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pivotTables/pivotTable1.xml" ContentType="application/vnd.openxmlformats-officedocument.spreadsheetml.pivotTable+xml"/>
  <Override PartName="/xl/tables/table1.xml" ContentType="application/vnd.openxmlformats-officedocument.spreadsheetml.table+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mc:AlternateContent xmlns:mc="http://schemas.openxmlformats.org/markup-compatibility/2006">
    <mc:Choice Requires="x15">
      <x15ac:absPath xmlns:x15ac="http://schemas.microsoft.com/office/spreadsheetml/2010/11/ac" url="/Users/monicarosaniasandovalaraque/Documents/Documentos - MacBook Air de Mónica/Parques/Contrato 014 - 2023/8. Agosto/DIG_OAP_04/2. DIG_OAP_04_Riesgos_Agosto/Anexo 12 Consolidacion Riesgos_2do__C/"/>
    </mc:Choice>
  </mc:AlternateContent>
  <xr:revisionPtr revIDLastSave="0" documentId="13_ncr:1_{D43EA0EA-F775-C144-87B8-E1085131BA5C}" xr6:coauthVersionLast="47" xr6:coauthVersionMax="47" xr10:uidLastSave="{00000000-0000-0000-0000-000000000000}"/>
  <bookViews>
    <workbookView xWindow="0" yWindow="0" windowWidth="28800" windowHeight="18000" tabRatio="742" activeTab="2" xr2:uid="{00000000-000D-0000-FFFF-FFFF00000000}"/>
  </bookViews>
  <sheets>
    <sheet name="Análisis del Contexto" sheetId="17" state="hidden" r:id="rId1"/>
    <sheet name="ACTIVOS DE INFORMACIÓN" sheetId="22" state="hidden" r:id="rId2"/>
    <sheet name="Riesgos de Gestión - Seg Infor" sheetId="19" r:id="rId3"/>
    <sheet name="Tabla Impacto" sheetId="21" state="hidden" r:id="rId4"/>
    <sheet name="Riesgos corrupción" sheetId="7" r:id="rId5"/>
    <sheet name="Impacto R. Corrupción" sheetId="24" state="hidden" r:id="rId6"/>
    <sheet name="Matriz oportunidades V_3" sheetId="14" r:id="rId7"/>
    <sheet name="DATOS OCULTOS" sheetId="16" state="hidden" r:id="rId8"/>
    <sheet name="Matriz RG-RC-RSD" sheetId="4" state="hidden" r:id="rId9"/>
    <sheet name="Control de Cambios" sheetId="23" r:id="rId10"/>
    <sheet name="Riesgos por NC-DT-AP (3)" sheetId="27" r:id="rId11"/>
  </sheets>
  <externalReferences>
    <externalReference r:id="rId12"/>
    <externalReference r:id="rId13"/>
    <externalReference r:id="rId14"/>
  </externalReferences>
  <definedNames>
    <definedName name="_xlnm._FilterDatabase" localSheetId="9" hidden="1">'Control de Cambios'!$A$5:$F$5</definedName>
    <definedName name="_xlnm._FilterDatabase" localSheetId="6" hidden="1">'Matriz oportunidades V_3'!$A$5:$BJF$69</definedName>
    <definedName name="_xlnm._FilterDatabase" localSheetId="4" hidden="1">'Riesgos corrupción'!$A$9:$CX$83</definedName>
    <definedName name="_xlnm._FilterDatabase" localSheetId="2" hidden="1">'Riesgos de Gestión - Seg Infor'!$A$8:$CY$302</definedName>
    <definedName name="Adecuada" localSheetId="0">#REF!</definedName>
    <definedName name="Adecuada" localSheetId="5">#REF!</definedName>
    <definedName name="Adecuada" localSheetId="6">#REF!</definedName>
    <definedName name="Adecuada" localSheetId="10">#N/A</definedName>
    <definedName name="Adecuada">#REF!</definedName>
    <definedName name="CAL_CATEGORIA" localSheetId="0">#REF!</definedName>
    <definedName name="CAL_CATEGORIA" localSheetId="5">#REF!</definedName>
    <definedName name="CAL_CATEGORIA" localSheetId="6">#REF!</definedName>
    <definedName name="CAL_CATEGORIA" localSheetId="10">#N/A</definedName>
    <definedName name="CAL_CATEGORIA">#REF!</definedName>
    <definedName name="CAL_EFECTIVIDAD" localSheetId="0">#REF!</definedName>
    <definedName name="CAL_EFECTIVIDAD" localSheetId="5">#REF!</definedName>
    <definedName name="CAL_EFECTIVIDAD" localSheetId="6">#REF!</definedName>
    <definedName name="CAL_EFECTIVIDAD" localSheetId="10">#N/A</definedName>
    <definedName name="CAL_EFECTIVIDAD">#REF!</definedName>
    <definedName name="CAL_ESTADO" localSheetId="0">#REF!</definedName>
    <definedName name="CAL_ESTADO" localSheetId="5">#REF!</definedName>
    <definedName name="CAL_ESTADO" localSheetId="6">#REF!</definedName>
    <definedName name="CAL_ESTADO" localSheetId="10">#N/A</definedName>
    <definedName name="CAL_ESTADO">#REF!</definedName>
    <definedName name="CAL_TIPO" localSheetId="0">#REF!</definedName>
    <definedName name="CAL_TIPO" localSheetId="5">#REF!</definedName>
    <definedName name="CAL_TIPO" localSheetId="6">#REF!</definedName>
    <definedName name="CAL_TIPO" localSheetId="10">#N/A</definedName>
    <definedName name="CAL_TIPO">#REF!</definedName>
    <definedName name="CALIFICACIÓN" localSheetId="0">#REF!</definedName>
    <definedName name="CALIFICACIÓN" localSheetId="5">#REF!</definedName>
    <definedName name="CALIFICACIÓN" localSheetId="6">#REF!</definedName>
    <definedName name="CALIFICACIÓN" localSheetId="10">#N/A</definedName>
    <definedName name="CALIFICACIÓN">#REF!</definedName>
    <definedName name="CATEGORIA" localSheetId="0">#REF!</definedName>
    <definedName name="CATEGORIA" localSheetId="5">#REF!</definedName>
    <definedName name="CATEGORIA" localSheetId="6">#REF!</definedName>
    <definedName name="CATEGORIA" localSheetId="10">#N/A</definedName>
    <definedName name="CATEGORIA">#REF!</definedName>
    <definedName name="CLASE" localSheetId="0">#REF!</definedName>
    <definedName name="CLASE" localSheetId="5">#REF!</definedName>
    <definedName name="CLASE" localSheetId="6">#REF!</definedName>
    <definedName name="CLASE" localSheetId="10">#N/A</definedName>
    <definedName name="CLASE">#REF!</definedName>
    <definedName name="Clase_Riesgo" localSheetId="0">#REF!</definedName>
    <definedName name="Clase_Riesgo" localSheetId="5">#REF!</definedName>
    <definedName name="Clase_Riesgo" localSheetId="6">#REF!</definedName>
    <definedName name="Clase_Riesgo" localSheetId="10">#N/A</definedName>
    <definedName name="Clase_Riesgo">#REF!</definedName>
    <definedName name="Clasificacion" localSheetId="5">#REF!</definedName>
    <definedName name="Clasificacion" localSheetId="10">#N/A</definedName>
    <definedName name="Clasificacion">#REF!</definedName>
    <definedName name="CLASIFICACIÓN_DEL_RIESGO" localSheetId="0">[1]Datos!$A$23:$A$30</definedName>
    <definedName name="CLASIFICACIÓN_DEL_RIESGO" localSheetId="5">#REF!</definedName>
    <definedName name="CLASIFICACIÓN_DEL_RIESGO" localSheetId="6">[2]Datos!$A$23:$A$30</definedName>
    <definedName name="CLASIFICACIÓN_DEL_RIESGO" localSheetId="10">#N/A</definedName>
    <definedName name="CLASIFICACIÓN_DEL_RIESGO">#REF!</definedName>
    <definedName name="Cuenta_con_herramienta_de_Control?_SI___15_NO___0" localSheetId="0">#REF!</definedName>
    <definedName name="Cuenta_con_herramienta_de_Control?_SI___15_NO___0" localSheetId="5">#REF!</definedName>
    <definedName name="Cuenta_con_herramienta_de_Control?_SI___15_NO___0" localSheetId="6">#REF!</definedName>
    <definedName name="Cuenta_con_herramienta_de_Control?_SI___15_NO___0" localSheetId="10">#N/A</definedName>
    <definedName name="Cuenta_con_herramienta_de_Control?_SI___15_NO___0">#REF!</definedName>
    <definedName name="Documentada" localSheetId="0">#REF!</definedName>
    <definedName name="Documentada" localSheetId="5">#REF!</definedName>
    <definedName name="Documentada" localSheetId="6">#REF!</definedName>
    <definedName name="Documentada" localSheetId="10">#N/A</definedName>
    <definedName name="Documentada">#REF!</definedName>
    <definedName name="Efectiva" localSheetId="0">#REF!</definedName>
    <definedName name="Efectiva" localSheetId="5">#REF!</definedName>
    <definedName name="Efectiva" localSheetId="6">#REF!</definedName>
    <definedName name="Efectiva" localSheetId="10">#N/A</definedName>
    <definedName name="Efectiva">#REF!</definedName>
    <definedName name="EFECTIVIDAD" localSheetId="0">#REF!</definedName>
    <definedName name="EFECTIVIDAD" localSheetId="5">#REF!</definedName>
    <definedName name="EFECTIVIDAD" localSheetId="6">#REF!</definedName>
    <definedName name="EFECTIVIDAD" localSheetId="10">#N/A</definedName>
    <definedName name="EFECTIVIDAD">#REF!</definedName>
    <definedName name="ESTADO" localSheetId="0">#REF!</definedName>
    <definedName name="ESTADO" localSheetId="5">#REF!</definedName>
    <definedName name="ESTADO" localSheetId="6">#REF!</definedName>
    <definedName name="ESTADO" localSheetId="10">#N/A</definedName>
    <definedName name="ESTADO">#REF!</definedName>
    <definedName name="Herram" localSheetId="0">#REF!</definedName>
    <definedName name="Herram" localSheetId="5">#REF!</definedName>
    <definedName name="Herram" localSheetId="6">#REF!</definedName>
    <definedName name="Herram" localSheetId="10">#N/A</definedName>
    <definedName name="Herram">#REF!</definedName>
    <definedName name="HerramControl" localSheetId="0">#REF!</definedName>
    <definedName name="HerramControl" localSheetId="5">#REF!</definedName>
    <definedName name="HerramControl" localSheetId="6">#REF!</definedName>
    <definedName name="HerramControl" localSheetId="10">#N/A</definedName>
    <definedName name="HerramControl">#REF!</definedName>
    <definedName name="Herramientas" localSheetId="0">#REF!</definedName>
    <definedName name="Herramientas" localSheetId="5">#REF!</definedName>
    <definedName name="Herramientas" localSheetId="6">#REF!</definedName>
    <definedName name="Herramientas" localSheetId="10">#N/A</definedName>
    <definedName name="Herramientas">#REF!</definedName>
    <definedName name="Identificación" localSheetId="0">#REF!</definedName>
    <definedName name="Identificación" localSheetId="5">#REF!</definedName>
    <definedName name="Identificación" localSheetId="6">#REF!</definedName>
    <definedName name="Identificación" localSheetId="10">#N/A</definedName>
    <definedName name="Identificación">#REF!</definedName>
    <definedName name="IMPACTO" localSheetId="0">#REF!</definedName>
    <definedName name="IMPACTO" localSheetId="5">#REF!</definedName>
    <definedName name="IMPACTO" localSheetId="6">#REF!</definedName>
    <definedName name="IMPACTO" localSheetId="10">#N/A</definedName>
    <definedName name="IMPACTO">#REF!</definedName>
    <definedName name="Naturaleza" localSheetId="0">#REF!</definedName>
    <definedName name="Naturaleza" localSheetId="5">#REF!</definedName>
    <definedName name="Naturaleza" localSheetId="6">#REF!</definedName>
    <definedName name="Naturaleza" localSheetId="10">#N/A</definedName>
    <definedName name="Naturaleza">#REF!</definedName>
    <definedName name="OBJETIVO" localSheetId="5">#REF!</definedName>
    <definedName name="OBJETIVO" localSheetId="6">#REF!</definedName>
    <definedName name="OBJETIVO" localSheetId="10">#N/A</definedName>
    <definedName name="OBJETIVO">#REF!</definedName>
    <definedName name="PROBABILIDAD" localSheetId="0">#REF!</definedName>
    <definedName name="PROBABILIDAD" localSheetId="5">#REF!</definedName>
    <definedName name="PROBABILIDAD" localSheetId="6">#REF!</definedName>
    <definedName name="PROBABILIDAD" localSheetId="10">#N/A</definedName>
    <definedName name="PROBABILIDAD">#REF!</definedName>
    <definedName name="Proceso" localSheetId="0">#REF!</definedName>
    <definedName name="Proceso" localSheetId="5">#REF!</definedName>
    <definedName name="Proceso" localSheetId="6">#REF!</definedName>
    <definedName name="Proceso" localSheetId="10">#N/A</definedName>
    <definedName name="Proceso">#REF!</definedName>
    <definedName name="PROCESOS" localSheetId="0">[1]Datos!$A$2:$A$14</definedName>
    <definedName name="PROCESOS" localSheetId="5">#REF!</definedName>
    <definedName name="PROCESOS" localSheetId="6">[2]Datos!$A$2:$A$14</definedName>
    <definedName name="PROCESOS" localSheetId="10">#N/A</definedName>
    <definedName name="PROCESOS">#REF!</definedName>
    <definedName name="Score" localSheetId="0">#REF!</definedName>
    <definedName name="Score" localSheetId="5">#REF!</definedName>
    <definedName name="Score" localSheetId="6">#REF!</definedName>
    <definedName name="Score" localSheetId="10">#N/A</definedName>
    <definedName name="Score">#REF!</definedName>
    <definedName name="Seguimiento" localSheetId="0">#REF!</definedName>
    <definedName name="Seguimiento" localSheetId="5">#REF!</definedName>
    <definedName name="Seguimiento" localSheetId="6">#REF!</definedName>
    <definedName name="Seguimiento" localSheetId="10">#N/A</definedName>
    <definedName name="Seguimiento">#REF!</definedName>
    <definedName name="Sub_proceso" localSheetId="0">#REF!</definedName>
    <definedName name="Sub_proceso" localSheetId="5">#REF!</definedName>
    <definedName name="Sub_proceso" localSheetId="6">#REF!</definedName>
    <definedName name="Sub_proceso" localSheetId="10">#N/A</definedName>
    <definedName name="Sub_proceso">#REF!</definedName>
    <definedName name="TIPO" localSheetId="0">[1]Datos!$A$17:$A$19</definedName>
    <definedName name="TIPO" localSheetId="5">#REF!</definedName>
    <definedName name="TIPO" localSheetId="6">#REF!</definedName>
    <definedName name="TIPO" localSheetId="10">#N/A</definedName>
    <definedName name="TIPO">#REF!</definedName>
  </definedNames>
  <calcPr calcId="191029"/>
  <pivotCaches>
    <pivotCache cacheId="10" r:id="rId1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CE244" i="19" l="1"/>
  <c r="CE243" i="19"/>
  <c r="R83" i="19" l="1"/>
  <c r="R77" i="19"/>
  <c r="R71" i="19"/>
  <c r="R65" i="19"/>
  <c r="R59" i="19"/>
  <c r="BD63" i="7"/>
  <c r="BD53" i="7" l="1"/>
  <c r="R284" i="19" l="1"/>
  <c r="U284" i="19"/>
  <c r="L284" i="19"/>
  <c r="U283" i="19"/>
  <c r="R283" i="19"/>
  <c r="L283" i="19"/>
  <c r="U282" i="19"/>
  <c r="R282" i="19"/>
  <c r="L282" i="19"/>
  <c r="U281" i="19"/>
  <c r="R281" i="19"/>
  <c r="L281" i="19"/>
  <c r="U280" i="19"/>
  <c r="R280" i="19"/>
  <c r="L280" i="19"/>
  <c r="U279" i="19"/>
  <c r="R279" i="19"/>
  <c r="M279" i="19"/>
  <c r="N279" i="19" s="1"/>
  <c r="L279" i="19"/>
  <c r="I279" i="19"/>
  <c r="J279" i="19" s="1"/>
  <c r="U290" i="19"/>
  <c r="R290" i="19"/>
  <c r="L290" i="19"/>
  <c r="U289" i="19"/>
  <c r="R289" i="19"/>
  <c r="L289" i="19"/>
  <c r="U288" i="19"/>
  <c r="R288" i="19"/>
  <c r="L288" i="19"/>
  <c r="U287" i="19"/>
  <c r="R287" i="19"/>
  <c r="L287" i="19"/>
  <c r="U286" i="19"/>
  <c r="R286" i="19"/>
  <c r="L286" i="19"/>
  <c r="U285" i="19"/>
  <c r="R285" i="19"/>
  <c r="M285" i="19"/>
  <c r="N285" i="19" s="1"/>
  <c r="L285" i="19"/>
  <c r="I285" i="19"/>
  <c r="J285" i="19" s="1"/>
  <c r="U302" i="19"/>
  <c r="R302" i="19"/>
  <c r="L302" i="19"/>
  <c r="U301" i="19"/>
  <c r="R301" i="19"/>
  <c r="L301" i="19"/>
  <c r="U300" i="19"/>
  <c r="R300" i="19"/>
  <c r="L300" i="19"/>
  <c r="U299" i="19"/>
  <c r="R299" i="19"/>
  <c r="L299" i="19"/>
  <c r="U298" i="19"/>
  <c r="R298" i="19"/>
  <c r="L298" i="19"/>
  <c r="U297" i="19"/>
  <c r="R297" i="19"/>
  <c r="AC297" i="19" s="1"/>
  <c r="AB297" i="19" s="1"/>
  <c r="M297" i="19"/>
  <c r="N297" i="19" s="1"/>
  <c r="L297" i="19"/>
  <c r="I297" i="19"/>
  <c r="J297" i="19" s="1"/>
  <c r="I291" i="19"/>
  <c r="J291" i="19" s="1"/>
  <c r="L291" i="19"/>
  <c r="M291" i="19"/>
  <c r="R291" i="19"/>
  <c r="U291" i="19"/>
  <c r="L292" i="19"/>
  <c r="R292" i="19"/>
  <c r="U292" i="19"/>
  <c r="L293" i="19"/>
  <c r="R293" i="19"/>
  <c r="U293" i="19"/>
  <c r="L294" i="19"/>
  <c r="R294" i="19"/>
  <c r="U294" i="19"/>
  <c r="L295" i="19"/>
  <c r="R295" i="19"/>
  <c r="U295" i="19"/>
  <c r="L296" i="19"/>
  <c r="R296" i="19"/>
  <c r="U296" i="19"/>
  <c r="R634" i="24"/>
  <c r="M634" i="24"/>
  <c r="H634" i="24"/>
  <c r="C634" i="24"/>
  <c r="R633" i="24"/>
  <c r="R635" i="24" s="1"/>
  <c r="M633" i="24"/>
  <c r="M635" i="24" s="1"/>
  <c r="H633" i="24"/>
  <c r="H635" i="24" s="1"/>
  <c r="C633" i="24"/>
  <c r="C635" i="24" s="1"/>
  <c r="BI82" i="7"/>
  <c r="BJ82" i="7" s="1"/>
  <c r="C599" i="24"/>
  <c r="C598" i="24"/>
  <c r="C600" i="24" s="1"/>
  <c r="H563" i="24"/>
  <c r="C563" i="24"/>
  <c r="H562" i="24"/>
  <c r="H564" i="24" s="1"/>
  <c r="C562" i="24"/>
  <c r="C564" i="24" s="1"/>
  <c r="H527" i="24"/>
  <c r="C527" i="24"/>
  <c r="H526" i="24"/>
  <c r="H528" i="24" s="1"/>
  <c r="C526" i="24"/>
  <c r="C528" i="24" s="1"/>
  <c r="Y291" i="19" l="1"/>
  <c r="AA291" i="19" s="1"/>
  <c r="Y292" i="19" s="1"/>
  <c r="AC284" i="19"/>
  <c r="AB284" i="19" s="1"/>
  <c r="AC300" i="19"/>
  <c r="AB300" i="19" s="1"/>
  <c r="AC288" i="19"/>
  <c r="AB288" i="19" s="1"/>
  <c r="Y287" i="19"/>
  <c r="AA287" i="19" s="1"/>
  <c r="Y290" i="19"/>
  <c r="AA290" i="19" s="1"/>
  <c r="AC302" i="19"/>
  <c r="AB302" i="19" s="1"/>
  <c r="AC289" i="19"/>
  <c r="AB289" i="19" s="1"/>
  <c r="Y301" i="19"/>
  <c r="AA301" i="19" s="1"/>
  <c r="O291" i="19"/>
  <c r="Y297" i="19"/>
  <c r="AA297" i="19" s="1"/>
  <c r="Y288" i="19"/>
  <c r="Z288" i="19" s="1"/>
  <c r="Y300" i="19"/>
  <c r="AA300" i="19" s="1"/>
  <c r="AC299" i="19"/>
  <c r="AB299" i="19" s="1"/>
  <c r="Y299" i="19"/>
  <c r="AC290" i="19"/>
  <c r="AB290" i="19" s="1"/>
  <c r="Y289" i="19"/>
  <c r="AA289" i="19" s="1"/>
  <c r="Y298" i="19"/>
  <c r="AC298" i="19"/>
  <c r="AB298" i="19" s="1"/>
  <c r="AC301" i="19"/>
  <c r="AB301" i="19" s="1"/>
  <c r="AC285" i="19"/>
  <c r="AB285" i="19" s="1"/>
  <c r="AC283" i="19"/>
  <c r="AB283" i="19" s="1"/>
  <c r="Y284" i="19"/>
  <c r="AA284" i="19" s="1"/>
  <c r="Y283" i="19"/>
  <c r="AA283" i="19" s="1"/>
  <c r="AC279" i="19"/>
  <c r="AB279" i="19" s="1"/>
  <c r="O279" i="19"/>
  <c r="Y279" i="19"/>
  <c r="O285" i="19"/>
  <c r="AC287" i="19"/>
  <c r="AB287" i="19" s="1"/>
  <c r="Y285" i="19"/>
  <c r="O297" i="19"/>
  <c r="Y302" i="19"/>
  <c r="AC295" i="19"/>
  <c r="AB295" i="19" s="1"/>
  <c r="Y294" i="19"/>
  <c r="AA294" i="19" s="1"/>
  <c r="AC294" i="19"/>
  <c r="AB294" i="19" s="1"/>
  <c r="Y295" i="19"/>
  <c r="Z295" i="19" s="1"/>
  <c r="N291" i="19"/>
  <c r="AC291" i="19" s="1"/>
  <c r="AB291" i="19" s="1"/>
  <c r="Y296" i="19"/>
  <c r="AC296" i="19"/>
  <c r="AB296" i="19" s="1"/>
  <c r="H492" i="24"/>
  <c r="H491" i="24"/>
  <c r="H493" i="24" s="1"/>
  <c r="C492" i="24"/>
  <c r="C491" i="24"/>
  <c r="C493" i="24" s="1"/>
  <c r="AC292" i="19" l="1"/>
  <c r="AB292" i="19" s="1"/>
  <c r="AC293" i="19"/>
  <c r="AB293" i="19" s="1"/>
  <c r="Z291" i="19"/>
  <c r="AD288" i="19"/>
  <c r="Z287" i="19"/>
  <c r="AD287" i="19" s="1"/>
  <c r="Z290" i="19"/>
  <c r="AD290" i="19" s="1"/>
  <c r="AA288" i="19"/>
  <c r="Z297" i="19"/>
  <c r="AD297" i="19" s="1"/>
  <c r="Z301" i="19"/>
  <c r="AD301" i="19" s="1"/>
  <c r="Z284" i="19"/>
  <c r="AD284" i="19" s="1"/>
  <c r="Z300" i="19"/>
  <c r="AD300" i="19" s="1"/>
  <c r="Z289" i="19"/>
  <c r="AD289" i="19" s="1"/>
  <c r="AA298" i="19"/>
  <c r="Z298" i="19"/>
  <c r="AD298" i="19" s="1"/>
  <c r="AA299" i="19"/>
  <c r="Z299" i="19"/>
  <c r="AD299" i="19" s="1"/>
  <c r="AD295" i="19"/>
  <c r="AC280" i="19"/>
  <c r="AC281" i="19" s="1"/>
  <c r="AB281" i="19" s="1"/>
  <c r="Z283" i="19"/>
  <c r="AD283" i="19" s="1"/>
  <c r="AA279" i="19"/>
  <c r="Y280" i="19" s="1"/>
  <c r="Z279" i="19"/>
  <c r="AD279" i="19" s="1"/>
  <c r="AA285" i="19"/>
  <c r="Y286" i="19" s="1"/>
  <c r="AA286" i="19" s="1"/>
  <c r="Z285" i="19"/>
  <c r="AD285" i="19" s="1"/>
  <c r="AA302" i="19"/>
  <c r="Z302" i="19"/>
  <c r="AD302" i="19" s="1"/>
  <c r="AA295" i="19"/>
  <c r="Z294" i="19"/>
  <c r="AD294" i="19" s="1"/>
  <c r="AD291" i="19"/>
  <c r="Z296" i="19"/>
  <c r="AD296" i="19" s="1"/>
  <c r="AA296" i="19"/>
  <c r="Z292" i="19"/>
  <c r="AD292" i="19" s="1"/>
  <c r="AA292" i="19"/>
  <c r="Y293" i="19" s="1"/>
  <c r="Z293" i="19" s="1"/>
  <c r="BD47" i="7"/>
  <c r="BI47" i="7" s="1"/>
  <c r="BI46" i="7"/>
  <c r="Z286" i="19" l="1"/>
  <c r="AD293" i="19"/>
  <c r="AA293" i="19"/>
  <c r="AB280" i="19"/>
  <c r="AC282" i="19"/>
  <c r="AB282" i="19" s="1"/>
  <c r="Z280" i="19"/>
  <c r="AD280" i="19" s="1"/>
  <c r="AA280" i="19"/>
  <c r="Y281" i="19" s="1"/>
  <c r="BJ46" i="7"/>
  <c r="AA281" i="19" l="1"/>
  <c r="Y282" i="19" s="1"/>
  <c r="Z281" i="19"/>
  <c r="AD281" i="19" s="1"/>
  <c r="BI80" i="7"/>
  <c r="BI79" i="7"/>
  <c r="H247" i="24"/>
  <c r="H246" i="24"/>
  <c r="H248" i="24" s="1"/>
  <c r="BI78" i="7"/>
  <c r="BI77" i="7"/>
  <c r="BI76" i="7"/>
  <c r="BI75" i="7"/>
  <c r="Z282" i="19" l="1"/>
  <c r="AD282" i="19" s="1"/>
  <c r="AA282" i="19"/>
  <c r="BJ79" i="7"/>
  <c r="BJ75" i="7"/>
  <c r="BI24" i="7"/>
  <c r="BI73" i="7" l="1"/>
  <c r="U272" i="19" l="1"/>
  <c r="R272" i="19"/>
  <c r="L272" i="19"/>
  <c r="U271" i="19"/>
  <c r="R271" i="19"/>
  <c r="L271" i="19"/>
  <c r="U270" i="19"/>
  <c r="R270" i="19"/>
  <c r="L270" i="19"/>
  <c r="U269" i="19"/>
  <c r="R269" i="19"/>
  <c r="L269" i="19"/>
  <c r="U268" i="19"/>
  <c r="R268" i="19"/>
  <c r="L268" i="19"/>
  <c r="U267" i="19"/>
  <c r="R267" i="19"/>
  <c r="M267" i="19"/>
  <c r="N267" i="19" s="1"/>
  <c r="L267" i="19"/>
  <c r="I267" i="19"/>
  <c r="U266" i="19"/>
  <c r="R266" i="19"/>
  <c r="L266" i="19"/>
  <c r="U265" i="19"/>
  <c r="R265" i="19"/>
  <c r="L265" i="19"/>
  <c r="U264" i="19"/>
  <c r="R264" i="19"/>
  <c r="L264" i="19"/>
  <c r="U263" i="19"/>
  <c r="R263" i="19"/>
  <c r="L263" i="19"/>
  <c r="U262" i="19"/>
  <c r="R262" i="19"/>
  <c r="L262" i="19"/>
  <c r="U261" i="19"/>
  <c r="R261" i="19"/>
  <c r="M261" i="19"/>
  <c r="N261" i="19" s="1"/>
  <c r="L261" i="19"/>
  <c r="I261" i="19"/>
  <c r="J261" i="19" s="1"/>
  <c r="U278" i="19"/>
  <c r="R278" i="19"/>
  <c r="L278" i="19"/>
  <c r="U277" i="19"/>
  <c r="R277" i="19"/>
  <c r="L277" i="19"/>
  <c r="U276" i="19"/>
  <c r="R276" i="19"/>
  <c r="L276" i="19"/>
  <c r="U275" i="19"/>
  <c r="R275" i="19"/>
  <c r="L275" i="19"/>
  <c r="U274" i="19"/>
  <c r="R274" i="19"/>
  <c r="L274" i="19"/>
  <c r="U273" i="19"/>
  <c r="R273" i="19"/>
  <c r="M273" i="19"/>
  <c r="N273" i="19" s="1"/>
  <c r="L273" i="19"/>
  <c r="I273" i="19"/>
  <c r="J273" i="19" s="1"/>
  <c r="U260" i="19"/>
  <c r="R260" i="19"/>
  <c r="L260" i="19"/>
  <c r="U259" i="19"/>
  <c r="R259" i="19"/>
  <c r="L259" i="19"/>
  <c r="U258" i="19"/>
  <c r="R258" i="19"/>
  <c r="L258" i="19"/>
  <c r="U257" i="19"/>
  <c r="R257" i="19"/>
  <c r="L257" i="19"/>
  <c r="U256" i="19"/>
  <c r="R256" i="19"/>
  <c r="L256" i="19"/>
  <c r="U255" i="19"/>
  <c r="R255" i="19"/>
  <c r="M255" i="19"/>
  <c r="N255" i="19" s="1"/>
  <c r="L255" i="19"/>
  <c r="I255" i="19"/>
  <c r="J255" i="19" s="1"/>
  <c r="M457" i="24"/>
  <c r="H457" i="24"/>
  <c r="C457" i="24"/>
  <c r="M456" i="24"/>
  <c r="M458" i="24" s="1"/>
  <c r="H456" i="24"/>
  <c r="H458" i="24" s="1"/>
  <c r="C456" i="24"/>
  <c r="C458" i="24" s="1"/>
  <c r="H422" i="24"/>
  <c r="C422" i="24"/>
  <c r="H421" i="24"/>
  <c r="H423" i="24" s="1"/>
  <c r="C421" i="24"/>
  <c r="C423" i="24" s="1"/>
  <c r="H387" i="24"/>
  <c r="C387" i="24"/>
  <c r="H386" i="24"/>
  <c r="H388" i="24" s="1"/>
  <c r="C386" i="24"/>
  <c r="C388" i="24" s="1"/>
  <c r="H352" i="24"/>
  <c r="C352" i="24"/>
  <c r="H351" i="24"/>
  <c r="H353" i="24" s="1"/>
  <c r="C351" i="24"/>
  <c r="C353" i="24" s="1"/>
  <c r="H317" i="24"/>
  <c r="C317" i="24"/>
  <c r="H316" i="24"/>
  <c r="H318" i="24" s="1"/>
  <c r="C316" i="24"/>
  <c r="C318" i="24" s="1"/>
  <c r="C282" i="24"/>
  <c r="C281" i="24"/>
  <c r="C283" i="24" s="1"/>
  <c r="R247" i="24"/>
  <c r="M247" i="24"/>
  <c r="C247" i="24"/>
  <c r="R246" i="24"/>
  <c r="R248" i="24" s="1"/>
  <c r="M246" i="24"/>
  <c r="M248" i="24" s="1"/>
  <c r="C246" i="24"/>
  <c r="C248" i="24" s="1"/>
  <c r="H212" i="24"/>
  <c r="C212" i="24"/>
  <c r="H211" i="24"/>
  <c r="H213" i="24" s="1"/>
  <c r="C211" i="24"/>
  <c r="C213" i="24" s="1"/>
  <c r="C176" i="24"/>
  <c r="C175" i="24"/>
  <c r="C177" i="24" s="1"/>
  <c r="M140" i="24"/>
  <c r="H140" i="24"/>
  <c r="C140" i="24"/>
  <c r="M139" i="24"/>
  <c r="M141" i="24" s="1"/>
  <c r="H139" i="24"/>
  <c r="H141" i="24" s="1"/>
  <c r="C139" i="24"/>
  <c r="C141" i="24" s="1"/>
  <c r="H104" i="24"/>
  <c r="C104" i="24"/>
  <c r="H103" i="24"/>
  <c r="H105" i="24" s="1"/>
  <c r="C103" i="24"/>
  <c r="C105" i="24" s="1"/>
  <c r="H68" i="24"/>
  <c r="C68" i="24"/>
  <c r="H67" i="24"/>
  <c r="H69" i="24" s="1"/>
  <c r="C67" i="24"/>
  <c r="C69" i="24" s="1"/>
  <c r="H32" i="24"/>
  <c r="C32" i="24"/>
  <c r="H31" i="24"/>
  <c r="H33" i="24" s="1"/>
  <c r="C31" i="24"/>
  <c r="C33" i="24" s="1"/>
  <c r="BI66" i="7"/>
  <c r="BJ66" i="7" s="1"/>
  <c r="BI67" i="7"/>
  <c r="BJ67" i="7" s="1"/>
  <c r="BI68" i="7"/>
  <c r="BJ68" i="7" s="1"/>
  <c r="BI69" i="7"/>
  <c r="BJ69" i="7" s="1"/>
  <c r="BI70" i="7"/>
  <c r="BJ70" i="7" s="1"/>
  <c r="BI71" i="7"/>
  <c r="BJ71" i="7" s="1"/>
  <c r="BI72" i="7"/>
  <c r="BJ72" i="7" s="1"/>
  <c r="BI60" i="7"/>
  <c r="BJ60" i="7" s="1"/>
  <c r="BI56" i="7"/>
  <c r="BI57" i="7"/>
  <c r="BJ57" i="7" s="1"/>
  <c r="BI58" i="7"/>
  <c r="BJ58" i="7" s="1"/>
  <c r="BI59" i="7"/>
  <c r="BJ59" i="7" s="1"/>
  <c r="BI10" i="7"/>
  <c r="BI11" i="7"/>
  <c r="BI12" i="7"/>
  <c r="BI13" i="7"/>
  <c r="BI14" i="7"/>
  <c r="BI15" i="7"/>
  <c r="BJ15" i="7" s="1"/>
  <c r="BI17" i="7"/>
  <c r="BJ17" i="7" s="1"/>
  <c r="BI18" i="7"/>
  <c r="BI19" i="7"/>
  <c r="BI20" i="7"/>
  <c r="BJ20" i="7" s="1"/>
  <c r="BI21" i="7"/>
  <c r="BJ21" i="7" s="1"/>
  <c r="BI22" i="7"/>
  <c r="BI23" i="7"/>
  <c r="BI25" i="7"/>
  <c r="BJ25" i="7" s="1"/>
  <c r="BI26" i="7"/>
  <c r="BJ26" i="7" s="1"/>
  <c r="BI27" i="7"/>
  <c r="BJ27" i="7" s="1"/>
  <c r="BI28" i="7"/>
  <c r="BJ28" i="7" s="1"/>
  <c r="BI30" i="7"/>
  <c r="BJ30" i="7" s="1"/>
  <c r="BI32" i="7"/>
  <c r="BJ32" i="7" s="1"/>
  <c r="BI34" i="7"/>
  <c r="BJ34" i="7" s="1"/>
  <c r="BI36" i="7"/>
  <c r="BJ36" i="7" s="1"/>
  <c r="BI38" i="7"/>
  <c r="BJ38" i="7" s="1"/>
  <c r="BI42" i="7"/>
  <c r="BJ42" i="7" s="1"/>
  <c r="BI43" i="7"/>
  <c r="BJ43" i="7" s="1"/>
  <c r="BI44" i="7"/>
  <c r="BJ44" i="7" s="1"/>
  <c r="BI45" i="7"/>
  <c r="BJ45" i="7" s="1"/>
  <c r="BI48" i="7"/>
  <c r="BJ48" i="7" s="1"/>
  <c r="BI49" i="7"/>
  <c r="BJ49" i="7" s="1"/>
  <c r="BI50" i="7"/>
  <c r="BJ50" i="7" s="1"/>
  <c r="BI51" i="7"/>
  <c r="BI52" i="7"/>
  <c r="BJ52" i="7" s="1"/>
  <c r="BI53" i="7"/>
  <c r="BJ53" i="7" s="1"/>
  <c r="BI54" i="7"/>
  <c r="BJ54" i="7" s="1"/>
  <c r="BI55" i="7"/>
  <c r="BD41" i="7"/>
  <c r="BI41" i="7" s="1"/>
  <c r="BJ41" i="7" s="1"/>
  <c r="BD40" i="7"/>
  <c r="BI40" i="7" s="1"/>
  <c r="BJ40" i="7" s="1"/>
  <c r="U254" i="19"/>
  <c r="R254" i="19"/>
  <c r="L254" i="19"/>
  <c r="U253" i="19"/>
  <c r="R253" i="19"/>
  <c r="L253" i="19"/>
  <c r="U252" i="19"/>
  <c r="R252" i="19"/>
  <c r="L252" i="19"/>
  <c r="U251" i="19"/>
  <c r="R251" i="19"/>
  <c r="L251" i="19"/>
  <c r="U250" i="19"/>
  <c r="R250" i="19"/>
  <c r="L250" i="19"/>
  <c r="U249" i="19"/>
  <c r="R249" i="19"/>
  <c r="M249" i="19"/>
  <c r="N249" i="19" s="1"/>
  <c r="L249" i="19"/>
  <c r="I249" i="19"/>
  <c r="J249" i="19" s="1"/>
  <c r="U248" i="19"/>
  <c r="R248" i="19"/>
  <c r="L248" i="19"/>
  <c r="U247" i="19"/>
  <c r="R247" i="19"/>
  <c r="L247" i="19"/>
  <c r="U246" i="19"/>
  <c r="R246" i="19"/>
  <c r="L246" i="19"/>
  <c r="U245" i="19"/>
  <c r="R245" i="19"/>
  <c r="L245" i="19"/>
  <c r="U244" i="19"/>
  <c r="R244" i="19"/>
  <c r="L244" i="19"/>
  <c r="U243" i="19"/>
  <c r="R243" i="19"/>
  <c r="M243" i="19"/>
  <c r="N243" i="19" s="1"/>
  <c r="L243" i="19"/>
  <c r="I243" i="19"/>
  <c r="J243" i="19" s="1"/>
  <c r="U242" i="19"/>
  <c r="R242" i="19"/>
  <c r="L242" i="19"/>
  <c r="U241" i="19"/>
  <c r="R241" i="19"/>
  <c r="L241" i="19"/>
  <c r="U240" i="19"/>
  <c r="R240" i="19"/>
  <c r="L240" i="19"/>
  <c r="U239" i="19"/>
  <c r="R239" i="19"/>
  <c r="L239" i="19"/>
  <c r="U238" i="19"/>
  <c r="R238" i="19"/>
  <c r="L238" i="19"/>
  <c r="U237" i="19"/>
  <c r="R237" i="19"/>
  <c r="M237" i="19"/>
  <c r="N237" i="19" s="1"/>
  <c r="L237" i="19"/>
  <c r="I237" i="19"/>
  <c r="J237" i="19" s="1"/>
  <c r="U236" i="19"/>
  <c r="R236" i="19"/>
  <c r="L236" i="19"/>
  <c r="U235" i="19"/>
  <c r="R235" i="19"/>
  <c r="L235" i="19"/>
  <c r="U234" i="19"/>
  <c r="R234" i="19"/>
  <c r="L234" i="19"/>
  <c r="U233" i="19"/>
  <c r="R233" i="19"/>
  <c r="L233" i="19"/>
  <c r="U232" i="19"/>
  <c r="R232" i="19"/>
  <c r="L232" i="19"/>
  <c r="U231" i="19"/>
  <c r="R231" i="19"/>
  <c r="M231" i="19"/>
  <c r="N231" i="19" s="1"/>
  <c r="L231" i="19"/>
  <c r="I231" i="19"/>
  <c r="J231" i="19" s="1"/>
  <c r="U230" i="19"/>
  <c r="R230" i="19"/>
  <c r="L230" i="19"/>
  <c r="U229" i="19"/>
  <c r="R229" i="19"/>
  <c r="L229" i="19"/>
  <c r="U228" i="19"/>
  <c r="R228" i="19"/>
  <c r="L228" i="19"/>
  <c r="U227" i="19"/>
  <c r="R227" i="19"/>
  <c r="L227" i="19"/>
  <c r="U226" i="19"/>
  <c r="R226" i="19"/>
  <c r="L226" i="19"/>
  <c r="U225" i="19"/>
  <c r="R225" i="19"/>
  <c r="M225" i="19"/>
  <c r="L225" i="19"/>
  <c r="I225" i="19"/>
  <c r="J225" i="19" s="1"/>
  <c r="U224" i="19"/>
  <c r="R224" i="19"/>
  <c r="L224" i="19"/>
  <c r="U223" i="19"/>
  <c r="R223" i="19"/>
  <c r="L223" i="19"/>
  <c r="U222" i="19"/>
  <c r="R222" i="19"/>
  <c r="L222" i="19"/>
  <c r="U221" i="19"/>
  <c r="R221" i="19"/>
  <c r="L221" i="19"/>
  <c r="U220" i="19"/>
  <c r="R220" i="19"/>
  <c r="L220" i="19"/>
  <c r="U219" i="19"/>
  <c r="R219" i="19"/>
  <c r="M219" i="19"/>
  <c r="N219" i="19" s="1"/>
  <c r="L219" i="19"/>
  <c r="I219" i="19"/>
  <c r="J219" i="19" s="1"/>
  <c r="U218" i="19"/>
  <c r="R218" i="19"/>
  <c r="L218" i="19"/>
  <c r="U217" i="19"/>
  <c r="R217" i="19"/>
  <c r="L217" i="19"/>
  <c r="U216" i="19"/>
  <c r="R216" i="19"/>
  <c r="L216" i="19"/>
  <c r="U215" i="19"/>
  <c r="R215" i="19"/>
  <c r="L215" i="19"/>
  <c r="U214" i="19"/>
  <c r="R214" i="19"/>
  <c r="L214" i="19"/>
  <c r="U213" i="19"/>
  <c r="R213" i="19"/>
  <c r="M213" i="19"/>
  <c r="N213" i="19" s="1"/>
  <c r="L213" i="19"/>
  <c r="I213" i="19"/>
  <c r="J213" i="19" s="1"/>
  <c r="U212" i="19"/>
  <c r="R212" i="19"/>
  <c r="L212" i="19"/>
  <c r="U211" i="19"/>
  <c r="R211" i="19"/>
  <c r="L211" i="19"/>
  <c r="U210" i="19"/>
  <c r="R210" i="19"/>
  <c r="L210" i="19"/>
  <c r="U209" i="19"/>
  <c r="R209" i="19"/>
  <c r="L209" i="19"/>
  <c r="U208" i="19"/>
  <c r="R208" i="19"/>
  <c r="L208" i="19"/>
  <c r="U207" i="19"/>
  <c r="R207" i="19"/>
  <c r="M207" i="19"/>
  <c r="N207" i="19" s="1"/>
  <c r="L207" i="19"/>
  <c r="I207" i="19"/>
  <c r="J207" i="19" s="1"/>
  <c r="U206" i="19"/>
  <c r="R206" i="19"/>
  <c r="L206" i="19"/>
  <c r="U205" i="19"/>
  <c r="R205" i="19"/>
  <c r="L205" i="19"/>
  <c r="U204" i="19"/>
  <c r="R204" i="19"/>
  <c r="L204" i="19"/>
  <c r="U203" i="19"/>
  <c r="R203" i="19"/>
  <c r="L203" i="19"/>
  <c r="U202" i="19"/>
  <c r="R202" i="19"/>
  <c r="L202" i="19"/>
  <c r="U201" i="19"/>
  <c r="R201" i="19"/>
  <c r="M201" i="19"/>
  <c r="N201" i="19" s="1"/>
  <c r="L201" i="19"/>
  <c r="I201" i="19"/>
  <c r="U200" i="19"/>
  <c r="R200" i="19"/>
  <c r="L200" i="19"/>
  <c r="U199" i="19"/>
  <c r="R199" i="19"/>
  <c r="L199" i="19"/>
  <c r="U198" i="19"/>
  <c r="R198" i="19"/>
  <c r="L198" i="19"/>
  <c r="U197" i="19"/>
  <c r="R197" i="19"/>
  <c r="L197" i="19"/>
  <c r="U196" i="19"/>
  <c r="R196" i="19"/>
  <c r="L196" i="19"/>
  <c r="U195" i="19"/>
  <c r="R195" i="19"/>
  <c r="M195" i="19"/>
  <c r="N195" i="19" s="1"/>
  <c r="L195" i="19"/>
  <c r="I195" i="19"/>
  <c r="J195" i="19" s="1"/>
  <c r="U194" i="19"/>
  <c r="R194" i="19"/>
  <c r="L194" i="19"/>
  <c r="U193" i="19"/>
  <c r="R193" i="19"/>
  <c r="L193" i="19"/>
  <c r="U192" i="19"/>
  <c r="R192" i="19"/>
  <c r="L192" i="19"/>
  <c r="U191" i="19"/>
  <c r="R191" i="19"/>
  <c r="L191" i="19"/>
  <c r="U190" i="19"/>
  <c r="R190" i="19"/>
  <c r="L190" i="19"/>
  <c r="U189" i="19"/>
  <c r="R189" i="19"/>
  <c r="M189" i="19"/>
  <c r="N189" i="19" s="1"/>
  <c r="L189" i="19"/>
  <c r="I189" i="19"/>
  <c r="J189" i="19" s="1"/>
  <c r="U188" i="19"/>
  <c r="R188" i="19"/>
  <c r="L188" i="19"/>
  <c r="U187" i="19"/>
  <c r="R187" i="19"/>
  <c r="L187" i="19"/>
  <c r="U186" i="19"/>
  <c r="R186" i="19"/>
  <c r="L186" i="19"/>
  <c r="U185" i="19"/>
  <c r="R185" i="19"/>
  <c r="L185" i="19"/>
  <c r="U184" i="19"/>
  <c r="R184" i="19"/>
  <c r="L184" i="19"/>
  <c r="U183" i="19"/>
  <c r="R183" i="19"/>
  <c r="M183" i="19"/>
  <c r="N183" i="19" s="1"/>
  <c r="L183" i="19"/>
  <c r="I183" i="19"/>
  <c r="J183" i="19" s="1"/>
  <c r="U182" i="19"/>
  <c r="R182" i="19"/>
  <c r="L182" i="19"/>
  <c r="U181" i="19"/>
  <c r="R181" i="19"/>
  <c r="L181" i="19"/>
  <c r="U180" i="19"/>
  <c r="R180" i="19"/>
  <c r="L180" i="19"/>
  <c r="U179" i="19"/>
  <c r="R179" i="19"/>
  <c r="L179" i="19"/>
  <c r="U178" i="19"/>
  <c r="R178" i="19"/>
  <c r="L178" i="19"/>
  <c r="U177" i="19"/>
  <c r="R177" i="19"/>
  <c r="M177" i="19"/>
  <c r="N177" i="19" s="1"/>
  <c r="L177" i="19"/>
  <c r="I177" i="19"/>
  <c r="J177" i="19" s="1"/>
  <c r="U176" i="19"/>
  <c r="R176" i="19"/>
  <c r="L176" i="19"/>
  <c r="U175" i="19"/>
  <c r="R175" i="19"/>
  <c r="L175" i="19"/>
  <c r="U174" i="19"/>
  <c r="R174" i="19"/>
  <c r="L174" i="19"/>
  <c r="U173" i="19"/>
  <c r="R173" i="19"/>
  <c r="L173" i="19"/>
  <c r="U172" i="19"/>
  <c r="R172" i="19"/>
  <c r="L172" i="19"/>
  <c r="U171" i="19"/>
  <c r="R171" i="19"/>
  <c r="M171" i="19"/>
  <c r="N171" i="19" s="1"/>
  <c r="L171" i="19"/>
  <c r="I171" i="19"/>
  <c r="J171" i="19" s="1"/>
  <c r="U158" i="19"/>
  <c r="R158" i="19"/>
  <c r="U157" i="19"/>
  <c r="R157" i="19"/>
  <c r="U156" i="19"/>
  <c r="R156" i="19"/>
  <c r="U155" i="19"/>
  <c r="R155" i="19"/>
  <c r="U154" i="19"/>
  <c r="R154" i="19"/>
  <c r="U153" i="19"/>
  <c r="R153" i="19"/>
  <c r="M153" i="19"/>
  <c r="N153" i="19" s="1"/>
  <c r="I153" i="19"/>
  <c r="U152" i="19"/>
  <c r="R152" i="19"/>
  <c r="U151" i="19"/>
  <c r="R151" i="19"/>
  <c r="U150" i="19"/>
  <c r="R150" i="19"/>
  <c r="U149" i="19"/>
  <c r="R149" i="19"/>
  <c r="U148" i="19"/>
  <c r="R148" i="19"/>
  <c r="U147" i="19"/>
  <c r="R147" i="19"/>
  <c r="M147" i="19"/>
  <c r="N147" i="19" s="1"/>
  <c r="I147" i="19"/>
  <c r="U146" i="19"/>
  <c r="R146" i="19"/>
  <c r="U145" i="19"/>
  <c r="R145" i="19"/>
  <c r="U144" i="19"/>
  <c r="R144" i="19"/>
  <c r="U143" i="19"/>
  <c r="R143" i="19"/>
  <c r="U142" i="19"/>
  <c r="R142" i="19"/>
  <c r="U141" i="19"/>
  <c r="R141" i="19"/>
  <c r="M141" i="19"/>
  <c r="N141" i="19" s="1"/>
  <c r="AC286" i="19" s="1"/>
  <c r="AB286" i="19" s="1"/>
  <c r="AD286" i="19" s="1"/>
  <c r="I141" i="19"/>
  <c r="U170" i="19"/>
  <c r="R170" i="19"/>
  <c r="L170" i="19"/>
  <c r="U169" i="19"/>
  <c r="R169" i="19"/>
  <c r="L169" i="19"/>
  <c r="U168" i="19"/>
  <c r="R168" i="19"/>
  <c r="L168" i="19"/>
  <c r="U167" i="19"/>
  <c r="R167" i="19"/>
  <c r="L167" i="19"/>
  <c r="U166" i="19"/>
  <c r="R166" i="19"/>
  <c r="L166" i="19"/>
  <c r="U165" i="19"/>
  <c r="R165" i="19"/>
  <c r="M165" i="19"/>
  <c r="N165" i="19" s="1"/>
  <c r="L165" i="19"/>
  <c r="I165" i="19"/>
  <c r="J165" i="19" s="1"/>
  <c r="U164" i="19"/>
  <c r="R164" i="19"/>
  <c r="L164" i="19"/>
  <c r="U163" i="19"/>
  <c r="R163" i="19"/>
  <c r="L163" i="19"/>
  <c r="U162" i="19"/>
  <c r="R162" i="19"/>
  <c r="L162" i="19"/>
  <c r="U161" i="19"/>
  <c r="R161" i="19"/>
  <c r="L161" i="19"/>
  <c r="U160" i="19"/>
  <c r="R160" i="19"/>
  <c r="L160" i="19"/>
  <c r="U159" i="19"/>
  <c r="R159" i="19"/>
  <c r="M159" i="19"/>
  <c r="N159" i="19" s="1"/>
  <c r="L159" i="19"/>
  <c r="I159" i="19"/>
  <c r="J159" i="19" s="1"/>
  <c r="U140" i="19"/>
  <c r="R140" i="19"/>
  <c r="U139" i="19"/>
  <c r="R139" i="19"/>
  <c r="U138" i="19"/>
  <c r="R138" i="19"/>
  <c r="U137" i="19"/>
  <c r="R137" i="19"/>
  <c r="U136" i="19"/>
  <c r="R136" i="19"/>
  <c r="U135" i="19"/>
  <c r="R135" i="19"/>
  <c r="M135" i="19"/>
  <c r="N135" i="19" s="1"/>
  <c r="I135" i="19"/>
  <c r="U134" i="19"/>
  <c r="R134" i="19"/>
  <c r="U133" i="19"/>
  <c r="R133" i="19"/>
  <c r="U132" i="19"/>
  <c r="R132" i="19"/>
  <c r="U131" i="19"/>
  <c r="R131" i="19"/>
  <c r="U130" i="19"/>
  <c r="R130" i="19"/>
  <c r="U129" i="19"/>
  <c r="R129" i="19"/>
  <c r="M129" i="19"/>
  <c r="N129" i="19" s="1"/>
  <c r="I129" i="19"/>
  <c r="U125" i="19"/>
  <c r="U124" i="19"/>
  <c r="U123" i="19"/>
  <c r="R125" i="19"/>
  <c r="R124" i="19"/>
  <c r="R123" i="19"/>
  <c r="U128" i="19"/>
  <c r="R128" i="19"/>
  <c r="U127" i="19"/>
  <c r="R127" i="19"/>
  <c r="U126" i="19"/>
  <c r="R126" i="19"/>
  <c r="M123" i="19"/>
  <c r="I123" i="19"/>
  <c r="J123" i="19" s="1"/>
  <c r="U122" i="19"/>
  <c r="R122" i="19"/>
  <c r="L122" i="19"/>
  <c r="U121" i="19"/>
  <c r="R121" i="19"/>
  <c r="L121" i="19"/>
  <c r="U120" i="19"/>
  <c r="R120" i="19"/>
  <c r="L120" i="19"/>
  <c r="U119" i="19"/>
  <c r="R119" i="19"/>
  <c r="L119" i="19"/>
  <c r="U118" i="19"/>
  <c r="R118" i="19"/>
  <c r="L118" i="19"/>
  <c r="U117" i="19"/>
  <c r="R117" i="19"/>
  <c r="M117" i="19"/>
  <c r="N117" i="19" s="1"/>
  <c r="L117" i="19"/>
  <c r="I117" i="19"/>
  <c r="J117" i="19" s="1"/>
  <c r="U116" i="19"/>
  <c r="R116" i="19"/>
  <c r="L116" i="19"/>
  <c r="U115" i="19"/>
  <c r="R115" i="19"/>
  <c r="L115" i="19"/>
  <c r="U114" i="19"/>
  <c r="R114" i="19"/>
  <c r="L114" i="19"/>
  <c r="U113" i="19"/>
  <c r="R113" i="19"/>
  <c r="L113" i="19"/>
  <c r="U112" i="19"/>
  <c r="R112" i="19"/>
  <c r="L112" i="19"/>
  <c r="U111" i="19"/>
  <c r="R111" i="19"/>
  <c r="M111" i="19"/>
  <c r="L111" i="19"/>
  <c r="I111" i="19"/>
  <c r="J111" i="19" s="1"/>
  <c r="U110" i="19"/>
  <c r="R110" i="19"/>
  <c r="L110" i="19"/>
  <c r="U109" i="19"/>
  <c r="R109" i="19"/>
  <c r="L109" i="19"/>
  <c r="U108" i="19"/>
  <c r="R108" i="19"/>
  <c r="L108" i="19"/>
  <c r="U107" i="19"/>
  <c r="R107" i="19"/>
  <c r="L107" i="19"/>
  <c r="U106" i="19"/>
  <c r="R106" i="19"/>
  <c r="L106" i="19"/>
  <c r="U105" i="19"/>
  <c r="R105" i="19"/>
  <c r="M105" i="19"/>
  <c r="N105" i="19" s="1"/>
  <c r="L105" i="19"/>
  <c r="I105" i="19"/>
  <c r="J105" i="19" s="1"/>
  <c r="U104" i="19"/>
  <c r="R104" i="19"/>
  <c r="L104" i="19"/>
  <c r="U103" i="19"/>
  <c r="R103" i="19"/>
  <c r="L103" i="19"/>
  <c r="U102" i="19"/>
  <c r="R102" i="19"/>
  <c r="L102" i="19"/>
  <c r="U101" i="19"/>
  <c r="R101" i="19"/>
  <c r="L101" i="19"/>
  <c r="U100" i="19"/>
  <c r="R100" i="19"/>
  <c r="L100" i="19"/>
  <c r="U99" i="19"/>
  <c r="R99" i="19"/>
  <c r="M99" i="19"/>
  <c r="N99" i="19" s="1"/>
  <c r="L99" i="19"/>
  <c r="I99" i="19"/>
  <c r="J99" i="19" s="1"/>
  <c r="U98" i="19"/>
  <c r="R98" i="19"/>
  <c r="L98" i="19"/>
  <c r="U97" i="19"/>
  <c r="R97" i="19"/>
  <c r="L97" i="19"/>
  <c r="U96" i="19"/>
  <c r="R96" i="19"/>
  <c r="L96" i="19"/>
  <c r="U95" i="19"/>
  <c r="R95" i="19"/>
  <c r="L95" i="19"/>
  <c r="U94" i="19"/>
  <c r="R94" i="19"/>
  <c r="L94" i="19"/>
  <c r="U93" i="19"/>
  <c r="R93" i="19"/>
  <c r="M93" i="19"/>
  <c r="N93" i="19" s="1"/>
  <c r="L93" i="19"/>
  <c r="I93" i="19"/>
  <c r="J93" i="19" s="1"/>
  <c r="U92" i="19"/>
  <c r="R92" i="19"/>
  <c r="L92" i="19"/>
  <c r="U91" i="19"/>
  <c r="R91" i="19"/>
  <c r="L91" i="19"/>
  <c r="U90" i="19"/>
  <c r="R90" i="19"/>
  <c r="L90" i="19"/>
  <c r="U89" i="19"/>
  <c r="R89" i="19"/>
  <c r="L89" i="19"/>
  <c r="U88" i="19"/>
  <c r="R88" i="19"/>
  <c r="L88" i="19"/>
  <c r="U87" i="19"/>
  <c r="R87" i="19"/>
  <c r="M87" i="19"/>
  <c r="L87" i="19"/>
  <c r="I87" i="19"/>
  <c r="J87" i="19" s="1"/>
  <c r="AC272" i="19" l="1"/>
  <c r="AB272" i="19" s="1"/>
  <c r="BJ22" i="7"/>
  <c r="BJ18" i="7"/>
  <c r="BJ12" i="7"/>
  <c r="AC276" i="19"/>
  <c r="AB276" i="19" s="1"/>
  <c r="AC270" i="19"/>
  <c r="AB270" i="19" s="1"/>
  <c r="AC266" i="19"/>
  <c r="AB266" i="19" s="1"/>
  <c r="AC278" i="19"/>
  <c r="AB278" i="19" s="1"/>
  <c r="Y266" i="19"/>
  <c r="AA266" i="19" s="1"/>
  <c r="Y269" i="19"/>
  <c r="AA269" i="19" s="1"/>
  <c r="Y270" i="19"/>
  <c r="Z270" i="19" s="1"/>
  <c r="AC259" i="19"/>
  <c r="AB259" i="19" s="1"/>
  <c r="Y261" i="19"/>
  <c r="AA261" i="19" s="1"/>
  <c r="Y262" i="19" s="1"/>
  <c r="AC265" i="19"/>
  <c r="AB265" i="19" s="1"/>
  <c r="AC267" i="19"/>
  <c r="AB267" i="19" s="1"/>
  <c r="Y265" i="19"/>
  <c r="Z265" i="19" s="1"/>
  <c r="AC271" i="19"/>
  <c r="AB271" i="19" s="1"/>
  <c r="Y272" i="19"/>
  <c r="AA272" i="19" s="1"/>
  <c r="AC268" i="19"/>
  <c r="AB268" i="19" s="1"/>
  <c r="Y268" i="19"/>
  <c r="Y264" i="19"/>
  <c r="AA264" i="19" s="1"/>
  <c r="AC261" i="19"/>
  <c r="AB261" i="19" s="1"/>
  <c r="O267" i="19"/>
  <c r="J267" i="19"/>
  <c r="Y267" i="19" s="1"/>
  <c r="Y255" i="19"/>
  <c r="Z255" i="19" s="1"/>
  <c r="Y271" i="19"/>
  <c r="AC269" i="19"/>
  <c r="AB269" i="19" s="1"/>
  <c r="O261" i="19"/>
  <c r="Y187" i="19"/>
  <c r="AA187" i="19" s="1"/>
  <c r="O255" i="19"/>
  <c r="AC260" i="19"/>
  <c r="AB260" i="19" s="1"/>
  <c r="Y276" i="19"/>
  <c r="AA276" i="19" s="1"/>
  <c r="Y277" i="19"/>
  <c r="AA277" i="19" s="1"/>
  <c r="AC273" i="19"/>
  <c r="AB273" i="19" s="1"/>
  <c r="AC277" i="19"/>
  <c r="AB277" i="19" s="1"/>
  <c r="Y259" i="19"/>
  <c r="Y260" i="19"/>
  <c r="AA260" i="19" s="1"/>
  <c r="O273" i="19"/>
  <c r="AC274" i="19"/>
  <c r="AB274" i="19" s="1"/>
  <c r="Y278" i="19"/>
  <c r="Y273" i="19"/>
  <c r="AC255" i="19"/>
  <c r="AB255" i="19" s="1"/>
  <c r="AC211" i="19"/>
  <c r="AB211" i="19" s="1"/>
  <c r="AC213" i="19"/>
  <c r="AB213" i="19" s="1"/>
  <c r="Y247" i="19"/>
  <c r="Z247" i="19" s="1"/>
  <c r="AC249" i="19"/>
  <c r="AB249" i="19" s="1"/>
  <c r="AC254" i="19"/>
  <c r="AB254" i="19" s="1"/>
  <c r="Y249" i="19"/>
  <c r="AA249" i="19" s="1"/>
  <c r="Y250" i="19" s="1"/>
  <c r="AC248" i="19"/>
  <c r="AB248" i="19" s="1"/>
  <c r="AC252" i="19"/>
  <c r="AB252" i="19" s="1"/>
  <c r="BJ55" i="7"/>
  <c r="AC183" i="19"/>
  <c r="AB183" i="19" s="1"/>
  <c r="Y176" i="19"/>
  <c r="AA176" i="19" s="1"/>
  <c r="Y218" i="19"/>
  <c r="AA218" i="19" s="1"/>
  <c r="Y205" i="19"/>
  <c r="Z205" i="19" s="1"/>
  <c r="AC241" i="19"/>
  <c r="AB241" i="19" s="1"/>
  <c r="AC198" i="19"/>
  <c r="AB198" i="19" s="1"/>
  <c r="AC182" i="19"/>
  <c r="AB182" i="19" s="1"/>
  <c r="AC204" i="19"/>
  <c r="AB204" i="19" s="1"/>
  <c r="Y240" i="19"/>
  <c r="Z240" i="19" s="1"/>
  <c r="O111" i="19"/>
  <c r="AC115" i="19"/>
  <c r="AB115" i="19" s="1"/>
  <c r="AC146" i="19"/>
  <c r="AB146" i="19" s="1"/>
  <c r="Y181" i="19"/>
  <c r="Z181" i="19" s="1"/>
  <c r="Y242" i="19"/>
  <c r="AA242" i="19" s="1"/>
  <c r="AC168" i="19"/>
  <c r="AB168" i="19" s="1"/>
  <c r="Y222" i="19"/>
  <c r="Z222" i="19" s="1"/>
  <c r="AC234" i="19"/>
  <c r="AB234" i="19" s="1"/>
  <c r="Y121" i="19"/>
  <c r="Z121" i="19" s="1"/>
  <c r="Y161" i="19"/>
  <c r="Z161" i="19" s="1"/>
  <c r="AC212" i="19"/>
  <c r="AB212" i="19" s="1"/>
  <c r="Y223" i="19"/>
  <c r="AA223" i="19" s="1"/>
  <c r="AC181" i="19"/>
  <c r="AB181" i="19" s="1"/>
  <c r="Y183" i="19"/>
  <c r="AA183" i="19" s="1"/>
  <c r="Y184" i="19" s="1"/>
  <c r="AC194" i="19"/>
  <c r="AB194" i="19" s="1"/>
  <c r="AC189" i="19"/>
  <c r="AB189" i="19" s="1"/>
  <c r="Y235" i="19"/>
  <c r="AA235" i="19" s="1"/>
  <c r="AC246" i="19"/>
  <c r="AB246" i="19" s="1"/>
  <c r="AC133" i="19"/>
  <c r="AB133" i="19" s="1"/>
  <c r="AC140" i="19"/>
  <c r="AB140" i="19" s="1"/>
  <c r="AC163" i="19"/>
  <c r="AB163" i="19" s="1"/>
  <c r="AC150" i="19"/>
  <c r="AB150" i="19" s="1"/>
  <c r="AC216" i="19"/>
  <c r="AB216" i="19" s="1"/>
  <c r="Y241" i="19"/>
  <c r="Z241" i="19" s="1"/>
  <c r="Y119" i="19"/>
  <c r="AA119" i="19" s="1"/>
  <c r="AC127" i="19"/>
  <c r="AB127" i="19" s="1"/>
  <c r="Y150" i="19"/>
  <c r="Z150" i="19" s="1"/>
  <c r="AC193" i="19"/>
  <c r="AB193" i="19" s="1"/>
  <c r="AC200" i="19"/>
  <c r="AB200" i="19" s="1"/>
  <c r="Y206" i="19"/>
  <c r="Z206" i="19" s="1"/>
  <c r="Y209" i="19"/>
  <c r="AA209" i="19" s="1"/>
  <c r="AC223" i="19"/>
  <c r="AB223" i="19" s="1"/>
  <c r="AC235" i="19"/>
  <c r="AB235" i="19" s="1"/>
  <c r="Y253" i="19"/>
  <c r="AA253" i="19" s="1"/>
  <c r="AC152" i="19"/>
  <c r="AB152" i="19" s="1"/>
  <c r="Y155" i="19"/>
  <c r="AA155" i="19" s="1"/>
  <c r="Y173" i="19"/>
  <c r="Z173" i="19" s="1"/>
  <c r="AC188" i="19"/>
  <c r="AB188" i="19" s="1"/>
  <c r="Y198" i="19"/>
  <c r="AA198" i="19" s="1"/>
  <c r="AC205" i="19"/>
  <c r="AB205" i="19" s="1"/>
  <c r="Y228" i="19"/>
  <c r="AA228" i="19" s="1"/>
  <c r="Y216" i="19"/>
  <c r="AA216" i="19" s="1"/>
  <c r="Y237" i="19"/>
  <c r="AA237" i="19" s="1"/>
  <c r="AC144" i="19"/>
  <c r="AB144" i="19" s="1"/>
  <c r="Y175" i="19"/>
  <c r="AA175" i="19" s="1"/>
  <c r="AC175" i="19"/>
  <c r="AB175" i="19" s="1"/>
  <c r="Y102" i="19"/>
  <c r="Z102" i="19" s="1"/>
  <c r="Y125" i="19"/>
  <c r="Z125" i="19" s="1"/>
  <c r="Y164" i="19"/>
  <c r="Z164" i="19" s="1"/>
  <c r="Y158" i="19"/>
  <c r="AA158" i="19" s="1"/>
  <c r="AC174" i="19"/>
  <c r="AB174" i="19" s="1"/>
  <c r="Y229" i="19"/>
  <c r="AA229" i="19" s="1"/>
  <c r="Y231" i="19"/>
  <c r="AA231" i="19" s="1"/>
  <c r="Y232" i="19" s="1"/>
  <c r="Y236" i="19"/>
  <c r="AA236" i="19" s="1"/>
  <c r="Y239" i="19"/>
  <c r="AA239" i="19" s="1"/>
  <c r="Y123" i="19"/>
  <c r="Z123" i="19" s="1"/>
  <c r="O123" i="19"/>
  <c r="Y145" i="19"/>
  <c r="AA145" i="19" s="1"/>
  <c r="Y210" i="19"/>
  <c r="Z210" i="19" s="1"/>
  <c r="AC164" i="19"/>
  <c r="AB164" i="19" s="1"/>
  <c r="Y144" i="19"/>
  <c r="AA144" i="19" s="1"/>
  <c r="O153" i="19"/>
  <c r="Y157" i="19"/>
  <c r="AA157" i="19" s="1"/>
  <c r="Y180" i="19"/>
  <c r="Z180" i="19" s="1"/>
  <c r="AC187" i="19"/>
  <c r="AB187" i="19" s="1"/>
  <c r="Y197" i="19"/>
  <c r="Z197" i="19" s="1"/>
  <c r="AC217" i="19"/>
  <c r="AB217" i="19" s="1"/>
  <c r="Y219" i="19"/>
  <c r="AA219" i="19" s="1"/>
  <c r="Y220" i="19" s="1"/>
  <c r="AC224" i="19"/>
  <c r="AB224" i="19" s="1"/>
  <c r="AC236" i="19"/>
  <c r="AB236" i="19" s="1"/>
  <c r="AC253" i="19"/>
  <c r="AB253" i="19" s="1"/>
  <c r="Y252" i="19"/>
  <c r="Z252" i="19" s="1"/>
  <c r="AC170" i="19"/>
  <c r="AB170" i="19" s="1"/>
  <c r="Y140" i="19"/>
  <c r="Z140" i="19" s="1"/>
  <c r="Y143" i="19"/>
  <c r="Z143" i="19" s="1"/>
  <c r="AC180" i="19"/>
  <c r="AB180" i="19" s="1"/>
  <c r="AC218" i="19"/>
  <c r="AB218" i="19" s="1"/>
  <c r="Y225" i="19"/>
  <c r="Z225" i="19" s="1"/>
  <c r="Y248" i="19"/>
  <c r="Z248" i="19" s="1"/>
  <c r="Y113" i="19"/>
  <c r="AA113" i="19" s="1"/>
  <c r="Y128" i="19"/>
  <c r="Z128" i="19" s="1"/>
  <c r="AC169" i="19"/>
  <c r="AB169" i="19" s="1"/>
  <c r="O141" i="19"/>
  <c r="AC145" i="19"/>
  <c r="AB145" i="19" s="1"/>
  <c r="Y146" i="19"/>
  <c r="AA146" i="19" s="1"/>
  <c r="Y149" i="19"/>
  <c r="Z149" i="19" s="1"/>
  <c r="Y156" i="19"/>
  <c r="Z156" i="19" s="1"/>
  <c r="Y188" i="19"/>
  <c r="Z188" i="19" s="1"/>
  <c r="AC230" i="19"/>
  <c r="AB230" i="19" s="1"/>
  <c r="Y233" i="19"/>
  <c r="Z233" i="19" s="1"/>
  <c r="Y234" i="19"/>
  <c r="Z234" i="19" s="1"/>
  <c r="AC242" i="19"/>
  <c r="AB242" i="19" s="1"/>
  <c r="Y246" i="19"/>
  <c r="AA246" i="19" s="1"/>
  <c r="Y151" i="19"/>
  <c r="AA151" i="19" s="1"/>
  <c r="AC119" i="19"/>
  <c r="AB119" i="19" s="1"/>
  <c r="AC122" i="19"/>
  <c r="AB122" i="19" s="1"/>
  <c r="AC132" i="19"/>
  <c r="AB132" i="19" s="1"/>
  <c r="O135" i="19"/>
  <c r="AC139" i="19"/>
  <c r="AB139" i="19" s="1"/>
  <c r="AC162" i="19"/>
  <c r="AB162" i="19" s="1"/>
  <c r="O147" i="19"/>
  <c r="AC151" i="19"/>
  <c r="AB151" i="19" s="1"/>
  <c r="Y152" i="19"/>
  <c r="Z152" i="19" s="1"/>
  <c r="Y174" i="19"/>
  <c r="Z174" i="19" s="1"/>
  <c r="AC176" i="19"/>
  <c r="AB176" i="19" s="1"/>
  <c r="AC206" i="19"/>
  <c r="AB206" i="19" s="1"/>
  <c r="Y211" i="19"/>
  <c r="AA211" i="19" s="1"/>
  <c r="Y217" i="19"/>
  <c r="AA217" i="19" s="1"/>
  <c r="AC229" i="19"/>
  <c r="AB229" i="19" s="1"/>
  <c r="AC240" i="19"/>
  <c r="AB240" i="19" s="1"/>
  <c r="AC247" i="19"/>
  <c r="AB247" i="19" s="1"/>
  <c r="Y238" i="19"/>
  <c r="AC238" i="19"/>
  <c r="AB238" i="19" s="1"/>
  <c r="AC237" i="19"/>
  <c r="AB237" i="19" s="1"/>
  <c r="AC231" i="19"/>
  <c r="AB231" i="19" s="1"/>
  <c r="AC219" i="19"/>
  <c r="AB219" i="19" s="1"/>
  <c r="O225" i="19"/>
  <c r="AC222" i="19"/>
  <c r="AB222" i="19" s="1"/>
  <c r="AC207" i="19"/>
  <c r="AB207" i="19" s="1"/>
  <c r="O213" i="19"/>
  <c r="Y204" i="19"/>
  <c r="AA204" i="19" s="1"/>
  <c r="AC201" i="19"/>
  <c r="AB201" i="19" s="1"/>
  <c r="O201" i="19"/>
  <c r="J201" i="19"/>
  <c r="Y201" i="19" s="1"/>
  <c r="O249" i="19"/>
  <c r="Y254" i="19"/>
  <c r="AC243" i="19"/>
  <c r="AB243" i="19" s="1"/>
  <c r="O243" i="19"/>
  <c r="Y243" i="19"/>
  <c r="O237" i="19"/>
  <c r="AC239" i="19"/>
  <c r="AB239" i="19" s="1"/>
  <c r="O231" i="19"/>
  <c r="AC232" i="19"/>
  <c r="AB232" i="19" s="1"/>
  <c r="AC233" i="19"/>
  <c r="AB233" i="19" s="1"/>
  <c r="N225" i="19"/>
  <c r="AC225" i="19" s="1"/>
  <c r="AB225" i="19" s="1"/>
  <c r="Y230" i="19"/>
  <c r="O219" i="19"/>
  <c r="Y224" i="19"/>
  <c r="Y213" i="19"/>
  <c r="AC197" i="19"/>
  <c r="AB197" i="19" s="1"/>
  <c r="Y192" i="19"/>
  <c r="AA192" i="19" s="1"/>
  <c r="Y189" i="19"/>
  <c r="Z189" i="19" s="1"/>
  <c r="O177" i="19"/>
  <c r="AC173" i="19"/>
  <c r="AB173" i="19" s="1"/>
  <c r="AC171" i="19"/>
  <c r="AB171" i="19" s="1"/>
  <c r="O171" i="19"/>
  <c r="O207" i="19"/>
  <c r="AC208" i="19"/>
  <c r="AB208" i="19" s="1"/>
  <c r="Y212" i="19"/>
  <c r="AC209" i="19"/>
  <c r="AB209" i="19" s="1"/>
  <c r="AC210" i="19"/>
  <c r="AB210" i="19" s="1"/>
  <c r="Y207" i="19"/>
  <c r="AC195" i="19"/>
  <c r="AB195" i="19" s="1"/>
  <c r="Y199" i="19"/>
  <c r="O195" i="19"/>
  <c r="AC196" i="19"/>
  <c r="AB196" i="19" s="1"/>
  <c r="Y200" i="19"/>
  <c r="AC199" i="19"/>
  <c r="AB199" i="19" s="1"/>
  <c r="Y195" i="19"/>
  <c r="Y193" i="19"/>
  <c r="O189" i="19"/>
  <c r="Y194" i="19"/>
  <c r="O183" i="19"/>
  <c r="AC177" i="19"/>
  <c r="AB177" i="19" s="1"/>
  <c r="Y182" i="19"/>
  <c r="Y177" i="19"/>
  <c r="Y171" i="19"/>
  <c r="AC161" i="19"/>
  <c r="AB161" i="19" s="1"/>
  <c r="AC153" i="19"/>
  <c r="AB153" i="19" s="1"/>
  <c r="AC156" i="19"/>
  <c r="AB156" i="19" s="1"/>
  <c r="AC157" i="19"/>
  <c r="AB157" i="19" s="1"/>
  <c r="AC158" i="19"/>
  <c r="AB158" i="19" s="1"/>
  <c r="J153" i="19"/>
  <c r="Y153" i="19" s="1"/>
  <c r="J147" i="19"/>
  <c r="Y147" i="19" s="1"/>
  <c r="AC147" i="19"/>
  <c r="AB147" i="19" s="1"/>
  <c r="AC141" i="19"/>
  <c r="AB141" i="19" s="1"/>
  <c r="J141" i="19"/>
  <c r="Y141" i="19" s="1"/>
  <c r="Y168" i="19"/>
  <c r="AC165" i="19"/>
  <c r="AB165" i="19" s="1"/>
  <c r="Y169" i="19"/>
  <c r="O165" i="19"/>
  <c r="Y170" i="19"/>
  <c r="Y165" i="19"/>
  <c r="AC159" i="19"/>
  <c r="AB159" i="19" s="1"/>
  <c r="Y163" i="19"/>
  <c r="Y162" i="19"/>
  <c r="O159" i="19"/>
  <c r="AC160" i="19"/>
  <c r="AB160" i="19" s="1"/>
  <c r="Y159" i="19"/>
  <c r="AC121" i="19"/>
  <c r="AB121" i="19" s="1"/>
  <c r="AC116" i="19"/>
  <c r="AB116" i="19" s="1"/>
  <c r="Y116" i="19"/>
  <c r="O129" i="19"/>
  <c r="Y115" i="19"/>
  <c r="AC120" i="19"/>
  <c r="AB120" i="19" s="1"/>
  <c r="AC134" i="19"/>
  <c r="AB134" i="19" s="1"/>
  <c r="Y139" i="19"/>
  <c r="AA139" i="19" s="1"/>
  <c r="Y120" i="19"/>
  <c r="Z120" i="19" s="1"/>
  <c r="AC103" i="19"/>
  <c r="AB103" i="19" s="1"/>
  <c r="AC138" i="19"/>
  <c r="AB138" i="19" s="1"/>
  <c r="Y137" i="19"/>
  <c r="Y138" i="19"/>
  <c r="AC135" i="19"/>
  <c r="AB135" i="19" s="1"/>
  <c r="J135" i="19"/>
  <c r="Y135" i="19" s="1"/>
  <c r="Y134" i="19"/>
  <c r="Y131" i="19"/>
  <c r="Y132" i="19"/>
  <c r="Y133" i="19"/>
  <c r="J129" i="19"/>
  <c r="Y129" i="19" s="1"/>
  <c r="AC129" i="19"/>
  <c r="AB129" i="19" s="1"/>
  <c r="Y126" i="19"/>
  <c r="Y127" i="19"/>
  <c r="AC126" i="19"/>
  <c r="AB126" i="19" s="1"/>
  <c r="AC128" i="19"/>
  <c r="AB128" i="19" s="1"/>
  <c r="N123" i="19"/>
  <c r="AC123" i="19" s="1"/>
  <c r="AB123" i="19" s="1"/>
  <c r="AC117" i="19"/>
  <c r="AB117" i="19" s="1"/>
  <c r="O117" i="19"/>
  <c r="Y122" i="19"/>
  <c r="Y117" i="19"/>
  <c r="Z117" i="19" s="1"/>
  <c r="Y114" i="19"/>
  <c r="AC113" i="19"/>
  <c r="AB113" i="19" s="1"/>
  <c r="N111" i="19"/>
  <c r="AC111" i="19" s="1"/>
  <c r="AB111" i="19" s="1"/>
  <c r="AC114" i="19"/>
  <c r="AB114" i="19" s="1"/>
  <c r="Y111" i="19"/>
  <c r="Y91" i="19"/>
  <c r="Z91" i="19" s="1"/>
  <c r="AC91" i="19"/>
  <c r="AB91" i="19" s="1"/>
  <c r="Y97" i="19"/>
  <c r="Z97" i="19" s="1"/>
  <c r="Y96" i="19"/>
  <c r="AA96" i="19" s="1"/>
  <c r="AC108" i="19"/>
  <c r="AB108" i="19" s="1"/>
  <c r="Y101" i="19"/>
  <c r="AA101" i="19" s="1"/>
  <c r="Y98" i="19"/>
  <c r="AA98" i="19" s="1"/>
  <c r="AC90" i="19"/>
  <c r="AB90" i="19" s="1"/>
  <c r="AC104" i="19"/>
  <c r="AB104" i="19" s="1"/>
  <c r="AC101" i="19"/>
  <c r="AB101" i="19" s="1"/>
  <c r="Y103" i="19"/>
  <c r="AA103" i="19" s="1"/>
  <c r="AC92" i="19"/>
  <c r="AB92" i="19" s="1"/>
  <c r="AC97" i="19"/>
  <c r="AB97" i="19" s="1"/>
  <c r="AC102" i="19"/>
  <c r="AB102" i="19" s="1"/>
  <c r="Y104" i="19"/>
  <c r="AA104" i="19" s="1"/>
  <c r="Y107" i="19"/>
  <c r="AA107" i="19" s="1"/>
  <c r="Y108" i="19"/>
  <c r="AA108" i="19" s="1"/>
  <c r="AC96" i="19"/>
  <c r="AB96" i="19" s="1"/>
  <c r="AC95" i="19"/>
  <c r="AB95" i="19" s="1"/>
  <c r="AC98" i="19"/>
  <c r="AB98" i="19" s="1"/>
  <c r="Y95" i="19"/>
  <c r="AA95" i="19" s="1"/>
  <c r="AC99" i="19"/>
  <c r="AB99" i="19" s="1"/>
  <c r="AC109" i="19"/>
  <c r="AB109" i="19" s="1"/>
  <c r="AC110" i="19"/>
  <c r="AB110" i="19" s="1"/>
  <c r="Y89" i="19"/>
  <c r="Z89" i="19" s="1"/>
  <c r="Y105" i="19"/>
  <c r="AC105" i="19"/>
  <c r="AB105" i="19" s="1"/>
  <c r="Y109" i="19"/>
  <c r="O105" i="19"/>
  <c r="Y110" i="19"/>
  <c r="AC107" i="19"/>
  <c r="AB107" i="19" s="1"/>
  <c r="O99" i="19"/>
  <c r="Y99" i="19"/>
  <c r="Y93" i="19"/>
  <c r="AC93" i="19"/>
  <c r="AB93" i="19" s="1"/>
  <c r="O93" i="19"/>
  <c r="Y92" i="19"/>
  <c r="AA92" i="19" s="1"/>
  <c r="Y90" i="19"/>
  <c r="AA90" i="19" s="1"/>
  <c r="O87" i="19"/>
  <c r="N87" i="19"/>
  <c r="AC87" i="19" s="1"/>
  <c r="AB87" i="19" s="1"/>
  <c r="AC89" i="19"/>
  <c r="AB89" i="19" s="1"/>
  <c r="Y87" i="19"/>
  <c r="U86" i="19"/>
  <c r="R86" i="19"/>
  <c r="L86" i="19"/>
  <c r="U85" i="19"/>
  <c r="R85" i="19"/>
  <c r="L85" i="19"/>
  <c r="U84" i="19"/>
  <c r="R84" i="19"/>
  <c r="L84" i="19"/>
  <c r="U83" i="19"/>
  <c r="L83" i="19"/>
  <c r="U82" i="19"/>
  <c r="R82" i="19"/>
  <c r="L82" i="19"/>
  <c r="U81" i="19"/>
  <c r="R81" i="19"/>
  <c r="M81" i="19"/>
  <c r="N81" i="19" s="1"/>
  <c r="L81" i="19"/>
  <c r="I81" i="19"/>
  <c r="J81" i="19" s="1"/>
  <c r="U68" i="19"/>
  <c r="R68" i="19"/>
  <c r="L68" i="19"/>
  <c r="U67" i="19"/>
  <c r="R67" i="19"/>
  <c r="L67" i="19"/>
  <c r="U66" i="19"/>
  <c r="R66" i="19"/>
  <c r="L66" i="19"/>
  <c r="U65" i="19"/>
  <c r="L65" i="19"/>
  <c r="U64" i="19"/>
  <c r="R64" i="19"/>
  <c r="L64" i="19"/>
  <c r="U63" i="19"/>
  <c r="R63" i="19"/>
  <c r="M63" i="19"/>
  <c r="N63" i="19" s="1"/>
  <c r="L63" i="19"/>
  <c r="I63" i="19"/>
  <c r="U62" i="19"/>
  <c r="R62" i="19"/>
  <c r="L62" i="19"/>
  <c r="U61" i="19"/>
  <c r="R61" i="19"/>
  <c r="L61" i="19"/>
  <c r="U60" i="19"/>
  <c r="R60" i="19"/>
  <c r="L60" i="19"/>
  <c r="U59" i="19"/>
  <c r="L59" i="19"/>
  <c r="U58" i="19"/>
  <c r="R58" i="19"/>
  <c r="L58" i="19"/>
  <c r="U57" i="19"/>
  <c r="R57" i="19"/>
  <c r="M57" i="19"/>
  <c r="L57" i="19"/>
  <c r="I57" i="19"/>
  <c r="J57" i="19" s="1"/>
  <c r="U80" i="19"/>
  <c r="R80" i="19"/>
  <c r="L80" i="19"/>
  <c r="U79" i="19"/>
  <c r="R79" i="19"/>
  <c r="L79" i="19"/>
  <c r="U78" i="19"/>
  <c r="R78" i="19"/>
  <c r="L78" i="19"/>
  <c r="U77" i="19"/>
  <c r="L77" i="19"/>
  <c r="U76" i="19"/>
  <c r="R76" i="19"/>
  <c r="L76" i="19"/>
  <c r="U75" i="19"/>
  <c r="R75" i="19"/>
  <c r="M75" i="19"/>
  <c r="N75" i="19" s="1"/>
  <c r="L75" i="19"/>
  <c r="I75" i="19"/>
  <c r="J75" i="19" s="1"/>
  <c r="U74" i="19"/>
  <c r="R74" i="19"/>
  <c r="L74" i="19"/>
  <c r="U73" i="19"/>
  <c r="R73" i="19"/>
  <c r="L73" i="19"/>
  <c r="U72" i="19"/>
  <c r="R72" i="19"/>
  <c r="L72" i="19"/>
  <c r="U71" i="19"/>
  <c r="L71" i="19"/>
  <c r="U70" i="19"/>
  <c r="R70" i="19"/>
  <c r="L70" i="19"/>
  <c r="U69" i="19"/>
  <c r="R69" i="19"/>
  <c r="M69" i="19"/>
  <c r="N69" i="19" s="1"/>
  <c r="L69" i="19"/>
  <c r="I69" i="19"/>
  <c r="R40" i="19"/>
  <c r="U9" i="19"/>
  <c r="U10" i="19"/>
  <c r="U11" i="19"/>
  <c r="AC275" i="19" l="1"/>
  <c r="AB275" i="19" s="1"/>
  <c r="Z176" i="19"/>
  <c r="AC178" i="19"/>
  <c r="AB178" i="19" s="1"/>
  <c r="AD152" i="19"/>
  <c r="AA255" i="19"/>
  <c r="Y256" i="19" s="1"/>
  <c r="Z256" i="19" s="1"/>
  <c r="Z155" i="19"/>
  <c r="AA188" i="19"/>
  <c r="Z229" i="19"/>
  <c r="AD229" i="19" s="1"/>
  <c r="AA265" i="19"/>
  <c r="AA270" i="19"/>
  <c r="AD270" i="19"/>
  <c r="Z119" i="19"/>
  <c r="AD119" i="19" s="1"/>
  <c r="AA125" i="19"/>
  <c r="AA197" i="19"/>
  <c r="AA205" i="19"/>
  <c r="AA164" i="19"/>
  <c r="Z242" i="19"/>
  <c r="AD242" i="19" s="1"/>
  <c r="Z157" i="19"/>
  <c r="AD157" i="19" s="1"/>
  <c r="AA180" i="19"/>
  <c r="AC251" i="19"/>
  <c r="AB251" i="19" s="1"/>
  <c r="Z187" i="19"/>
  <c r="AD187" i="19" s="1"/>
  <c r="AD123" i="19"/>
  <c r="AD140" i="19"/>
  <c r="AA102" i="19"/>
  <c r="AA123" i="19"/>
  <c r="Y124" i="19" s="1"/>
  <c r="AA124" i="19" s="1"/>
  <c r="Z158" i="19"/>
  <c r="AD158" i="19" s="1"/>
  <c r="AC191" i="19"/>
  <c r="AB191" i="19" s="1"/>
  <c r="Z266" i="19"/>
  <c r="AD266" i="19" s="1"/>
  <c r="AA225" i="19"/>
  <c r="Y226" i="19" s="1"/>
  <c r="Z226" i="19" s="1"/>
  <c r="AA161" i="19"/>
  <c r="Z218" i="19"/>
  <c r="AD218" i="19" s="1"/>
  <c r="Z217" i="19"/>
  <c r="AD217" i="19" s="1"/>
  <c r="Z235" i="19"/>
  <c r="AD235" i="19" s="1"/>
  <c r="AC214" i="19"/>
  <c r="AB214" i="19" s="1"/>
  <c r="AD102" i="19"/>
  <c r="AA247" i="19"/>
  <c r="AC250" i="19"/>
  <c r="AB250" i="19" s="1"/>
  <c r="AA267" i="19"/>
  <c r="Z267" i="19"/>
  <c r="AD267" i="19" s="1"/>
  <c r="Z269" i="19"/>
  <c r="AD269" i="19" s="1"/>
  <c r="AD265" i="19"/>
  <c r="Z272" i="19"/>
  <c r="AD272" i="19" s="1"/>
  <c r="Z262" i="19"/>
  <c r="AA262" i="19"/>
  <c r="Y263" i="19" s="1"/>
  <c r="AA263" i="19" s="1"/>
  <c r="Z261" i="19"/>
  <c r="AD261" i="19" s="1"/>
  <c r="AC256" i="19"/>
  <c r="AC258" i="19" s="1"/>
  <c r="AB258" i="19" s="1"/>
  <c r="Z268" i="19"/>
  <c r="AD268" i="19" s="1"/>
  <c r="AA268" i="19"/>
  <c r="AC263" i="19"/>
  <c r="AB263" i="19" s="1"/>
  <c r="AC262" i="19"/>
  <c r="AB262" i="19" s="1"/>
  <c r="Z264" i="19"/>
  <c r="AA271" i="19"/>
  <c r="Z271" i="19"/>
  <c r="AD271" i="19" s="1"/>
  <c r="Z260" i="19"/>
  <c r="AD260" i="19" s="1"/>
  <c r="Z276" i="19"/>
  <c r="AD276" i="19" s="1"/>
  <c r="AA121" i="19"/>
  <c r="Z277" i="19"/>
  <c r="AD277" i="19" s="1"/>
  <c r="AA259" i="19"/>
  <c r="Z259" i="19"/>
  <c r="AD259" i="19" s="1"/>
  <c r="AA273" i="19"/>
  <c r="Y274" i="19" s="1"/>
  <c r="Z274" i="19" s="1"/>
  <c r="AD274" i="19" s="1"/>
  <c r="Z273" i="19"/>
  <c r="AD273" i="19" s="1"/>
  <c r="AA278" i="19"/>
  <c r="Z278" i="19"/>
  <c r="AD278" i="19" s="1"/>
  <c r="AD255" i="19"/>
  <c r="Z198" i="19"/>
  <c r="AD198" i="19" s="1"/>
  <c r="Z146" i="19"/>
  <c r="AD146" i="19" s="1"/>
  <c r="Z228" i="19"/>
  <c r="AA241" i="19"/>
  <c r="Z246" i="19"/>
  <c r="AD246" i="19" s="1"/>
  <c r="AD205" i="19"/>
  <c r="AA181" i="19"/>
  <c r="AA150" i="19"/>
  <c r="AA174" i="19"/>
  <c r="Z223" i="19"/>
  <c r="AD223" i="19" s="1"/>
  <c r="AD241" i="19"/>
  <c r="AA173" i="19"/>
  <c r="AA210" i="19"/>
  <c r="Z239" i="19"/>
  <c r="AD239" i="19" s="1"/>
  <c r="Z144" i="19"/>
  <c r="AD144" i="19" s="1"/>
  <c r="AC184" i="19"/>
  <c r="AB184" i="19" s="1"/>
  <c r="AA206" i="19"/>
  <c r="Z209" i="19"/>
  <c r="AD209" i="19" s="1"/>
  <c r="AD248" i="19"/>
  <c r="AD181" i="19"/>
  <c r="Z253" i="19"/>
  <c r="AD253" i="19" s="1"/>
  <c r="Z249" i="19"/>
  <c r="AD249" i="19" s="1"/>
  <c r="AD252" i="19"/>
  <c r="AA120" i="19"/>
  <c r="AC190" i="19"/>
  <c r="AB190" i="19" s="1"/>
  <c r="AD173" i="19"/>
  <c r="AD189" i="19"/>
  <c r="Z113" i="19"/>
  <c r="AD113" i="19" s="1"/>
  <c r="AA149" i="19"/>
  <c r="AD180" i="19"/>
  <c r="AD210" i="19"/>
  <c r="AA140" i="19"/>
  <c r="Z183" i="19"/>
  <c r="AD183" i="19" s="1"/>
  <c r="Z145" i="19"/>
  <c r="AD145" i="19" s="1"/>
  <c r="Z151" i="19"/>
  <c r="AD151" i="19" s="1"/>
  <c r="Z236" i="19"/>
  <c r="AD236" i="19" s="1"/>
  <c r="AA252" i="19"/>
  <c r="AD240" i="19"/>
  <c r="AA128" i="19"/>
  <c r="AD164" i="19"/>
  <c r="AA143" i="19"/>
  <c r="AA156" i="19"/>
  <c r="AD188" i="19"/>
  <c r="AA222" i="19"/>
  <c r="Z237" i="19"/>
  <c r="AD237" i="19" s="1"/>
  <c r="Z175" i="19"/>
  <c r="AD175" i="19" s="1"/>
  <c r="AA233" i="19"/>
  <c r="Z204" i="19"/>
  <c r="AD204" i="19" s="1"/>
  <c r="AA240" i="19"/>
  <c r="AA152" i="19"/>
  <c r="AD174" i="19"/>
  <c r="AD234" i="19"/>
  <c r="AD156" i="19"/>
  <c r="AA248" i="19"/>
  <c r="AC166" i="19"/>
  <c r="AB166" i="19" s="1"/>
  <c r="AC221" i="19"/>
  <c r="AB221" i="19" s="1"/>
  <c r="AD150" i="19"/>
  <c r="Z211" i="19"/>
  <c r="AD211" i="19" s="1"/>
  <c r="AD225" i="19"/>
  <c r="Z139" i="19"/>
  <c r="AD139" i="19" s="1"/>
  <c r="AD161" i="19"/>
  <c r="AC154" i="19"/>
  <c r="AB154" i="19" s="1"/>
  <c r="Z219" i="19"/>
  <c r="AD219" i="19" s="1"/>
  <c r="AC227" i="19"/>
  <c r="AB227" i="19" s="1"/>
  <c r="Z231" i="19"/>
  <c r="AD231" i="19" s="1"/>
  <c r="AC203" i="19"/>
  <c r="AB203" i="19" s="1"/>
  <c r="AA89" i="19"/>
  <c r="AD91" i="19"/>
  <c r="AC130" i="19"/>
  <c r="AB130" i="19" s="1"/>
  <c r="AA234" i="19"/>
  <c r="Z90" i="19"/>
  <c r="AD90" i="19" s="1"/>
  <c r="AD121" i="19"/>
  <c r="AD206" i="19"/>
  <c r="AC220" i="19"/>
  <c r="AB220" i="19" s="1"/>
  <c r="Z216" i="19"/>
  <c r="AD216" i="19" s="1"/>
  <c r="Z201" i="19"/>
  <c r="AD201" i="19" s="1"/>
  <c r="AA201" i="19"/>
  <c r="Y202" i="19" s="1"/>
  <c r="Z202" i="19" s="1"/>
  <c r="AC142" i="19"/>
  <c r="AC148" i="19"/>
  <c r="AD176" i="19"/>
  <c r="AD247" i="19"/>
  <c r="AC118" i="19"/>
  <c r="AB118" i="19" s="1"/>
  <c r="AD120" i="19"/>
  <c r="AC226" i="19"/>
  <c r="AB226" i="19" s="1"/>
  <c r="AC244" i="19"/>
  <c r="AB244" i="19" s="1"/>
  <c r="AC245" i="19"/>
  <c r="AB245" i="19" s="1"/>
  <c r="Z238" i="19"/>
  <c r="AD238" i="19" s="1"/>
  <c r="AA238" i="19"/>
  <c r="AD233" i="19"/>
  <c r="AD222" i="19"/>
  <c r="AC202" i="19"/>
  <c r="AB202" i="19" s="1"/>
  <c r="AA254" i="19"/>
  <c r="Z254" i="19"/>
  <c r="AD254" i="19" s="1"/>
  <c r="Z250" i="19"/>
  <c r="AA250" i="19"/>
  <c r="Y251" i="19" s="1"/>
  <c r="AA243" i="19"/>
  <c r="Y244" i="19" s="1"/>
  <c r="Z243" i="19"/>
  <c r="AD243" i="19" s="1"/>
  <c r="Z232" i="19"/>
  <c r="AD232" i="19" s="1"/>
  <c r="AA232" i="19"/>
  <c r="AA230" i="19"/>
  <c r="Z230" i="19"/>
  <c r="AD230" i="19" s="1"/>
  <c r="Z224" i="19"/>
  <c r="AD224" i="19" s="1"/>
  <c r="AA224" i="19"/>
  <c r="Z220" i="19"/>
  <c r="AA220" i="19"/>
  <c r="Y221" i="19" s="1"/>
  <c r="AA213" i="19"/>
  <c r="Y214" i="19" s="1"/>
  <c r="Z214" i="19" s="1"/>
  <c r="Z213" i="19"/>
  <c r="AD213" i="19" s="1"/>
  <c r="AD197" i="19"/>
  <c r="AC192" i="19"/>
  <c r="AB192" i="19" s="1"/>
  <c r="Z192" i="19"/>
  <c r="AA189" i="19"/>
  <c r="Y190" i="19" s="1"/>
  <c r="AC179" i="19"/>
  <c r="AB179" i="19" s="1"/>
  <c r="AC172" i="19"/>
  <c r="AB172" i="19" s="1"/>
  <c r="AC167" i="19"/>
  <c r="AB167" i="19" s="1"/>
  <c r="AA207" i="19"/>
  <c r="Y208" i="19" s="1"/>
  <c r="Z207" i="19"/>
  <c r="AD207" i="19" s="1"/>
  <c r="AA212" i="19"/>
  <c r="Z212" i="19"/>
  <c r="AD212" i="19" s="1"/>
  <c r="AA199" i="19"/>
  <c r="Z199" i="19"/>
  <c r="AD199" i="19" s="1"/>
  <c r="AA195" i="19"/>
  <c r="Y196" i="19" s="1"/>
  <c r="Z195" i="19"/>
  <c r="AD195" i="19" s="1"/>
  <c r="AA200" i="19"/>
  <c r="Z200" i="19"/>
  <c r="AD200" i="19" s="1"/>
  <c r="AA194" i="19"/>
  <c r="Z194" i="19"/>
  <c r="AD194" i="19" s="1"/>
  <c r="AA193" i="19"/>
  <c r="Z193" i="19"/>
  <c r="AD193" i="19" s="1"/>
  <c r="Z184" i="19"/>
  <c r="AA184" i="19"/>
  <c r="Y185" i="19" s="1"/>
  <c r="AA185" i="19" s="1"/>
  <c r="Y186" i="19" s="1"/>
  <c r="AA177" i="19"/>
  <c r="Y178" i="19" s="1"/>
  <c r="Z177" i="19"/>
  <c r="AD177" i="19" s="1"/>
  <c r="AA182" i="19"/>
  <c r="Z182" i="19"/>
  <c r="AD182" i="19" s="1"/>
  <c r="AA171" i="19"/>
  <c r="Y172" i="19" s="1"/>
  <c r="Z171" i="19"/>
  <c r="AD171" i="19" s="1"/>
  <c r="AA153" i="19"/>
  <c r="Y154" i="19" s="1"/>
  <c r="Z153" i="19"/>
  <c r="AD153" i="19" s="1"/>
  <c r="Z147" i="19"/>
  <c r="AD147" i="19" s="1"/>
  <c r="AA147" i="19"/>
  <c r="Y148" i="19" s="1"/>
  <c r="AA141" i="19"/>
  <c r="Y142" i="19" s="1"/>
  <c r="Z141" i="19"/>
  <c r="AD141" i="19" s="1"/>
  <c r="AA169" i="19"/>
  <c r="Z169" i="19"/>
  <c r="AD169" i="19" s="1"/>
  <c r="AA168" i="19"/>
  <c r="Z168" i="19"/>
  <c r="AD168" i="19" s="1"/>
  <c r="AA165" i="19"/>
  <c r="Y166" i="19" s="1"/>
  <c r="Z165" i="19"/>
  <c r="AD165" i="19" s="1"/>
  <c r="AA170" i="19"/>
  <c r="Z170" i="19"/>
  <c r="AD170" i="19" s="1"/>
  <c r="Z163" i="19"/>
  <c r="AD163" i="19" s="1"/>
  <c r="AA163" i="19"/>
  <c r="AA159" i="19"/>
  <c r="Y160" i="19" s="1"/>
  <c r="Z159" i="19"/>
  <c r="AD159" i="19" s="1"/>
  <c r="AA162" i="19"/>
  <c r="Z162" i="19"/>
  <c r="AD162" i="19" s="1"/>
  <c r="AC136" i="19"/>
  <c r="AA116" i="19"/>
  <c r="Z116" i="19"/>
  <c r="AD116" i="19" s="1"/>
  <c r="AA91" i="19"/>
  <c r="Z96" i="19"/>
  <c r="AD96" i="19" s="1"/>
  <c r="Z107" i="19"/>
  <c r="AD107" i="19" s="1"/>
  <c r="AC124" i="19"/>
  <c r="AA115" i="19"/>
  <c r="Z115" i="19"/>
  <c r="AD115" i="19" s="1"/>
  <c r="AC112" i="19"/>
  <c r="AB112" i="19" s="1"/>
  <c r="AA135" i="19"/>
  <c r="Y136" i="19" s="1"/>
  <c r="Z135" i="19"/>
  <c r="AD135" i="19" s="1"/>
  <c r="Z138" i="19"/>
  <c r="AD138" i="19" s="1"/>
  <c r="AA138" i="19"/>
  <c r="AA137" i="19"/>
  <c r="Z137" i="19"/>
  <c r="AA129" i="19"/>
  <c r="Y130" i="19" s="1"/>
  <c r="Z129" i="19"/>
  <c r="AD129" i="19" s="1"/>
  <c r="AA133" i="19"/>
  <c r="Z133" i="19"/>
  <c r="AD133" i="19" s="1"/>
  <c r="AA131" i="19"/>
  <c r="Z131" i="19"/>
  <c r="AA132" i="19"/>
  <c r="Z132" i="19"/>
  <c r="AD132" i="19" s="1"/>
  <c r="AA134" i="19"/>
  <c r="Z134" i="19"/>
  <c r="AD134" i="19" s="1"/>
  <c r="Z124" i="19"/>
  <c r="Z127" i="19"/>
  <c r="AD127" i="19" s="1"/>
  <c r="AA127" i="19"/>
  <c r="AA126" i="19"/>
  <c r="Z126" i="19"/>
  <c r="AD126" i="19" s="1"/>
  <c r="AD128" i="19"/>
  <c r="AA122" i="19"/>
  <c r="Z122" i="19"/>
  <c r="AD122" i="19" s="1"/>
  <c r="AA117" i="19"/>
  <c r="Y118" i="19" s="1"/>
  <c r="AD117" i="19"/>
  <c r="AA111" i="19"/>
  <c r="Y112" i="19" s="1"/>
  <c r="Z111" i="19"/>
  <c r="AD111" i="19" s="1"/>
  <c r="AA114" i="19"/>
  <c r="Z114" i="19"/>
  <c r="AD114" i="19" s="1"/>
  <c r="AA97" i="19"/>
  <c r="Z104" i="19"/>
  <c r="AD104" i="19" s="1"/>
  <c r="Z98" i="19"/>
  <c r="AD98" i="19" s="1"/>
  <c r="Z101" i="19"/>
  <c r="AD101" i="19" s="1"/>
  <c r="Z95" i="19"/>
  <c r="AD95" i="19" s="1"/>
  <c r="Z103" i="19"/>
  <c r="AD103" i="19" s="1"/>
  <c r="AC88" i="19"/>
  <c r="AB88" i="19" s="1"/>
  <c r="Z92" i="19"/>
  <c r="AD92" i="19" s="1"/>
  <c r="AC106" i="19"/>
  <c r="AB106" i="19" s="1"/>
  <c r="AC94" i="19"/>
  <c r="AB94" i="19" s="1"/>
  <c r="AC100" i="19"/>
  <c r="AB100" i="19" s="1"/>
  <c r="Z108" i="19"/>
  <c r="AD108" i="19" s="1"/>
  <c r="AD97" i="19"/>
  <c r="AA109" i="19"/>
  <c r="Z109" i="19"/>
  <c r="AD109" i="19" s="1"/>
  <c r="AA105" i="19"/>
  <c r="Y106" i="19" s="1"/>
  <c r="Z105" i="19"/>
  <c r="AD105" i="19" s="1"/>
  <c r="AA110" i="19"/>
  <c r="Z110" i="19"/>
  <c r="AD110" i="19" s="1"/>
  <c r="AA99" i="19"/>
  <c r="Y100" i="19" s="1"/>
  <c r="Z99" i="19"/>
  <c r="AD99" i="19" s="1"/>
  <c r="AA93" i="19"/>
  <c r="Y94" i="19" s="1"/>
  <c r="Z93" i="19"/>
  <c r="AD93" i="19" s="1"/>
  <c r="AD89" i="19"/>
  <c r="AA87" i="19"/>
  <c r="Y88" i="19" s="1"/>
  <c r="Z87" i="19"/>
  <c r="AD87" i="19" s="1"/>
  <c r="AC60" i="19"/>
  <c r="AB60" i="19" s="1"/>
  <c r="AC84" i="19"/>
  <c r="AB84" i="19" s="1"/>
  <c r="AC66" i="19"/>
  <c r="AB66" i="19" s="1"/>
  <c r="Y67" i="19"/>
  <c r="Z67" i="19" s="1"/>
  <c r="AC68" i="19"/>
  <c r="AB68" i="19" s="1"/>
  <c r="Y66" i="19"/>
  <c r="AA66" i="19" s="1"/>
  <c r="Y81" i="19"/>
  <c r="Z81" i="19" s="1"/>
  <c r="Y84" i="19"/>
  <c r="Z84" i="19" s="1"/>
  <c r="AC81" i="19"/>
  <c r="AB81" i="19" s="1"/>
  <c r="Y85" i="19"/>
  <c r="AA85" i="19" s="1"/>
  <c r="AC85" i="19"/>
  <c r="AB85" i="19" s="1"/>
  <c r="AC62" i="19"/>
  <c r="AB62" i="19" s="1"/>
  <c r="Y79" i="19"/>
  <c r="AA79" i="19" s="1"/>
  <c r="AC67" i="19"/>
  <c r="AB67" i="19" s="1"/>
  <c r="AC86" i="19"/>
  <c r="AB86" i="19" s="1"/>
  <c r="O81" i="19"/>
  <c r="Y86" i="19"/>
  <c r="Y73" i="19"/>
  <c r="Z73" i="19" s="1"/>
  <c r="O57" i="19"/>
  <c r="Y78" i="19"/>
  <c r="AA78" i="19" s="1"/>
  <c r="AC75" i="19"/>
  <c r="AB75" i="19" s="1"/>
  <c r="Y60" i="19"/>
  <c r="AA60" i="19" s="1"/>
  <c r="O63" i="19"/>
  <c r="AC74" i="19"/>
  <c r="AB74" i="19" s="1"/>
  <c r="AC72" i="19"/>
  <c r="AB72" i="19" s="1"/>
  <c r="AC79" i="19"/>
  <c r="AB79" i="19" s="1"/>
  <c r="J63" i="19"/>
  <c r="Y63" i="19" s="1"/>
  <c r="AC63" i="19"/>
  <c r="AC64" i="19" s="1"/>
  <c r="AB64" i="19" s="1"/>
  <c r="Y68" i="19"/>
  <c r="N57" i="19"/>
  <c r="AC57" i="19" s="1"/>
  <c r="AB57" i="19" s="1"/>
  <c r="Y61" i="19"/>
  <c r="Y62" i="19"/>
  <c r="Y57" i="19"/>
  <c r="AC61" i="19"/>
  <c r="AB61" i="19" s="1"/>
  <c r="O75" i="19"/>
  <c r="AC80" i="19"/>
  <c r="AB80" i="19" s="1"/>
  <c r="O69" i="19"/>
  <c r="Y74" i="19"/>
  <c r="Z74" i="19" s="1"/>
  <c r="Y72" i="19"/>
  <c r="AA72" i="19" s="1"/>
  <c r="AC78" i="19"/>
  <c r="AB78" i="19" s="1"/>
  <c r="Y80" i="19"/>
  <c r="AA80" i="19" s="1"/>
  <c r="Y75" i="19"/>
  <c r="AC73" i="19"/>
  <c r="AB73" i="19" s="1"/>
  <c r="AC69" i="19"/>
  <c r="AB69" i="19" s="1"/>
  <c r="J69" i="19"/>
  <c r="Y69" i="19" s="1"/>
  <c r="AA274" i="19" l="1"/>
  <c r="Y275" i="19" s="1"/>
  <c r="AA256" i="19"/>
  <c r="Y257" i="19" s="1"/>
  <c r="AA257" i="19" s="1"/>
  <c r="Y258" i="19" s="1"/>
  <c r="Z258" i="19" s="1"/>
  <c r="AC228" i="19"/>
  <c r="AB228" i="19" s="1"/>
  <c r="AD228" i="19" s="1"/>
  <c r="AA226" i="19"/>
  <c r="Y227" i="19" s="1"/>
  <c r="Z227" i="19" s="1"/>
  <c r="AD214" i="19"/>
  <c r="AD184" i="19"/>
  <c r="AC131" i="19"/>
  <c r="AB131" i="19" s="1"/>
  <c r="AD131" i="19" s="1"/>
  <c r="AD250" i="19"/>
  <c r="AC215" i="19"/>
  <c r="AB215" i="19" s="1"/>
  <c r="AC186" i="19"/>
  <c r="AB186" i="19" s="1"/>
  <c r="AC185" i="19"/>
  <c r="AB185" i="19" s="1"/>
  <c r="AD226" i="19"/>
  <c r="Z263" i="19"/>
  <c r="AD263" i="19" s="1"/>
  <c r="AD262" i="19"/>
  <c r="AC264" i="19"/>
  <c r="AB264" i="19" s="1"/>
  <c r="AD264" i="19" s="1"/>
  <c r="AB256" i="19"/>
  <c r="AD256" i="19" s="1"/>
  <c r="AC257" i="19"/>
  <c r="AB257" i="19" s="1"/>
  <c r="AD258" i="19"/>
  <c r="AC155" i="19"/>
  <c r="AB155" i="19" s="1"/>
  <c r="AD155" i="19" s="1"/>
  <c r="AD227" i="19"/>
  <c r="AA251" i="19"/>
  <c r="Z251" i="19"/>
  <c r="AD251" i="19" s="1"/>
  <c r="AD220" i="19"/>
  <c r="AD202" i="19"/>
  <c r="AA202" i="19"/>
  <c r="Y203" i="19" s="1"/>
  <c r="Z203" i="19" s="1"/>
  <c r="AD203" i="19" s="1"/>
  <c r="AB148" i="19"/>
  <c r="AC149" i="19"/>
  <c r="AB149" i="19" s="1"/>
  <c r="AD149" i="19" s="1"/>
  <c r="AB142" i="19"/>
  <c r="AC143" i="19"/>
  <c r="AB143" i="19" s="1"/>
  <c r="AD143" i="19" s="1"/>
  <c r="AA244" i="19"/>
  <c r="Y245" i="19" s="1"/>
  <c r="Z244" i="19"/>
  <c r="AD244" i="19" s="1"/>
  <c r="AA221" i="19"/>
  <c r="Z221" i="19"/>
  <c r="AD221" i="19" s="1"/>
  <c r="AA214" i="19"/>
  <c r="Y215" i="19" s="1"/>
  <c r="AA215" i="19" s="1"/>
  <c r="Z208" i="19"/>
  <c r="AD208" i="19" s="1"/>
  <c r="AA208" i="19"/>
  <c r="Z196" i="19"/>
  <c r="AD196" i="19" s="1"/>
  <c r="AA196" i="19"/>
  <c r="Z190" i="19"/>
  <c r="AD190" i="19" s="1"/>
  <c r="AA190" i="19"/>
  <c r="Y191" i="19" s="1"/>
  <c r="AD192" i="19"/>
  <c r="AA186" i="19"/>
  <c r="Z186" i="19"/>
  <c r="Z185" i="19"/>
  <c r="Z178" i="19"/>
  <c r="AD178" i="19" s="1"/>
  <c r="AA178" i="19"/>
  <c r="Y179" i="19" s="1"/>
  <c r="AA172" i="19"/>
  <c r="Z172" i="19"/>
  <c r="AD172" i="19" s="1"/>
  <c r="Z166" i="19"/>
  <c r="AD166" i="19" s="1"/>
  <c r="AA166" i="19"/>
  <c r="Y167" i="19" s="1"/>
  <c r="Z160" i="19"/>
  <c r="AD160" i="19" s="1"/>
  <c r="AA160" i="19"/>
  <c r="AA154" i="19"/>
  <c r="Z154" i="19"/>
  <c r="AD154" i="19" s="1"/>
  <c r="Z148" i="19"/>
  <c r="AA148" i="19"/>
  <c r="AA142" i="19"/>
  <c r="Z142" i="19"/>
  <c r="AB136" i="19"/>
  <c r="AC137" i="19"/>
  <c r="AB137" i="19" s="1"/>
  <c r="AD137" i="19" s="1"/>
  <c r="AB124" i="19"/>
  <c r="AD124" i="19" s="1"/>
  <c r="AC125" i="19"/>
  <c r="AB125" i="19" s="1"/>
  <c r="AD125" i="19" s="1"/>
  <c r="AA136" i="19"/>
  <c r="Z136" i="19"/>
  <c r="AA130" i="19"/>
  <c r="Z130" i="19"/>
  <c r="AD130" i="19" s="1"/>
  <c r="Z118" i="19"/>
  <c r="AD118" i="19" s="1"/>
  <c r="AA118" i="19"/>
  <c r="Z112" i="19"/>
  <c r="AD112" i="19" s="1"/>
  <c r="AA112" i="19"/>
  <c r="Z106" i="19"/>
  <c r="AD106" i="19" s="1"/>
  <c r="AA106" i="19"/>
  <c r="Z100" i="19"/>
  <c r="AD100" i="19" s="1"/>
  <c r="AA100" i="19"/>
  <c r="Z94" i="19"/>
  <c r="AD94" i="19" s="1"/>
  <c r="AA94" i="19"/>
  <c r="AA88" i="19"/>
  <c r="Z88" i="19"/>
  <c r="AD88" i="19" s="1"/>
  <c r="AC83" i="19"/>
  <c r="AB83" i="19" s="1"/>
  <c r="AA67" i="19"/>
  <c r="AD81" i="19"/>
  <c r="Z66" i="19"/>
  <c r="AD66" i="19" s="1"/>
  <c r="AD84" i="19"/>
  <c r="AA74" i="19"/>
  <c r="AD67" i="19"/>
  <c r="AC77" i="19"/>
  <c r="AB77" i="19" s="1"/>
  <c r="AA81" i="19"/>
  <c r="Y82" i="19" s="1"/>
  <c r="AA82" i="19" s="1"/>
  <c r="Y83" i="19" s="1"/>
  <c r="Z79" i="19"/>
  <c r="AD79" i="19" s="1"/>
  <c r="AA84" i="19"/>
  <c r="AD74" i="19"/>
  <c r="Z80" i="19"/>
  <c r="AD80" i="19" s="1"/>
  <c r="Z60" i="19"/>
  <c r="AD60" i="19" s="1"/>
  <c r="AC82" i="19"/>
  <c r="AB82" i="19" s="1"/>
  <c r="AA73" i="19"/>
  <c r="AC58" i="19"/>
  <c r="AB58" i="19" s="1"/>
  <c r="Z85" i="19"/>
  <c r="AD85" i="19" s="1"/>
  <c r="Z86" i="19"/>
  <c r="AD86" i="19" s="1"/>
  <c r="AA86" i="19"/>
  <c r="Z78" i="19"/>
  <c r="AD78" i="19" s="1"/>
  <c r="AC76" i="19"/>
  <c r="AB76" i="19" s="1"/>
  <c r="AC59" i="19"/>
  <c r="AB59" i="19" s="1"/>
  <c r="AA63" i="19"/>
  <c r="Y64" i="19" s="1"/>
  <c r="Z63" i="19"/>
  <c r="AC65" i="19"/>
  <c r="AB65" i="19" s="1"/>
  <c r="AB63" i="19"/>
  <c r="AA68" i="19"/>
  <c r="Z68" i="19"/>
  <c r="AD68" i="19" s="1"/>
  <c r="Z57" i="19"/>
  <c r="AD57" i="19" s="1"/>
  <c r="AA57" i="19"/>
  <c r="Y58" i="19" s="1"/>
  <c r="AA62" i="19"/>
  <c r="Z62" i="19"/>
  <c r="AD62" i="19" s="1"/>
  <c r="AA61" i="19"/>
  <c r="Z61" i="19"/>
  <c r="AD61" i="19" s="1"/>
  <c r="Z72" i="19"/>
  <c r="AD72" i="19" s="1"/>
  <c r="AC71" i="19"/>
  <c r="AB71" i="19" s="1"/>
  <c r="AD73" i="19"/>
  <c r="AC70" i="19"/>
  <c r="AB70" i="19" s="1"/>
  <c r="AA75" i="19"/>
  <c r="Y76" i="19" s="1"/>
  <c r="Z75" i="19"/>
  <c r="AD75" i="19" s="1"/>
  <c r="Z69" i="19"/>
  <c r="AD69" i="19" s="1"/>
  <c r="AA69" i="19"/>
  <c r="Y70" i="19" s="1"/>
  <c r="I39" i="19"/>
  <c r="I33" i="19"/>
  <c r="I27" i="19"/>
  <c r="I21" i="19"/>
  <c r="I15" i="19"/>
  <c r="I9" i="19"/>
  <c r="I51" i="19"/>
  <c r="I45" i="19"/>
  <c r="U27" i="19"/>
  <c r="U34" i="19"/>
  <c r="U33" i="19"/>
  <c r="AA227" i="19" l="1"/>
  <c r="Z275" i="19"/>
  <c r="AD275" i="19" s="1"/>
  <c r="AA275" i="19"/>
  <c r="Z257" i="19"/>
  <c r="AD257" i="19" s="1"/>
  <c r="AA258" i="19"/>
  <c r="AD142" i="19"/>
  <c r="AD185" i="19"/>
  <c r="AD186" i="19"/>
  <c r="AA203" i="19"/>
  <c r="AD148" i="19"/>
  <c r="AD136" i="19"/>
  <c r="AA245" i="19"/>
  <c r="Z245" i="19"/>
  <c r="AD245" i="19" s="1"/>
  <c r="Z215" i="19"/>
  <c r="AD215" i="19" s="1"/>
  <c r="Z191" i="19"/>
  <c r="AD191" i="19" s="1"/>
  <c r="AA191" i="19"/>
  <c r="AA179" i="19"/>
  <c r="Z179" i="19"/>
  <c r="AD179" i="19" s="1"/>
  <c r="AA167" i="19"/>
  <c r="Z167" i="19"/>
  <c r="AD167" i="19" s="1"/>
  <c r="Z82" i="19"/>
  <c r="AD82" i="19" s="1"/>
  <c r="AA83" i="19"/>
  <c r="Z83" i="19"/>
  <c r="AD83" i="19" s="1"/>
  <c r="AD63" i="19"/>
  <c r="Z64" i="19"/>
  <c r="AD64" i="19" s="1"/>
  <c r="AA64" i="19"/>
  <c r="Y65" i="19" s="1"/>
  <c r="AA58" i="19"/>
  <c r="Y59" i="19" s="1"/>
  <c r="Z58" i="19"/>
  <c r="AD58" i="19" s="1"/>
  <c r="AA70" i="19"/>
  <c r="Y71" i="19" s="1"/>
  <c r="Z70" i="19"/>
  <c r="AD70" i="19" s="1"/>
  <c r="Z76" i="19"/>
  <c r="AD76" i="19" s="1"/>
  <c r="AA76" i="19"/>
  <c r="Y77" i="19" s="1"/>
  <c r="J9" i="19"/>
  <c r="AA65" i="19" l="1"/>
  <c r="Z65" i="19"/>
  <c r="AD65" i="19" s="1"/>
  <c r="Z59" i="19"/>
  <c r="AD59" i="19" s="1"/>
  <c r="AA59" i="19"/>
  <c r="AA77" i="19"/>
  <c r="Z77" i="19"/>
  <c r="AD77" i="19" s="1"/>
  <c r="AA71" i="19"/>
  <c r="Z71" i="19"/>
  <c r="AD71" i="19" s="1"/>
  <c r="M51" i="19"/>
  <c r="M45" i="19"/>
  <c r="M39" i="19"/>
  <c r="M33" i="19"/>
  <c r="M27" i="19"/>
  <c r="M21" i="19"/>
  <c r="M15" i="19"/>
  <c r="M9" i="19"/>
  <c r="F221" i="21"/>
  <c r="B221" i="21" a="1"/>
  <c r="B223" i="21" s="1"/>
  <c r="F220" i="21"/>
  <c r="F219" i="21"/>
  <c r="F218" i="21"/>
  <c r="F217" i="21"/>
  <c r="F216" i="21"/>
  <c r="F215" i="21"/>
  <c r="F214" i="21"/>
  <c r="F213" i="21"/>
  <c r="F212" i="21"/>
  <c r="F211" i="21"/>
  <c r="F210" i="21"/>
  <c r="B221" i="21" l="1"/>
  <c r="B222" i="21"/>
  <c r="H210" i="21" l="1"/>
  <c r="U56" i="19"/>
  <c r="R56" i="19"/>
  <c r="U55" i="19"/>
  <c r="R55" i="19"/>
  <c r="U54" i="19"/>
  <c r="R54" i="19"/>
  <c r="U53" i="19"/>
  <c r="R53" i="19"/>
  <c r="U52" i="19"/>
  <c r="R52" i="19"/>
  <c r="U51" i="19"/>
  <c r="R51" i="19"/>
  <c r="U50" i="19"/>
  <c r="R50" i="19"/>
  <c r="U49" i="19"/>
  <c r="R49" i="19"/>
  <c r="U48" i="19"/>
  <c r="R48" i="19"/>
  <c r="U47" i="19"/>
  <c r="R47" i="19"/>
  <c r="U46" i="19"/>
  <c r="R46" i="19"/>
  <c r="U45" i="19"/>
  <c r="R45" i="19"/>
  <c r="U44" i="19"/>
  <c r="R44" i="19"/>
  <c r="U43" i="19"/>
  <c r="R43" i="19"/>
  <c r="U42" i="19"/>
  <c r="R42" i="19"/>
  <c r="U41" i="19"/>
  <c r="R41" i="19"/>
  <c r="U40" i="19"/>
  <c r="U39" i="19"/>
  <c r="R39" i="19"/>
  <c r="U38" i="19"/>
  <c r="R38" i="19"/>
  <c r="U37" i="19"/>
  <c r="R37" i="19"/>
  <c r="U36" i="19"/>
  <c r="R36" i="19"/>
  <c r="U35" i="19"/>
  <c r="R35" i="19"/>
  <c r="R34" i="19"/>
  <c r="R33" i="19"/>
  <c r="U32" i="19"/>
  <c r="R32" i="19"/>
  <c r="U31" i="19"/>
  <c r="R31" i="19"/>
  <c r="U30" i="19"/>
  <c r="R30" i="19"/>
  <c r="U29" i="19"/>
  <c r="R29" i="19"/>
  <c r="U28" i="19"/>
  <c r="R28" i="19"/>
  <c r="R27" i="19"/>
  <c r="U26" i="19"/>
  <c r="R26" i="19"/>
  <c r="U25" i="19"/>
  <c r="R25" i="19"/>
  <c r="U24" i="19"/>
  <c r="R24" i="19"/>
  <c r="U23" i="19"/>
  <c r="R23" i="19"/>
  <c r="U22" i="19"/>
  <c r="R22" i="19"/>
  <c r="U21" i="19"/>
  <c r="R21" i="19"/>
  <c r="U20" i="19"/>
  <c r="R20" i="19"/>
  <c r="U19" i="19"/>
  <c r="R19" i="19"/>
  <c r="U18" i="19"/>
  <c r="R18" i="19"/>
  <c r="U17" i="19"/>
  <c r="R17" i="19"/>
  <c r="U16" i="19"/>
  <c r="R16" i="19"/>
  <c r="U15" i="19"/>
  <c r="R15" i="19"/>
  <c r="R14" i="19"/>
  <c r="R13" i="19"/>
  <c r="R12" i="19"/>
  <c r="R11" i="19"/>
  <c r="R10" i="19"/>
  <c r="R9" i="19"/>
  <c r="Y9" i="19" s="1"/>
  <c r="Z9" i="19" s="1"/>
  <c r="AC13" i="19" l="1"/>
  <c r="AB13" i="19" s="1"/>
  <c r="AC14" i="19"/>
  <c r="AB14" i="19" s="1"/>
  <c r="AC19" i="19"/>
  <c r="AB19" i="19" s="1"/>
  <c r="AC25" i="19"/>
  <c r="AB25" i="19" s="1"/>
  <c r="AC31" i="19"/>
  <c r="AB31" i="19" s="1"/>
  <c r="AC37" i="19"/>
  <c r="AB37" i="19" s="1"/>
  <c r="AC43" i="19"/>
  <c r="AB43" i="19" s="1"/>
  <c r="AC49" i="19"/>
  <c r="AB49" i="19" s="1"/>
  <c r="AC55" i="19"/>
  <c r="AB55" i="19" s="1"/>
  <c r="AC18" i="19"/>
  <c r="AB18" i="19" s="1"/>
  <c r="AC20" i="19"/>
  <c r="AB20" i="19" s="1"/>
  <c r="AC24" i="19"/>
  <c r="AB24" i="19" s="1"/>
  <c r="AC26" i="19"/>
  <c r="AB26" i="19" s="1"/>
  <c r="AC30" i="19"/>
  <c r="AB30" i="19" s="1"/>
  <c r="AC32" i="19"/>
  <c r="AB32" i="19" s="1"/>
  <c r="AC36" i="19"/>
  <c r="AB36" i="19" s="1"/>
  <c r="AC38" i="19"/>
  <c r="AB38" i="19" s="1"/>
  <c r="AC42" i="19"/>
  <c r="AB42" i="19" s="1"/>
  <c r="AC44" i="19"/>
  <c r="AB44" i="19" s="1"/>
  <c r="AC50" i="19"/>
  <c r="AB50" i="19" s="1"/>
  <c r="AC54" i="19"/>
  <c r="AB54" i="19" s="1"/>
  <c r="AC56" i="19"/>
  <c r="AB56" i="19" s="1"/>
  <c r="Y13" i="19"/>
  <c r="AC12" i="19"/>
  <c r="AB12" i="19" s="1"/>
  <c r="Y14" i="19"/>
  <c r="Y12" i="19"/>
  <c r="Y54" i="19"/>
  <c r="Y55" i="19"/>
  <c r="Y56" i="19"/>
  <c r="Y49" i="19"/>
  <c r="Y50" i="19"/>
  <c r="Y42" i="19"/>
  <c r="Y43" i="19"/>
  <c r="Y44" i="19"/>
  <c r="Y36" i="19"/>
  <c r="Y37" i="19"/>
  <c r="Y38" i="19"/>
  <c r="Y30" i="19"/>
  <c r="Y31" i="19"/>
  <c r="Y32" i="19"/>
  <c r="Y24" i="19"/>
  <c r="Y25" i="19"/>
  <c r="Y26" i="19"/>
  <c r="Y18" i="19"/>
  <c r="Y19" i="19"/>
  <c r="Y20" i="19"/>
  <c r="Z55" i="19" l="1"/>
  <c r="AD55" i="19" s="1"/>
  <c r="AA55" i="19"/>
  <c r="Z54" i="19"/>
  <c r="AD54" i="19" s="1"/>
  <c r="AA54" i="19"/>
  <c r="Z56" i="19"/>
  <c r="AD56" i="19" s="1"/>
  <c r="AA56" i="19"/>
  <c r="Z49" i="19"/>
  <c r="AD49" i="19" s="1"/>
  <c r="AA49" i="19"/>
  <c r="Z50" i="19"/>
  <c r="AD50" i="19" s="1"/>
  <c r="AA50" i="19"/>
  <c r="Z43" i="19"/>
  <c r="AD43" i="19" s="1"/>
  <c r="AA43" i="19"/>
  <c r="Z42" i="19"/>
  <c r="AD42" i="19" s="1"/>
  <c r="AA42" i="19"/>
  <c r="Z44" i="19"/>
  <c r="AD44" i="19" s="1"/>
  <c r="AA44" i="19"/>
  <c r="Z36" i="19"/>
  <c r="AD36" i="19" s="1"/>
  <c r="AA36" i="19"/>
  <c r="Z37" i="19"/>
  <c r="AD37" i="19" s="1"/>
  <c r="AA37" i="19"/>
  <c r="Z38" i="19"/>
  <c r="AD38" i="19" s="1"/>
  <c r="AA38" i="19"/>
  <c r="Z32" i="19"/>
  <c r="AD32" i="19" s="1"/>
  <c r="AA32" i="19"/>
  <c r="Z31" i="19"/>
  <c r="AD31" i="19" s="1"/>
  <c r="AA31" i="19"/>
  <c r="Z30" i="19"/>
  <c r="AD30" i="19" s="1"/>
  <c r="AA30" i="19"/>
  <c r="Z25" i="19"/>
  <c r="AD25" i="19" s="1"/>
  <c r="AA25" i="19"/>
  <c r="Z24" i="19"/>
  <c r="AD24" i="19" s="1"/>
  <c r="AA24" i="19"/>
  <c r="Z26" i="19"/>
  <c r="AD26" i="19" s="1"/>
  <c r="AA26" i="19"/>
  <c r="Z19" i="19"/>
  <c r="AD19" i="19" s="1"/>
  <c r="AA19" i="19"/>
  <c r="Z18" i="19"/>
  <c r="AD18" i="19" s="1"/>
  <c r="AA18" i="19"/>
  <c r="Z20" i="19"/>
  <c r="AD20" i="19" s="1"/>
  <c r="AA20" i="19"/>
  <c r="U14" i="19" l="1"/>
  <c r="U13" i="19"/>
  <c r="U12" i="19"/>
  <c r="AA12" i="19" l="1"/>
  <c r="Z12" i="19"/>
  <c r="AD12" i="19" s="1"/>
  <c r="Z13" i="19"/>
  <c r="AD13" i="19" s="1"/>
  <c r="AA13" i="19"/>
  <c r="L56" i="19" l="1"/>
  <c r="L55" i="19"/>
  <c r="L54" i="19"/>
  <c r="L53" i="19"/>
  <c r="L52" i="19"/>
  <c r="L50" i="19"/>
  <c r="L49" i="19"/>
  <c r="L48" i="19"/>
  <c r="L47" i="19"/>
  <c r="L46" i="19"/>
  <c r="L44" i="19"/>
  <c r="L43" i="19"/>
  <c r="L42" i="19"/>
  <c r="L41" i="19"/>
  <c r="L40" i="19"/>
  <c r="L38" i="19"/>
  <c r="L37" i="19"/>
  <c r="L36" i="19"/>
  <c r="L35" i="19"/>
  <c r="L34" i="19"/>
  <c r="J33" i="19"/>
  <c r="Y33" i="19" s="1"/>
  <c r="L32" i="19"/>
  <c r="L31" i="19"/>
  <c r="L30" i="19"/>
  <c r="L29" i="19"/>
  <c r="L28" i="19"/>
  <c r="J27" i="19"/>
  <c r="Y27" i="19" s="1"/>
  <c r="L26" i="19"/>
  <c r="L25" i="19"/>
  <c r="L24" i="19"/>
  <c r="L23" i="19"/>
  <c r="L22" i="19"/>
  <c r="L20" i="19"/>
  <c r="L19" i="19"/>
  <c r="L18" i="19"/>
  <c r="L17" i="19"/>
  <c r="L16" i="19"/>
  <c r="L14" i="19"/>
  <c r="L13" i="19"/>
  <c r="L12" i="19"/>
  <c r="L11" i="19"/>
  <c r="L10" i="19"/>
  <c r="AA33" i="19" l="1"/>
  <c r="Y34" i="19" s="1"/>
  <c r="Z33" i="19"/>
  <c r="Z27" i="19"/>
  <c r="AA27" i="19"/>
  <c r="Y28" i="19" s="1"/>
  <c r="J15" i="19"/>
  <c r="Y15" i="19" s="1"/>
  <c r="J21" i="19"/>
  <c r="Y21" i="19" s="1"/>
  <c r="Z21" i="19" s="1"/>
  <c r="J51" i="19"/>
  <c r="Y51" i="19" s="1"/>
  <c r="J45" i="19"/>
  <c r="Y45" i="19" s="1"/>
  <c r="J39" i="19"/>
  <c r="Y39" i="19" s="1"/>
  <c r="Z51" i="19" l="1"/>
  <c r="AA51" i="19"/>
  <c r="Y52" i="19" s="1"/>
  <c r="Z45" i="19"/>
  <c r="AA45" i="19"/>
  <c r="Y46" i="19" s="1"/>
  <c r="Z39" i="19"/>
  <c r="AA39" i="19"/>
  <c r="Y40" i="19" s="1"/>
  <c r="AA21" i="19"/>
  <c r="Y22" i="19" s="1"/>
  <c r="Z15" i="19"/>
  <c r="AA15" i="19"/>
  <c r="Z34" i="19"/>
  <c r="AA34" i="19"/>
  <c r="Y35" i="19" s="1"/>
  <c r="AA28" i="19"/>
  <c r="Y29" i="19" s="1"/>
  <c r="Z28" i="19"/>
  <c r="Y16" i="19"/>
  <c r="AA14" i="19"/>
  <c r="Z14" i="19"/>
  <c r="AD14" i="19" s="1"/>
  <c r="AA9" i="19"/>
  <c r="L27" i="19"/>
  <c r="L15" i="19"/>
  <c r="L45" i="19"/>
  <c r="L33" i="19"/>
  <c r="L21" i="19"/>
  <c r="L39" i="19"/>
  <c r="L51" i="19"/>
  <c r="L9" i="19"/>
  <c r="Z52" i="19" l="1"/>
  <c r="AA52" i="19"/>
  <c r="Y53" i="19" s="1"/>
  <c r="Z46" i="19"/>
  <c r="AA46" i="19"/>
  <c r="Y47" i="19" s="1"/>
  <c r="Z40" i="19"/>
  <c r="AA40" i="19"/>
  <c r="Y41" i="19" s="1"/>
  <c r="Z22" i="19"/>
  <c r="AA22" i="19"/>
  <c r="Y23" i="19" s="1"/>
  <c r="AA35" i="19"/>
  <c r="Z35" i="19"/>
  <c r="Z29" i="19"/>
  <c r="AA29" i="19"/>
  <c r="Z16" i="19"/>
  <c r="AA16" i="19"/>
  <c r="Y17" i="19" s="1"/>
  <c r="Y10" i="19"/>
  <c r="Z10" i="19" s="1"/>
  <c r="N51" i="19"/>
  <c r="O51" i="19"/>
  <c r="N45" i="19"/>
  <c r="AC45" i="19" s="1"/>
  <c r="O45" i="19"/>
  <c r="N39" i="19"/>
  <c r="O39" i="19"/>
  <c r="N15" i="19"/>
  <c r="O15" i="19"/>
  <c r="N21" i="19"/>
  <c r="O21" i="19"/>
  <c r="O27" i="19"/>
  <c r="N27" i="19"/>
  <c r="AC27" i="19" s="1"/>
  <c r="N9" i="19"/>
  <c r="O9" i="19"/>
  <c r="N33" i="19"/>
  <c r="AC33" i="19" s="1"/>
  <c r="O33" i="19"/>
  <c r="AC51" i="19" l="1"/>
  <c r="AC52" i="19" s="1"/>
  <c r="AB52" i="19" s="1"/>
  <c r="AD52" i="19" s="1"/>
  <c r="Z53" i="19"/>
  <c r="AA53" i="19"/>
  <c r="Z47" i="19"/>
  <c r="AA47" i="19"/>
  <c r="Y48" i="19" s="1"/>
  <c r="AC39" i="19"/>
  <c r="AC40" i="19" s="1"/>
  <c r="AB40" i="19" s="1"/>
  <c r="AD40" i="19" s="1"/>
  <c r="AB27" i="19"/>
  <c r="AD27" i="19" s="1"/>
  <c r="AC28" i="19"/>
  <c r="AB28" i="19" s="1"/>
  <c r="AD28" i="19" s="1"/>
  <c r="AC34" i="19"/>
  <c r="AB34" i="19" s="1"/>
  <c r="AD34" i="19" s="1"/>
  <c r="AC29" i="19"/>
  <c r="AB29" i="19" s="1"/>
  <c r="AD29" i="19" s="1"/>
  <c r="AC15" i="19"/>
  <c r="AB15" i="19" s="1"/>
  <c r="AD15" i="19" s="1"/>
  <c r="AC21" i="19"/>
  <c r="AC9" i="19"/>
  <c r="AB9" i="19" s="1"/>
  <c r="AD9" i="19" s="1"/>
  <c r="Z41" i="19"/>
  <c r="AA41" i="19"/>
  <c r="Z23" i="19"/>
  <c r="AA23" i="19"/>
  <c r="AB45" i="19"/>
  <c r="AD45" i="19" s="1"/>
  <c r="AC46" i="19"/>
  <c r="AB33" i="19"/>
  <c r="AD33" i="19" s="1"/>
  <c r="AA10" i="19"/>
  <c r="Y11" i="19" s="1"/>
  <c r="Z11" i="19" s="1"/>
  <c r="AC17" i="19"/>
  <c r="AB17" i="19" s="1"/>
  <c r="Z17" i="19"/>
  <c r="AA17" i="19"/>
  <c r="B44" i="16"/>
  <c r="B45" i="16"/>
  <c r="B46" i="16"/>
  <c r="B47" i="16"/>
  <c r="B48" i="16"/>
  <c r="B43" i="16"/>
  <c r="AC10" i="19" l="1"/>
  <c r="AB10" i="19" s="1"/>
  <c r="AD10" i="19" s="1"/>
  <c r="AC35" i="19"/>
  <c r="AB35" i="19" s="1"/>
  <c r="AD35" i="19" s="1"/>
  <c r="AB51" i="19"/>
  <c r="AD51" i="19" s="1"/>
  <c r="AC53" i="19"/>
  <c r="AB53" i="19" s="1"/>
  <c r="AD53" i="19" s="1"/>
  <c r="AB39" i="19"/>
  <c r="AD39" i="19" s="1"/>
  <c r="AC41" i="19"/>
  <c r="AB41" i="19" s="1"/>
  <c r="AD41" i="19" s="1"/>
  <c r="AB21" i="19"/>
  <c r="AD21" i="19" s="1"/>
  <c r="AC23" i="19"/>
  <c r="AB23" i="19" s="1"/>
  <c r="AD23" i="19" s="1"/>
  <c r="AC22" i="19"/>
  <c r="AB22" i="19" s="1"/>
  <c r="AD22" i="19" s="1"/>
  <c r="AC16" i="19"/>
  <c r="AB16" i="19" s="1"/>
  <c r="AD16" i="19" s="1"/>
  <c r="AA11" i="19"/>
  <c r="Z48" i="19"/>
  <c r="AA48" i="19"/>
  <c r="AC11" i="19"/>
  <c r="AB11" i="19" s="1"/>
  <c r="AD11" i="19" s="1"/>
  <c r="AB46" i="19"/>
  <c r="AD46" i="19" s="1"/>
  <c r="AC47" i="19"/>
  <c r="AB47" i="19" s="1"/>
  <c r="AD47" i="19" s="1"/>
  <c r="AD17" i="19"/>
  <c r="BD74" i="7"/>
  <c r="BI74" i="7" s="1"/>
  <c r="BI65" i="7"/>
  <c r="BJ65" i="7" s="1"/>
  <c r="BI64" i="7"/>
  <c r="BI63" i="7"/>
  <c r="BJ63" i="7" s="1"/>
  <c r="BI61" i="7"/>
  <c r="BJ61" i="7" s="1"/>
  <c r="BJ14" i="7"/>
  <c r="BJ11" i="7"/>
  <c r="AC48" i="19" l="1"/>
  <c r="AB48" i="19" s="1"/>
  <c r="AD48" i="19" s="1"/>
  <c r="BJ64" i="7"/>
  <c r="BJ10"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Microsoft Office User</author>
  </authors>
  <commentList>
    <comment ref="A9" authorId="0" shapeId="0" xr:uid="{AE584676-4944-EC4B-85C8-F299F29EC6C2}">
      <text>
        <r>
          <rPr>
            <sz val="10"/>
            <color rgb="FF000000"/>
            <rFont val="Arial"/>
            <family val="2"/>
          </rPr>
          <t xml:space="preserve">Diligencie la DT Y AP
</t>
        </r>
        <r>
          <rPr>
            <sz val="10"/>
            <color rgb="FF000000"/>
            <rFont val="Arial"/>
            <family val="2"/>
          </rPr>
          <t xml:space="preserve">	-Nohora Isabel</t>
        </r>
      </text>
    </comment>
    <comment ref="B9" authorId="0" shapeId="0" xr:uid="{D5F7BCAE-DCF4-444E-98AD-C07B6292AD20}">
      <text>
        <r>
          <rPr>
            <sz val="10"/>
            <color rgb="FF000000"/>
            <rFont val="Arial"/>
            <family val="2"/>
          </rPr>
          <t>Diligencia solo para las DT y AP</t>
        </r>
      </text>
    </comment>
    <comment ref="B12" authorId="0" shapeId="0" xr:uid="{3D8F66B7-38F9-A44D-9ED4-EDED0A4E3408}">
      <text>
        <r>
          <rPr>
            <sz val="10"/>
            <color rgb="FF000000"/>
            <rFont val="Arial"/>
            <family val="2"/>
          </rPr>
          <t>Aquellas características propias de PNN, que le facilitan o favorecen el logro de los objetivos del plan Estrategico institucional y de los procesos .(ventajas competitivas)</t>
        </r>
      </text>
    </comment>
    <comment ref="C12" authorId="0" shapeId="0" xr:uid="{58D1546D-BEA7-3C4C-94AD-FDA6AE05DBD9}">
      <text>
        <r>
          <rPr>
            <sz val="10"/>
            <color rgb="FF000000"/>
            <rFont val="Arial"/>
            <family val="2"/>
          </rPr>
          <t>Aquellas características propias de PNN, que constituyen obstáculos internos al logro de los objetivos del plan Estratégico institucional y de los proceso.</t>
        </r>
      </text>
    </comment>
    <comment ref="A13" authorId="0" shapeId="0" xr:uid="{48F5ABA2-1CC9-D548-BAEA-CE26E0999C5B}">
      <text>
        <r>
          <rPr>
            <sz val="10"/>
            <color rgb="FF000000"/>
            <rFont val="Arial"/>
            <family val="2"/>
          </rPr>
          <t>Competencia del personal, disponibilidad del personal, seguridad y salud ocupacional.</t>
        </r>
      </text>
    </comment>
    <comment ref="A14" authorId="0" shapeId="0" xr:uid="{3F7125D4-7E06-F840-9CC3-EAE14D32C80B}">
      <text>
        <r>
          <rPr>
            <sz val="10"/>
            <color rgb="FF000000"/>
            <rFont val="Arial"/>
            <family val="2"/>
          </rPr>
          <t xml:space="preserve">Capacidad, diseño, ejecución, proveedores, entradas, salidas, gestión del conocimiento dentro de la entidad. </t>
        </r>
      </text>
    </comment>
    <comment ref="A15" authorId="0" shapeId="0" xr:uid="{52D70D5E-B082-CC47-BBC6-10BD54057E4A}">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16" authorId="0" shapeId="0" xr:uid="{534B1D85-1904-9A41-9909-C52BCD9FF8F7}">
      <text>
        <r>
          <rPr>
            <sz val="10"/>
            <color rgb="FF000000"/>
            <rFont val="Arial"/>
            <family val="2"/>
          </rPr>
          <t>Lineamientos en cuanto a la planeación estratégica de la entidad, estructura organizacional, seguimiento de las metas y objetivos institucionales, informes de gestión.</t>
        </r>
      </text>
    </comment>
    <comment ref="A17" authorId="0" shapeId="0" xr:uid="{EE55BFB5-A12F-EF4D-8E8D-6D5114CC5FA7}">
      <text>
        <r>
          <rPr>
            <sz val="10"/>
            <color rgb="FF000000"/>
            <rFont val="Arial"/>
            <family val="2"/>
          </rPr>
          <t>Canales utilizados y su efectividad, flujo de información necesaria para el desarrollo de las operaciones.</t>
        </r>
      </text>
    </comment>
    <comment ref="A18" authorId="0" shapeId="0" xr:uid="{77684C9E-A9E9-A440-9E2B-35610F3CAAF1}">
      <text>
        <r>
          <rPr>
            <sz val="10"/>
            <color rgb="FF000000"/>
            <rFont val="Arial"/>
            <family val="2"/>
          </rPr>
          <t xml:space="preserve">Presupuesto de funcionamiento, recursos de inversión, infraestructura, capacidad instalada. </t>
        </r>
      </text>
    </comment>
    <comment ref="A19" authorId="0" shapeId="0" xr:uid="{E6096DFF-E54B-FA40-8343-E840ACC1DD9A}">
      <text>
        <r>
          <rPr>
            <sz val="10"/>
            <color rgb="FF000000"/>
            <rFont val="Arial"/>
            <family val="2"/>
          </rPr>
          <t>Otro Factor interno no identificado en el listado pero que puede estar presente en el contexto.</t>
        </r>
      </text>
    </comment>
    <comment ref="B21" authorId="0" shapeId="0" xr:uid="{E346BE7E-CC44-8D48-9BD4-4E96B1E445EA}">
      <text>
        <r>
          <rPr>
            <sz val="10"/>
            <color rgb="FF000000"/>
            <rFont val="Arial"/>
            <family val="2"/>
          </rPr>
          <t>Aquellas características propias de PNN, que le facilitan o favorecen el logro de los objetivos del plan Estrategico institucional y de los procesos .(ventajas competitivas)</t>
        </r>
      </text>
    </comment>
    <comment ref="C21" authorId="0" shapeId="0" xr:uid="{051F570E-46EC-474C-A90F-8848C8720219}">
      <text>
        <r>
          <rPr>
            <sz val="10"/>
            <color rgb="FF000000"/>
            <rFont val="Arial"/>
            <family val="2"/>
          </rPr>
          <t>Aquellas características propias de PNN, que constituyen obstáculos internos al logro de los objetivos del plan Estratégico institucional y de los proceso.</t>
        </r>
      </text>
    </comment>
    <comment ref="A22" authorId="0" shapeId="0" xr:uid="{C5F73691-A816-B04B-8AF9-D9A7607D8442}">
      <text>
        <r>
          <rPr>
            <sz val="10"/>
            <color rgb="FF000000"/>
            <rFont val="Arial"/>
            <family val="2"/>
          </rPr>
          <t xml:space="preserve">Claridad en la descripción del alcance y objetivo del proceso. 
</t>
        </r>
      </text>
    </comment>
    <comment ref="A23" authorId="0" shapeId="0" xr:uid="{055E57F4-1388-F542-885F-FCA02F15892B}">
      <text>
        <r>
          <rPr>
            <sz val="10"/>
            <color rgb="FF000000"/>
            <rFont val="Arial"/>
            <family val="2"/>
          </rPr>
          <t xml:space="preserve">Relación precisa con otros procesos en cuanto a insumos, proveedores, productos, usuarios o clientes. </t>
        </r>
      </text>
    </comment>
    <comment ref="A24" authorId="0" shapeId="0" xr:uid="{895E4EAE-F2F6-BF4B-A550-0A88AF4F66EE}">
      <text>
        <r>
          <rPr>
            <sz val="10"/>
            <color rgb="FF000000"/>
            <rFont val="Arial"/>
            <family val="2"/>
          </rPr>
          <t xml:space="preserve">Procesos que determinan lineamientos necesarios para el desarrollo de todos los procesos de la entidad. </t>
        </r>
      </text>
    </comment>
    <comment ref="A25" authorId="0" shapeId="0" xr:uid="{BC9663D7-E24E-3448-B52B-CCD9E6553C37}">
      <text>
        <r>
          <rPr>
            <sz val="10"/>
            <color rgb="FF000000"/>
            <rFont val="Arial"/>
            <family val="2"/>
          </rPr>
          <t xml:space="preserve">Pertinencia en los procedimientos que desarrollan los procesos. </t>
        </r>
      </text>
    </comment>
    <comment ref="A26" authorId="0" shapeId="0" xr:uid="{EFDBF043-6E6C-0D49-99F3-2B26A6A6A08D}">
      <text>
        <r>
          <rPr>
            <sz val="10"/>
            <color rgb="FF000000"/>
            <rFont val="Arial"/>
            <family val="2"/>
          </rPr>
          <t xml:space="preserve">Grado de autoridad y responsabilidad de los funcionarios frente al proceso. 
</t>
        </r>
      </text>
    </comment>
    <comment ref="A27" authorId="0" shapeId="0" xr:uid="{43D96E26-55D0-1843-97CE-7A8C5D763000}">
      <text>
        <r>
          <rPr>
            <sz val="10"/>
            <color rgb="FF000000"/>
            <rFont val="Arial"/>
            <family val="2"/>
          </rPr>
          <t xml:space="preserve">Efectividad en los flujos de información determinados en la interacción de los procesos. </t>
        </r>
      </text>
    </comment>
    <comment ref="A28" authorId="1" shapeId="0" xr:uid="{E2F88B94-2542-A549-985D-6F5FDEB99264}">
      <text>
        <r>
          <rPr>
            <sz val="10"/>
            <color rgb="FF000000"/>
            <rFont val="Arial"/>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29" authorId="0" shapeId="0" xr:uid="{28D93FC3-1910-4F48-BA4F-FC27129B248B}">
      <text>
        <r>
          <rPr>
            <sz val="10"/>
            <color rgb="FF000000"/>
            <rFont val="Arial"/>
            <family val="2"/>
          </rPr>
          <t>Otro Factor interno no identificado en el listado pero que puede estar presente en el contexto.</t>
        </r>
      </text>
    </comment>
    <comment ref="B31" authorId="0" shapeId="0" xr:uid="{07A0F8A6-6834-7640-941E-36930E500129}">
      <text>
        <r>
          <rPr>
            <sz val="10"/>
            <color rgb="FF000000"/>
            <rFont val="Arial"/>
            <family val="2"/>
          </rPr>
          <t>Son aquellas situaciones que se presentan en el entorno de PNN y que podrían favorecer el logro de los objetivos del Plan Estratégico Institucional y de los procesos.</t>
        </r>
      </text>
    </comment>
    <comment ref="C31" authorId="0" shapeId="0" xr:uid="{0859FCF1-BA49-284D-8C90-63C8FEC48A89}">
      <text>
        <r>
          <rPr>
            <sz val="10"/>
            <color rgb="FF000000"/>
            <rFont val="Arial"/>
            <family val="2"/>
          </rPr>
          <t>Aquellas situaciones que se presentan en el entorno de PNN y que podrían afectar negativamente, las posibilidades de logro de los objetivos del Plan Estratégico Institucional y de los procesos</t>
        </r>
      </text>
    </comment>
    <comment ref="A32" authorId="0" shapeId="0" xr:uid="{F38881DC-1709-984F-9014-80842E761411}">
      <text>
        <r>
          <rPr>
            <sz val="10"/>
            <color rgb="FF000000"/>
            <rFont val="Arial"/>
            <family val="2"/>
          </rPr>
          <t xml:space="preserve">Disminución del presupuesto por prioridades del gobierno, austeridad del gastos, disponibilidad de capital, liquidez, mercados financieros, desempleo, competencia. </t>
        </r>
      </text>
    </comment>
    <comment ref="A33" authorId="0" shapeId="0" xr:uid="{711C0479-B942-114E-A0CA-259EAB49B78A}">
      <text>
        <r>
          <rPr>
            <sz val="10"/>
            <color rgb="FF000000"/>
            <rFont val="Arial"/>
            <family val="2"/>
          </rPr>
          <t>Cambio de gobierno, legislación, políticas públicas, regulación, falta de continuidad de los programas establecidos.</t>
        </r>
      </text>
    </comment>
    <comment ref="A34" authorId="0" shapeId="0" xr:uid="{9FC7ACE9-14E8-514D-BF06-A5AFC5BABDC8}">
      <text>
        <r>
          <rPr>
            <sz val="10"/>
            <color rgb="FF000000"/>
            <rFont val="Arial"/>
            <family val="2"/>
          </rPr>
          <t xml:space="preserve">Normatividad externa (leyes, decretos, ordenanzas y acuerdos), cambios legales y normativos que pueden afectar la misión y visión de la entidad. </t>
        </r>
      </text>
    </comment>
    <comment ref="A35" authorId="0" shapeId="0" xr:uid="{B90CB17C-165E-7C4C-AB54-076C69FA18D3}">
      <text>
        <r>
          <rPr>
            <sz val="10"/>
            <color rgb="FF000000"/>
            <rFont val="Arial"/>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36" authorId="0" shapeId="0" xr:uid="{9CEB88D1-6AAE-B749-83E5-5C044CF62241}">
      <text>
        <r>
          <rPr>
            <sz val="10"/>
            <color rgb="FF000000"/>
            <rFont val="Arial"/>
            <family val="2"/>
          </rPr>
          <t xml:space="preserve">Avances en tecnología, acceso a sistemas de información externos, gobierno en línea. </t>
        </r>
      </text>
    </comment>
    <comment ref="A37" authorId="0" shapeId="0" xr:uid="{6464A83A-FD05-A64F-9722-A8DFFDD0B54F}">
      <text>
        <r>
          <rPr>
            <sz val="10"/>
            <color rgb="FF000000"/>
            <rFont val="Arial"/>
            <family val="2"/>
          </rPr>
          <t>Emisiones y residuos, energía, catástrofes naturales, desarrollo sostenible.</t>
        </r>
      </text>
    </comment>
    <comment ref="A38" authorId="0" shapeId="0" xr:uid="{C6FDE661-658F-4740-88BA-C5109DEB1923}">
      <text>
        <r>
          <rPr>
            <sz val="10"/>
            <color rgb="FF000000"/>
            <rFont val="Arial"/>
            <family val="2"/>
          </rPr>
          <t>Otro Factor interno no identificado en el listado pero que puede estar presente en el contexto.</t>
        </r>
      </text>
    </comment>
    <comment ref="A45" authorId="0" shapeId="0" xr:uid="{358FB325-C277-8B49-B024-22BB513E3F41}">
      <text>
        <r>
          <rPr>
            <sz val="10"/>
            <color indexed="8"/>
            <rFont val="Calibri"/>
            <family val="2"/>
          </rPr>
          <t>======
ID#AAAAWbwqq4k
    (2022-03-02 22:40:23)
Diligencie la DT Y AP
	-Nohora Isabel</t>
        </r>
      </text>
    </comment>
    <comment ref="B45" authorId="0" shapeId="0" xr:uid="{A413182C-BED1-5F46-B94D-ACAB50E1555A}">
      <text>
        <r>
          <rPr>
            <sz val="10"/>
            <color rgb="FF000000"/>
            <rFont val="Calibri"/>
            <family val="2"/>
          </rPr>
          <t xml:space="preserve">======
</t>
        </r>
        <r>
          <rPr>
            <sz val="10"/>
            <color rgb="FF000000"/>
            <rFont val="Calibri"/>
            <family val="2"/>
          </rPr>
          <t xml:space="preserve">ID#AAAAWbwqq08
</t>
        </r>
        <r>
          <rPr>
            <sz val="10"/>
            <color rgb="FF000000"/>
            <rFont val="Calibri"/>
            <family val="2"/>
          </rPr>
          <t xml:space="preserve">    (2022-03-02 22:40:23)
</t>
        </r>
        <r>
          <rPr>
            <sz val="10"/>
            <color rgb="FF000000"/>
            <rFont val="Calibri"/>
            <family val="2"/>
          </rPr>
          <t>Diligencia solo para las DT y AP</t>
        </r>
      </text>
    </comment>
    <comment ref="B48" authorId="0" shapeId="0" xr:uid="{ED5C691D-AAD9-CF47-B538-B5723895B988}">
      <text>
        <r>
          <rPr>
            <sz val="10"/>
            <color indexed="8"/>
            <rFont val="Calibri"/>
            <family val="2"/>
          </rPr>
          <t>======
ID#AAAAWbwqqOI
    (2022-03-02 22:40:22)
Aquellas características propias de PNN, que le facilitan o favorecen el logro de los objetivos del plan Estrategico institucional y de los procesos .(ventajas competitivas)</t>
        </r>
      </text>
    </comment>
    <comment ref="C48" authorId="0" shapeId="0" xr:uid="{5B7120E9-8AB6-F449-8F79-1F9D68C30EDE}">
      <text>
        <r>
          <rPr>
            <sz val="10"/>
            <color indexed="8"/>
            <rFont val="Calibri"/>
            <family val="2"/>
          </rPr>
          <t>======
ID#AAAAWbwqqbk
    (2022-03-02 22:40:22)
Aquellas características propias de PNN, que constituyen obstáculos internos al logro de los objetivos del plan Estratégico institucional y de los proceso.</t>
        </r>
      </text>
    </comment>
    <comment ref="A49" authorId="0" shapeId="0" xr:uid="{2ABED9AB-1F18-6A4E-99E0-D2FECF3E790E}">
      <text>
        <r>
          <rPr>
            <sz val="10"/>
            <color indexed="8"/>
            <rFont val="Calibri"/>
            <family val="2"/>
          </rPr>
          <t>======
ID#AAAAWbwqqbU
    (2022-03-02 22:40:22)
Competencia del personal, disponibilidad del personal, seguridad y salud ocupacional.</t>
        </r>
      </text>
    </comment>
    <comment ref="A50" authorId="0" shapeId="0" xr:uid="{5F5D07A7-63B2-EA4F-BAA8-6BFE613B8CDE}">
      <text>
        <r>
          <rPr>
            <sz val="10"/>
            <color indexed="8"/>
            <rFont val="Calibri"/>
            <family val="2"/>
          </rPr>
          <t>======
ID#AAAAWbwqq3E
    (2022-03-02 22:40:23)
Capacidad, diseño, ejecución, proveedores, entradas, salidas, gestión del conocimiento dentro de la entidad.</t>
        </r>
      </text>
    </comment>
    <comment ref="A51" authorId="0" shapeId="0" xr:uid="{EEA84482-07B8-614D-B339-1CE726A18B5F}">
      <text>
        <r>
          <rPr>
            <sz val="10"/>
            <color rgb="FF000000"/>
            <rFont val="Calibri"/>
            <family val="2"/>
          </rPr>
          <t xml:space="preserve">======
</t>
        </r>
        <r>
          <rPr>
            <sz val="10"/>
            <color rgb="FF000000"/>
            <rFont val="Calibri"/>
            <family val="2"/>
          </rPr>
          <t xml:space="preserve">ID#AAAAWbwqqhM
</t>
        </r>
        <r>
          <rPr>
            <sz val="10"/>
            <color rgb="FF000000"/>
            <rFont val="Calibri"/>
            <family val="2"/>
          </rPr>
          <t xml:space="preserve">    (2022-03-02 22:40:22)
</t>
        </r>
        <r>
          <rPr>
            <sz val="10"/>
            <color rgb="FF000000"/>
            <rFont val="Calibri"/>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52" authorId="0" shapeId="0" xr:uid="{E2C34B6B-A6E8-CC4C-81E0-5A5ABD9AD485}">
      <text>
        <r>
          <rPr>
            <sz val="10"/>
            <color indexed="8"/>
            <rFont val="Calibri"/>
            <family val="2"/>
          </rPr>
          <t>======
ID#AAAAWbwqqcc
    (2022-03-02 22:40:22)
Lineamientos en cuanto a la planeación estratégica de la entidad, estructura organizacional, seguimiento de las metas y objetivos institucionales, informes de gestión.</t>
        </r>
      </text>
    </comment>
    <comment ref="A53" authorId="0" shapeId="0" xr:uid="{408CDA1B-2DF4-4C4F-BC35-5F1148461F5D}">
      <text>
        <r>
          <rPr>
            <sz val="10"/>
            <color indexed="8"/>
            <rFont val="Calibri"/>
            <family val="2"/>
          </rPr>
          <t>======
ID#AAAAWbwqqrM
    (2022-03-02 22:40:22)
Canales utilizados y su efectividad, flujo de información necesaria para el desarrollo de las operaciones.</t>
        </r>
      </text>
    </comment>
    <comment ref="A54" authorId="0" shapeId="0" xr:uid="{33C73DE6-A1FE-5E44-8623-7C339EC6F3CF}">
      <text>
        <r>
          <rPr>
            <sz val="10"/>
            <color indexed="8"/>
            <rFont val="Calibri"/>
            <family val="2"/>
          </rPr>
          <t>======
ID#AAAAWbwqqls
    (2022-03-02 22:40:22)
Presupuesto de funcionamiento, recursos de inversión, infraestructura, capacidad instalada.</t>
        </r>
      </text>
    </comment>
    <comment ref="A55" authorId="0" shapeId="0" xr:uid="{6542810A-1AC8-F34B-B4F5-656B5AD4241B}">
      <text>
        <r>
          <rPr>
            <sz val="10"/>
            <color indexed="8"/>
            <rFont val="Calibri"/>
            <family val="2"/>
          </rPr>
          <t>======
ID#AAAAWbwqqdc
    (2022-03-02 22:40:22)
Otro Factor interno no identificado en el listado pero que puede estar presente en el contexto.</t>
        </r>
      </text>
    </comment>
    <comment ref="B57" authorId="0" shapeId="0" xr:uid="{C13252FA-82B3-644A-8CD0-243A21706214}">
      <text>
        <r>
          <rPr>
            <sz val="10"/>
            <color indexed="8"/>
            <rFont val="Calibri"/>
            <family val="2"/>
          </rPr>
          <t>======
ID#AAAAWbwqqTw
    (2022-03-02 22:40:22)
Aquellas características propias de PNN, que le facilitan o favorecen el logro de los objetivos del plan Estrategico institucional y de los procesos .(ventajas competitivas)</t>
        </r>
      </text>
    </comment>
    <comment ref="C57" authorId="0" shapeId="0" xr:uid="{B991F109-69A8-8442-854D-DA8105A7E764}">
      <text>
        <r>
          <rPr>
            <sz val="10"/>
            <color indexed="8"/>
            <rFont val="Calibri"/>
            <family val="2"/>
          </rPr>
          <t>======
ID#AAAAWbwqqVg
    (2022-03-02 22:40:22)
Aquellas características propias de PNN, que constituyen obstáculos internos al logro de los objetivos del plan Estratégico institucional y de los proceso.</t>
        </r>
      </text>
    </comment>
    <comment ref="A58" authorId="0" shapeId="0" xr:uid="{31DBBEF3-1068-084D-9FE8-A470187C494B}">
      <text>
        <r>
          <rPr>
            <sz val="10"/>
            <color indexed="8"/>
            <rFont val="Calibri"/>
            <family val="2"/>
          </rPr>
          <t>======
ID#AAAAWbwqq3c
    (2022-03-02 22:40:23)
Claridad en la descripción del alcance y objetivo del proceso.</t>
        </r>
      </text>
    </comment>
    <comment ref="A59" authorId="0" shapeId="0" xr:uid="{5874B861-3263-2D48-955F-42E57E74FABB}">
      <text>
        <r>
          <rPr>
            <sz val="10"/>
            <color indexed="8"/>
            <rFont val="Calibri"/>
            <family val="2"/>
          </rPr>
          <t>======
ID#AAAAWbwqqRQ
    (2022-03-02 22:40:22)
Relación precisa con otros procesos en cuanto a insumos, proveedores, productos, usuarios o clientes.</t>
        </r>
      </text>
    </comment>
    <comment ref="A60" authorId="0" shapeId="0" xr:uid="{7D32A10F-8BED-7846-8FAA-8FFE5B6D7F72}">
      <text>
        <r>
          <rPr>
            <sz val="10"/>
            <color indexed="8"/>
            <rFont val="Calibri"/>
            <family val="2"/>
          </rPr>
          <t>======
ID#AAAAWbwqqfg
    (2022-03-02 22:40:22)
Procesos que determinan lineamientos necesarios para el desarrollo de todos los procesos de la entidad.</t>
        </r>
      </text>
    </comment>
    <comment ref="A61" authorId="0" shapeId="0" xr:uid="{DC92915C-9B46-DB4E-A12C-F1D1518AE7FC}">
      <text>
        <r>
          <rPr>
            <sz val="10"/>
            <color rgb="FF000000"/>
            <rFont val="Calibri"/>
            <family val="2"/>
          </rPr>
          <t xml:space="preserve">======
</t>
        </r>
        <r>
          <rPr>
            <sz val="10"/>
            <color rgb="FF000000"/>
            <rFont val="Calibri"/>
            <family val="2"/>
          </rPr>
          <t xml:space="preserve">ID#AAAAWbwqqZQ
</t>
        </r>
        <r>
          <rPr>
            <sz val="10"/>
            <color rgb="FF000000"/>
            <rFont val="Calibri"/>
            <family val="2"/>
          </rPr>
          <t xml:space="preserve">    (2022-03-02 22:40:22)
</t>
        </r>
        <r>
          <rPr>
            <sz val="10"/>
            <color rgb="FF000000"/>
            <rFont val="Calibri"/>
            <family val="2"/>
          </rPr>
          <t>Pertinencia en los procedimientos que desarrollan los procesos.</t>
        </r>
      </text>
    </comment>
    <comment ref="A62" authorId="0" shapeId="0" xr:uid="{2898779C-9AE7-884E-974E-0E153ECFB93C}">
      <text>
        <r>
          <rPr>
            <sz val="10"/>
            <color indexed="8"/>
            <rFont val="Calibri"/>
            <family val="2"/>
          </rPr>
          <t>======
ID#AAAAWbwqqf8
    (2022-03-02 22:40:22)
Grado de autoridad y responsabilidad de los funcionarios frente al proceso.</t>
        </r>
      </text>
    </comment>
    <comment ref="A63" authorId="0" shapeId="0" xr:uid="{3BF2EFB2-79F3-9348-8AC9-941F65DF8586}">
      <text>
        <r>
          <rPr>
            <sz val="10"/>
            <color indexed="8"/>
            <rFont val="Calibri"/>
            <family val="2"/>
          </rPr>
          <t>======
ID#AAAAWbwqqwg
    (2022-03-02 22:40:23)
Efectividad en los flujos de información determinados en la interacción de los procesos.</t>
        </r>
      </text>
    </comment>
    <comment ref="A64" authorId="0" shapeId="0" xr:uid="{25B8449E-50EA-E648-980F-1699BC8E673C}">
      <text>
        <r>
          <rPr>
            <sz val="10"/>
            <color indexed="8"/>
            <rFont val="Calibri"/>
            <family val="2"/>
          </rPr>
          <t>======
ID#AAAAWbwqqsM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65" authorId="0" shapeId="0" xr:uid="{B01B9B7E-791E-3744-9D18-10106FA3A154}">
      <text>
        <r>
          <rPr>
            <sz val="10"/>
            <color indexed="8"/>
            <rFont val="Calibri"/>
            <family val="2"/>
          </rPr>
          <t>======
ID#AAAAWbwqqLw
    (2022-03-02 22:40:22)
Otro Factor interno no identificado en el listado pero que puede estar presente en el contexto.</t>
        </r>
      </text>
    </comment>
    <comment ref="B67" authorId="0" shapeId="0" xr:uid="{0B20431E-74F9-B64C-8719-AF43D15BAB29}">
      <text>
        <r>
          <rPr>
            <sz val="10"/>
            <color indexed="8"/>
            <rFont val="Calibri"/>
            <family val="2"/>
          </rPr>
          <t>======
ID#AAAAWbwqqu8
    (2022-03-02 22:40:23)
Son aquellas situaciones que se presentan en el entorno de PNN y que podrían favorecer el logro de los objetivos del Plan Estratégico Institucional y de los procesos.</t>
        </r>
      </text>
    </comment>
    <comment ref="C67" authorId="0" shapeId="0" xr:uid="{E51E41AF-A0F6-4F4C-9A5D-787D126550B8}">
      <text>
        <r>
          <rPr>
            <sz val="10"/>
            <color indexed="8"/>
            <rFont val="Calibri"/>
            <family val="2"/>
          </rPr>
          <t>======
ID#AAAAWbwqqYg
    (2022-03-02 22:40:22)
Aquellas situaciones que se presentan en el entorno de PNN y que podrían afectar negativamente, las posibilidades de logro de los objetivos del Plan Estratégico Institucional y de los procesos</t>
        </r>
      </text>
    </comment>
    <comment ref="A68" authorId="0" shapeId="0" xr:uid="{0948F863-C20B-AE4A-9B8C-DCDE46B3BC20}">
      <text>
        <r>
          <rPr>
            <sz val="10"/>
            <color indexed="8"/>
            <rFont val="Calibri"/>
            <family val="2"/>
          </rPr>
          <t>======
ID#AAAAWbwqqqg
    (2022-03-02 22:40:22)
Disminución del presupuesto por prioridades del gobierno, austeridad del gastos, disponibilidad de capital, liquidez, mercados financieros, desempleo, competencia.</t>
        </r>
      </text>
    </comment>
    <comment ref="A69" authorId="0" shapeId="0" xr:uid="{F272DAE9-AFEE-094F-9A17-3E1338A510BA}">
      <text>
        <r>
          <rPr>
            <sz val="10"/>
            <color indexed="8"/>
            <rFont val="Calibri"/>
            <family val="2"/>
          </rPr>
          <t xml:space="preserve">======
</t>
        </r>
        <r>
          <rPr>
            <sz val="10"/>
            <color indexed="8"/>
            <rFont val="Calibri"/>
            <family val="2"/>
          </rPr>
          <t xml:space="preserve">ID#AAAAWbwqqQQ
</t>
        </r>
        <r>
          <rPr>
            <sz val="10"/>
            <color indexed="8"/>
            <rFont val="Calibri"/>
            <family val="2"/>
          </rPr>
          <t xml:space="preserve">    (2022-03-02 22:40:22)
</t>
        </r>
        <r>
          <rPr>
            <sz val="10"/>
            <color indexed="8"/>
            <rFont val="Calibri"/>
            <family val="2"/>
          </rPr>
          <t>Cambio de gobierno, legislación, políticas públicas, regulación, falta de continuidad de los programas establecidos.</t>
        </r>
      </text>
    </comment>
    <comment ref="A70" authorId="0" shapeId="0" xr:uid="{216C36F5-47B7-B34F-8525-4FDAE2101738}">
      <text>
        <r>
          <rPr>
            <sz val="10"/>
            <color indexed="8"/>
            <rFont val="Calibri"/>
            <family val="2"/>
          </rPr>
          <t>======
ID#AAAAWbwqqYA
    (2022-03-02 22:40:22)
Normatividad externa (leyes, decretos, ordenanzas y acuerdos), cambios legales y normativos que pueden afectar la misión y visión de la entidad.</t>
        </r>
      </text>
    </comment>
    <comment ref="A71" authorId="0" shapeId="0" xr:uid="{3F108F98-077B-5B4B-A872-64A9C524137B}">
      <text>
        <r>
          <rPr>
            <sz val="10"/>
            <color indexed="8"/>
            <rFont val="Calibri"/>
            <family val="2"/>
          </rPr>
          <t>======
ID#AAAAWbwqql4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72" authorId="0" shapeId="0" xr:uid="{D736C261-5534-1549-9669-5BF4EB8578A4}">
      <text>
        <r>
          <rPr>
            <sz val="10"/>
            <color indexed="8"/>
            <rFont val="Calibri"/>
            <family val="2"/>
          </rPr>
          <t>======
ID#AAAAWbwqqps
    (2022-03-02 22:40:22)
Avances en tecnología, acceso a sistemas de información externos, gobierno en línea.</t>
        </r>
      </text>
    </comment>
    <comment ref="A73" authorId="0" shapeId="0" xr:uid="{B6CBFDE4-71C6-4A4E-BAD2-2D8C2BACEF6E}">
      <text>
        <r>
          <rPr>
            <sz val="10"/>
            <color indexed="8"/>
            <rFont val="Calibri"/>
            <family val="2"/>
          </rPr>
          <t>======
ID#AAAAWbwqqcM
    (2022-03-02 22:40:22)
Emisiones y residuos, energía, catástrofes naturales, desarrollo sostenible.</t>
        </r>
      </text>
    </comment>
    <comment ref="A74" authorId="0" shapeId="0" xr:uid="{2E68DFAC-AAB5-8841-9A38-513C32BD9F6C}">
      <text>
        <r>
          <rPr>
            <sz val="10"/>
            <color indexed="8"/>
            <rFont val="Calibri"/>
            <family val="2"/>
          </rPr>
          <t>======
ID#AAAAWbwqqXI
    (2022-03-02 22:40:22)
Otro Factor interno no identificado en el listado pero que puede estar presente en el contexto.</t>
        </r>
      </text>
    </comment>
    <comment ref="A81" authorId="0" shapeId="0" xr:uid="{B45FAE40-1863-9444-9FDC-D2E76E248A3B}">
      <text>
        <r>
          <rPr>
            <sz val="10"/>
            <color indexed="8"/>
            <rFont val="Calibri"/>
            <family val="2"/>
          </rPr>
          <t>======
ID#AAAAWbwqq4k
    (2022-03-02 22:40:23)
Diligencie la DT Y AP
	-Nohora Isabel</t>
        </r>
      </text>
    </comment>
    <comment ref="B81" authorId="0" shapeId="0" xr:uid="{9F1C441F-9FF4-A94A-A867-7762C546FB19}">
      <text>
        <r>
          <rPr>
            <sz val="10"/>
            <color rgb="FF000000"/>
            <rFont val="Calibri"/>
            <family val="2"/>
          </rPr>
          <t xml:space="preserve">======
</t>
        </r>
        <r>
          <rPr>
            <sz val="10"/>
            <color rgb="FF000000"/>
            <rFont val="Calibri"/>
            <family val="2"/>
          </rPr>
          <t xml:space="preserve">ID#AAAAWbwqq08
</t>
        </r>
        <r>
          <rPr>
            <sz val="10"/>
            <color rgb="FF000000"/>
            <rFont val="Calibri"/>
            <family val="2"/>
          </rPr>
          <t xml:space="preserve">    (2022-03-02 22:40:23)
</t>
        </r>
        <r>
          <rPr>
            <sz val="10"/>
            <color rgb="FF000000"/>
            <rFont val="Calibri"/>
            <family val="2"/>
          </rPr>
          <t>Diligencia solo para las DT y AP</t>
        </r>
      </text>
    </comment>
    <comment ref="B84" authorId="0" shapeId="0" xr:uid="{3C03D997-FF72-D445-A409-68D2BB120DCD}">
      <text>
        <r>
          <rPr>
            <sz val="10"/>
            <color rgb="FF000000"/>
            <rFont val="Calibri"/>
            <family val="2"/>
          </rPr>
          <t xml:space="preserve">======
</t>
        </r>
        <r>
          <rPr>
            <sz val="10"/>
            <color rgb="FF000000"/>
            <rFont val="Calibri"/>
            <family val="2"/>
          </rPr>
          <t xml:space="preserve">ID#AAAAWbwqqOI
</t>
        </r>
        <r>
          <rPr>
            <sz val="10"/>
            <color rgb="FF000000"/>
            <rFont val="Calibri"/>
            <family val="2"/>
          </rPr>
          <t xml:space="preserve">    (2022-03-02 22:40:22)
</t>
        </r>
        <r>
          <rPr>
            <sz val="10"/>
            <color rgb="FF000000"/>
            <rFont val="Calibri"/>
            <family val="2"/>
          </rPr>
          <t>Aquellas características propias de PNN, que le facilitan o favorecen el logro de los objetivos del plan Estrategico institucional y de los procesos .(ventajas competitivas)</t>
        </r>
      </text>
    </comment>
    <comment ref="C84" authorId="0" shapeId="0" xr:uid="{3983A2F3-2392-B446-A9DA-D8AE532D17D3}">
      <text>
        <r>
          <rPr>
            <sz val="10"/>
            <color rgb="FF000000"/>
            <rFont val="Calibri"/>
            <family val="2"/>
          </rPr>
          <t xml:space="preserve">======
</t>
        </r>
        <r>
          <rPr>
            <sz val="10"/>
            <color rgb="FF000000"/>
            <rFont val="Calibri"/>
            <family val="2"/>
          </rPr>
          <t xml:space="preserve">ID#AAAAWbwqqbk
</t>
        </r>
        <r>
          <rPr>
            <sz val="10"/>
            <color rgb="FF000000"/>
            <rFont val="Calibri"/>
            <family val="2"/>
          </rPr>
          <t xml:space="preserve">    (2022-03-02 22:40:22)
</t>
        </r>
        <r>
          <rPr>
            <sz val="10"/>
            <color rgb="FF000000"/>
            <rFont val="Calibri"/>
            <family val="2"/>
          </rPr>
          <t>Aquellas características propias de PNN, que constituyen obstáculos internos al logro de los objetivos del plan Estratégico institucional y de los proceso.</t>
        </r>
      </text>
    </comment>
    <comment ref="A85" authorId="0" shapeId="0" xr:uid="{02F55825-D732-C544-B3D2-2E5BA92A60B3}">
      <text>
        <r>
          <rPr>
            <sz val="10"/>
            <color indexed="8"/>
            <rFont val="Calibri"/>
            <family val="2"/>
          </rPr>
          <t>======
ID#AAAAWbwqqbU
    (2022-03-02 22:40:22)
Competencia del personal, disponibilidad del personal, seguridad y salud ocupacional.</t>
        </r>
      </text>
    </comment>
    <comment ref="A86" authorId="0" shapeId="0" xr:uid="{31F7883A-D568-9546-AC7B-A475B445EF1B}">
      <text>
        <r>
          <rPr>
            <sz val="10"/>
            <color indexed="8"/>
            <rFont val="Calibri"/>
            <family val="2"/>
          </rPr>
          <t>======
ID#AAAAWbwqq3E
    (2022-03-02 22:40:23)
Capacidad, diseño, ejecución, proveedores, entradas, salidas, gestión del conocimiento dentro de la entidad.</t>
        </r>
      </text>
    </comment>
    <comment ref="A87" authorId="0" shapeId="0" xr:uid="{3E928143-C367-EB4C-9B2B-3EB5985BC8BC}">
      <text>
        <r>
          <rPr>
            <sz val="10"/>
            <color indexed="8"/>
            <rFont val="Calibri"/>
            <family val="2"/>
          </rPr>
          <t>======
ID#AAAAWbwqqhM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88" authorId="0" shapeId="0" xr:uid="{05A085EF-76CD-BD43-BCF1-52BC0501517D}">
      <text>
        <r>
          <rPr>
            <sz val="10"/>
            <color rgb="FF000000"/>
            <rFont val="Calibri"/>
            <family val="2"/>
          </rPr>
          <t xml:space="preserve">======
</t>
        </r>
        <r>
          <rPr>
            <sz val="10"/>
            <color rgb="FF000000"/>
            <rFont val="Calibri"/>
            <family val="2"/>
          </rPr>
          <t xml:space="preserve">ID#AAAAWbwqqcc
</t>
        </r>
        <r>
          <rPr>
            <sz val="10"/>
            <color rgb="FF000000"/>
            <rFont val="Calibri"/>
            <family val="2"/>
          </rPr>
          <t xml:space="preserve">    (2022-03-02 22:40:22)
</t>
        </r>
        <r>
          <rPr>
            <sz val="10"/>
            <color rgb="FF000000"/>
            <rFont val="Calibri"/>
            <family val="2"/>
          </rPr>
          <t>Lineamientos en cuanto a la planeación estratégica de la entidad, estructura organizacional, seguimiento de las metas y objetivos institucionales, informes de gestión.</t>
        </r>
      </text>
    </comment>
    <comment ref="A89" authorId="0" shapeId="0" xr:uid="{FD0BEEBB-8F59-1942-8E40-5698D693A5EF}">
      <text>
        <r>
          <rPr>
            <sz val="10"/>
            <color indexed="8"/>
            <rFont val="Calibri"/>
            <family val="2"/>
          </rPr>
          <t>======
ID#AAAAWbwqqrM
    (2022-03-02 22:40:22)
Canales utilizados y su efectividad, flujo de información necesaria para el desarrollo de las operaciones.</t>
        </r>
      </text>
    </comment>
    <comment ref="A90" authorId="0" shapeId="0" xr:uid="{FCFBDC23-9382-E347-AD7D-F56362B8D2BE}">
      <text>
        <r>
          <rPr>
            <sz val="10"/>
            <color rgb="FF000000"/>
            <rFont val="Calibri"/>
            <family val="2"/>
          </rPr>
          <t xml:space="preserve">======
</t>
        </r>
        <r>
          <rPr>
            <sz val="10"/>
            <color rgb="FF000000"/>
            <rFont val="Calibri"/>
            <family val="2"/>
          </rPr>
          <t xml:space="preserve">ID#AAAAWbwqqls
</t>
        </r>
        <r>
          <rPr>
            <sz val="10"/>
            <color rgb="FF000000"/>
            <rFont val="Calibri"/>
            <family val="2"/>
          </rPr>
          <t xml:space="preserve">    (2022-03-02 22:40:22)
</t>
        </r>
        <r>
          <rPr>
            <sz val="10"/>
            <color rgb="FF000000"/>
            <rFont val="Calibri"/>
            <family val="2"/>
          </rPr>
          <t>Presupuesto de funcionamiento, recursos de inversión, infraestructura, capacidad instalada.</t>
        </r>
      </text>
    </comment>
    <comment ref="A91" authorId="0" shapeId="0" xr:uid="{F6E4EA16-CD63-D84C-85B6-6D9C91EAD5D0}">
      <text>
        <r>
          <rPr>
            <sz val="10"/>
            <color indexed="8"/>
            <rFont val="Calibri"/>
            <family val="2"/>
          </rPr>
          <t>======
ID#AAAAWbwqqdc
    (2022-03-02 22:40:22)
Otro Factor interno no identificado en el listado pero que puede estar presente en el contexto.</t>
        </r>
      </text>
    </comment>
    <comment ref="B93" authorId="0" shapeId="0" xr:uid="{63DAACA6-6DFD-5D4E-9265-1BA790DC9B19}">
      <text>
        <r>
          <rPr>
            <sz val="10"/>
            <color indexed="8"/>
            <rFont val="Calibri"/>
            <family val="2"/>
          </rPr>
          <t>======
ID#AAAAWbwqqTw
    (2022-03-02 22:40:22)
Aquellas características propias de PNN, que le facilitan o favorecen el logro de los objetivos del plan Estrategico institucional y de los procesos .(ventajas competitivas)</t>
        </r>
      </text>
    </comment>
    <comment ref="C93" authorId="0" shapeId="0" xr:uid="{15FBE6EA-DC09-0F4D-8473-20022702F4EE}">
      <text>
        <r>
          <rPr>
            <sz val="10"/>
            <color indexed="8"/>
            <rFont val="Calibri"/>
            <family val="2"/>
          </rPr>
          <t>======
ID#AAAAWbwqqVg
    (2022-03-02 22:40:22)
Aquellas características propias de PNN, que constituyen obstáculos internos al logro de los objetivos del plan Estratégico institucional y de los proceso.</t>
        </r>
      </text>
    </comment>
    <comment ref="A94" authorId="0" shapeId="0" xr:uid="{F061BC2C-A5DD-3A46-8E9F-EA08607B49F3}">
      <text>
        <r>
          <rPr>
            <sz val="10"/>
            <color indexed="8"/>
            <rFont val="Calibri"/>
            <family val="2"/>
          </rPr>
          <t>======
ID#AAAAWbwqq3c
    (2022-03-02 22:40:23)
Claridad en la descripción del alcance y objetivo del proceso.</t>
        </r>
      </text>
    </comment>
    <comment ref="A95" authorId="0" shapeId="0" xr:uid="{5C4EEA2A-B956-854D-9B25-C52EF022459C}">
      <text>
        <r>
          <rPr>
            <sz val="10"/>
            <color indexed="8"/>
            <rFont val="Calibri"/>
            <family val="2"/>
          </rPr>
          <t>======
ID#AAAAWbwqqRQ
    (2022-03-02 22:40:22)
Relación precisa con otros procesos en cuanto a insumos, proveedores, productos, usuarios o clientes.</t>
        </r>
      </text>
    </comment>
    <comment ref="A96" authorId="0" shapeId="0" xr:uid="{7E7C6461-5161-C849-A184-A4E2FE152937}">
      <text>
        <r>
          <rPr>
            <sz val="10"/>
            <color indexed="8"/>
            <rFont val="Calibri"/>
            <family val="2"/>
          </rPr>
          <t>======
ID#AAAAWbwqqfg
    (2022-03-02 22:40:22)
Procesos que determinan lineamientos necesarios para el desarrollo de todos los procesos de la entidad.</t>
        </r>
      </text>
    </comment>
    <comment ref="A97" authorId="0" shapeId="0" xr:uid="{6588EF7C-76F9-284F-9B96-4288F8C2B10D}">
      <text>
        <r>
          <rPr>
            <sz val="10"/>
            <color indexed="8"/>
            <rFont val="Calibri"/>
            <family val="2"/>
          </rPr>
          <t>======
ID#AAAAWbwqqZQ
    (2022-03-02 22:40:22)
Pertinencia en los procedimientos que desarrollan los procesos.</t>
        </r>
      </text>
    </comment>
    <comment ref="A98" authorId="0" shapeId="0" xr:uid="{6E357A1A-0233-C947-A98C-A9AD00247ABD}">
      <text>
        <r>
          <rPr>
            <sz val="10"/>
            <color indexed="8"/>
            <rFont val="Calibri"/>
            <family val="2"/>
          </rPr>
          <t>======
ID#AAAAWbwqqf8
    (2022-03-02 22:40:22)
Grado de autoridad y responsabilidad de los funcionarios frente al proceso.</t>
        </r>
      </text>
    </comment>
    <comment ref="A99" authorId="0" shapeId="0" xr:uid="{BAFB544B-E0D8-5248-AE44-118803C9C09B}">
      <text>
        <r>
          <rPr>
            <sz val="10"/>
            <color indexed="8"/>
            <rFont val="Calibri"/>
            <family val="2"/>
          </rPr>
          <t>======
ID#AAAAWbwqqwg
    (2022-03-02 22:40:23)
Efectividad en los flujos de información determinados en la interacción de los procesos.</t>
        </r>
      </text>
    </comment>
    <comment ref="A100" authorId="0" shapeId="0" xr:uid="{80B94A51-BE6A-5548-9171-4C3519A1CD26}">
      <text>
        <r>
          <rPr>
            <sz val="10"/>
            <color indexed="8"/>
            <rFont val="Calibri"/>
            <family val="2"/>
          </rPr>
          <t>======
ID#AAAAWbwqqsM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101" authorId="0" shapeId="0" xr:uid="{3C1245A8-FA92-B947-BDDD-397D0A2EDAF8}">
      <text>
        <r>
          <rPr>
            <sz val="10"/>
            <color indexed="8"/>
            <rFont val="Calibri"/>
            <family val="2"/>
          </rPr>
          <t>======
ID#AAAAWbwqqLw
    (2022-03-02 22:40:22)
Otro Factor interno no identificado en el listado pero que puede estar presente en el contexto.</t>
        </r>
      </text>
    </comment>
    <comment ref="B103" authorId="0" shapeId="0" xr:uid="{0109DDAB-BFE1-264B-8296-60B36AE9614F}">
      <text>
        <r>
          <rPr>
            <sz val="10"/>
            <color indexed="8"/>
            <rFont val="Calibri"/>
            <family val="2"/>
          </rPr>
          <t>======
ID#AAAAWbwqqu8
    (2022-03-02 22:40:23)
Son aquellas situaciones que se presentan en el entorno de PNN y que podrían favorecer el logro de los objetivos del Plan Estratégico Institucional y de los procesos.</t>
        </r>
      </text>
    </comment>
    <comment ref="C103" authorId="0" shapeId="0" xr:uid="{70ED51D9-4EEB-8A47-8299-DE515D18E872}">
      <text>
        <r>
          <rPr>
            <sz val="10"/>
            <color indexed="8"/>
            <rFont val="Calibri"/>
            <family val="2"/>
          </rPr>
          <t>======
ID#AAAAWbwqqYg
    (2022-03-02 22:40:22)
Aquellas situaciones que se presentan en el entorno de PNN y que podrían afectar negativamente, las posibilidades de logro de los objetivos del Plan Estratégico Institucional y de los procesos</t>
        </r>
      </text>
    </comment>
    <comment ref="A104" authorId="0" shapeId="0" xr:uid="{543A1EDF-7C35-D843-B62E-5A95EE061D7F}">
      <text>
        <r>
          <rPr>
            <sz val="10"/>
            <color rgb="FF000000"/>
            <rFont val="Calibri"/>
            <family val="2"/>
          </rPr>
          <t xml:space="preserve">======
</t>
        </r>
        <r>
          <rPr>
            <sz val="10"/>
            <color rgb="FF000000"/>
            <rFont val="Calibri"/>
            <family val="2"/>
          </rPr>
          <t xml:space="preserve">ID#AAAAWbwqqqg
</t>
        </r>
        <r>
          <rPr>
            <sz val="10"/>
            <color rgb="FF000000"/>
            <rFont val="Calibri"/>
            <family val="2"/>
          </rPr>
          <t xml:space="preserve">    (2022-03-02 22:40:22)
</t>
        </r>
        <r>
          <rPr>
            <sz val="10"/>
            <color rgb="FF000000"/>
            <rFont val="Calibri"/>
            <family val="2"/>
          </rPr>
          <t>Disminución del presupuesto por prioridades del gobierno, austeridad del gastos, disponibilidad de capital, liquidez, mercados financieros, desempleo, competencia.</t>
        </r>
      </text>
    </comment>
    <comment ref="A105" authorId="0" shapeId="0" xr:uid="{B488B035-41D3-F347-93BB-70A5F9F52778}">
      <text>
        <r>
          <rPr>
            <sz val="10"/>
            <color rgb="FF000000"/>
            <rFont val="Calibri"/>
            <family val="2"/>
          </rPr>
          <t xml:space="preserve">======
</t>
        </r>
        <r>
          <rPr>
            <sz val="10"/>
            <color rgb="FF000000"/>
            <rFont val="Calibri"/>
            <family val="2"/>
          </rPr>
          <t xml:space="preserve">ID#AAAAWbwqqQQ
</t>
        </r>
        <r>
          <rPr>
            <sz val="10"/>
            <color rgb="FF000000"/>
            <rFont val="Calibri"/>
            <family val="2"/>
          </rPr>
          <t xml:space="preserve">    (2022-03-02 22:40:22)
</t>
        </r>
        <r>
          <rPr>
            <sz val="10"/>
            <color rgb="FF000000"/>
            <rFont val="Calibri"/>
            <family val="2"/>
          </rPr>
          <t>Cambio de gobierno, legislación, políticas públicas, regulación, falta de continuidad de los programas establecidos.</t>
        </r>
      </text>
    </comment>
    <comment ref="A106" authorId="0" shapeId="0" xr:uid="{6EB47AAF-9FE9-CA41-B7D5-3EC74DDE4381}">
      <text>
        <r>
          <rPr>
            <sz val="10"/>
            <color rgb="FF000000"/>
            <rFont val="Calibri"/>
            <family val="2"/>
          </rPr>
          <t xml:space="preserve">======
</t>
        </r>
        <r>
          <rPr>
            <sz val="10"/>
            <color rgb="FF000000"/>
            <rFont val="Calibri"/>
            <family val="2"/>
          </rPr>
          <t xml:space="preserve">ID#AAAAWbwqqYA
</t>
        </r>
        <r>
          <rPr>
            <sz val="10"/>
            <color rgb="FF000000"/>
            <rFont val="Calibri"/>
            <family val="2"/>
          </rPr>
          <t xml:space="preserve">    (2022-03-02 22:40:22)
</t>
        </r>
        <r>
          <rPr>
            <sz val="10"/>
            <color rgb="FF000000"/>
            <rFont val="Calibri"/>
            <family val="2"/>
          </rPr>
          <t>Normatividad externa (leyes, decretos, ordenanzas y acuerdos), cambios legales y normativos que pueden afectar la misión y visión de la entidad.</t>
        </r>
      </text>
    </comment>
    <comment ref="A107" authorId="0" shapeId="0" xr:uid="{5055C24A-B746-AC40-B9D3-AC51FD8CE409}">
      <text>
        <r>
          <rPr>
            <sz val="10"/>
            <color indexed="8"/>
            <rFont val="Calibri"/>
            <family val="2"/>
          </rPr>
          <t>======
ID#AAAAWbwqql4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108" authorId="0" shapeId="0" xr:uid="{A2126708-2061-1D45-AFFD-D54C4D99FA39}">
      <text>
        <r>
          <rPr>
            <sz val="10"/>
            <color indexed="8"/>
            <rFont val="Calibri"/>
            <family val="2"/>
          </rPr>
          <t>======
ID#AAAAWbwqqps
    (2022-03-02 22:40:22)
Avances en tecnología, acceso a sistemas de información externos, gobierno en línea.</t>
        </r>
      </text>
    </comment>
    <comment ref="A109" authorId="0" shapeId="0" xr:uid="{F6B43DB9-9AEB-8B4F-8D03-085589953D69}">
      <text>
        <r>
          <rPr>
            <sz val="10"/>
            <color indexed="8"/>
            <rFont val="Calibri"/>
            <family val="2"/>
          </rPr>
          <t>======
ID#AAAAWbwqqcM
    (2022-03-02 22:40:22)
Emisiones y residuos, energía, catástrofes naturales, desarrollo sostenible.</t>
        </r>
      </text>
    </comment>
    <comment ref="A110" authorId="0" shapeId="0" xr:uid="{EEA78925-B510-7348-990F-3167E24C1785}">
      <text>
        <r>
          <rPr>
            <sz val="10"/>
            <color indexed="8"/>
            <rFont val="Calibri"/>
            <family val="2"/>
          </rPr>
          <t>======
ID#AAAAWbwqqXI
    (2022-03-02 22:40:22)
Otro Factor interno no identificado en el listado pero que puede estar presente en el contexto.</t>
        </r>
      </text>
    </comment>
    <comment ref="A118" authorId="0" shapeId="0" xr:uid="{33A035B8-66DD-1E4E-AF36-8469D47A3C67}">
      <text>
        <r>
          <rPr>
            <sz val="10"/>
            <color indexed="8"/>
            <rFont val="Arial"/>
            <family val="2"/>
          </rPr>
          <t xml:space="preserve">Diligencie la DT Y AP
</t>
        </r>
        <r>
          <rPr>
            <sz val="10"/>
            <color indexed="8"/>
            <rFont val="Arial"/>
            <family val="2"/>
          </rPr>
          <t xml:space="preserve">	-Nohora Isabel</t>
        </r>
      </text>
    </comment>
    <comment ref="B118" authorId="0" shapeId="0" xr:uid="{A1DA6FB5-32E4-9841-82A0-CC02F2BD3B6B}">
      <text>
        <r>
          <rPr>
            <sz val="10"/>
            <color indexed="8"/>
            <rFont val="Arial"/>
            <family val="2"/>
          </rPr>
          <t>Diligencia solo para las DT y AP</t>
        </r>
      </text>
    </comment>
    <comment ref="B121" authorId="0" shapeId="0" xr:uid="{3635252D-6D11-7544-ACAA-0FFDFE8D97E9}">
      <text>
        <r>
          <rPr>
            <sz val="10"/>
            <color indexed="8"/>
            <rFont val="Arial"/>
            <family val="2"/>
          </rPr>
          <t>Aquellas características propias de PNN, que le facilitan o favorecen el logro de los objetivos del plan Estrategico institucional y de los procesos .(ventajas competitivas)</t>
        </r>
      </text>
    </comment>
    <comment ref="C121" authorId="0" shapeId="0" xr:uid="{1D727283-B740-C040-A85B-6E4BF9FFBD3B}">
      <text>
        <r>
          <rPr>
            <sz val="10"/>
            <color indexed="8"/>
            <rFont val="Arial"/>
            <family val="2"/>
          </rPr>
          <t>Aquellas características propias de PNN, que constituyen obstáculos internos al logro de los objetivos del plan Estratégico institucional y de los proceso.</t>
        </r>
      </text>
    </comment>
    <comment ref="A122" authorId="0" shapeId="0" xr:uid="{95708D7C-52C1-D94D-898A-48F7360C8A06}">
      <text>
        <r>
          <rPr>
            <sz val="10"/>
            <color indexed="8"/>
            <rFont val="Arial"/>
            <family val="2"/>
          </rPr>
          <t>Competencia del personal, disponibilidad del personal, seguridad y salud ocupacional.</t>
        </r>
      </text>
    </comment>
    <comment ref="A123" authorId="0" shapeId="0" xr:uid="{642C478E-1D2D-F342-83E1-A01C82860577}">
      <text>
        <r>
          <rPr>
            <sz val="10"/>
            <color indexed="8"/>
            <rFont val="Arial"/>
            <family val="2"/>
          </rPr>
          <t xml:space="preserve">Capacidad, diseño, ejecución, proveedores, entradas, salidas, gestión del conocimiento dentro de la entidad. </t>
        </r>
      </text>
    </comment>
    <comment ref="A124" authorId="0" shapeId="0" xr:uid="{8C5B6AC8-C63D-4B49-BC49-89252448473F}">
      <text>
        <r>
          <rPr>
            <sz val="10"/>
            <color indexed="8"/>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125" authorId="0" shapeId="0" xr:uid="{07D6DB7E-82E9-6541-BF85-7F3FFAF02C97}">
      <text>
        <r>
          <rPr>
            <sz val="10"/>
            <color indexed="8"/>
            <rFont val="Arial"/>
            <family val="2"/>
          </rPr>
          <t>Lineamientos en cuanto a la planeación estratégica de la entidad, estructura organizacional, seguimiento de las metas y objetivos institucionales, informes de gestión.</t>
        </r>
      </text>
    </comment>
    <comment ref="A126" authorId="0" shapeId="0" xr:uid="{5B464993-EB5F-CA4E-850C-2505A1BFD837}">
      <text>
        <r>
          <rPr>
            <sz val="10"/>
            <color indexed="8"/>
            <rFont val="Arial"/>
            <family val="2"/>
          </rPr>
          <t>Canales utilizados y su efectividad, flujo de información necesaria para el desarrollo de las operaciones.</t>
        </r>
      </text>
    </comment>
    <comment ref="A127" authorId="0" shapeId="0" xr:uid="{463632A8-B12B-024B-A592-F20768D5CBEC}">
      <text>
        <r>
          <rPr>
            <sz val="10"/>
            <color indexed="8"/>
            <rFont val="Arial"/>
            <family val="2"/>
          </rPr>
          <t xml:space="preserve">Presupuesto de funcionamiento, recursos de inversión, infraestructura, capacidad instalada. </t>
        </r>
      </text>
    </comment>
    <comment ref="A128" authorId="0" shapeId="0" xr:uid="{0CACF5BA-F445-4A40-803D-04C38BACB46C}">
      <text>
        <r>
          <rPr>
            <sz val="10"/>
            <color indexed="8"/>
            <rFont val="Arial"/>
            <family val="2"/>
          </rPr>
          <t>Otro Factor interno no identificado en el listado pero que puede estar presente en el contexto.</t>
        </r>
      </text>
    </comment>
    <comment ref="B130" authorId="0" shapeId="0" xr:uid="{217CB685-2CB5-664F-ACDD-7BF9776ABADF}">
      <text>
        <r>
          <rPr>
            <sz val="10"/>
            <color indexed="8"/>
            <rFont val="Arial"/>
            <family val="2"/>
          </rPr>
          <t>Aquellas características propias de PNN, que le facilitan o favorecen el logro de los objetivos del plan Estrategico institucional y de los procesos .(ventajas competitivas)</t>
        </r>
      </text>
    </comment>
    <comment ref="C130" authorId="0" shapeId="0" xr:uid="{3FCF6EC8-551C-5748-B6EE-9FC281C4EED8}">
      <text>
        <r>
          <rPr>
            <sz val="10"/>
            <color indexed="8"/>
            <rFont val="Arial"/>
            <family val="2"/>
          </rPr>
          <t>Aquellas características propias de PNN, que constituyen obstáculos internos al logro de los objetivos del plan Estratégico institucional y de los proceso.</t>
        </r>
      </text>
    </comment>
    <comment ref="A131" authorId="0" shapeId="0" xr:uid="{0EA36102-3262-7E48-B242-0F31E4E2DA6B}">
      <text>
        <r>
          <rPr>
            <sz val="10"/>
            <color indexed="8"/>
            <rFont val="Arial"/>
            <family val="2"/>
          </rPr>
          <t xml:space="preserve">Claridad en la descripción del alcance y objetivo del proceso. 
</t>
        </r>
      </text>
    </comment>
    <comment ref="A132" authorId="0" shapeId="0" xr:uid="{7BB77642-3E16-CF41-B83D-1BBC13C66A1D}">
      <text>
        <r>
          <rPr>
            <sz val="10"/>
            <color indexed="8"/>
            <rFont val="Arial"/>
            <family val="2"/>
          </rPr>
          <t xml:space="preserve">Relación precisa con otros procesos en cuanto a insumos, proveedores, productos, usuarios o clientes. </t>
        </r>
      </text>
    </comment>
    <comment ref="A133" authorId="0" shapeId="0" xr:uid="{6CC512F5-E81C-9B49-B206-BD619DCCC469}">
      <text>
        <r>
          <rPr>
            <sz val="10"/>
            <color indexed="8"/>
            <rFont val="Arial"/>
            <family val="2"/>
          </rPr>
          <t xml:space="preserve">Procesos que determinan lineamientos necesarios para el desarrollo de todos los procesos de la entidad. </t>
        </r>
      </text>
    </comment>
    <comment ref="A134" authorId="0" shapeId="0" xr:uid="{FC1AAAC1-ACA5-9542-AA76-C3AE1E0902F8}">
      <text>
        <r>
          <rPr>
            <sz val="10"/>
            <color indexed="8"/>
            <rFont val="Arial"/>
            <family val="2"/>
          </rPr>
          <t xml:space="preserve">Pertinencia en los procedimientos que desarrollan los procesos. </t>
        </r>
      </text>
    </comment>
    <comment ref="A135" authorId="0" shapeId="0" xr:uid="{91DE89EE-763E-CA47-9201-CB4308B66E11}">
      <text>
        <r>
          <rPr>
            <sz val="10"/>
            <color indexed="8"/>
            <rFont val="Arial"/>
            <family val="2"/>
          </rPr>
          <t xml:space="preserve">Grado de autoridad y responsabilidad de los funcionarios frente al proceso. 
</t>
        </r>
      </text>
    </comment>
    <comment ref="A136" authorId="0" shapeId="0" xr:uid="{D90E4933-A87F-1247-AD12-D69478E188F2}">
      <text>
        <r>
          <rPr>
            <sz val="10"/>
            <color indexed="8"/>
            <rFont val="Arial"/>
            <family val="2"/>
          </rPr>
          <t xml:space="preserve">Efectividad en los flujos de información determinados en la interacción de los procesos. </t>
        </r>
      </text>
    </comment>
    <comment ref="A137" authorId="1" shapeId="0" xr:uid="{DEDAB7FF-AF00-8B40-8966-0BE20B2051A2}">
      <text>
        <r>
          <rPr>
            <sz val="10"/>
            <color indexed="8"/>
            <rFont val="Arial"/>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138" authorId="0" shapeId="0" xr:uid="{5F899D42-064E-344A-AB7D-F5235E1D36B8}">
      <text>
        <r>
          <rPr>
            <sz val="10"/>
            <color indexed="8"/>
            <rFont val="Arial"/>
            <family val="2"/>
          </rPr>
          <t>Otro Factor interno no identificado en el listado pero que puede estar presente en el contexto.</t>
        </r>
      </text>
    </comment>
    <comment ref="B140" authorId="0" shapeId="0" xr:uid="{2355830A-1922-C049-AD7B-6F6E8CFD023F}">
      <text>
        <r>
          <rPr>
            <sz val="10"/>
            <color indexed="8"/>
            <rFont val="Arial"/>
            <family val="2"/>
          </rPr>
          <t>Son aquellas situaciones que se presentan en el entorno de PNN y que podrían favorecer el logro de los objetivos del Plan Estratégico Institucional y de los procesos.</t>
        </r>
      </text>
    </comment>
    <comment ref="C140" authorId="0" shapeId="0" xr:uid="{8DCE9EF3-C381-C849-86DE-CF75E963B710}">
      <text>
        <r>
          <rPr>
            <sz val="10"/>
            <color indexed="8"/>
            <rFont val="Arial"/>
            <family val="2"/>
          </rPr>
          <t>Aquellas situaciones que se presentan en el entorno de PNN y que podrían afectar negativamente, las posibilidades de logro de los objetivos del Plan Estratégico Institucional y de los procesos</t>
        </r>
      </text>
    </comment>
    <comment ref="A141" authorId="0" shapeId="0" xr:uid="{721C75BC-1DCC-1F43-9A39-7F86DC9A9F4A}">
      <text>
        <r>
          <rPr>
            <sz val="10"/>
            <color indexed="8"/>
            <rFont val="Arial"/>
            <family val="2"/>
          </rPr>
          <t xml:space="preserve">Disminución del presupuesto por prioridades del gobierno, austeridad del gastos, disponibilidad de capital, liquidez, mercados financieros, desempleo, competencia. </t>
        </r>
      </text>
    </comment>
    <comment ref="A142" authorId="0" shapeId="0" xr:uid="{F000E58C-667F-1847-AE7A-6F1B50AC9ACD}">
      <text>
        <r>
          <rPr>
            <sz val="10"/>
            <color indexed="8"/>
            <rFont val="Arial"/>
            <family val="2"/>
          </rPr>
          <t>Cambio de gobierno, legislación, políticas públicas, regulación, falta de continuidad de los programas establecidos.</t>
        </r>
      </text>
    </comment>
    <comment ref="A143" authorId="0" shapeId="0" xr:uid="{88544D20-ACCC-C04A-8C68-8725C79775EF}">
      <text>
        <r>
          <rPr>
            <sz val="10"/>
            <color indexed="8"/>
            <rFont val="Arial"/>
            <family val="2"/>
          </rPr>
          <t xml:space="preserve">Normatividad externa (leyes, decretos, ordenanzas y acuerdos), cambios legales y normativos que pueden afectar la misión y visión de la entidad. </t>
        </r>
      </text>
    </comment>
    <comment ref="A144" authorId="0" shapeId="0" xr:uid="{6EBDC81D-7DDD-804B-9DCC-3421674B21C8}">
      <text>
        <r>
          <rPr>
            <sz val="10"/>
            <color indexed="8"/>
            <rFont val="Arial"/>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145" authorId="0" shapeId="0" xr:uid="{92503066-7108-424B-891B-60A732640871}">
      <text>
        <r>
          <rPr>
            <sz val="10"/>
            <color indexed="8"/>
            <rFont val="Arial"/>
            <family val="2"/>
          </rPr>
          <t xml:space="preserve">Avances en tecnología, acceso a sistemas de información externos, gobierno en línea. </t>
        </r>
      </text>
    </comment>
    <comment ref="A146" authorId="0" shapeId="0" xr:uid="{144136E8-008B-674F-A0B0-1A1FC84F6DCF}">
      <text>
        <r>
          <rPr>
            <sz val="10"/>
            <color indexed="8"/>
            <rFont val="Arial"/>
            <family val="2"/>
          </rPr>
          <t>Emisiones y residuos, energía, catástrofes naturales, desarrollo sostenible.</t>
        </r>
      </text>
    </comment>
    <comment ref="A147" authorId="0" shapeId="0" xr:uid="{1F167CAF-EF3F-F24F-9496-B8BA584087A5}">
      <text>
        <r>
          <rPr>
            <sz val="10"/>
            <color indexed="8"/>
            <rFont val="Arial"/>
            <family val="2"/>
          </rPr>
          <t>Otro Factor interno no identificado en el listado pero que puede estar presente en el contexto.</t>
        </r>
      </text>
    </comment>
    <comment ref="A155" authorId="0" shapeId="0" xr:uid="{8EC23720-00B6-4C4B-85B5-ACC9CF2EEEB1}">
      <text>
        <r>
          <rPr>
            <sz val="10"/>
            <color indexed="8"/>
            <rFont val="Calibri"/>
            <family val="2"/>
          </rPr>
          <t>======
ID#AAAAWbwqq5o
    (2021-12-28 20:47:45)
Diligencie la DT Y AP
	-Nohora Isabel</t>
        </r>
      </text>
    </comment>
    <comment ref="B155" authorId="0" shapeId="0" xr:uid="{CF960E8F-0188-5D49-A729-B0A185B33886}">
      <text>
        <r>
          <rPr>
            <sz val="10"/>
            <color indexed="8"/>
            <rFont val="Calibri"/>
            <family val="2"/>
          </rPr>
          <t>======
ID#AAAAWbwqqaQ
    (2021-12-28 20:47:45)
Diligencia solo para las DT y AP</t>
        </r>
      </text>
    </comment>
    <comment ref="B158" authorId="0" shapeId="0" xr:uid="{5DFFF3D2-4DD8-7246-A9BF-E2BEE9837687}">
      <text>
        <r>
          <rPr>
            <sz val="10"/>
            <color indexed="8"/>
            <rFont val="Calibri"/>
            <family val="2"/>
          </rPr>
          <t>======
ID#AAAAWbwqqcw
    (2021-12-28 20:47:45)
Aquellas características propias de PNN, que le facilitan o favorecen el logro de los objetivos del plan Estrategico institucional y de los procesos .(ventajas competitivas)</t>
        </r>
      </text>
    </comment>
    <comment ref="C158" authorId="0" shapeId="0" xr:uid="{A4ADD912-776A-5944-B6CE-EC3C321F2D86}">
      <text>
        <r>
          <rPr>
            <sz val="10"/>
            <color indexed="8"/>
            <rFont val="Calibri"/>
            <family val="2"/>
          </rPr>
          <t>======
ID#AAAAWbwqqcA
    (2021-12-28 20:47:45)
Aquellas características propias de PNN, que constituyen obstáculos internos al logro de los objetivos del plan Estratégico institucional y de los proceso.</t>
        </r>
      </text>
    </comment>
    <comment ref="A159" authorId="0" shapeId="0" xr:uid="{866AB291-EBC9-3A45-9168-7E53E487161B}">
      <text>
        <r>
          <rPr>
            <sz val="10"/>
            <color rgb="FF000000"/>
            <rFont val="Calibri"/>
            <family val="2"/>
          </rPr>
          <t xml:space="preserve">======
</t>
        </r>
        <r>
          <rPr>
            <sz val="10"/>
            <color rgb="FF000000"/>
            <rFont val="Calibri"/>
            <family val="2"/>
          </rPr>
          <t xml:space="preserve">ID#AAAAWbwqqgg
</t>
        </r>
        <r>
          <rPr>
            <sz val="10"/>
            <color rgb="FF000000"/>
            <rFont val="Calibri"/>
            <family val="2"/>
          </rPr>
          <t xml:space="preserve">    (2021-12-28 20:47:46)
</t>
        </r>
        <r>
          <rPr>
            <sz val="10"/>
            <color rgb="FF000000"/>
            <rFont val="Calibri"/>
            <family val="2"/>
          </rPr>
          <t>Competencia del personal, disponibilidad del personal, seguridad y salud ocupacional.</t>
        </r>
      </text>
    </comment>
    <comment ref="A160" authorId="0" shapeId="0" xr:uid="{DA44EE78-8C67-E74F-9053-B41C79663513}">
      <text>
        <r>
          <rPr>
            <sz val="10"/>
            <color rgb="FF000000"/>
            <rFont val="Calibri"/>
            <family val="2"/>
          </rPr>
          <t xml:space="preserve">======
</t>
        </r>
        <r>
          <rPr>
            <sz val="10"/>
            <color rgb="FF000000"/>
            <rFont val="Calibri"/>
            <family val="2"/>
          </rPr>
          <t xml:space="preserve">ID#AAAAWbwqqmY
</t>
        </r>
        <r>
          <rPr>
            <sz val="10"/>
            <color rgb="FF000000"/>
            <rFont val="Calibri"/>
            <family val="2"/>
          </rPr>
          <t xml:space="preserve">    (2021-12-28 20:47:45)
</t>
        </r>
        <r>
          <rPr>
            <sz val="10"/>
            <color rgb="FF000000"/>
            <rFont val="Calibri"/>
            <family val="2"/>
          </rPr>
          <t>Capacidad, diseño, ejecución, proveedores, entradas, salidas, gestión del conocimiento dentro de la entidad.</t>
        </r>
      </text>
    </comment>
    <comment ref="A161" authorId="0" shapeId="0" xr:uid="{7116224B-C73F-474F-85C6-4326CBA1987E}">
      <text>
        <r>
          <rPr>
            <sz val="10"/>
            <color indexed="8"/>
            <rFont val="Calibri"/>
            <family val="2"/>
          </rPr>
          <t>======
ID#AAAAWbwqqPE
    (2021-12-28 20:47:46)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162" authorId="0" shapeId="0" xr:uid="{53569A71-3C89-794E-A24E-0DE3E5B6DB5A}">
      <text>
        <r>
          <rPr>
            <sz val="10"/>
            <color rgb="FF000000"/>
            <rFont val="Calibri"/>
            <family val="2"/>
          </rPr>
          <t xml:space="preserve">======
</t>
        </r>
        <r>
          <rPr>
            <sz val="10"/>
            <color rgb="FF000000"/>
            <rFont val="Calibri"/>
            <family val="2"/>
          </rPr>
          <t xml:space="preserve">ID#AAAAWbwqqQw
</t>
        </r>
        <r>
          <rPr>
            <sz val="10"/>
            <color rgb="FF000000"/>
            <rFont val="Calibri"/>
            <family val="2"/>
          </rPr>
          <t xml:space="preserve">    (2021-12-28 20:47:46)
</t>
        </r>
        <r>
          <rPr>
            <sz val="10"/>
            <color rgb="FF000000"/>
            <rFont val="Calibri"/>
            <family val="2"/>
          </rPr>
          <t>Lineamientos en cuanto a la planeación estratégica de la entidad, estructura organizacional, seguimiento de las metas y objetivos institucionales, informes de gestión.</t>
        </r>
      </text>
    </comment>
    <comment ref="A163" authorId="0" shapeId="0" xr:uid="{8C74001C-27B1-BD48-A941-2295DB788222}">
      <text>
        <r>
          <rPr>
            <sz val="10"/>
            <color indexed="8"/>
            <rFont val="Calibri"/>
            <family val="2"/>
          </rPr>
          <t>======
ID#AAAAWbwqqYM
    (2021-12-28 20:47:45)
Canales utilizados y su efectividad, flujo de información necesaria para el desarrollo de las operaciones.</t>
        </r>
      </text>
    </comment>
    <comment ref="A164" authorId="0" shapeId="0" xr:uid="{75BD859F-C06A-B94F-8017-7CF8B51AD959}">
      <text>
        <r>
          <rPr>
            <sz val="10"/>
            <color indexed="8"/>
            <rFont val="Calibri"/>
            <family val="2"/>
          </rPr>
          <t>======
ID#AAAAWbwqqgo
    (2021-12-28 20:47:46)
Presupuesto de funcionamiento, recursos de inversión, infraestructura, capacidad instalada.</t>
        </r>
      </text>
    </comment>
    <comment ref="A165" authorId="0" shapeId="0" xr:uid="{69D1A985-B68C-E044-BB94-D066FBC8E099}">
      <text>
        <r>
          <rPr>
            <sz val="10"/>
            <color indexed="8"/>
            <rFont val="Calibri"/>
            <family val="2"/>
          </rPr>
          <t>======
ID#AAAAWbwqqzk
    (2021-12-28 20:47:45)
Otro Factor interno no identificado en el listado pero que puede estar presente en el contexto.</t>
        </r>
      </text>
    </comment>
    <comment ref="B167" authorId="0" shapeId="0" xr:uid="{DF531AD0-019C-DB4A-8D81-B17320FFABA3}">
      <text>
        <r>
          <rPr>
            <sz val="10"/>
            <color indexed="8"/>
            <rFont val="Calibri"/>
            <family val="2"/>
          </rPr>
          <t>======
ID#AAAAWbwqqd8
    (2021-12-28 20:47:46)
Aquellas características propias de PNN, que le facilitan o favorecen el logro de los objetivos del plan Estrategico institucional y de los procesos .(ventajas competitivas)</t>
        </r>
      </text>
    </comment>
    <comment ref="C167" authorId="0" shapeId="0" xr:uid="{560AE0BA-7F5A-A549-8E28-8B4838B00373}">
      <text>
        <r>
          <rPr>
            <sz val="10"/>
            <color indexed="8"/>
            <rFont val="Calibri"/>
            <family val="2"/>
          </rPr>
          <t>======
ID#AAAAWbwqqds
    (2021-12-28 20:47:45)
Aquellas características propias de PNN, que constituyen obstáculos internos al logro de los objetivos del plan Estratégico institucional y de los proceso.</t>
        </r>
      </text>
    </comment>
    <comment ref="A168" authorId="0" shapeId="0" xr:uid="{99FA6C67-83CE-834E-BBD0-F304AE9BE6C5}">
      <text>
        <r>
          <rPr>
            <sz val="10"/>
            <color indexed="8"/>
            <rFont val="Calibri"/>
            <family val="2"/>
          </rPr>
          <t>======
ID#AAAAWbwqqL8
    (2021-12-28 20:47:46)
Claridad en la descripción del alcance y objetivo del proceso.</t>
        </r>
      </text>
    </comment>
    <comment ref="A169" authorId="0" shapeId="0" xr:uid="{CEA971A3-DD66-8447-BDB1-160A395EC904}">
      <text>
        <r>
          <rPr>
            <sz val="10"/>
            <color indexed="8"/>
            <rFont val="Calibri"/>
            <family val="2"/>
          </rPr>
          <t>======
ID#AAAAWbwqquk
    (2021-12-28 20:47:45)
Relación precisa con otros procesos en cuanto a insumos, proveedores, productos, usuarios o clientes.</t>
        </r>
      </text>
    </comment>
    <comment ref="A170" authorId="0" shapeId="0" xr:uid="{53D0841B-BA30-7D40-8ACB-7A8532F526D4}">
      <text>
        <r>
          <rPr>
            <sz val="10"/>
            <color indexed="8"/>
            <rFont val="Calibri"/>
            <family val="2"/>
          </rPr>
          <t>======
ID#AAAAWbwqqz8
    (2021-12-28 20:47:45)
Procesos que determinan lineamientos necesarios para el desarrollo de todos los procesos de la entidad.</t>
        </r>
      </text>
    </comment>
    <comment ref="A171" authorId="0" shapeId="0" xr:uid="{4ABCD12F-1801-F843-9FD8-818979E38E5C}">
      <text>
        <r>
          <rPr>
            <sz val="10"/>
            <color indexed="8"/>
            <rFont val="Calibri"/>
            <family val="2"/>
          </rPr>
          <t>======
ID#AAAAWbwqqdQ
    (2021-12-28 20:47:45)
Pertinencia en los procedimientos que desarrollan los procesos.</t>
        </r>
      </text>
    </comment>
    <comment ref="A172" authorId="0" shapeId="0" xr:uid="{87A5D253-B385-B349-A357-14D2A526BE6E}">
      <text>
        <r>
          <rPr>
            <sz val="10"/>
            <color indexed="8"/>
            <rFont val="Calibri"/>
            <family val="2"/>
          </rPr>
          <t>======
ID#AAAAWbwqqQE
    (2021-12-28 20:47:45)
Grado de autoridad y responsabilidad de los funcionarios frente al proceso.</t>
        </r>
      </text>
    </comment>
    <comment ref="A173" authorId="0" shapeId="0" xr:uid="{CAD26AB2-B846-E24D-9CB9-00785694E4BE}">
      <text>
        <r>
          <rPr>
            <sz val="10"/>
            <color indexed="8"/>
            <rFont val="Calibri"/>
            <family val="2"/>
          </rPr>
          <t>======
ID#AAAAWbwqq0g
    (2021-12-28 20:47:46)
Efectividad en los flujos de información determinados en la interacción de los procesos.</t>
        </r>
      </text>
    </comment>
    <comment ref="A174" authorId="0" shapeId="0" xr:uid="{E40BA814-0253-224B-9551-394AB3641D5B}">
      <text>
        <r>
          <rPr>
            <sz val="10"/>
            <color indexed="8"/>
            <rFont val="Calibri"/>
            <family val="2"/>
          </rPr>
          <t>======
ID#AAAAWbwqqZk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175" authorId="0" shapeId="0" xr:uid="{14C2C282-7F3D-5F40-BDD2-5751ED576105}">
      <text>
        <r>
          <rPr>
            <sz val="10"/>
            <color indexed="8"/>
            <rFont val="Calibri"/>
            <family val="2"/>
          </rPr>
          <t>======
ID#AAAAWbwqqxY
    (2021-12-28 20:47:45)
Otro Factor interno no identificado en el listado pero que puede estar presente en el contexto.</t>
        </r>
      </text>
    </comment>
    <comment ref="B177" authorId="0" shapeId="0" xr:uid="{E46A1D9C-2ECB-0A48-8FC4-E6497610554F}">
      <text>
        <r>
          <rPr>
            <sz val="10"/>
            <color indexed="8"/>
            <rFont val="Calibri"/>
            <family val="2"/>
          </rPr>
          <t>======
ID#AAAAWbwqqzs
    (2021-12-28 20:47:45)
Son aquellas situaciones que se presentan en el entorno de PNN y que podrían favorecer el logro de los objetivos del Plan Estratégico Institucional y de los procesos.</t>
        </r>
      </text>
    </comment>
    <comment ref="C177" authorId="0" shapeId="0" xr:uid="{476E2E53-B77E-AD40-98FF-EF2380E4EF35}">
      <text>
        <r>
          <rPr>
            <sz val="10"/>
            <color indexed="8"/>
            <rFont val="Calibri"/>
            <family val="2"/>
          </rPr>
          <t>======
ID#AAAAWbwqqbY
    (2021-12-28 20:47:46)
Aquellas situaciones que se presentan en el entorno de PNN y que podrían afectar negativamente, las posibilidades de logro de los objetivos del Plan Estratégico Institucional y de los procesos</t>
        </r>
      </text>
    </comment>
    <comment ref="A178" authorId="0" shapeId="0" xr:uid="{6A7093DF-923B-4842-8D04-1AC5D5BF7F2C}">
      <text>
        <r>
          <rPr>
            <sz val="10"/>
            <color indexed="8"/>
            <rFont val="Calibri"/>
            <family val="2"/>
          </rPr>
          <t>======
ID#AAAAWbwqqMc
    (2021-12-28 20:47:46)
Disminución del presupuesto por prioridades del gobierno, austeridad del gastos, disponibilidad de capital, liquidez, mercados financieros, desempleo, competencia.</t>
        </r>
      </text>
    </comment>
    <comment ref="A179" authorId="0" shapeId="0" xr:uid="{84514EA3-0041-384A-A22D-966EDB0600DC}">
      <text>
        <r>
          <rPr>
            <sz val="10"/>
            <color indexed="8"/>
            <rFont val="Calibri"/>
            <family val="2"/>
          </rPr>
          <t>======
ID#AAAAWbwqqsg
    (2021-12-28 20:47:46)
Cambio de gobierno, legislación, políticas públicas, regulación, falta de continuidad de los programas establecidos.</t>
        </r>
      </text>
    </comment>
    <comment ref="A180" authorId="0" shapeId="0" xr:uid="{F2F48626-76DC-414D-BD47-8E84CFEAF43C}">
      <text>
        <r>
          <rPr>
            <sz val="10"/>
            <color indexed="8"/>
            <rFont val="Calibri"/>
            <family val="2"/>
          </rPr>
          <t>======
ID#AAAAWbwqqW0
    (2021-12-28 20:47:45)
Normatividad externa (leyes, decretos, ordenanzas y acuerdos), cambios legales y normativos que pueden afectar la misión y visión de la entidad.</t>
        </r>
      </text>
    </comment>
    <comment ref="A181" authorId="0" shapeId="0" xr:uid="{6EB2CF57-03B7-1946-BB35-08687253AC0A}">
      <text>
        <r>
          <rPr>
            <sz val="10"/>
            <color rgb="FF000000"/>
            <rFont val="Calibri"/>
            <family val="2"/>
          </rPr>
          <t xml:space="preserve">======
</t>
        </r>
        <r>
          <rPr>
            <sz val="10"/>
            <color rgb="FF000000"/>
            <rFont val="Calibri"/>
            <family val="2"/>
          </rPr>
          <t xml:space="preserve">ID#AAAAWbwqqUI
</t>
        </r>
        <r>
          <rPr>
            <sz val="10"/>
            <color rgb="FF000000"/>
            <rFont val="Calibri"/>
            <family val="2"/>
          </rPr>
          <t xml:space="preserve">    (2021-12-28 20:47:45)
</t>
        </r>
        <r>
          <rPr>
            <sz val="10"/>
            <color rgb="FF000000"/>
            <rFont val="Calibri"/>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182" authorId="0" shapeId="0" xr:uid="{ED873B9E-5965-D74D-855F-835232239019}">
      <text>
        <r>
          <rPr>
            <sz val="10"/>
            <color indexed="8"/>
            <rFont val="Calibri"/>
            <family val="2"/>
          </rPr>
          <t>======
ID#AAAAWbwqqhI
    (2021-12-28 20:47:46)
Avances en tecnología, acceso a sistemas de información externos, gobierno en línea.</t>
        </r>
      </text>
    </comment>
    <comment ref="A183" authorId="0" shapeId="0" xr:uid="{980F3DAC-F93A-CC47-922E-B9F721CE68FF}">
      <text>
        <r>
          <rPr>
            <sz val="10"/>
            <color indexed="8"/>
            <rFont val="Calibri"/>
            <family val="2"/>
          </rPr>
          <t>======
ID#AAAAWbwqqNg
    (2021-12-28 20:47:45)
Emisiones y residuos, energía, catástrofes naturales, desarrollo sostenible.</t>
        </r>
      </text>
    </comment>
    <comment ref="A184" authorId="0" shapeId="0" xr:uid="{34EDEA50-F7AC-1442-A00E-A4C5CA6E0E65}">
      <text>
        <r>
          <rPr>
            <sz val="10"/>
            <color indexed="8"/>
            <rFont val="Calibri"/>
            <family val="2"/>
          </rPr>
          <t>======
ID#AAAAWbwqq1c
    (2021-12-28 20:47:45)
Otro Factor interno no identificado en el listado pero que puede estar presente en el contexto.</t>
        </r>
      </text>
    </comment>
    <comment ref="A193" authorId="0" shapeId="0" xr:uid="{8DCF2A88-D7D1-544D-90B9-A2B3691DD6BA}">
      <text>
        <r>
          <rPr>
            <sz val="10"/>
            <color indexed="8"/>
            <rFont val="Calibri"/>
            <family val="2"/>
          </rPr>
          <t xml:space="preserve">======
</t>
        </r>
        <r>
          <rPr>
            <sz val="10"/>
            <color indexed="8"/>
            <rFont val="Calibri"/>
            <family val="2"/>
          </rPr>
          <t xml:space="preserve">ID#AAAAWbwqq6o
</t>
        </r>
        <r>
          <rPr>
            <sz val="10"/>
            <color indexed="8"/>
            <rFont val="Calibri"/>
            <family val="2"/>
          </rPr>
          <t xml:space="preserve">    (2021-12-28 20:47:46)
</t>
        </r>
        <r>
          <rPr>
            <sz val="10"/>
            <color indexed="8"/>
            <rFont val="Calibri"/>
            <family val="2"/>
          </rPr>
          <t xml:space="preserve">Diligencie la DT Y AP
</t>
        </r>
        <r>
          <rPr>
            <sz val="10"/>
            <color indexed="8"/>
            <rFont val="Calibri"/>
            <family val="2"/>
          </rPr>
          <t xml:space="preserve">	-Nohora Isabel</t>
        </r>
      </text>
    </comment>
    <comment ref="B193" authorId="0" shapeId="0" xr:uid="{9D0C8227-E8E9-564E-8AD8-E3BC7E306FBA}">
      <text>
        <r>
          <rPr>
            <sz val="10"/>
            <color indexed="8"/>
            <rFont val="Calibri"/>
            <family val="2"/>
          </rPr>
          <t xml:space="preserve">======
</t>
        </r>
        <r>
          <rPr>
            <sz val="10"/>
            <color indexed="8"/>
            <rFont val="Calibri"/>
            <family val="2"/>
          </rPr>
          <t xml:space="preserve">ID#AAAAWbwqqO0
</t>
        </r>
        <r>
          <rPr>
            <sz val="10"/>
            <color indexed="8"/>
            <rFont val="Calibri"/>
            <family val="2"/>
          </rPr>
          <t xml:space="preserve">    (2021-12-28 20:47:46)
</t>
        </r>
        <r>
          <rPr>
            <sz val="10"/>
            <color indexed="8"/>
            <rFont val="Calibri"/>
            <family val="2"/>
          </rPr>
          <t>Diligencia solo para las DT y AP</t>
        </r>
      </text>
    </comment>
    <comment ref="B196" authorId="0" shapeId="0" xr:uid="{3582A9CF-77FD-8547-A1D2-574662F2937D}">
      <text>
        <r>
          <rPr>
            <sz val="10"/>
            <color indexed="8"/>
            <rFont val="Calibri"/>
            <family val="2"/>
          </rPr>
          <t xml:space="preserve">======
</t>
        </r>
        <r>
          <rPr>
            <sz val="10"/>
            <color indexed="8"/>
            <rFont val="Calibri"/>
            <family val="2"/>
          </rPr>
          <t xml:space="preserve">ID#AAAAWbwqq6M
</t>
        </r>
        <r>
          <rPr>
            <sz val="10"/>
            <color indexed="8"/>
            <rFont val="Calibri"/>
            <family val="2"/>
          </rPr>
          <t xml:space="preserve">    (2021-12-28 20:47:46)
</t>
        </r>
        <r>
          <rPr>
            <sz val="10"/>
            <color indexed="8"/>
            <rFont val="Calibri"/>
            <family val="2"/>
          </rPr>
          <t>Aquellas características propias de PNN, que le facilitan o favorecen el logro de los objetivos del plan Estrategico institucional y de los procesos .(ventajas competitivas)</t>
        </r>
      </text>
    </comment>
    <comment ref="C196" authorId="0" shapeId="0" xr:uid="{755E8DF4-A718-1148-8EFF-9F332164BE66}">
      <text>
        <r>
          <rPr>
            <sz val="10"/>
            <color indexed="8"/>
            <rFont val="Calibri"/>
            <family val="2"/>
          </rPr>
          <t xml:space="preserve">======
</t>
        </r>
        <r>
          <rPr>
            <sz val="10"/>
            <color indexed="8"/>
            <rFont val="Calibri"/>
            <family val="2"/>
          </rPr>
          <t xml:space="preserve">ID#AAAAWbwqqKI
</t>
        </r>
        <r>
          <rPr>
            <sz val="10"/>
            <color indexed="8"/>
            <rFont val="Calibri"/>
            <family val="2"/>
          </rPr>
          <t xml:space="preserve">    (2021-12-28 20:47:45)
</t>
        </r>
        <r>
          <rPr>
            <sz val="10"/>
            <color indexed="8"/>
            <rFont val="Calibri"/>
            <family val="2"/>
          </rPr>
          <t>Aquellas características propias de PNN, que constituyen obstáculos internos al logro de los objetivos del plan Estratégico institucional y de los proceso.</t>
        </r>
      </text>
    </comment>
    <comment ref="A197" authorId="0" shapeId="0" xr:uid="{C84FE46C-D6B2-5745-BB49-705E828B2594}">
      <text>
        <r>
          <rPr>
            <sz val="10"/>
            <color indexed="8"/>
            <rFont val="Calibri"/>
            <family val="2"/>
          </rPr>
          <t xml:space="preserve">======
</t>
        </r>
        <r>
          <rPr>
            <sz val="10"/>
            <color indexed="8"/>
            <rFont val="Calibri"/>
            <family val="2"/>
          </rPr>
          <t xml:space="preserve">ID#AAAAWbwqqn0
</t>
        </r>
        <r>
          <rPr>
            <sz val="10"/>
            <color indexed="8"/>
            <rFont val="Calibri"/>
            <family val="2"/>
          </rPr>
          <t xml:space="preserve">    (2021-12-28 20:47:45)
</t>
        </r>
        <r>
          <rPr>
            <sz val="10"/>
            <color indexed="8"/>
            <rFont val="Calibri"/>
            <family val="2"/>
          </rPr>
          <t>Competencia del personal, disponibilidad del personal, seguridad y salud ocupacional.</t>
        </r>
      </text>
    </comment>
    <comment ref="A198" authorId="0" shapeId="0" xr:uid="{AFA8FCEA-6B9A-5C4F-A726-C338B59E839B}">
      <text>
        <r>
          <rPr>
            <sz val="10"/>
            <color indexed="8"/>
            <rFont val="Calibri"/>
            <family val="2"/>
          </rPr>
          <t xml:space="preserve">======
</t>
        </r>
        <r>
          <rPr>
            <sz val="10"/>
            <color indexed="8"/>
            <rFont val="Calibri"/>
            <family val="2"/>
          </rPr>
          <t xml:space="preserve">ID#AAAAWbwqq7U
</t>
        </r>
        <r>
          <rPr>
            <sz val="10"/>
            <color indexed="8"/>
            <rFont val="Calibri"/>
            <family val="2"/>
          </rPr>
          <t xml:space="preserve">    (2021-12-28 20:47:45)
</t>
        </r>
        <r>
          <rPr>
            <sz val="10"/>
            <color indexed="8"/>
            <rFont val="Calibri"/>
            <family val="2"/>
          </rPr>
          <t>Capacidad, diseño, ejecución, proveedores, entradas, salidas, gestión del conocimiento dentro de la entidad.</t>
        </r>
      </text>
    </comment>
    <comment ref="A199" authorId="0" shapeId="0" xr:uid="{BD4A25D6-0C47-9248-877E-2F2B71F2B8D8}">
      <text>
        <r>
          <rPr>
            <sz val="10"/>
            <color indexed="8"/>
            <rFont val="Calibri"/>
            <family val="2"/>
          </rPr>
          <t xml:space="preserve">======
</t>
        </r>
        <r>
          <rPr>
            <sz val="10"/>
            <color indexed="8"/>
            <rFont val="Calibri"/>
            <family val="2"/>
          </rPr>
          <t xml:space="preserve">ID#AAAAWbwqqV8
</t>
        </r>
        <r>
          <rPr>
            <sz val="10"/>
            <color indexed="8"/>
            <rFont val="Calibri"/>
            <family val="2"/>
          </rPr>
          <t xml:space="preserve">    (2021-12-28 20:47:45)
</t>
        </r>
        <r>
          <rPr>
            <sz val="10"/>
            <color indexed="8"/>
            <rFont val="Calibri"/>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200" authorId="0" shapeId="0" xr:uid="{A68DAB1B-8E3D-3343-A42A-63A248F41901}">
      <text>
        <r>
          <rPr>
            <sz val="10"/>
            <color indexed="8"/>
            <rFont val="Calibri"/>
            <family val="2"/>
          </rPr>
          <t xml:space="preserve">======
</t>
        </r>
        <r>
          <rPr>
            <sz val="10"/>
            <color indexed="8"/>
            <rFont val="Calibri"/>
            <family val="2"/>
          </rPr>
          <t xml:space="preserve">ID#AAAAWbwqqa8
</t>
        </r>
        <r>
          <rPr>
            <sz val="10"/>
            <color indexed="8"/>
            <rFont val="Calibri"/>
            <family val="2"/>
          </rPr>
          <t xml:space="preserve">    (2021-12-28 20:47:46)
</t>
        </r>
        <r>
          <rPr>
            <sz val="10"/>
            <color indexed="8"/>
            <rFont val="Calibri"/>
            <family val="2"/>
          </rPr>
          <t>Lineamientos en cuanto a la planeación estratégica de la entidad, estructura organizacional, seguimiento de las metas y objetivos institucionales, informes de gestión.</t>
        </r>
      </text>
    </comment>
    <comment ref="A201" authorId="0" shapeId="0" xr:uid="{64DF92A5-51C7-8E46-A6F8-D02528729DEE}">
      <text>
        <r>
          <rPr>
            <sz val="10"/>
            <color indexed="8"/>
            <rFont val="Calibri"/>
            <family val="2"/>
          </rPr>
          <t xml:space="preserve">======
</t>
        </r>
        <r>
          <rPr>
            <sz val="10"/>
            <color indexed="8"/>
            <rFont val="Calibri"/>
            <family val="2"/>
          </rPr>
          <t xml:space="preserve">ID#AAAAWbwqqcY
</t>
        </r>
        <r>
          <rPr>
            <sz val="10"/>
            <color indexed="8"/>
            <rFont val="Calibri"/>
            <family val="2"/>
          </rPr>
          <t xml:space="preserve">    (2021-12-28 20:47:45)
</t>
        </r>
        <r>
          <rPr>
            <sz val="10"/>
            <color indexed="8"/>
            <rFont val="Calibri"/>
            <family val="2"/>
          </rPr>
          <t>Canales utilizados y su efectividad, flujo de información necesaria para el desarrollo de las operaciones.</t>
        </r>
      </text>
    </comment>
    <comment ref="A202" authorId="0" shapeId="0" xr:uid="{8A3A535D-4382-094C-8645-E85E402FDFB7}">
      <text>
        <r>
          <rPr>
            <sz val="10"/>
            <color indexed="8"/>
            <rFont val="Calibri"/>
            <family val="2"/>
          </rPr>
          <t xml:space="preserve">======
</t>
        </r>
        <r>
          <rPr>
            <sz val="10"/>
            <color indexed="8"/>
            <rFont val="Calibri"/>
            <family val="2"/>
          </rPr>
          <t xml:space="preserve">ID#AAAAWbwqqRY
</t>
        </r>
        <r>
          <rPr>
            <sz val="10"/>
            <color indexed="8"/>
            <rFont val="Calibri"/>
            <family val="2"/>
          </rPr>
          <t xml:space="preserve">    (2021-12-28 20:47:46)
</t>
        </r>
        <r>
          <rPr>
            <sz val="10"/>
            <color indexed="8"/>
            <rFont val="Calibri"/>
            <family val="2"/>
          </rPr>
          <t>Presupuesto de funcionamiento, recursos de inversión, infraestructura, capacidad instalada.</t>
        </r>
      </text>
    </comment>
    <comment ref="A203" authorId="0" shapeId="0" xr:uid="{C97917BE-CD09-044C-B263-B9771BBCC867}">
      <text>
        <r>
          <rPr>
            <sz val="10"/>
            <color indexed="8"/>
            <rFont val="Calibri"/>
            <family val="2"/>
          </rPr>
          <t xml:space="preserve">======
</t>
        </r>
        <r>
          <rPr>
            <sz val="10"/>
            <color indexed="8"/>
            <rFont val="Calibri"/>
            <family val="2"/>
          </rPr>
          <t xml:space="preserve">ID#AAAAWbwqqd4
</t>
        </r>
        <r>
          <rPr>
            <sz val="10"/>
            <color indexed="8"/>
            <rFont val="Calibri"/>
            <family val="2"/>
          </rPr>
          <t xml:space="preserve">    (2021-12-28 20:47:45)
</t>
        </r>
        <r>
          <rPr>
            <sz val="10"/>
            <color indexed="8"/>
            <rFont val="Calibri"/>
            <family val="2"/>
          </rPr>
          <t>Otro Factor interno no identificado en el listado pero que puede estar presente en el contexto.</t>
        </r>
      </text>
    </comment>
    <comment ref="B205" authorId="0" shapeId="0" xr:uid="{A68E7AC3-97F1-FE4B-87C1-674E9DB80374}">
      <text>
        <r>
          <rPr>
            <sz val="10"/>
            <color indexed="8"/>
            <rFont val="Calibri"/>
            <family val="2"/>
          </rPr>
          <t xml:space="preserve">======
</t>
        </r>
        <r>
          <rPr>
            <sz val="10"/>
            <color indexed="8"/>
            <rFont val="Calibri"/>
            <family val="2"/>
          </rPr>
          <t xml:space="preserve">ID#AAAAWbwqqxQ
</t>
        </r>
        <r>
          <rPr>
            <sz val="10"/>
            <color indexed="8"/>
            <rFont val="Calibri"/>
            <family val="2"/>
          </rPr>
          <t xml:space="preserve">    (2021-12-28 20:47:45)
</t>
        </r>
        <r>
          <rPr>
            <sz val="10"/>
            <color indexed="8"/>
            <rFont val="Calibri"/>
            <family val="2"/>
          </rPr>
          <t>Aquellas características propias de PNN, que le facilitan o favorecen el logro de los objetivos del plan Estrategico institucional y de los procesos .(ventajas competitivas)</t>
        </r>
      </text>
    </comment>
    <comment ref="C205" authorId="0" shapeId="0" xr:uid="{875A7B00-F9E8-7B42-819B-AFF7672775D9}">
      <text>
        <r>
          <rPr>
            <sz val="10"/>
            <color indexed="8"/>
            <rFont val="Calibri"/>
            <family val="2"/>
          </rPr>
          <t xml:space="preserve">======
</t>
        </r>
        <r>
          <rPr>
            <sz val="10"/>
            <color indexed="8"/>
            <rFont val="Calibri"/>
            <family val="2"/>
          </rPr>
          <t xml:space="preserve">ID#AAAAWbwqqQc
</t>
        </r>
        <r>
          <rPr>
            <sz val="10"/>
            <color indexed="8"/>
            <rFont val="Calibri"/>
            <family val="2"/>
          </rPr>
          <t xml:space="preserve">    (2021-12-28 20:47:46)
</t>
        </r>
        <r>
          <rPr>
            <sz val="10"/>
            <color indexed="8"/>
            <rFont val="Calibri"/>
            <family val="2"/>
          </rPr>
          <t>Aquellas características propias de PNN, que constituyen obstáculos internos al logro de los objetivos del plan Estratégico institucional y de los proceso.</t>
        </r>
      </text>
    </comment>
    <comment ref="A206" authorId="0" shapeId="0" xr:uid="{B8EB0A63-9B4F-864D-88C5-2F70FA777660}">
      <text>
        <r>
          <rPr>
            <sz val="10"/>
            <color indexed="8"/>
            <rFont val="Calibri"/>
            <family val="2"/>
          </rPr>
          <t xml:space="preserve">======
</t>
        </r>
        <r>
          <rPr>
            <sz val="10"/>
            <color indexed="8"/>
            <rFont val="Calibri"/>
            <family val="2"/>
          </rPr>
          <t xml:space="preserve">ID#AAAAWbwqqyQ
</t>
        </r>
        <r>
          <rPr>
            <sz val="10"/>
            <color indexed="8"/>
            <rFont val="Calibri"/>
            <family val="2"/>
          </rPr>
          <t xml:space="preserve">    (2021-12-28 20:47:45)
</t>
        </r>
        <r>
          <rPr>
            <sz val="10"/>
            <color indexed="8"/>
            <rFont val="Calibri"/>
            <family val="2"/>
          </rPr>
          <t>Claridad en la descripción del alcance y objetivo del proceso.</t>
        </r>
      </text>
    </comment>
    <comment ref="A207" authorId="0" shapeId="0" xr:uid="{50984EA9-543A-F54D-917A-C2E8B70F3037}">
      <text>
        <r>
          <rPr>
            <sz val="10"/>
            <color rgb="FF000000"/>
            <rFont val="Calibri"/>
            <family val="2"/>
          </rPr>
          <t xml:space="preserve">======
</t>
        </r>
        <r>
          <rPr>
            <sz val="10"/>
            <color rgb="FF000000"/>
            <rFont val="Calibri"/>
            <family val="2"/>
          </rPr>
          <t xml:space="preserve">ID#AAAAWbwqqwQ
</t>
        </r>
        <r>
          <rPr>
            <sz val="10"/>
            <color rgb="FF000000"/>
            <rFont val="Calibri"/>
            <family val="2"/>
          </rPr>
          <t xml:space="preserve">    (2021-12-28 20:47:45)
</t>
        </r>
        <r>
          <rPr>
            <sz val="10"/>
            <color rgb="FF000000"/>
            <rFont val="Calibri"/>
            <family val="2"/>
          </rPr>
          <t>Relación precisa con otros procesos en cuanto a insumos, proveedores, productos, usuarios o clientes.</t>
        </r>
      </text>
    </comment>
    <comment ref="A208" authorId="0" shapeId="0" xr:uid="{F93B5116-CE04-A842-9971-477F662E48BA}">
      <text>
        <r>
          <rPr>
            <sz val="10"/>
            <color indexed="8"/>
            <rFont val="Calibri"/>
            <family val="2"/>
          </rPr>
          <t xml:space="preserve">======
</t>
        </r>
        <r>
          <rPr>
            <sz val="10"/>
            <color indexed="8"/>
            <rFont val="Calibri"/>
            <family val="2"/>
          </rPr>
          <t xml:space="preserve">ID#AAAAWbwqqS8
</t>
        </r>
        <r>
          <rPr>
            <sz val="10"/>
            <color indexed="8"/>
            <rFont val="Calibri"/>
            <family val="2"/>
          </rPr>
          <t xml:space="preserve">    (2021-12-28 20:47:45)
</t>
        </r>
        <r>
          <rPr>
            <sz val="10"/>
            <color indexed="8"/>
            <rFont val="Calibri"/>
            <family val="2"/>
          </rPr>
          <t>Procesos que determinan lineamientos necesarios para el desarrollo de todos los procesos de la entidad.</t>
        </r>
      </text>
    </comment>
    <comment ref="A209" authorId="0" shapeId="0" xr:uid="{2FAB296E-8497-B34F-8702-7F6239428F99}">
      <text>
        <r>
          <rPr>
            <sz val="10"/>
            <color indexed="8"/>
            <rFont val="Calibri"/>
            <family val="2"/>
          </rPr>
          <t xml:space="preserve">======
</t>
        </r>
        <r>
          <rPr>
            <sz val="10"/>
            <color indexed="8"/>
            <rFont val="Calibri"/>
            <family val="2"/>
          </rPr>
          <t xml:space="preserve">ID#AAAAWbwqqOo
</t>
        </r>
        <r>
          <rPr>
            <sz val="10"/>
            <color indexed="8"/>
            <rFont val="Calibri"/>
            <family val="2"/>
          </rPr>
          <t xml:space="preserve">    (2021-12-28 20:47:46)
</t>
        </r>
        <r>
          <rPr>
            <sz val="10"/>
            <color indexed="8"/>
            <rFont val="Calibri"/>
            <family val="2"/>
          </rPr>
          <t>Pertinencia en los procedimientos que desarrollan los procesos.</t>
        </r>
      </text>
    </comment>
    <comment ref="A210" authorId="0" shapeId="0" xr:uid="{2924D9E6-DE13-B048-9F68-131A2AEC0946}">
      <text>
        <r>
          <rPr>
            <sz val="10"/>
            <color rgb="FF000000"/>
            <rFont val="Calibri"/>
            <family val="2"/>
          </rPr>
          <t xml:space="preserve">======
</t>
        </r>
        <r>
          <rPr>
            <sz val="10"/>
            <color rgb="FF000000"/>
            <rFont val="Calibri"/>
            <family val="2"/>
          </rPr>
          <t xml:space="preserve">ID#AAAAWbwqqYc
</t>
        </r>
        <r>
          <rPr>
            <sz val="10"/>
            <color rgb="FF000000"/>
            <rFont val="Calibri"/>
            <family val="2"/>
          </rPr>
          <t xml:space="preserve">    (2021-12-28 20:47:45)
</t>
        </r>
        <r>
          <rPr>
            <sz val="10"/>
            <color rgb="FF000000"/>
            <rFont val="Calibri"/>
            <family val="2"/>
          </rPr>
          <t>Grado de autoridad y responsabilidad de los funcionarios frente al proceso.</t>
        </r>
      </text>
    </comment>
    <comment ref="A211" authorId="0" shapeId="0" xr:uid="{4C7BF405-D0D8-BA49-AC35-43AD47281EB2}">
      <text>
        <r>
          <rPr>
            <sz val="10"/>
            <color indexed="8"/>
            <rFont val="Calibri"/>
            <family val="2"/>
          </rPr>
          <t xml:space="preserve">======
</t>
        </r>
        <r>
          <rPr>
            <sz val="10"/>
            <color indexed="8"/>
            <rFont val="Calibri"/>
            <family val="2"/>
          </rPr>
          <t xml:space="preserve">ID#AAAAWbwqqM4
</t>
        </r>
        <r>
          <rPr>
            <sz val="10"/>
            <color indexed="8"/>
            <rFont val="Calibri"/>
            <family val="2"/>
          </rPr>
          <t xml:space="preserve">    (2021-12-28 20:47:46)
</t>
        </r>
        <r>
          <rPr>
            <sz val="10"/>
            <color indexed="8"/>
            <rFont val="Calibri"/>
            <family val="2"/>
          </rPr>
          <t>Efectividad en los flujos de información determinados en la interacción de los procesos.</t>
        </r>
      </text>
    </comment>
    <comment ref="A212" authorId="0" shapeId="0" xr:uid="{649F266B-4050-F644-82FD-B51188D9D552}">
      <text>
        <r>
          <rPr>
            <sz val="10"/>
            <color indexed="8"/>
            <rFont val="Calibri"/>
            <family val="2"/>
          </rPr>
          <t xml:space="preserve">======
</t>
        </r>
        <r>
          <rPr>
            <sz val="10"/>
            <color indexed="8"/>
            <rFont val="Calibri"/>
            <family val="2"/>
          </rPr>
          <t xml:space="preserve">ID#AAAAWbwqqx4
</t>
        </r>
        <r>
          <rPr>
            <sz val="10"/>
            <color indexed="8"/>
            <rFont val="Calibri"/>
            <family val="2"/>
          </rPr>
          <t xml:space="preserve">Microsoft Office User    (2021-12-28 20:47:45)
</t>
        </r>
        <r>
          <rPr>
            <sz val="10"/>
            <color indexed="8"/>
            <rFont val="Calibri"/>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213" authorId="0" shapeId="0" xr:uid="{93FEC00E-6415-3C42-BE9B-F95FC1214B5D}">
      <text>
        <r>
          <rPr>
            <sz val="10"/>
            <color indexed="8"/>
            <rFont val="Calibri"/>
            <family val="2"/>
          </rPr>
          <t xml:space="preserve">======
</t>
        </r>
        <r>
          <rPr>
            <sz val="10"/>
            <color indexed="8"/>
            <rFont val="Calibri"/>
            <family val="2"/>
          </rPr>
          <t xml:space="preserve">ID#AAAAWbwqq3w
</t>
        </r>
        <r>
          <rPr>
            <sz val="10"/>
            <color indexed="8"/>
            <rFont val="Calibri"/>
            <family val="2"/>
          </rPr>
          <t xml:space="preserve">    (2021-12-28 20:47:46)
</t>
        </r>
        <r>
          <rPr>
            <sz val="10"/>
            <color indexed="8"/>
            <rFont val="Calibri"/>
            <family val="2"/>
          </rPr>
          <t>Otro Factor interno no identificado en el listado pero que puede estar presente en el contexto.</t>
        </r>
      </text>
    </comment>
    <comment ref="B215" authorId="0" shapeId="0" xr:uid="{44DA8ECA-BF5E-DF4C-9E65-C237F9306009}">
      <text>
        <r>
          <rPr>
            <sz val="10"/>
            <color indexed="8"/>
            <rFont val="Calibri"/>
            <family val="2"/>
          </rPr>
          <t xml:space="preserve">======
</t>
        </r>
        <r>
          <rPr>
            <sz val="10"/>
            <color indexed="8"/>
            <rFont val="Calibri"/>
            <family val="2"/>
          </rPr>
          <t xml:space="preserve">ID#AAAAWbwqqdI
</t>
        </r>
        <r>
          <rPr>
            <sz val="10"/>
            <color indexed="8"/>
            <rFont val="Calibri"/>
            <family val="2"/>
          </rPr>
          <t xml:space="preserve">    (2021-12-28 20:47:46)
</t>
        </r>
        <r>
          <rPr>
            <sz val="10"/>
            <color indexed="8"/>
            <rFont val="Calibri"/>
            <family val="2"/>
          </rPr>
          <t>Son aquellas situaciones que se presentan en el entorno de PNN y que podrían favorecer el logro de los objetivos del Plan Estratégico Institucional y de los procesos.</t>
        </r>
      </text>
    </comment>
    <comment ref="C215" authorId="0" shapeId="0" xr:uid="{1CD9E4E0-BDEA-D54A-A325-C49460458741}">
      <text>
        <r>
          <rPr>
            <sz val="10"/>
            <color indexed="8"/>
            <rFont val="Calibri"/>
            <family val="2"/>
          </rPr>
          <t xml:space="preserve">======
</t>
        </r>
        <r>
          <rPr>
            <sz val="10"/>
            <color indexed="8"/>
            <rFont val="Calibri"/>
            <family val="2"/>
          </rPr>
          <t xml:space="preserve">ID#AAAAWbwqqMk
</t>
        </r>
        <r>
          <rPr>
            <sz val="10"/>
            <color indexed="8"/>
            <rFont val="Calibri"/>
            <family val="2"/>
          </rPr>
          <t xml:space="preserve">    (2021-12-28 20:47:45)
</t>
        </r>
        <r>
          <rPr>
            <sz val="10"/>
            <color indexed="8"/>
            <rFont val="Calibri"/>
            <family val="2"/>
          </rPr>
          <t>Aquellas situaciones que se presentan en el entorno de PNN y que podrían afectar negativamente, las posibilidades de logro de los objetivos del Plan Estratégico Institucional y de los procesos</t>
        </r>
      </text>
    </comment>
    <comment ref="A216" authorId="0" shapeId="0" xr:uid="{942E8D96-9BC9-1B49-9F8B-B96B984E1822}">
      <text>
        <r>
          <rPr>
            <sz val="10"/>
            <color indexed="8"/>
            <rFont val="Calibri"/>
            <family val="2"/>
          </rPr>
          <t xml:space="preserve">======
</t>
        </r>
        <r>
          <rPr>
            <sz val="10"/>
            <color indexed="8"/>
            <rFont val="Calibri"/>
            <family val="2"/>
          </rPr>
          <t xml:space="preserve">ID#AAAAWbwqq1E
</t>
        </r>
        <r>
          <rPr>
            <sz val="10"/>
            <color indexed="8"/>
            <rFont val="Calibri"/>
            <family val="2"/>
          </rPr>
          <t xml:space="preserve">    (2021-12-28 20:47:46)
</t>
        </r>
        <r>
          <rPr>
            <sz val="10"/>
            <color indexed="8"/>
            <rFont val="Calibri"/>
            <family val="2"/>
          </rPr>
          <t>Disminución del presupuesto por prioridades del gobierno, austeridad del gastos, disponibilidad de capital, liquidez, mercados financieros, desempleo, competencia.</t>
        </r>
      </text>
    </comment>
    <comment ref="A217" authorId="0" shapeId="0" xr:uid="{611D4900-8D69-5F4D-AF65-98BEB6A30840}">
      <text>
        <r>
          <rPr>
            <sz val="10"/>
            <color indexed="8"/>
            <rFont val="Calibri"/>
            <family val="2"/>
          </rPr>
          <t xml:space="preserve">======
</t>
        </r>
        <r>
          <rPr>
            <sz val="10"/>
            <color indexed="8"/>
            <rFont val="Calibri"/>
            <family val="2"/>
          </rPr>
          <t xml:space="preserve">ID#AAAAWbwqqhU
</t>
        </r>
        <r>
          <rPr>
            <sz val="10"/>
            <color indexed="8"/>
            <rFont val="Calibri"/>
            <family val="2"/>
          </rPr>
          <t xml:space="preserve">    (2021-12-28 20:47:46)
</t>
        </r>
        <r>
          <rPr>
            <sz val="10"/>
            <color indexed="8"/>
            <rFont val="Calibri"/>
            <family val="2"/>
          </rPr>
          <t>Cambio de gobierno, legislación, políticas públicas, regulación, falta de continuidad de los programas establecidos.</t>
        </r>
      </text>
    </comment>
    <comment ref="A218" authorId="0" shapeId="0" xr:uid="{5DDCBDA6-2B37-BE48-872C-BC31DD29598B}">
      <text>
        <r>
          <rPr>
            <sz val="10"/>
            <color indexed="8"/>
            <rFont val="Calibri"/>
            <family val="2"/>
          </rPr>
          <t xml:space="preserve">======
</t>
        </r>
        <r>
          <rPr>
            <sz val="10"/>
            <color indexed="8"/>
            <rFont val="Calibri"/>
            <family val="2"/>
          </rPr>
          <t xml:space="preserve">ID#AAAAWbwqqZM
</t>
        </r>
        <r>
          <rPr>
            <sz val="10"/>
            <color indexed="8"/>
            <rFont val="Calibri"/>
            <family val="2"/>
          </rPr>
          <t xml:space="preserve">    (2021-12-28 20:47:46)
</t>
        </r>
        <r>
          <rPr>
            <sz val="10"/>
            <color indexed="8"/>
            <rFont val="Calibri"/>
            <family val="2"/>
          </rPr>
          <t>Normatividad externa (leyes, decretos, ordenanzas y acuerdos), cambios legales y normativos que pueden afectar la misión y visión de la entidad.</t>
        </r>
      </text>
    </comment>
    <comment ref="A219" authorId="0" shapeId="0" xr:uid="{BC0EEE06-409F-454F-AC51-483DD9C7D548}">
      <text>
        <r>
          <rPr>
            <sz val="10"/>
            <color indexed="8"/>
            <rFont val="Calibri"/>
            <family val="2"/>
          </rPr>
          <t xml:space="preserve">======
</t>
        </r>
        <r>
          <rPr>
            <sz val="10"/>
            <color indexed="8"/>
            <rFont val="Calibri"/>
            <family val="2"/>
          </rPr>
          <t xml:space="preserve">ID#AAAAWbwqqoI
</t>
        </r>
        <r>
          <rPr>
            <sz val="10"/>
            <color indexed="8"/>
            <rFont val="Calibri"/>
            <family val="2"/>
          </rPr>
          <t xml:space="preserve">    (2021-12-28 20:47:45)
</t>
        </r>
        <r>
          <rPr>
            <sz val="10"/>
            <color indexed="8"/>
            <rFont val="Calibri"/>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220" authorId="0" shapeId="0" xr:uid="{ACB693FF-CF67-964B-991B-03E51BB25DDF}">
      <text>
        <r>
          <rPr>
            <sz val="10"/>
            <color indexed="8"/>
            <rFont val="Calibri"/>
            <family val="2"/>
          </rPr>
          <t xml:space="preserve">======
</t>
        </r>
        <r>
          <rPr>
            <sz val="10"/>
            <color indexed="8"/>
            <rFont val="Calibri"/>
            <family val="2"/>
          </rPr>
          <t xml:space="preserve">ID#AAAAWbwqqZE
</t>
        </r>
        <r>
          <rPr>
            <sz val="10"/>
            <color indexed="8"/>
            <rFont val="Calibri"/>
            <family val="2"/>
          </rPr>
          <t xml:space="preserve">    (2021-12-28 20:47:45)
</t>
        </r>
        <r>
          <rPr>
            <sz val="10"/>
            <color indexed="8"/>
            <rFont val="Calibri"/>
            <family val="2"/>
          </rPr>
          <t>Avances en tecnología, acceso a sistemas de información externos, gobierno en línea.</t>
        </r>
      </text>
    </comment>
    <comment ref="A221" authorId="0" shapeId="0" xr:uid="{97F9FFF6-9B72-5240-BE19-5D886838D934}">
      <text>
        <r>
          <rPr>
            <sz val="10"/>
            <color indexed="8"/>
            <rFont val="Calibri"/>
            <family val="2"/>
          </rPr>
          <t xml:space="preserve">======
</t>
        </r>
        <r>
          <rPr>
            <sz val="10"/>
            <color indexed="8"/>
            <rFont val="Calibri"/>
            <family val="2"/>
          </rPr>
          <t xml:space="preserve">ID#AAAAWbwqq5U
</t>
        </r>
        <r>
          <rPr>
            <sz val="10"/>
            <color indexed="8"/>
            <rFont val="Calibri"/>
            <family val="2"/>
          </rPr>
          <t xml:space="preserve">    (2021-12-28 20:47:46)
</t>
        </r>
        <r>
          <rPr>
            <sz val="10"/>
            <color indexed="8"/>
            <rFont val="Calibri"/>
            <family val="2"/>
          </rPr>
          <t>Emisiones y residuos, energía, catástrofes naturales, desarrollo sostenible.</t>
        </r>
      </text>
    </comment>
    <comment ref="A222" authorId="0" shapeId="0" xr:uid="{C1791F01-81FB-7246-B432-19708D2E6AF0}">
      <text>
        <r>
          <rPr>
            <sz val="10"/>
            <color indexed="8"/>
            <rFont val="Calibri"/>
            <family val="2"/>
          </rPr>
          <t xml:space="preserve">======
</t>
        </r>
        <r>
          <rPr>
            <sz val="10"/>
            <color indexed="8"/>
            <rFont val="Calibri"/>
            <family val="2"/>
          </rPr>
          <t xml:space="preserve">ID#AAAAWbwqqdY
</t>
        </r>
        <r>
          <rPr>
            <sz val="10"/>
            <color indexed="8"/>
            <rFont val="Calibri"/>
            <family val="2"/>
          </rPr>
          <t xml:space="preserve">    (2021-12-28 20:47:45)
</t>
        </r>
        <r>
          <rPr>
            <sz val="10"/>
            <color indexed="8"/>
            <rFont val="Calibri"/>
            <family val="2"/>
          </rPr>
          <t>Otro Factor interno no identificado en el listado pero que puede estar presente en el contexto.</t>
        </r>
      </text>
    </comment>
    <comment ref="A230" authorId="0" shapeId="0" xr:uid="{12C3601C-9B9E-F442-8129-D17DC24F5FD3}">
      <text>
        <r>
          <rPr>
            <sz val="10"/>
            <color indexed="8"/>
            <rFont val="Calibri"/>
            <family val="2"/>
          </rPr>
          <t>======
ID#AAAAWbwqqu4
    (2022-03-02 22:40:23)
Diligencie la DT Y AP
	-Nohora Isabel</t>
        </r>
      </text>
    </comment>
    <comment ref="B230" authorId="0" shapeId="0" xr:uid="{3A4382E0-58F0-E34B-BFA3-7CCDE763526D}">
      <text>
        <r>
          <rPr>
            <sz val="10"/>
            <color rgb="FF000000"/>
            <rFont val="Calibri"/>
            <family val="2"/>
          </rPr>
          <t xml:space="preserve">======
</t>
        </r>
        <r>
          <rPr>
            <sz val="10"/>
            <color rgb="FF000000"/>
            <rFont val="Calibri"/>
            <family val="2"/>
          </rPr>
          <t xml:space="preserve">ID#AAAAWbwqqnU
</t>
        </r>
        <r>
          <rPr>
            <sz val="10"/>
            <color rgb="FF000000"/>
            <rFont val="Calibri"/>
            <family val="2"/>
          </rPr>
          <t xml:space="preserve">    (2022-03-02 22:40:22)
</t>
        </r>
        <r>
          <rPr>
            <sz val="10"/>
            <color rgb="FF000000"/>
            <rFont val="Calibri"/>
            <family val="2"/>
          </rPr>
          <t>Diligencia solo para las DT y AP</t>
        </r>
      </text>
    </comment>
    <comment ref="B233" authorId="0" shapeId="0" xr:uid="{C472382B-7CA9-E94D-8387-807B13B17ACE}">
      <text>
        <r>
          <rPr>
            <sz val="10"/>
            <color indexed="8"/>
            <rFont val="Calibri"/>
            <family val="2"/>
          </rPr>
          <t>======
ID#AAAAWbwqqgQ
    (2022-03-02 22:40:22)
Aquellas características propias de PNN, que le facilitan o favorecen el logro de los objetivos del plan Estrategico institucional y de los procesos .(ventajas competitivas)</t>
        </r>
      </text>
    </comment>
    <comment ref="C233" authorId="0" shapeId="0" xr:uid="{18B6B993-B393-684B-8C07-F225CDED18FC}">
      <text>
        <r>
          <rPr>
            <sz val="10"/>
            <color indexed="8"/>
            <rFont val="Calibri"/>
            <family val="2"/>
          </rPr>
          <t>======
ID#AAAAWbwqquE
    (2022-03-02 22:40:23)
Aquellas características propias de PNN, que constituyen obstáculos internos al logro de los objetivos del plan Estratégico institucional y de los proceso.</t>
        </r>
      </text>
    </comment>
    <comment ref="A234" authorId="0" shapeId="0" xr:uid="{C3D8FAB3-2058-5347-818D-BD985A7C0B60}">
      <text>
        <r>
          <rPr>
            <sz val="10"/>
            <color indexed="8"/>
            <rFont val="Calibri"/>
            <family val="2"/>
          </rPr>
          <t>======
ID#AAAAWbwqqKc
    (2022-03-02 22:40:22)
Competencia del personal, disponibilidad del personal, seguridad y salud ocupacional.</t>
        </r>
      </text>
    </comment>
    <comment ref="A235" authorId="0" shapeId="0" xr:uid="{E0B28845-855F-B345-9F82-054D71688F70}">
      <text>
        <r>
          <rPr>
            <sz val="10"/>
            <color indexed="8"/>
            <rFont val="Calibri"/>
            <family val="2"/>
          </rPr>
          <t>======
ID#AAAAWbwqqdk
    (2022-03-02 22:40:22)
Capacidad, diseño, ejecución, proveedores, entradas, salidas, gestión del conocimiento dentro de la entidad.</t>
        </r>
      </text>
    </comment>
    <comment ref="A236" authorId="0" shapeId="0" xr:uid="{2BEB202E-8411-8D41-8C0A-F88CD4651CA9}">
      <text>
        <r>
          <rPr>
            <sz val="10"/>
            <color indexed="8"/>
            <rFont val="Calibri"/>
            <family val="2"/>
          </rPr>
          <t>======
ID#AAAAWbwqquM
    (2022-03-02 22:40:23)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237" authorId="0" shapeId="0" xr:uid="{7A2508CD-DE87-F447-AFDB-1BC59DBA06EC}">
      <text>
        <r>
          <rPr>
            <sz val="10"/>
            <color rgb="FF000000"/>
            <rFont val="Calibri"/>
            <family val="2"/>
          </rPr>
          <t xml:space="preserve">======
</t>
        </r>
        <r>
          <rPr>
            <sz val="10"/>
            <color rgb="FF000000"/>
            <rFont val="Calibri"/>
            <family val="2"/>
          </rPr>
          <t xml:space="preserve">ID#AAAAWbwqqbo
</t>
        </r>
        <r>
          <rPr>
            <sz val="10"/>
            <color rgb="FF000000"/>
            <rFont val="Calibri"/>
            <family val="2"/>
          </rPr>
          <t xml:space="preserve">    (2022-03-02 22:40:22)
</t>
        </r>
        <r>
          <rPr>
            <sz val="10"/>
            <color rgb="FF000000"/>
            <rFont val="Calibri"/>
            <family val="2"/>
          </rPr>
          <t>Lineamientos en cuanto a la planeación estratégica de la entidad, estructura organizacional, seguimiento de las metas y objetivos institucionales, informes de gestión.</t>
        </r>
      </text>
    </comment>
    <comment ref="A238" authorId="0" shapeId="0" xr:uid="{7CC9DC3E-9F82-7E4A-AE55-1A96BDE5165B}">
      <text>
        <r>
          <rPr>
            <sz val="10"/>
            <color indexed="8"/>
            <rFont val="Calibri"/>
            <family val="2"/>
          </rPr>
          <t>======
ID#AAAAWbwqqt4
    (2022-03-02 22:40:23)
Canales utilizados y su efectividad, flujo de información necesaria para el desarrollo de las operaciones.</t>
        </r>
      </text>
    </comment>
    <comment ref="A239" authorId="0" shapeId="0" xr:uid="{796A5E22-A161-5440-A629-52AAAD63B929}">
      <text>
        <r>
          <rPr>
            <sz val="10"/>
            <color indexed="8"/>
            <rFont val="Calibri"/>
            <family val="2"/>
          </rPr>
          <t>======
ID#AAAAWbwqqjU
    (2022-03-02 22:40:22)
Presupuesto de funcionamiento, recursos de inversión, infraestructura, capacidad instalada.</t>
        </r>
      </text>
    </comment>
    <comment ref="A240" authorId="0" shapeId="0" xr:uid="{580BC632-F525-5B4E-BF93-C6A89D845CAE}">
      <text>
        <r>
          <rPr>
            <sz val="10"/>
            <color indexed="8"/>
            <rFont val="Calibri"/>
            <family val="2"/>
          </rPr>
          <t>======
ID#AAAAWbwqqyg
    (2022-03-02 22:40:23)
Otro Factor interno no identificado en el listado pero que puede estar presente en el contexto.</t>
        </r>
      </text>
    </comment>
    <comment ref="B242" authorId="0" shapeId="0" xr:uid="{E6FD1217-0013-6641-B13F-100C7FAE61D2}">
      <text>
        <r>
          <rPr>
            <sz val="10"/>
            <color indexed="8"/>
            <rFont val="Calibri"/>
            <family val="2"/>
          </rPr>
          <t>======
ID#AAAAWbwqqiU
    (2022-03-02 22:40:22)
Aquellas características propias de PNN, que le facilitan o favorecen el logro de los objetivos del plan Estrategico institucional y de los procesos .(ventajas competitivas)</t>
        </r>
      </text>
    </comment>
    <comment ref="C242" authorId="0" shapeId="0" xr:uid="{133F8D6A-AE2B-C145-82A9-4841586E0C8F}">
      <text>
        <r>
          <rPr>
            <sz val="10"/>
            <color indexed="8"/>
            <rFont val="Calibri"/>
            <family val="2"/>
          </rPr>
          <t>======
ID#AAAAWbwqqcE
    (2022-03-02 22:40:22)
Aquellas características propias de PNN, que constituyen obstáculos internos al logro de los objetivos del plan Estratégico institucional y de los proceso.</t>
        </r>
      </text>
    </comment>
    <comment ref="A243" authorId="0" shapeId="0" xr:uid="{2FED75C8-22DD-A14C-9945-623F67179C09}">
      <text>
        <r>
          <rPr>
            <sz val="10"/>
            <color indexed="8"/>
            <rFont val="Calibri"/>
            <family val="2"/>
          </rPr>
          <t>======
ID#AAAAWbwqqbg
    (2022-03-02 22:40:22)
Claridad en la descripción del alcance y objetivo del proceso.</t>
        </r>
      </text>
    </comment>
    <comment ref="A244" authorId="0" shapeId="0" xr:uid="{66BBECCE-2129-2C4E-B6FF-3B439B44166D}">
      <text>
        <r>
          <rPr>
            <sz val="10"/>
            <color rgb="FF000000"/>
            <rFont val="Calibri"/>
            <family val="2"/>
          </rPr>
          <t xml:space="preserve">======
</t>
        </r>
        <r>
          <rPr>
            <sz val="10"/>
            <color rgb="FF000000"/>
            <rFont val="Calibri"/>
            <family val="2"/>
          </rPr>
          <t xml:space="preserve">ID#AAAAWbwqqzw
</t>
        </r>
        <r>
          <rPr>
            <sz val="10"/>
            <color rgb="FF000000"/>
            <rFont val="Calibri"/>
            <family val="2"/>
          </rPr>
          <t xml:space="preserve">    (2022-03-02 22:40:23)
</t>
        </r>
        <r>
          <rPr>
            <sz val="10"/>
            <color rgb="FF000000"/>
            <rFont val="Calibri"/>
            <family val="2"/>
          </rPr>
          <t>Relación precisa con otros procesos en cuanto a insumos, proveedores, productos, usuarios o clientes.</t>
        </r>
      </text>
    </comment>
    <comment ref="A245" authorId="0" shapeId="0" xr:uid="{83D16BE8-218D-C445-BD0D-6F9057908A3D}">
      <text>
        <r>
          <rPr>
            <sz val="10"/>
            <color indexed="8"/>
            <rFont val="Calibri"/>
            <family val="2"/>
          </rPr>
          <t>======
ID#AAAAWbwqq3I
    (2022-03-02 22:40:23)
Procesos que determinan lineamientos necesarios para el desarrollo de todos los procesos de la entidad.</t>
        </r>
      </text>
    </comment>
    <comment ref="A246" authorId="0" shapeId="0" xr:uid="{B93875DB-74A8-974C-AF50-7BA195E9E813}">
      <text>
        <r>
          <rPr>
            <sz val="10"/>
            <color indexed="8"/>
            <rFont val="Calibri"/>
            <family val="2"/>
          </rPr>
          <t>======
ID#AAAAWbwqqp4
    (2022-03-02 22:40:22)
Pertinencia en los procedimientos que desarrollan los procesos.</t>
        </r>
      </text>
    </comment>
    <comment ref="A247" authorId="0" shapeId="0" xr:uid="{BB56E00D-ADDB-DD42-81EA-DADA364D7E91}">
      <text>
        <r>
          <rPr>
            <sz val="10"/>
            <color indexed="8"/>
            <rFont val="Calibri"/>
            <family val="2"/>
          </rPr>
          <t>======
ID#AAAAWbwqqVE
    (2022-03-02 22:40:22)
Grado de autoridad y responsabilidad de los funcionarios frente al proceso.</t>
        </r>
      </text>
    </comment>
    <comment ref="A248" authorId="0" shapeId="0" xr:uid="{A138C6D2-FB67-164F-B3C7-5047E5DE9824}">
      <text>
        <r>
          <rPr>
            <sz val="10"/>
            <color indexed="8"/>
            <rFont val="Calibri"/>
            <family val="2"/>
          </rPr>
          <t>======
ID#AAAAWbwqqc8
    (2022-03-02 22:40:22)
Efectividad en los flujos de información determinados en la interacción de los procesos.</t>
        </r>
      </text>
    </comment>
    <comment ref="A249" authorId="0" shapeId="0" xr:uid="{5724D182-6BEF-064E-B581-D4FB3B92B923}">
      <text>
        <r>
          <rPr>
            <sz val="10"/>
            <color indexed="8"/>
            <rFont val="Calibri"/>
            <family val="2"/>
          </rPr>
          <t>======
ID#AAAAWbwqqPU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250" authorId="0" shapeId="0" xr:uid="{97274061-2503-8941-B2E4-15E44ED9AF99}">
      <text>
        <r>
          <rPr>
            <sz val="10"/>
            <color indexed="8"/>
            <rFont val="Calibri"/>
            <family val="2"/>
          </rPr>
          <t>======
ID#AAAAWbwqqlw
    (2022-03-02 22:40:22)
Otro Factor interno no identificado en el listado pero que puede estar presente en el contexto.</t>
        </r>
      </text>
    </comment>
    <comment ref="B252" authorId="0" shapeId="0" xr:uid="{BFDEE077-080C-A242-B49C-B2F51DF1B56E}">
      <text>
        <r>
          <rPr>
            <sz val="10"/>
            <color indexed="8"/>
            <rFont val="Calibri"/>
            <family val="2"/>
          </rPr>
          <t>======
ID#AAAAWbwqqi0
    (2022-03-02 22:40:22)
Son aquellas situaciones que se presentan en el entorno de PNN y que podrían favorecer el logro de los objetivos del Plan Estratégico Institucional y de los procesos.</t>
        </r>
      </text>
    </comment>
    <comment ref="C252" authorId="0" shapeId="0" xr:uid="{22254DD2-A840-5845-912D-63AB78475884}">
      <text>
        <r>
          <rPr>
            <sz val="10"/>
            <color indexed="8"/>
            <rFont val="Calibri"/>
            <family val="2"/>
          </rPr>
          <t>======
ID#AAAAWbwqqwU
    (2022-03-02 22:40:23)
Aquellas situaciones que se presentan en el entorno de PNN y que podrían afectar negativamente, las posibilidades de logro de los objetivos del Plan Estratégico Institucional y de los procesos</t>
        </r>
      </text>
    </comment>
    <comment ref="A253" authorId="0" shapeId="0" xr:uid="{B8B30A95-BA58-F447-A368-D6299B8BCEFB}">
      <text>
        <r>
          <rPr>
            <sz val="10"/>
            <color indexed="8"/>
            <rFont val="Calibri"/>
            <family val="2"/>
          </rPr>
          <t>======
ID#AAAAWbwqqfQ
    (2022-03-02 22:40:22)
Disminución del presupuesto por prioridades del gobierno, austeridad del gastos, disponibilidad de capital, liquidez, mercados financieros, desempleo, competencia.</t>
        </r>
      </text>
    </comment>
    <comment ref="A254" authorId="0" shapeId="0" xr:uid="{4E639B5A-13A2-7F41-859E-4B7842003974}">
      <text>
        <r>
          <rPr>
            <sz val="10"/>
            <color indexed="8"/>
            <rFont val="Calibri"/>
            <family val="2"/>
          </rPr>
          <t>======
ID#AAAAWbwqqZo
    (2022-03-02 22:40:22)
Cambio de gobierno, legislación, políticas públicas, regulación, falta de continuidad de los programas establecidos.</t>
        </r>
      </text>
    </comment>
    <comment ref="A255" authorId="0" shapeId="0" xr:uid="{CF10813B-F5E8-0844-BA88-EFC082F8D365}">
      <text>
        <r>
          <rPr>
            <sz val="10"/>
            <color indexed="8"/>
            <rFont val="Calibri"/>
            <family val="2"/>
          </rPr>
          <t>======
ID#AAAAWbwqq4g
    (2022-03-02 22:40:23)
Normatividad externa (leyes, decretos, ordenanzas y acuerdos), cambios legales y normativos que pueden afectar la misión y visión de la entidad.</t>
        </r>
      </text>
    </comment>
    <comment ref="A256" authorId="0" shapeId="0" xr:uid="{730A0CFD-90F9-4342-90F4-D0074BF3EBAE}">
      <text>
        <r>
          <rPr>
            <sz val="10"/>
            <color indexed="8"/>
            <rFont val="Calibri"/>
            <family val="2"/>
          </rPr>
          <t>======
ID#AAAAWbwqqzg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257" authorId="0" shapeId="0" xr:uid="{0177296F-52FD-7A4E-A709-B0E41526143F}">
      <text>
        <r>
          <rPr>
            <sz val="10"/>
            <color indexed="8"/>
            <rFont val="Calibri"/>
            <family val="2"/>
          </rPr>
          <t>======
ID#AAAAWbwqqZ0
    (2022-03-02 22:40:22)
Avances en tecnología, acceso a sistemas de información externos, gobierno en línea.</t>
        </r>
      </text>
    </comment>
    <comment ref="A258" authorId="0" shapeId="0" xr:uid="{D0056A57-74B9-FD40-9CCD-1E09D3E3A6CF}">
      <text>
        <r>
          <rPr>
            <sz val="10"/>
            <color indexed="8"/>
            <rFont val="Calibri"/>
            <family val="2"/>
          </rPr>
          <t>======
ID#AAAAWbwqqY4
    (2022-03-02 22:40:22)
Emisiones y residuos, energía, catástrofes naturales, desarrollo sostenible.</t>
        </r>
      </text>
    </comment>
    <comment ref="A259" authorId="0" shapeId="0" xr:uid="{E52B9F9B-FB3D-AC4F-B05A-AD84BF6440B0}">
      <text>
        <r>
          <rPr>
            <sz val="10"/>
            <color indexed="8"/>
            <rFont val="Calibri"/>
            <family val="2"/>
          </rPr>
          <t>======
ID#AAAAWbwqqm4
    (2022-03-02 22:40:22)
Otro Factor interno no identificado en el listado pero que puede estar presente en el contexto.</t>
        </r>
      </text>
    </comment>
    <comment ref="A267" authorId="0" shapeId="0" xr:uid="{88EB33C3-D3CB-F946-B806-451083814BFD}">
      <text>
        <r>
          <rPr>
            <sz val="10"/>
            <color rgb="FF000000"/>
            <rFont val="Arial"/>
            <family val="2"/>
          </rPr>
          <t xml:space="preserve">Diligencie la DT Y AP
</t>
        </r>
        <r>
          <rPr>
            <sz val="10"/>
            <color rgb="FF000000"/>
            <rFont val="Arial"/>
            <family val="2"/>
          </rPr>
          <t xml:space="preserve">	-Nohora Isabel</t>
        </r>
      </text>
    </comment>
    <comment ref="B267" authorId="0" shapeId="0" xr:uid="{BF915045-69B5-334E-8F8F-6DEC66C1E683}">
      <text>
        <r>
          <rPr>
            <sz val="10"/>
            <color rgb="FF000000"/>
            <rFont val="Arial"/>
            <family val="2"/>
          </rPr>
          <t>Diligencia solo para las DT y AP</t>
        </r>
      </text>
    </comment>
    <comment ref="B270" authorId="0" shapeId="0" xr:uid="{B7BA54BD-2668-A640-BE1C-26400983DCA6}">
      <text>
        <r>
          <rPr>
            <sz val="10"/>
            <color rgb="FF000000"/>
            <rFont val="Arial"/>
            <family val="2"/>
          </rPr>
          <t>Aquellas características propias de PNN, que le facilitan o favorecen el logro de los objetivos del plan Estrategico institucional y de los procesos .(ventajas competitivas)</t>
        </r>
      </text>
    </comment>
    <comment ref="C270" authorId="0" shapeId="0" xr:uid="{55B365C5-E21B-024E-9528-D60A25EFCF24}">
      <text>
        <r>
          <rPr>
            <sz val="10"/>
            <color rgb="FF000000"/>
            <rFont val="Arial"/>
            <family val="2"/>
          </rPr>
          <t>Aquellas características propias de PNN, que constituyen obstáculos internos al logro de los objetivos del plan Estratégico institucional y de los proceso.</t>
        </r>
      </text>
    </comment>
    <comment ref="A271" authorId="0" shapeId="0" xr:uid="{2815AEAB-4A08-924D-9A9E-1F15D0582ECF}">
      <text>
        <r>
          <rPr>
            <sz val="10"/>
            <color rgb="FF000000"/>
            <rFont val="Arial"/>
            <family val="2"/>
          </rPr>
          <t>Competencia del personal, disponibilidad del personal, seguridad y salud ocupacional.</t>
        </r>
      </text>
    </comment>
    <comment ref="A272" authorId="0" shapeId="0" xr:uid="{B1B751F8-59A3-884E-8D16-A809858DCF63}">
      <text>
        <r>
          <rPr>
            <sz val="10"/>
            <color rgb="FF000000"/>
            <rFont val="Arial"/>
            <family val="2"/>
          </rPr>
          <t xml:space="preserve">Capacidad, diseño, ejecución, proveedores, entradas, salidas, gestión del conocimiento dentro de la entidad. </t>
        </r>
      </text>
    </comment>
    <comment ref="A273" authorId="0" shapeId="0" xr:uid="{11F313C1-BF58-BD40-8BE0-DF9A59CCD598}">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274" authorId="0" shapeId="0" xr:uid="{2E7022B9-4EA9-FD4A-A6BE-99A6319ED39C}">
      <text>
        <r>
          <rPr>
            <sz val="10"/>
            <color rgb="FF000000"/>
            <rFont val="Arial"/>
            <family val="2"/>
          </rPr>
          <t>Lineamientos en cuanto a la planeación estratégica de la entidad, estructura organizacional, seguimiento de las metas y objetivos institucionales, informes de gestión.</t>
        </r>
      </text>
    </comment>
    <comment ref="A275" authorId="0" shapeId="0" xr:uid="{CC773867-7FE1-8D40-8246-E5600CCB7915}">
      <text>
        <r>
          <rPr>
            <sz val="10"/>
            <color rgb="FF000000"/>
            <rFont val="Arial"/>
            <family val="2"/>
          </rPr>
          <t>Canales utilizados y su efectividad, flujo de información necesaria para el desarrollo de las operaciones.</t>
        </r>
      </text>
    </comment>
    <comment ref="A276" authorId="0" shapeId="0" xr:uid="{97218FF0-7D4A-CE46-B0FE-37EE3B6CF8C1}">
      <text>
        <r>
          <rPr>
            <sz val="10"/>
            <color rgb="FF000000"/>
            <rFont val="Arial"/>
            <family val="2"/>
          </rPr>
          <t xml:space="preserve">Presupuesto de funcionamiento, recursos de inversión, infraestructura, capacidad instalada. </t>
        </r>
      </text>
    </comment>
    <comment ref="A277" authorId="0" shapeId="0" xr:uid="{B7905E46-E17D-AD4C-94B9-10BE233C64A2}">
      <text>
        <r>
          <rPr>
            <sz val="10"/>
            <color rgb="FF000000"/>
            <rFont val="Arial"/>
            <family val="2"/>
          </rPr>
          <t>Otro Factor interno no identificado en el listado pero que puede estar presente en el contexto.</t>
        </r>
      </text>
    </comment>
    <comment ref="B279" authorId="0" shapeId="0" xr:uid="{48F90EBF-55CF-D748-861C-8C799D5A5396}">
      <text>
        <r>
          <rPr>
            <sz val="10"/>
            <color rgb="FF000000"/>
            <rFont val="Arial"/>
            <family val="2"/>
          </rPr>
          <t>Aquellas características propias de PNN, que le facilitan o favorecen el logro de los objetivos del plan Estrategico institucional y de los procesos .(ventajas competitivas)</t>
        </r>
      </text>
    </comment>
    <comment ref="C279" authorId="0" shapeId="0" xr:uid="{0704BA83-1A1B-9545-A9CC-02F21F716271}">
      <text>
        <r>
          <rPr>
            <sz val="10"/>
            <color rgb="FF000000"/>
            <rFont val="Arial"/>
            <family val="2"/>
          </rPr>
          <t>Aquellas características propias de PNN, que constituyen obstáculos internos al logro de los objetivos del plan Estratégico institucional y de los proceso.</t>
        </r>
      </text>
    </comment>
    <comment ref="A280" authorId="0" shapeId="0" xr:uid="{A5A6738D-A34D-294F-BE62-726BBA184A03}">
      <text>
        <r>
          <rPr>
            <sz val="10"/>
            <color rgb="FF000000"/>
            <rFont val="Arial"/>
            <family val="2"/>
          </rPr>
          <t xml:space="preserve">Claridad en la descripción del alcance y objetivo del proceso. 
</t>
        </r>
      </text>
    </comment>
    <comment ref="A281" authorId="0" shapeId="0" xr:uid="{8B4498A7-9AE7-6A40-9E01-08EABD40FF53}">
      <text>
        <r>
          <rPr>
            <sz val="10"/>
            <color rgb="FF000000"/>
            <rFont val="Arial"/>
            <family val="2"/>
          </rPr>
          <t xml:space="preserve">Relación precisa con otros procesos en cuanto a insumos, proveedores, productos, usuarios o clientes. </t>
        </r>
      </text>
    </comment>
    <comment ref="A282" authorId="0" shapeId="0" xr:uid="{404B17FE-C06B-D940-B7DF-357B969111B1}">
      <text>
        <r>
          <rPr>
            <sz val="10"/>
            <color rgb="FF000000"/>
            <rFont val="Arial"/>
            <family val="2"/>
          </rPr>
          <t xml:space="preserve">Procesos que determinan lineamientos necesarios para el desarrollo de todos los procesos de la entidad. </t>
        </r>
      </text>
    </comment>
    <comment ref="A283" authorId="0" shapeId="0" xr:uid="{FE026320-5F68-CA48-82CD-7232BED82907}">
      <text>
        <r>
          <rPr>
            <sz val="10"/>
            <color rgb="FF000000"/>
            <rFont val="Arial"/>
            <family val="2"/>
          </rPr>
          <t xml:space="preserve">Pertinencia en los procedimientos que desarrollan los procesos. </t>
        </r>
      </text>
    </comment>
    <comment ref="A284" authorId="0" shapeId="0" xr:uid="{E072EF17-7317-8A43-A636-D6680FFBC5A2}">
      <text>
        <r>
          <rPr>
            <sz val="10"/>
            <color rgb="FF000000"/>
            <rFont val="Arial"/>
            <family val="2"/>
          </rPr>
          <t xml:space="preserve">Grado de autoridad y responsabilidad de los funcionarios frente al proceso. 
</t>
        </r>
      </text>
    </comment>
    <comment ref="A285" authorId="0" shapeId="0" xr:uid="{F2AC179C-358F-164F-8D14-6C2C8955DA65}">
      <text>
        <r>
          <rPr>
            <sz val="10"/>
            <color rgb="FF000000"/>
            <rFont val="Arial"/>
            <family val="2"/>
          </rPr>
          <t xml:space="preserve">Efectividad en los flujos de información determinados en la interacción de los procesos. </t>
        </r>
      </text>
    </comment>
    <comment ref="A286" authorId="1" shapeId="0" xr:uid="{34D12561-70DB-D641-AFD4-E655BA017CEF}">
      <text>
        <r>
          <rPr>
            <sz val="10"/>
            <color rgb="FF000000"/>
            <rFont val="Arial"/>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287" authorId="0" shapeId="0" xr:uid="{D8358136-F335-DF4D-B426-C1E40B03EFD0}">
      <text>
        <r>
          <rPr>
            <sz val="10"/>
            <color rgb="FF000000"/>
            <rFont val="Arial"/>
            <family val="2"/>
          </rPr>
          <t>Otro Factor interno no identificado en el listado pero que puede estar presente en el contexto.</t>
        </r>
      </text>
    </comment>
    <comment ref="B289" authorId="0" shapeId="0" xr:uid="{B05DF5DE-D8E3-6049-B147-65A1FD4C1BA1}">
      <text>
        <r>
          <rPr>
            <sz val="10"/>
            <color rgb="FF000000"/>
            <rFont val="Arial"/>
            <family val="2"/>
          </rPr>
          <t>Son aquellas situaciones que se presentan en el entorno de PNN y que podrían favorecer el logro de los objetivos del Plan Estratégico Institucional y de los procesos.</t>
        </r>
      </text>
    </comment>
    <comment ref="C289" authorId="0" shapeId="0" xr:uid="{F0438CCB-68D9-DE4A-BB29-3B8AE27A909C}">
      <text>
        <r>
          <rPr>
            <sz val="10"/>
            <color rgb="FF000000"/>
            <rFont val="Arial"/>
            <family val="2"/>
          </rPr>
          <t>Aquellas situaciones que se presentan en el entorno de PNN y que podrían afectar negativamente, las posibilidades de logro de los objetivos del Plan Estratégico Institucional y de los procesos</t>
        </r>
      </text>
    </comment>
    <comment ref="A290" authorId="0" shapeId="0" xr:uid="{02DD9174-FEB3-1D4E-B903-84A8F2A426E8}">
      <text>
        <r>
          <rPr>
            <sz val="10"/>
            <color rgb="FF000000"/>
            <rFont val="Arial"/>
            <family val="2"/>
          </rPr>
          <t xml:space="preserve">Disminución del presupuesto por prioridades del gobierno, austeridad del gastos, disponibilidad de capital, liquidez, mercados financieros, desempleo, competencia. </t>
        </r>
      </text>
    </comment>
    <comment ref="A291" authorId="0" shapeId="0" xr:uid="{E4A43B2C-7D46-8A49-9578-845171F8D2F0}">
      <text>
        <r>
          <rPr>
            <sz val="10"/>
            <color rgb="FF000000"/>
            <rFont val="Arial"/>
            <family val="2"/>
          </rPr>
          <t>Cambio de gobierno, legislación, políticas públicas, regulación, falta de continuidad de los programas establecidos.</t>
        </r>
      </text>
    </comment>
    <comment ref="A292" authorId="0" shapeId="0" xr:uid="{76DA97C2-5E43-ED48-99CD-CCD0041BEE4D}">
      <text>
        <r>
          <rPr>
            <sz val="10"/>
            <color rgb="FF000000"/>
            <rFont val="Arial"/>
            <family val="2"/>
          </rPr>
          <t xml:space="preserve">Normatividad externa (leyes, decretos, ordenanzas y acuerdos), cambios legales y normativos que pueden afectar la misión y visión de la entidad. </t>
        </r>
      </text>
    </comment>
    <comment ref="A293" authorId="0" shapeId="0" xr:uid="{FD1BAF55-3CF8-9D41-93A3-39742D5682CD}">
      <text>
        <r>
          <rPr>
            <sz val="10"/>
            <color rgb="FF000000"/>
            <rFont val="Arial"/>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294" authorId="0" shapeId="0" xr:uid="{2FBD9E6A-7305-FB4D-B4F7-D4D952B97BD8}">
      <text>
        <r>
          <rPr>
            <sz val="10"/>
            <color rgb="FF000000"/>
            <rFont val="Arial"/>
            <family val="2"/>
          </rPr>
          <t xml:space="preserve">Avances en tecnología, acceso a sistemas de información externos, gobierno en línea. </t>
        </r>
      </text>
    </comment>
    <comment ref="A295" authorId="0" shapeId="0" xr:uid="{6E9852CE-AC56-394E-8135-EB10F95B5E4C}">
      <text>
        <r>
          <rPr>
            <sz val="10"/>
            <color rgb="FF000000"/>
            <rFont val="Arial"/>
            <family val="2"/>
          </rPr>
          <t>Emisiones y residuos, energía, catástrofes naturales, desarrollo sostenible.</t>
        </r>
      </text>
    </comment>
    <comment ref="A296" authorId="0" shapeId="0" xr:uid="{102581CA-1AF4-8B4D-B32C-15592781FE19}">
      <text>
        <r>
          <rPr>
            <sz val="10"/>
            <color rgb="FF000000"/>
            <rFont val="Arial"/>
            <family val="2"/>
          </rPr>
          <t>Otro Factor interno no identificado en el listado pero que puede estar presente en el contexto.</t>
        </r>
      </text>
    </comment>
    <comment ref="A304" authorId="0" shapeId="0" xr:uid="{ADB38541-CCA5-7A47-9C91-6E7906622D02}">
      <text>
        <r>
          <rPr>
            <sz val="10"/>
            <color indexed="8"/>
            <rFont val="Calibri"/>
            <family val="2"/>
          </rPr>
          <t>======
ID#AAAAWbwqqLM
    (2021-12-28 20:47:45)
Diligencie la DT Y AP
	-Nohora Isabel</t>
        </r>
      </text>
    </comment>
    <comment ref="B304" authorId="0" shapeId="0" xr:uid="{D94052B8-FC3B-A04E-A443-40800FFD7F49}">
      <text>
        <r>
          <rPr>
            <sz val="10"/>
            <color indexed="8"/>
            <rFont val="Calibri"/>
            <family val="2"/>
          </rPr>
          <t xml:space="preserve">======
</t>
        </r>
        <r>
          <rPr>
            <sz val="10"/>
            <color indexed="8"/>
            <rFont val="Calibri"/>
            <family val="2"/>
          </rPr>
          <t xml:space="preserve">ID#AAAAWbwqqRg
</t>
        </r>
        <r>
          <rPr>
            <sz val="10"/>
            <color indexed="8"/>
            <rFont val="Calibri"/>
            <family val="2"/>
          </rPr>
          <t xml:space="preserve">    (2021-12-28 20:47:45)
</t>
        </r>
        <r>
          <rPr>
            <sz val="10"/>
            <color indexed="8"/>
            <rFont val="Calibri"/>
            <family val="2"/>
          </rPr>
          <t>Diligencia solo para las DT y AP</t>
        </r>
      </text>
    </comment>
    <comment ref="B307" authorId="0" shapeId="0" xr:uid="{31C12BD8-64B5-D24E-BE34-19E5A9820EC7}">
      <text>
        <r>
          <rPr>
            <sz val="10"/>
            <color indexed="8"/>
            <rFont val="Calibri"/>
            <family val="2"/>
          </rPr>
          <t>======
ID#AAAAWbwqqws
    (2021-12-28 20:47:45)
Aquellas características propias de PNN, que le facilitan o favorecen el logro de los objetivos del plan Estrategico institucional y de los procesos .(ventajas competitivas)</t>
        </r>
      </text>
    </comment>
    <comment ref="C307" authorId="0" shapeId="0" xr:uid="{80C0F168-D792-DB40-84A6-DF3F6AB030A5}">
      <text>
        <r>
          <rPr>
            <sz val="10"/>
            <color indexed="8"/>
            <rFont val="Calibri"/>
            <family val="2"/>
          </rPr>
          <t>======
ID#AAAAWbwqqM0
    (2021-12-28 20:47:46)
Aquellas características propias de PNN, que constituyen obstáculos internos al logro de los objetivos del plan Estratégico institucional y de los proceso.</t>
        </r>
      </text>
    </comment>
    <comment ref="A308" authorId="0" shapeId="0" xr:uid="{243C2028-8C14-094A-9FA8-6AF18E4E5F40}">
      <text>
        <r>
          <rPr>
            <sz val="10"/>
            <color indexed="8"/>
            <rFont val="Calibri"/>
            <family val="2"/>
          </rPr>
          <t>======
ID#AAAAWbwqqtg
    (2021-12-28 20:47:45)
Competencia del personal, disponibilidad del personal, seguridad y salud ocupacional.</t>
        </r>
      </text>
    </comment>
    <comment ref="A309" authorId="0" shapeId="0" xr:uid="{3CDAB9A0-5FE6-E649-83DF-1B1F0541861D}">
      <text>
        <r>
          <rPr>
            <sz val="10"/>
            <color indexed="8"/>
            <rFont val="Calibri"/>
            <family val="2"/>
          </rPr>
          <t>======
ID#AAAAWbwqqU8
    (2021-12-28 20:47:45)
Capacidad, diseño, ejecución, proveedores, entradas, salidas, gestión del conocimiento dentro de la entidad.</t>
        </r>
      </text>
    </comment>
    <comment ref="A310" authorId="0" shapeId="0" xr:uid="{DA3D04ED-1E06-BB4E-B1F0-72A505F56984}">
      <text>
        <r>
          <rPr>
            <sz val="10"/>
            <color indexed="8"/>
            <rFont val="Calibri"/>
            <family val="2"/>
          </rPr>
          <t>======
ID#AAAAWbwqq14
    (2021-12-28 20:47:45)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311" authorId="0" shapeId="0" xr:uid="{D379DA83-3786-1942-904C-1616BA722A17}">
      <text>
        <r>
          <rPr>
            <sz val="10"/>
            <color indexed="8"/>
            <rFont val="Calibri"/>
            <family val="2"/>
          </rPr>
          <t>======
ID#AAAAWbwqqYY
    (2021-12-28 20:47:45)
Lineamientos en cuanto a la planeación estratégica de la entidad, estructura organizacional, seguimiento de las metas y objetivos institucionales, informes de gestión.</t>
        </r>
      </text>
    </comment>
    <comment ref="A312" authorId="0" shapeId="0" xr:uid="{619750BF-CFDE-9C4B-9902-BB1DAA047B20}">
      <text>
        <r>
          <rPr>
            <sz val="10"/>
            <color indexed="8"/>
            <rFont val="Calibri"/>
            <family val="2"/>
          </rPr>
          <t>======
ID#AAAAWbwqqlQ
    (2021-12-28 20:47:46)
Canales utilizados y su efectividad, flujo de información necesaria para el desarrollo de las operaciones.</t>
        </r>
      </text>
    </comment>
    <comment ref="A313" authorId="0" shapeId="0" xr:uid="{D01AAFB2-3397-BC4C-A0A4-30A9A47197A9}">
      <text>
        <r>
          <rPr>
            <sz val="10"/>
            <color indexed="8"/>
            <rFont val="Calibri"/>
            <family val="2"/>
          </rPr>
          <t>======
ID#AAAAWbwqq5w
    (2021-12-28 20:47:45)
Presupuesto de funcionamiento, recursos de inversión, infraestructura, capacidad instalada.</t>
        </r>
      </text>
    </comment>
    <comment ref="A314" authorId="0" shapeId="0" xr:uid="{8F7A10F7-D34C-094C-A22C-080EC498F928}">
      <text>
        <r>
          <rPr>
            <sz val="10"/>
            <color indexed="8"/>
            <rFont val="Calibri"/>
            <family val="2"/>
          </rPr>
          <t>======
ID#AAAAWbwqqQI
    (2021-12-28 20:47:45)
Otro Factor interno no identificado en el listado pero que puede estar presente en el contexto.</t>
        </r>
      </text>
    </comment>
    <comment ref="B316" authorId="0" shapeId="0" xr:uid="{C06403B5-6C29-9B48-9FD9-BB4E2ECCB051}">
      <text>
        <r>
          <rPr>
            <sz val="10"/>
            <color indexed="8"/>
            <rFont val="Calibri"/>
            <family val="2"/>
          </rPr>
          <t>======
ID#AAAAWbwqqe0
    (2021-12-28 20:47:45)
Aquellas características propias de PNN, que le facilitan o favorecen el logro de los objetivos del plan Estrategico institucional y de los procesos .(ventajas competitivas)</t>
        </r>
      </text>
    </comment>
    <comment ref="C316" authorId="0" shapeId="0" xr:uid="{E461DFB6-0050-C247-A042-786037AE3168}">
      <text>
        <r>
          <rPr>
            <sz val="10"/>
            <color indexed="8"/>
            <rFont val="Calibri"/>
            <family val="2"/>
          </rPr>
          <t>======
ID#AAAAWbwqqgw
    (2021-12-28 20:47:46)
Aquellas características propias de PNN, que constituyen obstáculos internos al logro de los objetivos del plan Estratégico institucional y de los proceso.</t>
        </r>
      </text>
    </comment>
    <comment ref="A317" authorId="0" shapeId="0" xr:uid="{2A47AB36-B066-9F4F-B2CA-85797B0909BD}">
      <text>
        <r>
          <rPr>
            <sz val="10"/>
            <color indexed="8"/>
            <rFont val="Calibri"/>
            <family val="2"/>
          </rPr>
          <t>======
ID#AAAAWbwqq2A
    (2021-12-28 20:47:46)
Claridad en la descripción del alcance y objetivo del proceso.</t>
        </r>
      </text>
    </comment>
    <comment ref="A318" authorId="0" shapeId="0" xr:uid="{B65F305E-4F5C-7040-846A-CE3EF17DE795}">
      <text>
        <r>
          <rPr>
            <sz val="10"/>
            <color indexed="8"/>
            <rFont val="Calibri"/>
            <family val="2"/>
          </rPr>
          <t>======
ID#AAAAWbwqqw8
    (2021-12-28 20:47:45)
Relación precisa con otros procesos en cuanto a insumos, proveedores, productos, usuarios o clientes.</t>
        </r>
      </text>
    </comment>
    <comment ref="A319" authorId="0" shapeId="0" xr:uid="{7C327FA3-FFC5-6240-97BC-A64AC2546075}">
      <text>
        <r>
          <rPr>
            <sz val="10"/>
            <color indexed="8"/>
            <rFont val="Calibri"/>
            <family val="2"/>
          </rPr>
          <t>======
ID#AAAAWbwqqP0
    (2021-12-28 20:47:46)
Procesos que determinan lineamientos necesarios para el desarrollo de todos los procesos de la entidad.</t>
        </r>
      </text>
    </comment>
    <comment ref="A320" authorId="0" shapeId="0" xr:uid="{FB250553-6DB7-574F-AAF0-90FD6AADC1AD}">
      <text>
        <r>
          <rPr>
            <sz val="10"/>
            <color indexed="8"/>
            <rFont val="Calibri"/>
            <family val="2"/>
          </rPr>
          <t>======
ID#AAAAWbwqqTY
    (2021-12-28 20:47:46)
Pertinencia en los procedimientos que desarrollan los procesos.</t>
        </r>
      </text>
    </comment>
    <comment ref="A321" authorId="0" shapeId="0" xr:uid="{409AA4C3-B89C-3142-B2CF-C8815260C714}">
      <text>
        <r>
          <rPr>
            <sz val="10"/>
            <color indexed="8"/>
            <rFont val="Calibri"/>
            <family val="2"/>
          </rPr>
          <t>======
ID#AAAAWbwqqnY
    (2021-12-28 20:47:46)
Grado de autoridad y responsabilidad de los funcionarios frente al proceso.</t>
        </r>
      </text>
    </comment>
    <comment ref="A322" authorId="0" shapeId="0" xr:uid="{1AA35343-7767-6543-8683-E990A3181222}">
      <text>
        <r>
          <rPr>
            <sz val="10"/>
            <color indexed="8"/>
            <rFont val="Calibri"/>
            <family val="2"/>
          </rPr>
          <t>======
ID#AAAAWbwqqyA
    (2021-12-28 20:47:45)
Efectividad en los flujos de información determinados en la interacción de los procesos.</t>
        </r>
      </text>
    </comment>
    <comment ref="A323" authorId="0" shapeId="0" xr:uid="{F541E3E0-A110-174C-9C15-221FDA9A3FD0}">
      <text>
        <r>
          <rPr>
            <sz val="10"/>
            <color indexed="8"/>
            <rFont val="Calibri"/>
            <family val="2"/>
          </rPr>
          <t>======
ID#AAAAWbwqqLQ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324" authorId="0" shapeId="0" xr:uid="{63515069-57C2-8E40-9910-8D2D638B32D8}">
      <text>
        <r>
          <rPr>
            <sz val="10"/>
            <color indexed="8"/>
            <rFont val="Calibri"/>
            <family val="2"/>
          </rPr>
          <t>======
ID#AAAAWbwqqss
    (2021-12-28 20:47:46)
Otro Factor interno no identificado en el listado pero que puede estar presente en el contexto.</t>
        </r>
      </text>
    </comment>
    <comment ref="B326" authorId="0" shapeId="0" xr:uid="{6AF9FFBE-4224-BC42-B66F-2B6088D79704}">
      <text>
        <r>
          <rPr>
            <sz val="10"/>
            <color indexed="8"/>
            <rFont val="Calibri"/>
            <family val="2"/>
          </rPr>
          <t>======
ID#AAAAWbwqqlA
    (2021-12-28 20:47:45)
Son aquellas situaciones que se presentan en el entorno de PNN y que podrían favorecer el logro de los objetivos del Plan Estratégico Institucional y de los procesos.</t>
        </r>
      </text>
    </comment>
    <comment ref="C326" authorId="0" shapeId="0" xr:uid="{BE39F8EB-3F9C-F349-84CC-AAE6D0B3BF42}">
      <text>
        <r>
          <rPr>
            <sz val="10"/>
            <color indexed="8"/>
            <rFont val="Calibri"/>
            <family val="2"/>
          </rPr>
          <t>======
ID#AAAAWbwqqks
    (2021-12-28 20:47:45)
Aquellas situaciones que se presentan en el entorno de PNN y que podrían afectar negativamente, las posibilidades de logro de los objetivos del Plan Estratégico Institucional y de los procesos</t>
        </r>
      </text>
    </comment>
    <comment ref="A327" authorId="0" shapeId="0" xr:uid="{954C5987-8502-C548-9F1F-9B8A19524EA9}">
      <text>
        <r>
          <rPr>
            <sz val="10"/>
            <color indexed="8"/>
            <rFont val="Calibri"/>
            <family val="2"/>
          </rPr>
          <t>======
ID#AAAAWbwqqVI
    (2021-12-28 20:47:46)
Disminución del presupuesto por prioridades del gobierno, austeridad del gastos, disponibilidad de capital, liquidez, mercados financieros, desempleo, competencia.</t>
        </r>
      </text>
    </comment>
    <comment ref="A328" authorId="0" shapeId="0" xr:uid="{09332F4A-B062-C847-AEBD-F9295CC48E38}">
      <text>
        <r>
          <rPr>
            <sz val="10"/>
            <color indexed="8"/>
            <rFont val="Calibri"/>
            <family val="2"/>
          </rPr>
          <t>======
ID#AAAAWbwqqr0
    (2021-12-28 20:47:45)
Cambio de gobierno, legislación, políticas públicas, regulación, falta de continuidad de los programas establecidos.</t>
        </r>
      </text>
    </comment>
    <comment ref="A329" authorId="0" shapeId="0" xr:uid="{4613A41B-F45C-894B-B88C-1AD582E634BA}">
      <text>
        <r>
          <rPr>
            <sz val="10"/>
            <color indexed="8"/>
            <rFont val="Calibri"/>
            <family val="2"/>
          </rPr>
          <t>======
ID#AAAAWbwqqo0
    (2021-12-28 20:47:45)
Normatividad externa (leyes, decretos, ordenanzas y acuerdos), cambios legales y normativos que pueden afectar la misión y visión de la entidad.</t>
        </r>
      </text>
    </comment>
    <comment ref="A330" authorId="0" shapeId="0" xr:uid="{CDE43397-7EA6-1B4B-B091-69B1933BFFD0}">
      <text>
        <r>
          <rPr>
            <sz val="10"/>
            <color indexed="8"/>
            <rFont val="Calibri"/>
            <family val="2"/>
          </rPr>
          <t>======
ID#AAAAWbwqqUU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331" authorId="0" shapeId="0" xr:uid="{01E2DB76-5418-7A40-A5D8-5841DDDD6613}">
      <text>
        <r>
          <rPr>
            <sz val="10"/>
            <color indexed="8"/>
            <rFont val="Calibri"/>
            <family val="2"/>
          </rPr>
          <t>======
ID#AAAAWbwqqKs
    (2021-12-28 20:47:45)
Avances en tecnología, acceso a sistemas de información externos, gobierno en línea.</t>
        </r>
      </text>
    </comment>
    <comment ref="A332" authorId="0" shapeId="0" xr:uid="{ECE548FE-33D7-F04D-ADAB-4CE52CF255F2}">
      <text>
        <r>
          <rPr>
            <sz val="10"/>
            <color indexed="8"/>
            <rFont val="Calibri"/>
            <family val="2"/>
          </rPr>
          <t>======
ID#AAAAWbwqqQo
    (2021-12-28 20:47:46)
Emisiones y residuos, energía, catástrofes naturales, desarrollo sostenible.</t>
        </r>
      </text>
    </comment>
    <comment ref="A333" authorId="0" shapeId="0" xr:uid="{689EE57E-549C-1B41-84F5-6460299BF024}">
      <text>
        <r>
          <rPr>
            <sz val="10"/>
            <color indexed="8"/>
            <rFont val="Calibri"/>
            <family val="2"/>
          </rPr>
          <t>======
ID#AAAAWbwqq6I
    (2021-12-28 20:47:46)
Otro Factor interno no identificado en el listado pero que puede estar presente en el contexto.</t>
        </r>
      </text>
    </comment>
    <comment ref="A341" authorId="0" shapeId="0" xr:uid="{A6EFA475-FD91-714F-B391-F561F61F964A}">
      <text>
        <r>
          <rPr>
            <sz val="10"/>
            <color indexed="8"/>
            <rFont val="Calibri"/>
            <family val="2"/>
          </rPr>
          <t>======
ID#AAAAWbwqqj0
    (2021-12-28 20:47:45)
Diligencie la DT Y AP
	-Nohora Isabel</t>
        </r>
      </text>
    </comment>
    <comment ref="B341" authorId="0" shapeId="0" xr:uid="{27E505EE-5567-F744-B1A8-68E2E282188A}">
      <text>
        <r>
          <rPr>
            <sz val="10"/>
            <color indexed="8"/>
            <rFont val="Calibri"/>
            <family val="2"/>
          </rPr>
          <t>======
ID#AAAAWbwqqSk
    (2021-12-28 20:47:46)
Diligencia solo para las DT y AP</t>
        </r>
      </text>
    </comment>
    <comment ref="B344" authorId="0" shapeId="0" xr:uid="{C0BB2BDC-26FA-A748-8727-BBE2CCA23027}">
      <text>
        <r>
          <rPr>
            <sz val="10"/>
            <color indexed="8"/>
            <rFont val="Calibri"/>
            <family val="2"/>
          </rPr>
          <t xml:space="preserve">======
</t>
        </r>
        <r>
          <rPr>
            <sz val="10"/>
            <color indexed="8"/>
            <rFont val="Calibri"/>
            <family val="2"/>
          </rPr>
          <t xml:space="preserve">ID#AAAAWbwqqxA
</t>
        </r>
        <r>
          <rPr>
            <sz val="10"/>
            <color indexed="8"/>
            <rFont val="Calibri"/>
            <family val="2"/>
          </rPr>
          <t xml:space="preserve">    (2021-12-28 20:47:45)
</t>
        </r>
        <r>
          <rPr>
            <sz val="10"/>
            <color indexed="8"/>
            <rFont val="Calibri"/>
            <family val="2"/>
          </rPr>
          <t>Aquellas características propias de PNN, que le facilitan o favorecen el logro de los objetivos del plan Estrategico institucional y de los procesos .(ventajas competitivas)</t>
        </r>
      </text>
    </comment>
    <comment ref="C344" authorId="0" shapeId="0" xr:uid="{B207D765-DCAB-7445-9DBD-930C9116E5C8}">
      <text>
        <r>
          <rPr>
            <sz val="10"/>
            <color indexed="8"/>
            <rFont val="Calibri"/>
            <family val="2"/>
          </rPr>
          <t>======
ID#AAAAWbwqqyU
    (2021-12-28 20:47:45)
Aquellas características propias de PNN, que constituyen obstáculos internos al logro de los objetivos del plan Estratégico institucional y de los proceso.</t>
        </r>
      </text>
    </comment>
    <comment ref="A345" authorId="0" shapeId="0" xr:uid="{F0683AEE-2E1C-4E46-9D63-57C1A3BF35B8}">
      <text>
        <r>
          <rPr>
            <sz val="10"/>
            <color indexed="8"/>
            <rFont val="Calibri"/>
            <family val="2"/>
          </rPr>
          <t>======
ID#AAAAWbwqqQA
    (2021-12-28 20:47:45)
Competencia del personal, disponibilidad del personal, seguridad y salud ocupacional.</t>
        </r>
      </text>
    </comment>
    <comment ref="A346" authorId="0" shapeId="0" xr:uid="{6A9522EA-F4DC-5C46-BABA-10CAD886C2AB}">
      <text>
        <r>
          <rPr>
            <sz val="10"/>
            <color indexed="8"/>
            <rFont val="Calibri"/>
            <family val="2"/>
          </rPr>
          <t>======
ID#AAAAWbwqqO8
    (2021-12-28 20:47:45)
Capacidad, diseño, ejecución, proveedores, entradas, salidas, gestión del conocimiento dentro de la entidad.</t>
        </r>
      </text>
    </comment>
    <comment ref="A347" authorId="0" shapeId="0" xr:uid="{2CE2370C-8F7B-5747-9CC9-B03716DD9853}">
      <text>
        <r>
          <rPr>
            <sz val="10"/>
            <color indexed="8"/>
            <rFont val="Calibri"/>
            <family val="2"/>
          </rPr>
          <t>======
ID#AAAAWbwqqug
    (2021-12-28 20:47:46)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348" authorId="0" shapeId="0" xr:uid="{B5D93234-7140-A244-969E-9DA8F2281821}">
      <text>
        <r>
          <rPr>
            <sz val="10"/>
            <color indexed="8"/>
            <rFont val="Calibri"/>
            <family val="2"/>
          </rPr>
          <t>======
ID#AAAAWbwqqn8
    (2021-12-28 20:47:46)
Lineamientos en cuanto a la planeación estratégica de la entidad, estructura organizacional, seguimiento de las metas y objetivos institucionales, informes de gestión.</t>
        </r>
      </text>
    </comment>
    <comment ref="A349" authorId="0" shapeId="0" xr:uid="{12BFDF44-D877-E442-9620-978A5B4F2E55}">
      <text>
        <r>
          <rPr>
            <sz val="10"/>
            <color indexed="8"/>
            <rFont val="Calibri"/>
            <family val="2"/>
          </rPr>
          <t>======
ID#AAAAWbwqqqA
    (2021-12-28 20:47:45)
Canales utilizados y su efectividad, flujo de información necesaria para el desarrollo de las operaciones.</t>
        </r>
      </text>
    </comment>
    <comment ref="A350" authorId="0" shapeId="0" xr:uid="{0B78BF54-F4DE-1D49-AD4A-EA7EE9337A1D}">
      <text>
        <r>
          <rPr>
            <sz val="10"/>
            <color indexed="8"/>
            <rFont val="Calibri"/>
            <family val="2"/>
          </rPr>
          <t>======
ID#AAAAWbwqqUc
    (2021-12-28 20:47:45)
Presupuesto de funcionamiento, recursos de inversión, infraestructura, capacidad instalada.</t>
        </r>
      </text>
    </comment>
    <comment ref="A351" authorId="0" shapeId="0" xr:uid="{58FDAFBB-2701-6D44-8129-E62154EEC649}">
      <text>
        <r>
          <rPr>
            <sz val="10"/>
            <color indexed="8"/>
            <rFont val="Calibri"/>
            <family val="2"/>
          </rPr>
          <t>======
ID#AAAAWbwqqVs
    (2021-12-28 20:47:46)
Otro Factor interno no identificado en el listado pero que puede estar presente en el contexto.</t>
        </r>
      </text>
    </comment>
    <comment ref="B353" authorId="0" shapeId="0" xr:uid="{C79B737D-B73F-1141-8ACA-23AC4C99FE8E}">
      <text>
        <r>
          <rPr>
            <sz val="10"/>
            <color indexed="8"/>
            <rFont val="Calibri"/>
            <family val="2"/>
          </rPr>
          <t>======
ID#AAAAWbwqq0A
    (2021-12-28 20:47:46)
Aquellas características propias de PNN, que le facilitan o favorecen el logro de los objetivos del plan Estrategico institucional y de los procesos .(ventajas competitivas)</t>
        </r>
      </text>
    </comment>
    <comment ref="C353" authorId="0" shapeId="0" xr:uid="{6C14FD27-D732-4341-89FF-69EF72CDAF75}">
      <text>
        <r>
          <rPr>
            <sz val="10"/>
            <color indexed="8"/>
            <rFont val="Calibri"/>
            <family val="2"/>
          </rPr>
          <t>======
ID#AAAAWbwqqgU
    (2021-12-28 20:47:45)
Aquellas características propias de PNN, que constituyen obstáculos internos al logro de los objetivos del plan Estratégico institucional y de los proceso.</t>
        </r>
      </text>
    </comment>
    <comment ref="A354" authorId="0" shapeId="0" xr:uid="{2181C639-2609-FD46-B012-5E54E1AE0FE0}">
      <text>
        <r>
          <rPr>
            <sz val="10"/>
            <color indexed="8"/>
            <rFont val="Calibri"/>
            <family val="2"/>
          </rPr>
          <t>======
ID#AAAAWbwqqVU
    (2021-12-28 20:47:45)
Claridad en la descripción del alcance y objetivo del proceso.</t>
        </r>
      </text>
    </comment>
    <comment ref="A355" authorId="0" shapeId="0" xr:uid="{6A14C984-1006-2246-880A-BA1F27698211}">
      <text>
        <r>
          <rPr>
            <sz val="10"/>
            <color indexed="8"/>
            <rFont val="Calibri"/>
            <family val="2"/>
          </rPr>
          <t>======
ID#AAAAWbwqqSY
    (2021-12-28 20:47:46)
Relación precisa con otros procesos en cuanto a insumos, proveedores, productos, usuarios o clientes.</t>
        </r>
      </text>
    </comment>
    <comment ref="A356" authorId="0" shapeId="0" xr:uid="{C67C38AC-6F24-C14C-81BC-7E600ACCFEBA}">
      <text>
        <r>
          <rPr>
            <sz val="10"/>
            <color indexed="8"/>
            <rFont val="Calibri"/>
            <family val="2"/>
          </rPr>
          <t>======
ID#AAAAWbwqqtk
    (2021-12-28 20:47:46)
Procesos que determinan lineamientos necesarios para el desarrollo de todos los procesos de la entidad.</t>
        </r>
      </text>
    </comment>
    <comment ref="A357" authorId="0" shapeId="0" xr:uid="{2AA0C7ED-65EC-3B45-9C28-24159C2D6F2B}">
      <text>
        <r>
          <rPr>
            <sz val="10"/>
            <color indexed="8"/>
            <rFont val="Calibri"/>
            <family val="2"/>
          </rPr>
          <t>======
ID#AAAAWbwqqSU
    (2021-12-28 20:47:45)
Pertinencia en los procedimientos que desarrollan los procesos.</t>
        </r>
      </text>
    </comment>
    <comment ref="A358" authorId="0" shapeId="0" xr:uid="{C9D45C29-A41F-474E-BE9D-57CFF435218A}">
      <text>
        <r>
          <rPr>
            <sz val="10"/>
            <color indexed="8"/>
            <rFont val="Calibri"/>
            <family val="2"/>
          </rPr>
          <t>======
ID#AAAAWbwqqxI
    (2021-12-28 20:47:45)
Grado de autoridad y responsabilidad de los funcionarios frente al proceso.</t>
        </r>
      </text>
    </comment>
    <comment ref="A359" authorId="0" shapeId="0" xr:uid="{E0950037-47A3-434A-A3A2-6F9ABC1BBBFD}">
      <text>
        <r>
          <rPr>
            <sz val="10"/>
            <color indexed="8"/>
            <rFont val="Calibri"/>
            <family val="2"/>
          </rPr>
          <t>======
ID#AAAAWbwqqXc
    (2021-12-28 20:47:45)
Efectividad en los flujos de información determinados en la interacción de los procesos.</t>
        </r>
      </text>
    </comment>
    <comment ref="A360" authorId="0" shapeId="0" xr:uid="{F63818A5-680B-2744-B2BD-B5A7401E6C31}">
      <text>
        <r>
          <rPr>
            <sz val="10"/>
            <color indexed="8"/>
            <rFont val="Calibri"/>
            <family val="2"/>
          </rPr>
          <t>======
ID#AAAAWbwqqlc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361" authorId="0" shapeId="0" xr:uid="{380EA4AC-9A41-9148-81DF-22B80923C8DB}">
      <text>
        <r>
          <rPr>
            <sz val="10"/>
            <color indexed="8"/>
            <rFont val="Calibri"/>
            <family val="2"/>
          </rPr>
          <t>======
ID#AAAAWbwqqao
    (2021-12-28 20:47:46)
Otro Factor interno no identificado en el listado pero que puede estar presente en el contexto.</t>
        </r>
      </text>
    </comment>
    <comment ref="B363" authorId="0" shapeId="0" xr:uid="{85195AFD-DFF6-5542-B3A1-A77275BF856A}">
      <text>
        <r>
          <rPr>
            <sz val="10"/>
            <color indexed="8"/>
            <rFont val="Calibri"/>
            <family val="2"/>
          </rPr>
          <t>======
ID#AAAAWbwqqfs
    (2021-12-28 20:47:45)
Son aquellas situaciones que se presentan en el entorno de PNN y que podrían favorecer el logro de los objetivos del Plan Estratégico Institucional y de los procesos.</t>
        </r>
      </text>
    </comment>
    <comment ref="C363" authorId="0" shapeId="0" xr:uid="{4FA1E514-1D7A-A744-9593-3482B9B1F334}">
      <text>
        <r>
          <rPr>
            <sz val="10"/>
            <color indexed="8"/>
            <rFont val="Calibri"/>
            <family val="2"/>
          </rPr>
          <t>======
ID#AAAAWbwqqj8
    (2021-12-28 20:47:46)
Aquellas situaciones que se presentan en el entorno de PNN y que podrían afectar negativamente, las posibilidades de logro de los objetivos del Plan Estratégico Institucional y de los procesos</t>
        </r>
      </text>
    </comment>
    <comment ref="A364" authorId="0" shapeId="0" xr:uid="{8580FC3A-AA04-6848-BF44-3206548321BD}">
      <text>
        <r>
          <rPr>
            <sz val="10"/>
            <color indexed="8"/>
            <rFont val="Calibri"/>
            <family val="2"/>
          </rPr>
          <t>======
ID#AAAAWbwqqOE
    (2021-12-28 20:47:45)
Disminución del presupuesto por prioridades del gobierno, austeridad del gastos, disponibilidad de capital, liquidez, mercados financieros, desempleo, competencia.</t>
        </r>
      </text>
    </comment>
    <comment ref="A365" authorId="0" shapeId="0" xr:uid="{2E8534F3-DA5C-C24B-A4D8-BB94B66DA181}">
      <text>
        <r>
          <rPr>
            <sz val="10"/>
            <color indexed="8"/>
            <rFont val="Calibri"/>
            <family val="2"/>
          </rPr>
          <t>======
ID#AAAAWbwqqpM
    (2021-12-28 20:47:46)
Cambio de gobierno, legislación, políticas públicas, regulación, falta de continuidad de los programas establecidos.</t>
        </r>
      </text>
    </comment>
    <comment ref="A366" authorId="0" shapeId="0" xr:uid="{ED4988DB-59F3-F840-A4A1-EC4C450817F0}">
      <text>
        <r>
          <rPr>
            <sz val="10"/>
            <color indexed="8"/>
            <rFont val="Calibri"/>
            <family val="2"/>
          </rPr>
          <t>======
ID#AAAAWbwqqPw
    (2021-12-28 20:47:46)
Normatividad externa (leyes, decretos, ordenanzas y acuerdos), cambios legales y normativos que pueden afectar la misión y visión de la entidad.</t>
        </r>
      </text>
    </comment>
    <comment ref="A367" authorId="0" shapeId="0" xr:uid="{4A20BA84-8EA2-4545-AA9E-5F1EE0772434}">
      <text>
        <r>
          <rPr>
            <sz val="10"/>
            <color indexed="8"/>
            <rFont val="Calibri"/>
            <family val="2"/>
          </rPr>
          <t>======
ID#AAAAWbwqqjk
    (2021-12-28 20:47:46)
Relacionamiento de la entidad con las partes interesadas: CARs, comunidades, entidades departamentales, municipales, ONGs, instituciones y grupos al margen de la demografía, responsabilidad social, orden público, también hace parte el orden público.</t>
        </r>
      </text>
    </comment>
    <comment ref="A368" authorId="0" shapeId="0" xr:uid="{E895FC56-4D5C-D24A-B43E-953BC499FF1C}">
      <text>
        <r>
          <rPr>
            <sz val="10"/>
            <color indexed="8"/>
            <rFont val="Calibri"/>
            <family val="2"/>
          </rPr>
          <t>======
ID#AAAAWbwqqQk
    (2021-12-28 20:47:46)
Avances en tecnología, acceso a sistemas de información externos, gobierno en línea.</t>
        </r>
      </text>
    </comment>
    <comment ref="A369" authorId="0" shapeId="0" xr:uid="{31D08847-4A83-9D40-9D19-25384D3254AA}">
      <text>
        <r>
          <rPr>
            <sz val="10"/>
            <color indexed="8"/>
            <rFont val="Calibri"/>
            <family val="2"/>
          </rPr>
          <t>======
ID#AAAAWbwqqfw
    (2021-12-28 20:47:45)
Emisiones y residuos, energía, catástrofes naturales, desarrollo sostenible.</t>
        </r>
      </text>
    </comment>
    <comment ref="A370" authorId="0" shapeId="0" xr:uid="{DF45105D-BB3D-0A4C-BF60-41B3F5B41656}">
      <text>
        <r>
          <rPr>
            <sz val="10"/>
            <color indexed="8"/>
            <rFont val="Calibri"/>
            <family val="2"/>
          </rPr>
          <t>======
ID#AAAAWbwqqqo
    (2021-12-28 20:47:45)
Otro Factor interno no identificado en el listado pero que puede estar presente en el contexto.</t>
        </r>
      </text>
    </comment>
    <comment ref="A378" authorId="0" shapeId="0" xr:uid="{2B8DDA47-4B1B-0343-B592-71A944581809}">
      <text>
        <r>
          <rPr>
            <sz val="10"/>
            <color indexed="8"/>
            <rFont val="Calibri"/>
            <family val="2"/>
          </rPr>
          <t>======
ID#AAAAWbwqqVc
    (2021-12-28 20:47:45)
Diligencie la DT Y AP
	-Nohora Isabel</t>
        </r>
      </text>
    </comment>
    <comment ref="B378" authorId="0" shapeId="0" xr:uid="{D5592260-3803-8448-9296-B1259A2C09E0}">
      <text>
        <r>
          <rPr>
            <sz val="10"/>
            <color indexed="8"/>
            <rFont val="Calibri"/>
            <family val="2"/>
          </rPr>
          <t>======
ID#AAAAWbwqqgM
    (2021-12-28 20:47:45)
Diligencia solo para las DT y AP</t>
        </r>
      </text>
    </comment>
    <comment ref="B381" authorId="0" shapeId="0" xr:uid="{8BD62F17-2230-3D4A-B598-DDF40C612496}">
      <text>
        <r>
          <rPr>
            <sz val="10"/>
            <color indexed="8"/>
            <rFont val="Calibri"/>
            <family val="2"/>
          </rPr>
          <t>======
ID#AAAAWbwqq5E
    (2021-12-28 20:47:45)
Aquellas características propias de PNN, que le facilitan o favorecen el logro de los objetivos del plan Estrategico institucional y de los procesos .(ventajas competitivas)</t>
        </r>
      </text>
    </comment>
    <comment ref="C381" authorId="0" shapeId="0" xr:uid="{0CF0598C-1725-4E46-B03C-52DAE7911E7A}">
      <text>
        <r>
          <rPr>
            <sz val="10"/>
            <color indexed="8"/>
            <rFont val="Calibri"/>
            <family val="2"/>
          </rPr>
          <t>======
ID#AAAAWbwqqcU
    (2021-12-28 20:47:45)
Aquellas características propias de PNN, que constituyen obstáculos internos al logro de los objetivos del plan Estratégico institucional y de los proceso.</t>
        </r>
      </text>
    </comment>
    <comment ref="A382" authorId="0" shapeId="0" xr:uid="{67686862-090A-9444-9B3D-E2E32D007829}">
      <text>
        <r>
          <rPr>
            <sz val="10"/>
            <color indexed="8"/>
            <rFont val="Calibri"/>
            <family val="2"/>
          </rPr>
          <t>======
ID#AAAAWbwqqlM
    (2021-12-28 20:47:45)
Competencia del personal, disponibilidad del personal, seguridad y salud ocupacional.</t>
        </r>
      </text>
    </comment>
    <comment ref="A383" authorId="0" shapeId="0" xr:uid="{97777A6B-4C43-524B-8AB4-097A4182F41F}">
      <text>
        <r>
          <rPr>
            <sz val="10"/>
            <color indexed="8"/>
            <rFont val="Calibri"/>
            <family val="2"/>
          </rPr>
          <t>======
ID#AAAAWbwqqpc
    (2021-12-28 20:47:45)
Capacidad, diseño, ejecución, proveedores, entradas, salidas, gestión del conocimiento dentro de la entidad.</t>
        </r>
      </text>
    </comment>
    <comment ref="A384" authorId="0" shapeId="0" xr:uid="{9B4309FD-00AE-5349-8E09-BC3481BA6080}">
      <text>
        <r>
          <rPr>
            <sz val="10"/>
            <color indexed="8"/>
            <rFont val="Calibri"/>
            <family val="2"/>
          </rPr>
          <t>======
ID#AAAAWbwqqOQ
    (2021-12-28 20:47:45)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385" authorId="0" shapeId="0" xr:uid="{12DA667F-2934-2644-813A-89A5A5BA24FA}">
      <text>
        <r>
          <rPr>
            <sz val="10"/>
            <color indexed="8"/>
            <rFont val="Calibri"/>
            <family val="2"/>
          </rPr>
          <t>======
ID#AAAAWbwqqnM
    (2021-12-28 20:47:45)
Lineamientos en cuanto a la planeación estratégica de la entidad, estructura organizacional, seguimiento de las metas y objetivos institucionales, informes de gestión.</t>
        </r>
      </text>
    </comment>
    <comment ref="A386" authorId="0" shapeId="0" xr:uid="{38C0914D-C356-7B4C-A86B-1A6FC85FBA53}">
      <text>
        <r>
          <rPr>
            <sz val="10"/>
            <color indexed="8"/>
            <rFont val="Calibri"/>
            <family val="2"/>
          </rPr>
          <t>======
ID#AAAAWbwqqzE
    (2021-12-28 20:47:45)
Canales utilizados y su efectividad, flujo de información necesaria para el desarrollo de las operaciones.</t>
        </r>
      </text>
    </comment>
    <comment ref="A387" authorId="0" shapeId="0" xr:uid="{EC721E5E-0FD1-FB4D-AB56-D635D3F1B5B3}">
      <text>
        <r>
          <rPr>
            <sz val="10"/>
            <color indexed="8"/>
            <rFont val="Calibri"/>
            <family val="2"/>
          </rPr>
          <t>======
ID#AAAAWbwqqZ4
    (2021-12-28 20:47:46)
Presupuesto de funcionamiento, recursos de inversión, infraestructura, capacidad instalada.</t>
        </r>
      </text>
    </comment>
    <comment ref="A388" authorId="0" shapeId="0" xr:uid="{E6964930-A63C-9644-BB0D-0633786FC63B}">
      <text>
        <r>
          <rPr>
            <sz val="10"/>
            <color indexed="8"/>
            <rFont val="Calibri"/>
            <family val="2"/>
          </rPr>
          <t>======
ID#AAAAWbwqqZg
    (2021-12-28 20:47:45)
Otro Factor interno no identificado en el listado pero que puede estar presente en el contexto.</t>
        </r>
      </text>
    </comment>
    <comment ref="B390" authorId="0" shapeId="0" xr:uid="{6F658C09-2F9B-964D-9B77-01A3A3CACCF3}">
      <text>
        <r>
          <rPr>
            <sz val="10"/>
            <color indexed="8"/>
            <rFont val="Calibri"/>
            <family val="2"/>
          </rPr>
          <t>======
ID#AAAAWbwqqcQ
    (2021-12-28 20:47:45)
Aquellas características propias de PNN, que le facilitan o favorecen el logro de los objetivos del plan Estrategico institucional y de los procesos .(ventajas competitivas)</t>
        </r>
      </text>
    </comment>
    <comment ref="C390" authorId="0" shapeId="0" xr:uid="{4FC227F9-1195-5641-894E-995C390A9FD8}">
      <text>
        <r>
          <rPr>
            <sz val="10"/>
            <color indexed="8"/>
            <rFont val="Calibri"/>
            <family val="2"/>
          </rPr>
          <t>======
ID#AAAAWbwqqtc
    (2021-12-28 20:47:45)
Aquellas características propias de PNN, que constituyen obstáculos internos al logro de los objetivos del plan Estratégico institucional y de los proceso.</t>
        </r>
      </text>
    </comment>
    <comment ref="A391" authorId="0" shapeId="0" xr:uid="{F8F867F9-0647-C449-879E-FB00D651863B}">
      <text>
        <r>
          <rPr>
            <sz val="10"/>
            <color indexed="8"/>
            <rFont val="Calibri"/>
            <family val="2"/>
          </rPr>
          <t>======
ID#AAAAWbwqqco
    (2021-12-28 20:47:45)
Claridad en la descripción del alcance y objetivo del proceso.</t>
        </r>
      </text>
    </comment>
    <comment ref="A392" authorId="0" shapeId="0" xr:uid="{71603FDC-6923-1542-98C9-3CB334283198}">
      <text>
        <r>
          <rPr>
            <sz val="10"/>
            <color indexed="8"/>
            <rFont val="Calibri"/>
            <family val="2"/>
          </rPr>
          <t>======
ID#AAAAWbwqqWY
    (2021-12-28 20:47:45)
Relación precisa con otros procesos en cuanto a insumos, proveedores, productos, usuarios o clientes.</t>
        </r>
      </text>
    </comment>
    <comment ref="A393" authorId="0" shapeId="0" xr:uid="{A1D01344-2267-5641-AB83-3A3C5BD06977}">
      <text>
        <r>
          <rPr>
            <sz val="10"/>
            <color indexed="8"/>
            <rFont val="Calibri"/>
            <family val="2"/>
          </rPr>
          <t>======
ID#AAAAWbwqqOA
    (2021-12-28 20:47:46)
Procesos que determinan lineamientos necesarios para el desarrollo de todos los procesos de la entidad.</t>
        </r>
      </text>
    </comment>
    <comment ref="A394" authorId="0" shapeId="0" xr:uid="{FF2282AF-B4D7-C34F-B779-2B0FD6160834}">
      <text>
        <r>
          <rPr>
            <sz val="10"/>
            <color rgb="FF000000"/>
            <rFont val="Calibri"/>
            <family val="2"/>
          </rPr>
          <t xml:space="preserve">======
</t>
        </r>
        <r>
          <rPr>
            <sz val="10"/>
            <color rgb="FF000000"/>
            <rFont val="Calibri"/>
            <family val="2"/>
          </rPr>
          <t xml:space="preserve">ID#AAAAWbwqq3U
</t>
        </r>
        <r>
          <rPr>
            <sz val="10"/>
            <color rgb="FF000000"/>
            <rFont val="Calibri"/>
            <family val="2"/>
          </rPr>
          <t xml:space="preserve">    (2021-12-28 20:47:46)
</t>
        </r>
        <r>
          <rPr>
            <sz val="10"/>
            <color rgb="FF000000"/>
            <rFont val="Calibri"/>
            <family val="2"/>
          </rPr>
          <t>Pertinencia en los procedimientos que desarrollan los procesos.</t>
        </r>
      </text>
    </comment>
    <comment ref="A395" authorId="0" shapeId="0" xr:uid="{6723C44B-C310-B546-971F-8938D377B6F3}">
      <text>
        <r>
          <rPr>
            <sz val="10"/>
            <color rgb="FF000000"/>
            <rFont val="Calibri"/>
            <family val="2"/>
          </rPr>
          <t xml:space="preserve">======
</t>
        </r>
        <r>
          <rPr>
            <sz val="10"/>
            <color rgb="FF000000"/>
            <rFont val="Calibri"/>
            <family val="2"/>
          </rPr>
          <t xml:space="preserve">ID#AAAAWbwqqjA
</t>
        </r>
        <r>
          <rPr>
            <sz val="10"/>
            <color rgb="FF000000"/>
            <rFont val="Calibri"/>
            <family val="2"/>
          </rPr>
          <t xml:space="preserve">    (2021-12-28 20:47:45)
</t>
        </r>
        <r>
          <rPr>
            <sz val="10"/>
            <color rgb="FF000000"/>
            <rFont val="Calibri"/>
            <family val="2"/>
          </rPr>
          <t>Grado de autoridad y responsabilidad de los funcionarios frente al proceso.</t>
        </r>
      </text>
    </comment>
    <comment ref="A396" authorId="0" shapeId="0" xr:uid="{19BDF99F-6405-214B-9C2A-1D65F6890A0E}">
      <text>
        <r>
          <rPr>
            <sz val="10"/>
            <color indexed="8"/>
            <rFont val="Calibri"/>
            <family val="2"/>
          </rPr>
          <t>======
ID#AAAAWbwqqMU
    (2021-12-28 20:47:46)
Efectividad en los flujos de información determinados en la interacción de los procesos.</t>
        </r>
      </text>
    </comment>
    <comment ref="A397" authorId="0" shapeId="0" xr:uid="{7049FF00-ADCF-8B4B-BB64-402ABDE4D05C}">
      <text>
        <r>
          <rPr>
            <sz val="10"/>
            <color indexed="8"/>
            <rFont val="Calibri"/>
            <family val="2"/>
          </rPr>
          <t>======
ID#AAAAWbwqq1o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398" authorId="0" shapeId="0" xr:uid="{DCAAFCB4-4ADA-7E48-807D-A3AC147C0406}">
      <text>
        <r>
          <rPr>
            <sz val="10"/>
            <color indexed="8"/>
            <rFont val="Calibri"/>
            <family val="2"/>
          </rPr>
          <t>======
ID#AAAAWbwqq6w
    (2021-12-28 20:47:45)
Otro Factor interno no identificado en el listado pero que puede estar presente en el contexto.</t>
        </r>
      </text>
    </comment>
    <comment ref="B400" authorId="0" shapeId="0" xr:uid="{E6DA67AF-9DA9-0F4E-8014-FB309976307D}">
      <text>
        <r>
          <rPr>
            <sz val="10"/>
            <color indexed="8"/>
            <rFont val="Calibri"/>
            <family val="2"/>
          </rPr>
          <t>======
ID#AAAAWbwqqV0
    (2021-12-28 20:47:45)
Son aquellas situaciones que se presentan en el entorno de PNN y que podrían favorecer el logro de los objetivos del Plan Estratégico Institucional y de los procesos.</t>
        </r>
      </text>
    </comment>
    <comment ref="C400" authorId="0" shapeId="0" xr:uid="{F7F782E3-5574-AE4A-B79F-DC4328895C56}">
      <text>
        <r>
          <rPr>
            <sz val="10"/>
            <color rgb="FF000000"/>
            <rFont val="Calibri"/>
            <family val="2"/>
          </rPr>
          <t xml:space="preserve">======
</t>
        </r>
        <r>
          <rPr>
            <sz val="10"/>
            <color rgb="FF000000"/>
            <rFont val="Calibri"/>
            <family val="2"/>
          </rPr>
          <t xml:space="preserve">ID#AAAAWbwqqb8
</t>
        </r>
        <r>
          <rPr>
            <sz val="10"/>
            <color rgb="FF000000"/>
            <rFont val="Calibri"/>
            <family val="2"/>
          </rPr>
          <t xml:space="preserve">    (2021-12-28 20:47:45)
</t>
        </r>
        <r>
          <rPr>
            <sz val="10"/>
            <color rgb="FF000000"/>
            <rFont val="Calibri"/>
            <family val="2"/>
          </rPr>
          <t>Aquellas situaciones que se presentan en el entorno de PNN y que podrían afectar negativamente, las posibilidades de logro de los objetivos del Plan Estratégico Institucional y de los procesos</t>
        </r>
      </text>
    </comment>
    <comment ref="A401" authorId="0" shapeId="0" xr:uid="{999F94BB-7666-3442-AF52-7D1FD3CB9516}">
      <text>
        <r>
          <rPr>
            <sz val="10"/>
            <color indexed="8"/>
            <rFont val="Calibri"/>
            <family val="2"/>
          </rPr>
          <t>======
ID#AAAAWbwqqjM
    (2021-12-28 20:47:46)
Disminución del presupuesto por prioridades del gobierno, austeridad del gastos, disponibilidad de capital, liquidez, mercados financieros, desempleo, competencia.</t>
        </r>
      </text>
    </comment>
    <comment ref="A402" authorId="0" shapeId="0" xr:uid="{7DBCD123-0731-4D49-9191-9DBC2254DA17}">
      <text>
        <r>
          <rPr>
            <sz val="10"/>
            <color indexed="8"/>
            <rFont val="Calibri"/>
            <family val="2"/>
          </rPr>
          <t>======
ID#AAAAWbwqq4A
    (2021-12-28 20:47:46)
Cambio de gobierno, legislación, políticas públicas, regulación, falta de continuidad de los programas establecidos.</t>
        </r>
      </text>
    </comment>
    <comment ref="A403" authorId="0" shapeId="0" xr:uid="{21C4E17D-C57B-604F-8351-682444C8FF96}">
      <text>
        <r>
          <rPr>
            <sz val="10"/>
            <color rgb="FF000000"/>
            <rFont val="Calibri"/>
            <family val="2"/>
          </rPr>
          <t xml:space="preserve">======
</t>
        </r>
        <r>
          <rPr>
            <sz val="10"/>
            <color rgb="FF000000"/>
            <rFont val="Calibri"/>
            <family val="2"/>
          </rPr>
          <t xml:space="preserve">ID#AAAAWbwqqz0
</t>
        </r>
        <r>
          <rPr>
            <sz val="10"/>
            <color rgb="FF000000"/>
            <rFont val="Calibri"/>
            <family val="2"/>
          </rPr>
          <t xml:space="preserve">    (2021-12-28 20:47:45)
</t>
        </r>
        <r>
          <rPr>
            <sz val="10"/>
            <color rgb="FF000000"/>
            <rFont val="Calibri"/>
            <family val="2"/>
          </rPr>
          <t>Normatividad externa (leyes, decretos, ordenanzas y acuerdos), cambios legales y normativos que pueden afectar la misión y visión de la entidad.</t>
        </r>
      </text>
    </comment>
    <comment ref="A404" authorId="0" shapeId="0" xr:uid="{B39DD224-6F15-6B4B-BDFC-F8BB1A78F17C}">
      <text>
        <r>
          <rPr>
            <sz val="10"/>
            <color indexed="8"/>
            <rFont val="Calibri"/>
            <family val="2"/>
          </rPr>
          <t>======
ID#AAAAWbwqqLY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405" authorId="0" shapeId="0" xr:uid="{23473D07-9254-664D-A9CF-7332DB84FFC4}">
      <text>
        <r>
          <rPr>
            <sz val="10"/>
            <color indexed="8"/>
            <rFont val="Calibri"/>
            <family val="2"/>
          </rPr>
          <t>======
ID#AAAAWbwqqvI
    (2021-12-28 20:47:46)
Avances en tecnología, acceso a sistemas de información externos, gobierno en línea.</t>
        </r>
      </text>
    </comment>
    <comment ref="A406" authorId="0" shapeId="0" xr:uid="{38A39733-0C28-3845-A362-FF52617AC0CD}">
      <text>
        <r>
          <rPr>
            <sz val="10"/>
            <color indexed="8"/>
            <rFont val="Calibri"/>
            <family val="2"/>
          </rPr>
          <t>======
ID#AAAAWbwqq4w
    (2021-12-28 20:47:45)
Emisiones y residuos, energía, catástrofes naturales, desarrollo sostenible.</t>
        </r>
      </text>
    </comment>
    <comment ref="A407" authorId="0" shapeId="0" xr:uid="{F3877128-979A-C746-A542-EFBD77FDB5D3}">
      <text>
        <r>
          <rPr>
            <sz val="10"/>
            <color indexed="8"/>
            <rFont val="Calibri"/>
            <family val="2"/>
          </rPr>
          <t>======
ID#AAAAWbwqqNs
    (2021-12-28 20:47:45)
Otro Factor interno no identificado en el listado pero que puede estar presente en el contexto.</t>
        </r>
      </text>
    </comment>
    <comment ref="A414" authorId="0" shapeId="0" xr:uid="{C8BFD9B6-37FB-474D-8641-33489F9D7DE3}">
      <text>
        <r>
          <rPr>
            <sz val="10"/>
            <color indexed="8"/>
            <rFont val="Calibri"/>
            <family val="2"/>
          </rPr>
          <t>======
ID#AAAAWbwqqtw
    (2021-12-28 20:47:45)
Diligencie la DT Y AP
	-Nohora Isabel</t>
        </r>
      </text>
    </comment>
    <comment ref="B414" authorId="0" shapeId="0" xr:uid="{983A0A9A-D16E-6045-A546-8626CA3ADF64}">
      <text>
        <r>
          <rPr>
            <sz val="10"/>
            <color indexed="8"/>
            <rFont val="Calibri"/>
            <family val="2"/>
          </rPr>
          <t>======
ID#AAAAWbwqq3Q
    (2021-12-28 20:47:46)
Diligencia solo para las DT y AP</t>
        </r>
      </text>
    </comment>
    <comment ref="B417" authorId="0" shapeId="0" xr:uid="{6F964218-0047-C248-BDE5-84CD3B4CB517}">
      <text>
        <r>
          <rPr>
            <sz val="10"/>
            <color indexed="8"/>
            <rFont val="Calibri"/>
            <family val="2"/>
          </rPr>
          <t>======
ID#AAAAWbwqqK0
    (2021-12-28 20:47:45)
Aquellas características propias de PNN, que le facilitan o favorecen el logro de los objetivos del plan Estrategico institucional y de los procesos .(ventajas competitivas)</t>
        </r>
      </text>
    </comment>
    <comment ref="C417" authorId="0" shapeId="0" xr:uid="{68823399-0D57-B74D-86E1-344B9C469749}">
      <text>
        <r>
          <rPr>
            <sz val="10"/>
            <color indexed="8"/>
            <rFont val="Calibri"/>
            <family val="2"/>
          </rPr>
          <t>======
ID#AAAAWbwqq0U
    (2021-12-28 20:47:46)
Aquellas características propias de PNN, que constituyen obstáculos internos al logro de los objetivos del plan Estratégico institucional y de los proceso.</t>
        </r>
      </text>
    </comment>
    <comment ref="A418" authorId="0" shapeId="0" xr:uid="{9B77B15F-4050-6741-BC3D-8857798ABE86}">
      <text>
        <r>
          <rPr>
            <sz val="10"/>
            <color indexed="8"/>
            <rFont val="Calibri"/>
            <family val="2"/>
          </rPr>
          <t>======
ID#AAAAWbwqqsk
    (2021-12-28 20:47:45)
Competencia del personal, disponibilidad del personal, seguridad y salud ocupacional.</t>
        </r>
      </text>
    </comment>
    <comment ref="A419" authorId="0" shapeId="0" xr:uid="{A6C8F3FD-675D-E44D-8BE0-54DB3786BF46}">
      <text>
        <r>
          <rPr>
            <sz val="10"/>
            <color indexed="8"/>
            <rFont val="Calibri"/>
            <family val="2"/>
          </rPr>
          <t>======
ID#AAAAWbwqqqE
    (2021-12-28 20:47:45)
Capacidad, diseño, ejecución, proveedores, entradas, salidas, gestión del conocimiento dentro de la entidad.</t>
        </r>
      </text>
    </comment>
    <comment ref="A420" authorId="0" shapeId="0" xr:uid="{D238F8E9-FBB1-0843-B5F9-765A694ABDFB}">
      <text>
        <r>
          <rPr>
            <sz val="10"/>
            <color indexed="8"/>
            <rFont val="Calibri"/>
            <family val="2"/>
          </rPr>
          <t>======
ID#AAAAWbwqqvM
    (2021-12-28 20:47:45)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421" authorId="0" shapeId="0" xr:uid="{B8DCF51A-8F2D-F247-B33C-1CBC9B756E1F}">
      <text>
        <r>
          <rPr>
            <sz val="10"/>
            <color indexed="8"/>
            <rFont val="Calibri"/>
            <family val="2"/>
          </rPr>
          <t>======
ID#AAAAWbwqqL0
    (2021-12-28 20:47:46)
Lineamientos en cuanto a la planeación estratégica de la entidad, estructura organizacional, seguimiento de las metas y objetivos institucionales, informes de gestión.</t>
        </r>
      </text>
    </comment>
    <comment ref="A422" authorId="0" shapeId="0" xr:uid="{D671418F-1410-B94F-B946-7528BBC21FB2}">
      <text>
        <r>
          <rPr>
            <sz val="10"/>
            <color indexed="8"/>
            <rFont val="Calibri"/>
            <family val="2"/>
          </rPr>
          <t>======
ID#AAAAWbwqqgs
    (2021-12-28 20:47:45)
Canales utilizados y su efectividad, flujo de información necesaria para el desarrollo de las operaciones.</t>
        </r>
      </text>
    </comment>
    <comment ref="A423" authorId="0" shapeId="0" xr:uid="{25A07DD9-4E97-4846-9550-375EDFA7AFA8}">
      <text>
        <r>
          <rPr>
            <sz val="10"/>
            <color indexed="8"/>
            <rFont val="Calibri"/>
            <family val="2"/>
          </rPr>
          <t>======
ID#AAAAWbwqqXA
    (2021-12-28 20:47:45)
Presupuesto de funcionamiento, recursos de inversión, infraestructura, capacidad instalada.</t>
        </r>
      </text>
    </comment>
    <comment ref="A424" authorId="0" shapeId="0" xr:uid="{EFD7B884-03FD-3B49-99C7-BA4BDF6EBE08}">
      <text>
        <r>
          <rPr>
            <sz val="10"/>
            <color indexed="8"/>
            <rFont val="Calibri"/>
            <family val="2"/>
          </rPr>
          <t>======
ID#AAAAWbwqqqY
    (2021-12-28 20:47:45)
Otro Factor interno no identificado en el listado pero que puede estar presente en el contexto.</t>
        </r>
      </text>
    </comment>
    <comment ref="B426" authorId="0" shapeId="0" xr:uid="{2245386A-C128-A847-A962-2E5561DBE3F0}">
      <text>
        <r>
          <rPr>
            <sz val="10"/>
            <color indexed="8"/>
            <rFont val="Calibri"/>
            <family val="2"/>
          </rPr>
          <t>======
ID#AAAAWbwqqfA
    (2021-12-28 20:47:46)
Aquellas características propias de PNN, que le facilitan o favorecen el logro de los objetivos del plan Estrategico institucional y de los procesos .(ventajas competitivas)</t>
        </r>
      </text>
    </comment>
    <comment ref="C426" authorId="0" shapeId="0" xr:uid="{F4AB0313-36CE-5A40-BADA-0770891478AC}">
      <text>
        <r>
          <rPr>
            <sz val="10"/>
            <color indexed="8"/>
            <rFont val="Calibri"/>
            <family val="2"/>
          </rPr>
          <t>======
ID#AAAAWbwqqyE
    (2021-12-28 20:47:45)
Aquellas características propias de PNN, que constituyen obstáculos internos al logro de los objetivos del plan Estratégico institucional y de los proceso.</t>
        </r>
      </text>
    </comment>
    <comment ref="A427" authorId="0" shapeId="0" xr:uid="{FF1F5808-3337-954E-A524-4D3F869218C8}">
      <text>
        <r>
          <rPr>
            <sz val="10"/>
            <color indexed="8"/>
            <rFont val="Calibri"/>
            <family val="2"/>
          </rPr>
          <t>======
ID#AAAAWbwqqsY
    (2021-12-28 20:47:45)
Claridad en la descripción del alcance y objetivo del proceso.</t>
        </r>
      </text>
    </comment>
    <comment ref="A428" authorId="0" shapeId="0" xr:uid="{76664012-2BEB-3241-8DF5-D673718DC437}">
      <text>
        <r>
          <rPr>
            <sz val="10"/>
            <color indexed="8"/>
            <rFont val="Calibri"/>
            <family val="2"/>
          </rPr>
          <t>======
ID#AAAAWbwqqjo
    (2021-12-28 20:47:46)
Relación precisa con otros procesos en cuanto a insumos, proveedores, productos, usuarios o clientes.</t>
        </r>
      </text>
    </comment>
    <comment ref="A429" authorId="0" shapeId="0" xr:uid="{487DDA50-D678-E748-8246-C4A1F8EC42CA}">
      <text>
        <r>
          <rPr>
            <sz val="10"/>
            <color indexed="8"/>
            <rFont val="Calibri"/>
            <family val="2"/>
          </rPr>
          <t>======
ID#AAAAWbwqqYE
    (2021-12-28 20:47:45)
Procesos que determinan lineamientos necesarios para el desarrollo de todos los procesos de la entidad.</t>
        </r>
      </text>
    </comment>
    <comment ref="A430" authorId="0" shapeId="0" xr:uid="{A86ADAD4-39AC-5F40-8CC4-23C48795B5C0}">
      <text>
        <r>
          <rPr>
            <sz val="10"/>
            <color indexed="8"/>
            <rFont val="Calibri"/>
            <family val="2"/>
          </rPr>
          <t>======
ID#AAAAWbwqq54
    (2021-12-28 20:47:45)
Pertinencia en los procedimientos que desarrollan los procesos.</t>
        </r>
      </text>
    </comment>
    <comment ref="A431" authorId="0" shapeId="0" xr:uid="{9F95AB63-1244-ED49-8F66-8A95446C9E2A}">
      <text>
        <r>
          <rPr>
            <sz val="10"/>
            <color indexed="8"/>
            <rFont val="Calibri"/>
            <family val="2"/>
          </rPr>
          <t>======
ID#AAAAWbwqqiY
    (2021-12-28 20:47:46)
Grado de autoridad y responsabilidad de los funcionarios frente al proceso.</t>
        </r>
      </text>
    </comment>
    <comment ref="A432" authorId="0" shapeId="0" xr:uid="{88084FED-C3AC-A14D-86F2-60DB5BD7A9BA}">
      <text>
        <r>
          <rPr>
            <sz val="10"/>
            <color indexed="8"/>
            <rFont val="Calibri"/>
            <family val="2"/>
          </rPr>
          <t>======
ID#AAAAWbwqqRI
    (2021-12-28 20:47:45)
Efectividad en los flujos de información determinados en la interacción de los procesos.</t>
        </r>
      </text>
    </comment>
    <comment ref="A433" authorId="0" shapeId="0" xr:uid="{535DDAA1-DA1C-1E41-83CE-9C7DD625AF36}">
      <text>
        <r>
          <rPr>
            <sz val="10"/>
            <color indexed="8"/>
            <rFont val="Calibri"/>
            <family val="2"/>
          </rPr>
          <t>======
ID#AAAAWbwqq1s
Microsoft Office User    (2021-12-28 20:47:46)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434" authorId="0" shapeId="0" xr:uid="{A872377F-7EDF-FB4A-9B63-0CE2BD00FCFA}">
      <text>
        <r>
          <rPr>
            <sz val="10"/>
            <color indexed="8"/>
            <rFont val="Calibri"/>
            <family val="2"/>
          </rPr>
          <t>======
ID#AAAAWbwqqnk
    (2021-12-28 20:47:45)
Otro Factor interno no identificado en el listado pero que puede estar presente en el contexto.</t>
        </r>
      </text>
    </comment>
    <comment ref="B436" authorId="0" shapeId="0" xr:uid="{57C32B5A-8FB7-F944-9956-B267365FCD4D}">
      <text>
        <r>
          <rPr>
            <sz val="10"/>
            <color indexed="8"/>
            <rFont val="Calibri"/>
            <family val="2"/>
          </rPr>
          <t>======
ID#AAAAWbwqqrg
    (2021-12-28 20:47:45)
Son aquellas situaciones que se presentan en el entorno de PNN y que podrían favorecer el logro de los objetivos del Plan Estratégico Institucional y de los procesos.</t>
        </r>
      </text>
    </comment>
    <comment ref="C436" authorId="0" shapeId="0" xr:uid="{EF62C882-7225-8644-BAF0-918BCBDEF0F0}">
      <text>
        <r>
          <rPr>
            <sz val="10"/>
            <color indexed="8"/>
            <rFont val="Calibri"/>
            <family val="2"/>
          </rPr>
          <t>======
ID#AAAAWbwqqfI
    (2021-12-28 20:47:46)
Aquellas situaciones que se presentan en el entorno de PNN y que podrían afectar negativamente, las posibilidades de logro de los objetivos del Plan Estratégico Institucional y de los procesos</t>
        </r>
      </text>
    </comment>
    <comment ref="A437" authorId="0" shapeId="0" xr:uid="{09CF2FEA-970A-1C43-9E9B-7C49B7988973}">
      <text>
        <r>
          <rPr>
            <sz val="10"/>
            <color indexed="8"/>
            <rFont val="Calibri"/>
            <family val="2"/>
          </rPr>
          <t>======
ID#AAAAWbwqquY
    (2021-12-28 20:47:45)
Disminución del presupuesto por prioridades del gobierno, austeridad del gastos, disponibilidad de capital, liquidez, mercados financieros, desempleo, competencia.</t>
        </r>
      </text>
    </comment>
    <comment ref="A438" authorId="0" shapeId="0" xr:uid="{DEBC7B85-E576-C44D-9DD1-2D7793722CBD}">
      <text>
        <r>
          <rPr>
            <sz val="10"/>
            <color indexed="8"/>
            <rFont val="Calibri"/>
            <family val="2"/>
          </rPr>
          <t>======
ID#AAAAWbwqqPA
    (2021-12-28 20:47:45)
Cambio de gobierno, legislación, políticas públicas, regulación, falta de continuidad de los programas establecidos.</t>
        </r>
      </text>
    </comment>
    <comment ref="A439" authorId="0" shapeId="0" xr:uid="{0E96F871-BB50-6749-A9CD-449FD2211213}">
      <text>
        <r>
          <rPr>
            <sz val="10"/>
            <color indexed="8"/>
            <rFont val="Calibri"/>
            <family val="2"/>
          </rPr>
          <t>======
ID#AAAAWbwqqXU
    (2021-12-28 20:47:46)
Normatividad externa (leyes, decretos, ordenanzas y acuerdos), cambios legales y normativos que pueden afectar la misión y visión de la entidad.</t>
        </r>
      </text>
    </comment>
    <comment ref="A440" authorId="0" shapeId="0" xr:uid="{C41041E1-1CA7-2A4D-9013-FAB55D3E4963}">
      <text>
        <r>
          <rPr>
            <sz val="10"/>
            <color indexed="8"/>
            <rFont val="Calibri"/>
            <family val="2"/>
          </rPr>
          <t>======
ID#AAAAWbwqqrY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441" authorId="0" shapeId="0" xr:uid="{F3D0B74E-8B27-FF42-85A2-400C182B981C}">
      <text>
        <r>
          <rPr>
            <sz val="10"/>
            <color indexed="8"/>
            <rFont val="Calibri"/>
            <family val="2"/>
          </rPr>
          <t>======
ID#AAAAWbwqq5Q
    (2021-12-28 20:47:46)
Avances en tecnología, acceso a sistemas de información externos, gobierno en línea.</t>
        </r>
      </text>
    </comment>
    <comment ref="A442" authorId="0" shapeId="0" xr:uid="{D0EAFF04-5FE4-504D-9F75-EE6943565001}">
      <text>
        <r>
          <rPr>
            <sz val="10"/>
            <color indexed="8"/>
            <rFont val="Calibri"/>
            <family val="2"/>
          </rPr>
          <t>======
ID#AAAAWbwqqo4
    (2021-12-28 20:47:46)
Emisiones y residuos, energía, catástrofes naturales, desarrollo sostenible.</t>
        </r>
      </text>
    </comment>
    <comment ref="A443" authorId="0" shapeId="0" xr:uid="{9CBC46E7-529D-F342-98E5-6F57A772B156}">
      <text>
        <r>
          <rPr>
            <sz val="10"/>
            <color indexed="8"/>
            <rFont val="Calibri"/>
            <family val="2"/>
          </rPr>
          <t>======
ID#AAAAWbwqqdE
    (2021-12-28 20:47:45)
Otro Factor interno no identificado en el listado pero que puede estar presente en el contexto.</t>
        </r>
      </text>
    </comment>
    <comment ref="A451" authorId="0" shapeId="0" xr:uid="{2FC8DFB2-4699-074B-A1CB-05675EC839F5}">
      <text>
        <r>
          <rPr>
            <sz val="10"/>
            <color indexed="8"/>
            <rFont val="Calibri"/>
            <family val="2"/>
          </rPr>
          <t>======
ID#AAAAWbwqq00
    (2022-03-02 22:40:23)
Diligencie la DT Y AP
	-Nohora Isabel</t>
        </r>
      </text>
    </comment>
    <comment ref="B451" authorId="0" shapeId="0" xr:uid="{B3739964-3191-4541-8CB2-62D26A870124}">
      <text>
        <r>
          <rPr>
            <sz val="10"/>
            <color indexed="8"/>
            <rFont val="Calibri"/>
            <family val="2"/>
          </rPr>
          <t>======
ID#AAAAWbwqqWM
    (2022-03-02 22:40:22)
Diligencia solo para las DT y AP</t>
        </r>
      </text>
    </comment>
    <comment ref="B454" authorId="0" shapeId="0" xr:uid="{F1A7BC9A-AF3E-2143-887F-8F1532D9737D}">
      <text>
        <r>
          <rPr>
            <sz val="10"/>
            <color indexed="8"/>
            <rFont val="Calibri"/>
            <family val="2"/>
          </rPr>
          <t>======
ID#AAAAWbwqq5c
    (2022-03-02 22:40:23)
Aquellas características propias de PNN, que le facilitan o favorecen el logro de los objetivos del plan Estrategico institucional y de los procesos .(ventajas competitivas)</t>
        </r>
      </text>
    </comment>
    <comment ref="C454" authorId="0" shapeId="0" xr:uid="{6242C5DB-9EF4-0247-8FE1-E2E9B0FEA1C0}">
      <text>
        <r>
          <rPr>
            <sz val="10"/>
            <color indexed="8"/>
            <rFont val="Calibri"/>
            <family val="2"/>
          </rPr>
          <t>======
ID#AAAAWbwqqes
    (2022-03-02 22:40:22)
Aquellas características propias de PNN, que constituyen obstáculos internos al logro de los objetivos del plan Estratégico institucional y de los proceso.</t>
        </r>
      </text>
    </comment>
    <comment ref="A455" authorId="0" shapeId="0" xr:uid="{FE0856EA-5387-EC4A-8598-EBF883A52FEB}">
      <text>
        <r>
          <rPr>
            <sz val="10"/>
            <color indexed="8"/>
            <rFont val="Calibri"/>
            <family val="2"/>
          </rPr>
          <t>======
ID#AAAAWbwqqQ0
    (2022-03-02 22:40:22)
Competencia del personal, disponibilidad del personal, seguridad y salud ocupacional.</t>
        </r>
      </text>
    </comment>
    <comment ref="A456" authorId="0" shapeId="0" xr:uid="{38D5E478-9D06-9540-8A98-F891DE4B4A98}">
      <text>
        <r>
          <rPr>
            <sz val="10"/>
            <color indexed="8"/>
            <rFont val="Calibri"/>
            <family val="2"/>
          </rPr>
          <t>======
ID#AAAAWbwqqQs
    (2022-03-02 22:40:22)
Capacidad, diseño, ejecución, proveedores, entradas, salidas, gestión del conocimiento dentro de la entidad.</t>
        </r>
      </text>
    </comment>
    <comment ref="A457" authorId="0" shapeId="0" xr:uid="{F89047AA-6644-3A49-918B-5D3BDF1FF16D}">
      <text>
        <r>
          <rPr>
            <sz val="10"/>
            <color indexed="8"/>
            <rFont val="Calibri"/>
            <family val="2"/>
          </rPr>
          <t>======
ID#AAAAWbwqqjs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458" authorId="0" shapeId="0" xr:uid="{31AD9E3A-019C-104D-96C6-8AF595E34D3B}">
      <text>
        <r>
          <rPr>
            <sz val="10"/>
            <color indexed="8"/>
            <rFont val="Calibri"/>
            <family val="2"/>
          </rPr>
          <t>======
ID#AAAAWbwqq3A
    (2022-03-02 22:40:23)
Lineamientos en cuanto a la planeación estratégica de la entidad, estructura organizacional, seguimiento de las metas y objetivos institucionales, informes de gestión.</t>
        </r>
      </text>
    </comment>
    <comment ref="A459" authorId="0" shapeId="0" xr:uid="{02541B41-331A-AE45-9A06-BD6ED4947241}">
      <text>
        <r>
          <rPr>
            <sz val="10"/>
            <color indexed="8"/>
            <rFont val="Calibri"/>
            <family val="2"/>
          </rPr>
          <t>======
ID#AAAAWbwqq78
    (2022-03-02 22:40:23)
Canales utilizados y su efectividad, flujo de información necesaria para el desarrollo de las operaciones.</t>
        </r>
      </text>
    </comment>
    <comment ref="A460" authorId="0" shapeId="0" xr:uid="{ED4F86A4-138F-B746-B104-980CDC45BD70}">
      <text>
        <r>
          <rPr>
            <sz val="10"/>
            <color indexed="8"/>
            <rFont val="Calibri"/>
            <family val="2"/>
          </rPr>
          <t>======
ID#AAAAWbwqqKQ
    (2022-03-02 22:40:22)
Presupuesto de funcionamiento, recursos de inversión, infraestructura, capacidad instalada.</t>
        </r>
      </text>
    </comment>
    <comment ref="A461" authorId="0" shapeId="0" xr:uid="{5648E316-FE03-AD47-B815-D24A79CE4401}">
      <text>
        <r>
          <rPr>
            <sz val="10"/>
            <color indexed="8"/>
            <rFont val="Calibri"/>
            <family val="2"/>
          </rPr>
          <t>======
ID#AAAAWbwqqKg
    (2022-03-02 22:40:22)
Otro Factor interno no identificado en el listado pero que puede estar presente en el contexto.</t>
        </r>
      </text>
    </comment>
    <comment ref="B463" authorId="0" shapeId="0" xr:uid="{A918B70C-C645-B046-A1EF-CC9EFCA55A62}">
      <text>
        <r>
          <rPr>
            <sz val="10"/>
            <color indexed="8"/>
            <rFont val="Calibri"/>
            <family val="2"/>
          </rPr>
          <t>======
ID#AAAAWbwqqxc
    (2022-03-02 22:40:23)
Aquellas características propias de PNN, que le facilitan o favorecen el logro de los objetivos del plan Estrategico institucional y de los procesos .(ventajas competitivas)</t>
        </r>
      </text>
    </comment>
    <comment ref="C463" authorId="0" shapeId="0" xr:uid="{998E5764-35D8-5446-BFE7-5A9828BFD7D0}">
      <text>
        <r>
          <rPr>
            <sz val="10"/>
            <color indexed="8"/>
            <rFont val="Calibri"/>
            <family val="2"/>
          </rPr>
          <t>======
ID#AAAAWbwqqm8
    (2022-03-02 22:40:22)
Aquellas características propias de PNN, que constituyen obstáculos internos al logro de los objetivos del plan Estratégico institucional y de los proceso.</t>
        </r>
      </text>
    </comment>
    <comment ref="A464" authorId="0" shapeId="0" xr:uid="{4D66EADE-16F9-9A4B-AFD0-50A7E30C58E5}">
      <text>
        <r>
          <rPr>
            <sz val="10"/>
            <color indexed="8"/>
            <rFont val="Calibri"/>
            <family val="2"/>
          </rPr>
          <t>======
ID#AAAAWbwqqPc
    (2022-03-02 22:40:22)
Claridad en la descripción del alcance y objetivo del proceso.</t>
        </r>
      </text>
    </comment>
    <comment ref="A465" authorId="0" shapeId="0" xr:uid="{399B0A41-3B57-FD46-A0F4-3605E73A4D2B}">
      <text>
        <r>
          <rPr>
            <sz val="10"/>
            <color indexed="8"/>
            <rFont val="Calibri"/>
            <family val="2"/>
          </rPr>
          <t>======
ID#AAAAWbwqqzU
    (2022-03-02 22:40:23)
Relación precisa con otros procesos en cuanto a insumos, proveedores, productos, usuarios o clientes.</t>
        </r>
      </text>
    </comment>
    <comment ref="A466" authorId="0" shapeId="0" xr:uid="{F5012367-88E7-4040-B280-279EAF5D81D4}">
      <text>
        <r>
          <rPr>
            <sz val="10"/>
            <color indexed="8"/>
            <rFont val="Calibri"/>
            <family val="2"/>
          </rPr>
          <t>======
ID#AAAAWbwqqs4
    (2022-03-02 22:40:23)
Procesos que determinan lineamientos necesarios para el desarrollo de todos los procesos de la entidad.</t>
        </r>
      </text>
    </comment>
    <comment ref="A467" authorId="0" shapeId="0" xr:uid="{6AD3FF30-3352-6F4F-B00A-0F757B1765A7}">
      <text>
        <r>
          <rPr>
            <sz val="10"/>
            <color indexed="8"/>
            <rFont val="Calibri"/>
            <family val="2"/>
          </rPr>
          <t>======
ID#AAAAWbwqqq8
    (2022-03-02 22:40:22)
Pertinencia en los procedimientos que desarrollan los procesos.</t>
        </r>
      </text>
    </comment>
    <comment ref="A468" authorId="0" shapeId="0" xr:uid="{A042C6F3-7932-F042-8525-1F2D03FE3081}">
      <text>
        <r>
          <rPr>
            <sz val="10"/>
            <color indexed="8"/>
            <rFont val="Calibri"/>
            <family val="2"/>
          </rPr>
          <t>======
ID#AAAAWbwqqQU
    (2022-03-02 22:40:22)
Grado de autoridad y responsabilidad de los funcionarios frente al proceso.</t>
        </r>
      </text>
    </comment>
    <comment ref="A469" authorId="0" shapeId="0" xr:uid="{09FD69D2-1405-B841-B0B7-3E4D06A02FA6}">
      <text>
        <r>
          <rPr>
            <sz val="10"/>
            <color indexed="8"/>
            <rFont val="Calibri"/>
            <family val="2"/>
          </rPr>
          <t>======
ID#AAAAWbwqqW8
    (2022-03-02 22:40:22)
Efectividad en los flujos de información determinados en la interacción de los procesos.</t>
        </r>
      </text>
    </comment>
    <comment ref="A470" authorId="0" shapeId="0" xr:uid="{05F56899-DC7E-B34B-B5A9-AFB8E413A666}">
      <text>
        <r>
          <rPr>
            <sz val="10"/>
            <color indexed="8"/>
            <rFont val="Calibri"/>
            <family val="2"/>
          </rPr>
          <t>======
ID#AAAAWbwqqMA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471" authorId="0" shapeId="0" xr:uid="{F2E3D696-7FB5-3546-9E7E-01FEA6795F01}">
      <text>
        <r>
          <rPr>
            <sz val="10"/>
            <color indexed="8"/>
            <rFont val="Calibri"/>
            <family val="2"/>
          </rPr>
          <t>======
ID#AAAAWbwqqoE
    (2022-03-02 22:40:22)
Otro Factor interno no identificado en el listado pero que puede estar presente en el contexto.</t>
        </r>
      </text>
    </comment>
    <comment ref="B473" authorId="0" shapeId="0" xr:uid="{C6D94363-23DF-6449-ABA7-A702CA826F1F}">
      <text>
        <r>
          <rPr>
            <sz val="10"/>
            <color indexed="8"/>
            <rFont val="Calibri"/>
            <family val="2"/>
          </rPr>
          <t>======
ID#AAAAWbwqqMs
    (2022-03-02 22:40:22)
Son aquellas situaciones que se presentan en el entorno de PNN y que podrían favorecer el logro de los objetivos del Plan Estratégico Institucional y de los procesos.</t>
        </r>
      </text>
    </comment>
    <comment ref="C473" authorId="0" shapeId="0" xr:uid="{0E7E0309-4323-F347-833A-9D62F2E3A302}">
      <text>
        <r>
          <rPr>
            <sz val="10"/>
            <color indexed="8"/>
            <rFont val="Calibri"/>
            <family val="2"/>
          </rPr>
          <t>======
ID#AAAAWbwqqX4
    (2022-03-02 22:40:22)
Aquellas situaciones que se presentan en el entorno de PNN y que podrían afectar negativamente, las posibilidades de logro de los objetivos del Plan Estratégico Institucional y de los procesos</t>
        </r>
      </text>
    </comment>
    <comment ref="A474" authorId="0" shapeId="0" xr:uid="{77F0005B-5B26-D844-B19B-64F919115982}">
      <text>
        <r>
          <rPr>
            <sz val="10"/>
            <color indexed="8"/>
            <rFont val="Calibri"/>
            <family val="2"/>
          </rPr>
          <t>======
ID#AAAAWbwqqsE
    (2022-03-02 22:40:22)
Disminución del presupuesto por prioridades del gobierno, austeridad del gastos, disponibilidad de capital, liquidez, mercados financieros, desempleo, competencia.</t>
        </r>
      </text>
    </comment>
    <comment ref="A475" authorId="0" shapeId="0" xr:uid="{BCEFBA3C-C21C-214F-9B5C-670B8A3D268F}">
      <text>
        <r>
          <rPr>
            <sz val="10"/>
            <color indexed="8"/>
            <rFont val="Calibri"/>
            <family val="2"/>
          </rPr>
          <t>======
ID#AAAAWbwqqKo
    (2022-03-02 22:40:22)
Cambio de gobierno, legislación, políticas públicas, regulación, falta de continuidad de los programas establecidos.</t>
        </r>
      </text>
    </comment>
    <comment ref="A476" authorId="0" shapeId="0" xr:uid="{90EA0332-E898-1B4E-856D-ECEC7656642F}">
      <text>
        <r>
          <rPr>
            <sz val="10"/>
            <color indexed="8"/>
            <rFont val="Calibri"/>
            <family val="2"/>
          </rPr>
          <t>======
ID#AAAAWbwqqw4
    (2022-03-02 22:40:23)
Normatividad externa (leyes, decretos, ordenanzas y acuerdos), cambios legales y normativos que pueden afectar la misión y visión de la entidad.</t>
        </r>
      </text>
    </comment>
    <comment ref="A477" authorId="0" shapeId="0" xr:uid="{CA8327CE-DA0D-814B-9BCD-424D69BB6948}">
      <text>
        <r>
          <rPr>
            <sz val="10"/>
            <color indexed="8"/>
            <rFont val="Calibri"/>
            <family val="2"/>
          </rPr>
          <t>======
ID#AAAAWbwqqwM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478" authorId="0" shapeId="0" xr:uid="{D7DC7B0B-5BE7-CC4A-B0D3-85ABD7099877}">
      <text>
        <r>
          <rPr>
            <sz val="10"/>
            <color indexed="8"/>
            <rFont val="Calibri"/>
            <family val="2"/>
          </rPr>
          <t>======
ID#AAAAWbwqq5M
    (2022-03-02 22:40:23)
Avances en tecnología, acceso a sistemas de información externos, gobierno en línea.</t>
        </r>
      </text>
    </comment>
    <comment ref="A479" authorId="0" shapeId="0" xr:uid="{CD08F833-016D-F84E-8DC0-537F49C98503}">
      <text>
        <r>
          <rPr>
            <sz val="10"/>
            <color indexed="8"/>
            <rFont val="Calibri"/>
            <family val="2"/>
          </rPr>
          <t>======
ID#AAAAWbwqqNM
    (2022-03-02 22:40:22)
Emisiones y residuos, energía, catástrofes naturales, desarrollo sostenible.</t>
        </r>
      </text>
    </comment>
    <comment ref="A480" authorId="0" shapeId="0" xr:uid="{DBB89A73-961F-EB4B-B92D-A10FBB735B4B}">
      <text>
        <r>
          <rPr>
            <sz val="10"/>
            <color indexed="8"/>
            <rFont val="Calibri"/>
            <family val="2"/>
          </rPr>
          <t>======
ID#AAAAWbwqqkg
    (2022-03-02 22:40:22)
Otro Factor interno no identificado en el listado pero que puede estar presente en el contexto.</t>
        </r>
      </text>
    </comment>
    <comment ref="A488" authorId="0" shapeId="0" xr:uid="{C2BB1A80-6161-A148-A206-F21D7A9C9A9B}">
      <text>
        <r>
          <rPr>
            <sz val="10"/>
            <color indexed="8"/>
            <rFont val="Calibri"/>
            <family val="2"/>
          </rPr>
          <t>======
ID#AAAAWbwqq00
    (2022-03-02 22:40:23)
Diligencie la DT Y AP
	-Nohora Isabel</t>
        </r>
      </text>
    </comment>
    <comment ref="B488" authorId="0" shapeId="0" xr:uid="{6C4BF7DA-1379-4949-87D8-BDFE8F38A10A}">
      <text>
        <r>
          <rPr>
            <sz val="10"/>
            <color rgb="FF000000"/>
            <rFont val="Calibri"/>
            <family val="2"/>
          </rPr>
          <t xml:space="preserve">======
</t>
        </r>
        <r>
          <rPr>
            <sz val="10"/>
            <color rgb="FF000000"/>
            <rFont val="Calibri"/>
            <family val="2"/>
          </rPr>
          <t xml:space="preserve">ID#AAAAWbwqqWM
</t>
        </r>
        <r>
          <rPr>
            <sz val="10"/>
            <color rgb="FF000000"/>
            <rFont val="Calibri"/>
            <family val="2"/>
          </rPr>
          <t xml:space="preserve">    (2022-03-02 22:40:22)
</t>
        </r>
        <r>
          <rPr>
            <sz val="10"/>
            <color rgb="FF000000"/>
            <rFont val="Calibri"/>
            <family val="2"/>
          </rPr>
          <t>Diligencia solo para las DT y AP</t>
        </r>
      </text>
    </comment>
    <comment ref="B491" authorId="0" shapeId="0" xr:uid="{0A00A562-6E9D-5240-9ACF-40BEFC86E59D}">
      <text>
        <r>
          <rPr>
            <sz val="10"/>
            <color indexed="8"/>
            <rFont val="Calibri"/>
            <family val="2"/>
          </rPr>
          <t>======
ID#AAAAWbwqq5c
    (2022-03-02 22:40:23)
Aquellas características propias de PNN, que le facilitan o favorecen el logro de los objetivos del plan Estrategico institucional y de los procesos .(ventajas competitivas)</t>
        </r>
      </text>
    </comment>
    <comment ref="C491" authorId="0" shapeId="0" xr:uid="{5BA66325-3AEC-6542-8C75-C7E8F07C9B2E}">
      <text>
        <r>
          <rPr>
            <sz val="10"/>
            <color indexed="8"/>
            <rFont val="Calibri"/>
            <family val="2"/>
          </rPr>
          <t>======
ID#AAAAWbwqqes
    (2022-03-02 22:40:22)
Aquellas características propias de PNN, que constituyen obstáculos internos al logro de los objetivos del plan Estratégico institucional y de los proceso.</t>
        </r>
      </text>
    </comment>
    <comment ref="A492" authorId="0" shapeId="0" xr:uid="{EF544D87-900B-B24E-BECB-729AF6663051}">
      <text>
        <r>
          <rPr>
            <sz val="10"/>
            <color indexed="8"/>
            <rFont val="Calibri"/>
            <family val="2"/>
          </rPr>
          <t>======
ID#AAAAWbwqqQ0
    (2022-03-02 22:40:22)
Competencia del personal, disponibilidad del personal, seguridad y salud ocupacional.</t>
        </r>
      </text>
    </comment>
    <comment ref="A493" authorId="0" shapeId="0" xr:uid="{6C688738-3C9B-1648-95AF-A5A3D20FF96A}">
      <text>
        <r>
          <rPr>
            <sz val="10"/>
            <color indexed="8"/>
            <rFont val="Calibri"/>
            <family val="2"/>
          </rPr>
          <t>======
ID#AAAAWbwqqQs
    (2022-03-02 22:40:22)
Capacidad, diseño, ejecución, proveedores, entradas, salidas, gestión del conocimiento dentro de la entidad.</t>
        </r>
      </text>
    </comment>
    <comment ref="A494" authorId="0" shapeId="0" xr:uid="{3C8E20EB-17F4-144B-95E4-7F5EA4152478}">
      <text>
        <r>
          <rPr>
            <sz val="10"/>
            <color rgb="FF000000"/>
            <rFont val="Calibri"/>
            <family val="2"/>
          </rPr>
          <t xml:space="preserve">======
</t>
        </r>
        <r>
          <rPr>
            <sz val="10"/>
            <color rgb="FF000000"/>
            <rFont val="Calibri"/>
            <family val="2"/>
          </rPr>
          <t xml:space="preserve">ID#AAAAWbwqqjs
</t>
        </r>
        <r>
          <rPr>
            <sz val="10"/>
            <color rgb="FF000000"/>
            <rFont val="Calibri"/>
            <family val="2"/>
          </rPr>
          <t xml:space="preserve">    (2022-03-02 22:40:22)
</t>
        </r>
        <r>
          <rPr>
            <sz val="10"/>
            <color rgb="FF000000"/>
            <rFont val="Calibri"/>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495" authorId="0" shapeId="0" xr:uid="{596372A6-067E-A34A-BE15-9AC63AF2FCFE}">
      <text>
        <r>
          <rPr>
            <sz val="10"/>
            <color rgb="FF000000"/>
            <rFont val="Calibri"/>
            <family val="2"/>
          </rPr>
          <t xml:space="preserve">======
</t>
        </r>
        <r>
          <rPr>
            <sz val="10"/>
            <color rgb="FF000000"/>
            <rFont val="Calibri"/>
            <family val="2"/>
          </rPr>
          <t xml:space="preserve">ID#AAAAWbwqq3A
</t>
        </r>
        <r>
          <rPr>
            <sz val="10"/>
            <color rgb="FF000000"/>
            <rFont val="Calibri"/>
            <family val="2"/>
          </rPr>
          <t xml:space="preserve">    (2022-03-02 22:40:23)
</t>
        </r>
        <r>
          <rPr>
            <sz val="10"/>
            <color rgb="FF000000"/>
            <rFont val="Calibri"/>
            <family val="2"/>
          </rPr>
          <t>Lineamientos en cuanto a la planeación estratégica de la entidad, estructura organizacional, seguimiento de las metas y objetivos institucionales, informes de gestión.</t>
        </r>
      </text>
    </comment>
    <comment ref="A496" authorId="0" shapeId="0" xr:uid="{B24DDFF6-9642-F645-9848-EA82C33388AF}">
      <text>
        <r>
          <rPr>
            <sz val="10"/>
            <color rgb="FF000000"/>
            <rFont val="Calibri"/>
            <family val="2"/>
          </rPr>
          <t xml:space="preserve">======
</t>
        </r>
        <r>
          <rPr>
            <sz val="10"/>
            <color rgb="FF000000"/>
            <rFont val="Calibri"/>
            <family val="2"/>
          </rPr>
          <t xml:space="preserve">ID#AAAAWbwqq78
</t>
        </r>
        <r>
          <rPr>
            <sz val="10"/>
            <color rgb="FF000000"/>
            <rFont val="Calibri"/>
            <family val="2"/>
          </rPr>
          <t xml:space="preserve">    (2022-03-02 22:40:23)
</t>
        </r>
        <r>
          <rPr>
            <sz val="10"/>
            <color rgb="FF000000"/>
            <rFont val="Calibri"/>
            <family val="2"/>
          </rPr>
          <t>Canales utilizados y su efectividad, flujo de información necesaria para el desarrollo de las operaciones.</t>
        </r>
      </text>
    </comment>
    <comment ref="A497" authorId="0" shapeId="0" xr:uid="{95C4FCC3-8FEC-6B40-AF1E-BD0142AA5FCD}">
      <text>
        <r>
          <rPr>
            <sz val="10"/>
            <color rgb="FF000000"/>
            <rFont val="Calibri"/>
            <family val="2"/>
          </rPr>
          <t xml:space="preserve">======
</t>
        </r>
        <r>
          <rPr>
            <sz val="10"/>
            <color rgb="FF000000"/>
            <rFont val="Calibri"/>
            <family val="2"/>
          </rPr>
          <t xml:space="preserve">ID#AAAAWbwqqKQ
</t>
        </r>
        <r>
          <rPr>
            <sz val="10"/>
            <color rgb="FF000000"/>
            <rFont val="Calibri"/>
            <family val="2"/>
          </rPr>
          <t xml:space="preserve">    (2022-03-02 22:40:22)
</t>
        </r>
        <r>
          <rPr>
            <sz val="10"/>
            <color rgb="FF000000"/>
            <rFont val="Calibri"/>
            <family val="2"/>
          </rPr>
          <t>Presupuesto de funcionamiento, recursos de inversión, infraestructura, capacidad instalada.</t>
        </r>
      </text>
    </comment>
    <comment ref="A498" authorId="0" shapeId="0" xr:uid="{FE923803-EBE5-6C42-94E1-0D3E6CC043D7}">
      <text>
        <r>
          <rPr>
            <sz val="10"/>
            <color indexed="8"/>
            <rFont val="Calibri"/>
            <family val="2"/>
          </rPr>
          <t>======
ID#AAAAWbwqqKg
    (2022-03-02 22:40:22)
Otro Factor interno no identificado en el listado pero que puede estar presente en el contexto.</t>
        </r>
      </text>
    </comment>
    <comment ref="B500" authorId="0" shapeId="0" xr:uid="{9D2CF6CD-1EA9-0E4A-9004-0D2690799109}">
      <text>
        <r>
          <rPr>
            <sz val="10"/>
            <color rgb="FF000000"/>
            <rFont val="Calibri"/>
            <family val="2"/>
          </rPr>
          <t xml:space="preserve">======
</t>
        </r>
        <r>
          <rPr>
            <sz val="10"/>
            <color rgb="FF000000"/>
            <rFont val="Calibri"/>
            <family val="2"/>
          </rPr>
          <t xml:space="preserve">ID#AAAAWbwqqxc
</t>
        </r>
        <r>
          <rPr>
            <sz val="10"/>
            <color rgb="FF000000"/>
            <rFont val="Calibri"/>
            <family val="2"/>
          </rPr>
          <t xml:space="preserve">    (2022-03-02 22:40:23)
</t>
        </r>
        <r>
          <rPr>
            <sz val="10"/>
            <color rgb="FF000000"/>
            <rFont val="Calibri"/>
            <family val="2"/>
          </rPr>
          <t>Aquellas características propias de PNN, que le facilitan o favorecen el logro de los objetivos del plan Estrategico institucional y de los procesos .(ventajas competitivas)</t>
        </r>
      </text>
    </comment>
    <comment ref="C500" authorId="0" shapeId="0" xr:uid="{50F471F1-4D36-874C-B626-ED67922A82AC}">
      <text>
        <r>
          <rPr>
            <sz val="10"/>
            <color indexed="8"/>
            <rFont val="Calibri"/>
            <family val="2"/>
          </rPr>
          <t>======
ID#AAAAWbwqqm8
    (2022-03-02 22:40:22)
Aquellas características propias de PNN, que constituyen obstáculos internos al logro de los objetivos del plan Estratégico institucional y de los proceso.</t>
        </r>
      </text>
    </comment>
    <comment ref="A501" authorId="0" shapeId="0" xr:uid="{ED06177A-4CBD-D348-A7ED-6942C6A77D88}">
      <text>
        <r>
          <rPr>
            <sz val="10"/>
            <color indexed="8"/>
            <rFont val="Calibri"/>
            <family val="2"/>
          </rPr>
          <t>======
ID#AAAAWbwqqPc
    (2022-03-02 22:40:22)
Claridad en la descripción del alcance y objetivo del proceso.</t>
        </r>
      </text>
    </comment>
    <comment ref="A502" authorId="0" shapeId="0" xr:uid="{3B75054B-E54D-4E45-A5AB-5AD75FEA8962}">
      <text>
        <r>
          <rPr>
            <sz val="10"/>
            <color indexed="8"/>
            <rFont val="Calibri"/>
            <family val="2"/>
          </rPr>
          <t>======
ID#AAAAWbwqqzU
    (2022-03-02 22:40:23)
Relación precisa con otros procesos en cuanto a insumos, proveedores, productos, usuarios o clientes.</t>
        </r>
      </text>
    </comment>
    <comment ref="A503" authorId="0" shapeId="0" xr:uid="{1D890868-9951-8244-A6D7-F3D8D0DADDCD}">
      <text>
        <r>
          <rPr>
            <sz val="10"/>
            <color indexed="8"/>
            <rFont val="Calibri"/>
            <family val="2"/>
          </rPr>
          <t>======
ID#AAAAWbwqqs4
    (2022-03-02 22:40:23)
Procesos que determinan lineamientos necesarios para el desarrollo de todos los procesos de la entidad.</t>
        </r>
      </text>
    </comment>
    <comment ref="A504" authorId="0" shapeId="0" xr:uid="{AA3627C2-5A7B-D549-8D78-16A11CE0C261}">
      <text>
        <r>
          <rPr>
            <sz val="10"/>
            <color indexed="8"/>
            <rFont val="Calibri"/>
            <family val="2"/>
          </rPr>
          <t>======
ID#AAAAWbwqqq8
    (2022-03-02 22:40:22)
Pertinencia en los procedimientos que desarrollan los procesos.</t>
        </r>
      </text>
    </comment>
    <comment ref="A505" authorId="0" shapeId="0" xr:uid="{B283B01A-6FFF-CC48-8D58-0E084BC29A78}">
      <text>
        <r>
          <rPr>
            <sz val="10"/>
            <color indexed="8"/>
            <rFont val="Calibri"/>
            <family val="2"/>
          </rPr>
          <t>======
ID#AAAAWbwqqQU
    (2022-03-02 22:40:22)
Grado de autoridad y responsabilidad de los funcionarios frente al proceso.</t>
        </r>
      </text>
    </comment>
    <comment ref="A506" authorId="0" shapeId="0" xr:uid="{7CF5EE93-FA8A-F849-9DA0-F1813B074610}">
      <text>
        <r>
          <rPr>
            <sz val="10"/>
            <color rgb="FF000000"/>
            <rFont val="Calibri"/>
            <family val="2"/>
          </rPr>
          <t xml:space="preserve">======
</t>
        </r>
        <r>
          <rPr>
            <sz val="10"/>
            <color rgb="FF000000"/>
            <rFont val="Calibri"/>
            <family val="2"/>
          </rPr>
          <t xml:space="preserve">ID#AAAAWbwqqW8
</t>
        </r>
        <r>
          <rPr>
            <sz val="10"/>
            <color rgb="FF000000"/>
            <rFont val="Calibri"/>
            <family val="2"/>
          </rPr>
          <t xml:space="preserve">    (2022-03-02 22:40:22)
</t>
        </r>
        <r>
          <rPr>
            <sz val="10"/>
            <color rgb="FF000000"/>
            <rFont val="Calibri"/>
            <family val="2"/>
          </rPr>
          <t>Efectividad en los flujos de información determinados en la interacción de los procesos.</t>
        </r>
      </text>
    </comment>
    <comment ref="A507" authorId="0" shapeId="0" xr:uid="{F0B2E644-C693-4A42-8E2B-DC3B0B0AE03F}">
      <text>
        <r>
          <rPr>
            <sz val="10"/>
            <color indexed="8"/>
            <rFont val="Calibri"/>
            <family val="2"/>
          </rPr>
          <t>======
ID#AAAAWbwqqMA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508" authorId="0" shapeId="0" xr:uid="{7BBD6DA8-6DF6-5F41-BFAA-A766B13AFCFE}">
      <text>
        <r>
          <rPr>
            <sz val="10"/>
            <color rgb="FF000000"/>
            <rFont val="Calibri"/>
            <family val="2"/>
          </rPr>
          <t xml:space="preserve">======
</t>
        </r>
        <r>
          <rPr>
            <sz val="10"/>
            <color rgb="FF000000"/>
            <rFont val="Calibri"/>
            <family val="2"/>
          </rPr>
          <t xml:space="preserve">ID#AAAAWbwqqoE
</t>
        </r>
        <r>
          <rPr>
            <sz val="10"/>
            <color rgb="FF000000"/>
            <rFont val="Calibri"/>
            <family val="2"/>
          </rPr>
          <t xml:space="preserve">    (2022-03-02 22:40:22)
</t>
        </r>
        <r>
          <rPr>
            <sz val="10"/>
            <color rgb="FF000000"/>
            <rFont val="Calibri"/>
            <family val="2"/>
          </rPr>
          <t>Otro Factor interno no identificado en el listado pero que puede estar presente en el contexto.</t>
        </r>
      </text>
    </comment>
    <comment ref="B510" authorId="0" shapeId="0" xr:uid="{1E96D434-2A89-204F-B279-F265945E191F}">
      <text>
        <r>
          <rPr>
            <sz val="10"/>
            <color rgb="FF000000"/>
            <rFont val="Calibri"/>
            <family val="2"/>
          </rPr>
          <t xml:space="preserve">======
</t>
        </r>
        <r>
          <rPr>
            <sz val="10"/>
            <color rgb="FF000000"/>
            <rFont val="Calibri"/>
            <family val="2"/>
          </rPr>
          <t xml:space="preserve">ID#AAAAWbwqqMs
</t>
        </r>
        <r>
          <rPr>
            <sz val="10"/>
            <color rgb="FF000000"/>
            <rFont val="Calibri"/>
            <family val="2"/>
          </rPr>
          <t xml:space="preserve">    (2022-03-02 22:40:22)
</t>
        </r>
        <r>
          <rPr>
            <sz val="10"/>
            <color rgb="FF000000"/>
            <rFont val="Calibri"/>
            <family val="2"/>
          </rPr>
          <t>Son aquellas situaciones que se presentan en el entorno de PNN y que podrían favorecer el logro de los objetivos del Plan Estratégico Institucional y de los procesos.</t>
        </r>
      </text>
    </comment>
    <comment ref="C510" authorId="0" shapeId="0" xr:uid="{B0C6C98D-C7F6-DE4F-AEB5-A358220CF776}">
      <text>
        <r>
          <rPr>
            <sz val="10"/>
            <color indexed="8"/>
            <rFont val="Calibri"/>
            <family val="2"/>
          </rPr>
          <t>======
ID#AAAAWbwqqX4
    (2022-03-02 22:40:22)
Aquellas situaciones que se presentan en el entorno de PNN y que podrían afectar negativamente, las posibilidades de logro de los objetivos del Plan Estratégico Institucional y de los procesos</t>
        </r>
      </text>
    </comment>
    <comment ref="A511" authorId="0" shapeId="0" xr:uid="{7AD99A3A-E1D4-AE4D-8AFC-5A7530293099}">
      <text>
        <r>
          <rPr>
            <sz val="10"/>
            <color indexed="8"/>
            <rFont val="Calibri"/>
            <family val="2"/>
          </rPr>
          <t>======
ID#AAAAWbwqqsE
    (2022-03-02 22:40:22)
Disminución del presupuesto por prioridades del gobierno, austeridad del gastos, disponibilidad de capital, liquidez, mercados financieros, desempleo, competencia.</t>
        </r>
      </text>
    </comment>
    <comment ref="A512" authorId="0" shapeId="0" xr:uid="{95485D0D-0AD8-114B-A36A-A5AFF17CD211}">
      <text>
        <r>
          <rPr>
            <sz val="10"/>
            <color rgb="FF000000"/>
            <rFont val="Calibri"/>
            <family val="2"/>
          </rPr>
          <t xml:space="preserve">======
</t>
        </r>
        <r>
          <rPr>
            <sz val="10"/>
            <color rgb="FF000000"/>
            <rFont val="Calibri"/>
            <family val="2"/>
          </rPr>
          <t xml:space="preserve">ID#AAAAWbwqqKo
</t>
        </r>
        <r>
          <rPr>
            <sz val="10"/>
            <color rgb="FF000000"/>
            <rFont val="Calibri"/>
            <family val="2"/>
          </rPr>
          <t xml:space="preserve">    (2022-03-02 22:40:22)
</t>
        </r>
        <r>
          <rPr>
            <sz val="10"/>
            <color rgb="FF000000"/>
            <rFont val="Calibri"/>
            <family val="2"/>
          </rPr>
          <t>Cambio de gobierno, legislación, políticas públicas, regulación, falta de continuidad de los programas establecidos.</t>
        </r>
      </text>
    </comment>
    <comment ref="A513" authorId="0" shapeId="0" xr:uid="{500C17CF-4237-F943-8518-656C5FE13FAC}">
      <text>
        <r>
          <rPr>
            <sz val="10"/>
            <color indexed="8"/>
            <rFont val="Calibri"/>
            <family val="2"/>
          </rPr>
          <t>======
ID#AAAAWbwqqw4
    (2022-03-02 22:40:23)
Normatividad externa (leyes, decretos, ordenanzas y acuerdos), cambios legales y normativos que pueden afectar la misión y visión de la entidad.</t>
        </r>
      </text>
    </comment>
    <comment ref="A514" authorId="0" shapeId="0" xr:uid="{1A64A264-B497-794A-8E4F-485EA117A43C}">
      <text>
        <r>
          <rPr>
            <sz val="10"/>
            <color indexed="8"/>
            <rFont val="Calibri"/>
            <family val="2"/>
          </rPr>
          <t>======
ID#AAAAWbwqqwM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515" authorId="0" shapeId="0" xr:uid="{2376B189-B9EE-F144-92BC-AFE5037C8A65}">
      <text>
        <r>
          <rPr>
            <sz val="10"/>
            <color rgb="FF000000"/>
            <rFont val="Calibri"/>
            <family val="2"/>
          </rPr>
          <t xml:space="preserve">======
</t>
        </r>
        <r>
          <rPr>
            <sz val="10"/>
            <color rgb="FF000000"/>
            <rFont val="Calibri"/>
            <family val="2"/>
          </rPr>
          <t xml:space="preserve">ID#AAAAWbwqq5M
</t>
        </r>
        <r>
          <rPr>
            <sz val="10"/>
            <color rgb="FF000000"/>
            <rFont val="Calibri"/>
            <family val="2"/>
          </rPr>
          <t xml:space="preserve">    (2022-03-02 22:40:23)
</t>
        </r>
        <r>
          <rPr>
            <sz val="10"/>
            <color rgb="FF000000"/>
            <rFont val="Calibri"/>
            <family val="2"/>
          </rPr>
          <t>Avances en tecnología, acceso a sistemas de información externos, gobierno en línea.</t>
        </r>
      </text>
    </comment>
    <comment ref="A516" authorId="0" shapeId="0" xr:uid="{12E8446F-B2ED-9E4E-8E32-CA186F284906}">
      <text>
        <r>
          <rPr>
            <sz val="10"/>
            <color indexed="8"/>
            <rFont val="Calibri"/>
            <family val="2"/>
          </rPr>
          <t>======
ID#AAAAWbwqqNM
    (2022-03-02 22:40:22)
Emisiones y residuos, energía, catástrofes naturales, desarrollo sostenible.</t>
        </r>
      </text>
    </comment>
    <comment ref="A517" authorId="0" shapeId="0" xr:uid="{2D889E48-FAAA-0147-BE20-4B16FDF68652}">
      <text>
        <r>
          <rPr>
            <sz val="10"/>
            <color indexed="8"/>
            <rFont val="Calibri"/>
            <family val="2"/>
          </rPr>
          <t>======
ID#AAAAWbwqqkg
    (2022-03-02 22:40:22)
Otro Factor interno no identificado en el listado pero que puede estar presente en el contexto.</t>
        </r>
      </text>
    </comment>
    <comment ref="A524" authorId="0" shapeId="0" xr:uid="{94A8DB23-91BE-914E-98A4-3C2AED543111}">
      <text>
        <r>
          <rPr>
            <sz val="10"/>
            <color indexed="8"/>
            <rFont val="Calibri"/>
            <family val="2"/>
          </rPr>
          <t>======
ID#AAAAWbwqq00
    (2022-03-02 22:40:23)
Diligencie la DT Y AP
	-Nohora Isabel</t>
        </r>
      </text>
    </comment>
    <comment ref="B524" authorId="0" shapeId="0" xr:uid="{5F35AF0F-D61D-0C47-842A-EF6E5A1E22C0}">
      <text>
        <r>
          <rPr>
            <sz val="10"/>
            <color rgb="FF000000"/>
            <rFont val="Calibri"/>
            <family val="2"/>
          </rPr>
          <t xml:space="preserve">======
</t>
        </r>
        <r>
          <rPr>
            <sz val="10"/>
            <color rgb="FF000000"/>
            <rFont val="Calibri"/>
            <family val="2"/>
          </rPr>
          <t xml:space="preserve">ID#AAAAWbwqqWM
</t>
        </r>
        <r>
          <rPr>
            <sz val="10"/>
            <color rgb="FF000000"/>
            <rFont val="Calibri"/>
            <family val="2"/>
          </rPr>
          <t xml:space="preserve">    (2022-03-02 22:40:22)
</t>
        </r>
        <r>
          <rPr>
            <sz val="10"/>
            <color rgb="FF000000"/>
            <rFont val="Calibri"/>
            <family val="2"/>
          </rPr>
          <t>Diligencia solo para las DT y AP</t>
        </r>
      </text>
    </comment>
    <comment ref="B527" authorId="0" shapeId="0" xr:uid="{C209390B-7729-F647-A612-F159A310CC21}">
      <text>
        <r>
          <rPr>
            <sz val="10"/>
            <color indexed="8"/>
            <rFont val="Calibri"/>
            <family val="2"/>
          </rPr>
          <t>======
ID#AAAAWbwqq5c
    (2022-03-02 22:40:23)
Aquellas características propias de PNN, que le facilitan o favorecen el logro de los objetivos del plan Estrategico institucional y de los procesos .(ventajas competitivas)</t>
        </r>
      </text>
    </comment>
    <comment ref="C527" authorId="0" shapeId="0" xr:uid="{A50480E3-97BB-E549-8746-1781EC0DAB05}">
      <text>
        <r>
          <rPr>
            <sz val="10"/>
            <color indexed="8"/>
            <rFont val="Calibri"/>
            <family val="2"/>
          </rPr>
          <t>======
ID#AAAAWbwqqes
    (2022-03-02 22:40:22)
Aquellas características propias de PNN, que constituyen obstáculos internos al logro de los objetivos del plan Estratégico institucional y de los proceso.</t>
        </r>
      </text>
    </comment>
    <comment ref="A528" authorId="0" shapeId="0" xr:uid="{698418DF-5301-3449-8508-849973F4122C}">
      <text>
        <r>
          <rPr>
            <sz val="10"/>
            <color rgb="FF000000"/>
            <rFont val="Calibri"/>
            <family val="2"/>
          </rPr>
          <t xml:space="preserve">======
</t>
        </r>
        <r>
          <rPr>
            <sz val="10"/>
            <color rgb="FF000000"/>
            <rFont val="Calibri"/>
            <family val="2"/>
          </rPr>
          <t xml:space="preserve">ID#AAAAWbwqqQ0
</t>
        </r>
        <r>
          <rPr>
            <sz val="10"/>
            <color rgb="FF000000"/>
            <rFont val="Calibri"/>
            <family val="2"/>
          </rPr>
          <t xml:space="preserve">    (2022-03-02 22:40:22)
</t>
        </r>
        <r>
          <rPr>
            <sz val="10"/>
            <color rgb="FF000000"/>
            <rFont val="Calibri"/>
            <family val="2"/>
          </rPr>
          <t>Competencia del personal, disponibilidad del personal, seguridad y salud ocupacional.</t>
        </r>
      </text>
    </comment>
    <comment ref="A529" authorId="0" shapeId="0" xr:uid="{83A2511A-20D7-2F49-9467-7723CC048311}">
      <text>
        <r>
          <rPr>
            <sz val="10"/>
            <color rgb="FF000000"/>
            <rFont val="Calibri"/>
            <family val="2"/>
          </rPr>
          <t xml:space="preserve">======
</t>
        </r>
        <r>
          <rPr>
            <sz val="10"/>
            <color rgb="FF000000"/>
            <rFont val="Calibri"/>
            <family val="2"/>
          </rPr>
          <t xml:space="preserve">ID#AAAAWbwqqQs
</t>
        </r>
        <r>
          <rPr>
            <sz val="10"/>
            <color rgb="FF000000"/>
            <rFont val="Calibri"/>
            <family val="2"/>
          </rPr>
          <t xml:space="preserve">    (2022-03-02 22:40:22)
</t>
        </r>
        <r>
          <rPr>
            <sz val="10"/>
            <color rgb="FF000000"/>
            <rFont val="Calibri"/>
            <family val="2"/>
          </rPr>
          <t>Capacidad, diseño, ejecución, proveedores, entradas, salidas, gestión del conocimiento dentro de la entidad.</t>
        </r>
      </text>
    </comment>
    <comment ref="A530" authorId="0" shapeId="0" xr:uid="{5A486B15-574F-5E49-BC17-89B70C8CEC55}">
      <text>
        <r>
          <rPr>
            <sz val="10"/>
            <color indexed="8"/>
            <rFont val="Calibri"/>
            <family val="2"/>
          </rPr>
          <t>======
ID#AAAAWbwqqjs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531" authorId="0" shapeId="0" xr:uid="{B6085F38-9DE9-794B-847A-8170F5F30BDB}">
      <text>
        <r>
          <rPr>
            <sz val="10"/>
            <color indexed="8"/>
            <rFont val="Calibri"/>
            <family val="2"/>
          </rPr>
          <t>======
ID#AAAAWbwqq3A
    (2022-03-02 22:40:23)
Lineamientos en cuanto a la planeación estratégica de la entidad, estructura organizacional, seguimiento de las metas y objetivos institucionales, informes de gestión.</t>
        </r>
      </text>
    </comment>
    <comment ref="A532" authorId="0" shapeId="0" xr:uid="{DE82E148-99C4-6641-ADC4-C7BA7F8FF4CA}">
      <text>
        <r>
          <rPr>
            <sz val="10"/>
            <color indexed="8"/>
            <rFont val="Calibri"/>
            <family val="2"/>
          </rPr>
          <t>======
ID#AAAAWbwqq78
    (2022-03-02 22:40:23)
Canales utilizados y su efectividad, flujo de información necesaria para el desarrollo de las operaciones.</t>
        </r>
      </text>
    </comment>
    <comment ref="A533" authorId="0" shapeId="0" xr:uid="{2AF3C5CF-D7C5-414D-A006-86E8A394A8AA}">
      <text>
        <r>
          <rPr>
            <sz val="10"/>
            <color indexed="8"/>
            <rFont val="Calibri"/>
            <family val="2"/>
          </rPr>
          <t>======
ID#AAAAWbwqqKQ
    (2022-03-02 22:40:22)
Presupuesto de funcionamiento, recursos de inversión, infraestructura, capacidad instalada.</t>
        </r>
      </text>
    </comment>
    <comment ref="A534" authorId="0" shapeId="0" xr:uid="{1F17C6B8-4B2D-A64D-8A1D-DDE97B3E2790}">
      <text>
        <r>
          <rPr>
            <sz val="10"/>
            <color indexed="8"/>
            <rFont val="Calibri"/>
            <family val="2"/>
          </rPr>
          <t>======
ID#AAAAWbwqqKg
    (2022-03-02 22:40:22)
Otro Factor interno no identificado en el listado pero que puede estar presente en el contexto.</t>
        </r>
      </text>
    </comment>
    <comment ref="B536" authorId="0" shapeId="0" xr:uid="{D1598D36-F2A1-AC49-ACE9-A889375A410D}">
      <text>
        <r>
          <rPr>
            <sz val="10"/>
            <color indexed="8"/>
            <rFont val="Calibri"/>
            <family val="2"/>
          </rPr>
          <t>======
ID#AAAAWbwqqxc
    (2022-03-02 22:40:23)
Aquellas características propias de PNN, que le facilitan o favorecen el logro de los objetivos del plan Estrategico institucional y de los procesos .(ventajas competitivas)</t>
        </r>
      </text>
    </comment>
    <comment ref="C536" authorId="0" shapeId="0" xr:uid="{38BA11AB-3B57-BD47-87B6-B195EB49F46D}">
      <text>
        <r>
          <rPr>
            <sz val="10"/>
            <color rgb="FF000000"/>
            <rFont val="Calibri"/>
            <family val="2"/>
          </rPr>
          <t xml:space="preserve">======
</t>
        </r>
        <r>
          <rPr>
            <sz val="10"/>
            <color rgb="FF000000"/>
            <rFont val="Calibri"/>
            <family val="2"/>
          </rPr>
          <t xml:space="preserve">ID#AAAAWbwqqm8
</t>
        </r>
        <r>
          <rPr>
            <sz val="10"/>
            <color rgb="FF000000"/>
            <rFont val="Calibri"/>
            <family val="2"/>
          </rPr>
          <t xml:space="preserve">    (2022-03-02 22:40:22)
</t>
        </r>
        <r>
          <rPr>
            <sz val="10"/>
            <color rgb="FF000000"/>
            <rFont val="Calibri"/>
            <family val="2"/>
          </rPr>
          <t>Aquellas características propias de PNN, que constituyen obstáculos internos al logro de los objetivos del plan Estratégico institucional y de los proceso.</t>
        </r>
      </text>
    </comment>
    <comment ref="A537" authorId="0" shapeId="0" xr:uid="{CE5654C5-D4A6-A34F-ABDF-1C5E7284F479}">
      <text>
        <r>
          <rPr>
            <sz val="10"/>
            <color indexed="8"/>
            <rFont val="Calibri"/>
            <family val="2"/>
          </rPr>
          <t>======
ID#AAAAWbwqqPc
    (2022-03-02 22:40:22)
Claridad en la descripción del alcance y objetivo del proceso.</t>
        </r>
      </text>
    </comment>
    <comment ref="A538" authorId="0" shapeId="0" xr:uid="{684FE820-37AF-CD40-9A7B-69159273EF8A}">
      <text>
        <r>
          <rPr>
            <sz val="10"/>
            <color indexed="8"/>
            <rFont val="Calibri"/>
            <family val="2"/>
          </rPr>
          <t>======
ID#AAAAWbwqqzU
    (2022-03-02 22:40:23)
Relación precisa con otros procesos en cuanto a insumos, proveedores, productos, usuarios o clientes.</t>
        </r>
      </text>
    </comment>
    <comment ref="A539" authorId="0" shapeId="0" xr:uid="{269CD5CB-E433-454F-BCFB-145AEFBBA58C}">
      <text>
        <r>
          <rPr>
            <sz val="10"/>
            <color indexed="8"/>
            <rFont val="Calibri"/>
            <family val="2"/>
          </rPr>
          <t>======
ID#AAAAWbwqqs4
    (2022-03-02 22:40:23)
Procesos que determinan lineamientos necesarios para el desarrollo de todos los procesos de la entidad.</t>
        </r>
      </text>
    </comment>
    <comment ref="A540" authorId="0" shapeId="0" xr:uid="{E2E1E05B-62B0-5040-9E82-20964CC6C057}">
      <text>
        <r>
          <rPr>
            <sz val="10"/>
            <color indexed="8"/>
            <rFont val="Calibri"/>
            <family val="2"/>
          </rPr>
          <t>======
ID#AAAAWbwqqq8
    (2022-03-02 22:40:22)
Pertinencia en los procedimientos que desarrollan los procesos.</t>
        </r>
      </text>
    </comment>
    <comment ref="A541" authorId="0" shapeId="0" xr:uid="{BAC63A42-F850-684F-9B8D-FE580A871B0A}">
      <text>
        <r>
          <rPr>
            <sz val="10"/>
            <color indexed="8"/>
            <rFont val="Calibri"/>
            <family val="2"/>
          </rPr>
          <t>======
ID#AAAAWbwqqQU
    (2022-03-02 22:40:22)
Grado de autoridad y responsabilidad de los funcionarios frente al proceso.</t>
        </r>
      </text>
    </comment>
    <comment ref="A542" authorId="0" shapeId="0" xr:uid="{D63ECD0C-CC4A-7745-9C63-9E999E1EEBD0}">
      <text>
        <r>
          <rPr>
            <sz val="10"/>
            <color indexed="8"/>
            <rFont val="Calibri"/>
            <family val="2"/>
          </rPr>
          <t>======
ID#AAAAWbwqqW8
    (2022-03-02 22:40:22)
Efectividad en los flujos de información determinados en la interacción de los procesos.</t>
        </r>
      </text>
    </comment>
    <comment ref="A543" authorId="0" shapeId="0" xr:uid="{43464352-D64D-D547-BA7A-E3439EBD36D1}">
      <text>
        <r>
          <rPr>
            <sz val="10"/>
            <color indexed="8"/>
            <rFont val="Calibri"/>
            <family val="2"/>
          </rPr>
          <t>======
ID#AAAAWbwqqMA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544" authorId="0" shapeId="0" xr:uid="{87552041-A620-E540-B793-1FE255A4164A}">
      <text>
        <r>
          <rPr>
            <sz val="10"/>
            <color indexed="8"/>
            <rFont val="Calibri"/>
            <family val="2"/>
          </rPr>
          <t>======
ID#AAAAWbwqqoE
    (2022-03-02 22:40:22)
Otro Factor interno no identificado en el listado pero que puede estar presente en el contexto.</t>
        </r>
      </text>
    </comment>
    <comment ref="B546" authorId="0" shapeId="0" xr:uid="{E3E529DA-1C2D-AC43-9B07-DEC0851749A5}">
      <text>
        <r>
          <rPr>
            <sz val="10"/>
            <color indexed="8"/>
            <rFont val="Calibri"/>
            <family val="2"/>
          </rPr>
          <t>======
ID#AAAAWbwqqMs
    (2022-03-02 22:40:22)
Son aquellas situaciones que se presentan en el entorno de PNN y que podrían favorecer el logro de los objetivos del Plan Estratégico Institucional y de los procesos.</t>
        </r>
      </text>
    </comment>
    <comment ref="C546" authorId="0" shapeId="0" xr:uid="{88A01264-3A38-EA41-A314-F925007D499A}">
      <text>
        <r>
          <rPr>
            <sz val="10"/>
            <color indexed="8"/>
            <rFont val="Calibri"/>
            <family val="2"/>
          </rPr>
          <t>======
ID#AAAAWbwqqX4
    (2022-03-02 22:40:22)
Aquellas situaciones que se presentan en el entorno de PNN y que podrían afectar negativamente, las posibilidades de logro de los objetivos del Plan Estratégico Institucional y de los procesos</t>
        </r>
      </text>
    </comment>
    <comment ref="A547" authorId="0" shapeId="0" xr:uid="{ADC925C5-A7BB-4449-8B0D-6B0357311DE9}">
      <text>
        <r>
          <rPr>
            <sz val="10"/>
            <color indexed="8"/>
            <rFont val="Calibri"/>
            <family val="2"/>
          </rPr>
          <t>======
ID#AAAAWbwqqsE
    (2022-03-02 22:40:22)
Disminución del presupuesto por prioridades del gobierno, austeridad del gastos, disponibilidad de capital, liquidez, mercados financieros, desempleo, competencia.</t>
        </r>
      </text>
    </comment>
    <comment ref="A548" authorId="0" shapeId="0" xr:uid="{FE797ECE-46E8-084E-878D-BFE9A1BDDD7F}">
      <text>
        <r>
          <rPr>
            <sz val="10"/>
            <color indexed="8"/>
            <rFont val="Calibri"/>
            <family val="2"/>
          </rPr>
          <t>======
ID#AAAAWbwqqKo
    (2022-03-02 22:40:22)
Cambio de gobierno, legislación, políticas públicas, regulación, falta de continuidad de los programas establecidos.</t>
        </r>
      </text>
    </comment>
    <comment ref="A549" authorId="0" shapeId="0" xr:uid="{279FCB72-FA11-4F4C-96B5-64826F84516F}">
      <text>
        <r>
          <rPr>
            <sz val="10"/>
            <color indexed="8"/>
            <rFont val="Calibri"/>
            <family val="2"/>
          </rPr>
          <t>======
ID#AAAAWbwqqw4
    (2022-03-02 22:40:23)
Normatividad externa (leyes, decretos, ordenanzas y acuerdos), cambios legales y normativos que pueden afectar la misión y visión de la entidad.</t>
        </r>
      </text>
    </comment>
    <comment ref="A550" authorId="0" shapeId="0" xr:uid="{961F5281-FACA-3444-9CBA-67FF00B811DF}">
      <text>
        <r>
          <rPr>
            <sz val="10"/>
            <color indexed="8"/>
            <rFont val="Calibri"/>
            <family val="2"/>
          </rPr>
          <t>======
ID#AAAAWbwqqwM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551" authorId="0" shapeId="0" xr:uid="{19409F36-33B2-D340-B002-82C4B114C751}">
      <text>
        <r>
          <rPr>
            <sz val="10"/>
            <color indexed="8"/>
            <rFont val="Calibri"/>
            <family val="2"/>
          </rPr>
          <t>======
ID#AAAAWbwqq5M
    (2022-03-02 22:40:23)
Avances en tecnología, acceso a sistemas de información externos, gobierno en línea.</t>
        </r>
      </text>
    </comment>
    <comment ref="A552" authorId="0" shapeId="0" xr:uid="{A0F49F5D-445E-2143-A1E0-625414B427E6}">
      <text>
        <r>
          <rPr>
            <sz val="10"/>
            <color indexed="8"/>
            <rFont val="Calibri"/>
            <family val="2"/>
          </rPr>
          <t>======
ID#AAAAWbwqqNM
    (2022-03-02 22:40:22)
Emisiones y residuos, energía, catástrofes naturales, desarrollo sostenible.</t>
        </r>
      </text>
    </comment>
    <comment ref="A553" authorId="0" shapeId="0" xr:uid="{EA407F86-4049-D44D-9F0B-4C15A94C1DFB}">
      <text>
        <r>
          <rPr>
            <sz val="10"/>
            <color indexed="8"/>
            <rFont val="Calibri"/>
            <family val="2"/>
          </rPr>
          <t>======
ID#AAAAWbwqqkg
    (2022-03-02 22:40:22)
Otro Factor interno no identificado en el listado pero que puede estar presente en el contexto.</t>
        </r>
      </text>
    </comment>
    <comment ref="A561" authorId="0" shapeId="0" xr:uid="{1203FA69-513D-0A4C-80D9-527A97830859}">
      <text>
        <r>
          <rPr>
            <sz val="10"/>
            <color indexed="8"/>
            <rFont val="Calibri"/>
            <family val="2"/>
          </rPr>
          <t>======
ID#AAAAWbwqq00
    (2022-03-02 22:40:23)
Diligencie la DT Y AP
	-Nohora Isabel</t>
        </r>
      </text>
    </comment>
    <comment ref="B561" authorId="0" shapeId="0" xr:uid="{26108FAF-8340-044F-97EE-9F6BBA6D5AE0}">
      <text>
        <r>
          <rPr>
            <sz val="10"/>
            <color indexed="8"/>
            <rFont val="Calibri"/>
            <family val="2"/>
          </rPr>
          <t>======
ID#AAAAWbwqqWM
    (2022-03-02 22:40:22)
Diligencia solo para las DT y AP</t>
        </r>
      </text>
    </comment>
    <comment ref="B564" authorId="0" shapeId="0" xr:uid="{70C69DD6-8DE6-C543-B32E-01EA25063809}">
      <text>
        <r>
          <rPr>
            <sz val="10"/>
            <color indexed="8"/>
            <rFont val="Calibri"/>
            <family val="2"/>
          </rPr>
          <t>======
ID#AAAAWbwqq5c
    (2022-03-02 22:40:23)
Aquellas características propias de PNN, que le facilitan o favorecen el logro de los objetivos del plan Estrategico institucional y de los procesos .(ventajas competitivas)</t>
        </r>
      </text>
    </comment>
    <comment ref="C564" authorId="0" shapeId="0" xr:uid="{C3875A40-D828-894C-80EC-6F1A97EBCE79}">
      <text>
        <r>
          <rPr>
            <sz val="10"/>
            <color indexed="8"/>
            <rFont val="Calibri"/>
            <family val="2"/>
          </rPr>
          <t>======
ID#AAAAWbwqqes
    (2022-03-02 22:40:22)
Aquellas características propias de PNN, que constituyen obstáculos internos al logro de los objetivos del plan Estratégico institucional y de los proceso.</t>
        </r>
      </text>
    </comment>
    <comment ref="A565" authorId="0" shapeId="0" xr:uid="{EA9DCC06-E19B-D945-BA76-797C69069544}">
      <text>
        <r>
          <rPr>
            <sz val="10"/>
            <color indexed="8"/>
            <rFont val="Calibri"/>
            <family val="2"/>
          </rPr>
          <t>======
ID#AAAAWbwqqQ0
    (2022-03-02 22:40:22)
Competencia del personal, disponibilidad del personal, seguridad y salud ocupacional.</t>
        </r>
      </text>
    </comment>
    <comment ref="A566" authorId="0" shapeId="0" xr:uid="{EF336ED7-15CA-3440-9261-65DBD4CB993B}">
      <text>
        <r>
          <rPr>
            <sz val="10"/>
            <color indexed="8"/>
            <rFont val="Calibri"/>
            <family val="2"/>
          </rPr>
          <t>======
ID#AAAAWbwqqQs
    (2022-03-02 22:40:22)
Capacidad, diseño, ejecución, proveedores, entradas, salidas, gestión del conocimiento dentro de la entidad.</t>
        </r>
      </text>
    </comment>
    <comment ref="A567" authorId="0" shapeId="0" xr:uid="{A3CE87DB-A1C3-924C-A965-2FA101ACA2A1}">
      <text>
        <r>
          <rPr>
            <sz val="10"/>
            <color indexed="8"/>
            <rFont val="Calibri"/>
            <family val="2"/>
          </rPr>
          <t>======
ID#AAAAWbwqqjs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568" authorId="0" shapeId="0" xr:uid="{0C78BFB7-AB62-434D-92BA-F9BC19FA5851}">
      <text>
        <r>
          <rPr>
            <sz val="10"/>
            <color indexed="8"/>
            <rFont val="Calibri"/>
            <family val="2"/>
          </rPr>
          <t>======
ID#AAAAWbwqq3A
    (2022-03-02 22:40:23)
Lineamientos en cuanto a la planeación estratégica de la entidad, estructura organizacional, seguimiento de las metas y objetivos institucionales, informes de gestión.</t>
        </r>
      </text>
    </comment>
    <comment ref="A569" authorId="0" shapeId="0" xr:uid="{96A099D7-4F3C-9148-9435-FD492A65B8A5}">
      <text>
        <r>
          <rPr>
            <sz val="10"/>
            <color indexed="8"/>
            <rFont val="Calibri"/>
            <family val="2"/>
          </rPr>
          <t>======
ID#AAAAWbwqq78
    (2022-03-02 22:40:23)
Canales utilizados y su efectividad, flujo de información necesaria para el desarrollo de las operaciones.</t>
        </r>
      </text>
    </comment>
    <comment ref="A570" authorId="0" shapeId="0" xr:uid="{0BAF0096-BB90-ED4A-BDDB-2E31F29F6466}">
      <text>
        <r>
          <rPr>
            <sz val="10"/>
            <color indexed="8"/>
            <rFont val="Calibri"/>
            <family val="2"/>
          </rPr>
          <t>======
ID#AAAAWbwqqKQ
    (2022-03-02 22:40:22)
Presupuesto de funcionamiento, recursos de inversión, infraestructura, capacidad instalada.</t>
        </r>
      </text>
    </comment>
    <comment ref="A571" authorId="0" shapeId="0" xr:uid="{7E5BC73F-9F6C-A341-94EE-B331B7DAF39C}">
      <text>
        <r>
          <rPr>
            <sz val="10"/>
            <color indexed="8"/>
            <rFont val="Calibri"/>
            <family val="2"/>
          </rPr>
          <t>======
ID#AAAAWbwqqKg
    (2022-03-02 22:40:22)
Otro Factor interno no identificado en el listado pero que puede estar presente en el contexto.</t>
        </r>
      </text>
    </comment>
    <comment ref="B573" authorId="0" shapeId="0" xr:uid="{DCBB0825-FBA9-D54A-9641-B9E0C5937F47}">
      <text>
        <r>
          <rPr>
            <sz val="10"/>
            <color indexed="8"/>
            <rFont val="Calibri"/>
            <family val="2"/>
          </rPr>
          <t>======
ID#AAAAWbwqqxc
    (2022-03-02 22:40:23)
Aquellas características propias de PNN, que le facilitan o favorecen el logro de los objetivos del plan Estrategico institucional y de los procesos .(ventajas competitivas)</t>
        </r>
      </text>
    </comment>
    <comment ref="C573" authorId="0" shapeId="0" xr:uid="{8CEB6772-E089-A04C-8CE5-3B505B818447}">
      <text>
        <r>
          <rPr>
            <sz val="10"/>
            <color indexed="8"/>
            <rFont val="Calibri"/>
            <family val="2"/>
          </rPr>
          <t>======
ID#AAAAWbwqqm8
    (2022-03-02 22:40:22)
Aquellas características propias de PNN, que constituyen obstáculos internos al logro de los objetivos del plan Estratégico institucional y de los proceso.</t>
        </r>
      </text>
    </comment>
    <comment ref="A574" authorId="0" shapeId="0" xr:uid="{A553B136-8706-B847-8985-4FA113A6DA64}">
      <text>
        <r>
          <rPr>
            <sz val="10"/>
            <color indexed="8"/>
            <rFont val="Calibri"/>
            <family val="2"/>
          </rPr>
          <t>======
ID#AAAAWbwqqPc
    (2022-03-02 22:40:22)
Claridad en la descripción del alcance y objetivo del proceso.</t>
        </r>
      </text>
    </comment>
    <comment ref="A575" authorId="0" shapeId="0" xr:uid="{751383AC-E51B-594F-9AAC-9C573F284FB2}">
      <text>
        <r>
          <rPr>
            <sz val="10"/>
            <color indexed="8"/>
            <rFont val="Calibri"/>
            <family val="2"/>
          </rPr>
          <t>======
ID#AAAAWbwqqzU
    (2022-03-02 22:40:23)
Relación precisa con otros procesos en cuanto a insumos, proveedores, productos, usuarios o clientes.</t>
        </r>
      </text>
    </comment>
    <comment ref="A576" authorId="0" shapeId="0" xr:uid="{FFBA2947-604E-2749-B4D3-57E820AEF5E2}">
      <text>
        <r>
          <rPr>
            <sz val="10"/>
            <color indexed="8"/>
            <rFont val="Calibri"/>
            <family val="2"/>
          </rPr>
          <t>======
ID#AAAAWbwqqs4
    (2022-03-02 22:40:23)
Procesos que determinan lineamientos necesarios para el desarrollo de todos los procesos de la entidad.</t>
        </r>
      </text>
    </comment>
    <comment ref="A577" authorId="0" shapeId="0" xr:uid="{E4D3E065-CCF2-4343-8045-28AACCD236E0}">
      <text>
        <r>
          <rPr>
            <sz val="10"/>
            <color indexed="8"/>
            <rFont val="Calibri"/>
            <family val="2"/>
          </rPr>
          <t>======
ID#AAAAWbwqqq8
    (2022-03-02 22:40:22)
Pertinencia en los procedimientos que desarrollan los procesos.</t>
        </r>
      </text>
    </comment>
    <comment ref="A578" authorId="0" shapeId="0" xr:uid="{CD74286F-E9EB-2F4F-B69C-7DF09D85F4C3}">
      <text>
        <r>
          <rPr>
            <sz val="10"/>
            <color indexed="8"/>
            <rFont val="Calibri"/>
            <family val="2"/>
          </rPr>
          <t>======
ID#AAAAWbwqqQU
    (2022-03-02 22:40:22)
Grado de autoridad y responsabilidad de los funcionarios frente al proceso.</t>
        </r>
      </text>
    </comment>
    <comment ref="A579" authorId="0" shapeId="0" xr:uid="{AAE56315-03E1-4345-A509-46230BC3218E}">
      <text>
        <r>
          <rPr>
            <sz val="10"/>
            <color indexed="8"/>
            <rFont val="Calibri"/>
            <family val="2"/>
          </rPr>
          <t>======
ID#AAAAWbwqqW8
    (2022-03-02 22:40:22)
Efectividad en los flujos de información determinados en la interacción de los procesos.</t>
        </r>
      </text>
    </comment>
    <comment ref="A580" authorId="0" shapeId="0" xr:uid="{F154ED11-FD5F-AC46-9737-7E78A22716EC}">
      <text>
        <r>
          <rPr>
            <sz val="10"/>
            <color indexed="8"/>
            <rFont val="Calibri"/>
            <family val="2"/>
          </rPr>
          <t>======
ID#AAAAWbwqqMA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581" authorId="0" shapeId="0" xr:uid="{F0FE0FB5-C189-104A-8C8F-8012BF88797C}">
      <text>
        <r>
          <rPr>
            <sz val="10"/>
            <color indexed="8"/>
            <rFont val="Calibri"/>
            <family val="2"/>
          </rPr>
          <t>======
ID#AAAAWbwqqoE
    (2022-03-02 22:40:22)
Otro Factor interno no identificado en el listado pero que puede estar presente en el contexto.</t>
        </r>
      </text>
    </comment>
    <comment ref="B583" authorId="0" shapeId="0" xr:uid="{07C305CA-0AD2-C942-8FB6-44F0A64652A1}">
      <text>
        <r>
          <rPr>
            <sz val="10"/>
            <color indexed="8"/>
            <rFont val="Calibri"/>
            <family val="2"/>
          </rPr>
          <t>======
ID#AAAAWbwqqMs
    (2022-03-02 22:40:22)
Son aquellas situaciones que se presentan en el entorno de PNN y que podrían favorecer el logro de los objetivos del Plan Estratégico Institucional y de los procesos.</t>
        </r>
      </text>
    </comment>
    <comment ref="C583" authorId="0" shapeId="0" xr:uid="{4776BFA6-DC8D-BD4F-ADB3-FE8BE3F1B6A8}">
      <text>
        <r>
          <rPr>
            <sz val="10"/>
            <color indexed="8"/>
            <rFont val="Calibri"/>
            <family val="2"/>
          </rPr>
          <t>======
ID#AAAAWbwqqX4
    (2022-03-02 22:40:22)
Aquellas situaciones que se presentan en el entorno de PNN y que podrían afectar negativamente, las posibilidades de logro de los objetivos del Plan Estratégico Institucional y de los procesos</t>
        </r>
      </text>
    </comment>
    <comment ref="A584" authorId="0" shapeId="0" xr:uid="{36AE268D-A95C-B546-A6B1-B13ADC8732AD}">
      <text>
        <r>
          <rPr>
            <sz val="10"/>
            <color indexed="8"/>
            <rFont val="Calibri"/>
            <family val="2"/>
          </rPr>
          <t>======
ID#AAAAWbwqqsE
    (2022-03-02 22:40:22)
Disminución del presupuesto por prioridades del gobierno, austeridad del gastos, disponibilidad de capital, liquidez, mercados financieros, desempleo, competencia.</t>
        </r>
      </text>
    </comment>
    <comment ref="A585" authorId="0" shapeId="0" xr:uid="{DF15BF4E-DC06-5A49-9B5C-8AFD68E7FC8E}">
      <text>
        <r>
          <rPr>
            <sz val="10"/>
            <color indexed="8"/>
            <rFont val="Calibri"/>
            <family val="2"/>
          </rPr>
          <t>======
ID#AAAAWbwqqKo
    (2022-03-02 22:40:22)
Cambio de gobierno, legislación, políticas públicas, regulación, falta de continuidad de los programas establecidos.</t>
        </r>
      </text>
    </comment>
    <comment ref="A586" authorId="0" shapeId="0" xr:uid="{83905D91-BB10-A046-A8DC-CB330D66CE82}">
      <text>
        <r>
          <rPr>
            <sz val="10"/>
            <color indexed="8"/>
            <rFont val="Calibri"/>
            <family val="2"/>
          </rPr>
          <t>======
ID#AAAAWbwqqw4
    (2022-03-02 22:40:23)
Normatividad externa (leyes, decretos, ordenanzas y acuerdos), cambios legales y normativos que pueden afectar la misión y visión de la entidad.</t>
        </r>
      </text>
    </comment>
    <comment ref="A587" authorId="0" shapeId="0" xr:uid="{D0349D99-4B32-C54D-96CB-9C3409DA06AC}">
      <text>
        <r>
          <rPr>
            <sz val="10"/>
            <color indexed="8"/>
            <rFont val="Calibri"/>
            <family val="2"/>
          </rPr>
          <t>======
ID#AAAAWbwqqwM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588" authorId="0" shapeId="0" xr:uid="{A64A2EB4-BCE1-424D-B6A4-2F8973CFAE2C}">
      <text>
        <r>
          <rPr>
            <sz val="10"/>
            <color indexed="8"/>
            <rFont val="Calibri"/>
            <family val="2"/>
          </rPr>
          <t>======
ID#AAAAWbwqq5M
    (2022-03-02 22:40:23)
Avances en tecnología, acceso a sistemas de información externos, gobierno en línea.</t>
        </r>
      </text>
    </comment>
    <comment ref="A589" authorId="0" shapeId="0" xr:uid="{E6BA8E54-6A9C-B841-9EA3-C56AD533F433}">
      <text>
        <r>
          <rPr>
            <sz val="10"/>
            <color indexed="8"/>
            <rFont val="Calibri"/>
            <family val="2"/>
          </rPr>
          <t>======
ID#AAAAWbwqqNM
    (2022-03-02 22:40:22)
Emisiones y residuos, energía, catástrofes naturales, desarrollo sostenible.</t>
        </r>
      </text>
    </comment>
    <comment ref="A590" authorId="0" shapeId="0" xr:uid="{BA233F4E-2610-8946-8A90-981FAA0566CF}">
      <text>
        <r>
          <rPr>
            <sz val="10"/>
            <color indexed="8"/>
            <rFont val="Calibri"/>
            <family val="2"/>
          </rPr>
          <t>======
ID#AAAAWbwqqkg
    (2022-03-02 22:40:22)
Otro Factor interno no identificado en el listado pero que puede estar presente en el contexto.</t>
        </r>
      </text>
    </comment>
    <comment ref="A597" authorId="0" shapeId="0" xr:uid="{F98E9CB0-D653-D54E-BDBC-2A3776B2C90A}">
      <text>
        <r>
          <rPr>
            <sz val="10"/>
            <color indexed="8"/>
            <rFont val="Calibri"/>
            <family val="2"/>
          </rPr>
          <t>======
ID#AAAAWbwqq00
    (2022-03-02 22:40:23)
Diligencie la DT Y AP
	-Nohora Isabel</t>
        </r>
      </text>
    </comment>
    <comment ref="B597" authorId="0" shapeId="0" xr:uid="{369B6C20-2026-7742-B876-B55B415DC0A8}">
      <text>
        <r>
          <rPr>
            <sz val="10"/>
            <color indexed="8"/>
            <rFont val="Calibri"/>
            <family val="2"/>
          </rPr>
          <t>======
ID#AAAAWbwqqWM
    (2022-03-02 22:40:22)
Diligencia solo para las DT y AP</t>
        </r>
      </text>
    </comment>
    <comment ref="B600" authorId="0" shapeId="0" xr:uid="{DFAFE4D2-EA52-3141-90D5-AED36BEE1AC4}">
      <text>
        <r>
          <rPr>
            <sz val="10"/>
            <color indexed="8"/>
            <rFont val="Calibri"/>
            <family val="2"/>
          </rPr>
          <t>======
ID#AAAAWbwqq5c
    (2022-03-02 22:40:23)
Aquellas características propias de PNN, que le facilitan o favorecen el logro de los objetivos del plan Estrategico institucional y de los procesos .(ventajas competitivas)</t>
        </r>
      </text>
    </comment>
    <comment ref="C600" authorId="0" shapeId="0" xr:uid="{F43C24A7-C6F0-C248-8253-CC02EE9F36C5}">
      <text>
        <r>
          <rPr>
            <sz val="10"/>
            <color indexed="8"/>
            <rFont val="Calibri"/>
            <family val="2"/>
          </rPr>
          <t>======
ID#AAAAWbwqqes
    (2022-03-02 22:40:22)
Aquellas características propias de PNN, que constituyen obstáculos internos al logro de los objetivos del plan Estratégico institucional y de los proceso.</t>
        </r>
      </text>
    </comment>
    <comment ref="A601" authorId="0" shapeId="0" xr:uid="{0C544331-6D75-7F44-B460-5C8F76EBFA73}">
      <text>
        <r>
          <rPr>
            <sz val="10"/>
            <color indexed="8"/>
            <rFont val="Calibri"/>
            <family val="2"/>
          </rPr>
          <t>======
ID#AAAAWbwqqQ0
    (2022-03-02 22:40:22)
Competencia del personal, disponibilidad del personal, seguridad y salud ocupacional.</t>
        </r>
      </text>
    </comment>
    <comment ref="A602" authorId="0" shapeId="0" xr:uid="{680E3ED9-1E0C-1943-A24E-3C633FB930BE}">
      <text>
        <r>
          <rPr>
            <sz val="10"/>
            <color indexed="8"/>
            <rFont val="Calibri"/>
            <family val="2"/>
          </rPr>
          <t>======
ID#AAAAWbwqqQs
    (2022-03-02 22:40:22)
Capacidad, diseño, ejecución, proveedores, entradas, salidas, gestión del conocimiento dentro de la entidad.</t>
        </r>
      </text>
    </comment>
    <comment ref="A603" authorId="0" shapeId="0" xr:uid="{B35A5F55-30ED-A242-ABC0-CA1E2CEB17F2}">
      <text>
        <r>
          <rPr>
            <sz val="10"/>
            <color indexed="8"/>
            <rFont val="Calibri"/>
            <family val="2"/>
          </rPr>
          <t>======
ID#AAAAWbwqqjs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604" authorId="0" shapeId="0" xr:uid="{00552D87-99AA-1447-8685-4D18DD198962}">
      <text>
        <r>
          <rPr>
            <sz val="10"/>
            <color indexed="8"/>
            <rFont val="Calibri"/>
            <family val="2"/>
          </rPr>
          <t>======
ID#AAAAWbwqq3A
    (2022-03-02 22:40:23)
Lineamientos en cuanto a la planeación estratégica de la entidad, estructura organizacional, seguimiento de las metas y objetivos institucionales, informes de gestión.</t>
        </r>
      </text>
    </comment>
    <comment ref="A605" authorId="0" shapeId="0" xr:uid="{7FF1B347-003B-A244-82DA-3D05972BB9A9}">
      <text>
        <r>
          <rPr>
            <sz val="10"/>
            <color indexed="8"/>
            <rFont val="Calibri"/>
            <family val="2"/>
          </rPr>
          <t>======
ID#AAAAWbwqq78
    (2022-03-02 22:40:23)
Canales utilizados y su efectividad, flujo de información necesaria para el desarrollo de las operaciones.</t>
        </r>
      </text>
    </comment>
    <comment ref="A606" authorId="0" shapeId="0" xr:uid="{00B964EB-9795-9C43-A21E-480A4C6F4A6B}">
      <text>
        <r>
          <rPr>
            <sz val="10"/>
            <color indexed="8"/>
            <rFont val="Calibri"/>
            <family val="2"/>
          </rPr>
          <t>======
ID#AAAAWbwqqKQ
    (2022-03-02 22:40:22)
Presupuesto de funcionamiento, recursos de inversión, infraestructura, capacidad instalada.</t>
        </r>
      </text>
    </comment>
    <comment ref="A607" authorId="0" shapeId="0" xr:uid="{09E6EE10-3BEA-374F-A421-648732F076E4}">
      <text>
        <r>
          <rPr>
            <sz val="10"/>
            <color indexed="8"/>
            <rFont val="Calibri"/>
            <family val="2"/>
          </rPr>
          <t>======
ID#AAAAWbwqqKg
    (2022-03-02 22:40:22)
Otro Factor interno no identificado en el listado pero que puede estar presente en el contexto.</t>
        </r>
      </text>
    </comment>
    <comment ref="B609" authorId="0" shapeId="0" xr:uid="{0AFDD18C-4C69-4D4E-9F9D-C08949E0F95E}">
      <text>
        <r>
          <rPr>
            <sz val="10"/>
            <color indexed="8"/>
            <rFont val="Calibri"/>
            <family val="2"/>
          </rPr>
          <t>======
ID#AAAAWbwqqxc
    (2022-03-02 22:40:23)
Aquellas características propias de PNN, que le facilitan o favorecen el logro de los objetivos del plan Estrategico institucional y de los procesos .(ventajas competitivas)</t>
        </r>
      </text>
    </comment>
    <comment ref="C609" authorId="0" shapeId="0" xr:uid="{5F5AB448-0B66-004F-A8A5-E93C8A997D6A}">
      <text>
        <r>
          <rPr>
            <sz val="10"/>
            <color indexed="8"/>
            <rFont val="Calibri"/>
            <family val="2"/>
          </rPr>
          <t>======
ID#AAAAWbwqqm8
    (2022-03-02 22:40:22)
Aquellas características propias de PNN, que constituyen obstáculos internos al logro de los objetivos del plan Estratégico institucional y de los proceso.</t>
        </r>
      </text>
    </comment>
    <comment ref="A610" authorId="0" shapeId="0" xr:uid="{FDD02155-027F-B14F-8FAD-F725D250483B}">
      <text>
        <r>
          <rPr>
            <sz val="10"/>
            <color indexed="8"/>
            <rFont val="Calibri"/>
            <family val="2"/>
          </rPr>
          <t>======
ID#AAAAWbwqqPc
    (2022-03-02 22:40:22)
Claridad en la descripción del alcance y objetivo del proceso.</t>
        </r>
      </text>
    </comment>
    <comment ref="A611" authorId="0" shapeId="0" xr:uid="{6593ACFE-6682-6F46-A63C-199085917886}">
      <text>
        <r>
          <rPr>
            <sz val="10"/>
            <color indexed="8"/>
            <rFont val="Calibri"/>
            <family val="2"/>
          </rPr>
          <t>======
ID#AAAAWbwqqzU
    (2022-03-02 22:40:23)
Relación precisa con otros procesos en cuanto a insumos, proveedores, productos, usuarios o clientes.</t>
        </r>
      </text>
    </comment>
    <comment ref="A612" authorId="0" shapeId="0" xr:uid="{4F7979BD-F731-7D42-BA0D-EF1946F3C88F}">
      <text>
        <r>
          <rPr>
            <sz val="10"/>
            <color indexed="8"/>
            <rFont val="Calibri"/>
            <family val="2"/>
          </rPr>
          <t>======
ID#AAAAWbwqqs4
    (2022-03-02 22:40:23)
Procesos que determinan lineamientos necesarios para el desarrollo de todos los procesos de la entidad.</t>
        </r>
      </text>
    </comment>
    <comment ref="A613" authorId="0" shapeId="0" xr:uid="{7D3798C4-B6B2-4B49-9DEB-C394C5653358}">
      <text>
        <r>
          <rPr>
            <sz val="10"/>
            <color indexed="8"/>
            <rFont val="Calibri"/>
            <family val="2"/>
          </rPr>
          <t>======
ID#AAAAWbwqqq8
    (2022-03-02 22:40:22)
Pertinencia en los procedimientos que desarrollan los procesos.</t>
        </r>
      </text>
    </comment>
    <comment ref="A614" authorId="0" shapeId="0" xr:uid="{B2D77AC3-A5B9-CB4F-8AC8-20C1572E29AF}">
      <text>
        <r>
          <rPr>
            <sz val="10"/>
            <color indexed="8"/>
            <rFont val="Calibri"/>
            <family val="2"/>
          </rPr>
          <t>======
ID#AAAAWbwqqQU
    (2022-03-02 22:40:22)
Grado de autoridad y responsabilidad de los funcionarios frente al proceso.</t>
        </r>
      </text>
    </comment>
    <comment ref="A615" authorId="0" shapeId="0" xr:uid="{4A5F8298-B8D4-4A45-9345-50D95A756B8A}">
      <text>
        <r>
          <rPr>
            <sz val="10"/>
            <color indexed="8"/>
            <rFont val="Calibri"/>
            <family val="2"/>
          </rPr>
          <t>======
ID#AAAAWbwqqW8
    (2022-03-02 22:40:22)
Efectividad en los flujos de información determinados en la interacción de los procesos.</t>
        </r>
      </text>
    </comment>
    <comment ref="A616" authorId="0" shapeId="0" xr:uid="{73AC1520-8CA0-6943-8552-8A9C562491A5}">
      <text>
        <r>
          <rPr>
            <sz val="10"/>
            <color indexed="8"/>
            <rFont val="Calibri"/>
            <family val="2"/>
          </rPr>
          <t>======
ID#AAAAWbwqqMA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617" authorId="0" shapeId="0" xr:uid="{72F595D6-E76C-424E-AF11-CEF1B5B3C59E}">
      <text>
        <r>
          <rPr>
            <sz val="10"/>
            <color indexed="8"/>
            <rFont val="Calibri"/>
            <family val="2"/>
          </rPr>
          <t>======
ID#AAAAWbwqqoE
    (2022-03-02 22:40:22)
Otro Factor interno no identificado en el listado pero que puede estar presente en el contexto.</t>
        </r>
      </text>
    </comment>
    <comment ref="B619" authorId="0" shapeId="0" xr:uid="{CC0704FF-8E56-834A-94DD-59CFA31CC93F}">
      <text>
        <r>
          <rPr>
            <sz val="10"/>
            <color indexed="8"/>
            <rFont val="Calibri"/>
            <family val="2"/>
          </rPr>
          <t>======
ID#AAAAWbwqqMs
    (2022-03-02 22:40:22)
Son aquellas situaciones que se presentan en el entorno de PNN y que podrían favorecer el logro de los objetivos del Plan Estratégico Institucional y de los procesos.</t>
        </r>
      </text>
    </comment>
    <comment ref="C619" authorId="0" shapeId="0" xr:uid="{3784BDDA-3F6E-414B-8D58-2573D7A90B05}">
      <text>
        <r>
          <rPr>
            <sz val="10"/>
            <color indexed="8"/>
            <rFont val="Calibri"/>
            <family val="2"/>
          </rPr>
          <t>======
ID#AAAAWbwqqX4
    (2022-03-02 22:40:22)
Aquellas situaciones que se presentan en el entorno de PNN y que podrían afectar negativamente, las posibilidades de logro de los objetivos del Plan Estratégico Institucional y de los procesos</t>
        </r>
      </text>
    </comment>
    <comment ref="A620" authorId="0" shapeId="0" xr:uid="{C5FFA96F-C5E0-1A4A-B71F-F2849F06A44B}">
      <text>
        <r>
          <rPr>
            <sz val="10"/>
            <color indexed="8"/>
            <rFont val="Calibri"/>
            <family val="2"/>
          </rPr>
          <t>======
ID#AAAAWbwqqsE
    (2022-03-02 22:40:22)
Disminución del presupuesto por prioridades del gobierno, austeridad del gastos, disponibilidad de capital, liquidez, mercados financieros, desempleo, competencia.</t>
        </r>
      </text>
    </comment>
    <comment ref="A621" authorId="0" shapeId="0" xr:uid="{40FEC4BE-778C-F94E-A707-0325CA938CDA}">
      <text>
        <r>
          <rPr>
            <sz val="10"/>
            <color indexed="8"/>
            <rFont val="Calibri"/>
            <family val="2"/>
          </rPr>
          <t>======
ID#AAAAWbwqqKo
    (2022-03-02 22:40:22)
Cambio de gobierno, legislación, políticas públicas, regulación, falta de continuidad de los programas establecidos.</t>
        </r>
      </text>
    </comment>
    <comment ref="A622" authorId="0" shapeId="0" xr:uid="{00CF0A7C-C3F5-904D-B7A6-3F1C433AE3CA}">
      <text>
        <r>
          <rPr>
            <sz val="10"/>
            <color indexed="8"/>
            <rFont val="Calibri"/>
            <family val="2"/>
          </rPr>
          <t>======
ID#AAAAWbwqqw4
    (2022-03-02 22:40:23)
Normatividad externa (leyes, decretos, ordenanzas y acuerdos), cambios legales y normativos que pueden afectar la misión y visión de la entidad.</t>
        </r>
      </text>
    </comment>
    <comment ref="A623" authorId="0" shapeId="0" xr:uid="{99462122-0EB3-7547-8319-B2CA09363EE7}">
      <text>
        <r>
          <rPr>
            <sz val="10"/>
            <color indexed="8"/>
            <rFont val="Calibri"/>
            <family val="2"/>
          </rPr>
          <t>======
ID#AAAAWbwqqwM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624" authorId="0" shapeId="0" xr:uid="{D2E8C101-F0F9-D749-985C-E687C5914A4E}">
      <text>
        <r>
          <rPr>
            <sz val="10"/>
            <color indexed="8"/>
            <rFont val="Calibri"/>
            <family val="2"/>
          </rPr>
          <t>======
ID#AAAAWbwqq5M
    (2022-03-02 22:40:23)
Avances en tecnología, acceso a sistemas de información externos, gobierno en línea.</t>
        </r>
      </text>
    </comment>
    <comment ref="A625" authorId="0" shapeId="0" xr:uid="{366D46FF-A811-6A40-AE06-77116ED07CBF}">
      <text>
        <r>
          <rPr>
            <sz val="10"/>
            <color indexed="8"/>
            <rFont val="Calibri"/>
            <family val="2"/>
          </rPr>
          <t>======
ID#AAAAWbwqqNM
    (2022-03-02 22:40:22)
Emisiones y residuos, energía, catástrofes naturales, desarrollo sostenible.</t>
        </r>
      </text>
    </comment>
    <comment ref="A626" authorId="0" shapeId="0" xr:uid="{AEB875B5-AA02-5E46-AB12-6A4CAC7DCC40}">
      <text>
        <r>
          <rPr>
            <sz val="10"/>
            <color indexed="8"/>
            <rFont val="Calibri"/>
            <family val="2"/>
          </rPr>
          <t>======
ID#AAAAWbwqqkg
    (2022-03-02 22:40:22)
Otro Factor interno no identificado en el listado pero que puede estar presente en el contexto.</t>
        </r>
      </text>
    </comment>
    <comment ref="A633" authorId="0" shapeId="0" xr:uid="{47BD0F46-64B4-CD46-87C3-5E24CB5B8AA4}">
      <text>
        <r>
          <rPr>
            <sz val="10"/>
            <color indexed="8"/>
            <rFont val="Calibri"/>
            <family val="2"/>
          </rPr>
          <t>======
ID#AAAAWbwqq00
    (2022-03-02 22:40:23)
Diligencie la DT Y AP
	-Nohora Isabel</t>
        </r>
      </text>
    </comment>
    <comment ref="B633" authorId="0" shapeId="0" xr:uid="{224CCF44-432B-D54F-909E-B40D9456EB3C}">
      <text>
        <r>
          <rPr>
            <sz val="10"/>
            <color indexed="8"/>
            <rFont val="Calibri"/>
            <family val="2"/>
          </rPr>
          <t>======
ID#AAAAWbwqqWM
    (2022-03-02 22:40:22)
Diligencia solo para las DT y AP</t>
        </r>
      </text>
    </comment>
    <comment ref="B636" authorId="0" shapeId="0" xr:uid="{354B3590-C3B6-FA4D-B781-6AE27C747180}">
      <text>
        <r>
          <rPr>
            <sz val="10"/>
            <color rgb="FF000000"/>
            <rFont val="Calibri"/>
            <family val="2"/>
          </rPr>
          <t xml:space="preserve">======
</t>
        </r>
        <r>
          <rPr>
            <sz val="10"/>
            <color rgb="FF000000"/>
            <rFont val="Calibri"/>
            <family val="2"/>
          </rPr>
          <t xml:space="preserve">ID#AAAAWbwqq5c
</t>
        </r>
        <r>
          <rPr>
            <sz val="10"/>
            <color rgb="FF000000"/>
            <rFont val="Calibri"/>
            <family val="2"/>
          </rPr>
          <t xml:space="preserve">    (2022-03-02 22:40:23)
</t>
        </r>
        <r>
          <rPr>
            <sz val="10"/>
            <color rgb="FF000000"/>
            <rFont val="Calibri"/>
            <family val="2"/>
          </rPr>
          <t>Aquellas características propias de PNN, que le facilitan o favorecen el logro de los objetivos del plan Estrategico institucional y de los procesos .(ventajas competitivas)</t>
        </r>
      </text>
    </comment>
    <comment ref="C636" authorId="0" shapeId="0" xr:uid="{F1A2BA3A-D3B9-3942-8EE8-2C3B57521749}">
      <text>
        <r>
          <rPr>
            <sz val="10"/>
            <color indexed="8"/>
            <rFont val="Calibri"/>
            <family val="2"/>
          </rPr>
          <t>======
ID#AAAAWbwqqes
    (2022-03-02 22:40:22)
Aquellas características propias de PNN, que constituyen obstáculos internos al logro de los objetivos del plan Estratégico institucional y de los proceso.</t>
        </r>
      </text>
    </comment>
    <comment ref="A637" authorId="0" shapeId="0" xr:uid="{6B743AA0-F47C-C444-A5B1-242978DFF454}">
      <text>
        <r>
          <rPr>
            <sz val="10"/>
            <color indexed="8"/>
            <rFont val="Calibri"/>
            <family val="2"/>
          </rPr>
          <t>======
ID#AAAAWbwqqQ0
    (2022-03-02 22:40:22)
Competencia del personal, disponibilidad del personal, seguridad y salud ocupacional.</t>
        </r>
      </text>
    </comment>
    <comment ref="A638" authorId="0" shapeId="0" xr:uid="{18E5ABC2-3410-9540-B2FF-2D8C01D56463}">
      <text>
        <r>
          <rPr>
            <sz val="10"/>
            <color indexed="8"/>
            <rFont val="Calibri"/>
            <family val="2"/>
          </rPr>
          <t>======
ID#AAAAWbwqqQs
    (2022-03-02 22:40:22)
Capacidad, diseño, ejecución, proveedores, entradas, salidas, gestión del conocimiento dentro de la entidad.</t>
        </r>
      </text>
    </comment>
    <comment ref="A639" authorId="0" shapeId="0" xr:uid="{1F57EC9D-EFFE-D547-9C2D-DA96BFA3F223}">
      <text>
        <r>
          <rPr>
            <sz val="10"/>
            <color indexed="8"/>
            <rFont val="Calibri"/>
            <family val="2"/>
          </rPr>
          <t>======
ID#AAAAWbwqqjs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640" authorId="0" shapeId="0" xr:uid="{33CB785E-07B2-A24F-8B48-D3902F6EC834}">
      <text>
        <r>
          <rPr>
            <sz val="10"/>
            <color indexed="8"/>
            <rFont val="Calibri"/>
            <family val="2"/>
          </rPr>
          <t>======
ID#AAAAWbwqq3A
    (2022-03-02 22:40:23)
Lineamientos en cuanto a la planeación estratégica de la entidad, estructura organizacional, seguimiento de las metas y objetivos institucionales, informes de gestión.</t>
        </r>
      </text>
    </comment>
    <comment ref="A641" authorId="0" shapeId="0" xr:uid="{DF7157D7-02C0-4F4C-82C5-1F3542EED63D}">
      <text>
        <r>
          <rPr>
            <sz val="10"/>
            <color indexed="8"/>
            <rFont val="Calibri"/>
            <family val="2"/>
          </rPr>
          <t>======
ID#AAAAWbwqq78
    (2022-03-02 22:40:23)
Canales utilizados y su efectividad, flujo de información necesaria para el desarrollo de las operaciones.</t>
        </r>
      </text>
    </comment>
    <comment ref="A642" authorId="0" shapeId="0" xr:uid="{1F4B902C-FB7E-C642-9F4B-756820D3AFD6}">
      <text>
        <r>
          <rPr>
            <sz val="10"/>
            <color indexed="8"/>
            <rFont val="Calibri"/>
            <family val="2"/>
          </rPr>
          <t>======
ID#AAAAWbwqqKQ
    (2022-03-02 22:40:22)
Presupuesto de funcionamiento, recursos de inversión, infraestructura, capacidad instalada.</t>
        </r>
      </text>
    </comment>
    <comment ref="A643" authorId="0" shapeId="0" xr:uid="{32E4E7C7-75F9-1C49-AA5C-E5A933F21C7B}">
      <text>
        <r>
          <rPr>
            <sz val="10"/>
            <color rgb="FF000000"/>
            <rFont val="Calibri"/>
            <family val="2"/>
          </rPr>
          <t xml:space="preserve">======
</t>
        </r>
        <r>
          <rPr>
            <sz val="10"/>
            <color rgb="FF000000"/>
            <rFont val="Calibri"/>
            <family val="2"/>
          </rPr>
          <t xml:space="preserve">ID#AAAAWbwqqKg
</t>
        </r>
        <r>
          <rPr>
            <sz val="10"/>
            <color rgb="FF000000"/>
            <rFont val="Calibri"/>
            <family val="2"/>
          </rPr>
          <t xml:space="preserve">    (2022-03-02 22:40:22)
</t>
        </r>
        <r>
          <rPr>
            <sz val="10"/>
            <color rgb="FF000000"/>
            <rFont val="Calibri"/>
            <family val="2"/>
          </rPr>
          <t>Otro Factor interno no identificado en el listado pero que puede estar presente en el contexto.</t>
        </r>
      </text>
    </comment>
    <comment ref="B645" authorId="0" shapeId="0" xr:uid="{18A6AFF5-A4D2-B544-AF69-C5AE0FD8B577}">
      <text>
        <r>
          <rPr>
            <sz val="10"/>
            <color indexed="8"/>
            <rFont val="Calibri"/>
            <family val="2"/>
          </rPr>
          <t>======
ID#AAAAWbwqqxc
    (2022-03-02 22:40:23)
Aquellas características propias de PNN, que le facilitan o favorecen el logro de los objetivos del plan Estrategico institucional y de los procesos .(ventajas competitivas)</t>
        </r>
      </text>
    </comment>
    <comment ref="C645" authorId="0" shapeId="0" xr:uid="{B12BB3E1-7345-AA42-BC4D-132A85EECF2A}">
      <text>
        <r>
          <rPr>
            <sz val="10"/>
            <color indexed="8"/>
            <rFont val="Calibri"/>
            <family val="2"/>
          </rPr>
          <t>======
ID#AAAAWbwqqm8
    (2022-03-02 22:40:22)
Aquellas características propias de PNN, que constituyen obstáculos internos al logro de los objetivos del plan Estratégico institucional y de los proceso.</t>
        </r>
      </text>
    </comment>
    <comment ref="A646" authorId="0" shapeId="0" xr:uid="{77C9450C-1CF9-C04B-AE89-C31B51BDCAF6}">
      <text>
        <r>
          <rPr>
            <sz val="10"/>
            <color indexed="8"/>
            <rFont val="Calibri"/>
            <family val="2"/>
          </rPr>
          <t>======
ID#AAAAWbwqqPc
    (2022-03-02 22:40:22)
Claridad en la descripción del alcance y objetivo del proceso.</t>
        </r>
      </text>
    </comment>
    <comment ref="A647" authorId="0" shapeId="0" xr:uid="{807DDD2F-93EC-BB42-BC40-B1F91F315FFE}">
      <text>
        <r>
          <rPr>
            <sz val="10"/>
            <color rgb="FF000000"/>
            <rFont val="Calibri"/>
            <family val="2"/>
          </rPr>
          <t xml:space="preserve">======
</t>
        </r>
        <r>
          <rPr>
            <sz val="10"/>
            <color rgb="FF000000"/>
            <rFont val="Calibri"/>
            <family val="2"/>
          </rPr>
          <t xml:space="preserve">ID#AAAAWbwqqzU
</t>
        </r>
        <r>
          <rPr>
            <sz val="10"/>
            <color rgb="FF000000"/>
            <rFont val="Calibri"/>
            <family val="2"/>
          </rPr>
          <t xml:space="preserve">    (2022-03-02 22:40:23)
</t>
        </r>
        <r>
          <rPr>
            <sz val="10"/>
            <color rgb="FF000000"/>
            <rFont val="Calibri"/>
            <family val="2"/>
          </rPr>
          <t>Relación precisa con otros procesos en cuanto a insumos, proveedores, productos, usuarios o clientes.</t>
        </r>
      </text>
    </comment>
    <comment ref="A648" authorId="0" shapeId="0" xr:uid="{72A1DB74-2749-0942-A9DD-423B9A7C9D27}">
      <text>
        <r>
          <rPr>
            <sz val="10"/>
            <color indexed="8"/>
            <rFont val="Calibri"/>
            <family val="2"/>
          </rPr>
          <t>======
ID#AAAAWbwqqs4
    (2022-03-02 22:40:23)
Procesos que determinan lineamientos necesarios para el desarrollo de todos los procesos de la entidad.</t>
        </r>
      </text>
    </comment>
    <comment ref="A649" authorId="0" shapeId="0" xr:uid="{D9F61B80-7D5A-1545-B95F-BDC2D6A3AEF3}">
      <text>
        <r>
          <rPr>
            <sz val="10"/>
            <color indexed="8"/>
            <rFont val="Calibri"/>
            <family val="2"/>
          </rPr>
          <t>======
ID#AAAAWbwqqq8
    (2022-03-02 22:40:22)
Pertinencia en los procedimientos que desarrollan los procesos.</t>
        </r>
      </text>
    </comment>
    <comment ref="A650" authorId="0" shapeId="0" xr:uid="{F89F89C0-3223-354E-80AD-D8486384A82C}">
      <text>
        <r>
          <rPr>
            <sz val="10"/>
            <color indexed="8"/>
            <rFont val="Calibri"/>
            <family val="2"/>
          </rPr>
          <t>======
ID#AAAAWbwqqQU
    (2022-03-02 22:40:22)
Grado de autoridad y responsabilidad de los funcionarios frente al proceso.</t>
        </r>
      </text>
    </comment>
    <comment ref="A651" authorId="0" shapeId="0" xr:uid="{0F680512-EBD7-504E-AE14-122F66F0FE4F}">
      <text>
        <r>
          <rPr>
            <sz val="10"/>
            <color indexed="8"/>
            <rFont val="Calibri"/>
            <family val="2"/>
          </rPr>
          <t>======
ID#AAAAWbwqqW8
    (2022-03-02 22:40:22)
Efectividad en los flujos de información determinados en la interacción de los procesos.</t>
        </r>
      </text>
    </comment>
    <comment ref="A652" authorId="0" shapeId="0" xr:uid="{A83A6A4D-25B7-0641-A116-6ECB04C56080}">
      <text>
        <r>
          <rPr>
            <sz val="10"/>
            <color rgb="FF000000"/>
            <rFont val="Calibri"/>
            <family val="2"/>
          </rPr>
          <t xml:space="preserve">======
</t>
        </r>
        <r>
          <rPr>
            <sz val="10"/>
            <color rgb="FF000000"/>
            <rFont val="Calibri"/>
            <family val="2"/>
          </rPr>
          <t xml:space="preserve">ID#AAAAWbwqqMA
</t>
        </r>
        <r>
          <rPr>
            <sz val="10"/>
            <color rgb="FF000000"/>
            <rFont val="Calibri"/>
            <family val="2"/>
          </rPr>
          <t xml:space="preserve">Microsoft Office User    (2022-03-02 22:40:22)
</t>
        </r>
        <r>
          <rPr>
            <sz val="10"/>
            <color rgb="FF000000"/>
            <rFont val="Calibri"/>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653" authorId="0" shapeId="0" xr:uid="{FB90BB35-863B-D04A-AE64-7B788A9B3F25}">
      <text>
        <r>
          <rPr>
            <sz val="10"/>
            <color indexed="8"/>
            <rFont val="Calibri"/>
            <family val="2"/>
          </rPr>
          <t>======
ID#AAAAWbwqqoE
    (2022-03-02 22:40:22)
Otro Factor interno no identificado en el listado pero que puede estar presente en el contexto.</t>
        </r>
      </text>
    </comment>
    <comment ref="B655" authorId="0" shapeId="0" xr:uid="{0C00CB5F-3856-5546-AAF3-31C71B83F6B2}">
      <text>
        <r>
          <rPr>
            <sz val="10"/>
            <color indexed="8"/>
            <rFont val="Calibri"/>
            <family val="2"/>
          </rPr>
          <t>======
ID#AAAAWbwqqMs
    (2022-03-02 22:40:22)
Son aquellas situaciones que se presentan en el entorno de PNN y que podrían favorecer el logro de los objetivos del Plan Estratégico Institucional y de los procesos.</t>
        </r>
      </text>
    </comment>
    <comment ref="C655" authorId="0" shapeId="0" xr:uid="{27E1A681-086F-C347-BE32-31BA47084D8E}">
      <text>
        <r>
          <rPr>
            <sz val="10"/>
            <color indexed="8"/>
            <rFont val="Calibri"/>
            <family val="2"/>
          </rPr>
          <t>======
ID#AAAAWbwqqX4
    (2022-03-02 22:40:22)
Aquellas situaciones que se presentan en el entorno de PNN y que podrían afectar negativamente, las posibilidades de logro de los objetivos del Plan Estratégico Institucional y de los procesos</t>
        </r>
      </text>
    </comment>
    <comment ref="A656" authorId="0" shapeId="0" xr:uid="{F83F2648-F390-A440-8D42-168177490DCB}">
      <text>
        <r>
          <rPr>
            <sz val="10"/>
            <color indexed="8"/>
            <rFont val="Calibri"/>
            <family val="2"/>
          </rPr>
          <t>======
ID#AAAAWbwqqsE
    (2022-03-02 22:40:22)
Disminución del presupuesto por prioridades del gobierno, austeridad del gastos, disponibilidad de capital, liquidez, mercados financieros, desempleo, competencia.</t>
        </r>
      </text>
    </comment>
    <comment ref="A657" authorId="0" shapeId="0" xr:uid="{1486C967-64CF-3545-A924-71EB63EAECA9}">
      <text>
        <r>
          <rPr>
            <sz val="10"/>
            <color indexed="8"/>
            <rFont val="Calibri"/>
            <family val="2"/>
          </rPr>
          <t>======
ID#AAAAWbwqqKo
    (2022-03-02 22:40:22)
Cambio de gobierno, legislación, políticas públicas, regulación, falta de continuidad de los programas establecidos.</t>
        </r>
      </text>
    </comment>
    <comment ref="A658" authorId="0" shapeId="0" xr:uid="{10E85528-3413-FD42-B568-4C0A4AD5D3CE}">
      <text>
        <r>
          <rPr>
            <sz val="10"/>
            <color indexed="8"/>
            <rFont val="Calibri"/>
            <family val="2"/>
          </rPr>
          <t>======
ID#AAAAWbwqqw4
    (2022-03-02 22:40:23)
Normatividad externa (leyes, decretos, ordenanzas y acuerdos), cambios legales y normativos que pueden afectar la misión y visión de la entidad.</t>
        </r>
      </text>
    </comment>
    <comment ref="A659" authorId="0" shapeId="0" xr:uid="{E5ACA81F-FB7C-CE40-BDDF-9B251111FFCD}">
      <text>
        <r>
          <rPr>
            <sz val="10"/>
            <color indexed="8"/>
            <rFont val="Calibri"/>
            <family val="2"/>
          </rPr>
          <t>======
ID#AAAAWbwqqwM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660" authorId="0" shapeId="0" xr:uid="{05097E9A-DACA-9646-A177-8EAE2C1A30D6}">
      <text>
        <r>
          <rPr>
            <sz val="10"/>
            <color rgb="FF000000"/>
            <rFont val="Calibri"/>
            <family val="2"/>
          </rPr>
          <t xml:space="preserve">======
</t>
        </r>
        <r>
          <rPr>
            <sz val="10"/>
            <color rgb="FF000000"/>
            <rFont val="Calibri"/>
            <family val="2"/>
          </rPr>
          <t xml:space="preserve">ID#AAAAWbwqq5M
</t>
        </r>
        <r>
          <rPr>
            <sz val="10"/>
            <color rgb="FF000000"/>
            <rFont val="Calibri"/>
            <family val="2"/>
          </rPr>
          <t xml:space="preserve">    (2022-03-02 22:40:23)
</t>
        </r>
        <r>
          <rPr>
            <sz val="10"/>
            <color rgb="FF000000"/>
            <rFont val="Calibri"/>
            <family val="2"/>
          </rPr>
          <t>Avances en tecnología, acceso a sistemas de información externos, gobierno en línea.</t>
        </r>
      </text>
    </comment>
    <comment ref="A661" authorId="0" shapeId="0" xr:uid="{582A8E6D-933B-1F46-868E-A6AAF8B99B02}">
      <text>
        <r>
          <rPr>
            <sz val="10"/>
            <color indexed="8"/>
            <rFont val="Calibri"/>
            <family val="2"/>
          </rPr>
          <t>======
ID#AAAAWbwqqNM
    (2022-03-02 22:40:22)
Emisiones y residuos, energía, catástrofes naturales, desarrollo sostenible.</t>
        </r>
      </text>
    </comment>
    <comment ref="A662" authorId="0" shapeId="0" xr:uid="{2B7F79E3-9B7A-1E48-97E9-C2FB9A3DA210}">
      <text>
        <r>
          <rPr>
            <sz val="10"/>
            <color indexed="8"/>
            <rFont val="Calibri"/>
            <family val="2"/>
          </rPr>
          <t>======
ID#AAAAWbwqqkg
    (2022-03-02 22:40:22)
Otro Factor interno no identificado en el listado pero que puede estar presente en el contexto.</t>
        </r>
      </text>
    </comment>
    <comment ref="A668" authorId="0" shapeId="0" xr:uid="{0A864242-D200-964A-9CBB-8D7BF9DC1B8D}">
      <text>
        <r>
          <rPr>
            <sz val="10"/>
            <color indexed="8"/>
            <rFont val="Calibri"/>
            <family val="2"/>
          </rPr>
          <t>======
ID#AAAAWbwqq00
    (2022-03-02 22:40:23)
Diligencie la DT Y AP
	-Nohora Isabel</t>
        </r>
      </text>
    </comment>
    <comment ref="B668" authorId="0" shapeId="0" xr:uid="{50AB723C-7442-D640-B9BF-D43A93FE4EF2}">
      <text>
        <r>
          <rPr>
            <sz val="10"/>
            <color rgb="FF000000"/>
            <rFont val="Calibri"/>
            <family val="2"/>
          </rPr>
          <t xml:space="preserve">======
</t>
        </r>
        <r>
          <rPr>
            <sz val="10"/>
            <color rgb="FF000000"/>
            <rFont val="Calibri"/>
            <family val="2"/>
          </rPr>
          <t xml:space="preserve">ID#AAAAWbwqqWM
</t>
        </r>
        <r>
          <rPr>
            <sz val="10"/>
            <color rgb="FF000000"/>
            <rFont val="Calibri"/>
            <family val="2"/>
          </rPr>
          <t xml:space="preserve">    (2022-03-02 22:40:22)
</t>
        </r>
        <r>
          <rPr>
            <sz val="10"/>
            <color rgb="FF000000"/>
            <rFont val="Calibri"/>
            <family val="2"/>
          </rPr>
          <t>Diligencia solo para las DT y AP</t>
        </r>
      </text>
    </comment>
    <comment ref="B671" authorId="0" shapeId="0" xr:uid="{10FEF498-899E-C04D-A369-FD113D4AE13A}">
      <text>
        <r>
          <rPr>
            <sz val="10"/>
            <color indexed="8"/>
            <rFont val="Calibri"/>
            <family val="2"/>
          </rPr>
          <t>======
ID#AAAAWbwqq5c
    (2022-03-02 22:40:23)
Aquellas características propias de PNN, que le facilitan o favorecen el logro de los objetivos del plan Estrategico institucional y de los procesos .(ventajas competitivas)</t>
        </r>
      </text>
    </comment>
    <comment ref="C671" authorId="0" shapeId="0" xr:uid="{AE89D844-3D7F-FE4B-9DEA-754AF5747847}">
      <text>
        <r>
          <rPr>
            <sz val="10"/>
            <color indexed="8"/>
            <rFont val="Calibri"/>
            <family val="2"/>
          </rPr>
          <t>======
ID#AAAAWbwqqes
    (2022-03-02 22:40:22)
Aquellas características propias de PNN, que constituyen obstáculos internos al logro de los objetivos del plan Estratégico institucional y de los proceso.</t>
        </r>
      </text>
    </comment>
    <comment ref="A672" authorId="0" shapeId="0" xr:uid="{E8448FFB-1F6B-5742-9593-40B1746492BF}">
      <text>
        <r>
          <rPr>
            <sz val="10"/>
            <color rgb="FF000000"/>
            <rFont val="Calibri"/>
            <family val="2"/>
          </rPr>
          <t xml:space="preserve">======
</t>
        </r>
        <r>
          <rPr>
            <sz val="10"/>
            <color rgb="FF000000"/>
            <rFont val="Calibri"/>
            <family val="2"/>
          </rPr>
          <t xml:space="preserve">ID#AAAAWbwqqQ0
</t>
        </r>
        <r>
          <rPr>
            <sz val="10"/>
            <color rgb="FF000000"/>
            <rFont val="Calibri"/>
            <family val="2"/>
          </rPr>
          <t xml:space="preserve">    (2022-03-02 22:40:22)
</t>
        </r>
        <r>
          <rPr>
            <sz val="10"/>
            <color rgb="FF000000"/>
            <rFont val="Calibri"/>
            <family val="2"/>
          </rPr>
          <t>Competencia del personal, disponibilidad del personal, seguridad y salud ocupacional.</t>
        </r>
      </text>
    </comment>
    <comment ref="A673" authorId="0" shapeId="0" xr:uid="{712100A3-D47D-904B-9A99-6275C03D520C}">
      <text>
        <r>
          <rPr>
            <sz val="10"/>
            <color indexed="8"/>
            <rFont val="Calibri"/>
            <family val="2"/>
          </rPr>
          <t>======
ID#AAAAWbwqqQs
    (2022-03-02 22:40:22)
Capacidad, diseño, ejecución, proveedores, entradas, salidas, gestión del conocimiento dentro de la entidad.</t>
        </r>
      </text>
    </comment>
    <comment ref="A674" authorId="0" shapeId="0" xr:uid="{702EE1DD-517A-4C49-865F-6A896B6061A0}">
      <text>
        <r>
          <rPr>
            <sz val="10"/>
            <color indexed="8"/>
            <rFont val="Calibri"/>
            <family val="2"/>
          </rPr>
          <t>======
ID#AAAAWbwqqjs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675" authorId="0" shapeId="0" xr:uid="{6F83B499-8080-4B4A-AD4F-098513DD49F7}">
      <text>
        <r>
          <rPr>
            <sz val="10"/>
            <color indexed="8"/>
            <rFont val="Calibri"/>
            <family val="2"/>
          </rPr>
          <t>======
ID#AAAAWbwqq3A
    (2022-03-02 22:40:23)
Lineamientos en cuanto a la planeación estratégica de la entidad, estructura organizacional, seguimiento de las metas y objetivos institucionales, informes de gestión.</t>
        </r>
      </text>
    </comment>
    <comment ref="A676" authorId="0" shapeId="0" xr:uid="{E61C8426-FFD5-8747-9548-54CE81A3A328}">
      <text>
        <r>
          <rPr>
            <sz val="10"/>
            <color indexed="8"/>
            <rFont val="Calibri"/>
            <family val="2"/>
          </rPr>
          <t>======
ID#AAAAWbwqq78
    (2022-03-02 22:40:23)
Canales utilizados y su efectividad, flujo de información necesaria para el desarrollo de las operaciones.</t>
        </r>
      </text>
    </comment>
    <comment ref="A677" authorId="0" shapeId="0" xr:uid="{BB49CF5E-7DAF-1D4C-BBF6-1AC8AEB3D2B6}">
      <text>
        <r>
          <rPr>
            <sz val="10"/>
            <color indexed="8"/>
            <rFont val="Calibri"/>
            <family val="2"/>
          </rPr>
          <t>======
ID#AAAAWbwqqKQ
    (2022-03-02 22:40:22)
Presupuesto de funcionamiento, recursos de inversión, infraestructura, capacidad instalada.</t>
        </r>
      </text>
    </comment>
    <comment ref="A678" authorId="0" shapeId="0" xr:uid="{9C6860CB-82F5-544E-970F-F1B3D19FA595}">
      <text>
        <r>
          <rPr>
            <sz val="10"/>
            <color indexed="8"/>
            <rFont val="Calibri"/>
            <family val="2"/>
          </rPr>
          <t>======
ID#AAAAWbwqqKg
    (2022-03-02 22:40:22)
Otro Factor interno no identificado en el listado pero que puede estar presente en el contexto.</t>
        </r>
      </text>
    </comment>
    <comment ref="B680" authorId="0" shapeId="0" xr:uid="{4B1473A2-97D0-A143-879A-09A0BE19379A}">
      <text>
        <r>
          <rPr>
            <sz val="10"/>
            <color indexed="8"/>
            <rFont val="Calibri"/>
            <family val="2"/>
          </rPr>
          <t>======
ID#AAAAWbwqqxc
    (2022-03-02 22:40:23)
Aquellas características propias de PNN, que le facilitan o favorecen el logro de los objetivos del plan Estrategico institucional y de los procesos .(ventajas competitivas)</t>
        </r>
      </text>
    </comment>
    <comment ref="C680" authorId="0" shapeId="0" xr:uid="{CDC22C32-C617-AF4F-B69E-9CCE778F082F}">
      <text>
        <r>
          <rPr>
            <sz val="10"/>
            <color indexed="8"/>
            <rFont val="Calibri"/>
            <family val="2"/>
          </rPr>
          <t>======
ID#AAAAWbwqqm8
    (2022-03-02 22:40:22)
Aquellas características propias de PNN, que constituyen obstáculos internos al logro de los objetivos del plan Estratégico institucional y de los proceso.</t>
        </r>
      </text>
    </comment>
    <comment ref="A681" authorId="0" shapeId="0" xr:uid="{649B94EC-181E-D445-9F7F-972657B50E70}">
      <text>
        <r>
          <rPr>
            <sz val="10"/>
            <color indexed="8"/>
            <rFont val="Calibri"/>
            <family val="2"/>
          </rPr>
          <t>======
ID#AAAAWbwqqPc
    (2022-03-02 22:40:22)
Claridad en la descripción del alcance y objetivo del proceso.</t>
        </r>
      </text>
    </comment>
    <comment ref="A682" authorId="0" shapeId="0" xr:uid="{435F0762-A01C-AA42-AD37-538A4D771EDB}">
      <text>
        <r>
          <rPr>
            <sz val="10"/>
            <color indexed="8"/>
            <rFont val="Calibri"/>
            <family val="2"/>
          </rPr>
          <t>======
ID#AAAAWbwqqzU
    (2022-03-02 22:40:23)
Relación precisa con otros procesos en cuanto a insumos, proveedores, productos, usuarios o clientes.</t>
        </r>
      </text>
    </comment>
    <comment ref="A683" authorId="0" shapeId="0" xr:uid="{DF494AA6-593D-8140-B683-A69D31C9AE8A}">
      <text>
        <r>
          <rPr>
            <sz val="10"/>
            <color indexed="8"/>
            <rFont val="Calibri"/>
            <family val="2"/>
          </rPr>
          <t>======
ID#AAAAWbwqqs4
    (2022-03-02 22:40:23)
Procesos que determinan lineamientos necesarios para el desarrollo de todos los procesos de la entidad.</t>
        </r>
      </text>
    </comment>
    <comment ref="A684" authorId="0" shapeId="0" xr:uid="{0E8775E7-C66E-FC4A-8D0E-B72003848619}">
      <text>
        <r>
          <rPr>
            <sz val="10"/>
            <color indexed="8"/>
            <rFont val="Calibri"/>
            <family val="2"/>
          </rPr>
          <t>======
ID#AAAAWbwqqq8
    (2022-03-02 22:40:22)
Pertinencia en los procedimientos que desarrollan los procesos.</t>
        </r>
      </text>
    </comment>
    <comment ref="A685" authorId="0" shapeId="0" xr:uid="{7B0031D7-FB9F-D948-9E54-236F1F7751EE}">
      <text>
        <r>
          <rPr>
            <sz val="10"/>
            <color indexed="8"/>
            <rFont val="Calibri"/>
            <family val="2"/>
          </rPr>
          <t>======
ID#AAAAWbwqqQU
    (2022-03-02 22:40:22)
Grado de autoridad y responsabilidad de los funcionarios frente al proceso.</t>
        </r>
      </text>
    </comment>
    <comment ref="A686" authorId="0" shapeId="0" xr:uid="{FF363BA3-D008-2D4B-9D0F-41051F34672C}">
      <text>
        <r>
          <rPr>
            <sz val="10"/>
            <color indexed="8"/>
            <rFont val="Calibri"/>
            <family val="2"/>
          </rPr>
          <t>======
ID#AAAAWbwqqW8
    (2022-03-02 22:40:22)
Efectividad en los flujos de información determinados en la interacción de los procesos.</t>
        </r>
      </text>
    </comment>
    <comment ref="A687" authorId="0" shapeId="0" xr:uid="{67298FD4-DA80-7046-86D6-BA8B18784FE2}">
      <text>
        <r>
          <rPr>
            <sz val="10"/>
            <color indexed="8"/>
            <rFont val="Calibri"/>
            <family val="2"/>
          </rPr>
          <t>======
ID#AAAAWbwqqMA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688" authorId="0" shapeId="0" xr:uid="{274646AC-F909-054C-9B82-1AFD6A946EA4}">
      <text>
        <r>
          <rPr>
            <sz val="10"/>
            <color indexed="8"/>
            <rFont val="Calibri"/>
            <family val="2"/>
          </rPr>
          <t>======
ID#AAAAWbwqqoE
    (2022-03-02 22:40:22)
Otro Factor interno no identificado en el listado pero que puede estar presente en el contexto.</t>
        </r>
      </text>
    </comment>
    <comment ref="B690" authorId="0" shapeId="0" xr:uid="{33BF3C96-D631-3543-AF81-FB286F9ED7A2}">
      <text>
        <r>
          <rPr>
            <sz val="10"/>
            <color indexed="8"/>
            <rFont val="Calibri"/>
            <family val="2"/>
          </rPr>
          <t>======
ID#AAAAWbwqqMs
    (2022-03-02 22:40:22)
Son aquellas situaciones que se presentan en el entorno de PNN y que podrían favorecer el logro de los objetivos del Plan Estratégico Institucional y de los procesos.</t>
        </r>
      </text>
    </comment>
    <comment ref="C690" authorId="0" shapeId="0" xr:uid="{C6293C9C-74AA-A644-ABC8-E6A64458BF4B}">
      <text>
        <r>
          <rPr>
            <sz val="10"/>
            <color indexed="8"/>
            <rFont val="Calibri"/>
            <family val="2"/>
          </rPr>
          <t>======
ID#AAAAWbwqqX4
    (2022-03-02 22:40:22)
Aquellas situaciones que se presentan en el entorno de PNN y que podrían afectar negativamente, las posibilidades de logro de los objetivos del Plan Estratégico Institucional y de los procesos</t>
        </r>
      </text>
    </comment>
    <comment ref="A691" authorId="0" shapeId="0" xr:uid="{10F5B22C-DB70-F846-8CE1-5DC1A6621327}">
      <text>
        <r>
          <rPr>
            <sz val="10"/>
            <color indexed="8"/>
            <rFont val="Calibri"/>
            <family val="2"/>
          </rPr>
          <t>======
ID#AAAAWbwqqsE
    (2022-03-02 22:40:22)
Disminución del presupuesto por prioridades del gobierno, austeridad del gastos, disponibilidad de capital, liquidez, mercados financieros, desempleo, competencia.</t>
        </r>
      </text>
    </comment>
    <comment ref="A692" authorId="0" shapeId="0" xr:uid="{695A8F38-C5A9-B74E-8371-02456A4572DE}">
      <text>
        <r>
          <rPr>
            <sz val="10"/>
            <color indexed="8"/>
            <rFont val="Calibri"/>
            <family val="2"/>
          </rPr>
          <t>======
ID#AAAAWbwqqKo
    (2022-03-02 22:40:22)
Cambio de gobierno, legislación, políticas públicas, regulación, falta de continuidad de los programas establecidos.</t>
        </r>
      </text>
    </comment>
    <comment ref="A693" authorId="0" shapeId="0" xr:uid="{098E0038-60EF-FC44-ADD4-AF7C76021BA6}">
      <text>
        <r>
          <rPr>
            <sz val="10"/>
            <color indexed="8"/>
            <rFont val="Calibri"/>
            <family val="2"/>
          </rPr>
          <t>======
ID#AAAAWbwqqw4
    (2022-03-02 22:40:23)
Normatividad externa (leyes, decretos, ordenanzas y acuerdos), cambios legales y normativos que pueden afectar la misión y visión de la entidad.</t>
        </r>
      </text>
    </comment>
    <comment ref="A694" authorId="0" shapeId="0" xr:uid="{837E804F-A058-034A-929B-EE2EE0AB3572}">
      <text>
        <r>
          <rPr>
            <sz val="10"/>
            <color indexed="8"/>
            <rFont val="Calibri"/>
            <family val="2"/>
          </rPr>
          <t>======
ID#AAAAWbwqqwM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695" authorId="0" shapeId="0" xr:uid="{FEA8FB62-89C5-EB4D-8208-2C8C75A9DE7D}">
      <text>
        <r>
          <rPr>
            <sz val="10"/>
            <color indexed="8"/>
            <rFont val="Calibri"/>
            <family val="2"/>
          </rPr>
          <t>======
ID#AAAAWbwqq5M
    (2022-03-02 22:40:23)
Avances en tecnología, acceso a sistemas de información externos, gobierno en línea.</t>
        </r>
      </text>
    </comment>
    <comment ref="A696" authorId="0" shapeId="0" xr:uid="{DBDDB20E-54B7-0645-A470-670E9AEAD3AC}">
      <text>
        <r>
          <rPr>
            <sz val="10"/>
            <color indexed="8"/>
            <rFont val="Calibri"/>
            <family val="2"/>
          </rPr>
          <t>======
ID#AAAAWbwqqNM
    (2022-03-02 22:40:22)
Emisiones y residuos, energía, catástrofes naturales, desarrollo sostenible.</t>
        </r>
      </text>
    </comment>
    <comment ref="A697" authorId="0" shapeId="0" xr:uid="{4D49178E-8E4B-A940-B9CB-4739E5BF8E65}">
      <text>
        <r>
          <rPr>
            <sz val="10"/>
            <color indexed="8"/>
            <rFont val="Calibri"/>
            <family val="2"/>
          </rPr>
          <t>======
ID#AAAAWbwqqkg
    (2022-03-02 22:40:22)
Otro Factor interno no identificado en el listado pero que puede estar presente en el contexto.</t>
        </r>
      </text>
    </comment>
    <comment ref="A706" authorId="0" shapeId="0" xr:uid="{896979FF-7A4F-454A-824D-E46E19F3180E}">
      <text>
        <r>
          <rPr>
            <sz val="10"/>
            <color rgb="FF000000"/>
            <rFont val="Calibri"/>
            <family val="2"/>
            <scheme val="minor"/>
          </rPr>
          <t>======
ID#AAAAWbwqqec
    (2021-12-28 20:47:46)
Diligencie la DT Y AP
	-Nohora Isabel</t>
        </r>
      </text>
    </comment>
    <comment ref="B706" authorId="0" shapeId="0" xr:uid="{3A1E6766-8E7B-AA47-B50A-B4BEB4996410}">
      <text>
        <r>
          <rPr>
            <sz val="10"/>
            <color rgb="FF000000"/>
            <rFont val="Calibri"/>
            <family val="2"/>
          </rPr>
          <t xml:space="preserve">======
</t>
        </r>
        <r>
          <rPr>
            <sz val="10"/>
            <color rgb="FF000000"/>
            <rFont val="Calibri"/>
            <family val="2"/>
          </rPr>
          <t xml:space="preserve">ID#AAAAWbwqqNQ
</t>
        </r>
        <r>
          <rPr>
            <sz val="10"/>
            <color rgb="FF000000"/>
            <rFont val="Calibri"/>
            <family val="2"/>
          </rPr>
          <t xml:space="preserve">    (2021-12-28 20:47:46)
</t>
        </r>
        <r>
          <rPr>
            <sz val="10"/>
            <color rgb="FF000000"/>
            <rFont val="Calibri"/>
            <family val="2"/>
          </rPr>
          <t>Diligencia solo para las DT y AP</t>
        </r>
      </text>
    </comment>
    <comment ref="A711" authorId="0" shapeId="0" xr:uid="{3A04FD83-5D80-104D-98DF-6B8447414530}">
      <text>
        <r>
          <rPr>
            <sz val="10"/>
            <color rgb="FF000000"/>
            <rFont val="Calibri"/>
            <family val="2"/>
          </rPr>
          <t xml:space="preserve">======
</t>
        </r>
        <r>
          <rPr>
            <sz val="10"/>
            <color rgb="FF000000"/>
            <rFont val="Calibri"/>
            <family val="2"/>
          </rPr>
          <t xml:space="preserve">ID#AAAAWbwqqg8
</t>
        </r>
        <r>
          <rPr>
            <sz val="10"/>
            <color rgb="FF000000"/>
            <rFont val="Calibri"/>
            <family val="2"/>
          </rPr>
          <t xml:space="preserve">    (2021-12-28 20:47:46)
</t>
        </r>
        <r>
          <rPr>
            <sz val="10"/>
            <color rgb="FF000000"/>
            <rFont val="Calibri"/>
            <family val="2"/>
          </rPr>
          <t>Competencia del personal, disponibilidad del personal, seguridad y salud ocupacional.</t>
        </r>
      </text>
    </comment>
    <comment ref="A712" authorId="0" shapeId="0" xr:uid="{15C1D0E5-B811-264B-BAD7-82C8698C9144}">
      <text>
        <r>
          <rPr>
            <sz val="10"/>
            <color indexed="8"/>
            <rFont val="Calibri"/>
            <family val="2"/>
          </rPr>
          <t>======
ID#AAAAWbwqqfM
    (2021-12-28 20:47:45)
Capacidad, diseño, ejecución, proveedores, entradas, salidas, gestión del conocimiento dentro de la entidad.</t>
        </r>
      </text>
    </comment>
    <comment ref="A713" authorId="0" shapeId="0" xr:uid="{346937F4-8985-FB4B-ADBB-A32F4C6CD8FC}">
      <text>
        <r>
          <rPr>
            <sz val="10"/>
            <color indexed="8"/>
            <rFont val="Calibri"/>
            <family val="2"/>
          </rPr>
          <t>======
ID#AAAAWbwqqns
    (2021-12-28 20:47:45)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714" authorId="0" shapeId="0" xr:uid="{BB91207A-AD26-1243-B537-14C7BFEB6A38}">
      <text>
        <r>
          <rPr>
            <sz val="10"/>
            <color indexed="8"/>
            <rFont val="Calibri"/>
            <family val="2"/>
          </rPr>
          <t>======
ID#AAAAWbwqqpI
    (2021-12-28 20:47:45)
Lineamientos en cuanto a la planeación estratégica de la entidad, estructura organizacional, seguimiento de las metas y objetivos institucionales, informes de gestión.</t>
        </r>
      </text>
    </comment>
    <comment ref="A715" authorId="0" shapeId="0" xr:uid="{BE41E114-1E77-4A41-889C-9E84B58CEE19}">
      <text>
        <r>
          <rPr>
            <sz val="10"/>
            <color indexed="8"/>
            <rFont val="Calibri"/>
            <family val="2"/>
          </rPr>
          <t>======
ID#AAAAWbwqqkE
    (2021-12-28 20:47:45)
Canales utilizados y su efectividad, flujo de información necesaria para el desarrollo de las operaciones.</t>
        </r>
      </text>
    </comment>
    <comment ref="A716" authorId="0" shapeId="0" xr:uid="{31890A10-80E5-2347-9F83-E6BFD7FCE890}">
      <text>
        <r>
          <rPr>
            <sz val="10"/>
            <color indexed="8"/>
            <rFont val="Calibri"/>
            <family val="2"/>
          </rPr>
          <t>======
ID#AAAAWbwqqn4
    (2021-12-28 20:47:45)
Presupuesto de funcionamiento, recursos de inversión, infraestructura, capacidad instalada.</t>
        </r>
      </text>
    </comment>
    <comment ref="A717" authorId="0" shapeId="0" xr:uid="{F37555B2-2B8D-BF45-80EF-D59153ECBD8F}">
      <text>
        <r>
          <rPr>
            <sz val="10"/>
            <color indexed="8"/>
            <rFont val="Calibri"/>
            <family val="2"/>
          </rPr>
          <t>======
ID#AAAAWbwqqy8
    (2021-12-28 20:47:45)
Otro Factor interno no identificado en el listado pero que puede estar presente en el contexto.</t>
        </r>
      </text>
    </comment>
    <comment ref="A720" authorId="0" shapeId="0" xr:uid="{C077ACB6-D229-0B42-8027-5670958524B0}">
      <text>
        <r>
          <rPr>
            <sz val="10"/>
            <color indexed="8"/>
            <rFont val="Calibri"/>
            <family val="2"/>
          </rPr>
          <t>======
ID#AAAAWbwqq4Q
    (2021-12-28 20:47:45)
Claridad en la descripción del alcance y objetivo del proceso.</t>
        </r>
      </text>
    </comment>
    <comment ref="A721" authorId="0" shapeId="0" xr:uid="{38F9E289-5116-FB4C-900E-F0431BF9390E}">
      <text>
        <r>
          <rPr>
            <sz val="10"/>
            <color indexed="8"/>
            <rFont val="Calibri"/>
            <family val="2"/>
          </rPr>
          <t>======
ID#AAAAWbwqqr4
    (2021-12-28 20:47:45)
Relación precisa con otros procesos en cuanto a insumos, proveedores, productos, usuarios o clientes.</t>
        </r>
      </text>
    </comment>
    <comment ref="A722" authorId="0" shapeId="0" xr:uid="{3E38F8D7-512F-2840-BB29-DF6D108592F0}">
      <text>
        <r>
          <rPr>
            <sz val="10"/>
            <color indexed="8"/>
            <rFont val="Calibri"/>
            <family val="2"/>
          </rPr>
          <t>======
ID#AAAAWbwqqy4
    (2021-12-28 20:47:45)
Procesos que determinan lineamientos necesarios para el desarrollo de todos los procesos de la entidad.</t>
        </r>
      </text>
    </comment>
    <comment ref="A723" authorId="0" shapeId="0" xr:uid="{C23CC44B-D252-2547-AA38-4638B2AA782D}">
      <text>
        <r>
          <rPr>
            <sz val="10"/>
            <color indexed="8"/>
            <rFont val="Calibri"/>
            <family val="2"/>
          </rPr>
          <t>======
ID#AAAAWbwqqSc
    (2021-12-28 20:47:46)
Pertinencia en los procedimientos que desarrollan los procesos.</t>
        </r>
      </text>
    </comment>
    <comment ref="A724" authorId="0" shapeId="0" xr:uid="{BEE70B52-C8A0-BC49-B45C-39F4BD572B3F}">
      <text>
        <r>
          <rPr>
            <sz val="10"/>
            <color indexed="8"/>
            <rFont val="Calibri"/>
            <family val="2"/>
          </rPr>
          <t>======
ID#AAAAWbwqqMM
    (2021-12-28 20:47:45)
Grado de autoridad y responsabilidad de los funcionarios frente al proceso.</t>
        </r>
      </text>
    </comment>
    <comment ref="A725" authorId="0" shapeId="0" xr:uid="{3FB91B1B-0277-AE4C-8C8D-51179DEF7EE0}">
      <text>
        <r>
          <rPr>
            <sz val="10"/>
            <color indexed="8"/>
            <rFont val="Calibri"/>
            <family val="2"/>
          </rPr>
          <t>======
ID#AAAAWbwqqK8
    (2021-12-28 20:47:45)
Efectividad en los flujos de información determinados en la interacción de los procesos.</t>
        </r>
      </text>
    </comment>
    <comment ref="A726" authorId="0" shapeId="0" xr:uid="{AF033BB8-E613-9C42-9659-D5DAE1AA2CE9}">
      <text>
        <r>
          <rPr>
            <sz val="10"/>
            <color indexed="8"/>
            <rFont val="Calibri"/>
            <family val="2"/>
          </rPr>
          <t>======
ID#AAAAWbwqqNw
Microsoft Office User    (2021-12-28 20:47:46)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727" authorId="0" shapeId="0" xr:uid="{F58F0F50-D648-8E4A-BCFC-678480A747BD}">
      <text>
        <r>
          <rPr>
            <sz val="10"/>
            <color indexed="8"/>
            <rFont val="Calibri"/>
            <family val="2"/>
          </rPr>
          <t>======
ID#AAAAWbwqq68
    (2021-12-28 20:47:46)
Otro Factor interno no identificado en el listado pero que puede estar presente en el contexto.</t>
        </r>
      </text>
    </comment>
    <comment ref="A730" authorId="0" shapeId="0" xr:uid="{D03275FB-8B2E-ED45-90CE-7A76A18AFCD1}">
      <text>
        <r>
          <rPr>
            <sz val="10"/>
            <color indexed="8"/>
            <rFont val="Calibri"/>
            <family val="2"/>
          </rPr>
          <t>======
ID#AAAAWbwqqyM
    (2021-12-28 20:47:45)
Disminución del presupuesto por prioridades del gobierno, austeridad del gastos, disponibilidad de capital, liquidez, mercados financieros, desempleo, competencia.</t>
        </r>
      </text>
    </comment>
    <comment ref="A731" authorId="0" shapeId="0" xr:uid="{249AC5D2-358A-8F46-BAF9-34103543C7C3}">
      <text>
        <r>
          <rPr>
            <sz val="10"/>
            <color indexed="8"/>
            <rFont val="Calibri"/>
            <family val="2"/>
          </rPr>
          <t>======
ID#AAAAWbwqq7g
    (2021-12-28 20:47:45)
Cambio de gobierno, legislación, políticas públicas, regulación, falta de continuidad de los programas establecidos.</t>
        </r>
      </text>
    </comment>
    <comment ref="A732" authorId="0" shapeId="0" xr:uid="{71A091B1-5B1B-9B42-9861-06C70207916A}">
      <text>
        <r>
          <rPr>
            <sz val="10"/>
            <color indexed="8"/>
            <rFont val="Calibri"/>
            <family val="2"/>
          </rPr>
          <t>======
ID#AAAAWbwqq1w
    (2021-12-28 20:47:46)
Normatividad externa (leyes, decretos, ordenanzas y acuerdos), cambios legales y normativos que pueden afectar la misión y visión de la entidad.</t>
        </r>
      </text>
    </comment>
    <comment ref="A733" authorId="0" shapeId="0" xr:uid="{4DF2892E-B315-1545-91AF-E0376DEC49CA}">
      <text>
        <r>
          <rPr>
            <sz val="10"/>
            <color indexed="8"/>
            <rFont val="Calibri"/>
            <family val="2"/>
          </rPr>
          <t>======
ID#AAAAWbwqqX0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734" authorId="0" shapeId="0" xr:uid="{821FA05E-3ED8-0E41-BBA0-7B2B50413876}">
      <text>
        <r>
          <rPr>
            <sz val="10"/>
            <color rgb="FF000000"/>
            <rFont val="Calibri"/>
            <family val="2"/>
          </rPr>
          <t xml:space="preserve">======
</t>
        </r>
        <r>
          <rPr>
            <sz val="10"/>
            <color rgb="FF000000"/>
            <rFont val="Calibri"/>
            <family val="2"/>
          </rPr>
          <t xml:space="preserve">ID#AAAAWbwqqh0
</t>
        </r>
        <r>
          <rPr>
            <sz val="10"/>
            <color rgb="FF000000"/>
            <rFont val="Calibri"/>
            <family val="2"/>
          </rPr>
          <t xml:space="preserve">    (2021-12-28 20:47:46)
</t>
        </r>
        <r>
          <rPr>
            <sz val="10"/>
            <color rgb="FF000000"/>
            <rFont val="Calibri"/>
            <family val="2"/>
          </rPr>
          <t>Avances en tecnología, acceso a sistemas de información externos, gobierno en línea.</t>
        </r>
      </text>
    </comment>
    <comment ref="A735" authorId="0" shapeId="0" xr:uid="{2F81D58F-618C-5B40-830F-178B106C7A17}">
      <text>
        <r>
          <rPr>
            <sz val="10"/>
            <color indexed="8"/>
            <rFont val="Calibri"/>
            <family val="2"/>
          </rPr>
          <t>======
ID#AAAAWbwqq1I
    (2021-12-28 20:47:45)
Emisiones y residuos, energía, catástrofes naturales, desarrollo sostenible.</t>
        </r>
      </text>
    </comment>
    <comment ref="A736" authorId="0" shapeId="0" xr:uid="{98AFDB2A-91D1-4444-A109-FF4481F77DE6}">
      <text>
        <r>
          <rPr>
            <sz val="10"/>
            <color indexed="8"/>
            <rFont val="Calibri"/>
            <family val="2"/>
          </rPr>
          <t>======
ID#AAAAWbwqqkw
    (2021-12-28 20:47:46)
Otro Factor interno no identificado en el listado pero que puede estar presente en el contexto.</t>
        </r>
      </text>
    </comment>
    <comment ref="A744" authorId="0" shapeId="0" xr:uid="{4563ECE0-2BB0-A74E-9C52-86AFFFE3414F}">
      <text>
        <r>
          <rPr>
            <sz val="10"/>
            <color rgb="FF000000"/>
            <rFont val="Calibri"/>
            <family val="2"/>
            <scheme val="minor"/>
          </rPr>
          <t>======
ID#AAAAWbwqquQ
    (2022-03-02 22:40:23)
Diligencie la DT Y AP
	-Nohora Isabel</t>
        </r>
      </text>
    </comment>
    <comment ref="B744" authorId="0" shapeId="0" xr:uid="{7EEEBBA6-D51C-D349-9782-5119EE8C3950}">
      <text>
        <r>
          <rPr>
            <sz val="10"/>
            <color rgb="FF000000"/>
            <rFont val="Calibri"/>
            <family val="2"/>
          </rPr>
          <t xml:space="preserve">======
</t>
        </r>
        <r>
          <rPr>
            <sz val="10"/>
            <color rgb="FF000000"/>
            <rFont val="Calibri"/>
            <family val="2"/>
          </rPr>
          <t xml:space="preserve">ID#AAAAWbwqq0c
</t>
        </r>
        <r>
          <rPr>
            <sz val="10"/>
            <color rgb="FF000000"/>
            <rFont val="Calibri"/>
            <family val="2"/>
          </rPr>
          <t xml:space="preserve">    (2022-03-02 22:40:23)
</t>
        </r>
        <r>
          <rPr>
            <sz val="10"/>
            <color rgb="FF000000"/>
            <rFont val="Calibri"/>
            <family val="2"/>
          </rPr>
          <t>Diligencia solo para las DT y AP</t>
        </r>
      </text>
    </comment>
    <comment ref="B747" authorId="0" shapeId="0" xr:uid="{332AF867-AD2A-C54A-96DB-EF6BB97D4720}">
      <text>
        <r>
          <rPr>
            <sz val="10"/>
            <color rgb="FF000000"/>
            <rFont val="Calibri"/>
            <family val="2"/>
            <scheme val="minor"/>
          </rPr>
          <t>======
ID#AAAAWbwqqUM
    (2022-03-02 22:40:22)
Aquellas características propias de PNN, que le facilitan o favorecen el logro de los objetivos del plan Estrategico institucional y de los procesos .(ventajas competitivas)</t>
        </r>
      </text>
    </comment>
    <comment ref="C747" authorId="0" shapeId="0" xr:uid="{B4F32906-E9F9-0C48-A183-EA07972CF25F}">
      <text>
        <r>
          <rPr>
            <sz val="10"/>
            <color rgb="FF000000"/>
            <rFont val="Calibri"/>
            <family val="2"/>
            <scheme val="minor"/>
          </rPr>
          <t>======
ID#AAAAWbwqq7k
    (2022-03-02 22:40:23)
Aquellas características propias de PNN, que constituyen obstáculos internos al logro de los objetivos del plan Estratégico institucional y de los proceso.</t>
        </r>
      </text>
    </comment>
    <comment ref="A748" authorId="0" shapeId="0" xr:uid="{BEC09730-FD58-9D4C-91A7-EA8DFE4A3274}">
      <text>
        <r>
          <rPr>
            <sz val="10"/>
            <color rgb="FF000000"/>
            <rFont val="Calibri"/>
            <family val="2"/>
            <scheme val="minor"/>
          </rPr>
          <t>======
ID#AAAAWbwqqng
    (2022-03-02 22:40:22)
Competencia del personal, disponibilidad del personal, seguridad y salud ocupacional.</t>
        </r>
      </text>
    </comment>
    <comment ref="A749" authorId="0" shapeId="0" xr:uid="{E4985476-A812-2044-8E07-9F5C923F32B3}">
      <text>
        <r>
          <rPr>
            <sz val="10"/>
            <color rgb="FF000000"/>
            <rFont val="Calibri"/>
            <family val="2"/>
            <scheme val="minor"/>
          </rPr>
          <t>======
ID#AAAAWbwqqLs
    (2022-03-02 22:40:22)
Capacidad, diseño, ejecución, proveedores, entradas, salidas, gestión del conocimiento dentro de la entidad.</t>
        </r>
      </text>
    </comment>
    <comment ref="A750" authorId="0" shapeId="0" xr:uid="{0584B18D-F512-F245-A1DE-B8D445F5C96E}">
      <text>
        <r>
          <rPr>
            <sz val="10"/>
            <color rgb="FF000000"/>
            <rFont val="Calibri"/>
            <family val="2"/>
            <scheme val="minor"/>
          </rPr>
          <t>======
ID#AAAAWbwqq40
    (2022-03-02 22:40:23)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751" authorId="0" shapeId="0" xr:uid="{4CA4035B-5955-3943-BF15-50636AAD4147}">
      <text>
        <r>
          <rPr>
            <sz val="10"/>
            <color rgb="FF000000"/>
            <rFont val="Calibri"/>
            <family val="2"/>
            <scheme val="minor"/>
          </rPr>
          <t>======
ID#AAAAWbwqqp8
    (2022-03-02 22:40:22)
Lineamientos en cuanto a la planeación estratégica de la entidad, estructura organizacional, seguimiento de las metas y objetivos institucionales, informes de gestión.</t>
        </r>
      </text>
    </comment>
    <comment ref="A752" authorId="0" shapeId="0" xr:uid="{8B0EF637-0622-CE4A-BD21-AF2B6885A670}">
      <text>
        <r>
          <rPr>
            <sz val="10"/>
            <color rgb="FF000000"/>
            <rFont val="Calibri"/>
            <family val="2"/>
            <scheme val="minor"/>
          </rPr>
          <t>======
ID#AAAAWbwqq7c
    (2022-03-02 22:40:23)
Canales utilizados y su efectividad, flujo de información necesaria para el desarrollo de las operaciones.</t>
        </r>
      </text>
    </comment>
    <comment ref="A753" authorId="0" shapeId="0" xr:uid="{273C238B-F804-A14C-ADAD-444B9F79417D}">
      <text>
        <r>
          <rPr>
            <sz val="10"/>
            <color rgb="FF000000"/>
            <rFont val="Calibri"/>
            <family val="2"/>
            <scheme val="minor"/>
          </rPr>
          <t>======
ID#AAAAWbwqqkM
    (2022-03-02 22:40:22)
Presupuesto de funcionamiento, recursos de inversión, infraestructura, capacidad instalada.</t>
        </r>
      </text>
    </comment>
    <comment ref="A754" authorId="0" shapeId="0" xr:uid="{5E86C5F5-930B-374C-B81E-C30A468A37DC}">
      <text>
        <r>
          <rPr>
            <sz val="10"/>
            <color rgb="FF000000"/>
            <rFont val="Calibri"/>
            <family val="2"/>
            <scheme val="minor"/>
          </rPr>
          <t>======
ID#AAAAWbwqqhg
    (2022-03-02 22:40:22)
Otro Factor interno no identificado en el listado pero que puede estar presente en el contexto.</t>
        </r>
      </text>
    </comment>
    <comment ref="B756" authorId="0" shapeId="0" xr:uid="{CA945E83-A845-3346-93D1-9D6D3D13092D}">
      <text>
        <r>
          <rPr>
            <sz val="10"/>
            <color rgb="FF000000"/>
            <rFont val="Calibri"/>
            <family val="2"/>
            <scheme val="minor"/>
          </rPr>
          <t>======
ID#AAAAWbwqqYo
    (2022-03-02 22:40:22)
Aquellas características propias de PNN, que le facilitan o favorecen el logro de los objetivos del plan Estrategico institucional y de los procesos .(ventajas competitivas)</t>
        </r>
      </text>
    </comment>
    <comment ref="C756" authorId="0" shapeId="0" xr:uid="{33BDA868-C872-F346-A47E-75B14D308F67}">
      <text>
        <r>
          <rPr>
            <sz val="10"/>
            <color rgb="FF000000"/>
            <rFont val="Calibri"/>
            <family val="2"/>
            <scheme val="minor"/>
          </rPr>
          <t>======
ID#AAAAWbwqq5g
    (2022-03-02 22:40:23)
Aquellas características propias de PNN, que constituyen obstáculos internos al logro de los objetivos del plan Estratégico institucional y de los proceso.</t>
        </r>
      </text>
    </comment>
    <comment ref="A757" authorId="0" shapeId="0" xr:uid="{3E559FAA-2D64-F549-AAF7-4852500A3880}">
      <text>
        <r>
          <rPr>
            <sz val="10"/>
            <color rgb="FF000000"/>
            <rFont val="Calibri"/>
            <family val="2"/>
            <scheme val="minor"/>
          </rPr>
          <t>======
ID#AAAAWbwqqow
    (2022-03-02 22:40:22)
Claridad en la descripción del alcance y objetivo del proceso.</t>
        </r>
      </text>
    </comment>
    <comment ref="A758" authorId="0" shapeId="0" xr:uid="{44E7995D-DA0A-7842-BFE2-DCEDD371042C}">
      <text>
        <r>
          <rPr>
            <sz val="10"/>
            <color rgb="FF000000"/>
            <rFont val="Calibri"/>
            <family val="2"/>
            <scheme val="minor"/>
          </rPr>
          <t>======
ID#AAAAWbwqqRA
    (2022-03-02 22:40:22)
Relación precisa con otros procesos en cuanto a insumos, proveedores, productos, usuarios o clientes.</t>
        </r>
      </text>
    </comment>
    <comment ref="A759" authorId="0" shapeId="0" xr:uid="{BBDB572F-72B7-7A4B-AB7A-6F7578B91F09}">
      <text>
        <r>
          <rPr>
            <sz val="10"/>
            <color rgb="FF000000"/>
            <rFont val="Calibri"/>
            <family val="2"/>
            <scheme val="minor"/>
          </rPr>
          <t>======
ID#AAAAWbwqqsU
    (2022-03-02 22:40:22)
Procesos que determinan lineamientos necesarios para el desarrollo de todos los procesos de la entidad.</t>
        </r>
      </text>
    </comment>
    <comment ref="A760" authorId="0" shapeId="0" xr:uid="{EEFCC966-A0B7-7246-8E48-CC6B21890D44}">
      <text>
        <r>
          <rPr>
            <sz val="10"/>
            <color rgb="FF000000"/>
            <rFont val="Calibri"/>
            <family val="2"/>
            <scheme val="minor"/>
          </rPr>
          <t>======
ID#AAAAWbwqqp0
    (2022-03-02 22:40:22)
Pertinencia en los procedimientos que desarrollan los procesos.</t>
        </r>
      </text>
    </comment>
    <comment ref="A761" authorId="0" shapeId="0" xr:uid="{ABD6B13F-B274-234C-9995-D589EDDE72C2}">
      <text>
        <r>
          <rPr>
            <sz val="10"/>
            <color rgb="FF000000"/>
            <rFont val="Calibri"/>
            <family val="2"/>
            <scheme val="minor"/>
          </rPr>
          <t>======
ID#AAAAWbwqqN0
    (2022-03-02 22:40:22)
Grado de autoridad y responsabilidad de los funcionarios frente al proceso.</t>
        </r>
      </text>
    </comment>
    <comment ref="A762" authorId="0" shapeId="0" xr:uid="{7721CC88-EF8A-8F4C-B9B7-7FA1940C119B}">
      <text>
        <r>
          <rPr>
            <sz val="10"/>
            <color rgb="FF000000"/>
            <rFont val="Calibri"/>
            <family val="2"/>
            <scheme val="minor"/>
          </rPr>
          <t>======
ID#AAAAWbwqqtU
    (2022-03-02 22:40:23)
Efectividad en los flujos de información determinados en la interacción de los procesos.</t>
        </r>
      </text>
    </comment>
    <comment ref="A763" authorId="0" shapeId="0" xr:uid="{FC1E7C99-DC0C-114C-8C43-BC99384E179D}">
      <text>
        <r>
          <rPr>
            <sz val="10"/>
            <color rgb="FF000000"/>
            <rFont val="Calibri"/>
            <family val="2"/>
            <scheme val="minor"/>
          </rPr>
          <t>======
ID#AAAAWbwqquU
Microsoft Office User    (2022-03-02 22:40:23)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764" authorId="0" shapeId="0" xr:uid="{A2F0DE99-0192-0C4B-91EF-784EE4C59860}">
      <text>
        <r>
          <rPr>
            <sz val="10"/>
            <color rgb="FF000000"/>
            <rFont val="Calibri"/>
            <family val="2"/>
            <scheme val="minor"/>
          </rPr>
          <t>======
ID#AAAAWbwqq7o
    (2022-03-02 22:40:23)
Otro Factor interno no identificado en el listado pero que puede estar presente en el contexto.</t>
        </r>
      </text>
    </comment>
    <comment ref="B766" authorId="0" shapeId="0" xr:uid="{04C7FE5C-03D7-9948-A091-9CC17005B9A2}">
      <text>
        <r>
          <rPr>
            <sz val="10"/>
            <color rgb="FF000000"/>
            <rFont val="Calibri"/>
            <family val="2"/>
            <scheme val="minor"/>
          </rPr>
          <t>======
ID#AAAAWbwqqYs
    (2022-03-02 22:40:22)
Son aquellas situaciones que se presentan en el entorno de PNN y que podrían favorecer el logro de los objetivos del Plan Estratégico Institucional y de los procesos.</t>
        </r>
      </text>
    </comment>
    <comment ref="C766" authorId="0" shapeId="0" xr:uid="{EBAA51F6-FB3D-F548-9DC3-861EB8F57892}">
      <text>
        <r>
          <rPr>
            <sz val="10"/>
            <color rgb="FF000000"/>
            <rFont val="Calibri"/>
            <family val="2"/>
            <scheme val="minor"/>
          </rPr>
          <t>======
ID#AAAAWbwqqh8
    (2022-03-02 22:40:22)
Aquellas situaciones que se presentan en el entorno de PNN y que podrían afectar negativamente, las posibilidades de logro de los objetivos del Plan Estratégico Institucional y de los procesos</t>
        </r>
      </text>
    </comment>
    <comment ref="A767" authorId="0" shapeId="0" xr:uid="{2A5D0728-AB8D-2144-8F8F-DD97F29D7479}">
      <text>
        <r>
          <rPr>
            <sz val="10"/>
            <color rgb="FF000000"/>
            <rFont val="Calibri"/>
            <family val="2"/>
            <scheme val="minor"/>
          </rPr>
          <t>======
ID#AAAAWbwqqmM
    (2022-03-02 22:40:22)
Disminución del presupuesto por prioridades del gobierno, austeridad del gastos, disponibilidad de capital, liquidez, mercados financieros, desempleo, competencia.</t>
        </r>
      </text>
    </comment>
    <comment ref="A768" authorId="0" shapeId="0" xr:uid="{ABC053A7-A067-AE46-BA50-C23089559D20}">
      <text>
        <r>
          <rPr>
            <sz val="10"/>
            <color rgb="FF000000"/>
            <rFont val="Calibri"/>
            <family val="2"/>
            <scheme val="minor"/>
          </rPr>
          <t>======
ID#AAAAWbwqqr8
    (2022-03-02 22:40:22)
Cambio de gobierno, legislación, políticas públicas, regulación, falta de continuidad de los programas establecidos.</t>
        </r>
      </text>
    </comment>
    <comment ref="A769" authorId="0" shapeId="0" xr:uid="{57526E63-2D00-454E-8BA4-AAAD47DA5A12}">
      <text>
        <r>
          <rPr>
            <sz val="10"/>
            <color rgb="FF000000"/>
            <rFont val="Calibri"/>
            <family val="2"/>
            <scheme val="minor"/>
          </rPr>
          <t>======
ID#AAAAWbwqqKU
    (2022-03-02 22:40:22)
Normatividad externa (leyes, decretos, ordenanzas y acuerdos), cambios legales y normativos que pueden afectar la misión y visión de la entidad.</t>
        </r>
      </text>
    </comment>
    <comment ref="A770" authorId="0" shapeId="0" xr:uid="{49E6D56C-33A4-1549-B62B-949A2247BE2B}">
      <text>
        <r>
          <rPr>
            <sz val="10"/>
            <color rgb="FF000000"/>
            <rFont val="Calibri"/>
            <family val="2"/>
            <scheme val="minor"/>
          </rPr>
          <t>======
ID#AAAAWbwqqiE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771" authorId="0" shapeId="0" xr:uid="{C1D75D52-1933-A54C-B1DF-FF8A0BA3372D}">
      <text>
        <r>
          <rPr>
            <sz val="10"/>
            <color rgb="FF000000"/>
            <rFont val="Calibri"/>
            <family val="2"/>
            <scheme val="minor"/>
          </rPr>
          <t>======
ID#AAAAWbwqqWU
    (2022-03-02 22:40:22)
Avances en tecnología, acceso a sistemas de información externos, gobierno en línea.</t>
        </r>
      </text>
    </comment>
    <comment ref="A772" authorId="0" shapeId="0" xr:uid="{DC8713B0-4AAD-7149-B2B9-98DFDDBE1919}">
      <text>
        <r>
          <rPr>
            <sz val="10"/>
            <color rgb="FF000000"/>
            <rFont val="Calibri"/>
            <family val="2"/>
            <scheme val="minor"/>
          </rPr>
          <t>======
ID#AAAAWbwqqag
    (2022-03-02 22:40:22)
Emisiones y residuos, energía, catástrofes naturales, desarrollo sostenible.</t>
        </r>
      </text>
    </comment>
    <comment ref="A773" authorId="0" shapeId="0" xr:uid="{67E12EC8-28AC-7B4D-BE72-D2E1E7C655CF}">
      <text>
        <r>
          <rPr>
            <sz val="10"/>
            <color rgb="FF000000"/>
            <rFont val="Calibri"/>
            <family val="2"/>
            <scheme val="minor"/>
          </rPr>
          <t>======
ID#AAAAWbwqqv4
    (2022-03-02 22:40:23)
Otro Factor interno no identificado en el listado pero que puede estar presente en el contexto.</t>
        </r>
      </text>
    </comment>
    <comment ref="A783" authorId="0" shapeId="0" xr:uid="{746A3F00-DF97-7A43-A51F-B9FFDA5BDA17}">
      <text>
        <r>
          <rPr>
            <sz val="10"/>
            <color rgb="FF000000"/>
            <rFont val="Calibri"/>
            <family val="2"/>
            <scheme val="minor"/>
          </rPr>
          <t>======
ID#AAAAWbwqquQ
    (2022-03-02 22:40:23)
Diligencie la DT Y AP
	-Nohora Isabel</t>
        </r>
      </text>
    </comment>
    <comment ref="B783" authorId="0" shapeId="0" xr:uid="{CEE2CBA5-FF8E-4D41-B684-26A0DF894BCF}">
      <text>
        <r>
          <rPr>
            <sz val="10"/>
            <color rgb="FF000000"/>
            <rFont val="Calibri"/>
            <family val="2"/>
            <scheme val="minor"/>
          </rPr>
          <t>======
ID#AAAAWbwqq0c
    (2022-03-02 22:40:23)
Diligencia solo para las DT y AP</t>
        </r>
      </text>
    </comment>
    <comment ref="B786" authorId="0" shapeId="0" xr:uid="{2355523E-5F1C-8742-A023-6B9E6DFEC287}">
      <text>
        <r>
          <rPr>
            <sz val="10"/>
            <color indexed="8"/>
            <rFont val="Calibri"/>
            <family val="2"/>
          </rPr>
          <t>======
ID#AAAAWbwqqXk
    (2022-03-02 22:40:22)
Aquellas características propias de PNN, que le facilitan o favorecen el logro de los objetivos del plan Estrategico institucional y de los procesos .(ventajas competitivas)</t>
        </r>
      </text>
    </comment>
    <comment ref="C786" authorId="0" shapeId="0" xr:uid="{F5908B36-E86F-3C47-AF1C-C347F5F008D0}">
      <text>
        <r>
          <rPr>
            <sz val="10"/>
            <color indexed="8"/>
            <rFont val="Calibri"/>
            <family val="2"/>
          </rPr>
          <t>======
ID#AAAAWbwqqLE
    (2022-03-02 22:40:22)
Aquellas características propias de PNN, que constituyen obstáculos internos al logro de los objetivos del plan Estratégico institucional y de los proceso.</t>
        </r>
      </text>
    </comment>
    <comment ref="A787" authorId="0" shapeId="0" xr:uid="{B0624CAD-AD3E-6A43-BE73-A980220980B7}">
      <text>
        <r>
          <rPr>
            <sz val="10"/>
            <color indexed="8"/>
            <rFont val="Calibri"/>
            <family val="2"/>
          </rPr>
          <t>======
ID#AAAAWbwqq3g
    (2022-03-02 22:40:23)
Competencia del personal, disponibilidad del personal, seguridad y salud ocupacional.</t>
        </r>
      </text>
    </comment>
    <comment ref="A788" authorId="0" shapeId="0" xr:uid="{500229FF-D8A4-A044-B693-0D80DC2AB1E9}">
      <text>
        <r>
          <rPr>
            <sz val="10"/>
            <color indexed="8"/>
            <rFont val="Calibri"/>
            <family val="2"/>
          </rPr>
          <t>======
ID#AAAAWbwqq5s
    (2022-03-02 22:40:23)
Capacidad, diseño, ejecución, proveedores, entradas, salidas, gestión del conocimiento dentro de la entidad.</t>
        </r>
      </text>
    </comment>
    <comment ref="A789" authorId="0" shapeId="0" xr:uid="{A7F652F0-7476-3547-9BD5-033D28C36600}">
      <text>
        <r>
          <rPr>
            <sz val="10"/>
            <color indexed="8"/>
            <rFont val="Calibri"/>
            <family val="2"/>
          </rPr>
          <t>======
ID#AAAAWbwqqi4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790" authorId="0" shapeId="0" xr:uid="{4F35CA1B-A4D8-4B4E-B67C-179076BB8126}">
      <text>
        <r>
          <rPr>
            <sz val="10"/>
            <color indexed="8"/>
            <rFont val="Calibri"/>
            <family val="2"/>
          </rPr>
          <t>======
ID#AAAAWbwqqaU
    (2022-03-02 22:40:22)
Lineamientos en cuanto a la planeación estratégica de la entidad, estructura organizacional, seguimiento de las metas y objetivos institucionales, informes de gestión.</t>
        </r>
      </text>
    </comment>
    <comment ref="A791" authorId="0" shapeId="0" xr:uid="{51DDBED1-B8D1-0346-8B47-5295118C11F4}">
      <text>
        <r>
          <rPr>
            <sz val="10"/>
            <color indexed="8"/>
            <rFont val="Calibri"/>
            <family val="2"/>
          </rPr>
          <t>======
ID#AAAAWbwqqVA
    (2022-03-02 22:40:22)
Canales utilizados y su efectividad, flujo de información necesaria para el desarrollo de las operaciones.</t>
        </r>
      </text>
    </comment>
    <comment ref="A792" authorId="0" shapeId="0" xr:uid="{7D6D691D-DBD1-2341-AE42-8E58D11C6E87}">
      <text>
        <r>
          <rPr>
            <sz val="10"/>
            <color indexed="8"/>
            <rFont val="Calibri"/>
            <family val="2"/>
          </rPr>
          <t>======
ID#AAAAWbwqqk0
    (2022-03-02 22:40:22)
Presupuesto de funcionamiento, recursos de inversión, infraestructura, capacidad instalada.</t>
        </r>
      </text>
    </comment>
    <comment ref="A793" authorId="0" shapeId="0" xr:uid="{39F0FAEA-9CCA-EC47-B1F9-1B7575165512}">
      <text>
        <r>
          <rPr>
            <sz val="10"/>
            <color indexed="8"/>
            <rFont val="Calibri"/>
            <family val="2"/>
          </rPr>
          <t>======
ID#AAAAWbwqqzc
    (2022-03-02 22:40:23)
Otro Factor interno no identificado en el listado pero que puede estar presente en el contexto.</t>
        </r>
      </text>
    </comment>
    <comment ref="B795" authorId="0" shapeId="0" xr:uid="{07F41B2E-7396-B644-9A5F-16A7A19CFC98}">
      <text>
        <r>
          <rPr>
            <sz val="10"/>
            <color indexed="8"/>
            <rFont val="Calibri"/>
            <family val="2"/>
          </rPr>
          <t>======
ID#AAAAWbwqqvw
    (2022-03-02 22:40:23)
Aquellas características propias de PNN, que le facilitan o favorecen el logro de los objetivos del plan Estrategico institucional y de los procesos .(ventajas competitivas)</t>
        </r>
      </text>
    </comment>
    <comment ref="C795" authorId="0" shapeId="0" xr:uid="{197072C3-49C8-C14B-BDC0-63D6B816E8BB}">
      <text>
        <r>
          <rPr>
            <sz val="10"/>
            <color indexed="8"/>
            <rFont val="Calibri"/>
            <family val="2"/>
          </rPr>
          <t>======
ID#AAAAWbwqq04
    (2022-03-02 22:40:23)
Aquellas características propias de PNN, que constituyen obstáculos internos al logro de los objetivos del plan Estratégico institucional y de los proceso.</t>
        </r>
      </text>
    </comment>
    <comment ref="A796" authorId="0" shapeId="0" xr:uid="{9551F6DC-F27C-6D4F-A5CD-63A6FCE0A870}">
      <text>
        <r>
          <rPr>
            <sz val="10"/>
            <color indexed="8"/>
            <rFont val="Calibri"/>
            <family val="2"/>
          </rPr>
          <t>======
ID#AAAAWbwqqak
    (2022-03-02 22:40:22)
Claridad en la descripción del alcance y objetivo del proceso.</t>
        </r>
      </text>
    </comment>
    <comment ref="A797" authorId="0" shapeId="0" xr:uid="{AB2FB467-EC85-E442-8BC3-ABC476C4C3E1}">
      <text>
        <r>
          <rPr>
            <sz val="10"/>
            <color indexed="8"/>
            <rFont val="Calibri"/>
            <family val="2"/>
          </rPr>
          <t>======
ID#AAAAWbwqq0M
    (2022-03-02 22:40:23)
Relación precisa con otros procesos en cuanto a insumos, proveedores, productos, usuarios o clientes.</t>
        </r>
      </text>
    </comment>
    <comment ref="A798" authorId="0" shapeId="0" xr:uid="{65F00DE4-4B17-A648-8CBF-AAB28E2C8F09}">
      <text>
        <r>
          <rPr>
            <sz val="10"/>
            <color indexed="8"/>
            <rFont val="Calibri"/>
            <family val="2"/>
          </rPr>
          <t>======
ID#AAAAWbwqq64
    (2022-03-02 22:40:23)
Procesos que determinan lineamientos necesarios para el desarrollo de todos los procesos de la entidad.</t>
        </r>
      </text>
    </comment>
    <comment ref="A799" authorId="0" shapeId="0" xr:uid="{DEDEB36C-9130-AE4D-8AA2-0828FB3194CE}">
      <text>
        <r>
          <rPr>
            <sz val="10"/>
            <color indexed="8"/>
            <rFont val="Calibri"/>
            <family val="2"/>
          </rPr>
          <t>======
ID#AAAAWbwqqRU
    (2022-03-02 22:40:22)
Pertinencia en los procedimientos que desarrollan los procesos.</t>
        </r>
      </text>
    </comment>
    <comment ref="A800" authorId="0" shapeId="0" xr:uid="{5A28B3E7-1BA0-9B4F-9135-CEE991987785}">
      <text>
        <r>
          <rPr>
            <sz val="10"/>
            <color indexed="8"/>
            <rFont val="Calibri"/>
            <family val="2"/>
          </rPr>
          <t>======
ID#AAAAWbwqqv0
    (2022-03-02 22:40:23)
Grado de autoridad y responsabilidad de los funcionarios frente al proceso.</t>
        </r>
      </text>
    </comment>
    <comment ref="A801" authorId="0" shapeId="0" xr:uid="{8A3FB878-5B6C-054B-A996-EEDDC6F8CAA3}">
      <text>
        <r>
          <rPr>
            <sz val="10"/>
            <color indexed="8"/>
            <rFont val="Calibri"/>
            <family val="2"/>
          </rPr>
          <t>======
ID#AAAAWbwqqwE
    (2022-03-02 22:40:23)
Efectividad en los flujos de información determinados en la interacción de los procesos.</t>
        </r>
      </text>
    </comment>
    <comment ref="A802" authorId="0" shapeId="0" xr:uid="{FCA00B81-EA6A-B04A-A681-A90EDC62A2DD}">
      <text>
        <r>
          <rPr>
            <sz val="10"/>
            <color indexed="8"/>
            <rFont val="Calibri"/>
            <family val="2"/>
          </rPr>
          <t>======
ID#AAAAWbwqqVk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803" authorId="0" shapeId="0" xr:uid="{B1A5DA44-7300-7247-AFB6-FCD7888663A9}">
      <text>
        <r>
          <rPr>
            <sz val="10"/>
            <color indexed="8"/>
            <rFont val="Calibri"/>
            <family val="2"/>
          </rPr>
          <t>======
ID#AAAAWbwqqO4
    (2022-03-02 22:40:22)
Otro Factor interno no identificado en el listado pero que puede estar presente en el contexto.</t>
        </r>
      </text>
    </comment>
    <comment ref="B805" authorId="0" shapeId="0" xr:uid="{50AC8290-A201-3A4F-AA79-3DB3B4748860}">
      <text>
        <r>
          <rPr>
            <sz val="10"/>
            <color indexed="8"/>
            <rFont val="Calibri"/>
            <family val="2"/>
          </rPr>
          <t>======
ID#AAAAWbwqqm0
    (2022-03-02 22:40:22)
Son aquellas situaciones que se presentan en el entorno de PNN y que podrían favorecer el logro de los objetivos del Plan Estratégico Institucional y de los procesos.</t>
        </r>
      </text>
    </comment>
    <comment ref="C805" authorId="0" shapeId="0" xr:uid="{FB63A1F4-7A93-3A4A-8C4E-103CA4A2567E}">
      <text>
        <r>
          <rPr>
            <sz val="10"/>
            <color indexed="8"/>
            <rFont val="Calibri"/>
            <family val="2"/>
          </rPr>
          <t>======
ID#AAAAWbwqq3s
    (2022-03-02 22:40:23)
Aquellas situaciones que se presentan en el entorno de PNN y que podrían afectar negativamente, las posibilidades de logro de los objetivos del Plan Estratégico Institucional y de los procesos</t>
        </r>
      </text>
    </comment>
    <comment ref="A806" authorId="0" shapeId="0" xr:uid="{1D7226E6-3466-9948-9D25-BC5B15C9B5FA}">
      <text>
        <r>
          <rPr>
            <sz val="10"/>
            <color indexed="8"/>
            <rFont val="Calibri"/>
            <family val="2"/>
          </rPr>
          <t>======
ID#AAAAWbwqqqQ
    (2022-03-02 22:40:22)
Disminución del presupuesto por prioridades del gobierno, austeridad del gastos, disponibilidad de capital, liquidez, mercados financieros, desempleo, competencia.</t>
        </r>
      </text>
    </comment>
    <comment ref="A807" authorId="0" shapeId="0" xr:uid="{D8355E9E-D88F-934F-8A88-934D38111CD2}">
      <text>
        <r>
          <rPr>
            <sz val="10"/>
            <color indexed="8"/>
            <rFont val="Calibri"/>
            <family val="2"/>
          </rPr>
          <t>======
ID#AAAAWbwqqqs
    (2022-03-02 22:40:22)
Cambio de gobierno, legislación, políticas públicas, regulación, falta de continuidad de los programas establecidos.</t>
        </r>
      </text>
    </comment>
    <comment ref="A808" authorId="0" shapeId="0" xr:uid="{6BC345D6-260B-D544-9665-EBA74BA92426}">
      <text>
        <r>
          <rPr>
            <sz val="10"/>
            <color indexed="8"/>
            <rFont val="Calibri"/>
            <family val="2"/>
          </rPr>
          <t>======
ID#AAAAWbwqqyw
    (2022-03-02 22:40:23)
Normatividad externa (leyes, decretos, ordenanzas y acuerdos), cambios legales y normativos que pueden afectar la misión y visión de la entidad.</t>
        </r>
      </text>
    </comment>
    <comment ref="A809" authorId="0" shapeId="0" xr:uid="{781D12D3-4F5A-C045-943A-787A2CDF3660}">
      <text>
        <r>
          <rPr>
            <sz val="10"/>
            <color indexed="8"/>
            <rFont val="Calibri"/>
            <family val="2"/>
          </rPr>
          <t>======
ID#AAAAWbwqqiQ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810" authorId="0" shapeId="0" xr:uid="{CEB84468-3CE1-D544-9E74-2C4589CFFBAB}">
      <text>
        <r>
          <rPr>
            <sz val="10"/>
            <color indexed="8"/>
            <rFont val="Calibri"/>
            <family val="2"/>
          </rPr>
          <t>======
ID#AAAAWbwqqXQ
    (2022-03-02 22:40:22)
Avances en tecnología, acceso a sistemas de información externos, gobierno en línea.</t>
        </r>
      </text>
    </comment>
    <comment ref="A811" authorId="0" shapeId="0" xr:uid="{915F5B40-7A41-964D-BEB5-74C9FF92A081}">
      <text>
        <r>
          <rPr>
            <sz val="10"/>
            <color indexed="8"/>
            <rFont val="Calibri"/>
            <family val="2"/>
          </rPr>
          <t>======
ID#AAAAWbwqqR0
    (2022-03-02 22:40:22)
Emisiones y residuos, energía, catástrofes naturales, desarrollo sostenible.</t>
        </r>
      </text>
    </comment>
    <comment ref="A812" authorId="0" shapeId="0" xr:uid="{2053857E-3D0F-2E42-B901-F8DF66A9EBAB}">
      <text>
        <r>
          <rPr>
            <sz val="10"/>
            <color indexed="8"/>
            <rFont val="Calibri"/>
            <family val="2"/>
          </rPr>
          <t>======
ID#AAAAWbwqqko
    (2022-03-02 22:40:22)
Otro Factor interno no identificado en el listado pero que puede estar presente en el contexto.</t>
        </r>
      </text>
    </comment>
    <comment ref="A819" authorId="0" shapeId="0" xr:uid="{C18BF467-74C2-B84D-8894-FEF53AEF342E}">
      <text>
        <r>
          <rPr>
            <sz val="10"/>
            <color rgb="FF000000"/>
            <rFont val="Calibri"/>
            <family val="2"/>
            <scheme val="minor"/>
          </rPr>
          <t>======
ID#AAAAWbwqquQ
    (2022-03-02 22:40:23)
Diligencie la DT Y AP
	-Nohora Isabel</t>
        </r>
      </text>
    </comment>
    <comment ref="B819" authorId="0" shapeId="0" xr:uid="{E811D335-EED7-E24A-B23B-0A996E2C6561}">
      <text>
        <r>
          <rPr>
            <sz val="10"/>
            <color rgb="FF000000"/>
            <rFont val="Calibri"/>
            <family val="2"/>
            <scheme val="minor"/>
          </rPr>
          <t>======
ID#AAAAWbwqq0c
    (2022-03-02 22:40:23)
Diligencia solo para las DT y AP</t>
        </r>
      </text>
    </comment>
    <comment ref="B823" authorId="0" shapeId="0" xr:uid="{2DEBE908-A3DF-0841-8BCF-A5DE3209FBBD}">
      <text>
        <r>
          <rPr>
            <sz val="10"/>
            <color indexed="8"/>
            <rFont val="Calibri"/>
            <family val="2"/>
          </rPr>
          <t>======
ID#AAAAWbwqqzI
    (2022-03-02 22:40:23)
Aquellas características propias de PNN, que le facilitan o favorecen el logro de los objetivos del plan Estrategico institucional y de los procesos .(ventajas competitivas)</t>
        </r>
      </text>
    </comment>
    <comment ref="C823" authorId="0" shapeId="0" xr:uid="{52AC1FEF-BB26-3F4E-A5F9-17E3C17AA237}">
      <text>
        <r>
          <rPr>
            <sz val="10"/>
            <color indexed="8"/>
            <rFont val="Calibri"/>
            <family val="2"/>
          </rPr>
          <t>======
ID#AAAAWbwqqvc
    (2022-03-02 22:40:23)
Aquellas características propias de PNN, que constituyen obstáculos internos al logro de los objetivos del plan Estratégico institucional y de los proceso.</t>
        </r>
      </text>
    </comment>
    <comment ref="A824" authorId="0" shapeId="0" xr:uid="{CC3DA22F-A02E-3349-87A8-095DD5F80FDA}">
      <text>
        <r>
          <rPr>
            <sz val="10"/>
            <color indexed="8"/>
            <rFont val="Calibri"/>
            <family val="2"/>
          </rPr>
          <t>======
ID#AAAAWbwqqPo
    (2022-03-02 22:40:22)
Competencia del personal, disponibilidad del personal, seguridad y salud ocupacional.</t>
        </r>
      </text>
    </comment>
    <comment ref="A825" authorId="0" shapeId="0" xr:uid="{4E9945E4-864F-7E46-B6BC-75F034089300}">
      <text>
        <r>
          <rPr>
            <sz val="10"/>
            <color indexed="8"/>
            <rFont val="Calibri"/>
            <family val="2"/>
          </rPr>
          <t>======
ID#AAAAWbwqqc0
    (2022-03-02 22:40:22)
Capacidad, diseño, ejecución, proveedores, entradas, salidas, gestión del conocimiento dentro de la entidad.</t>
        </r>
      </text>
    </comment>
    <comment ref="A826" authorId="0" shapeId="0" xr:uid="{7C9D1571-B169-364E-9CE2-BEDCB33F24A7}">
      <text>
        <r>
          <rPr>
            <sz val="10"/>
            <color indexed="8"/>
            <rFont val="Calibri"/>
            <family val="2"/>
          </rPr>
          <t>======
ID#AAAAWbwqqhA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827" authorId="0" shapeId="0" xr:uid="{FA41E568-3F4C-C746-8C04-9B7C78C9244F}">
      <text>
        <r>
          <rPr>
            <sz val="10"/>
            <color indexed="8"/>
            <rFont val="Calibri"/>
            <family val="2"/>
          </rPr>
          <t>======
ID#AAAAWbwqqhE
    (2022-03-02 22:40:22)
Lineamientos en cuanto a la planeación estratégica de la entidad, estructura organizacional, seguimiento de las metas y objetivos institucionales, informes de gestión.</t>
        </r>
      </text>
    </comment>
    <comment ref="A828" authorId="0" shapeId="0" xr:uid="{7810062C-6BFA-C84F-A7AC-26E1D2344533}">
      <text>
        <r>
          <rPr>
            <sz val="10"/>
            <color indexed="8"/>
            <rFont val="Calibri"/>
            <family val="2"/>
          </rPr>
          <t>======
ID#AAAAWbwqqmw
    (2022-03-02 22:40:22)
Canales utilizados y su efectividad, flujo de información necesaria para el desarrollo de las operaciones.</t>
        </r>
      </text>
    </comment>
    <comment ref="A829" authorId="0" shapeId="0" xr:uid="{07F765A2-3D53-094B-82A4-9A863C26B596}">
      <text>
        <r>
          <rPr>
            <sz val="10"/>
            <color indexed="8"/>
            <rFont val="Calibri"/>
            <family val="2"/>
          </rPr>
          <t>======
ID#AAAAWbwqqqM
    (2022-03-02 22:40:22)
Presupuesto de funcionamiento, recursos de inversión, infraestructura, capacidad instalada.</t>
        </r>
      </text>
    </comment>
    <comment ref="A830" authorId="0" shapeId="0" xr:uid="{122ADAD3-63DA-834D-81CB-4B0F030334B7}">
      <text>
        <r>
          <rPr>
            <sz val="10"/>
            <color indexed="8"/>
            <rFont val="Calibri"/>
            <family val="2"/>
          </rPr>
          <t>======
ID#AAAAWbwqqjw
    (2022-03-02 22:40:22)
Otro Factor interno no identificado en el listado pero que puede estar presente en el contexto.</t>
        </r>
      </text>
    </comment>
    <comment ref="B832" authorId="0" shapeId="0" xr:uid="{745F90EA-F40E-3C4A-B70D-2B6DCF8F2688}">
      <text>
        <r>
          <rPr>
            <sz val="10"/>
            <color indexed="8"/>
            <rFont val="Calibri"/>
            <family val="2"/>
          </rPr>
          <t>======
ID#AAAAWbwqqXM
    (2022-03-02 22:40:22)
Aquellas características propias de PNN, que le facilitan o favorecen el logro de los objetivos del plan Estrategico institucional y de los procesos .(ventajas competitivas)</t>
        </r>
      </text>
    </comment>
    <comment ref="C832" authorId="0" shapeId="0" xr:uid="{83D38D3A-AB80-4F4D-9215-C2BB2643C33A}">
      <text>
        <r>
          <rPr>
            <sz val="10"/>
            <color indexed="8"/>
            <rFont val="Calibri"/>
            <family val="2"/>
          </rPr>
          <t>======
ID#AAAAWbwqqTQ
    (2022-03-02 22:40:22)
Aquellas características propias de PNN, que constituyen obstáculos internos al logro de los objetivos del plan Estratégico institucional y de los proceso.</t>
        </r>
      </text>
    </comment>
    <comment ref="A833" authorId="0" shapeId="0" xr:uid="{547A0144-6234-3B44-B456-F55F3FF1D69C}">
      <text>
        <r>
          <rPr>
            <sz val="10"/>
            <color indexed="8"/>
            <rFont val="Calibri"/>
            <family val="2"/>
          </rPr>
          <t>======
ID#AAAAWbwqqTs
    (2022-03-02 22:40:22)
Claridad en la descripción del alcance y objetivo del proceso.</t>
        </r>
      </text>
    </comment>
    <comment ref="A834" authorId="0" shapeId="0" xr:uid="{46143EAC-1C5B-DB46-9FEF-ED8F6EF8E7F4}">
      <text>
        <r>
          <rPr>
            <sz val="10"/>
            <color indexed="8"/>
            <rFont val="Calibri"/>
            <family val="2"/>
          </rPr>
          <t>======
ID#AAAAWbwqqx0
    (2022-03-02 22:40:23)
Relación precisa con otros procesos en cuanto a insumos, proveedores, productos, usuarios o clientes.</t>
        </r>
      </text>
    </comment>
    <comment ref="A835" authorId="0" shapeId="0" xr:uid="{1FAE5750-A8B3-2946-ACB0-D692B52C48F8}">
      <text>
        <r>
          <rPr>
            <sz val="10"/>
            <color indexed="8"/>
            <rFont val="Calibri"/>
            <family val="2"/>
          </rPr>
          <t>======
ID#AAAAWbwqq3k
    (2022-03-02 22:40:23)
Procesos que determinan lineamientos necesarios para el desarrollo de todos los procesos de la entidad.</t>
        </r>
      </text>
    </comment>
    <comment ref="A836" authorId="0" shapeId="0" xr:uid="{80E8ABA0-985A-8D4C-B21D-E83BB565C6A3}">
      <text>
        <r>
          <rPr>
            <sz val="10"/>
            <color indexed="8"/>
            <rFont val="Calibri"/>
            <family val="2"/>
          </rPr>
          <t>======
ID#AAAAWbwqqeU
    (2022-03-02 22:40:22)
Pertinencia en los procedimientos que desarrollan los procesos.</t>
        </r>
      </text>
    </comment>
    <comment ref="A837" authorId="0" shapeId="0" xr:uid="{208DE3C8-0E94-E940-A49C-9C4A53108837}">
      <text>
        <r>
          <rPr>
            <sz val="10"/>
            <color indexed="8"/>
            <rFont val="Calibri"/>
            <family val="2"/>
          </rPr>
          <t>======
ID#AAAAWbwqqRE
    (2022-03-02 22:40:22)
Grado de autoridad y responsabilidad de los funcionarios frente al proceso.</t>
        </r>
      </text>
    </comment>
    <comment ref="A838" authorId="0" shapeId="0" xr:uid="{2F6C14F3-3D9B-9E48-896D-1CA93B48D32F}">
      <text>
        <r>
          <rPr>
            <sz val="10"/>
            <color indexed="8"/>
            <rFont val="Calibri"/>
            <family val="2"/>
          </rPr>
          <t>======
ID#AAAAWbwqqx8
    (2022-03-02 22:40:23)
Efectividad en los flujos de información determinados en la interacción de los procesos.</t>
        </r>
      </text>
    </comment>
    <comment ref="A839" authorId="0" shapeId="0" xr:uid="{54A97F92-8A71-434B-9F43-8EC6FA13AF52}">
      <text>
        <r>
          <rPr>
            <sz val="10"/>
            <color indexed="8"/>
            <rFont val="Calibri"/>
            <family val="2"/>
          </rPr>
          <t>======
ID#AAAAWbwqqvE
Microsoft Office User    (2022-03-02 22:40:23)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840" authorId="0" shapeId="0" xr:uid="{8B41687C-A3E6-5E42-9A25-301414B54E9D}">
      <text>
        <r>
          <rPr>
            <sz val="10"/>
            <color indexed="8"/>
            <rFont val="Calibri"/>
            <family val="2"/>
          </rPr>
          <t>======
ID#AAAAWbwqqb0
    (2022-03-02 22:40:22)
Otro Factor interno no identificado en el listado pero que puede estar presente en el contexto.</t>
        </r>
      </text>
    </comment>
    <comment ref="B842" authorId="0" shapeId="0" xr:uid="{3181C4DB-400C-F346-84BC-C917641AEEF7}">
      <text>
        <r>
          <rPr>
            <sz val="10"/>
            <color indexed="8"/>
            <rFont val="Calibri"/>
            <family val="2"/>
          </rPr>
          <t>======
ID#AAAAWbwqqsI
    (2022-03-02 22:40:22)
Son aquellas situaciones que se presentan en el entorno de PNN y que podrían favorecer el logro de los objetivos del Plan Estratégico Institucional y de los procesos.</t>
        </r>
      </text>
    </comment>
    <comment ref="C842" authorId="0" shapeId="0" xr:uid="{583B603C-D92C-AA47-B852-FDFDAE04EBA6}">
      <text>
        <r>
          <rPr>
            <sz val="10"/>
            <color indexed="8"/>
            <rFont val="Calibri"/>
            <family val="2"/>
          </rPr>
          <t>======
ID#AAAAWbwqqw0
    (2022-03-02 22:40:23)
Aquellas situaciones que se presentan en el entorno de PNN y que podrían afectar negativamente, las posibilidades de logro de los objetivos del Plan Estratégico Institucional y de los procesos</t>
        </r>
      </text>
    </comment>
    <comment ref="A843" authorId="0" shapeId="0" xr:uid="{CD97FE2C-6361-864D-AE41-7C1B565380C2}">
      <text>
        <r>
          <rPr>
            <sz val="10"/>
            <color indexed="8"/>
            <rFont val="Calibri"/>
            <family val="2"/>
          </rPr>
          <t>======
ID#AAAAWbwqqwA
    (2022-03-02 22:40:23)
Disminución del presupuesto por prioridades del gobierno, austeridad del gastos, disponibilidad de capital, liquidez, mercados financieros, desempleo, competencia.</t>
        </r>
      </text>
    </comment>
    <comment ref="A844" authorId="0" shapeId="0" xr:uid="{25B1EF70-F7E9-554F-8BA3-FC3C2570CFCE}">
      <text>
        <r>
          <rPr>
            <sz val="10"/>
            <color indexed="8"/>
            <rFont val="Calibri"/>
            <family val="2"/>
          </rPr>
          <t>======
ID#AAAAWbwqqWI
    (2022-03-02 22:40:22)
Cambio de gobierno, legislación, políticas públicas, regulación, falta de continuidad de los programas establecidos.</t>
        </r>
      </text>
    </comment>
    <comment ref="A845" authorId="0" shapeId="0" xr:uid="{45556A1D-87D3-CE41-A215-E11DD550BCEB}">
      <text>
        <r>
          <rPr>
            <sz val="10"/>
            <color indexed="8"/>
            <rFont val="Calibri"/>
            <family val="2"/>
          </rPr>
          <t>======
ID#AAAAWbwqqLc
    (2022-03-02 22:40:22)
Normatividad externa (leyes, decretos, ordenanzas y acuerdos), cambios legales y normativos que pueden afectar la misión y visión de la entidad.</t>
        </r>
      </text>
    </comment>
    <comment ref="A846" authorId="0" shapeId="0" xr:uid="{CAC573C0-CD61-1A43-BDCE-3F33330C6785}">
      <text>
        <r>
          <rPr>
            <sz val="10"/>
            <color indexed="8"/>
            <rFont val="Calibri"/>
            <family val="2"/>
          </rPr>
          <t>======
ID#AAAAWbwqqUE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847" authorId="0" shapeId="0" xr:uid="{EDE43B37-5E65-DE41-82C7-5E9F2BFF99EA}">
      <text>
        <r>
          <rPr>
            <sz val="10"/>
            <color indexed="8"/>
            <rFont val="Calibri"/>
            <family val="2"/>
          </rPr>
          <t>======
ID#AAAAWbwqqNk
    (2022-03-02 22:40:22)
Avances en tecnología, acceso a sistemas de información externos, gobierno en línea.</t>
        </r>
      </text>
    </comment>
    <comment ref="A848" authorId="0" shapeId="0" xr:uid="{5F1B76E5-7254-A74C-A129-05CCAB06310E}">
      <text>
        <r>
          <rPr>
            <sz val="10"/>
            <color indexed="8"/>
            <rFont val="Calibri"/>
            <family val="2"/>
          </rPr>
          <t>======
ID#AAAAWbwqqR4
    (2022-03-02 22:40:22)
Emisiones y residuos, energía, catástrofes naturales, desarrollo sostenible.</t>
        </r>
      </text>
    </comment>
    <comment ref="A849" authorId="0" shapeId="0" xr:uid="{D20C23DC-4CC1-7A42-9987-EBCD219DCD18}">
      <text>
        <r>
          <rPr>
            <sz val="10"/>
            <color indexed="8"/>
            <rFont val="Calibri"/>
            <family val="2"/>
          </rPr>
          <t>======
ID#AAAAWbwqqcs
    (2022-03-02 22:40:22)
Otro Factor interno no identificado en el listado pero que puede estar presente en el contexto.</t>
        </r>
      </text>
    </comment>
    <comment ref="A857" authorId="0" shapeId="0" xr:uid="{FDDC43B1-0361-424E-A31A-24297DB657B1}">
      <text>
        <r>
          <rPr>
            <sz val="10"/>
            <color rgb="FF000000"/>
            <rFont val="Calibri"/>
            <family val="2"/>
            <scheme val="minor"/>
          </rPr>
          <t>======
ID#AAAAWbwqqNc
    (2022-03-02 22:40:22)
Diligencie la DT Y AP
	-Nohora Isabel</t>
        </r>
      </text>
    </comment>
    <comment ref="B857" authorId="0" shapeId="0" xr:uid="{0389D2F9-2AFF-5E45-B647-0782FDE6DE65}">
      <text>
        <r>
          <rPr>
            <sz val="10"/>
            <color rgb="FF000000"/>
            <rFont val="Calibri"/>
            <family val="2"/>
            <scheme val="minor"/>
          </rPr>
          <t>======
ID#AAAAWbwqqic
    (2022-03-02 22:40:22)
Diligencia solo para las DT y AP</t>
        </r>
      </text>
    </comment>
    <comment ref="B861" authorId="0" shapeId="0" xr:uid="{228F51E7-E1EA-E046-81B5-A07258175C4F}">
      <text>
        <r>
          <rPr>
            <sz val="10"/>
            <color rgb="FF000000"/>
            <rFont val="Calibri"/>
            <family val="2"/>
            <scheme val="minor"/>
          </rPr>
          <t>======
ID#AAAAWbwqqgI
    (2022-03-02 22:40:22)
Aquellas características propias de PNN, que le facilitan o favorecen el logro de los objetivos del plan Estratégico institucional y de los procesos .(ventajas competitivas)</t>
        </r>
      </text>
    </comment>
    <comment ref="C861" authorId="0" shapeId="0" xr:uid="{227FF26F-2C26-D545-8D86-C484F246ED3E}">
      <text>
        <r>
          <rPr>
            <sz val="10"/>
            <color rgb="FF000000"/>
            <rFont val="Calibri"/>
            <family val="2"/>
            <scheme val="minor"/>
          </rPr>
          <t>======
ID#AAAAWbwqqaY
    (2022-03-02 22:40:22)
Aquellas características propias de PNN, que constituyen obstáculos internos al logro de los objetivos del plan Estratégico institucional y de los proceso.</t>
        </r>
      </text>
    </comment>
    <comment ref="A862" authorId="0" shapeId="0" xr:uid="{ABBA8471-3BA3-944F-AE02-960DEABFE14E}">
      <text>
        <r>
          <rPr>
            <sz val="10"/>
            <color rgb="FF000000"/>
            <rFont val="Calibri"/>
            <family val="2"/>
            <scheme val="minor"/>
          </rPr>
          <t>======
ID#AAAAWbwqq5k
    (2022-03-02 22:40:23)
Competencia del personal, disponibilidad del personal, seguridad y salud ocupacional.</t>
        </r>
      </text>
    </comment>
    <comment ref="A863" authorId="0" shapeId="0" xr:uid="{40BDD9E3-0533-614D-B24B-44F6D1E4312D}">
      <text>
        <r>
          <rPr>
            <sz val="10"/>
            <color rgb="FF000000"/>
            <rFont val="Calibri"/>
            <family val="2"/>
            <scheme val="minor"/>
          </rPr>
          <t>======
ID#AAAAWbwqqMg
    (2022-03-02 22:40:22)
Capacidad, diseño, ejecución, proveedores, entradas, salidas, gestión del conocimiento dentro de la entidad.</t>
        </r>
      </text>
    </comment>
    <comment ref="A864" authorId="0" shapeId="0" xr:uid="{2E6C1D60-A466-4B40-B2F1-765A6CB78CBA}">
      <text>
        <r>
          <rPr>
            <sz val="10"/>
            <color rgb="FF000000"/>
            <rFont val="Calibri"/>
            <family val="2"/>
            <scheme val="minor"/>
          </rPr>
          <t>======
ID#AAAAWbwqqsA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865" authorId="0" shapeId="0" xr:uid="{B6AFEA0E-3F5F-434A-B469-8B9EFA84EB73}">
      <text>
        <r>
          <rPr>
            <sz val="10"/>
            <color rgb="FF000000"/>
            <rFont val="Calibri"/>
            <family val="2"/>
            <scheme val="minor"/>
          </rPr>
          <t>======
ID#AAAAWbwqqeg
    (2022-03-02 22:40:22)
Lineamientos en cuanto a la planeación estratégica de la entidad, estructura organizacional, seguimiento de las metas y objetivos institucionales, informes de gestión.</t>
        </r>
      </text>
    </comment>
    <comment ref="A866" authorId="0" shapeId="0" xr:uid="{1D39C0BF-68CA-FE43-8EB2-483E0E4452E6}">
      <text>
        <r>
          <rPr>
            <sz val="10"/>
            <color rgb="FF000000"/>
            <rFont val="Calibri"/>
            <family val="2"/>
            <scheme val="minor"/>
          </rPr>
          <t>======
ID#AAAAWbwqqPg
    (2022-03-02 22:40:22)
Canales utilizados y su efectividad, flujo de información necesaria para el desarrollo de las operaciones.</t>
        </r>
      </text>
    </comment>
    <comment ref="A867" authorId="0" shapeId="0" xr:uid="{A5472A45-3885-964A-B5EA-F6825C0C58DF}">
      <text>
        <r>
          <rPr>
            <sz val="10"/>
            <color rgb="FF000000"/>
            <rFont val="Calibri"/>
            <family val="2"/>
            <scheme val="minor"/>
          </rPr>
          <t>======
ID#AAAAWbwqqZw
    (2022-03-02 22:40:22)
Presupuesto de funcionamiento, recursos de inversión, infraestructura, capacidad instalada.</t>
        </r>
      </text>
    </comment>
    <comment ref="A868" authorId="0" shapeId="0" xr:uid="{69B0D402-38D9-D447-9BAD-85C7CD9BB15A}">
      <text>
        <r>
          <rPr>
            <sz val="10"/>
            <color rgb="FF000000"/>
            <rFont val="Calibri"/>
            <family val="2"/>
            <scheme val="minor"/>
          </rPr>
          <t>======
ID#AAAAWbwqqaI
    (2022-03-02 22:40:22)
Otro Factor interno no identificado en el listado pero que puede estar presente en el contexto.</t>
        </r>
      </text>
    </comment>
    <comment ref="B870" authorId="0" shapeId="0" xr:uid="{BA6019F5-C7B5-9549-BDF5-8F3A7AF713FC}">
      <text>
        <r>
          <rPr>
            <sz val="10"/>
            <color rgb="FF000000"/>
            <rFont val="Calibri"/>
            <family val="2"/>
            <scheme val="minor"/>
          </rPr>
          <t>======
ID#AAAAWbwqqKM
    (2022-03-02 22:40:22)
Aquellas características propias de PNN, que le facilitan o favorecen el logro de los objetivos del plan Estratégico institucional y de los procesos .(ventajas competitivas)</t>
        </r>
      </text>
    </comment>
    <comment ref="C870" authorId="0" shapeId="0" xr:uid="{00F3B3E0-0134-FC43-9449-DFB6E0CD92B5}">
      <text>
        <r>
          <rPr>
            <sz val="10"/>
            <color rgb="FF000000"/>
            <rFont val="Calibri"/>
            <family val="2"/>
            <scheme val="minor"/>
          </rPr>
          <t>======
ID#AAAAWbwqq4U
    (2022-03-02 22:40:23)
Aquellas características propias de PNN, que constituyen obstáculos internos al logro de los objetivos del plan Estratégico institucional y de los proceso.</t>
        </r>
      </text>
    </comment>
    <comment ref="A871" authorId="0" shapeId="0" xr:uid="{CB18D848-A45C-BD44-ACF5-8270A9196962}">
      <text>
        <r>
          <rPr>
            <sz val="10"/>
            <color rgb="FF000000"/>
            <rFont val="Calibri"/>
            <family val="2"/>
            <scheme val="minor"/>
          </rPr>
          <t>======
ID#AAAAWbwqqq4
    (2022-03-02 22:40:22)
Claridad en la descripción del alcance y objetivo del proceso.</t>
        </r>
      </text>
    </comment>
    <comment ref="A872" authorId="0" shapeId="0" xr:uid="{0A400106-A90E-554B-8B0C-0663AC0C9BDE}">
      <text>
        <r>
          <rPr>
            <sz val="10"/>
            <color rgb="FF000000"/>
            <rFont val="Calibri"/>
            <family val="2"/>
            <scheme val="minor"/>
          </rPr>
          <t>======
ID#AAAAWbwqqpQ
    (2022-03-02 22:40:22)
Relación precisa con otros procesos en cuanto a insumos, proveedores, productos, usuarios o clientes.</t>
        </r>
      </text>
    </comment>
    <comment ref="A873" authorId="0" shapeId="0" xr:uid="{569876DB-A7B4-0946-82DC-40AFBDA2FC46}">
      <text>
        <r>
          <rPr>
            <sz val="10"/>
            <color rgb="FF000000"/>
            <rFont val="Calibri"/>
            <family val="2"/>
            <scheme val="minor"/>
          </rPr>
          <t>======
ID#AAAAWbwqqc4
    (2022-03-02 22:40:22)
Procesos que determinan lineamientos necesarios para el desarrollo de todos los procesos de la entidad.</t>
        </r>
      </text>
    </comment>
    <comment ref="A874" authorId="0" shapeId="0" xr:uid="{DBC1072B-8259-EC49-BC76-B4C5559A6E17}">
      <text>
        <r>
          <rPr>
            <sz val="10"/>
            <color rgb="FF000000"/>
            <rFont val="Calibri"/>
            <family val="2"/>
            <scheme val="minor"/>
          </rPr>
          <t>======
ID#AAAAWbwqq6c
    (2022-03-02 22:40:23)
Pertinencia en los procedimientos que desarrollan los procesos.</t>
        </r>
      </text>
    </comment>
    <comment ref="A875" authorId="0" shapeId="0" xr:uid="{933D8ED6-8B43-024D-80B5-9045F74BD65E}">
      <text>
        <r>
          <rPr>
            <sz val="10"/>
            <color rgb="FF000000"/>
            <rFont val="Calibri"/>
            <family val="2"/>
            <scheme val="minor"/>
          </rPr>
          <t>======
ID#AAAAWbwqqR8
    (2022-03-02 22:40:22)
Grado de autoridad y responsabilidad de los funcionarios frente al proceso.</t>
        </r>
      </text>
    </comment>
    <comment ref="A876" authorId="0" shapeId="0" xr:uid="{DD2C9680-8FBF-3D48-AEDE-BBD549E92BA7}">
      <text>
        <r>
          <rPr>
            <sz val="10"/>
            <color rgb="FF000000"/>
            <rFont val="Calibri"/>
            <family val="2"/>
            <scheme val="minor"/>
          </rPr>
          <t>======
ID#AAAAWbwqqg0
    (2022-03-02 22:40:22)
Efectividad en los flujos de información determinados en la interacción de los procesos.</t>
        </r>
      </text>
    </comment>
    <comment ref="A877" authorId="0" shapeId="0" xr:uid="{D373D7BE-9A0C-0344-8FC9-C62FC6A1C6E9}">
      <text>
        <r>
          <rPr>
            <sz val="10"/>
            <color rgb="FF000000"/>
            <rFont val="Calibri"/>
            <family val="2"/>
            <scheme val="minor"/>
          </rPr>
          <t>======
ID#AAAAWbwqqYw
Microsoft Office Usar    (2022-03-02 22:40:22)
Información, aplicaciones, hardware entre otros, que se deben proteger para garantizar el funcionamiento interno de cada proceso, como de cara al ciudadano. Ver conceptos básicos relacionados con el riesgo de seguridad digital en el Instructivo vigente de administración de riesgos.</t>
        </r>
      </text>
    </comment>
    <comment ref="A878" authorId="0" shapeId="0" xr:uid="{B4ABE2F5-70BB-C446-9DE5-0E318FB0473E}">
      <text>
        <r>
          <rPr>
            <sz val="10"/>
            <color rgb="FF000000"/>
            <rFont val="Calibri"/>
            <family val="2"/>
            <scheme val="minor"/>
          </rPr>
          <t>======
ID#AAAAWbwqqmA
    (2022-03-02 22:40:22)
Otro Factor interno no identificado en el listado pero que puede estar presente en el contexto.</t>
        </r>
      </text>
    </comment>
    <comment ref="B880" authorId="0" shapeId="0" xr:uid="{EDA1C11D-151D-F645-9BB0-C8FADA548FB6}">
      <text>
        <r>
          <rPr>
            <sz val="10"/>
            <color rgb="FF000000"/>
            <rFont val="Calibri"/>
            <family val="2"/>
            <scheme val="minor"/>
          </rPr>
          <t>======
ID#AAAAWbwqqa0
    (2022-03-02 22:40:22)
Son aquellas situaciones que se presentan en el entorno de PNN y que podrían favorecer el logro de los objetivos del Plan Estratégico Institucional y de los procesos.</t>
        </r>
      </text>
    </comment>
    <comment ref="C880" authorId="0" shapeId="0" xr:uid="{6CE77D2B-D4BD-B449-B491-492A1423DF01}">
      <text>
        <r>
          <rPr>
            <sz val="10"/>
            <color rgb="FF000000"/>
            <rFont val="Calibri"/>
            <family val="2"/>
            <scheme val="minor"/>
          </rPr>
          <t>======
ID#AAAAWbwqq6U
    (2022-03-02 22:40:23)
Aquellas situaciones que se presentan en el entorno de PNN y que podrían afectar negativamente, las posibilidades de logro de los objetivos del Plan Estratégico Institucional y de los procesos</t>
        </r>
      </text>
    </comment>
    <comment ref="A881" authorId="0" shapeId="0" xr:uid="{E33E9D66-C76F-7147-A2C0-0FB570FBDD44}">
      <text>
        <r>
          <rPr>
            <sz val="10"/>
            <color rgb="FF000000"/>
            <rFont val="Calibri"/>
            <family val="2"/>
            <scheme val="minor"/>
          </rPr>
          <t>======
ID#AAAAWbwqqUg
    (2022-03-02 22:40:22)
Disminución del presupuesto por prioridades del gobierno, austeridad del gastos, disponibilidad de capital, liquidez, mercados financieros, desempleo, competencia.</t>
        </r>
      </text>
    </comment>
    <comment ref="A882" authorId="0" shapeId="0" xr:uid="{951B5838-38A5-A748-96F8-FB7872B3E944}">
      <text>
        <r>
          <rPr>
            <sz val="10"/>
            <color rgb="FF000000"/>
            <rFont val="Calibri"/>
            <family val="2"/>
            <scheme val="minor"/>
          </rPr>
          <t>======
ID#AAAAWbwqqsQ
    (2022-03-02 22:40:22)
Cambio de gobierno, legislación, políticas públicas, regulación, falta de continuidad de los programas establecidos.</t>
        </r>
      </text>
    </comment>
    <comment ref="A883" authorId="0" shapeId="0" xr:uid="{3A924359-7133-2A47-BCF9-4EBACE28E4D0}">
      <text>
        <r>
          <rPr>
            <sz val="10"/>
            <color rgb="FF000000"/>
            <rFont val="Calibri"/>
            <family val="2"/>
            <scheme val="minor"/>
          </rPr>
          <t>======
ID#AAAAWbwqqqU
    (2022-03-02 22:40:22)
Normatividad externa (leyes, decretos, ordenanzas y acuerdos), cambios legales y normativos que pueden afectar la misión y visión de la entidad.</t>
        </r>
      </text>
    </comment>
    <comment ref="A884" authorId="0" shapeId="0" xr:uid="{A9B60318-D081-4147-B0B0-4F7B2BF4A6D8}">
      <text>
        <r>
          <rPr>
            <sz val="10"/>
            <color rgb="FF000000"/>
            <rFont val="Calibri"/>
            <family val="2"/>
            <scheme val="minor"/>
          </rPr>
          <t>======
ID#AAAAWbwqqvU
    (2022-03-02 22:40:23)
Relacionamiento de la entidad con las partes interesadas: CARs, comunidades, entidades departamentales, municipales, ONGs, instituciones y grupos al margen de la demografía, responsabilidad social, orden público, también hace parte el orden público.</t>
        </r>
      </text>
    </comment>
    <comment ref="A885" authorId="0" shapeId="0" xr:uid="{5A9291D0-A48A-004F-8569-106E669D79B0}">
      <text>
        <r>
          <rPr>
            <sz val="10"/>
            <color rgb="FF000000"/>
            <rFont val="Calibri"/>
            <family val="2"/>
            <scheme val="minor"/>
          </rPr>
          <t>======
ID#AAAAWbwqqpw
    (2022-03-02 22:40:22)
Avances en tecnología, acceso a sistemas de información externos, gobierno en linea.</t>
        </r>
      </text>
    </comment>
    <comment ref="A886" authorId="0" shapeId="0" xr:uid="{C1403F4F-7C83-914D-B37E-7E930095BAA5}">
      <text>
        <r>
          <rPr>
            <sz val="10"/>
            <color rgb="FF000000"/>
            <rFont val="Calibri"/>
            <family val="2"/>
            <scheme val="minor"/>
          </rPr>
          <t>======
ID#AAAAWbwqqtE
    (2022-03-02 22:40:23)
Emisiones y residuos, energía, catástrofes naturales, desarrollo sostenible.</t>
        </r>
      </text>
    </comment>
    <comment ref="A887" authorId="0" shapeId="0" xr:uid="{E97EF4A1-8BEC-9047-8348-10C14CDA47E9}">
      <text>
        <r>
          <rPr>
            <sz val="10"/>
            <color rgb="FF000000"/>
            <rFont val="Calibri"/>
            <family val="2"/>
            <scheme val="minor"/>
          </rPr>
          <t>======
ID#AAAAWbwqqwI
    (2022-03-02 22:40:23)
Otro Factor interno no identificado en el listado pero que puede estar presente en el contexto.</t>
        </r>
      </text>
    </comment>
    <comment ref="A895" authorId="0" shapeId="0" xr:uid="{CC445853-6150-CA48-887F-9C57AA0BED9A}">
      <text>
        <r>
          <rPr>
            <sz val="10"/>
            <color indexed="8"/>
            <rFont val="Calibri"/>
            <family val="2"/>
          </rPr>
          <t>======
ID#AAAAWbwqq4Y
    (2022-03-02 22:40:23)
Diligencie la DT Y AP
	-Nohora Isabel</t>
        </r>
      </text>
    </comment>
    <comment ref="B895" authorId="0" shapeId="0" xr:uid="{3E57E89F-141B-5045-88FE-E29F7AA73784}">
      <text>
        <r>
          <rPr>
            <sz val="10"/>
            <color indexed="8"/>
            <rFont val="Calibri"/>
            <family val="2"/>
          </rPr>
          <t>======
ID#AAAAWbwqqiA
    (2022-03-02 22:40:22)
Diligencia solo para las DT y AP</t>
        </r>
      </text>
    </comment>
    <comment ref="B898" authorId="0" shapeId="0" xr:uid="{212CE37F-0461-BD45-912A-5FA776C4268C}">
      <text>
        <r>
          <rPr>
            <sz val="10"/>
            <color indexed="8"/>
            <rFont val="Calibri"/>
            <family val="2"/>
          </rPr>
          <t>======
ID#AAAAWbwqqpk
    (2022-03-02 22:40:22)
Aquellas características propias de PNN, que le facilitan o favorecen el logro de los objetivos del plan Estrategico institucional y de los procesos .(ventajas competitivas)</t>
        </r>
      </text>
    </comment>
    <comment ref="C898" authorId="0" shapeId="0" xr:uid="{ACBD946B-595F-F24E-9492-8C2E9F947D27}">
      <text>
        <r>
          <rPr>
            <sz val="10"/>
            <color indexed="8"/>
            <rFont val="Calibri"/>
            <family val="2"/>
          </rPr>
          <t>======
ID#AAAAWbwqqoc
    (2022-03-02 22:40:22)
Aquellas características propias de PNN, que constituyen obstáculos internos al logro de los objetivos del plan Estratégico institucional y de los proceso.</t>
        </r>
      </text>
    </comment>
    <comment ref="A899" authorId="0" shapeId="0" xr:uid="{75377B79-F44E-E642-936D-6EC0CB09FBA1}">
      <text>
        <r>
          <rPr>
            <sz val="10"/>
            <color rgb="FF000000"/>
            <rFont val="Calibri"/>
            <family val="2"/>
          </rPr>
          <t xml:space="preserve">======
</t>
        </r>
        <r>
          <rPr>
            <sz val="10"/>
            <color rgb="FF000000"/>
            <rFont val="Calibri"/>
            <family val="2"/>
          </rPr>
          <t xml:space="preserve">ID#AAAAWbwqqME
</t>
        </r>
        <r>
          <rPr>
            <sz val="10"/>
            <color rgb="FF000000"/>
            <rFont val="Calibri"/>
            <family val="2"/>
          </rPr>
          <t xml:space="preserve">    (2022-03-02 22:40:22)
</t>
        </r>
        <r>
          <rPr>
            <sz val="10"/>
            <color rgb="FF000000"/>
            <rFont val="Calibri"/>
            <family val="2"/>
          </rPr>
          <t>Competencia del personal, disponibilidad del personal, seguridad y salud ocupacional.</t>
        </r>
      </text>
    </comment>
    <comment ref="A900" authorId="0" shapeId="0" xr:uid="{64A3FA7F-FF58-1649-B9AA-4CCA0F8691DA}">
      <text>
        <r>
          <rPr>
            <sz val="10"/>
            <color rgb="FF000000"/>
            <rFont val="Calibri"/>
            <family val="2"/>
          </rPr>
          <t xml:space="preserve">======
</t>
        </r>
        <r>
          <rPr>
            <sz val="10"/>
            <color rgb="FF000000"/>
            <rFont val="Calibri"/>
            <family val="2"/>
          </rPr>
          <t xml:space="preserve">ID#AAAAWbwqq0Y
</t>
        </r>
        <r>
          <rPr>
            <sz val="10"/>
            <color rgb="FF000000"/>
            <rFont val="Calibri"/>
            <family val="2"/>
          </rPr>
          <t xml:space="preserve">    (2022-03-02 22:40:23)
</t>
        </r>
        <r>
          <rPr>
            <sz val="10"/>
            <color rgb="FF000000"/>
            <rFont val="Calibri"/>
            <family val="2"/>
          </rPr>
          <t>Capacidad, diseño, ejecución, proveedores, entradas, salidas, gestión del conocimiento dentro de la entidad.</t>
        </r>
      </text>
    </comment>
    <comment ref="A901" authorId="0" shapeId="0" xr:uid="{79B24133-1C3E-324E-AAEE-649EBA03BA4A}">
      <text>
        <r>
          <rPr>
            <sz val="10"/>
            <color rgb="FF000000"/>
            <rFont val="Calibri"/>
            <family val="2"/>
          </rPr>
          <t xml:space="preserve">======
</t>
        </r>
        <r>
          <rPr>
            <sz val="10"/>
            <color rgb="FF000000"/>
            <rFont val="Calibri"/>
            <family val="2"/>
          </rPr>
          <t xml:space="preserve">ID#AAAAWbwqqys
</t>
        </r>
        <r>
          <rPr>
            <sz val="10"/>
            <color rgb="FF000000"/>
            <rFont val="Calibri"/>
            <family val="2"/>
          </rPr>
          <t xml:space="preserve">    (2022-03-02 22:40:23)
</t>
        </r>
        <r>
          <rPr>
            <sz val="10"/>
            <color rgb="FF000000"/>
            <rFont val="Calibri"/>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902" authorId="0" shapeId="0" xr:uid="{F88779BB-CAB5-1347-85EA-ECD92AB427CB}">
      <text>
        <r>
          <rPr>
            <sz val="10"/>
            <color indexed="8"/>
            <rFont val="Calibri"/>
            <family val="2"/>
          </rPr>
          <t>======
ID#AAAAWbwqqfE
    (2022-03-02 22:40:22)
Lineamientos en cuanto a la planeación estratégica de la entidad, estructura organizacional, seguimiento de las metas y objetivos institucionales, informes de gestión.</t>
        </r>
      </text>
    </comment>
    <comment ref="A903" authorId="0" shapeId="0" xr:uid="{54D36838-FA26-2D40-9BE8-4573AC99783B}">
      <text>
        <r>
          <rPr>
            <sz val="10"/>
            <color indexed="8"/>
            <rFont val="Calibri"/>
            <family val="2"/>
          </rPr>
          <t>======
ID#AAAAWbwqqgc
    (2022-03-02 22:40:22)
Canales utilizados y su efectividad, flujo de información necesaria para el desarrollo de las operaciones.</t>
        </r>
      </text>
    </comment>
    <comment ref="A904" authorId="0" shapeId="0" xr:uid="{0594BFFC-E956-9141-AAD7-1A644F0CBA05}">
      <text>
        <r>
          <rPr>
            <sz val="10"/>
            <color rgb="FF000000"/>
            <rFont val="Calibri"/>
            <family val="2"/>
          </rPr>
          <t xml:space="preserve">======
</t>
        </r>
        <r>
          <rPr>
            <sz val="10"/>
            <color rgb="FF000000"/>
            <rFont val="Calibri"/>
            <family val="2"/>
          </rPr>
          <t xml:space="preserve">ID#AAAAWbwqqhs
</t>
        </r>
        <r>
          <rPr>
            <sz val="10"/>
            <color rgb="FF000000"/>
            <rFont val="Calibri"/>
            <family val="2"/>
          </rPr>
          <t xml:space="preserve">    (2022-03-02 22:40:22)
</t>
        </r>
        <r>
          <rPr>
            <sz val="10"/>
            <color rgb="FF000000"/>
            <rFont val="Calibri"/>
            <family val="2"/>
          </rPr>
          <t>Presupuesto de funcionamiento, recursos de inversión, infraestructura, capacidad instalada.</t>
        </r>
      </text>
    </comment>
    <comment ref="A905" authorId="0" shapeId="0" xr:uid="{3F086FDA-FF9A-2C40-AE9D-BE0A9A830B31}">
      <text>
        <r>
          <rPr>
            <sz val="10"/>
            <color indexed="8"/>
            <rFont val="Calibri"/>
            <family val="2"/>
          </rPr>
          <t>======
ID#AAAAWbwqqyo
    (2022-03-02 22:40:23)
Otro Factor interno no identificado en el listado pero que puede estar presente en el contexto.</t>
        </r>
      </text>
    </comment>
    <comment ref="B907" authorId="0" shapeId="0" xr:uid="{E255B453-F3BA-5247-8200-CE74BD65EB1A}">
      <text>
        <r>
          <rPr>
            <sz val="10"/>
            <color indexed="8"/>
            <rFont val="Calibri"/>
            <family val="2"/>
          </rPr>
          <t>======
ID#AAAAWbwqqeI
    (2022-03-02 22:40:22)
Aquellas características propias de PNN, que le facilitan o favorecen el logro de los objetivos del plan Estrategico institucional y de los procesos .(ventajas competitivas)</t>
        </r>
      </text>
    </comment>
    <comment ref="C907" authorId="0" shapeId="0" xr:uid="{854E6C9F-8639-734F-B8AA-1676910361F0}">
      <text>
        <r>
          <rPr>
            <sz val="10"/>
            <color indexed="8"/>
            <rFont val="Calibri"/>
            <family val="2"/>
          </rPr>
          <t>======
ID#AAAAWbwqqk8
    (2022-03-02 22:40:22)
Aquellas características propias de PNN, que constituyen obstáculos internos al logro de los objetivos del plan Estratégico institucional y de los proceso.</t>
        </r>
      </text>
    </comment>
    <comment ref="A908" authorId="0" shapeId="0" xr:uid="{3029E275-77D2-4644-B33E-EBDD22ED9BCE}">
      <text>
        <r>
          <rPr>
            <sz val="10"/>
            <color indexed="8"/>
            <rFont val="Calibri"/>
            <family val="2"/>
          </rPr>
          <t>======
ID#AAAAWbwqqik
    (2022-03-02 22:40:22)
Claridad en la descripción del alcance y objetivo del proceso.</t>
        </r>
      </text>
    </comment>
    <comment ref="A909" authorId="0" shapeId="0" xr:uid="{C89EF0B6-2D68-484A-A35E-0E512816F5A0}">
      <text>
        <r>
          <rPr>
            <sz val="10"/>
            <color indexed="8"/>
            <rFont val="Calibri"/>
            <family val="2"/>
          </rPr>
          <t>======
ID#AAAAWbwqqNA
    (2022-03-02 22:40:22)
Relación precisa con otros procesos en cuanto a insumos, proveedores, productos, usuarios o clientes.</t>
        </r>
      </text>
    </comment>
    <comment ref="A910" authorId="0" shapeId="0" xr:uid="{4A4EF6C2-D88D-1140-A559-2E86E4096B7A}">
      <text>
        <r>
          <rPr>
            <sz val="10"/>
            <color indexed="8"/>
            <rFont val="Calibri"/>
            <family val="2"/>
          </rPr>
          <t>======
ID#AAAAWbwqqrA
    (2022-03-02 22:40:22)
Procesos que determinan lineamientos necesarios para el desarrollo de todos los procesos de la entidad.</t>
        </r>
      </text>
    </comment>
    <comment ref="A911" authorId="0" shapeId="0" xr:uid="{1D3D9E0F-4AC1-E346-B298-F359CDA0AADD}">
      <text>
        <r>
          <rPr>
            <sz val="10"/>
            <color indexed="8"/>
            <rFont val="Calibri"/>
            <family val="2"/>
          </rPr>
          <t>======
ID#AAAAWbwqqL4
    (2022-03-02 22:40:22)
Pertinencia en los procedimientos que desarrollan los procesos.</t>
        </r>
      </text>
    </comment>
    <comment ref="A912" authorId="0" shapeId="0" xr:uid="{31F1F846-AB17-8549-85EC-B98B4DFE9AA6}">
      <text>
        <r>
          <rPr>
            <sz val="10"/>
            <color indexed="8"/>
            <rFont val="Calibri"/>
            <family val="2"/>
          </rPr>
          <t>======
ID#AAAAWbwqq7E
    (2022-03-02 22:40:23)
Grado de autoridad y responsabilidad de los funcionarios frente al proceso.</t>
        </r>
      </text>
    </comment>
    <comment ref="A913" authorId="0" shapeId="0" xr:uid="{39F39D01-E0F5-054D-AF47-0B8D0CFCF6C5}">
      <text>
        <r>
          <rPr>
            <sz val="10"/>
            <color indexed="8"/>
            <rFont val="Calibri"/>
            <family val="2"/>
          </rPr>
          <t>======
ID#AAAAWbwqqXE
    (2022-03-02 22:40:22)
Efectividad en los flujos de información determinados en la interacción de los procesos.</t>
        </r>
      </text>
    </comment>
    <comment ref="A914" authorId="0" shapeId="0" xr:uid="{F853616E-1E2C-2249-BC3D-5C15FC5C11EF}">
      <text>
        <r>
          <rPr>
            <sz val="10"/>
            <color indexed="8"/>
            <rFont val="Calibri"/>
            <family val="2"/>
          </rPr>
          <t>======
ID#AAAAWbwqqRM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915" authorId="0" shapeId="0" xr:uid="{B5B249B5-8747-EA44-9C95-C776B303374E}">
      <text>
        <r>
          <rPr>
            <sz val="10"/>
            <color indexed="8"/>
            <rFont val="Calibri"/>
            <family val="2"/>
          </rPr>
          <t>======
ID#AAAAWbwqqus
    (2022-03-02 22:40:23)
Otro Factor interno no identificado en el listado pero que puede estar presente en el contexto.</t>
        </r>
      </text>
    </comment>
    <comment ref="B917" authorId="0" shapeId="0" xr:uid="{4ECDE91F-29A5-5A4E-A1C4-B9D366211382}">
      <text>
        <r>
          <rPr>
            <sz val="10"/>
            <color rgb="FF000000"/>
            <rFont val="Calibri"/>
            <family val="2"/>
          </rPr>
          <t xml:space="preserve">======
</t>
        </r>
        <r>
          <rPr>
            <sz val="10"/>
            <color rgb="FF000000"/>
            <rFont val="Calibri"/>
            <family val="2"/>
          </rPr>
          <t xml:space="preserve">ID#AAAAWbwqqPI
</t>
        </r>
        <r>
          <rPr>
            <sz val="10"/>
            <color rgb="FF000000"/>
            <rFont val="Calibri"/>
            <family val="2"/>
          </rPr>
          <t xml:space="preserve">    (2022-03-02 22:40:22)
</t>
        </r>
        <r>
          <rPr>
            <sz val="10"/>
            <color rgb="FF000000"/>
            <rFont val="Calibri"/>
            <family val="2"/>
          </rPr>
          <t>Son aquellas situaciones que se presentan en el entorno de PNN y que podrían favorecer el logro de los objetivos del Plan Estratégico Institucional y de los procesos.</t>
        </r>
      </text>
    </comment>
    <comment ref="C917" authorId="0" shapeId="0" xr:uid="{67D46E2B-4B1B-EB4A-9908-50D07A67EF9A}">
      <text>
        <r>
          <rPr>
            <sz val="10"/>
            <color indexed="8"/>
            <rFont val="Calibri"/>
            <family val="2"/>
          </rPr>
          <t>======
ID#AAAAWbwqqSw
    (2022-03-02 22:40:22)
Aquellas situaciones que se presentan en el entorno de PNN y que podrían afectar negativamente, las posibilidades de logro de los objetivos del Plan Estratégico Institucional y de los procesos</t>
        </r>
      </text>
    </comment>
    <comment ref="A918" authorId="0" shapeId="0" xr:uid="{5D9642B8-4A42-304C-847E-BA9DD4DB0C0D}">
      <text>
        <r>
          <rPr>
            <sz val="10"/>
            <color indexed="8"/>
            <rFont val="Calibri"/>
            <family val="2"/>
          </rPr>
          <t>======
ID#AAAAWbwqqbw
    (2022-03-02 22:40:22)
Disminución del presupuesto por prioridades del gobierno, austeridad del gastos, disponibilidad de capital, liquidez, mercados financieros, desempleo, competencia.</t>
        </r>
      </text>
    </comment>
    <comment ref="A919" authorId="0" shapeId="0" xr:uid="{B0CF3D61-073A-4541-B575-49B03FBB2D4E}">
      <text>
        <r>
          <rPr>
            <sz val="10"/>
            <color indexed="8"/>
            <rFont val="Calibri"/>
            <family val="2"/>
          </rPr>
          <t>======
ID#AAAAWbwqqKk
    (2022-03-02 22:40:22)
Cambio de gobierno, legislación, políticas públicas, regulación, falta de continuidad de los programas establecidos.</t>
        </r>
      </text>
    </comment>
    <comment ref="A920" authorId="0" shapeId="0" xr:uid="{13FCDFEC-A4F5-5447-9D8A-CA13952D3EA8}">
      <text>
        <r>
          <rPr>
            <sz val="10"/>
            <color rgb="FF000000"/>
            <rFont val="Calibri"/>
            <family val="2"/>
          </rPr>
          <t xml:space="preserve">======
</t>
        </r>
        <r>
          <rPr>
            <sz val="10"/>
            <color rgb="FF000000"/>
            <rFont val="Calibri"/>
            <family val="2"/>
          </rPr>
          <t xml:space="preserve">ID#AAAAWbwqqms
</t>
        </r>
        <r>
          <rPr>
            <sz val="10"/>
            <color rgb="FF000000"/>
            <rFont val="Calibri"/>
            <family val="2"/>
          </rPr>
          <t xml:space="preserve">    (2022-03-02 22:40:22)
</t>
        </r>
        <r>
          <rPr>
            <sz val="10"/>
            <color rgb="FF000000"/>
            <rFont val="Calibri"/>
            <family val="2"/>
          </rPr>
          <t>Normatividad externa (leyes, decretos, ordenanzas y acuerdos), cambios legales y normativos que pueden afectar la misión y visión de la entidad.</t>
        </r>
      </text>
    </comment>
    <comment ref="A921" authorId="0" shapeId="0" xr:uid="{5FD7A75C-CB4C-BC44-88B4-835B8B9AE65D}">
      <text>
        <r>
          <rPr>
            <sz val="10"/>
            <color indexed="8"/>
            <rFont val="Calibri"/>
            <family val="2"/>
          </rPr>
          <t>======
ID#AAAAWbwqqmE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922" authorId="0" shapeId="0" xr:uid="{B7ADEAD4-B3B4-B646-9DD9-FC12AFD9DE84}">
      <text>
        <r>
          <rPr>
            <sz val="10"/>
            <color indexed="8"/>
            <rFont val="Calibri"/>
            <family val="2"/>
          </rPr>
          <t>======
ID#AAAAWbwqq4c
    (2022-03-02 22:40:23)
Avances en tecnología, acceso a sistemas de información externos, gobierno en línea.</t>
        </r>
      </text>
    </comment>
    <comment ref="A923" authorId="0" shapeId="0" xr:uid="{7E25220D-79C5-7B4A-A749-FFB1969F4A4E}">
      <text>
        <r>
          <rPr>
            <sz val="10"/>
            <color rgb="FF000000"/>
            <rFont val="Calibri"/>
            <family val="2"/>
          </rPr>
          <t xml:space="preserve">======
</t>
        </r>
        <r>
          <rPr>
            <sz val="10"/>
            <color rgb="FF000000"/>
            <rFont val="Calibri"/>
            <family val="2"/>
          </rPr>
          <t xml:space="preserve">ID#AAAAWbwqqS0
</t>
        </r>
        <r>
          <rPr>
            <sz val="10"/>
            <color rgb="FF000000"/>
            <rFont val="Calibri"/>
            <family val="2"/>
          </rPr>
          <t xml:space="preserve">    (2022-03-02 22:40:22)
</t>
        </r>
        <r>
          <rPr>
            <sz val="10"/>
            <color rgb="FF000000"/>
            <rFont val="Calibri"/>
            <family val="2"/>
          </rPr>
          <t>Emisiones y residuos, energía, catástrofes naturales, desarrollo sostenible.</t>
        </r>
      </text>
    </comment>
    <comment ref="A924" authorId="0" shapeId="0" xr:uid="{6FFFD68F-5465-3E47-9DBF-5897F23C67A6}">
      <text>
        <r>
          <rPr>
            <sz val="10"/>
            <color rgb="FF000000"/>
            <rFont val="Calibri"/>
            <family val="2"/>
          </rPr>
          <t xml:space="preserve">======
</t>
        </r>
        <r>
          <rPr>
            <sz val="10"/>
            <color rgb="FF000000"/>
            <rFont val="Calibri"/>
            <family val="2"/>
          </rPr>
          <t xml:space="preserve">ID#AAAAWbwqqUs
</t>
        </r>
        <r>
          <rPr>
            <sz val="10"/>
            <color rgb="FF000000"/>
            <rFont val="Calibri"/>
            <family val="2"/>
          </rPr>
          <t xml:space="preserve">    (2022-03-02 22:40:22)
</t>
        </r>
        <r>
          <rPr>
            <sz val="10"/>
            <color rgb="FF000000"/>
            <rFont val="Calibri"/>
            <family val="2"/>
          </rPr>
          <t>Otro Factor interno no identificado en el listado pero que puede estar presente en el contexto.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luisa</author>
    <author>Microsoft Office User</author>
    <author>LENOVO</author>
  </authors>
  <commentList>
    <comment ref="H6" authorId="0" shapeId="0" xr:uid="{A97B1C7D-243F-514F-B1A8-12896965B978}">
      <text>
        <r>
          <rPr>
            <sz val="9"/>
            <color rgb="FF000000"/>
            <rFont val="Arial Narrow"/>
            <family val="2"/>
          </rPr>
          <t xml:space="preserve">Número de veces que se ejecuta la actividad durante el año, es decir la </t>
        </r>
        <r>
          <rPr>
            <b/>
            <sz val="9"/>
            <color rgb="FF000000"/>
            <rFont val="Arial Narrow"/>
            <family val="2"/>
          </rPr>
          <t>exposición al riesgo</t>
        </r>
        <r>
          <rPr>
            <sz val="9"/>
            <color rgb="FF000000"/>
            <rFont val="Arial Narrow"/>
            <family val="2"/>
          </rPr>
          <t xml:space="preserve"> o número de veces que pasa por el punto del riesgo en el periodo de 1 año.</t>
        </r>
      </text>
    </comment>
    <comment ref="I6" authorId="1" shapeId="0" xr:uid="{033E4EAE-D562-7742-93E6-0D2F7D3FA07F}">
      <text>
        <r>
          <rPr>
            <b/>
            <sz val="10"/>
            <color rgb="FF000000"/>
            <rFont val="Tahoma"/>
            <family val="2"/>
          </rPr>
          <t xml:space="preserve">Indicar teniendo en cuenta la frecuecia de actividad el nombre del criterio
</t>
        </r>
        <r>
          <rPr>
            <b/>
            <sz val="10"/>
            <color rgb="FF000000"/>
            <rFont val="Tahoma"/>
            <family val="2"/>
          </rPr>
          <t xml:space="preserve">Muy Baja: </t>
        </r>
        <r>
          <rPr>
            <sz val="10"/>
            <color rgb="FF000000"/>
            <rFont val="Tahoma"/>
            <family val="2"/>
          </rPr>
          <t xml:space="preserve">Actividad máximo 2 veces por año: probabilidad 20%
</t>
        </r>
        <r>
          <rPr>
            <b/>
            <sz val="10"/>
            <color rgb="FF000000"/>
            <rFont val="Tahoma"/>
            <family val="2"/>
          </rPr>
          <t>Baja</t>
        </r>
        <r>
          <rPr>
            <sz val="10"/>
            <color rgb="FF000000"/>
            <rFont val="Tahoma"/>
            <family val="2"/>
          </rPr>
          <t xml:space="preserve">: La actividad que conlleva el riesgo se ejecuta de 3 a 24 veces por año: probabilidad 40%
</t>
        </r>
        <r>
          <rPr>
            <b/>
            <sz val="10"/>
            <color rgb="FF000000"/>
            <rFont val="Tahoma"/>
            <family val="2"/>
          </rPr>
          <t xml:space="preserve">Media: </t>
        </r>
        <r>
          <rPr>
            <sz val="10"/>
            <color rgb="FF000000"/>
            <rFont val="Arial"/>
            <family val="2"/>
          </rPr>
          <t xml:space="preserve">La actividad que conlleva el riesgo se ejecuta de 24 a 500 veces por año: probabilidad 60%
</t>
        </r>
        <r>
          <rPr>
            <b/>
            <sz val="10"/>
            <color rgb="FF000000"/>
            <rFont val="Tahoma"/>
            <family val="2"/>
          </rPr>
          <t xml:space="preserve">Alta: </t>
        </r>
        <r>
          <rPr>
            <sz val="10"/>
            <color rgb="FF000000"/>
            <rFont val="Arial"/>
            <family val="2"/>
          </rPr>
          <t xml:space="preserve">La actividad que conlleva el riesgo se ejecuta mínimo 500 veces y máximo 5000 veces por año: probabilidad 80%
</t>
        </r>
        <r>
          <rPr>
            <b/>
            <sz val="10"/>
            <color rgb="FF000000"/>
            <rFont val="Tahoma"/>
            <family val="2"/>
          </rPr>
          <t xml:space="preserve">Muy alta: </t>
        </r>
        <r>
          <rPr>
            <sz val="10"/>
            <color rgb="FF000000"/>
            <rFont val="Arial"/>
            <family val="2"/>
          </rPr>
          <t>La actividad que conlleva el riesgo se ejecuta más de 5000 veces por año: probabilidad 100%</t>
        </r>
      </text>
    </comment>
    <comment ref="K6" authorId="1" shapeId="0" xr:uid="{0B31D38F-C66F-5542-9394-D212E4709C81}">
      <text>
        <r>
          <rPr>
            <b/>
            <sz val="10"/>
            <color rgb="FF000000"/>
            <rFont val="Tahoma"/>
            <family val="2"/>
          </rPr>
          <t>Afectación Económica o reputacional que puede generar el riesgo</t>
        </r>
        <r>
          <rPr>
            <sz val="10"/>
            <color rgb="FF000000"/>
            <rFont val="Tahoma"/>
            <family val="2"/>
          </rPr>
          <t xml:space="preserve">
</t>
        </r>
        <r>
          <rPr>
            <sz val="10"/>
            <color rgb="FF000000"/>
            <rFont val="Tahoma"/>
            <family val="2"/>
          </rPr>
          <t>Seleccinar de lista desplegable según aplique en caso de presentarse dos niveles se debe tomar el de mál alto nivel</t>
        </r>
      </text>
    </comment>
    <comment ref="AH7" authorId="2" shapeId="0" xr:uid="{12E07465-23F3-F743-9A3C-195C95E3F18B}">
      <text>
        <r>
          <rPr>
            <b/>
            <sz val="9"/>
            <color rgb="FF000000"/>
            <rFont val="Tahoma"/>
            <family val="2"/>
          </rPr>
          <t>:</t>
        </r>
        <r>
          <rPr>
            <sz val="9"/>
            <color rgb="FF000000"/>
            <rFont val="Tahoma"/>
            <family val="2"/>
          </rPr>
          <t xml:space="preserve"> Entiandase como alerta incumplimiento a los controles, retrazo en la implementación de acciones o materialización de riesgos</t>
        </r>
      </text>
    </comment>
    <comment ref="AS7" authorId="2" shapeId="0" xr:uid="{C100BD44-8EF6-354F-A52A-FE49D670D8E6}">
      <text>
        <r>
          <rPr>
            <b/>
            <sz val="9"/>
            <color rgb="FF000000"/>
            <rFont val="Tahoma"/>
            <family val="2"/>
          </rPr>
          <t>:</t>
        </r>
        <r>
          <rPr>
            <sz val="9"/>
            <color rgb="FF000000"/>
            <rFont val="Tahoma"/>
            <family val="2"/>
          </rPr>
          <t xml:space="preserve"> Entiandase como alerta incumplimiento a los controles, retrazo en la implementación de acciones o materialización de riesgos</t>
        </r>
      </text>
    </comment>
    <comment ref="BD7" authorId="2" shapeId="0" xr:uid="{5F545827-9198-4248-BD7E-DBEF16ECCF3D}">
      <text>
        <r>
          <rPr>
            <b/>
            <sz val="9"/>
            <color rgb="FF000000"/>
            <rFont val="Tahoma"/>
            <family val="2"/>
          </rPr>
          <t>:</t>
        </r>
        <r>
          <rPr>
            <sz val="9"/>
            <color rgb="FF000000"/>
            <rFont val="Tahoma"/>
            <family val="2"/>
          </rPr>
          <t xml:space="preserve"> Entiandase como alerta incumplimiento a los controles, retrazo en la implementación de acciones o materialización de riesgos</t>
        </r>
      </text>
    </comment>
    <comment ref="D8" authorId="0" shapeId="0" xr:uid="{9542E56C-9C66-9D48-8D36-33E6DD9D32EC}">
      <text>
        <r>
          <rPr>
            <sz val="9"/>
            <color rgb="FF000000"/>
            <rFont val="Arial Narrow"/>
            <family val="2"/>
          </rPr>
          <t xml:space="preserve">Circunstancias o situaciones más evidentes sobre las cuales se presenta el riesgo, es la situación más evidente frente al riesgo, pero no corresponde la causa principal o base para que se presente el riesgo.
</t>
        </r>
        <r>
          <rPr>
            <sz val="9"/>
            <color rgb="FF000000"/>
            <rFont val="Arial Narrow"/>
            <family val="2"/>
          </rPr>
          <t xml:space="preserve">Ejemplo: por multa y sanción del ente regulador 
</t>
        </r>
      </text>
    </comment>
    <comment ref="E8" authorId="0" shapeId="0" xr:uid="{C7062210-C536-B24A-AA19-DCC318C8B57F}">
      <text>
        <r>
          <rPr>
            <sz val="9"/>
            <color rgb="FF000000"/>
            <rFont val="Arial Narrow"/>
            <family val="2"/>
          </rPr>
          <t xml:space="preserve">Causa  principal o básica, corresponde a las razones por la cuales se puede presentar el riesgo, son la base para la definición de controles.
</t>
        </r>
        <r>
          <rPr>
            <sz val="9"/>
            <color rgb="FF000000"/>
            <rFont val="Arial Narrow"/>
            <family val="2"/>
          </rPr>
          <t xml:space="preserve">Para un riesgo puede existir más de una causa
</t>
        </r>
        <r>
          <rPr>
            <sz val="9"/>
            <color rgb="FF000000"/>
            <rFont val="Arial Narrow"/>
            <family val="2"/>
          </rPr>
          <t>Ejemplo: debido a adquisición de bienes y servicios fuera de los requerimientos normativos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Microsoft Office User</author>
    <author>LENOVO</author>
  </authors>
  <commentList>
    <comment ref="K8" authorId="0" shapeId="0" xr:uid="{00000000-0006-0000-0400-000001000000}">
      <text>
        <r>
          <rPr>
            <b/>
            <sz val="10"/>
            <color rgb="FF000000"/>
            <rFont val="Tahoma"/>
            <family val="2"/>
          </rPr>
          <t xml:space="preserve">Seleccionar teniendo en cuenta que la numeración correpsonde a: 
</t>
        </r>
        <r>
          <rPr>
            <b/>
            <sz val="10"/>
            <color rgb="FF000000"/>
            <rFont val="Arial"/>
            <family val="2"/>
          </rPr>
          <t xml:space="preserve">5 </t>
        </r>
        <r>
          <rPr>
            <sz val="10"/>
            <color rgb="FF000000"/>
            <rFont val="Arial"/>
            <family val="2"/>
          </rPr>
          <t xml:space="preserve">Casi seguro  
</t>
        </r>
        <r>
          <rPr>
            <b/>
            <sz val="10"/>
            <color rgb="FF000000"/>
            <rFont val="Arial"/>
            <family val="2"/>
          </rPr>
          <t xml:space="preserve">4 </t>
        </r>
        <r>
          <rPr>
            <sz val="10"/>
            <color rgb="FF000000"/>
            <rFont val="Arial"/>
            <family val="2"/>
          </rPr>
          <t>Probable</t>
        </r>
        <r>
          <rPr>
            <b/>
            <sz val="10"/>
            <color rgb="FF000000"/>
            <rFont val="Arial"/>
            <family val="2"/>
          </rPr>
          <t xml:space="preserve"> 
</t>
        </r>
        <r>
          <rPr>
            <b/>
            <sz val="10"/>
            <color rgb="FF000000"/>
            <rFont val="Arial"/>
            <family val="2"/>
          </rPr>
          <t xml:space="preserve">3 </t>
        </r>
        <r>
          <rPr>
            <sz val="10"/>
            <color rgb="FF000000"/>
            <rFont val="Arial"/>
            <family val="2"/>
          </rPr>
          <t>Posible</t>
        </r>
        <r>
          <rPr>
            <b/>
            <sz val="10"/>
            <color rgb="FF000000"/>
            <rFont val="Arial"/>
            <family val="2"/>
          </rPr>
          <t xml:space="preserve"> 
</t>
        </r>
        <r>
          <rPr>
            <b/>
            <sz val="10"/>
            <color rgb="FF000000"/>
            <rFont val="Arial"/>
            <family val="2"/>
          </rPr>
          <t xml:space="preserve">2 </t>
        </r>
        <r>
          <rPr>
            <sz val="10"/>
            <color rgb="FF000000"/>
            <rFont val="Arial"/>
            <family val="2"/>
          </rPr>
          <t xml:space="preserve">Improbable 
</t>
        </r>
        <r>
          <rPr>
            <b/>
            <sz val="10"/>
            <color rgb="FF000000"/>
            <rFont val="Arial"/>
            <family val="2"/>
          </rPr>
          <t xml:space="preserve">1 </t>
        </r>
        <r>
          <rPr>
            <sz val="10"/>
            <color rgb="FF000000"/>
            <rFont val="Arial"/>
            <family val="2"/>
          </rPr>
          <t xml:space="preserve">Rara vez </t>
        </r>
        <r>
          <rPr>
            <sz val="10"/>
            <color rgb="FF000000"/>
            <rFont val="Tahoma"/>
            <family val="2"/>
          </rPr>
          <t xml:space="preserve">
</t>
        </r>
      </text>
    </comment>
    <comment ref="L8" authorId="0" shapeId="0" xr:uid="{00000000-0006-0000-0400-000002000000}">
      <text>
        <r>
          <rPr>
            <sz val="10"/>
            <color rgb="FF000000"/>
            <rFont val="Tahoma"/>
            <family val="2"/>
          </rPr>
          <t>Ejecutar la tabla de "impacto R. Corrupción" en la siguiente hoja del Excel y reportar la calificación obtenida.</t>
        </r>
      </text>
    </comment>
    <comment ref="Q8" authorId="1" shapeId="0" xr:uid="{6DC13AC9-E953-9B4A-9D1E-114E0308DA05}">
      <text>
        <r>
          <rPr>
            <b/>
            <sz val="9"/>
            <color rgb="FF000000"/>
            <rFont val="Tahoma"/>
            <family val="2"/>
          </rPr>
          <t>:</t>
        </r>
        <r>
          <rPr>
            <sz val="9"/>
            <color rgb="FF000000"/>
            <rFont val="Tahoma"/>
            <family val="2"/>
          </rPr>
          <t xml:space="preserve"> Entiandase como alerta incumplimiento a los controles, retrazo en la implementación de acciones o materialización de riesgos</t>
        </r>
      </text>
    </comment>
    <comment ref="AB8" authorId="1" shapeId="0" xr:uid="{0A7C10EB-C653-E541-8640-106FAED4DA5F}">
      <text>
        <r>
          <rPr>
            <b/>
            <sz val="9"/>
            <color rgb="FF000000"/>
            <rFont val="Tahoma"/>
            <family val="2"/>
          </rPr>
          <t>:</t>
        </r>
        <r>
          <rPr>
            <sz val="9"/>
            <color rgb="FF000000"/>
            <rFont val="Tahoma"/>
            <family val="2"/>
          </rPr>
          <t xml:space="preserve"> Entiandase como alerta incumplimiento a los controles, retrazo en la implementación de acciones o materialización de riesgos</t>
        </r>
      </text>
    </comment>
    <comment ref="AM8" authorId="1" shapeId="0" xr:uid="{CC823FFC-6D6C-DC4E-B4B8-BB2B0B04097E}">
      <text>
        <r>
          <rPr>
            <b/>
            <sz val="9"/>
            <color rgb="FF000000"/>
            <rFont val="Tahoma"/>
            <family val="2"/>
          </rPr>
          <t>:</t>
        </r>
        <r>
          <rPr>
            <sz val="9"/>
            <color rgb="FF000000"/>
            <rFont val="Tahoma"/>
            <family val="2"/>
          </rPr>
          <t xml:space="preserve"> Entiandase como alerta incumplimiento a los controles, retrazo en la implementación de acciones o materialización de riesgos</t>
        </r>
      </text>
    </comment>
    <comment ref="BE8" authorId="0" shapeId="0" xr:uid="{00000000-0006-0000-0400-000003000000}">
      <text>
        <r>
          <rPr>
            <b/>
            <sz val="10"/>
            <color rgb="FF000000"/>
            <rFont val="Tahoma"/>
            <family val="2"/>
          </rPr>
          <t xml:space="preserve">Teniendo en cuenta la clasificación obtenida en la columna AC, seleccionar según los siguientes rangos:
</t>
        </r>
        <r>
          <rPr>
            <b/>
            <sz val="10"/>
            <color rgb="FF000000"/>
            <rFont val="Tahoma"/>
            <family val="2"/>
          </rPr>
          <t xml:space="preserve">Fuerte: </t>
        </r>
        <r>
          <rPr>
            <sz val="10"/>
            <color rgb="FF000000"/>
            <rFont val="Tahoma"/>
            <family val="2"/>
          </rPr>
          <t xml:space="preserve">entre 96 y 100
</t>
        </r>
        <r>
          <rPr>
            <b/>
            <sz val="10"/>
            <color rgb="FF000000"/>
            <rFont val="Tahoma"/>
            <family val="2"/>
          </rPr>
          <t xml:space="preserve">Moderado: </t>
        </r>
        <r>
          <rPr>
            <sz val="10"/>
            <color rgb="FF000000"/>
            <rFont val="Tahoma"/>
            <family val="2"/>
          </rPr>
          <t xml:space="preserve">entre 86 y 95
</t>
        </r>
        <r>
          <rPr>
            <b/>
            <sz val="10"/>
            <color rgb="FF000000"/>
            <rFont val="Tahoma"/>
            <family val="2"/>
          </rPr>
          <t xml:space="preserve">Débil: entre </t>
        </r>
        <r>
          <rPr>
            <sz val="10"/>
            <color rgb="FF000000"/>
            <rFont val="Tahoma"/>
            <family val="2"/>
          </rPr>
          <t>0 y 85</t>
        </r>
      </text>
    </comment>
    <comment ref="BF8" authorId="0" shapeId="0" xr:uid="{00000000-0006-0000-0400-000004000000}">
      <text>
        <r>
          <rPr>
            <b/>
            <sz val="10"/>
            <color rgb="FF000000"/>
            <rFont val="Tahoma"/>
            <family val="2"/>
          </rPr>
          <t xml:space="preserve">Seleccionar teniendo en cuenta: 
</t>
        </r>
        <r>
          <rPr>
            <b/>
            <sz val="10"/>
            <color rgb="FF000000"/>
            <rFont val="Arial"/>
            <family val="2"/>
          </rPr>
          <t xml:space="preserve">Fuerte </t>
        </r>
        <r>
          <rPr>
            <sz val="10"/>
            <color rgb="FF000000"/>
            <rFont val="Arial"/>
            <family val="2"/>
          </rPr>
          <t xml:space="preserve">
</t>
        </r>
        <r>
          <rPr>
            <sz val="10"/>
            <color rgb="FF000000"/>
            <rFont val="Arial"/>
            <family val="2"/>
          </rPr>
          <t xml:space="preserve">El control se ejecuta de manera consistente por parte del responsable. 
</t>
        </r>
        <r>
          <rPr>
            <b/>
            <sz val="10"/>
            <color rgb="FF000000"/>
            <rFont val="Arial"/>
            <family val="2"/>
          </rPr>
          <t xml:space="preserve">Moderado </t>
        </r>
        <r>
          <rPr>
            <sz val="10"/>
            <color rgb="FF000000"/>
            <rFont val="Arial"/>
            <family val="2"/>
          </rPr>
          <t xml:space="preserve">
</t>
        </r>
        <r>
          <rPr>
            <sz val="10"/>
            <color rgb="FF000000"/>
            <rFont val="Arial"/>
            <family val="2"/>
          </rPr>
          <t xml:space="preserve">El control se ejecuta algunas veces por parte del responsable. 
</t>
        </r>
        <r>
          <rPr>
            <b/>
            <sz val="10"/>
            <color rgb="FF000000"/>
            <rFont val="Arial"/>
            <family val="2"/>
          </rPr>
          <t xml:space="preserve">Débil </t>
        </r>
        <r>
          <rPr>
            <sz val="10"/>
            <color rgb="FF000000"/>
            <rFont val="Arial"/>
            <family val="2"/>
          </rPr>
          <t xml:space="preserve">
</t>
        </r>
        <r>
          <rPr>
            <sz val="10"/>
            <color rgb="FF000000"/>
            <rFont val="Arial"/>
            <family val="2"/>
          </rPr>
          <t xml:space="preserve">El control no se ejecuta por parte del responsable. </t>
        </r>
      </text>
    </comment>
    <comment ref="BG8" authorId="0" shapeId="0" xr:uid="{00000000-0006-0000-0400-000005000000}">
      <text>
        <r>
          <rPr>
            <sz val="10"/>
            <color rgb="FF000000"/>
            <rFont val="Tahoma"/>
            <family val="2"/>
          </rPr>
          <t xml:space="preserve">Corresponde a la suma del rando calificación del diseño  (columna AD) con la calificación de la ejecución (Columna AE), según sea el caso:
</t>
        </r>
        <r>
          <rPr>
            <b/>
            <sz val="10"/>
            <color rgb="FF000000"/>
            <rFont val="Tahoma"/>
            <family val="2"/>
          </rPr>
          <t>Fuerte + Fuerte:</t>
        </r>
        <r>
          <rPr>
            <sz val="10"/>
            <color rgb="FF000000"/>
            <rFont val="Tahoma"/>
            <family val="2"/>
          </rPr>
          <t xml:space="preserve"> </t>
        </r>
        <r>
          <rPr>
            <b/>
            <sz val="10"/>
            <color rgb="FF000000"/>
            <rFont val="Tahoma"/>
            <family val="2"/>
          </rPr>
          <t>Fuerte</t>
        </r>
        <r>
          <rPr>
            <sz val="10"/>
            <color rgb="FF000000"/>
            <rFont val="Tahoma"/>
            <family val="2"/>
          </rPr>
          <t xml:space="preserve">
</t>
        </r>
        <r>
          <rPr>
            <b/>
            <sz val="10"/>
            <color rgb="FF000000"/>
            <rFont val="Tahoma"/>
            <family val="2"/>
          </rPr>
          <t xml:space="preserve">Fuerte </t>
        </r>
        <r>
          <rPr>
            <b/>
            <sz val="10"/>
            <color rgb="FF000000"/>
            <rFont val="Arial"/>
            <family val="2"/>
          </rPr>
          <t xml:space="preserve">+ </t>
        </r>
        <r>
          <rPr>
            <b/>
            <sz val="10"/>
            <color rgb="FF000000"/>
            <rFont val="Tahoma"/>
            <family val="2"/>
          </rPr>
          <t xml:space="preserve">Moderado: Moderado
</t>
        </r>
        <r>
          <rPr>
            <b/>
            <sz val="10"/>
            <color rgb="FF000000"/>
            <rFont val="Tahoma"/>
            <family val="2"/>
          </rPr>
          <t xml:space="preserve">Moderado </t>
        </r>
        <r>
          <rPr>
            <b/>
            <sz val="10"/>
            <color rgb="FF000000"/>
            <rFont val="Arial"/>
            <family val="2"/>
          </rPr>
          <t>+</t>
        </r>
        <r>
          <rPr>
            <b/>
            <sz val="10"/>
            <color rgb="FF000000"/>
            <rFont val="Tahoma"/>
            <family val="2"/>
          </rPr>
          <t xml:space="preserve"> Débil: Débil
</t>
        </r>
        <r>
          <rPr>
            <b/>
            <sz val="10"/>
            <color rgb="FF000000"/>
            <rFont val="Tahoma"/>
            <family val="2"/>
          </rPr>
          <t xml:space="preserve">Fuerte </t>
        </r>
        <r>
          <rPr>
            <b/>
            <sz val="10"/>
            <color rgb="FF000000"/>
            <rFont val="Arial"/>
            <family val="2"/>
          </rPr>
          <t xml:space="preserve">+ </t>
        </r>
        <r>
          <rPr>
            <b/>
            <sz val="10"/>
            <color rgb="FF000000"/>
            <rFont val="Tahoma"/>
            <family val="2"/>
          </rPr>
          <t xml:space="preserve"> Débil: Débil</t>
        </r>
      </text>
    </comment>
    <comment ref="BH8" authorId="0" shapeId="0" xr:uid="{00000000-0006-0000-0400-000006000000}">
      <text>
        <r>
          <rPr>
            <sz val="10"/>
            <color rgb="FF000000"/>
            <rFont val="Tahoma"/>
            <family val="2"/>
          </rPr>
          <t xml:space="preserve">Seleccionar teniendo en cuenta el resultado obtenido en la columna AF el número correspondiente:
</t>
        </r>
        <r>
          <rPr>
            <b/>
            <sz val="10"/>
            <color rgb="FF000000"/>
            <rFont val="Tahoma"/>
            <family val="2"/>
          </rPr>
          <t xml:space="preserve">Fuerte: 100
</t>
        </r>
        <r>
          <rPr>
            <b/>
            <sz val="10"/>
            <color rgb="FF000000"/>
            <rFont val="Tahoma"/>
            <family val="2"/>
          </rPr>
          <t xml:space="preserve">Moderado: 50
</t>
        </r>
        <r>
          <rPr>
            <b/>
            <sz val="10"/>
            <color rgb="FF000000"/>
            <rFont val="Tahoma"/>
            <family val="2"/>
          </rPr>
          <t>Débil: 0</t>
        </r>
      </text>
    </comment>
    <comment ref="BJ8" authorId="0" shapeId="0" xr:uid="{00000000-0006-0000-0400-000007000000}">
      <text>
        <r>
          <rPr>
            <sz val="10"/>
            <color rgb="FF000000"/>
            <rFont val="Tahoma"/>
            <family val="2"/>
          </rPr>
          <t xml:space="preserve">Corresponde al valor de los promedios de todos los controles en un riesgo, es decir el promedio de la columna anterior (AH) obtenido para un solo riesgo. Por ejemplo si se tiene dos controles para un riesgo, donde el primer promedio es 100 y el segundo es 57,5 esta columna corresponde al promedio de los dos , es decir el resultados es: 78,75.
</t>
        </r>
        <r>
          <rPr>
            <b/>
            <sz val="10"/>
            <color rgb="FF000000"/>
            <rFont val="Tahoma"/>
            <family val="2"/>
          </rPr>
          <t>Nota</t>
        </r>
        <r>
          <rPr>
            <sz val="10"/>
            <color rgb="FF000000"/>
            <rFont val="Tahoma"/>
            <family val="2"/>
          </rPr>
          <t>: Se recomienda emplear la Fórmula: =PROMEDIO(Seleccionada las filas de la columna AH).</t>
        </r>
      </text>
    </comment>
    <comment ref="BK8" authorId="0" shapeId="0" xr:uid="{00000000-0006-0000-0400-000008000000}">
      <text>
        <r>
          <rPr>
            <sz val="10"/>
            <color rgb="FF000000"/>
            <rFont val="Arial"/>
            <family val="2"/>
          </rPr>
          <t xml:space="preserve">Seleccione de la lista desplegable teniendo en cuenta el resultado de la columna anterior (AJ) en los siguientes rangos:
</t>
        </r>
        <r>
          <rPr>
            <b/>
            <sz val="10"/>
            <color rgb="FF000000"/>
            <rFont val="Arial"/>
            <family val="2"/>
          </rPr>
          <t xml:space="preserve">Fuerte: 100
</t>
        </r>
        <r>
          <rPr>
            <b/>
            <sz val="10"/>
            <color rgb="FF000000"/>
            <rFont val="Arial"/>
            <family val="2"/>
          </rPr>
          <t xml:space="preserve">Moderado: Entre 99 y 50
</t>
        </r>
        <r>
          <rPr>
            <b/>
            <sz val="10"/>
            <color rgb="FF000000"/>
            <rFont val="Arial"/>
            <family val="2"/>
          </rPr>
          <t>Débil: entre 49 a 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D33" authorId="0" shapeId="0" xr:uid="{9C26B6C4-A97B-EB43-B9C3-BA2D8A4897ED}">
      <text>
        <r>
          <rPr>
            <sz val="10"/>
            <color indexed="8"/>
            <rFont val="Calibri"/>
            <family val="2"/>
          </rPr>
          <t>======
ID#AAAAWbwqqoM
Microsoft Office User    (2022-03-02 22:40:22)
Por favor escribir el Nivel del riesgo en letras (Moderado, mayor, catastrófico) según el resultado de respuestas afirmativas</t>
        </r>
      </text>
    </comment>
    <comment ref="I33" authorId="0" shapeId="0" xr:uid="{667A73AA-6A63-3046-8D86-86DD7F885BC7}">
      <text>
        <r>
          <rPr>
            <sz val="10"/>
            <color indexed="8"/>
            <rFont val="Calibri"/>
            <family val="2"/>
          </rPr>
          <t>======
ID#AAAAWbwqqOY
Microsoft Office User    (2022-03-02 22:40:22)
Por favor escribir el Nivel del riesgo en letras (Moderado, mayor, catastrófico) según el resultado de respuestas afirmativas</t>
        </r>
      </text>
    </comment>
    <comment ref="D69" authorId="0" shapeId="0" xr:uid="{03203E7F-4C8C-2946-BF1A-01E567F5DF5C}">
      <text>
        <r>
          <rPr>
            <sz val="10"/>
            <color indexed="8"/>
            <rFont val="Calibri"/>
            <family val="2"/>
          </rPr>
          <t>======
ID#AAAAWbwqqLU
Microsoft Office User    (2022-03-02 22:40:22)
Por favor escribir el Nivel del riesgo en letras (Moderado, mayor, catastrófico) según el resultado de respuestas afirmativas</t>
        </r>
      </text>
    </comment>
    <comment ref="I69" authorId="0" shapeId="0" xr:uid="{85417407-FBAA-E944-836E-030F6FD28B24}">
      <text>
        <r>
          <rPr>
            <sz val="10"/>
            <color indexed="8"/>
            <rFont val="Calibri"/>
            <family val="2"/>
          </rPr>
          <t>======
ID#AAAAWbwqqaA
Microsoft Office User    (2022-03-02 22:40:22)
Por favor escribir el Nivel del riesgo en letras (Moderado, mayor, catastrófico) según el resultado de respuestas afirmativas</t>
        </r>
      </text>
    </comment>
    <comment ref="D177" authorId="0" shapeId="0" xr:uid="{2597516C-7F33-6C41-ADA6-D98E9440174B}">
      <text>
        <r>
          <rPr>
            <sz val="10"/>
            <color indexed="8"/>
            <rFont val="Calibri"/>
            <family val="2"/>
          </rPr>
          <t>======
ID#AAAAWbwqq5A
Microsoft Office User    (2021-12-28 20:47:46)
Por favor escribir el Nivel del riesgo en letras (Moderado, mayor, catastrófico) según el resultado de respuestas afirmativas</t>
        </r>
      </text>
    </comment>
    <comment ref="D213" authorId="0" shapeId="0" xr:uid="{4CD4FC5A-0251-BB40-AE94-7E732068A1C4}">
      <text>
        <r>
          <rPr>
            <sz val="10"/>
            <color indexed="8"/>
            <rFont val="Calibri"/>
            <family val="2"/>
          </rPr>
          <t xml:space="preserve">======
</t>
        </r>
        <r>
          <rPr>
            <sz val="10"/>
            <color indexed="8"/>
            <rFont val="Calibri"/>
            <family val="2"/>
          </rPr>
          <t xml:space="preserve">ID#AAAAWbwqqcg
</t>
        </r>
        <r>
          <rPr>
            <sz val="10"/>
            <color indexed="8"/>
            <rFont val="Calibri"/>
            <family val="2"/>
          </rPr>
          <t xml:space="preserve">Microsoft Office User    (2022-03-02 22:40:22)
</t>
        </r>
        <r>
          <rPr>
            <sz val="10"/>
            <color indexed="8"/>
            <rFont val="Calibri"/>
            <family val="2"/>
          </rPr>
          <t>Por favor escribir el Nivel del riesgo en letras (Moderado, mayor, catastrófico) según el resultado de respuestas afirmativas</t>
        </r>
      </text>
    </comment>
    <comment ref="I213" authorId="0" shapeId="0" xr:uid="{0C17938E-9C86-1549-BEC7-13F42E54AE69}">
      <text>
        <r>
          <rPr>
            <sz val="10"/>
            <color indexed="8"/>
            <rFont val="Calibri"/>
            <family val="2"/>
          </rPr>
          <t xml:space="preserve">======
</t>
        </r>
        <r>
          <rPr>
            <sz val="10"/>
            <color indexed="8"/>
            <rFont val="Calibri"/>
            <family val="2"/>
          </rPr>
          <t xml:space="preserve">ID#AAAAWbwqqoU
</t>
        </r>
        <r>
          <rPr>
            <sz val="10"/>
            <color indexed="8"/>
            <rFont val="Calibri"/>
            <family val="2"/>
          </rPr>
          <t xml:space="preserve">Microsoft Office User    (2022-03-02 22:40:22)
</t>
        </r>
        <r>
          <rPr>
            <sz val="10"/>
            <color indexed="8"/>
            <rFont val="Calibri"/>
            <family val="2"/>
          </rPr>
          <t>Por favor escribir el Nivel del riesgo en letras (Moderado, mayor, catastrófico) según el resultado de respuestas afirmativas</t>
        </r>
      </text>
    </comment>
    <comment ref="D248" authorId="0" shapeId="0" xr:uid="{87AEA336-5F96-B542-A835-DA51C27EC81C}">
      <text>
        <r>
          <rPr>
            <sz val="10"/>
            <color rgb="FF000000"/>
            <rFont val="Calibri"/>
            <family val="2"/>
          </rPr>
          <t xml:space="preserve">======
</t>
        </r>
        <r>
          <rPr>
            <sz val="10"/>
            <color rgb="FF000000"/>
            <rFont val="Calibri"/>
            <family val="2"/>
          </rPr>
          <t xml:space="preserve">ID#AAAAWbwqqmU
</t>
        </r>
        <r>
          <rPr>
            <sz val="10"/>
            <color rgb="FF000000"/>
            <rFont val="Calibri"/>
            <family val="2"/>
          </rPr>
          <t xml:space="preserve">Microsoft Office User    (2022-03-02 22:40:22)
</t>
        </r>
        <r>
          <rPr>
            <sz val="10"/>
            <color rgb="FF000000"/>
            <rFont val="Calibri"/>
            <family val="2"/>
          </rPr>
          <t>Por favor escribir el Nivel del riesgo en letras (Moderado, mayor, catastrófico) según el resultado de respuestas afirmativas</t>
        </r>
      </text>
    </comment>
    <comment ref="I248" authorId="0" shapeId="0" xr:uid="{772462FA-2436-FC41-A41B-A6B781825CC1}">
      <text>
        <r>
          <rPr>
            <sz val="10"/>
            <color indexed="8"/>
            <rFont val="Calibri"/>
            <family val="2"/>
          </rPr>
          <t>======
ID#AAAAWbwqqSo
Microsoft Office User    (2022-03-02 22:40:22)
Por favor escribir el Nivel del riesgo en letras (Moderado, mayor, catastrófico) según el resultado de respuestas afirmativas</t>
        </r>
      </text>
    </comment>
    <comment ref="N248" authorId="0" shapeId="0" xr:uid="{D6522E3C-BDBF-BF44-B743-A9501C22A424}">
      <text>
        <r>
          <rPr>
            <sz val="10"/>
            <color indexed="8"/>
            <rFont val="Calibri"/>
            <family val="2"/>
          </rPr>
          <t>======
ID#AAAAWbwqqOk
Microsoft Office User    (2022-03-02 22:40:22)
Por favor escribir el Nivel del riesgo en letras (Moderado, mayor, catastrófico) según el resultado de respuestas afirmativas</t>
        </r>
      </text>
    </comment>
    <comment ref="S248" authorId="0" shapeId="0" xr:uid="{973B4C27-05B6-5043-A2D8-615398B27B7D}">
      <text>
        <r>
          <rPr>
            <sz val="10"/>
            <color rgb="FF000000"/>
            <rFont val="Calibri"/>
            <family val="2"/>
          </rPr>
          <t xml:space="preserve">======
</t>
        </r>
        <r>
          <rPr>
            <sz val="10"/>
            <color rgb="FF000000"/>
            <rFont val="Calibri"/>
            <family val="2"/>
          </rPr>
          <t xml:space="preserve">ID#AAAAWbwqqxs
</t>
        </r>
        <r>
          <rPr>
            <sz val="10"/>
            <color rgb="FF000000"/>
            <rFont val="Calibri"/>
            <family val="2"/>
          </rPr>
          <t xml:space="preserve">Microsoft Office User    (2022-03-02 22:40:23)
</t>
        </r>
        <r>
          <rPr>
            <sz val="10"/>
            <color rgb="FF000000"/>
            <rFont val="Calibri"/>
            <family val="2"/>
          </rPr>
          <t>Por favor escribir el Nivel del riesgo en letras (Moderado, mayor, catastrófico) según el resultado de respuestas afirmativas</t>
        </r>
      </text>
    </comment>
    <comment ref="D283" authorId="0" shapeId="0" xr:uid="{4F225318-C33D-4141-8F48-3FB2046A3126}">
      <text>
        <r>
          <rPr>
            <sz val="10"/>
            <color indexed="8"/>
            <rFont val="Calibri"/>
            <family val="2"/>
          </rPr>
          <t xml:space="preserve">======
</t>
        </r>
        <r>
          <rPr>
            <sz val="10"/>
            <color indexed="8"/>
            <rFont val="Calibri"/>
            <family val="2"/>
          </rPr>
          <t xml:space="preserve">ID#AAAAWbwqq3o
</t>
        </r>
        <r>
          <rPr>
            <sz val="10"/>
            <color indexed="8"/>
            <rFont val="Calibri"/>
            <family val="2"/>
          </rPr>
          <t xml:space="preserve">Microsoft Office User    (2022-03-02 22:40:23)
</t>
        </r>
        <r>
          <rPr>
            <sz val="10"/>
            <color indexed="8"/>
            <rFont val="Calibri"/>
            <family val="2"/>
          </rPr>
          <t>Por favor escribir el Nivel del riesgo en letras (Moderado, mayor, catastrófico) según el resultado de respuestas afirmativas</t>
        </r>
      </text>
    </comment>
    <comment ref="D318" authorId="0" shapeId="0" xr:uid="{24F04F1D-7D54-1C49-A43C-50353990CBDF}">
      <text>
        <r>
          <rPr>
            <sz val="10"/>
            <color indexed="8"/>
            <rFont val="Calibri"/>
            <family val="2"/>
          </rPr>
          <t>======
ID#AAAAWbwqqbc
Microsoft Office User    (2021-12-28 20:47:46)
Por favor escribir el Nivel del riesgo en letras (Moderado, mayor, catastrófico) según el resultado de respuestas afirmativas</t>
        </r>
      </text>
    </comment>
    <comment ref="I318" authorId="0" shapeId="0" xr:uid="{BEDEB1BD-10BE-0C4C-AAA3-EE56449EF4A2}">
      <text>
        <r>
          <rPr>
            <sz val="10"/>
            <color indexed="8"/>
            <rFont val="Calibri"/>
            <family val="2"/>
          </rPr>
          <t>======
ID#AAAAWbwqqxU
Microsoft Office User    (2021-12-28 20:47:45)
Por favor escribir el Nivel del riesgo en letras (Moderado, mayor, catastrófico) según el resultado de respuestas afirmativas</t>
        </r>
      </text>
    </comment>
    <comment ref="D353" authorId="0" shapeId="0" xr:uid="{A81A52C6-3859-4648-9722-0C6E227EF9D3}">
      <text>
        <r>
          <rPr>
            <sz val="10"/>
            <color rgb="FF000000"/>
            <rFont val="Calibri"/>
            <family val="2"/>
          </rPr>
          <t xml:space="preserve">======
</t>
        </r>
        <r>
          <rPr>
            <sz val="10"/>
            <color rgb="FF000000"/>
            <rFont val="Calibri"/>
            <family val="2"/>
          </rPr>
          <t xml:space="preserve">ID#AAAAWbwqqZI
</t>
        </r>
        <r>
          <rPr>
            <sz val="10"/>
            <color rgb="FF000000"/>
            <rFont val="Calibri"/>
            <family val="2"/>
          </rPr>
          <t xml:space="preserve">Microsoft Office User    (2021-12-28 20:47:45)
</t>
        </r>
        <r>
          <rPr>
            <sz val="10"/>
            <color rgb="FF000000"/>
            <rFont val="Calibri"/>
            <family val="2"/>
          </rPr>
          <t>Por favor escribir el Nivel del riesgo en letras (Moderado, mayor, catastrófico) según el resultado de respuestas afirmativas</t>
        </r>
      </text>
    </comment>
    <comment ref="I353" authorId="0" shapeId="0" xr:uid="{F05D4348-41BF-0E41-A675-3A8244D83C89}">
      <text>
        <r>
          <rPr>
            <sz val="10"/>
            <color indexed="8"/>
            <rFont val="Calibri"/>
            <family val="2"/>
          </rPr>
          <t>======
ID#AAAAWbwqqKY
Microsoft Office User    (2021-12-28 20:47:45)
Por favor escribir el Nivel del riesgo en letras (Moderado, mayor, catastrófico) según el resultado de respuestas afirmativas</t>
        </r>
      </text>
    </comment>
    <comment ref="D388" authorId="0" shapeId="0" xr:uid="{E112B3D8-C6CB-C94C-AB30-89512A0E0A52}">
      <text>
        <r>
          <rPr>
            <sz val="10"/>
            <color indexed="8"/>
            <rFont val="Calibri"/>
            <family val="2"/>
          </rPr>
          <t>======
ID#AAAAWbwqqrc
Microsoft Office User    (2021-12-28 20:47:45)
Por favor escribir el Nivel del riesgo en letras (Moderado, mayor, catastrófico) según el resultado de respuestas afirmativas</t>
        </r>
      </text>
    </comment>
    <comment ref="I388" authorId="0" shapeId="0" xr:uid="{DBF6C0C4-6F35-1846-A89D-4B94F2AE6B96}">
      <text>
        <r>
          <rPr>
            <sz val="10"/>
            <color indexed="8"/>
            <rFont val="Calibri"/>
            <family val="2"/>
          </rPr>
          <t>======
ID#AAAAWbwqqRw
Microsoft Office User    (2021-12-28 20:47:45)
Por favor escribir el Nivel del riesgo en letras (Moderado, mayor, catastrófico) según el resultado de respuestas afirmativas</t>
        </r>
      </text>
    </comment>
    <comment ref="D423" authorId="0" shapeId="0" xr:uid="{5F3A5C5B-78CC-9F42-8527-1471B653F093}">
      <text>
        <r>
          <rPr>
            <sz val="10"/>
            <color indexed="8"/>
            <rFont val="Calibri"/>
            <family val="2"/>
          </rPr>
          <t>======
ID#AAAAWbwqq0o
Microsoft Office User    (2021-12-28 20:47:45)
Por favor escribir el Nivel del riesgo en letras (Moderado, mayor, catastrófico) según el resultado de respuestas afirmativas</t>
        </r>
      </text>
    </comment>
    <comment ref="I423" authorId="0" shapeId="0" xr:uid="{FA7766A7-EFFC-F44F-BEC0-5029D5A57BAE}">
      <text>
        <r>
          <rPr>
            <sz val="10"/>
            <color indexed="8"/>
            <rFont val="Calibri"/>
            <family val="2"/>
          </rPr>
          <t>======
ID#AAAAWbwqqi8
Microsoft Office User    (2021-12-28 20:47:45)
Por favor escribir el Nivel del riesgo en letras (Moderado, mayor, catastrófico) según el resultado de respuestas afirmativas</t>
        </r>
      </text>
    </comment>
    <comment ref="D458" authorId="0" shapeId="0" xr:uid="{FB4B30CD-4BB7-3C49-A3CA-690AADDA1020}">
      <text>
        <r>
          <rPr>
            <sz val="10"/>
            <color indexed="8"/>
            <rFont val="Calibri"/>
            <family val="2"/>
          </rPr>
          <t>======
ID#AAAAWbwqqqI
Microsoft Office User    (2022-03-02 22:40:22)
Por favor escribir el Nivel del riesgo en letras (Moderado, mayor, catastrófico) según el resultado de respuestas afirmativas</t>
        </r>
      </text>
    </comment>
    <comment ref="I458" authorId="0" shapeId="0" xr:uid="{4F9636A5-B9D6-C849-8367-13B2BF9867BF}">
      <text>
        <r>
          <rPr>
            <sz val="10"/>
            <color indexed="8"/>
            <rFont val="Calibri"/>
            <family val="2"/>
          </rPr>
          <t>======
ID#AAAAWbwqqlg
Microsoft Office User    (2022-03-02 22:40:22)
Por favor escribir el Nivel del riesgo en letras (Moderado, mayor, catastrófico) según el resultado de respuestas afirmativas</t>
        </r>
      </text>
    </comment>
    <comment ref="N458" authorId="0" shapeId="0" xr:uid="{3CE3EA7B-7CEB-1A42-A1CC-B643A5E5DC12}">
      <text>
        <r>
          <rPr>
            <sz val="10"/>
            <color indexed="8"/>
            <rFont val="Calibri"/>
            <family val="2"/>
          </rPr>
          <t>======
ID#AAAAWbwqqdw
Microsoft Office User    (2022-03-02 22:40:22)
Por favor escribir el Nivel del riesgo en letras (Moderado, mayor, catastrófico) según el resultado de respuestas afirmativas</t>
        </r>
      </text>
    </comment>
    <comment ref="D493" authorId="0" shapeId="0" xr:uid="{FE2A1806-7D24-D045-B99B-3F86329F9014}">
      <text>
        <r>
          <rPr>
            <sz val="10"/>
            <color rgb="FF000000"/>
            <rFont val="Calibri"/>
            <family val="2"/>
          </rPr>
          <t xml:space="preserve">======
</t>
        </r>
        <r>
          <rPr>
            <sz val="10"/>
            <color rgb="FF000000"/>
            <rFont val="Calibri"/>
            <family val="2"/>
          </rPr>
          <t xml:space="preserve">ID#AAAAWbwqqqI
</t>
        </r>
        <r>
          <rPr>
            <sz val="10"/>
            <color rgb="FF000000"/>
            <rFont val="Calibri"/>
            <family val="2"/>
          </rPr>
          <t xml:space="preserve">Microsoft Office User    (2022-03-02 22:40:22)
</t>
        </r>
        <r>
          <rPr>
            <sz val="10"/>
            <color rgb="FF000000"/>
            <rFont val="Calibri"/>
            <family val="2"/>
          </rPr>
          <t>Por favor escribir el Nivel del riesgo en letras (Moderado, mayor, catastrófico) según el resultado de respuestas afirmativas</t>
        </r>
      </text>
    </comment>
    <comment ref="I493" authorId="0" shapeId="0" xr:uid="{F6095CB4-43EB-BE40-B94B-6A2F138FA368}">
      <text>
        <r>
          <rPr>
            <sz val="10"/>
            <color indexed="8"/>
            <rFont val="Calibri"/>
            <family val="2"/>
          </rPr>
          <t>======
ID#AAAAWbwqqqI
Microsoft Office User    (2022-03-02 22:40:22)
Por favor escribir el Nivel del riesgo en letras (Moderado, mayor, catastrófico) según el resultado de respuestas afirmativas</t>
        </r>
      </text>
    </comment>
    <comment ref="D528" authorId="0" shapeId="0" xr:uid="{DDF3172F-F996-3B4A-B058-4520D892A978}">
      <text>
        <r>
          <rPr>
            <sz val="10"/>
            <color rgb="FF000000"/>
            <rFont val="Calibri"/>
            <family val="2"/>
          </rPr>
          <t xml:space="preserve">======
</t>
        </r>
        <r>
          <rPr>
            <sz val="10"/>
            <color rgb="FF000000"/>
            <rFont val="Calibri"/>
            <family val="2"/>
          </rPr>
          <t xml:space="preserve">ID#AAAAWbwqqnw
</t>
        </r>
        <r>
          <rPr>
            <sz val="10"/>
            <color rgb="FF000000"/>
            <rFont val="Calibri"/>
            <family val="2"/>
          </rPr>
          <t xml:space="preserve">Microsoft Office User    (2021-12-28 20:47:45)
</t>
        </r>
        <r>
          <rPr>
            <sz val="10"/>
            <color rgb="FF000000"/>
            <rFont val="Calibri"/>
            <family val="2"/>
          </rPr>
          <t>Por favor escribir el Nivel del riesgo en letras (Moderado, mayor, catastrófico) según el resultado de respuestas afirmativas</t>
        </r>
      </text>
    </comment>
    <comment ref="I528" authorId="0" shapeId="0" xr:uid="{F4AD71AA-247F-284D-B422-49A3D69E4523}">
      <text>
        <r>
          <rPr>
            <sz val="10"/>
            <color indexed="8"/>
            <rFont val="Calibri"/>
            <family val="2"/>
          </rPr>
          <t>======
ID#AAAAWbwqq58
Microsoft Office User    (2021-12-28 20:47:45)
Por favor escribir el Nivel del riesgo en letras (Moderado, mayor, catastrófico) según el resultado de respuestas afirmativas</t>
        </r>
      </text>
    </comment>
    <comment ref="D564" authorId="0" shapeId="0" xr:uid="{79721F62-C916-C147-9E13-9D837EEC3223}">
      <text>
        <r>
          <rPr>
            <sz val="10"/>
            <color indexed="8"/>
            <rFont val="Calibri"/>
            <family val="2"/>
          </rPr>
          <t>======
ID#AAAAWbwqqrk
Microsoft Office User    (2022-03-02 22:40:22)
Por favor escribir el Nivel del riesgo en letras (Moderado, mayor, catastrófico) según el resultado de respuestas afirmativas</t>
        </r>
      </text>
    </comment>
    <comment ref="I564" authorId="0" shapeId="0" xr:uid="{7CBA7FE5-ACF0-974C-B7A8-34559CA01388}">
      <text>
        <r>
          <rPr>
            <sz val="10"/>
            <color indexed="8"/>
            <rFont val="Calibri"/>
            <family val="2"/>
          </rPr>
          <t>======
ID#AAAAWbwqqfo
Microsoft Office User    (2022-03-02 22:40:22)
Por favor escribir el Nivel del riesgo en letras (Moderado, mayor, catastrófico) según el resultado de respuestas afirmativas</t>
        </r>
      </text>
    </comment>
    <comment ref="D600" authorId="0" shapeId="0" xr:uid="{79B78B4E-70BE-8448-9B79-8D36BA9D4AEA}">
      <text>
        <r>
          <rPr>
            <sz val="10"/>
            <color indexed="8"/>
            <rFont val="Calibri"/>
            <family val="2"/>
          </rPr>
          <t>======
ID#AAAAWbwqq0s
Microsoft Office User    (2022-03-02 22:40:23)
Por favor escribir el Nivel del riesgo en letras (Moderado, mayor, catastrófico) según el resultado de respuestas afirmativas</t>
        </r>
      </text>
    </comment>
    <comment ref="D635" authorId="0" shapeId="0" xr:uid="{9AE21921-8BE1-3241-A9E9-B42BEB1ED5C4}">
      <text>
        <r>
          <rPr>
            <sz val="10"/>
            <color indexed="8"/>
            <rFont val="Calibri"/>
            <family val="2"/>
          </rPr>
          <t>======
ID#AAAAWbwqqT0
Microsoft Office User    (2022-03-02 22:40:22)
Por favor escribir el Nivel del riesgo en letras (Moderado, mayor, catastrófico) según el resultado de respuestas afirmativas</t>
        </r>
      </text>
    </comment>
    <comment ref="I635" authorId="0" shapeId="0" xr:uid="{C1B3728A-57A2-0F4C-8555-11B1ECD651E4}">
      <text>
        <r>
          <rPr>
            <sz val="10"/>
            <color indexed="8"/>
            <rFont val="Calibri"/>
            <family val="2"/>
          </rPr>
          <t>======
ID#AAAAWbwqq4M
Microsoft Office User    (2022-03-02 22:40:23)
Por favor escribir el Nivel del riesgo en letras (Moderado, mayor, catastrófico) según el resultado de respuestas afirmativas</t>
        </r>
      </text>
    </comment>
    <comment ref="N635" authorId="0" shapeId="0" xr:uid="{B228E811-B13B-1743-891F-1A4DC989E99D}">
      <text>
        <r>
          <rPr>
            <sz val="10"/>
            <color indexed="8"/>
            <rFont val="Calibri"/>
            <family val="2"/>
          </rPr>
          <t>======
ID#AAAAWbwqqQM
Microsoft Office User    (2022-03-02 22:40:22)
Por favor escribir el Nivel del riesgo en letras (Moderado, mayor, catastrófico) según el resultado de respuestas afirmativas</t>
        </r>
      </text>
    </comment>
    <comment ref="S635" authorId="0" shapeId="0" xr:uid="{323B4261-1CB3-2247-9F08-D1F225085141}">
      <text>
        <r>
          <rPr>
            <sz val="10"/>
            <color indexed="8"/>
            <rFont val="Calibri"/>
            <family val="2"/>
          </rPr>
          <t>======
ID#AAAAWbwqqOs
Microsoft Office User    (2022-03-02 22:40:22)
Por favor escribir el Nivel del riesgo en letras (Moderado, mayor, catastrófico) según el resultado de respuestas afirmativas</t>
        </r>
      </text>
    </comment>
    <comment ref="X635" authorId="0" shapeId="0" xr:uid="{EE204CF8-C34C-5B49-AF48-DFDF367E2FC9}">
      <text>
        <r>
          <rPr>
            <sz val="10"/>
            <color indexed="8"/>
            <rFont val="Calibri"/>
            <family val="2"/>
          </rPr>
          <t>======
ID#AAAAWbwqqQg
Microsoft Office User    (2022-03-02 22:40:22)
Por favor escribir el Nivel del riesgo en letras (Moderado, mayor, catastrófico) según el resultado de respuestas afirmativas</t>
        </r>
      </text>
    </comment>
    <comment ref="AC635" authorId="0" shapeId="0" xr:uid="{577AF95D-EB95-A040-BDF8-85BA6C02D490}">
      <text>
        <r>
          <rPr>
            <sz val="10"/>
            <color indexed="8"/>
            <rFont val="Calibri"/>
            <family val="2"/>
          </rPr>
          <t>======
ID#AAAAWbwqqQg
Microsoft Office User    (2022-03-02 22:40:22)
Por favor escribir el Nivel del riesgo en letras (Moderado, mayor, catastrófico) según el resultado de respuestas afirmativas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5" authorId="0" shapeId="0" xr:uid="{CB98F920-ADA8-B348-BDEA-471D8EB601C6}">
      <text>
        <r>
          <rPr>
            <sz val="14"/>
            <color rgb="FF000000"/>
            <rFont val="Arial"/>
            <family val="2"/>
          </rPr>
          <t>Fecha (dd/mm/aaaa) en la cual se recibio por ORFEO de aprobación, o correo electrónico resultado de la consulta pública.</t>
        </r>
      </text>
    </comment>
  </commentList>
</comments>
</file>

<file path=xl/sharedStrings.xml><?xml version="1.0" encoding="utf-8"?>
<sst xmlns="http://schemas.openxmlformats.org/spreadsheetml/2006/main" count="11989" uniqueCount="4183">
  <si>
    <t>Insignificante</t>
  </si>
  <si>
    <t>Menor</t>
  </si>
  <si>
    <t>Moderado</t>
  </si>
  <si>
    <t>Mayor</t>
  </si>
  <si>
    <t>Rara vez</t>
  </si>
  <si>
    <t>Improbable</t>
  </si>
  <si>
    <t>Posible</t>
  </si>
  <si>
    <t>Probable</t>
  </si>
  <si>
    <t>Probabilidad</t>
  </si>
  <si>
    <t>Impacto</t>
  </si>
  <si>
    <t>Tecnología</t>
  </si>
  <si>
    <t>PROCESO</t>
  </si>
  <si>
    <t>OBJETIVO</t>
  </si>
  <si>
    <t>Sostenibilidad Financiera</t>
  </si>
  <si>
    <t>Generar recursos  para la administración de las áreas del SPNN y la coordinación del SINAP, a través de la gestión,  formulación e implementación de proyectos, alianzas e instrumentos económicos y financieros que contribuyan a la disminución de la brecha.</t>
  </si>
  <si>
    <t xml:space="preserve">Direccionamiento Estratégico </t>
  </si>
  <si>
    <t>Formular e implementar  lineamientos, metodologías y estrategias de planeación,  seguimiento y evaluación dirigidos al cumplimiento  de la misión y objetivos  institucionales.</t>
  </si>
  <si>
    <t xml:space="preserve">Gestión de Comunicaciones </t>
  </si>
  <si>
    <t>Promover la valoración social de las áreas protegidas del Sistema de Parques Nacionales Naturales de Colombia por parte de los nacionales y extranjeros mediante la implementación de la estrategia de comunicación y educación para la conservación para que tomen acciones desde su cotidiano, encaminadas a contribuir con la conservación.</t>
  </si>
  <si>
    <t xml:space="preserve">Evaluación a los sistemas de gestión </t>
  </si>
  <si>
    <t>Determinar el cumplimiento de los procesos, procedimientos, operaciones y la gestión de la Entidad,  mediante la asesoría y acompañamiento, verificación y evaluación independiente, objetiva, sistemática y permanente de los Sistemas de Gestión y monitoreo a los riesgos, para generar oportunidades de mejora y fortalecimiento de la cultura de autocontrol que contribuyan al logro de los objetivos y metas de la Entidad, en armonía con los entes externos</t>
  </si>
  <si>
    <t xml:space="preserve">Administración y manejo del SPNN </t>
  </si>
  <si>
    <t xml:space="preserve">Planificar e implementar estrategias de manejo  que permitan tener un sistema de Parques efectivamente gestionado. </t>
  </si>
  <si>
    <t>Coordinación del SINAP</t>
  </si>
  <si>
    <t xml:space="preserve">Direccionar estratégicamente las acciones que permitan coordinar el desarrollo de un Sistema Nacional de Áreas Protegidas, a través de la orientación y facilitación de sus procesos en el nivel nacional, regional y local,  de tal forma que  contribuyan a la consolidación y al cumplimiento de los objetivos de conservación del país y a los compromisos nacionales e internacionales suscritos. </t>
  </si>
  <si>
    <t>Gestión de recursos financieros</t>
  </si>
  <si>
    <t>Gestionar y  administrar los recursos financieros asignados a la Entidad para contribuir al control de los mismos y contar con información financiera veraz y oportuna para la toma de decisiones</t>
  </si>
  <si>
    <t>Gestión de recursos físicos</t>
  </si>
  <si>
    <t>Administrar los recursos físicos de Parques Nacionales Naturales mediante la identificación,  valoración y mantenimiento de los bienes muebles e inmuebles, para garantizar la disponibilidad de los mismos.</t>
  </si>
  <si>
    <t>Gestión del talento humano</t>
  </si>
  <si>
    <t>Identificar las necesidades de personal y proporcionar a la Entidad recurso humano calificado, mediante el desarrollo de actividades de selección, capacitación, bienestar e incentivos y seguridad y salud en el trabajo de tal manera que se contribuya al logro de la misión y objetivos institucionales</t>
  </si>
  <si>
    <t>Adquisición de bienes y servicios</t>
  </si>
  <si>
    <t xml:space="preserve">Satisfacer las necesidades de bienes y servicios de Parques Nacionales Naturales, mediante el apoyo en la gestión de procesos requeridos para la  planificación de compras, suscripción de  contratos que cumplan con la normatividad vigente y con los ejercicios de Planeación Financiera definidos y aprobados por cada dependencia para el buen desarrollo de la  gestión de la Entidad. </t>
  </si>
  <si>
    <t xml:space="preserve">Gestión y administración de la información </t>
  </si>
  <si>
    <t>Gestionar y administrar la documentación e información producida y recibida en Parques y aquella que conforma su capital intelectual, mediante la generación de lineamientos, políticas y la aplicación de metodologías ajustadas a las necesidades de la entidad,  asegurando la confidencialidad, integridad y disponibilidad oportuna de la información, para evidenciar el cumplimiento de las funciones bajo el principio de transparencia y poder contribuir con la construcción de la memoria institucional.</t>
  </si>
  <si>
    <t xml:space="preserve">Proceso </t>
  </si>
  <si>
    <t>Gestión jurídica</t>
  </si>
  <si>
    <t xml:space="preserve">Asistir jurídicamente a Parques Nacionales Naturales en los asuntos relacionados con el cumplimiento de sus funciones, mediante la interpretación y aplicación de la normatividad vigente, para la defensa de sus intereses, garantizando la legalidad de sus actuaciones. </t>
  </si>
  <si>
    <t xml:space="preserve">Atención al usuario </t>
  </si>
  <si>
    <t xml:space="preserve">Atender los requerimientos de los usuarios, mediante el suministro de la información, gestión oportuna de peticiones, recepción de trámites y servicios y evaluación a la satisfacción del usuario y la adecuada interacción con las partes interesadas. 
</t>
  </si>
  <si>
    <t>Zona de riesgo - Riesgos de Gestión y Seguridad digital</t>
  </si>
  <si>
    <t>Zona de riesgo - Riesgos de corrupción</t>
  </si>
  <si>
    <t xml:space="preserve">Casi seguro </t>
  </si>
  <si>
    <t xml:space="preserve">Procesos </t>
  </si>
  <si>
    <t xml:space="preserve">Político </t>
  </si>
  <si>
    <t>Catastrófico</t>
  </si>
  <si>
    <t xml:space="preserve">IMPACTO </t>
  </si>
  <si>
    <t xml:space="preserve">PROCESO </t>
  </si>
  <si>
    <t>DIRECCIÓN TERRITORIAL/AP</t>
  </si>
  <si>
    <t>Factor</t>
  </si>
  <si>
    <t>Fortalezas</t>
  </si>
  <si>
    <t>Debilidades</t>
  </si>
  <si>
    <t>Personal</t>
  </si>
  <si>
    <t xml:space="preserve">Comunicación interna </t>
  </si>
  <si>
    <t xml:space="preserve">Oportunidades </t>
  </si>
  <si>
    <t xml:space="preserve">Amenazas </t>
  </si>
  <si>
    <t>Código: DE_FO_02</t>
  </si>
  <si>
    <t xml:space="preserve">IDENTIFICACIÓN DEL RIESGO </t>
  </si>
  <si>
    <t>VALORACIÓN DEL RIESGO</t>
  </si>
  <si>
    <t xml:space="preserve">MONITOREO Y REVISIÓN </t>
  </si>
  <si>
    <t xml:space="preserve">ANÁLISIS DEL RIESGO </t>
  </si>
  <si>
    <t xml:space="preserve">EVALUACIÓN DEL RIESGO </t>
  </si>
  <si>
    <t xml:space="preserve">Corte 30 de abril </t>
  </si>
  <si>
    <t xml:space="preserve">Corte 30 de Agosto </t>
  </si>
  <si>
    <t>Corte 30 de agosto</t>
  </si>
  <si>
    <t xml:space="preserve">Corte 30 de diciembre </t>
  </si>
  <si>
    <t>Corte 30 de diciembre</t>
  </si>
  <si>
    <t xml:space="preserve">PESO O PARTICIPACIÓN DE CADA VARIABLE EN EL DISEÑO DEL CONTROL PARA LA MITIGACIÓN DEL RIESGOS </t>
  </si>
  <si>
    <t xml:space="preserve">CALIFICACIÓN DE LA SOLIDEZ DEL CONJUNTO DE CONTROLES </t>
  </si>
  <si>
    <t>Riesgo</t>
  </si>
  <si>
    <t xml:space="preserve">Nivel de Gestión </t>
  </si>
  <si>
    <t>Zona del Riesgo</t>
  </si>
  <si>
    <t xml:space="preserve">1.2. Segregación y autoridad del responsable </t>
  </si>
  <si>
    <t xml:space="preserve">2. Periodicidad </t>
  </si>
  <si>
    <t xml:space="preserve">3. Propósito </t>
  </si>
  <si>
    <t xml:space="preserve">4. Cómo se realiza la actividad de control </t>
  </si>
  <si>
    <t xml:space="preserve">5. Qué pasa con las observaciones o desviaciones </t>
  </si>
  <si>
    <t xml:space="preserve">6. Evidencia de la ejecución del control </t>
  </si>
  <si>
    <t>Responsable</t>
  </si>
  <si>
    <t xml:space="preserve">Fecha de finalización </t>
  </si>
  <si>
    <t>Fecha</t>
  </si>
  <si>
    <t>Descripción Monitoreo</t>
  </si>
  <si>
    <t>Adecuado</t>
  </si>
  <si>
    <t xml:space="preserve">Inadecuado </t>
  </si>
  <si>
    <t xml:space="preserve">Oportuna </t>
  </si>
  <si>
    <t xml:space="preserve">Inoportuna </t>
  </si>
  <si>
    <t>Prevenir</t>
  </si>
  <si>
    <t>Detectar</t>
  </si>
  <si>
    <t xml:space="preserve">No es un control </t>
  </si>
  <si>
    <t xml:space="preserve">Confiable </t>
  </si>
  <si>
    <t xml:space="preserve">No confiable </t>
  </si>
  <si>
    <t>Se investigan y resuelven oportunamente</t>
  </si>
  <si>
    <t>No se investigan y resuelven oportunamente</t>
  </si>
  <si>
    <t xml:space="preserve">Completa </t>
  </si>
  <si>
    <t>Incompleta</t>
  </si>
  <si>
    <t xml:space="preserve">No existe </t>
  </si>
  <si>
    <t xml:space="preserve">Fuerte </t>
  </si>
  <si>
    <t xml:space="preserve">Moderado </t>
  </si>
  <si>
    <t xml:space="preserve">Débil </t>
  </si>
  <si>
    <t>Estratégicos</t>
  </si>
  <si>
    <t>Preventivo</t>
  </si>
  <si>
    <t>Financieros</t>
  </si>
  <si>
    <t>No.</t>
  </si>
  <si>
    <t>Si el riesgo de corrupción se materializa podría…</t>
  </si>
  <si>
    <t xml:space="preserve">SI </t>
  </si>
  <si>
    <t>NO</t>
  </si>
  <si>
    <t xml:space="preserve">¿Afectar al grupo de funcionarios del proceso? </t>
  </si>
  <si>
    <t>¿Afectar el cumplimiento de metas y objetivos de la dependencia?</t>
  </si>
  <si>
    <t>¿Afectar el cumplimiento de la misión del sector al que pertenece la Entidad?</t>
  </si>
  <si>
    <t>¿Afectar el cumplimiento de misión de la Entidad?</t>
  </si>
  <si>
    <t>¿Generar pérdida de confianza de la Entidad, afectando su reputación?</t>
  </si>
  <si>
    <t>¿Generar pérdida de recursos económicos?</t>
  </si>
  <si>
    <t>¿Afectar la generación de los productos o la prestación de servicios?</t>
  </si>
  <si>
    <t xml:space="preserve"> </t>
  </si>
  <si>
    <t>¿Dar lugar a procesos sancionatorios?</t>
  </si>
  <si>
    <t>¿Dar lugar al detrimento de calidad de vida de la comunidad por la pérdida del bien o servicios o los recursos públicos?</t>
  </si>
  <si>
    <t>¿Dar lugar a procesos disciplinarios?</t>
  </si>
  <si>
    <t>¿Dar lugar a procesos fiscales?</t>
  </si>
  <si>
    <t xml:space="preserve">¿Generar pérdida de información de la Entidad? </t>
  </si>
  <si>
    <t>¿Dar lugar a procesos penales?</t>
  </si>
  <si>
    <t>Tecnológicos</t>
  </si>
  <si>
    <t>¿Generar intervención de los órganos de control, de la Fiscalia u otro entre?</t>
  </si>
  <si>
    <t>¿Generar pérdida de credibilidad del sector?</t>
  </si>
  <si>
    <t>¿Afectar la imagen regional?</t>
  </si>
  <si>
    <t>¿Afectar la imagen nacional?</t>
  </si>
  <si>
    <t>¿Ocasionar lesiones físicas o pérdida de vidas humanas?</t>
  </si>
  <si>
    <t>¿Generar daño ambiental?</t>
  </si>
  <si>
    <t xml:space="preserve">NIVEL DEL RIESGO </t>
  </si>
  <si>
    <t>Código: DE_FO_11</t>
  </si>
  <si>
    <t xml:space="preserve">Oportunidad </t>
  </si>
  <si>
    <t>Beneficios a obtener a partir de la implementación de la Oportunidad</t>
  </si>
  <si>
    <t xml:space="preserve">Acciones para abordar las oportunidades </t>
  </si>
  <si>
    <t xml:space="preserve">Peso porcentual </t>
  </si>
  <si>
    <t>Registro/evidencia</t>
  </si>
  <si>
    <t xml:space="preserve">Fecha
 de inicio </t>
  </si>
  <si>
    <t xml:space="preserve">Fecha de
 finalización </t>
  </si>
  <si>
    <t xml:space="preserve">Monitoreo y revisión
30 abril  </t>
  </si>
  <si>
    <t xml:space="preserve">Seguimiento GCI
30 abril  </t>
  </si>
  <si>
    <t xml:space="preserve">Monitoreo y revisión
30 agosto </t>
  </si>
  <si>
    <t xml:space="preserve">Seguimiento GCI
30 agosto  </t>
  </si>
  <si>
    <t xml:space="preserve">Monitoreo y revisión
30 diciembre </t>
  </si>
  <si>
    <t xml:space="preserve">Seguimiento GCI
30 diciembre  </t>
  </si>
  <si>
    <t xml:space="preserve">Fecha </t>
  </si>
  <si>
    <t xml:space="preserve">Descripción
 del monitoreo </t>
  </si>
  <si>
    <t>Nivel Central</t>
  </si>
  <si>
    <t>Detectivo</t>
  </si>
  <si>
    <t>CAMBIOS</t>
  </si>
  <si>
    <t xml:space="preserve">PROCESOS </t>
  </si>
  <si>
    <t>COOPERACIÓN NACIONAL NO OFICIAL E INTERNACIONAL</t>
  </si>
  <si>
    <t>GESTIÓN DEL TALENTO HUMANO</t>
  </si>
  <si>
    <t>GESTIÓN DE COMUNICACIONES</t>
  </si>
  <si>
    <t>AUTORIDAD AMBIENTAL</t>
  </si>
  <si>
    <t>DIRECCIONAMIENTO ESTRATÉGICO</t>
  </si>
  <si>
    <t>ADMINISTRACIÓN Y MANEJO DEL SISTEMA DE PARQUES NACIONALES NATURALES</t>
  </si>
  <si>
    <t>CONTROL DISCIPLINARIO</t>
  </si>
  <si>
    <t>COORDINACIÓN DEL SINAP</t>
  </si>
  <si>
    <t>GESTIÓN DEL CONOCIMIENTO Y LA INNOVACIÓN</t>
  </si>
  <si>
    <t>GESTION JURÍDICA</t>
  </si>
  <si>
    <t>GESTIÓN DE RECURSOS FINANCIEROS</t>
  </si>
  <si>
    <t xml:space="preserve">GESTION DE RECURSOS FÍSICOS </t>
  </si>
  <si>
    <t>GESTIÓN DOCUMENTAL</t>
  </si>
  <si>
    <t>SOSTENIBILIDAD FINANCIERA Y NEGOCIOS AMBIENTALES</t>
  </si>
  <si>
    <t>GESTIÓN CONTRACTUAL</t>
  </si>
  <si>
    <t>SERVICIO AL CIUDADANO</t>
  </si>
  <si>
    <t>PARTICIPACIÓN SOCIAL</t>
  </si>
  <si>
    <t>GESTIÓN DE TECNOLOGÍAS Y SEGURIDAD DE LA INFORMACIÓN</t>
  </si>
  <si>
    <t>N.</t>
  </si>
  <si>
    <t>NC</t>
  </si>
  <si>
    <t>NC-DT</t>
  </si>
  <si>
    <t>NC-DT-AP</t>
  </si>
  <si>
    <t>DT</t>
  </si>
  <si>
    <t>DT-AP</t>
  </si>
  <si>
    <t>AP</t>
  </si>
  <si>
    <t>Nivel Central- Dirección Territorial</t>
  </si>
  <si>
    <t>Nivel Central- Dirección Territorial-Área protegida</t>
  </si>
  <si>
    <t>Área protegida</t>
  </si>
  <si>
    <t>Dirección Territorial</t>
  </si>
  <si>
    <t>Dirección Territorial-Área protegida</t>
  </si>
  <si>
    <t xml:space="preserve">Descripción del riesgo 
</t>
  </si>
  <si>
    <t xml:space="preserve">Efecto / Consecuencias 
</t>
  </si>
  <si>
    <t>Controles existentes</t>
  </si>
  <si>
    <t xml:space="preserve">ASIGNADO </t>
  </si>
  <si>
    <t>NO ASIGNADO</t>
  </si>
  <si>
    <t>1.1.¿Existe un responsable asignado de la ejecución?</t>
  </si>
  <si>
    <t xml:space="preserve">RANGO DE CALIFICACIÓN DE LA EJECUCIÓN </t>
  </si>
  <si>
    <t>RANGO DE CALIFICACIÓN DE LA EJECUCIÓN</t>
  </si>
  <si>
    <t>Total Solidez Individual</t>
  </si>
  <si>
    <t>Total Diseño de Control</t>
  </si>
  <si>
    <r>
      <rPr>
        <b/>
        <sz val="11"/>
        <color theme="1"/>
        <rFont val="Arial Narrow"/>
        <family val="2"/>
      </rPr>
      <t>Número del Riesgo</t>
    </r>
    <r>
      <rPr>
        <b/>
        <strike/>
        <sz val="11"/>
        <color theme="0"/>
        <rFont val="Arial Narrow"/>
        <family val="2"/>
      </rPr>
      <t xml:space="preserve">
</t>
    </r>
  </si>
  <si>
    <t>EVALUACIÓN INDEPENDIENTE</t>
  </si>
  <si>
    <t>BAJO</t>
  </si>
  <si>
    <t>MODERADO</t>
  </si>
  <si>
    <t>ALTO</t>
  </si>
  <si>
    <t>EXTREMO</t>
  </si>
  <si>
    <t xml:space="preserve">Control existente </t>
  </si>
  <si>
    <t>1.1. Asignación del responsable 
¿Existe un responsable asignado de la ejecución?</t>
  </si>
  <si>
    <t>5. ¿Qué pasa con las observaciones o desviaciones ?</t>
  </si>
  <si>
    <t>Solidez individual de cada control</t>
  </si>
  <si>
    <t>¿Los controles ayuda de disminuir?</t>
  </si>
  <si>
    <t>PROBABILIDAD</t>
  </si>
  <si>
    <t>IMPACTO</t>
  </si>
  <si>
    <t>PROBABILIDAD - IMPACTO</t>
  </si>
  <si>
    <t>Calificación de la solidez del conjunto de controles</t>
  </si>
  <si>
    <t>Zona del riesgo Residual</t>
  </si>
  <si>
    <t>Opciones de tratamiento</t>
  </si>
  <si>
    <t>Rango de calificación del diseño del control</t>
  </si>
  <si>
    <t>solidez indiviual del control</t>
  </si>
  <si>
    <t xml:space="preserve">EVALUACIÓN DEL DISEÑO Y EJECUCIÓN DEL CONTROL </t>
  </si>
  <si>
    <t>TRATAMIENTO DEL RIESGO</t>
  </si>
  <si>
    <t>ACEPTAR EL RIESGO</t>
  </si>
  <si>
    <t>EVITAR EL RIESGO</t>
  </si>
  <si>
    <t>COMPARTIR EL RIESGO</t>
  </si>
  <si>
    <t xml:space="preserve">CONTEXTO INTERNO </t>
  </si>
  <si>
    <t>Otro</t>
  </si>
  <si>
    <t>CONTEXTO DEL PROCESO</t>
  </si>
  <si>
    <t>Diseño del proceso</t>
  </si>
  <si>
    <t>Interacción con otros procesos</t>
  </si>
  <si>
    <t>Transversalidad</t>
  </si>
  <si>
    <t>Procesos Asociados</t>
  </si>
  <si>
    <t>Responsables del proceso</t>
  </si>
  <si>
    <t>Comunicación entre los procesos</t>
  </si>
  <si>
    <t>Activos de seguridad digital del proceso</t>
  </si>
  <si>
    <t xml:space="preserve">CONTEXTO EXTERNO </t>
  </si>
  <si>
    <t>Económicos y Financieros</t>
  </si>
  <si>
    <t>Legal y Reglamentarios</t>
  </si>
  <si>
    <t>Social y culturales</t>
  </si>
  <si>
    <t xml:space="preserve">Ambientales </t>
  </si>
  <si>
    <t xml:space="preserve">Determinar el impacto de los riesgos de corrupción </t>
  </si>
  <si>
    <t>PROCESO:</t>
  </si>
  <si>
    <t>N.A.</t>
  </si>
  <si>
    <t>REDUCIR EL RIESGO</t>
  </si>
  <si>
    <r>
      <t xml:space="preserve">Promedio del </t>
    </r>
    <r>
      <rPr>
        <b/>
        <u/>
        <sz val="11"/>
        <rFont val="Arial Narrow"/>
        <family val="2"/>
      </rPr>
      <t>conjunto de controles  de  Riesgos</t>
    </r>
  </si>
  <si>
    <r>
      <t>Promedio Total  para la calificación de la solidez del</t>
    </r>
    <r>
      <rPr>
        <b/>
        <u/>
        <sz val="11"/>
        <rFont val="Arial Narrow"/>
        <family val="2"/>
      </rPr>
      <t xml:space="preserve"> conjunto de controles</t>
    </r>
  </si>
  <si>
    <r>
      <t>¿</t>
    </r>
    <r>
      <rPr>
        <b/>
        <u/>
        <sz val="11"/>
        <rFont val="Arial Narrow"/>
        <family val="2"/>
      </rPr>
      <t xml:space="preserve">El conjunto </t>
    </r>
    <r>
      <rPr>
        <b/>
        <sz val="11"/>
        <rFont val="Arial Narrow"/>
        <family val="2"/>
      </rPr>
      <t>de los controles ayuda a disminuir?</t>
    </r>
  </si>
  <si>
    <t>Dirección Territorial  Pacífico</t>
  </si>
  <si>
    <t>Dirección Territorial  Andes Nororientales</t>
  </si>
  <si>
    <t>Dirección Territorial  Caribe</t>
  </si>
  <si>
    <t xml:space="preserve">Dirección Territorial  Amazonía </t>
  </si>
  <si>
    <t>Dirección Territorial  Orinoquía</t>
  </si>
  <si>
    <t>Dirección Territorial  Andes Occidentales</t>
  </si>
  <si>
    <t xml:space="preserve">Fecha de inicio </t>
  </si>
  <si>
    <t>Nivel de Gestión dónde se puede materializar el riesgo</t>
  </si>
  <si>
    <t>Causa(s)</t>
  </si>
  <si>
    <t xml:space="preserve">Tipología de riesgo </t>
  </si>
  <si>
    <t>Clasificación del control</t>
  </si>
  <si>
    <t>Meta de la acción de control</t>
  </si>
  <si>
    <r>
      <t>Impacto</t>
    </r>
    <r>
      <rPr>
        <b/>
        <sz val="11"/>
        <color theme="1" tint="0.249977111117893"/>
        <rFont val="Arial Narrow"/>
        <family val="2"/>
      </rPr>
      <t xml:space="preserve">
(Leer comentario)</t>
    </r>
  </si>
  <si>
    <t xml:space="preserve">PROBABILIDAD DE OCURRENCIA </t>
  </si>
  <si>
    <t xml:space="preserve">IMPACTO SEGÚN LA CLASIFICACIÓN RESULTADO DE LA TABLA </t>
  </si>
  <si>
    <t>Preguntas para calificar el impacto de los Riesgos de Corrupción Por favor calificar con 1 donde corresponda la Respuesta.</t>
  </si>
  <si>
    <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rFont val="Arial Narrow"/>
        <family val="2"/>
      </rPr>
      <t xml:space="preserve">MODERADO. </t>
    </r>
  </si>
  <si>
    <r>
      <t xml:space="preserve"> •  Responder afirmativamente de </t>
    </r>
    <r>
      <rPr>
        <b/>
        <sz val="11"/>
        <rFont val="Arial Narrow"/>
        <family val="2"/>
      </rPr>
      <t xml:space="preserve">SEIS a ONCE </t>
    </r>
    <r>
      <rPr>
        <sz val="11"/>
        <rFont val="Arial Narrow"/>
        <family val="2"/>
      </rPr>
      <t xml:space="preserve">genera un impacto </t>
    </r>
    <r>
      <rPr>
        <b/>
        <sz val="11"/>
        <rFont val="Arial Narrow"/>
        <family val="2"/>
      </rPr>
      <t>MAYOR.</t>
    </r>
    <r>
      <rPr>
        <sz val="11"/>
        <rFont val="Arial Narrow"/>
        <family val="2"/>
      </rPr>
      <t xml:space="preserve"> </t>
    </r>
  </si>
  <si>
    <r>
      <t xml:space="preserve">•  Responder afirmativamente de </t>
    </r>
    <r>
      <rPr>
        <b/>
        <sz val="11"/>
        <rFont val="Arial Narrow"/>
        <family val="2"/>
      </rPr>
      <t xml:space="preserve">DOCE </t>
    </r>
    <r>
      <rPr>
        <sz val="11"/>
        <rFont val="Arial Narrow"/>
        <family val="2"/>
      </rPr>
      <t xml:space="preserve">a </t>
    </r>
    <r>
      <rPr>
        <b/>
        <sz val="11"/>
        <rFont val="Arial Narrow"/>
        <family val="2"/>
      </rPr>
      <t xml:space="preserve">DIECINUEVE </t>
    </r>
    <r>
      <rPr>
        <sz val="11"/>
        <rFont val="Arial Narrow"/>
        <family val="2"/>
      </rPr>
      <t xml:space="preserve">genera un impacto </t>
    </r>
    <r>
      <rPr>
        <b/>
        <sz val="11"/>
        <rFont val="Arial Narrow"/>
        <family val="2"/>
      </rPr>
      <t xml:space="preserve">CATASTRÓFICO. </t>
    </r>
  </si>
  <si>
    <t xml:space="preserve">TOTAL AFIRMATIVAS </t>
  </si>
  <si>
    <t xml:space="preserve">TOTAL NEGATIVAS </t>
  </si>
  <si>
    <t>ANÁLISIS DEL RIESGO INHERENTE</t>
  </si>
  <si>
    <t>EVALUACIÓN DEL RIESGO - VALORACIÓN DE LOS CONTROLES</t>
  </si>
  <si>
    <t>EVALUACIÓN DEL RIESGO - NIVEL DEL RIESGO RESIDUAL</t>
  </si>
  <si>
    <t xml:space="preserve">RIESGO </t>
  </si>
  <si>
    <t>PROBABILIDAD INHERENTE</t>
  </si>
  <si>
    <t>%</t>
  </si>
  <si>
    <t>Observación de criterio</t>
  </si>
  <si>
    <t>ZONA DE RIESGO INHERENTE</t>
  </si>
  <si>
    <t>No. Control</t>
  </si>
  <si>
    <t>Afectación</t>
  </si>
  <si>
    <t>Atributos</t>
  </si>
  <si>
    <t>Probabilidad Residual</t>
  </si>
  <si>
    <t>Probabilidad Residual Final</t>
  </si>
  <si>
    <t>Impacto Residual Final</t>
  </si>
  <si>
    <t>Zona de Riesgo Final</t>
  </si>
  <si>
    <t>Tratamiento</t>
  </si>
  <si>
    <t>Tipo</t>
  </si>
  <si>
    <t>Implementación</t>
  </si>
  <si>
    <t>Calificación</t>
  </si>
  <si>
    <t>Documentación</t>
  </si>
  <si>
    <t>Frecuencia</t>
  </si>
  <si>
    <t>Evidencia</t>
  </si>
  <si>
    <t xml:space="preserve">Causa Inmediata
¿Cómo? </t>
  </si>
  <si>
    <t>Causa Raíz
¿Por qué?</t>
  </si>
  <si>
    <t>ÁREAS DE IMPACTO PARA LA ENTIDAD</t>
  </si>
  <si>
    <t>Económica</t>
  </si>
  <si>
    <t>Económica y Reputacional</t>
  </si>
  <si>
    <t>DESCRIPCIÓN DEL RIESGO</t>
  </si>
  <si>
    <t>Áreas de Impacto en la Entidad</t>
  </si>
  <si>
    <t>Clasificación del Riesgo</t>
  </si>
  <si>
    <t>CLASIFICACIÓN DEL RIESGOS</t>
  </si>
  <si>
    <t>Ejecución y administración de procesos</t>
  </si>
  <si>
    <t>Fraude Externo</t>
  </si>
  <si>
    <t>Fraude Interno</t>
  </si>
  <si>
    <t>Fallas Tecnológicas</t>
  </si>
  <si>
    <t>Relaciones Laborales</t>
  </si>
  <si>
    <t>Usuarios, productos y prácticas</t>
  </si>
  <si>
    <t>Daños a activos fijos / Eventos externos</t>
  </si>
  <si>
    <t>Ambiental</t>
  </si>
  <si>
    <t>Frecuencia con la que se realiza la actividad</t>
  </si>
  <si>
    <t>PROBABILIDAD Inherente</t>
  </si>
  <si>
    <t>Muy baja</t>
  </si>
  <si>
    <t>Alta</t>
  </si>
  <si>
    <t>Muy Alta</t>
  </si>
  <si>
    <t>Baja</t>
  </si>
  <si>
    <t>Media</t>
  </si>
  <si>
    <t>Criterios de Impacto</t>
  </si>
  <si>
    <t>Afectación Económica o presupuestal</t>
  </si>
  <si>
    <t xml:space="preserve">     Afectación menor a 10 SMLMV .</t>
  </si>
  <si>
    <t xml:space="preserve">     Entre 10 y 50 SMLMV </t>
  </si>
  <si>
    <t xml:space="preserve">     Entre 50 y 100 SMLMV </t>
  </si>
  <si>
    <t xml:space="preserve">     Entre 100 y 500 SMLMV </t>
  </si>
  <si>
    <t xml:space="preserve">     Mayor a 500 SMLMV </t>
  </si>
  <si>
    <t>Pérdida Reputacional</t>
  </si>
  <si>
    <t xml:space="preserve">     El riesgo afecta la imagen de alguna área de la organización</t>
  </si>
  <si>
    <t xml:space="preserve">     El riesgo afecta la imagen de la entidad internamente, de conocimiento general, nivel interno, de junta dircetiva y accionistas y/o de provedores</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</si>
  <si>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</si>
  <si>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</si>
  <si>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</si>
  <si>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IMPACTO 
Inherente</t>
  </si>
  <si>
    <t xml:space="preserve">Descripción del Control </t>
  </si>
  <si>
    <t>Manual</t>
  </si>
  <si>
    <t>Documentado</t>
  </si>
  <si>
    <t>Continua</t>
  </si>
  <si>
    <t>Con Registro</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</si>
  <si>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</si>
  <si>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</si>
  <si>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</si>
  <si>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</si>
  <si>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</si>
  <si>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</si>
  <si>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</si>
  <si>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</si>
  <si>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</si>
  <si>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</si>
  <si>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</si>
  <si>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</si>
  <si>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</si>
  <si>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</si>
  <si>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</si>
  <si>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</si>
  <si>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</si>
  <si>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</si>
  <si>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</si>
  <si>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</si>
  <si>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</si>
  <si>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</si>
  <si>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t>Aceptar</t>
  </si>
  <si>
    <t>Evitar</t>
  </si>
  <si>
    <t>Reducir (compartir)</t>
  </si>
  <si>
    <t>Reducir (mitigar)</t>
  </si>
  <si>
    <t>TRATAMIENTO</t>
  </si>
  <si>
    <t xml:space="preserve">CRITERIOS PARA DEFINIER EL NIVEL DE IMPACTO </t>
  </si>
  <si>
    <t>PLAN DE ACCIÓN</t>
  </si>
  <si>
    <t xml:space="preserve">Acción </t>
  </si>
  <si>
    <t xml:space="preserve">Responsable </t>
  </si>
  <si>
    <t>Peso porcentual de la acción</t>
  </si>
  <si>
    <t>Producto / evidencia de la acción</t>
  </si>
  <si>
    <t>Muy Baja</t>
  </si>
  <si>
    <t>Leve</t>
  </si>
  <si>
    <t>FECHA DE ACTUALIZACIÓN DEL CONTEXTO (dd/mm/aaaa)</t>
  </si>
  <si>
    <t xml:space="preserve">CALIFICACIÓN DE LA SOLIDEZ DE LOS CONTROLES </t>
  </si>
  <si>
    <t xml:space="preserve">NIVEL DE RIESGO RESIDUAL </t>
  </si>
  <si>
    <t>TIPOLOGIA RIESGOS DE CORRUPCIÓN</t>
  </si>
  <si>
    <t>Gerenciales</t>
  </si>
  <si>
    <t>Operativos</t>
  </si>
  <si>
    <t>Cumplimiento</t>
  </si>
  <si>
    <t>Ambientales</t>
  </si>
  <si>
    <t>Corrupción</t>
  </si>
  <si>
    <t>Seguridad Digital</t>
  </si>
  <si>
    <t>Reputacional</t>
  </si>
  <si>
    <r>
      <rPr>
        <b/>
        <sz val="11"/>
        <color theme="9" tint="-0.249977111117893"/>
        <rFont val="Arial Narrow"/>
        <family val="2"/>
      </rPr>
      <t>*</t>
    </r>
    <r>
      <rPr>
        <b/>
        <sz val="11"/>
        <rFont val="Arial Narrow"/>
        <family val="2"/>
      </rPr>
      <t>Atributos de</t>
    </r>
    <r>
      <rPr>
        <b/>
        <sz val="11"/>
        <color theme="9" tint="-0.249977111117893"/>
        <rFont val="Arial Narrow"/>
        <family val="2"/>
      </rPr>
      <t xml:space="preserve"> </t>
    </r>
    <r>
      <rPr>
        <b/>
        <sz val="11"/>
        <color rgb="FF000000"/>
        <rFont val="Arial Narrow"/>
        <family val="2"/>
      </rPr>
      <t>Formalización</t>
    </r>
  </si>
  <si>
    <r>
      <rPr>
        <b/>
        <sz val="11"/>
        <color theme="9" tint="-0.249977111117893"/>
        <rFont val="Arial Narrow"/>
        <family val="2"/>
      </rPr>
      <t>*Nota 1:</t>
    </r>
    <r>
      <rPr>
        <sz val="11"/>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</si>
  <si>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Objetivo del Proceso</t>
  </si>
  <si>
    <r>
      <t xml:space="preserve">Fecha de Incio
</t>
    </r>
    <r>
      <rPr>
        <b/>
        <sz val="11"/>
        <color theme="1" tint="0.34998626667073579"/>
        <rFont val="Arial Narrow"/>
        <family val="2"/>
      </rPr>
      <t xml:space="preserve">(dd/mm/aaaa) </t>
    </r>
  </si>
  <si>
    <r>
      <t xml:space="preserve">Fecha de Finalización
</t>
    </r>
    <r>
      <rPr>
        <b/>
        <sz val="11"/>
        <color theme="1" tint="0.34998626667073579"/>
        <rFont val="Arial Narrow"/>
        <family val="2"/>
      </rPr>
      <t>(dd/mm/aaaa)</t>
    </r>
  </si>
  <si>
    <r>
      <t xml:space="preserve">% Avance 
</t>
    </r>
    <r>
      <rPr>
        <b/>
        <sz val="11"/>
        <color theme="1" tint="0.34998626667073579"/>
        <rFont val="Arial Narrow"/>
        <family val="2"/>
      </rPr>
      <t>(de acuerdo al peso porcentual de la acción)</t>
    </r>
  </si>
  <si>
    <t>% Avance
(de acuerdo al peso porcentual de la acción)</t>
  </si>
  <si>
    <t>% avance
(de acuerdo al peso porcentual de la acción)</t>
  </si>
  <si>
    <t>% avance 
(de acuerdo al peso porcentual de la acción)</t>
  </si>
  <si>
    <t>Número de Oportunidad</t>
  </si>
  <si>
    <t>MAPA DE RIESGOS DE GESTIÓN, CORRUPCIÓN Y SEGURIDAD DE LA INFORMACIÓN</t>
  </si>
  <si>
    <t>MATRIZ DE OPORTUNIDADES</t>
  </si>
  <si>
    <t>Tabla Criterios para definir el nivel de impacto</t>
  </si>
  <si>
    <t>Afectación Económica (o presupuestal)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</si>
  <si>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</si>
  <si>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</si>
  <si>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</si>
  <si>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</si>
  <si>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</si>
  <si>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</si>
  <si>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</si>
  <si>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</si>
  <si>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</si>
  <si>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</si>
  <si>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</si>
  <si>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</si>
  <si>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</si>
  <si>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</si>
  <si>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</si>
  <si>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</si>
  <si>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Pérdida_Reputacional</t>
  </si>
  <si>
    <t>Criterios</t>
  </si>
  <si>
    <t>Subcriterios</t>
  </si>
  <si>
    <t>Afectación menor a 10 SMLMV .</t>
  </si>
  <si>
    <t>❌</t>
  </si>
  <si>
    <t>✔</t>
  </si>
  <si>
    <t>RIESGOS</t>
  </si>
  <si>
    <t>ACTIVO</t>
  </si>
  <si>
    <t>DESCRIPCIÓN</t>
  </si>
  <si>
    <t>DUEÑO DEL ACTIVO</t>
  </si>
  <si>
    <t>TIPO DE ACTIVO</t>
  </si>
  <si>
    <t>AMENAZAS</t>
  </si>
  <si>
    <t>VULNERABILIDADES</t>
  </si>
  <si>
    <t>LEY 1712 DE 2014</t>
  </si>
  <si>
    <t>LEY 1581 DE 2021</t>
  </si>
  <si>
    <t>CRITICIDAD RESPECTO A SU CONFIDENCIALIDAD</t>
  </si>
  <si>
    <t>COMPLETITUD O CRITICIDAD RESPECTO A SU CONFIDENCIALIDAD</t>
  </si>
  <si>
    <t>COMPLETITUD O CRITICIDAD RESPECTO A SU DISPONIBILIDAD</t>
  </si>
  <si>
    <t>NIVEL DE CRITICIDAD</t>
  </si>
  <si>
    <t xml:space="preserve">MAPA DE RIESGOS DE GESTIÓN, CORRUPCIÓN Y SEGURIDAD DE LA INFORMACIÓN
CONTEXTO </t>
  </si>
  <si>
    <t>MAPA DE RIESGOS DE GESTIÓN, CORRUPCIÓN Y SEGURIDAD DE LA INFORMACIÓN
INVENTARIO ACTIVOS DE INFORMACIÓN - RIESGOS SEGURIDAD DE LA INFORMACIÓN</t>
  </si>
  <si>
    <t>MAPA DE RIESGOS DE GESTIÓN, CORRUPCIÓN Y SEGURIDAD DE LA INFORMACIÓN
IMPACTO - RIESGOS DE CORRUPCIÓN</t>
  </si>
  <si>
    <t>GESTIÓN</t>
  </si>
  <si>
    <t>CORRUPCIÓN</t>
  </si>
  <si>
    <t>SEGURIDAD DE LA INFORMACIÓN</t>
  </si>
  <si>
    <t>OPORTUNIDAD</t>
  </si>
  <si>
    <t>Acción</t>
  </si>
  <si>
    <t>Registro/ evidencia (Acción)</t>
  </si>
  <si>
    <t>Meta de la Acción</t>
  </si>
  <si>
    <t>Fecha de solicitud</t>
  </si>
  <si>
    <t>Riesgo / oportunidad</t>
  </si>
  <si>
    <t>Número</t>
  </si>
  <si>
    <r>
      <rPr>
        <b/>
        <sz val="12"/>
        <color theme="1"/>
        <rFont val="Arial Narrow"/>
        <family val="2"/>
      </rPr>
      <t>NOTA</t>
    </r>
    <r>
      <rPr>
        <sz val="12"/>
        <color theme="1"/>
        <rFont val="Arial Narrow"/>
        <family val="2"/>
      </rPr>
      <t>. En caso de requerir información adicional sobre los cambios ejecutados, se recomienda remitir un correo electrónico a calidad.planeacion@parquesnacionales.gov.co, indicado el Número de riesgo, el proceso, con una breve justficación de la causa del requerimiento.</t>
    </r>
  </si>
  <si>
    <t>RADICADO DE SOLICITUD
(Diligenciado por la OAP) o indicar si es correo de consulta pública.</t>
  </si>
  <si>
    <t>Fecha vigencia: 13/10/2022</t>
  </si>
  <si>
    <t>Versión: 4</t>
  </si>
  <si>
    <t>MAPA DE RIESGOS DE GESTIÓN, CORRUPCIÓN Y SEGURIDAD DE LA INFORMACIÓN
CONTROL DE CAMBIOS MAPA DE RIESGOS (GESTIÓN, CORRPUCIÓN Y SEGURIDAD DIGITAL) -MATRIZ DE OPORTUNIDADES</t>
  </si>
  <si>
    <t>Apropiación de la misión y visión de la Entidad por parte del personal.
Personal con experiencia y continuidad en la Entidad permitiendo la transcedencia de lineamientos y la apropiación de ejecución de las fuciones como entidad así como el legado histórico institucional de la misma.
Horizontalidad en el trato del personal permitiendo un mejor entorno laboral.</t>
  </si>
  <si>
    <t>Beneficios bajo interéses particulares.
Deficiente identificación de aspectos e impactos ambientales correspondiente al proceso, por lo cual es bajo el conocimiento y cociencia personal e institucional.
Posible desconocimiento de la documentación, lineamientos y normatividad relacionados con conflicto de Intereses.</t>
  </si>
  <si>
    <t>Experiencia y reconocimiento en el sector en lo referente a la Cooperación Internacional.
Liderazgo en el posicionamiento de la entidad en las agendas nacionales e internacionales para la conservación de la biodiversidad y manejo de las áreas protegidas.</t>
  </si>
  <si>
    <t>Desconocimiento u omisión del procedimiento o documentos del proceso.
No cumplimiento de lineamientos para la seguridad de la información.
Baja socialización y sensibilización en los diferentes temas de la entidad en el momento de ingreso tanto para personal de planta como para contratistas.
Existen vacíos en la gestión y manejo de residuos según la legislación ambiental aplicable al nivel  central y direcciones territoriales de la Entidad.</t>
  </si>
  <si>
    <t>El nivel central posee buena capacitadad tecnológica en temas de comunicaciones, para la ejecución de sus funciones. 
Alertas en el correo que generan el control de su capacidad permitiendo un adecuado uso.</t>
  </si>
  <si>
    <t>Algunas Direcciones Territoriales y áreas protegidas aún poseen deficiencias en el equipamiento y uso de las herramientas tecnológicas.</t>
  </si>
  <si>
    <t>Disposición y adaptación la gestión de cambios institucionales y técnicos conforme las necesidades.
Actores reconocidos de forma positiva en el territorio dentro del conflicto del país.
Implementación de estrategias y política de cero papel, para mejorar la eficiencia del consumo de dicho recurso, evidencia en la emergencia sanitaria COVID-19.</t>
  </si>
  <si>
    <t>normativo en relación a las actividades de concursos de carrera para la Entidad.
Desarticulación de los lineamientos técnicos dentro las diferentes dependencias para un mismo tema o actividad en los diferentes niveles de gestión.</t>
  </si>
  <si>
    <t xml:space="preserve">Comunicación de  los requerimientos generados y emitidos por la Entidad de la emergencia sanitaria COVID-19. </t>
  </si>
  <si>
    <t>Los fujos de comunicación entre los procesos es poco acertiva y estratégica en los diferentes niveles de gestión en temas de planeación estratégica.</t>
  </si>
  <si>
    <t>N.A</t>
  </si>
  <si>
    <t>Presupuesto insuficiente para el desarrollo de las actividades propias del proceso de cooperación.</t>
  </si>
  <si>
    <t>Alianzas y actividades con otras entidades en un mismo objetivo.
La entidad cuenta con algunas estrategias para la gestión adecuada de los recursos naturales, tales como eficiencia en el uso de agua y puntos verdes para la separación de residuos. 
La entidad cuenta con planes pos consumo para el empleo de los funcionarios, contratistas y partes interesadas.</t>
  </si>
  <si>
    <t>No se tienen identificados los posibles riegos provenientes de las actividades de las organizaciones vecinas, con las que se comparten las instalaciones del nivel central y en algunas oficinas de Direcciones Territoriales.
Poco adaptación de la cultura organizacional y de la infrastructura física, frente a otras modalidades de organización como trabajo en casa y teletrabajo.</t>
  </si>
  <si>
    <t>Generación y creación del proceso de cooperación con una caracterización enfocada para los tres niveles de gestión.</t>
  </si>
  <si>
    <t>Falta de tener en cuenta las diferentes modalidades de cooperación dentro del alcance del proceso.</t>
  </si>
  <si>
    <t>El procedimiento que posee el proceso esta detallado claramente en las responsabilidades y lineamientos para los tres niveles de gestión.</t>
  </si>
  <si>
    <t>Falta la documentación de algunos procedimientos correspondientes al proceso de cooperación para dar linea clara sobre su ejecución.
Falta de tener en cuenta las diferentes modalidades de cooperación dentro del desarrollo del procedimiento.</t>
  </si>
  <si>
    <t>Gran parte del personal que compone el proceso posee competencias adecuadas y es multidisciplinario que permite el objetivo del proceso.</t>
  </si>
  <si>
    <t>Contratación de personal  sin la competencia adecuada y/o contratación con duplicidad de funciones para las necesidades de cooperación.
Deficiencia en la cantidad de personal (funcionarios y/o contratistas) necesario para poder cumplir con eficación, eficiencia y efectividad en el proceso.
Poco presencia durante el año operativo de la OAP en temas de cooperación en el territorio causando así poco conocimiento directo de las dinámicas territoriales.</t>
  </si>
  <si>
    <t>Sistema de gestión documental con debilidades que no permita organizar, salvaguardar y proteger la información del proceso de forma eficiente.
Consolidación de un sistema funcional de información en temas de cooperación y asuntos internacionales, que contribuya a la conservación de la memoria histórica institucional.</t>
  </si>
  <si>
    <t>No vinculación de la OAP en la gestión y formulación de proyectos cooperación intersectorial.</t>
  </si>
  <si>
    <t>Disminición de presupuesto asignado a la Entidad.
Incertidumbre en la asignación presupuestal para la entidad para la próxima vigencia debido a los requerimientos por COVID-19.
Dificulta del alcance los recursos desde cooperación debido al objetivo de temas de salud por COVID-19.</t>
  </si>
  <si>
    <t>Incompatibilidad de políticas públicas que difulta el cumplimiento de la misión.</t>
  </si>
  <si>
    <t xml:space="preserve">Existe normativa relacionada con buenas prácticas ambientales para oficinas y sedes administrativas. </t>
  </si>
  <si>
    <t xml:space="preserve">Requerimientos recibidos en la organización por visitas de inspección en temas ambiental y de seguridad del trabajo por parte de las entidades de control u organizaciones responsables.
Cambios en requisitos legales no programados o planeados en los que la entidad tiene poco tiempo de atención oportuna. </t>
  </si>
  <si>
    <t>Evidencia de la baja conectividad por el servicio de internet e infraestructura de lo propio, para algunas áreas protegidas dificultado la actividad de remisión de información requerida, evidenciado en la emergencia sanitaria de COVID-19.</t>
  </si>
  <si>
    <t>Presencia de entidades públicas en busca de mejorar para temas de la entidad gestionar y formular proyectos cooperación intersectorial.</t>
  </si>
  <si>
    <t>Se cuenta con personal altamente competente para la planeación estratégica de la entidad.
Generación y apropiación de una estratégia de conflicto de interéses en respuesta a la normatividad.</t>
  </si>
  <si>
    <t xml:space="preserve">Reducido número de de funcionarios y alta dependencia de contratistas para el desarrollo de diferentes las actividades.
Personal no capacitado para la formulación y seguimiento adecuado de los planes en la Entidad.  
Intereses particulares que puedan afectar la proyección de metas.
Falta de apropiación de valores Institucionales.
Omisión y/o manipulación de información.
Falta de identificación de los procesos respecto a sus aspectos e impactos ambientales lo que genera bajo conocimiento y conciencia del personal en relación al tema.
Posible desconocimiento de la documentación, lineamientos y normatividad relacionados con conflicto de Intereses.
</t>
  </si>
  <si>
    <t>Estructuración de un Sistema de gestión ambiental basado en la ISO 14001:2015 para la Entidad.
Estructuración de la Norma técnica de la calidad del proceso estadístico basado en la NTC PE 1000:2017.
Sistema de gestión de la calidad implementado.
Apropiación en la implementación de la estrategia de cero papel vigente, viendose reflejado en la disminusión del consumo de dicho recurso.</t>
  </si>
  <si>
    <t>Falta de autocontrol por parte de los responsables en las actividades asociadas al proceso de direccionamiento estratégico. 
Lineamientos o metodologías débiles para el seguimiento de los planes.
Debilidades en algunos procesos para el control de evidencias debido a que no es posible el acceso a la información física por la contigencia debido a COVID-19.
Falta de conocimiento, apropiación, aplicación o respuesta respecto a la normatividad ambiental aplicable a la entidad.</t>
  </si>
  <si>
    <t>Vulnerabilidad de la información y bajo grado de sistematización y desarrollo tecnológico.
Baja disponibilidad de la información que evidencia la operación del proceso.
Existe debidlidad en la identificación y generación de espacios para el almacenamiento de información clave o principal de la entidad, dado que alcualmente esta en correo electrónicos.</t>
  </si>
  <si>
    <t>Vulnerabilidad de la información y bajo grado de sistematización y desarrollo tecnológico.
Baja disponibilidad de la información que evidencia la operación del proceso.
Existe debidlidad en la identificación y generación de espacios para el almacenamiento de toda la información clave o principal de la entidad, dado que alcualmente esta en correo electrónicos.</t>
  </si>
  <si>
    <t>Generación de acciones que permiten la alineación de la planeación Nacional con la planeación estratégica de la entidad.
Acompañamiento y lienamientos de la dirección para los diferentes requerimientos y necesidades generadas por la contigencia del COVID - 19.
Implementación en la entidad del Modelo Integrado de Planeación y Gestión, para la mejora de la gestión.
Implementación de estrategias y política de cero papel, para mejorar la eficiencia del consumo de dicho recurso.</t>
  </si>
  <si>
    <t>Desactualización de documentos y procesos sin documentar. 
Información inadecuada o no disponible para la toma de decisiones.</t>
  </si>
  <si>
    <t>Efectividad en las diferentes actividades de comunicación interna.</t>
  </si>
  <si>
    <t>Debilidad en la comunicación efectiva entre los procesos y las partes interesadas.</t>
  </si>
  <si>
    <t>La entidad cuenta con algunas estrategias para la gestión adecuada de los recursos naturales, tales como eficiencia en el uso de agua y puntos verdes para la separación de residuos. 
La entidad cuenta con planes pos consumo para el uso del personal.
Inclusión de la gestión de riesgos ambientales, dentro del plan de emergencia de la organización con el fin de dar respuesta en caso de estás eventualidades</t>
  </si>
  <si>
    <t>No se tienen identificados los posibles riegos provenientes de las actividades de las organizaciones con las que se comparten las instalaciones del nivel central y en algunas oficinas de Direcciones Territoriales.</t>
  </si>
  <si>
    <t>Mejora continua del proceso de direccionamiento estratégico.</t>
  </si>
  <si>
    <t>Comunicación y diálogo permanente al interior de la entidad respecto a las diferentes actividades del proceso de direccionamiento estratégico.</t>
  </si>
  <si>
    <t>Mayor participación de los diferentes niveles de gestión en el desarrollo de las actividades de planeación de la entidad</t>
  </si>
  <si>
    <t>El proceso cuenta con lineamientos y personal competente para la implementación del sistema de gestión ambiental.</t>
  </si>
  <si>
    <t>Comunicaciones internas en la entidad para la implementación, conocimiento y mantenimiento del SGA, en todos los niveles de gestión.</t>
  </si>
  <si>
    <t>Credibilidad y buena imágen en la gestión que realiza la entidad.</t>
  </si>
  <si>
    <t>Deficit en el presupuesto asignado para la Entidad.
Incertidumbre en la asignación de recursos de la entidad debido a la necesidad de respuesta del gobienro nacional a la emergencia sanitaria por el COVID - 19.</t>
  </si>
  <si>
    <t>Temas de parques están incorporados en la agenda del postconflilcto y gestión del actual gobierno. 
Conservación in situ es la principal estrategia de la política del país para el sector ambiental.</t>
  </si>
  <si>
    <t xml:space="preserve">Aumento de las presiones en las áreas protegidas por políticas sectoriales inadecuadas, debido a los cambios en directrices del Gobierno. </t>
  </si>
  <si>
    <t>Modificaciones frecuentes en la normativa del país aplicable a la entidad.
Requerimientos recibidos en la entidad por visitas de inspección en temas ambientales por parte de las entidades de control.</t>
  </si>
  <si>
    <t>Alianzas estratégicas, para el posicionamiento de la conservación de las áreas protegidas en la sociedad colombiana.</t>
  </si>
  <si>
    <t>Dificultad en lel desarrollo de actividades del personal de PNNC en algunas de las áreas protegidas debido a grupos al margen de la Ley.</t>
  </si>
  <si>
    <t>El servicio de internet y conectividad de algunas áreas protegidas dificulta la conexión y envío de evidencias cuando se requiere.</t>
  </si>
  <si>
    <t>Deficiencia en la infraestructura para el acceso a servicios públicos en algunas áreas protegidas, dificultando el desarrollo de las actividades.</t>
  </si>
  <si>
    <t>Relacionamiento entre entidades, para apoyo y actividades en conjunto.</t>
  </si>
  <si>
    <t>GESTION DE COMUNICACIONES</t>
  </si>
  <si>
    <t>Existencia de lineamientos que han ayudado a enfocar nuestro trabajo y orientar las acciones del proceso.</t>
  </si>
  <si>
    <t>En el nivel central todos tienen computadores.
El reconocimiento del papel técnico de la entidad a cargo de la conservación de los Parques Nacionales y coordinador del SINAP, lo que ha permitido la articulación de los involucrados en el sector.
* Se emplea materiales ambientalmente amigables, en la medida de las posibilidades, en productos impresos requeridos en la implementación de la Estrategia de Comunicación.</t>
  </si>
  <si>
    <t>N/A</t>
  </si>
  <si>
    <t>Actualización de los documentos del SGI del proceso de Gestión de Comunicaciones.</t>
  </si>
  <si>
    <t>Se establecen espacios de socialización relacionada con el esfoque de la estretegia de comunicación.</t>
  </si>
  <si>
    <t xml:space="preserve">*Algunos procesos no informan adecuadamente de las actividades que adelantan para poder dar apoyo en comunicación interna a su gestión. </t>
  </si>
  <si>
    <t>* Acceder a recursos de cooperación internacional.
* Alianzas público privadas  para conseguir donaciones y apalancar proyectos.</t>
  </si>
  <si>
    <t xml:space="preserve">* Recorte de presupuesto para el sector que afecta la ejecución de programas y metas. </t>
  </si>
  <si>
    <t>*Cambio del gabinete y/o políticas del sector.
*Cambio del gabinete y/o políticas del sector.</t>
  </si>
  <si>
    <t xml:space="preserve">* Formulación de decretos o leyes que vayan en contravía de la gestión y misionalidad de la entidad. </t>
  </si>
  <si>
    <t xml:space="preserve">* Vincular a diferentes actores estratégicos públicos y privados que apoyen en la gestión de la entidad. </t>
  </si>
  <si>
    <t>* Afectación del cumplimiento de acuerdos con comunidades o grupos étnicos por diferentes factores externos.</t>
  </si>
  <si>
    <t xml:space="preserve">*Implementación de Gobierno digital para mejorar la interacción con los ciudadanos. </t>
  </si>
  <si>
    <t>* Posibilidades de hacer campañas en redes sociales.  Los entornos digitales nos han acercado a la interaccción con los grupos.</t>
  </si>
  <si>
    <t>* Crisis por falta de información, rumores o declaraciones infundadas.</t>
  </si>
  <si>
    <t>Equipo Interdisciplinario.
Competencia, basándose en la educación, formación o experiencia apropiadas del equipo auditor.</t>
  </si>
  <si>
    <t>Personal Insuficiente.
Fallas en el tratamiento de la información por el responsable de la misma. 
Incurrir en causales de conflicto de intereses e impedimento.
Falta de actualización en temas relacionadas con Control Interno.</t>
  </si>
  <si>
    <t>Enfoque por procesos apropiado en la entidad.
Enfoque hacia el Sistema de Gestión Integrado.
Actualización del Mapa de Procesos de la entidad, el cual hace más visible la operación en relación con MIPG.
Conocimiento por parte del personal del sistema de gestión de calidad.</t>
  </si>
  <si>
    <t>Implementación del Modelo Estándar de Planeación y Gestión MIPG.
Implementación de estrategias y política de cero papel, para mejorar la eficiencia del consumo de dicho recurso.</t>
  </si>
  <si>
    <t>Realización de campañas de autocontrol a toda la entidad y socialización de diferentes temas de control interno a los procesos.</t>
  </si>
  <si>
    <t>Cumplimiento del plan anual de auditoría en su totalidad a pesar de la baja asignación de los recursos.</t>
  </si>
  <si>
    <t xml:space="preserve">Necesidad de recursos (económico - contratación de personal) para tener una cobertura amplia a nivel local y territorial en las auditorías. </t>
  </si>
  <si>
    <t>La entidad cuenta con algunas estrategias para la gestión adecuada de los recursos naturales, tales como eficiencia en el uso de agua y puntos verdes para la separación de residuos. 
La entidad cuenta con planes pos consumo -  Programas  de gestión ambiental.</t>
  </si>
  <si>
    <t xml:space="preserve">
No se tienen identificados los posibles riesgos ambientales del nivel central y en algunas oficinas de Direcciones Territoriales.
Sedes de operación de la entidad en predios en arriendo, lo cual dificulta la realización de adecuaciones de infraestructura que probablemente se requieran (generando mayores costos).
</t>
  </si>
  <si>
    <t xml:space="preserve">Identificación y actualización del proceso dando claridad al objetivo y alcance.  </t>
  </si>
  <si>
    <t xml:space="preserve">Comunicación constante con los demás procesos de la Entidad, desde el Rol de Evaluación y Seguimiento y el Rol de Asesoría y Acompañamiento del Grupo de Control Interno. </t>
  </si>
  <si>
    <t>Dinamica cambiante en el Plan Anual de Auditorías por necesidades de auditorias especiales, requerimientos de Nivel Directivo o Entes de Control.</t>
  </si>
  <si>
    <t>Falta de articulación entre las Unidades de Decisión a Nivel Central, Territorial y Local en el desarrollo de los procedimientos.</t>
  </si>
  <si>
    <t xml:space="preserve">La información no es fluida entre los procesos, no hay transferencia del conocimiento. No hay información oportuna en algunos casos. </t>
  </si>
  <si>
    <t>Uso básico de herramientas tecnológicas para salvaguardar la información por el proceso Evaluación Independiente.</t>
  </si>
  <si>
    <t>Generación de controles de seguridad digital para evitar la pérdida de la información. 
Necesidad de un profesional en sistemas de  información para fortalecer el uso de herramientas tecnológicas.</t>
  </si>
  <si>
    <t>Disminución en los recursos asignados.
Incertidumbre en la asignación de los recursos debido a la reasignación de recursos.</t>
  </si>
  <si>
    <t>Cambio de políticas sectoriales y gubernamentales.
Asignación de indicadores y metas que responden a metas externas.</t>
  </si>
  <si>
    <t>Existe normativa relacionada con buenas prácticas ambientales para oficinas y sedes administrativas.
Fortalecer la trasferencia de conocimiento a partir de campañas de autocontrol enfocadas en la dimensión No.7 del MIPG.</t>
  </si>
  <si>
    <t xml:space="preserve">Cambios en la normatividad. </t>
  </si>
  <si>
    <t>Ataque cibernético.</t>
  </si>
  <si>
    <t>Acceso a infraestructura y servicios para operar desde las áreas protegidas.</t>
  </si>
  <si>
    <t>Se cuenta con personal competente en materia disciplinaria y con conocimiento de la misión y funcionamiento de la entidad 
 Personal comprometido en el desarrollo de las diferentes actividades en materia disciplinaria</t>
  </si>
  <si>
    <t>Se dispone de los medios digitales para realizar la practica de las pruebas y diligencias de forma virtual</t>
  </si>
  <si>
    <t>Informes periodicos de la gestión del proceso</t>
  </si>
  <si>
    <t xml:space="preserve">Campañas informativas sobre la responsabilidad de los servidores públicos, conflictos de intereses y código de integridad, através del correo institucional y otras fuentes. </t>
  </si>
  <si>
    <t>Existe normatividad relacionada con buenas prácticas ambientales en la oficina o sedes administrativas.
Expedición del Código General Disciplinario (Ley 1952 de 2019).</t>
  </si>
  <si>
    <t xml:space="preserve">Se cuenta con personal competente y comprometido para la ejecución de las actividades de misionales. 
Convocatorias internas para cargos vacantes 
Aumento de apropiación de herramientas técnologicas y desarrollo de habilidades, para dar respuesta a las necesidades de la Entidad. 
Acompañamiento por parte de los de lideres tematicos de nivel central para abordar las diferentes tematicas del proceso. 
</t>
  </si>
  <si>
    <r>
      <t xml:space="preserve">Falta de personal para la atención de las necesidades de las diferentes tematicas de las areas protegidas, dado que la cantidad de áreas incrementa pero el personal continúa siendo el mismo.
Se recurre a un alto número de contratistas para la gestión del manejo de las areas protegidas. 
No se proveen las vacantes de la planta de personal 
Falta de fortalecimiento de las capacidades técnicas / entrenamiento de funcionarios y contratistas de los tres niveles de gestión de manera permanente. 
Espacios limitados para el proceso de inducción/reduinducción para los contratistas y funcionarios sobre los procesos y procedimientos de la entidad. 
</t>
    </r>
    <r>
      <rPr>
        <b/>
        <sz val="11"/>
        <rFont val="Arial Narrow"/>
        <family val="2"/>
      </rPr>
      <t xml:space="preserve">Cargas laboral 
</t>
    </r>
    <r>
      <rPr>
        <sz val="11"/>
        <rFont val="Arial Narrow"/>
        <family val="2"/>
      </rPr>
      <t>Posible desconocimiento de la documentación, lineamientos y normatividad relacionados con conflicto de Intereses.</t>
    </r>
  </si>
  <si>
    <t>Parques ha identificado o definido algunas lineas tematicas y cuenta con lineamientos institucionales para la planeación y manejo de las AP del SPNN. 
Parques ha generado la Mesa Nacional de EEM como el espacio para la unificación de criterios en torno a la construcción e implementación de este subprograma, adecuando algunos procedimientos y contemplando algunas consideraciones del enfoque diferencial. 
Parques ha suscrito y actualizado instrumentos de planeación conjunta del territorio con pueblos indígenas (REM y plan de manejo conjunto) y con comunidades negras, afrodescendiente, raizal y palenquera (planes de manejo conjunto e incorporación de los usos tradicionales en el plan de manejo), identificando intereses comunes para la protección de los ecosistemas y la pervivencia cultural y étnica. 
Re organización y lineamientos de mejora para dar respuesta en la ejecución de las actividades (funcionarios - contratistas) en situaciones de contigencia.</t>
  </si>
  <si>
    <t xml:space="preserve">Fallas en la comunicación entre los diferentes procesos de la entidad.
Las entradas y salidas de algunos procesos, no interactuan de manera efectiva.
Poca claridad en las entradas y salidas de algunos procesos. 
Falta de apropiación en lo concerniente a la legislación ambiental aplicable a la organización. 
Actualización de la normativa interna de acuerdo con el contexto de las areas protegidas. 
La no vinculación de las áreas protegidas y DT en los espacios de actualización y diseño de lineamientos, procedimientos y unificación de formatos.
No se cuenta con lineamientos y procedimientos claros o no se han adoptado mediante resolución lo cual genera dificultades para su implementación efectiva en las areas protegidas.  
</t>
  </si>
  <si>
    <t>Se cuenta con herramientas tecnológicas de software para el análisis de información para atender situaciones de riesgos naturales y de gobernabilidad en las APs.
Se cuenta con los aplicativos y herramientas de sistemas de información geografica SIG tales como: SULA - SICOSMART - AEMAPPS - Análisis de coberturas y alertas tempranas entre otras. 
Fortalecimiento del soporte tecnológico de la Entidad para la generación de trabajo en casa en respuesta a las situaciones de contigencia que se puedan presentar. 
Se cuenta con un sistema de copias de seguridad automatico, que realiza dichas copias con una periodicidad mensual. 
Se cuenta con un sistema en crecimiento de gestión, consulta y digitalización de todo el archivo histórico cumpliendo con las directrices del Archivo General de la Nación. 
Gestión para el diseño y adquisición de equipos que permitan innovar y generar servicios oportunamente a los actores.</t>
  </si>
  <si>
    <t>Desactualización del software y hardware 
Se carece de equipos actualizados para la realización de salidas de campo o monitoreo de las áreas protegidas. 
Deficiencias en los sistemas de información y tecnológicos con los que cuenta la entidad, para asegurar y evitar pérdida de información. 
No se cuenta con equipos especializados para la verificación y realización de actividades de control y seguimiento a las presiones de las Aps.
Falta de herramientas y preparación ante amenazas ciberneticas.
Falta de recursos para realizar el mantenimiento preventivo y correctivo de los equipos tecnológicos (computadores, proyectores, entre otros). 
Ante la situación de COVID - 19 se puede presentar pérdida de información dado que se esta realizando trabajo en casa.</t>
  </si>
  <si>
    <r>
      <t xml:space="preserve">Se cuenta con las herramientas de planeación y seguimiento institucional. 
Acompañamiento y seguimiento periódico al cumplimiento de las herramientas de planeación y seguimiento institucional. </t>
    </r>
    <r>
      <rPr>
        <strike/>
        <sz val="11"/>
        <rFont val="Arial Narrow"/>
        <family val="2"/>
      </rPr>
      <t xml:space="preserve">
</t>
    </r>
  </si>
  <si>
    <t>Cambios recurrentes en los lineamientos para la formulación y seguimiento de las herramientas de planeación y seguimiento institucional. 
Amenaza en bajo cumplimiento de las metas del proceso debido a que no se puede realizar trabajo de campo para la implementación y ejecución de las acciones de manejo en las Areas protegidas por el COVID-19.</t>
  </si>
  <si>
    <t>Se cuenta con un plan de comunicaciones articulado a la Estrategia Nacional de Comunicación y Educación Ambiental para el fortalecimiento organizacional y posicionamiento. 
Se empodera a funcionarios y contratistas en temas claves del Sistema Integrado de Gestión a través de los canales de comunicación interna como la intranet, correo electrónico, emisora insitu radio.</t>
  </si>
  <si>
    <t>Los canales de comunicación interna como (página web y correo electrónico) no son eficientes para la divulgación de información. 
Dificultad para que la información clave del Sistema de Gestión Integrado llegue a algunos sectores de las áreas protegidas, que contribuya a la aplicación adecuada de procesos y conocimiento en otras temáticas.
Falta de espacios de socialización de los cambios y actualizaciones realizadas al Sistema Integrado de Gestión.</t>
  </si>
  <si>
    <t xml:space="preserve">Gestión de recursos para la implementación de las acciones de manejo de las areas protegidas. 
Priorización de recursos a través de los comites directivos. 
</t>
  </si>
  <si>
    <t xml:space="preserve">Escasa asignación presupuestal para la implementación de las acciones de manejo en las areas protegidas. 
No se cuenta con un mecanismo de sostenibilidad financiera para el manejo efectivo de las areas protegidas. 
</t>
  </si>
  <si>
    <t xml:space="preserve">Existe relacionamiento oportuno y eficaz con los grupos de valor. 
Buen relacionamiento con otras entidades adscritas al sector ambiente a escala nacional, regional y local. 
La entidad cuenta con algunas estrategias para la gestión adecuada de los recursos naturales, tales como eficiencia en el uso de agua y puntos verdes para la separación de residuos. 
La entidad cuenta con planes pos consumo - Programas de gestión ambiental. </t>
  </si>
  <si>
    <t>Las metodologías y los procedimientos de las diferentes líneas de manejo de la entidad deben incorporar el enfoque de derechos de los grupos étnicos y el principio de coordinación con los pueblos indígenas.
Imposibilidad para cumplir los acuerdos a los que la entidad ha llegado con los grupos de valor. 
Diferencias entre las perspectivas sobre la protección del territorio así como las competencias y funciones con la autoridades ambiental y de los grupos étnicos.</t>
  </si>
  <si>
    <t>Trabajo articulado entre los lideres de proceso, la Oficina Asesora de Planeaciòn y demàs dependencias de la entidad en el marco de la actualizaciòn del modelo integrado de planeación y gestiòn.</t>
  </si>
  <si>
    <t>Falta de articulación entre las dependencias que apuntan al cumplimiento de las metas del proceso y la oportuna entrega y recepciòn de informaciòn requerida para la ejecuciòn de las actividades. 
Baja Interacción con algunos procesos de la entidad.</t>
  </si>
  <si>
    <t>Cuenta con lineamientos especificos para el desarrollo de las lineas de manejo para abordar las diferentes situaciones de manejo de las areas protegidas .</t>
  </si>
  <si>
    <t xml:space="preserve">
No existe un directriz clara sobre la forma de adoptar y publicar los lineamientos. 
Algunas actividades del proceso no se encuentran documentadas</t>
  </si>
  <si>
    <t>Hay presencia de los equipos de trabajo en diferentes sectores de las AP.</t>
  </si>
  <si>
    <t>Dificultades para realizar acciones previstas y cumplir con planes de trabajo establecidos debido a la emergencia sanitaria, que impide la movilidad de los equipos de trabajo.</t>
  </si>
  <si>
    <t>El proceso utiliza de manera efectiva los canales de comunicación institucional para dar cuenta de la gestión a su cargo.
Se estan contruyendo /elaborando los flujos de informaciòn de cada uno de los procedimientos asociados al proceso .</t>
  </si>
  <si>
    <t>Se cuenta con procedimientos para realizar copias de seguridad. 
Los aplicativos propios del proceso permiten salvaguardar la informaciòn generada. 
Se acogen los lineamientos de la ley general de archivos para los inventarios documentales</t>
  </si>
  <si>
    <t>No se cuenta con capacidad para asignar cuenta de correo institucional a todos los funcionarios y contratistas que ingresan a la instituciòn.</t>
  </si>
  <si>
    <t>Establecimiento de Protocolos de bioseguridad ante la emergencia sanitaria, con dotación oportuna de los elementos necesarios para proteger la integridad de los funcionarios.</t>
  </si>
  <si>
    <t xml:space="preserve">Cooperación de entidades y organizaciones para la adquisición de equipos y elementos para atender las necesidades propias del proceso. 
Acceso a recursos de cooperación internacional y nacional, para el financiamiento e implementaciòn de acciones de manejo en las areas protegidas que permiten la generaciòn de espacios de confianza con las comunidades locales. 
Financiamiento externo para el desarrollo de sistemas de información y proyectos encaminados a fortalecer la misión institucional. 
Canales de comunicación con actores estratégicos para la generación de alianzas. 
</t>
  </si>
  <si>
    <t xml:space="preserve">Son insuficientes los instrumentos económicos y financieros, en reconocimiento de la importancia de las áreas protegidas, para poder llevar a cabo procesos de conservación, divulgación, protección y educación.
Incertidumbre económica a nivel nacional generada por la contigencia de COVID-19.
Disminución de asignación de recursos por falta de ejecución por situaciones tales como COVID-19 y orden público. 
Cambio en las dinámicas economicas en el contexto nacional, regional y local. </t>
  </si>
  <si>
    <r>
      <t xml:space="preserve">El desarme de grupos al margen de la ley gracias al proceso de paz que se llevó a cabo, permite ejercicios de autoridad ambiental en algunos sectores de las áreas protegidas, donde antes no era posible adelantar actividades relacionadas con la tarea institucional.
Se generan y/o articulan los espacios con los entes territoriales y locales para la construcciòn y socialización de las actividades misionales de Parques Nacionales. 
Jurisprudencia relacionada con el fortalecimiento de la autoridad indigena, lo cual permite consolidar esquemas de gobernanza en el territorio. 
Acuerdos de consulta previa del Plan Nacional de Desarrollo respaldan los modelos de coordinación para la planeación y manejo del territorio con los grupos étnicos.
La voluntad polìtica del Gobierno de reconocer y respaldar la gestión adelantada por la entidad. 
La implementación del acuerdo de Paz. </t>
    </r>
    <r>
      <rPr>
        <b/>
        <sz val="11"/>
        <rFont val="Arial Narrow"/>
        <family val="2"/>
      </rPr>
      <t xml:space="preserve">
</t>
    </r>
    <r>
      <rPr>
        <sz val="11"/>
        <rFont val="Arial Narrow"/>
        <family val="2"/>
      </rPr>
      <t xml:space="preserve">La dinamica nueva generada en los territorios del postconflicto, focalizados como zonas PDET y PNIS, entre otros, permiten hacer visible la importancia y gestión estrategica que se debe realizar, coordinando y articulando la gestión de los PNN con otras instituciones publicas y privadas y el relacionamiento de las comunidades locales con el área protegida. </t>
    </r>
  </si>
  <si>
    <t>Desplazamiento ocasionado por efecto del posconflicto en zonas de influencia de algunas áreas protegidas.
Debilidad organizativa de algunos grupos étnicos.
Dificultad para ejecutar actividades programadas debido a la situación de orden público en algunas áreas protegidas.
La retoma de control en zonas y sectores por parte de grupos ilegales, previamente ocupados por quienes hoy se han desmovilizado, y la presencia de grupos al margen de la ley que realizan actividades de minería ilegal, deforestación, ocupación ilegal de tierras, entre otros.
Cambio en las dinámicas socio-político en el contexto nacional, regional y local. 
Una de las estrategias del plan de desarrollo "Infraestructura y competitividad estratégicas" se convierte en una presión para las areas protegidas, ya que algunos de los proyectos de 4G se desarrollan en zonas de influencia o al interior del AP.</t>
  </si>
  <si>
    <t>Se cuenta con el marco jurídico propio para el desarrollo de las actividades misionales.
Las acciones de PNN se encuentran amparadas dentro del marco normativo nacional propio de la entidad y en el desarrollo jurisprudencial relacionado con el ejercicio de los derechos de los grupos étnicos.
Existe normativa relacionada con buenas prácticas ambientales para oficinas y sedes administrativas. 
Se ha generado la normatividad legal en respuesta de la contigencia COVID-19 
Se cuenta con políticas del sector ambiental, contractual y social (indígenas y campesinas) a nivel nacional e institucional. 
La adopción a través de ordenanzas departamentales y Acuerdos municipales, de los PDETs, es una oportunidad para la gestión de las Areas protegidas que estan en estos territorios.</t>
  </si>
  <si>
    <t>Ante la situación de emergencia sanitaria y de orden público, hay Incumplimiento de las partes en los acuerdos de conservación, restauración e implementación de convenios. 
Directivas presidenciales respecto a la austeridad del gasto, limitan la adquisión de equipos y herramientas para el desarrollo de la gestión al interior de las areas protegidas. 
La contingencia de COVID-19 ha generado nueva normatividad legal y atenciòn de requerimientos adicionales por parte de la instituciòn. 
Dificultad en la aplicación de algunos aspectos del marco normativo, específicamente en procesos sancionatorios.</t>
  </si>
  <si>
    <t>Se continua fortaleciendo las relaciones estratégicas con los actores institucionales para la prevención de situaciones que afecten la integridad de las areas protegidas. 
Los grupos étnicos reconocen la presencia de Parques en el territorio y su voluntad para generar espacios de diálogo y trabajo conjunto. 
Relacionamiento con los diferentes actores sociales e institucionales presentes antes y después de la firma de los acuerdos de paz para la ejecución de procesos en zonas de influencia de las áreas protegidas.
Comunidades campesinas organizadas en asociaciones locales de primer y segundo nivel. 
El país tiene un marco normativo que orienta y lidera los procesos con las comunidades indígenas.</t>
  </si>
  <si>
    <t>Baja respuesta a la corresponsabilidad de las competencias institucionales de los demás sectores (infraestructura, tecnologia, minero-energetico, etc).
Incapacidad, debilidades técnicas y operativas de las Corporaciones regionales para cumplir con su función institucional; que dificultan la generación de estrategias conjuntas para afrontar situaciones como la deforestación. 
Reorganización de los grupos al margen de la ley. 
Presiones asociadas a la presecia de grupos al margen de la ley y actividades ilícitas en las areas protegidas.
Tres (3) comunidades afrodescendientes que derivan su sustento de actividades extractivas, principalmente la pesca y tala selectiva  que realizan al interior y en zona de influencia del área protegida (EL CORCHAL MH)
Presencia de actividades de agricultura, cacería y ganadería extensiva en zona de influencia del área protegida. (SFF EL CORCHAL MH)</t>
  </si>
  <si>
    <r>
      <t xml:space="preserve">Intercambio de información técnica con entidades del Estado y no gubernamentales.
Avances y desarrollos tecnológicos de los cuales PNN se encuentra actualizado.
Los aplicativos propios del gobierno permiten salvaguardar la informaciòn generada por la instituciòn. 
Incorporaciòn de nuevos lineamientos tecnológicos a nivel nacional y convenios generados con otras instituciones para la adquisiciòn de hardware y software. </t>
    </r>
    <r>
      <rPr>
        <b/>
        <sz val="11"/>
        <rFont val="Arial Narrow"/>
        <family val="2"/>
      </rPr>
      <t xml:space="preserve">
</t>
    </r>
  </si>
  <si>
    <t xml:space="preserve">Debilidad en las conexiones tecnológicas para el desarrollo de las actividades de trabajo en casa en respuesta a la emergencia sanitaria COVID-19.
No se puede garantizar que la información relevante llegue a todos los actores estrategicos a través de la comunicación virtual, redes sociales o por medios electrónicos, dado que hay regiones en las cuales, no es posible acceder a este tipo de tecnología. </t>
  </si>
  <si>
    <t>Coordinación y apoyo de las actividades para frenar las situaciones ilegales que afectan las Areas protegidas.
Algunos lugares usados material e inmaterialmente por los grupos étnicos o de alta importancia para su cultura, coinciden con espacios en muy buen estado de conservación.
Los Sistemas Regionales de Areas Protegidas (SIRAP), se encuentran conformados y/o en construcciòn.</t>
  </si>
  <si>
    <t xml:space="preserve">Presiones antrópicas y de otros sectores (mineria, hidrocarburos) sobre los recursos naturales y ecosistemas que se protegen en la Areas protegidas que generan Afectación de los Objetivos de Conservación.
Pérdida de mecanismos de integraciòn de las areas protegidas del orden nacional, regional y local. 
El cambio clímatico y los fenomenos naturales.
Inadecuada estructura nacional para el manejo y disposiciòn de residuos sólidos y liquidos, que genera afectaciòn a las areas protegidas. 
Produccción y tratamiento de residuos sólidos y liquidos de las comunidades asentadas al interior de las areas protegidas o en su zona con función amortiguadora.
Presencia de captaciones ilegales de agua, desecación de cuerpos de aguas y humedales, vertimientos de aguas residuales sin ningun tipo de tratamientos por parte de empresarios (Palmicultores, arroceros, caña de azucar, banano, entre otros); crecimiento demografico no planeado y ocupaciòn ilegal de las areas protegidas.
</t>
  </si>
  <si>
    <t xml:space="preserve">Buen relacionamiento con otras entidades adscritas al sector ambiente a escala nacional, regional y local. 
Espacios de trabajo en instancias de coordinación como las burbujas ambientales
Coordinación y apoyo con otras entidades para frenar las situaciones ilegales que afectan las areas protegidas. 
Existencia de medios de comunicaciòn interesados en conocer y divulgar informaciòn de itneres de las areas protegidas. </t>
  </si>
  <si>
    <t xml:space="preserve">Falta de compromiso de las entidades y organizaciones para trabajar en sinergia las temáticas misionales de la entidad. 
Baja respuesta a la corresponsabilidad de las competencias institucionales de los demas sectores (infraestructura, tecnologia, minero etc)
</t>
  </si>
  <si>
    <t>Personal competente y comprometido para la ejecución de las actividades del proceso.</t>
  </si>
  <si>
    <t>Proceso plenamente documentado que posee la totalidad de sus procesos internos aporbados y publicados.</t>
  </si>
  <si>
    <t xml:space="preserve">Se cuenta con herramientas tecnológicas de software para el análisis de información para atender situaciones de riesgos naturales,  gobernabilidad en las AP, control y vigilancia de las presiones que afecta las áreas protegidas del SPNN, de igual forma de cuentan con aplicativo de sancionatorios, aplicativo de seguimiento a trámites ambientales, Dashboard de ELA, RUNAP. 
Se cuenta con los aplicativos y herramientas de sistemas de información geográfica SIG tales como:  SICOSMART - AEMAPPS - Análisis de coberturas y alertas tempranas entre otras. </t>
  </si>
  <si>
    <t>No se cuenta con la cantidad suficiente de equipos especializados para la verificación y realización de actividades de control y seguimiento a las presiones de las áres protegidas.
No se cuenta con cobertura de conectividad en algunas zonas, dificualtando la conexión del SICOSMART CONECT y vigilancia por sensores remotos.
No se ha generado la digitalización de los expedientes requeridos.
Falta de generacion de información actualizada, en cifras de deforestación y uso ocupación y tenencia.</t>
  </si>
  <si>
    <t>La OGR cuenta con el apoyo de la Dirección General de PNNs para la toma de decisiones para el control y seguimiento de situaciones de riesgo en PNNs.
Implementación de estrategias y política de cero papel, para mejorar la eficiencia del consumo de dicho recurso</t>
  </si>
  <si>
    <t>Existen canales de comunicación interna fluidos que permiten el óptimo de las actividades que están en cabeza del proceso.</t>
  </si>
  <si>
    <t xml:space="preserve">Debilidad de comunicación interna que dificultan el seguimiento a los trámites ambientales y proceso sancionatorios en todos los niveles de gestión, asi como interpretación normativa en los diferentes niveles de gestión.
Canales de comunicación no permite una agil y pronta divulgación de alertas o boletines de otras entidades, para determinar las acciones preventivas a implementar en el AP. </t>
  </si>
  <si>
    <t>Debilidad del proceso en cuanto a recursos para organziación de espacios de trabajo, seguimiento de los trámites y de procesos sancionatorios</t>
  </si>
  <si>
    <t>Existe un relacionamiento oportuno y eficaz con las partes interesadas en la atención de las solicitudes allegadas al proceso.
Participación en mesas sectoriales a nivel ambiental.
Buen relacionamiento con otras entidades adscritas al sector ambiente a escala nacional, regional y local. 
Cumplimiento de sentencias en el marco de competencias de la Entidad.
La entidad cuenta con algunas estrategias para la gestión adecuada de los recursos naturales, tales como eficiencia en el uso de agua y puntos verdes para la separación de residuos. 
La entidad cuenta con planes pos consumo para beneficio de funcionarios y contratistas de la Entidad.</t>
  </si>
  <si>
    <t>No se tienen identificados los posibles riegos provenientes de las actividades de las organizaciones vecinas con las que se comparten las instalaciones del nivel central y en algunas oficinas de Direcciones Territoriales.</t>
  </si>
  <si>
    <t>Coordinación del proceso de forma integral en relación a los temas de PVC, Sancionatorios, riesgos públicos, emergencias y desastres naturales, para el ejercicio de Autoridad Ambiental.</t>
  </si>
  <si>
    <t>El proceso cuenta con lienamientos claros y oficializados para el conocmiento y ejecución por parte de la Entidad.</t>
  </si>
  <si>
    <t>Los planes de emergencia y contingencia de riesgo público y de riesgos naturales no se actualizan conforme al procedimiento vigente y no se socializan oportunamente por parte de algunas AP.</t>
  </si>
  <si>
    <t>Personal de la OGR capacitado para la coordinación, acompañamiento y atención de eventos de desastres naturales y situaciones de Seguridad.
Generación de reuniones semanales que permite un control de la ejecución en relación a las actividades programadas.</t>
  </si>
  <si>
    <t>Falta de personal para la atención de las necesidades de la OGR para el cumplimiento de su misionalidad.
Desconocimiento del personal de las áreas protegidas de las directrices sobre seguridad de la institución (Plan de Contingencia de Riesgo Público, Protocolo de Seguridad, Conducta y Comportamiento, Procedimiento de Gestión del Riesgo Público, Medidas para la movilizacion del personal)
Debilidad en el acceso de evidencias y material necesario para el procesos sancionatorios, debido a que la mayoría es físico y por la emergencia santinaria no se puede acceder a él.</t>
  </si>
  <si>
    <t>La comunicación para la evaluación de la efectividad de los indicadores asociados la autoridad ambiental y adminsitración y manejo, sea de manera más periodica.</t>
  </si>
  <si>
    <t xml:space="preserve">No se cuenta conectividad óptima para el aceeso a las plataformas para la obtención imágenes satelitáles con un nivel de detalle que pueda responder a las necesidades del proceso.  </t>
  </si>
  <si>
    <t>Cooperación de entidades y organizaciones para la adquisición de equipos y elementos para ejecutar las actividade de la funión de autoridad ambiental.
Equipos para el control y vigilancia y mejoramiento de la plataforma SICOSMART y apoyo en procesos de capacitación, como resultado de alianzas con cooperantes.</t>
  </si>
  <si>
    <t>Falta de recursos de inversión para atender las necesidades del proceso, que no permiten abordar al 100% las acciones de PVC para el control de las presiones que afectas las AP de PNNC.
Incertidumbre en la asignación presupuestal de la entidad para la próxima vigencia debido las prioridades del gobierno en temas de seguridad sanitaria COVID-19.</t>
  </si>
  <si>
    <t>Algunas áreas protegidas se evidencia articulación para el ejericio coordinado de autoridad ambiental en AP con situación de Comanejo.</t>
  </si>
  <si>
    <t>En algunos municipios en donde tienen jurisdicción las AP, el Consejo Municipal de Gestión del Riesgo no tiene interés para socializar los planes de contingencia y emergencia de riesgos naturales.
Falta mejorar la articulación para el ejericio coordinado de autoridad ambiental en AP con situación de Comanejo.</t>
  </si>
  <si>
    <t>Aumento de la normatividad aplicable por la entidad en respuesta a la emergencia sanitaria por COVID-19.
Requerimientos recibidos en la entidad por visitas de inspección por parte de las entidades de control en temas ambientales.
Cambios en requisitos legales en temas ambientales para las sede de nivel central y direcciones territorial a los que la entidad no pueda dar respuesta oportuna.
Poco claridad en relación a la aplicabilidad de la sanción en términos del proceso sancionatorio en las comunidades indígenas, negritudes y raizales en el momento de incumplir un acuerdo pactado entre las dos autoridades.
Falta de claridad en el alcance de la norma y abordaje conjunto de las prácticas ambiental entre autoridad tradicional y actores presentes en el área protegida, con una visión ancestral diferente.</t>
  </si>
  <si>
    <t>Presiones asociadas a la presecia de grupos al margen de la ley y actividades ilícitas en la Aps.
Falta mejorar la articulación para el ejericio coordinado de autoridad ambiental en AP con situación de Comanejo.</t>
  </si>
  <si>
    <t>Aumento en la debilidad de la conectividad de algunas áreas protegidas debido a los prestadores del servicio de internet, evidenciado en la emergencia santinaria por COVID-19.</t>
  </si>
  <si>
    <t>Coordinación y apoyo las actividades para frenar las situaciones ilegales que afectan las Aps.
Impacto positivo a nivel ambiental por la baja capacidad de carga por el cierre de las áreas protegidas con vocación ectourística en la emergencia sanitaria del COVID 19.</t>
  </si>
  <si>
    <t>Presiones antrópicas sobre los recursos naturales y ecosistemas que se protegen en la Aps.</t>
  </si>
  <si>
    <t>Fortalecer mecanismos eficaces institucionales para la atención y respuesta de las solictudes direccionadas a la OGR.</t>
  </si>
  <si>
    <t>Falta de compromiso de las entidades y organizaciones para trabajar en sinergia las temáticas pertinentes al proceso.
Baja respuesta a la corresponsabilidad de las competencias institucionales de los demás sectores (infraestructura, tecnologia, minero energético y defensa, entre otros)</t>
  </si>
  <si>
    <t>Se cuenta con personal competente y comprometido para la ejecución de las actividades de misionales. 
 Convocatorias internas para cargos vacantes 
 Aumento de apropiación de herramientas técnologicas y desarrollo de habilidades, para dar respuesta a las necesidades de la Entidad. 
 Acompañamiento por parte de los de lideres tematicos de nivel central para abordar las diferentes tematicas del proceso.</t>
  </si>
  <si>
    <t>Falta de personal para la atención de las necesidades de las diferentes tematicas de las areas protegidas, dado que la cantidad de áreas incrementa pero el personal continúa siendo el mismo.
 Se recurre a un alto número de contratistas para la gestión del manejo de las areas protegidas. 
 No se proveen las vacantes de la planta de personal 
 Falta de fortalecimiento de las capacidades técnicas / entrenamiento de funcionarios y contratistas de los tres niveles de gestión de manera permanente. 
 Espacios limitados para el proceso de inducción/reduinducción para los contratistas y funcionarios sobre los procesos y procedimientos de la entidad. 
 Posible desconocimiento de la documentación, lineamientos y normatividad relacionados con conflicto de Intereses.</t>
  </si>
  <si>
    <t>Parques ha identificado o definido algunas lineas tematicas y cuenta con lineamientos institucionales para la planeación y manejo de las AP del SPNN. 
 Parques ha generado la Mesa Nacional de EEM como el espacio para la unificación de criterios en torno a la construcción e implementación de este subprograma, adecuando algunos procedimientos y contemplando algunas consideraciones del enfoque diferencial. 
 Parques ha suscrito y actualizado instrumentos de planeación conjunta del territorio con pueblos indígenas (REM y plan de manejo conjunto) y con comunidades negras, afrodescendiente, raizal y palenquera (planes de manejo conjunto e incorporación de los usos tradicionales en el plan de manejo), identificando intereses comunes para la protección de los ecosistemas y la pervivencia cultural y étnica. 
 Re organización y lineamientos de mejora para dar respuesta en la ejecución de las actividades (funcionarios - contratistas) en situaciones de contigencia.</t>
  </si>
  <si>
    <t>Fallas en la comunicación entre los diferentes procesos de la entidad.
 Las entradas y salidas de algunos procesos, no interactuan de manera efectiva.
 Poca claridad en las entradas y salidas de algunos procesos. 
 Falta de apropiación en lo concerniente a la legislación ambiental aplicable a la organización. 
 Actualización de la normativa interna de acuerdo con el contexto de las areas protegidas. 
 La no vinculación de las áreas protegidas y DT en los espacios de actualización y diseño de lineamientos, procedimientos y unificación de formatos.
 No se cuenta con lineamientos y procedimientos claros o no se han adoptado mediante resolución lo cual genera dificultades para su implementación efectiva en las areas protegidas.</t>
  </si>
  <si>
    <t>Se cuenta con herramientas tecnológicas de software para el análisis de información para atender situaciones de riesgos naturales y de gobernabilidad en las APs.
 Se cuenta con los aplicativos y herramientas de sistemas de información geografica SIG tales como: SULA - SICOSMART - AEMAPPS - Análisis de coberturas y alertas tempranas entre otras. 
 Fortalecimiento del soporte tecnológico de la Entidad para la generación de trabajo en casa en respuesta a las situaciones de contigencia que se puedan presentar. 
 Se cuenta con un sistema de copias de seguridad automatico, que realiza dichas copias con una periodicidad mensual. 
 Se cuenta con un sistema en crecimiento de gestión, consulta y digitalización de todo el archivo histórico cumpliendo con las directrices del Archivo General de la Nación. 
 Gestión para el diseño y adquisición de equipos que permitan innovar y generar servicios oportunamente a los actores.</t>
  </si>
  <si>
    <t>Desactualización del software y hardware 
 Se carece de equipos actualizados para la realización de salidas de campo o monitoreo de las áreas protegidas. 
 Deficiencias en los sistemas de información y tecnológicos con los que cuenta la entidad, para asegurar y evitar pérdida de información. 
 No se cuenta con equipos especializados para la verificación y realización de actividades de control y seguimiento a las presiones de las Aps.
 Falta de herramientas y preparación ante amenazas ciberneticas.
 Falta de recursos para realizar el mantenimiento preventivo y correctivo de los equipos tecnológicos (computadores, proyectores, entre otros). 
 Ante la situación de COVID - 19 se puede presentar pérdida de información dado que se esta realizando trabajo en casa.</t>
  </si>
  <si>
    <t>Se cuenta con las herramientas de planeación y seguimiento institucional. 
 Acompañamiento y seguimiento periódico al cumplimiento de las herramientas de planeación y seguimiento institucional.</t>
  </si>
  <si>
    <t>Cambios recurrentes en los lineamientos para la formulación y seguimiento de las herramientas de planeación y seguimiento institucional. 
 Amenaza en bajo cumplimiento de las metas del proceso debido a que no se puede realizar trabajo de campo para la implementación y ejecución de las acciones de manejo en las Areas protegidas por el COVID-19.</t>
  </si>
  <si>
    <t>Se cuenta con un plan de comunicaciones articulado a la Estrategia Nacional de Comunicación y Educación Ambiental para el fortalecimiento organizacional y posicionamiento. 
 Se empodera a funcionarios y contratistas en temas claves del Sistema Integrado de Gestión a través de los canales de comunicación interna como la intranet, correo electrónico, emisora insitu radio.</t>
  </si>
  <si>
    <t>Los canales de comunicación interna como (página web y correo electrónico) no son eficientes para la divulgación de información. 
 Dificultad para que la información clave del Sistema de Gestión Integrado llegue a algunos sectores de las áreas protegidas, que contribuya a la aplicación adecuada de procesos y conocimiento en otras temáticas.
 Falta de espacios de socialización de los cambios y actualizaciones realizadas al Sistema Integrado de Gestión.</t>
  </si>
  <si>
    <t>Gestión de recursos para la implementación de las acciones de manejo de las areas protegidas. 
 Priorización de recursos a través de los comites directivos.</t>
  </si>
  <si>
    <t>Escasa asignación presupuestal para la implementación de las acciones de manejo en las areas protegidas. 
 No se cuenta con un mecanismo de sostenibilidad financiera para el manejo efectivo de las areas protegidas.</t>
  </si>
  <si>
    <t>Existe relacionamiento oportuno y eficaz con los grupos de valor. 
 Buen relacionamiento con otras entidades adscritas al sector ambiente a escala nacional, regional y local. 
 La entidad cuenta con algunas estrategias para la gestión adecuada de los recursos naturales, tales como eficiencia en el uso de agua y puntos verdes para la separación de residuos. 
 La entidad cuenta con planes pos consumo - Programas de gestión ambiental.</t>
  </si>
  <si>
    <t>Las metodologías y los procedimientos de las diferentes líneas de manejo de la entidad deben incorporar el enfoque de derechos de los grupos étnicos y el principio de coordinación con los pueblos indígenas.
 Imposibilidad para cumplir los acuerdos a los que la entidad ha llegado con los grupos de valor.</t>
  </si>
  <si>
    <t>Falta de articulación entre las dependencias que apuntan al cumplimiento de las metas del proceso y la oportuna entrega y recepciòn de informaciòn requerida para la ejecuciòn de las actividades. 
 Baja Interacción con algunos procesos de la entidad.</t>
  </si>
  <si>
    <t>No existe un directriz clara sobre la forma de adoptar y publicar los lineamientos. 
 Algunas actividades del proceso no se encuentran documentadas</t>
  </si>
  <si>
    <t>El proceso utiliza de manera efectiva los canales de comunicación institucional para dar cuenta de la gestión a su cargo.
 Se estan contruyendo /elaborando los flujos de informaciòn de cada uno de los procedimientos asociados al proceso .</t>
  </si>
  <si>
    <t>Se cuenta con procedimientos para realizar copias de seguridad. 
 Los aplicativos propios del proceso permiten salvaguardar la informaciòn generada. 
 Se acogen los lineamientos de la ley general de archivos para los inventarios documentales</t>
  </si>
  <si>
    <t>Cooperación de entidades y organizaciones para la adquisición de equipos y elementos para atender las necesidades propias del proceso. 
 Acceso a recursos de cooperación internacional y nacional, para el financiamiento e implementaciòn de acciones de manejo en las areas protegidas que permiten la generaciòn de espacios de confianza con las comunidades locales. 
 Financiamiento externo para el desarrollo de sistemas de información y proyectos encaminados a fortalecer la misión institucional. 
 Canales de comunicación con actores estratégicos para la generación de alianzas.</t>
  </si>
  <si>
    <t>Son insuficientes los instrumentos económicos y financieros, en reconocimiento de la importancia de las áreas protegidas, para poder llevar a cabo procesos de conservación, divulgación, protección y educación.
 Incertidumbre económica a nivel nacional generada por la contigencia de COVID-19.
 Disminución de asignación de recursos por falta de ejecución por situaciones tales como COVID-19 y orden público. 
 Cambio en las dinámicas economicas en el contexto nacional, regional y local.</t>
  </si>
  <si>
    <t>El desarme de grupos al margen de la ley gracias al proceso de paz que se llevó a cabo, permite ejercicios de autoridad ambiental en algunos sectores de las áreas protegidas, donde antes no era posible adelantar actividades relacionadas con la tarea institucional.
 Se generan y/o articulan los espacios con los entes territoriales y locales para la construcciòn y socialización de las actividades misionales de Parques Nacionales. 
 Jurisprudencia relacionada con el fortalecimiento de la autoridad indigena, lo cual permite consolidar esquemas de gobernanza en el territorio. 
 Acuerdos de consulta previa del Plan Nacional de Desarrollo respaldan los modelos de coordinación para la planeación y manejo del territorio con los grupos étnicos.
 La voluntad polìtica del Gobierno de reconocer y respaldar la gestión adelantada por la entidad. 
 La implementación del acuerdo de Paz. 
 La dinamica nueva generada en los territorios del postconflicto, focalizados como zonas PDET y PNIS, entre otros, permiten hacer visible la importancia y gestión estrategica que se debe realizar, coordinando y articulando la gestión de los PNN con otras instituciones publicas y privadas y el relacionamiento de las comunidades locales con el área protegida.</t>
  </si>
  <si>
    <t>Desplazamiento ocasionado por efecto del posconflicto en zonas de influencia de algunas áreas protegidas.
 Debilidad organizativa de algunos grupos étnicos.
 Dificultad para ejecutar actividades programadas debido a la situación de orden público en algunas áreas protegidas.
 La retoma de control en zonas y sectores por parte de grupos ilegales, previamente ocupados por quienes hoy se han desmovilizado, y la presencia de grupos al margen de la ley que realizan actividades de minería ilegal, deforestación, ocupación ilegal de tierras, entre otros.
 Cambio en las dinámicas socio-político en el contexto nacional, regional y local. 
 Una de las estrategias del plan de desarrollo "Infraestructura y competitividad estratégicas" se convierte en una presión para las areas protegidas, ya que algunos de los proyectos de 4G se desarrollan en zonas de influencia o al interior del AP.</t>
  </si>
  <si>
    <t>Se cuenta con el marco jurídico propio para el desarrollo de las actividades misionales.
 Las acciones de PNN se encuentran amparadas dentro del marco normativo nacional propio de la entidad y en el desarrollo jurisprudencial relacionado con el ejercicio de los derechos de los grupos étnicos.
 Existe normativa relacionada con buenas prácticas ambientales para oficinas y sedes administrativas. 
 Se ha generado la normatividad legal en respuesta de la contigencia COVID-19 
 Se cuenta con políticas del sector ambiental, contractual y social (indígenas y campesinas) a nivel nacional e institucional. 
 La adopción a través de ordenanzas departamentales y Acuerdos municipales, de los PDETs, es una oportunidad para la gestión de las Areas protegidas que estan en estos territorios.</t>
  </si>
  <si>
    <t>Ante la situación de emergencia sanitaria y de orden público, hay Incumplimiento de las partes en los acuerdos de conservación, restauración e implementación de convenios. 
 Directivas presidenciales respecto a la austeridad del gasto, limitan la adquisión de equipos y herramientas para el desarrollo de la gestión al interior de las areas protegidas. 
 La contingencia de COVID-19 ha generado nueva normatividad legal y atenciòn de requerimientos adicionales por parte de la instituciòn. 
 Dificultad en la aplicación de algunos aspectos del marco normativo, específicamente en procesos sancionatorios.</t>
  </si>
  <si>
    <t>Se continua fortaleciendo las relaciones estratégicas con los actores institucionales para la prevención de situaciones que afecten la integridad de las areas protegidas. 
 Los grupos étnicos reconocen la presencia de Parques en el territorio y su voluntad para generar espacios de diálogo y trabajo conjunto. 
 Relacionamiento con los diferentes actores sociales e institucionales presentes antes y después de la firma de los acuerdos de paz para la ejecución de procesos en zonas de influencia de las áreas protegidas.
 Comunidades campesinas organizadas en asociaciones locales de primer y segundo nivel. 
 El país tiene un marco normativo que orienta y lidera los procesos con las comunidades indígenas.</t>
  </si>
  <si>
    <t>Baja respuesta a la corresponsabilidad de las competencias institucionales de los demás sectores (infraestructura, tecnologia, minero-energetico, etc).
 Incapacidad, debilidades técnicas y operativas de las Corporaciones regionales para cumplir con su función institucional; que dificultan la generación de estrategias conjuntas para afrontar situaciones como la deforestación. 
 Reorganización de los grupos al margen de la ley. 
 Presiones asociadas a la presecia de grupos al margen de la ley y actividades ilícitas en las areas protegidas.
 Tres (3) comunidades afrodescendientes que derivan su sustento de actividades extractivas, principalmente la pesca y tala selectiva que realizan al interior y en zona de influencia del área protegida (EL CORCHAL MH)
 Presencia de actividades de agricultura, cacería y ganadería extensiva en zona de influencia del área protegida. (SFF EL CORCHAL MH)</t>
  </si>
  <si>
    <t>Intercambio de información técnica con entidades del Estado y no gubernamentales.
 Avances y desarrollos tecnológicos de los cuales PNN se encuentra actualizado.
 Los aplicativos propios del gobierno permiten salvaguardar la informaciòn generada por la instituciòn. 
 Incorporaciòn de nuevos lineamientos tecnológicos a nivel nacional y convenios generados con otras instituciones para la adquisiciòn de hardware y software.</t>
  </si>
  <si>
    <t>Debilidad en las conexiones tecnológicas para el desarrollo de las actividades de trabajo en casa en respuesta a la emergencia sanitaria COVID-19.
 No se puede garantizar que la información relevante llegue a todos los actores estrategicos a través de la comunicación virtual, redes sociales o por medios electrónicos, dado que hay regiones en las cuales, no es posible acceder a este tipo de tecnología.</t>
  </si>
  <si>
    <t>Coordinación y apoyo de las actividades para frenar las situaciones ilegales que afectan las Areas protegidas.
 Algunos lugares usados material e inmaterialmente por los grupos étnicos o de alta importancia para su cultura, coinciden con espacios en muy buen estado de conservación.
 Los Sistemas Regionales de Areas Protegidas (SIRAP), se encuentran conformados y/o en construcciòn.</t>
  </si>
  <si>
    <t>Presiones antrópicas y de otros sectores (mineria, hidrocarburos) sobre los recursos naturales y ecosistemas que se protegen en la Areas protegidas que generan Afectación de los Objetivos de Conservación.
 Pérdida de mecanismos de integraciòn de las areas protegidas del orden nacional, regional y local. 
 El cambio clímatico y los fenomenos naturales.
 Inadecuada estructura nacional para el manejo y disposiciòn de residuos sólidos y liquidos, que genera afectaciòn a las areas protegidas. 
 Produccción y tratamiento de residuos sólidos y liquidos de las comunidades asentadas al interior de las areas protegidas o en su zona con función amortiguadora.
 Presencia de captaciones ilegales de agua, desecación de cuerpos de aguas y humedales, vertimientos de aguas residuales sin ningun tipo de tratamientos por parte de empresarios (Palmicultores, arroceros, caña de azucar, banano, entre otros); crecimiento demografico no planeado y ocupaciòn ilegal de las areas protegidas.</t>
  </si>
  <si>
    <t>Buen relacionamiento con otras entidades adscritas al sector ambiente a escala nacional, regional y local. 
 Espacios de trabajo en instancias de coordinación como las burbujas ambientales
 Coordinación y apoyo con otras entidades para frenar las situaciones ilegales que afectan las areas protegidas. 
 Existencia de medios de comunicaciòn interesados en conocer y divulgar informaciòn de itneres de las areas protegidas.</t>
  </si>
  <si>
    <t>Falta de compromiso de las entidades y organizaciones para trabajar en sinergia las temáticas misionales de la entidad. 
 Baja respuesta a la corresponsabilidad de las competencias institucionales de los demas sectores (infraestructura, tecnologia, minero etc)</t>
  </si>
  <si>
    <t xml:space="preserve">Se cuenta con personal competente para la ejecución de las actividades de los procesos estratégicos, misionales, de apoyo y de evaluación </t>
  </si>
  <si>
    <t>Insuficiencia de personal profesional para los temas tecnicos en algunas areas, para el desarrollo de las actividades de los procesos</t>
  </si>
  <si>
    <t>Existen diferentes instrumentos ecónomicos aplicados y en funcionamiento que permiten la disminución de la brecha financiera.
Apropiación de la política de cero papel por el proceso de Sostenibilidad financiera viendose reflejado en el bajo consumo del recurso.</t>
  </si>
  <si>
    <t>Formulación inadecuada de algunos Instrumentos económicos y financieros.
Ausencia de recursos ( presupuesto público, cooperación internacional, y/o de los ingresos generados en las propias áreas protegidas del sistema) para el manejo adecuado de la coordinación de estrategias de conservación, que garantizen el cumplimiento de los objetivos misionales e institucionales de le entidad.
Existen vacíos de información en lo concerniente a legislación ambiental aplicable al proceso de sostenibilidad financiera a nivel central en la entidad.</t>
  </si>
  <si>
    <t>Se cuenta con una plataforma tecnológica que permite la comunicación asertiva entre los diferentes procesos. 
Respuesta oprtuna del soporte tecnológico de la entidad a los requerimientos presentados en la emergencia sanitaria COVID-19.</t>
  </si>
  <si>
    <t xml:space="preserve">Deficiencias en los sistemas de información y tecnológicos con los que cuenta la entidad, para asegurar y evitar pérdida de información de la entidad.  </t>
  </si>
  <si>
    <t>Se cuenta con cifras e indicadores que permiten medir la efectividad de las metas consignadas en los planes de acción Anual. 
Repuesta oportuna de la Entidad en los requerimientos generados por COVID-19.
Implementación de estrategias y política de cero papel, para mejorar la eficiencia del consumo de dicho recurso.</t>
  </si>
  <si>
    <t>Debilidades en la planeación de metas para el diseño y/o ajuste de los mecanismos financieros necesarios.</t>
  </si>
  <si>
    <t xml:space="preserve">Se cuenta con canales de comunicación interna como la intranet, correo electrónico, emisora insitu radio, medios por los cuales se divulga la información interna de la entidad.
Frecuente comunicación relacionada con los requerimientos y recomendaciones para afrontar de manera adecuada  la emergencia sanitaria por COVID-19.
</t>
  </si>
  <si>
    <t xml:space="preserve">Demoras en la respuesta y comunicación a nivel nacional con algunas de las áreas locales. </t>
  </si>
  <si>
    <t>La entidad cuenta con algunas estrategias para la gestión adecuada de los recursos naturales, tales como eficiencia en el uso de agua y puntos verdes para la separación de residuos. 
La entidad cuenta con planes pos consumo para el empleo de os funcionarios y contratistas.</t>
  </si>
  <si>
    <t>No todas las AP cuentan con la infraestructura adecuada para las actividades de vocación ecoturística.
La Entidad no tiene identificados los posibles riegos, provenientes de las actividades de las organizaciones con las que se comparten las instalaciones del nivel central y en algunas oficinas de Direcciones Territoriales.</t>
  </si>
  <si>
    <t>Debilidad en la evaluación y seguimiento de las actividades requeridas, para el diseño y/o ajuste y/o implementación de mecanismos financieros en PNNC.</t>
  </si>
  <si>
    <t>El proceso genera comunicaciones internas que permiten evidenciar el análisis y seguimiento de la gestión.</t>
  </si>
  <si>
    <t>Debilidad en el acceso a la información física requerida para algunas actividades del proceso, debido a la emergencia sanitaria COVID-19.</t>
  </si>
  <si>
    <t>Insufiiciente seguimiento a la implementación de los mecanismos financieros diseñados y/o ajustados. 
1. Debilidad y/o información no veridica en los informes técnicos y financieros generados por los aliados y la SSNA</t>
  </si>
  <si>
    <t>Se ha mejorado la comunicación con algunos procesos conforme la dinámica ejecutada en la emergencia sanitaria COVID-19.</t>
  </si>
  <si>
    <t>Gestión de mecanismos económicos, ajuste y/o implementación de mecanismos que generen recursos para la entidad, a traves de nuevos instrumentos a nivel interno o a través de reformas de ley y/o modificaciones, mecanismos y alianzas.</t>
  </si>
  <si>
    <t xml:space="preserve">Insuficientes los mecanismos económicos y financieros, que en reconocimiento de la importancia de las áreas protegidas, generen los recursos suficientes para la conservación de las áreas protegidas.
Incertidumbre en la asignación presupuestal de la entidad debido a las prioridades del gobierno en respuesta a la emergencia sanitaria COVID-19.
Recortes presupuestales impidiendo el cumplimiento de metas en proyectos de inversión </t>
  </si>
  <si>
    <t>Existe normativa relacionada con buenas prácticas ambientales para oficinas y sedes administrativa</t>
  </si>
  <si>
    <t>Requerimientos recibidos en la organización por visitas de inspección por parte de las entidades de control en temas ambientales.
Cambios en requisitos legales en temas ambientales para la sede central a los que la entidad no pueda dar respuesta oportuna.</t>
  </si>
  <si>
    <t>Aumento en la debilidad de los servicios de conectividad de algunas áreas protegidas, dificultando la articulación y el desarrollo de las actividades relacionadas con el proceso, evidenciado en la emergencia Sanitaria COVID-19.</t>
  </si>
  <si>
    <t>Se cuenta con personal competente para la ejecución de las actividades de la entidad.
El personal a aumentado el conocimiento y empleo de diferentes herramientas tecnológicas para la ejecución de las actividades derivado de la emergencia sanitaria COVID-19 y está en capacidad de liderar espacios virtuales, presenciales o híbridos.</t>
  </si>
  <si>
    <t>El personal de planta es Insuficiente para atender los temas del proceso de coordinación del SINAP, por lo que algunas de estas se adelantan por personal vinculado por contrato.
Existencia de alta rotación de personal contratista que afecta la continuidad de los procesos.
Se requiere fortalecer el conocimiento del personal que ingresé a desarrollar acciones del proceso de coordinación del SINAP.
Posible desconocimiento de la documentación, lineamientos y normatividad relacionados con conflicto de Intereses.</t>
  </si>
  <si>
    <t xml:space="preserve">Se tienen espacios de coordinación y de participación voluntarios y reglamentarios, en las diferentes escalas de gestión institucional.
Se reconoce a Parques Nacionales Naturales de Colombia como coordinador del SINAP.
Se han generado espacios para la revisión y análisis de los procesos y procedimientos de la entidad para adaptarse a las condiciones derivadas de la emergencia sanitaria COVID 19 y a las condiciones post-COVID.
Existe interiorización de las estratégicas y la políticas de buenas practicas ambientales para oficinas y sedes administrativas </t>
  </si>
  <si>
    <t>La política para la consolidación del SINAP CONPES 4050 incluye la actualización del plan de acción del SINAP lo cual está generando cambios en los planes de acción que se adelantan en los espacios de coordinación y participación en las diferentes escalas de gestión.
Es necesario difundir el proceso para fortalecer su conocimiento por parte del personal que labora en la entidad.</t>
  </si>
  <si>
    <t>Se cuenta con la Plataforma del Registro Único Nacional de Áreas Protegidas RUNAP, en la cual se inscriben las áreas del SINAP por partes de las Autoridades Ambientales competentes.
La plataforma del RUNAP es un subsistema del SIAC. Adicionalmente se cuenta con el Sistema de Investigación y Monitoreo del SINAP que hace segumiento a los atributos del SINAP por medio de diversos indicadores de resultado.</t>
  </si>
  <si>
    <t>Posible ocurrencia de fallas en la continuidad por varias situaciones, en temas como acceso a la plataforma, que es responsabilidad de otros procesos.</t>
  </si>
  <si>
    <t>Se cuenta con respaldo institucional para la incorporación en temas asociados al SINAP en diferentes políticas publicas y desarrollo normativos.</t>
  </si>
  <si>
    <t>Hay una débil inclusión de la función misional de coordinación del SINAP en los instrumentos de planeación institucional.</t>
  </si>
  <si>
    <t>Se cuentan con diferentes canales de comunicación que permiten la divulgación de la información del proceso para conocimiento de la entidad.</t>
  </si>
  <si>
    <t>No se identifican</t>
  </si>
  <si>
    <t>Se cuenta con presupuesto para la contratación de prestación de servicios para suplir algunas necesidades del proceso.</t>
  </si>
  <si>
    <t>Asignación de recursos insuficientes para la ejecución de algunas actividades del proceso, que permitan mejorar la función de coordinación del SINAP a nivel institucional.</t>
  </si>
  <si>
    <t>Se tienen identificadas las partes interesadas en el proceso de coordinación del SINAP, tanto a nivel nacional como en las escalas de gestión.</t>
  </si>
  <si>
    <t>Se cuenta con un proceso articulado al mapa de procesos de PNNC.
Se encuentra Implementación la NTC PE 1000 con miras a la certificación para la operación estadística Áreas protegidas integrantes del SINAP inscritas en el RUNAP de PNNC, como miembro del SEN.</t>
  </si>
  <si>
    <t>Se debe fortalecer el conocimiento y la capacitación relacionada en NTC PE 1000 en la entidad.
Posibilidad de aceptación de información incompleta o errónea por parte de las fuentes inscritas.</t>
  </si>
  <si>
    <t>El proceso hace parte del mapa de procesos institucionales y es reconocido por los demás procesos.</t>
  </si>
  <si>
    <t>Existe una débil articulación con algunos procesos.</t>
  </si>
  <si>
    <t xml:space="preserve">El proceso de coordinación del SINAP es transversal en el MIPG en cuanto es un proceso Misional </t>
  </si>
  <si>
    <t>El proceso cuenta con un equipo multidisciplinar que apoya el desarrollo del proceso.</t>
  </si>
  <si>
    <t>Existe debilidad en la continuidad de algunos miembros del equipo cuando estos son vinculados por prestación de servicios.
Atribución de funciones y  competencias que no le son propias de su cargo y/o obligaciones contractuales por parte de los servidores públicos.</t>
  </si>
  <si>
    <t xml:space="preserve">Se viene mejorando los flujos de información para el desarrollo de proceso </t>
  </si>
  <si>
    <t>Es necesario mejorar la efectividad de la inclusión del proceso en los flujos de información.</t>
  </si>
  <si>
    <t>Se cuenta con servidores y copias de seguridad para el funcionamiento de la plataforma RUNAP.
Existencia de un espacio específico en el servidor de la entidad para salvaguardar la información del proceso.
PNNC cumple con los protocolos de información del país.</t>
  </si>
  <si>
    <t>Se debe mejorar los protocolos relacionados con confidencialidad, copia de seguridad, protección de perdida de información, protección de modificación/alteración de acceso y disponibilidad acorde a la Norma  NTC PE 1000 y demás normas.</t>
  </si>
  <si>
    <t xml:space="preserve">El SINAP por ser un compromiso de país en el marco del CDB posibilita gestionar recursos para su operación. </t>
  </si>
  <si>
    <t>Incertidumbre en la asignación de recursos para la entidad y el proceso en respuesta a las prioridades de presupuesto para la contingencia COVID-19.
Recortes presupuestales en la vigencia generados por los lineamientos emitidos por el Gobierno Nacional.</t>
  </si>
  <si>
    <t>Existencia de varias instancias de participación en diferentes niveles de gestión del SINAP.
Reconocimiento del tema en el  plan nacional de desarrollo 2018-2022 que incluye la formulación de una nueva política pública para el SINAP con visión 2030 y metas para consolidar el sistema (ya formulada)</t>
  </si>
  <si>
    <t>Se cuenta con un marco normativo para el SINAP.
Existen acuerdos colaborativos con el sector Minas y Energía para apoyar la declaratoria de áreas protegidas.</t>
  </si>
  <si>
    <t>Medidas del Gobierno Nacionales por la emergencia del COVID 19 afectaron el desarrollo de los diálogos sociales que se adelanta en el marco del proceso.</t>
  </si>
  <si>
    <t>El SINAP es reconocido por sus diferentes actores en el territorio.</t>
  </si>
  <si>
    <t>Debilidad en los servicios de conectividad en el marco del SIAC.</t>
  </si>
  <si>
    <t>Se cuenta con diferentes mecanismos para divulgar las actividades y acciones generadas por el proceso.</t>
  </si>
  <si>
    <t>Posibilidad de recibir información incompleta o erronea por parte de las fuentes.</t>
  </si>
  <si>
    <t>Desconocimiento de normatividad relacionada con los diferentes procedimientos del proceso.
Falta de etica por parte de los servidores.
Posible desconocimiento de la documentación, lineamientos y normatividad relacionados con conflicto de Intereses.</t>
  </si>
  <si>
    <t>Se cuenta con lineamientos en el tema de aseguramiento de bienes e inventarios.
Existe un programa de seguros que salvaguarda los bienes de la entidad y la integridad de los funcionarios a nivel directivo y guardaparques
Se cuenta con una resolución donde se establece el procedimiento para dar de baja a los bienes muebles de la entidad.</t>
  </si>
  <si>
    <r>
      <t xml:space="preserve">Se encuentra en proceso de actualización el normograma para incluir lo refente a la normatividad ambiental aplicable al proceso.
Los procedimientos del proceso no poseen los lineamientos documentados con relación a temas ambientales.
El plan de emergencias de la entidad no contempla las acciones y riesgos de carácter ambiental. 
</t>
    </r>
    <r>
      <rPr>
        <b/>
        <sz val="11"/>
        <rFont val="Arial Narrow"/>
        <family val="2"/>
      </rPr>
      <t>Algunas de las áreas no realizan las actividades precontracturales dentro de los tiempos estipulados necesarias para la ejecución de los mantenimientos preventivos.
Falta de implementación de los lineamientos de infraestructura sostenible.</t>
    </r>
    <r>
      <rPr>
        <sz val="11"/>
        <rFont val="Arial Narrow"/>
        <family val="2"/>
      </rPr>
      <t xml:space="preserve">
No asegurar  los bienes de la entidad solicitados en el formato de inclusión 
</t>
    </r>
  </si>
  <si>
    <t>Falta equipos de computo mas robustos que permita trabajar optimamente el programa autocad.
No hay suficientes licencias de software para los diferentes programas requeridos por el Grupo de Infraestructura.
Falta de equipos de cómputo más robustos que permita trabajar óptimamente los programas establecidos. (DTAN).
Las areas protegidas no cuentan con el aplicativo en linea para la consulta de los bienes con que cuenta cada area. (DTAM)</t>
  </si>
  <si>
    <t>Se cuenta con sistemas de recolección de residuos especiales de la red posconsumo en el Nivel Central.</t>
  </si>
  <si>
    <t xml:space="preserve">Debilidad en la planeación de los lineamientos y/o requerimientos por parte de la Entidad para el desarrollo de las actividades inherentes al Grupo de infraestructura.
</t>
  </si>
  <si>
    <t>Se cuenta con un programa para el manejo de la comunicación que   permite gestionar electrónicamente la producción, el trámite, el almacenamiento digital y la recuperación de documentos, evitando pérdida de la información. ORFEO y correo electrónico (DTAN).
Se cuenta con los medios de comunicación que la entidad ofrece en el momento en que realizan las publicaciones de las modificaciones de los formato y demás (DTAM)</t>
  </si>
  <si>
    <t>Los ajustes de la planeación Institucional afectan los montos de cobertura de bienes (DTAN).</t>
  </si>
  <si>
    <t>La entidad cuenta con inmuebles propios y se realizan los mantenimientos preventivos 
Gestiones para la generación de Arquitectura Temporal/Efimera.
Se cuenta con sistemas de recolección de residuos especiales de la red posconsumo.</t>
  </si>
  <si>
    <t>Posible afectación a los recursos fisicos de la entidad debido a que el plan de emergencias de la entidad no contempla las acciones y riesgos de carácter ambiental.</t>
  </si>
  <si>
    <t xml:space="preserve">N.A </t>
  </si>
  <si>
    <t>El personal presenta en el Comité Interno del GPC seguimiento y control a las actividades que desarrolla en el proceso de gestión de recursos físicos
Contar con un profesional especializado en el tema de arquitectura sostenible
Contar con el personal idóneo para el desarrollo de las actividades y manejo del área (DTAN)
Se cuenta con personal competente para la ejecución de las actividades y con profesional en arquitectura para el apoyo en la infraestructura de la DTAM - AP
Se cuenta con personal de apoyo para la aplicación del sistema de gestión ambiental a las actividades del proceso</t>
  </si>
  <si>
    <t>Se cuenta con un software de inventarios que permite mayor confiabilidad y control de la información de la propiedad, planta y equipo.</t>
  </si>
  <si>
    <t>Falta de presupuesto para ejecutar los mantenimientos preventivos de las sedes de las áreas protegidas</t>
  </si>
  <si>
    <t xml:space="preserve">Existe normatividad para lo relacionado con inventarios y seguros
Cumplir con la normatividad e implementar el sistema de gestión ambiental aumentara la eficiencia en las actividades realizadas y brindara mejoras de carácter económico, social e institucional. </t>
  </si>
  <si>
    <t>Visitas de inspección por parte de las entidades de control que pueden generar sanciones por incumplimiento en los requisitos legales y otros.</t>
  </si>
  <si>
    <t>Existen lineamientos generados desde el Estado, para la adopción de compras sostenibles.</t>
  </si>
  <si>
    <t>Emergencia sanitaria generada por el COVID 1</t>
  </si>
  <si>
    <t>Se cuenta con personal competente para la ejecución de las actividades del proceso de Gestión documental</t>
  </si>
  <si>
    <t xml:space="preserve">Insuficiencia de personal para el desarrollo de las actividades del proceso Gestión documental
Falta de apropiacion del código de integridad que rige las labores del servidor público y contratistas
Posible desconocimiento de la documentación, lineamientos y normatividad relacionados con conflicto de Intereses.
</t>
  </si>
  <si>
    <t xml:space="preserve">Se cuenta con los instrumentos archivisticos tales como: Procedimientos, formatos, programas, plan de trabajo y tablas de retención documental </t>
  </si>
  <si>
    <t>Falta de apropiación para aplicar los lineamientos de gestión documental
No contar con una unidad administrativa de Gestión Documental</t>
  </si>
  <si>
    <t>Existe un sistema de gestion documental donde se administra y maneja la información desde su planeación, hasta su disposición final (finalización de tramite), lo cual optimiza el uso de papel como recurso</t>
  </si>
  <si>
    <t>La nueva versión del sistema de gestión documental tiene módulos sujetos a mejoras para optimizar su manejo
Caidas del sistema que inciden en la operatividad del sistema de gestión documental</t>
  </si>
  <si>
    <t xml:space="preserve">Existe compromiso por la Dirección para la implementación de lineamientos de gestión documental, lo cual se evidencia en el seguimiento que se realiza en el Comité Institucional de Gestión y Desempeño </t>
  </si>
  <si>
    <t xml:space="preserve">Campañas de buenas practicas en el manejo de la gestión documental </t>
  </si>
  <si>
    <t>Falta de apropiación por parte de los usuarios de la buenas prácticas en el manejo de la gestión documental</t>
  </si>
  <si>
    <t>Falta de aprovisionamiento de recursos para implementación del sistema de gestion documental</t>
  </si>
  <si>
    <t>Creación del proceso para la gestión documental</t>
  </si>
  <si>
    <t>Manejo adecuado de la documentacion que maneja la entidad</t>
  </si>
  <si>
    <t>Falta de presupuesto para fortalecer la plataforma tecnológica y gestión de archivos.</t>
  </si>
  <si>
    <t>El modelo integrado de planeación y gestión en la dimensión de información y comunicación establece como instrumento archivistico el Plan Institucional Nacional de Archivo.
La herramienta furag permite realizar seguimiento al cumplimiento de los requisitos legales de gestión documental</t>
  </si>
  <si>
    <t>Cambio frecuente de la normatividad relacionada con la gestión documental</t>
  </si>
  <si>
    <t>Por las características geográficas de la entidad no hay cobertura tecnológica para todos los usuarios ni cobertura electríca suficiente o estable para algunas de las áreas protegidas, limitando el acceso y manejo del sistema de gestión documental.</t>
  </si>
  <si>
    <t>Agentes biologicos (plantas, microorganismos y hongos) y externos (temperatura) en algunas areas protegidas que pueden deteriorar los archivos físicos.</t>
  </si>
  <si>
    <t>Se cuenta con personal competente para la ejecución de las actividades del proceso.</t>
  </si>
  <si>
    <t>Insuficiencia de personal  para el desarrollo de las actividades del proceso , en temporadas de alta contratación.
Posible desconocimiento de la documentación, lineamientos y normatividad relacionados con conflicto de Intereses.</t>
  </si>
  <si>
    <t xml:space="preserve">Existe un manual de contratación que da los lineamientos para elaborar los procesos de contratación de la entidad.
Se generan circulares con lineamientos específicos que optimizan la ejecución de los procesos.
Existen procedimientos por modalidad de contratación.
Se realiza seguimiento mediante indicador, al porcentaje de elaboración de las actas de liquidación y reporte de la Gestión  Contractual en el PAA </t>
  </si>
  <si>
    <t>Dificultades para realizar seguimiento a la oportuna implementación de los procedimientos de contratación dada la delegación de ordenación del gasto.
Volumen alto de procesos de contratación 
En algunas Direcciones Territoriales se presenta falta de aplicación de algunos aspectos de las directrices establecidas en el manual de contratación y procedimientos definidos para las diferentes modalidades de contratación</t>
  </si>
  <si>
    <t>Dificultades en la conexión de internet</t>
  </si>
  <si>
    <t>Falta fortalecer socialización de lineamientos contractuales en las Direcciones Territoriales .</t>
  </si>
  <si>
    <t>Variedad de alianzas con distintos sectores para realizar convenios con fines misionales.</t>
  </si>
  <si>
    <t>Dificultad en el seguimiento de la ejecución del convenio</t>
  </si>
  <si>
    <t>Carencia de normatividad ambiental aplicable al tema de contratación que limita la selección de servicios y productos ambientalmente amigables
Cambios normativos sobre contratación estatal</t>
  </si>
  <si>
    <t>La nueva plataforma transaccional (SECOP II) permite el cumplimiento de la política de cero papel</t>
  </si>
  <si>
    <t>La plataforma transaccional (SECOP II) para los procesos de contratación estatal presenta fallas ocasionalmente</t>
  </si>
  <si>
    <t>Se cuenta con personal competente para la ejecución de las actividades del proceso de Gestión de Tecnologías y Seguridad de la Información.
Conocimiento y agilidad de implementación de herramientas para dotar de servicios virtuales, durante la emergencia sanitaria y el desarrollo de trabajo en casa.</t>
  </si>
  <si>
    <t>Se cuenta con un sistema de gestion de Seguridad de la Información.
Existencia y conocimiento por parte del personal del sistema de gestión de calidad, el cual sirve como base para la implementación de los subsistemas con los que cuenta la entidad.</t>
  </si>
  <si>
    <t xml:space="preserve">Falta de interacción entre procesos para dar cumplimiento a la totalidad de la cadena de valor de los servicios prestados.
Falta de lineamientos y estándares internos para el desarrollo de sistemas de información.
Falta fortalecer el Proceso TI y sus procedimientos asociados, de acuerdo a las requerimientos institucionales y lineamientos MinTIC.
Continuidad en los procesos de contratación en el portal del estado colombiano
</t>
  </si>
  <si>
    <t>Se cuenta con diferentes plataformas tecnológicas que soportan las necesidades básicas de gestión y administración de la información.</t>
  </si>
  <si>
    <t>Falta de aprovisionamiento de recursos para la implementación de los proyectos del PETIC.</t>
  </si>
  <si>
    <t>Se cuenta con el profesional competente para desarrollar las actividades de uso y apropiación de los sistemas de información de la entidad.</t>
  </si>
  <si>
    <t xml:space="preserve">Falta fortalecimiento de los planes de comunicación frente al uso y apropiación de las tecnologías y seguridad de la información.
</t>
  </si>
  <si>
    <t>Tanto en Nivel Central, como en DT existe deficiencia de espacios adecuados para el almacenamiento y funcionamiento seguro de la infraestructura tecnológica.</t>
  </si>
  <si>
    <t>Falta impulsar la implementación del modelo de Arquitectura Empresarial en la institución.</t>
  </si>
  <si>
    <t>Trabajo colaborativo con las dependencias para la definición e implementación de los sistemas y herramientas tecnológicas.</t>
  </si>
  <si>
    <t>Por las características geográficas de la entidad no hay cobertura electríca suficiente o estable para algunas de las áreas protegidas.</t>
  </si>
  <si>
    <t>Fortalecer las herramientas que apoyen  las actividades de toma y procesamiento de datos.</t>
  </si>
  <si>
    <t xml:space="preserve">Elaboración de flujos de información para procesos que faciliten el entendimiento de la Gestión TI. </t>
  </si>
  <si>
    <t xml:space="preserve">Integración de componentes de seguridad en las aplicaciones de la Entidad. </t>
  </si>
  <si>
    <t>Afectación de la infraestructura tecnológica en las APs., causada por las condiciones sociales de la zona.</t>
  </si>
  <si>
    <t>El personal del GAU presenta en los informes y en los encuentros institucionales , el seguimiento y control a las actividades que desarrolla en el proceso de servicio al ciudadano. 
Las DTs cuentan con el personal encargado para la ejecución de las actividades del proceso de atención al ciudadano, al igual que con personal para el seguimiento de las PQRSD.
La entidad cuenta con una dependecia denominada Grupo de Atención al Ciudadano, la cual fue creada mediante la Resolución 310 de diciembre de 2021.
DTAM cuenta con personal para la ejecución de las actividades del proceso de atencion al usuario</t>
  </si>
  <si>
    <t>Se cuenta con lineamientos generales que permiten uniformidad en el tratamiento y en el servicio al ciudadano por los diferentes canales dispuestos por PNN, con el ánimo de brindar un servicio de calidad, mejorando la percepción, imagen institucional y aumentando la satisfacción del ciudadano. 
Se cuenta con instrumentos para medir  la satisfacciòn del ciudadano y conocer su percepciòn sobre la prestaciòn del servicio y así generar acciones que permitan la  mejora continua. 
El personal presenta en el Comité Interadministrativo de la DTAN el seguimiento y control a las actividades que desarrolla en el proceso de servicio al ciudadano</t>
  </si>
  <si>
    <t>Se cuenta con aplicativos como el sistema de gestión documental y ventanilla única que permite llevar un control y seguimiento a los diferentes trámites relacionados con el servicio al ciudadano</t>
  </si>
  <si>
    <t>Insuficiencia de cobertura de conectividad (por problemas técnicos o climáticos) que afecta la prestación del servicio</t>
  </si>
  <si>
    <t>Amplios mecanismos para difundir la comunicación que se dan entre los procesos, además de cambios en los mismos.</t>
  </si>
  <si>
    <t>Infraestructura no adecuada para la atención a población en situación de discapacidad
Posible afectación ambiental en las instalaciones y/o áreas protegidas, debido a la generación de residuos por parte de los usuarios o habiatantes de las áreas, y que estos residuos sean de dificil control
PQRSD recibidas por los ciudadanos referente al manejo y generación de residuos en las areas protegidas.</t>
  </si>
  <si>
    <t>Debilidad en la clasificación que determina el  tiempo de respuesta de la pqrs de acuerdo a la clase de petición</t>
  </si>
  <si>
    <t>Debilidades en los mecanismos que permiten el seguimiento y control de las PQRSD (personal y sistema de gestión documental )</t>
  </si>
  <si>
    <t>La ventanilla única de Parques Nacionales presenta fallas en su funcionamiento  y de conexión con el sistema de gestión documental.</t>
  </si>
  <si>
    <t xml:space="preserve">Existencia de un amplio marco legal  que garantiza el acceso a los ciudadanos  a diversos mecanismos de participaciòn  para proteger sus derechos y brindar una adecuada atencion. 
</t>
  </si>
  <si>
    <t xml:space="preserve">Dificultades logísticas y económicas para poder cumplir con lo establecido en el marco legal. </t>
  </si>
  <si>
    <t xml:space="preserve">La entidad cuenta con diferentes sedes a nivel nacional lo que facilita que incluso las poblaciones más apartadas accendan a la informaciòn de la entidad </t>
  </si>
  <si>
    <t xml:space="preserve">Por las caracterìsticas geográficas de la entidad y la diversidad de los actores con los que interactua, se dificulta la cobertura plena. </t>
  </si>
  <si>
    <t xml:space="preserve">Disponibilidad de herramientas tecnológicas por parte del Estado que facilitan al usuario la consulta de los servicios y tràmites que presta la entidad. </t>
  </si>
  <si>
    <t>Por las características geográficas de la entidad no hay cobertura tecnológica para todos los ciudadanos
Los ciudadanos no está usando la ventanilla integral de trámites ambientales</t>
  </si>
  <si>
    <t>Entidades del sector público y/o privado organizan ferias de servicio al ciudadano, que permiten facilitar a la población  el acceso a la información de la entidad, los trámites y servicios.
Contar con página web para interactuar con los ciudadanos.
Medios de difusiòn a través de los diferentes canales de comunicaciòn dispuestos para los ciudadanos</t>
  </si>
  <si>
    <t>GESTIÓN JURÍDICA</t>
  </si>
  <si>
    <t>Se cuenta con personal competente para la ejecución de las actividades del proceso de gestión jurídica.</t>
  </si>
  <si>
    <t>Insuficiencia de personal en la dependencia para el desarrollo de las actividades de los procesos.
Cargos existentes en planta sin nombrar .
Falta de información a los procesos respecto a sus aspectos e impactos ambientales</t>
  </si>
  <si>
    <t>Organización de la información predial y judicial debidamente analizada. 
Apoyo transversal desde el punto de vista jurídico en los tres niveles de decisión. 
Conocimiento por parte del personal del sistema de gestión de calidad, el cual sirve como base para implementar e integrar el sistema de gestión ambiental.
Se cuenta con todos los actos administrativos elaborados por la OAJ en físico y digital.</t>
  </si>
  <si>
    <t>Retraso de algunos procesos por situaciones ajenas a la Oficina Juridica. 
Insuficiencia de insumos técnicos que soporten la decisión jurídica que debe emitirse en el marco de la asesoría jurídica que brinda la Oficina.
Incremento en el volumen de requerimientos de diferente naturaleza .</t>
  </si>
  <si>
    <t>Se cuenta con matrices de la gestión y productos generados por la OAJ en drive, la cual se encuentra ordenada tematicamente.</t>
  </si>
  <si>
    <t>Deficiencias en los sistemas de información y tecnológicos con los que cuenta la entidad, para asegurar el acceso oportuno de información de la entidad. 
Dificultad de acceso a la normatividad expedida por la entidad debido a fallas en la página web de Parques.</t>
  </si>
  <si>
    <t xml:space="preserve">Implementación de estrategias y política de cero papel, para mejorar la eficiencia del consumo de dicho recurso.
</t>
  </si>
  <si>
    <t>Retroalimentación permanente del equipo para facilitar la comunicación de procesos, decisiones y avances de los asuntos de la oficina.</t>
  </si>
  <si>
    <t>NA</t>
  </si>
  <si>
    <t>El presupuesto asignado a la OAJ, no es suficiente para la carga laboral versus volumen de actividades realizadas.</t>
  </si>
  <si>
    <t>Atención oportuna de la solicitudes realizadas por los usuarios .
La entidad cuenta con algunas estrategias para la gestión adecuada de los recursos naturales, tales como eficiencia en el uso de agua y puntos verdes para la separación de residuos. 
La entidad cuenta con planes pos consumo - Programas de gestión ambiental.</t>
  </si>
  <si>
    <t>No se tienen identificados los posibles riesgos ambientales provenientes de las actividades de las organizaciones con las que se comparten las instalaciones del nivel central y en algunas oficinas de Direcciones Territoriales.
Sedes de operación de la entidad en predios en arriendo, lo cual dificulta la realización de adecuaciones de infraestructura que probablemente se requieran (generando mayores costos).</t>
  </si>
  <si>
    <t xml:space="preserve">Actualización de la caracterización del proceso Gestión Jurídica, generando mayor claridad en inclusión de las actividades de SINAP </t>
  </si>
  <si>
    <t>Emitir conceptos jurídicos y orientaciones jurídicas a todas las áreas protegidas y unidades de decisión de Parques.
Falta de apropiación en la entidad en lo relacionado a la legislación ambiental.</t>
  </si>
  <si>
    <t>Actualización y publicación permanente en la página web de la normativiadad que rige la entidad.</t>
  </si>
  <si>
    <t>Falta de presición en la clasificación de peticiones o requerimientos que llegan a la ventanilla de Atención al Usuario del Nivel Central y se remiten a la Oficina Asesora Jurídica.</t>
  </si>
  <si>
    <t>Existe la plataforma Ekogui donde se consigna la información juridica</t>
  </si>
  <si>
    <t>.N.A.</t>
  </si>
  <si>
    <t>Cambio de gobierno que redefinan políticas ambientales no acordes con la misión de la entidad.
Incertidumbre en la disminución presupuestal por reasignación de presupuesto al sector salud para la atención de la emergencia sanitataria causada por el covid - 19.</t>
  </si>
  <si>
    <t>Panorama ideal para incidir en la protección de las áreas protegidas.</t>
  </si>
  <si>
    <t>Cambios normativos que afecten el marco legal de la entidad</t>
  </si>
  <si>
    <t>Existencia de normatividad que permite estandarizar la expedición de actos administrativos. 
Existe normativa relacionada con buenas prácticas ambientales para oficinas y sedes administrativas.</t>
  </si>
  <si>
    <t>Coordinanción en la expedición de normatividad que afecte la misionalidad de Parques Nacionales Naturales de Colombia.</t>
  </si>
  <si>
    <t>Acceso a infraestructura y servicios para operar desde las áreas protegidas.
Afectación en la operación de la entidad, debido a la emergencia sanitaria y ambiental, causada por el COVID 19.</t>
  </si>
  <si>
    <t>Generar un mecanismo para el control e identificación del estado de los productos jurídicos e insumos necesarios que provenientes de actores internos y externos.</t>
  </si>
  <si>
    <t>GESCO+I</t>
  </si>
  <si>
    <t xml:space="preserve">Personal abierto e innovador que adopta conceptos y tecnologías para la mejora de la gestión de sus actividades.
Personal con competencias y conocimiento el temas de Información geográfica empleada para el tema de Gestión del Conocimiento.
Personal con alto conocimiento para la interpretación de imágenes satelitales empleadas en el monitoreo de coberturas.
</t>
  </si>
  <si>
    <r>
      <t xml:space="preserve">Falta de información a los procesos, respecto a la Gestión del Conocimiento e Innovación.
Al tratarse de un nuevo proceso, aun no cuenta con los roles suficientemente definidos para el proceso.
Falta de información a los procesos respecto a sus aspectos e impactos ambientales.
Poco personal humano para el cumplimiento de requerimientos de estandarización, estructuración, almacenamiento de datos, servicios y aplicaciones tecnológicas.
Alta rotación de personal que genera fuga de información y perdida de conocimiento en las actividades de socialización realizada.
Debilidad en la continuidad de la contratación por periodos cortos que dificulta la continuidad de las actividades.
Posible desconocimiento de la documentación, lineamientos y normatividad relacionados con conflicto de Interes.
</t>
    </r>
    <r>
      <rPr>
        <b/>
        <sz val="11"/>
        <rFont val="Arial Narrow"/>
        <family val="2"/>
      </rPr>
      <t xml:space="preserve">
</t>
    </r>
    <r>
      <rPr>
        <sz val="11"/>
        <rFont val="Arial Narrow"/>
        <family val="2"/>
      </rPr>
      <t xml:space="preserve">Falta fortalecer los mecanismos para recuperar el conocimiento de los funcionarios y contratistas, conocer que tan detallada y pertinente es la información generada, y que se encuentre al alcance para una fácil consulta cuando se necesite y por quien la requiera. </t>
    </r>
  </si>
  <si>
    <t>Se cuenta con un proceso enfocado en atender las necesidades de gestión del conocimiento y la innovación institucional.
Existencia y conocimiento por parte del personal del sistema de gestión de calidad, el cual sirve como base para implementar e integrar el sistema de gestión ambiental.
Presencia de una metodologia estandarizada que permite la generación de datos coherentes, robustos de calidad para la toma de decisiones.</t>
  </si>
  <si>
    <t>Es un nuevo proceso que se encuentra en estado estructuración y por lo tanto el personal aún no lo tiene apropiado
Necesidad de generar la TRD del proceso.
Existen vacíos de información en lo concerniente a legislación ambiental aplicable al nivel  central de la organización.
Flujo de información inexistente o ineficiente.
Debidlidad en las actividades de socializaciones en relación al uso de las aplicaciones para terceros
Falta identificar nuevas herramientas para convertir el conocimiento tácito en explicito, para que sea versatil y al alcance de todos. (ej: audiovisual).</t>
  </si>
  <si>
    <t>Existen herramientas tecnológicas que soportan la gestión de la información y aportan al conocimiento institucional.</t>
  </si>
  <si>
    <t xml:space="preserve">Necesidad de realizar mejoras a las herramientas para uso, apropiación, repositorio de datos e información de la Entidad que apoyen el proceso.
Obsolencia de elementos empleados para el desarrollo de las activdades requeridas por el proceso. 
Falta de un servidor para el control, almacenamiento y distribución de las imágenes satélitales empleadas para el desarrolo de coberturas a diferentes escalas geográficas.
Debilidades en la infraestructura y hardware requerida para el desarrollo de la actividad.
Verificar la facilidad en la consulta y recuperación de la información generada por Funcionarios y contratistas
</t>
  </si>
  <si>
    <t>La implementación de este proceso permite contar con un repositorio de información que aporta e impulsa las acciones enfocadas en conocimientos e innovación de la entidad
Implementación de estrategias y política de cero papel, para mejorar la eficiencia del consumo de dicho recurso.</t>
  </si>
  <si>
    <t xml:space="preserve">Se requiere identificar la línea base, necesidades y oportunidades que fortalezcan la ejecución del proceso.
Incosistencia en la información entregada a las partes interesadas internas y externas.
Poca generación de priorización a los objetivos estrátegicos para trabajar enfocados en ellos.
Falta de generación de estructuración de requerimientos de los procedimientos para el desarrollo de un aplicativo o el desarrollo tecnológico requerido.
Baja participación de todos los niveles de gestión para plasmar en la planeación institucional para la gestión del conocimiento y la innovación, debido a que es acogido recientemente por la Entidad, para generar estructura, recursos y demás que se requieran para su ejecución en los tres niveles de gestión. 
Acogimiento reciente de la Entidad para la gestión del conocimiento y la innovación, para generar estructura, recursos y demás que se requieren para su ejecución en los tres niveles de gestión. 
Adopción de arquitectura empresarial para la planeación institucional (se realiza análisis institucional, objetivos institucionales y que se requiere adquirir). No está implementado en la Entidad. </t>
  </si>
  <si>
    <t>Se cuenta con una matriz de comunicaciones establecida.</t>
  </si>
  <si>
    <t xml:space="preserve">El proceso es un componente nuevo dentro del SNPN, por lo cual no se ha socializado a todos los interesados.
Debilidad del flujo de información entre los tres niveles de gestión para el desarrollo o recepción de datos.
Discrepancia de la estructuración de la información.
</t>
  </si>
  <si>
    <t>No se ha definido el enfoque presupuestal al tratarse de un proceso nuevo.
Sedes de operación de la entidad, en predios en arriendo, lo cual dificulta la realización de adecuaciones de infraestructura que probablemente se requieran.
Debilidad en la asignación de recursos financieros para la ejecución de requerimientos técnologicos (har y sof).
Debilidad a la asignación económica para el desarrollo de actividades monitoreo en las áreas del SINAP que no son administradas por PNNC.</t>
  </si>
  <si>
    <t xml:space="preserve">La entidad cuenta con algunas estrategias para la gestión adecuada de los recursos naturales, tales como eficiencia en el uso de agua y puntos verdes para la separación de residuos. 
La entidad cuenta con planes pos consumo -  Programas  de gestión ambiental. </t>
  </si>
  <si>
    <t>Se cuenta con un proceso estructurado y avalado por su líder.
Se desarrolla la validación y verificación en campo de las actividades de monitoreo de cobertura.</t>
  </si>
  <si>
    <t xml:space="preserve">Actualmente se encuentra en curso de definición y actualización de la estructura documental que soporta el proceso.
</t>
  </si>
  <si>
    <t>Se requerirá la revisión de la interacción de todos los procesos del nuevo mapa con este proceso.</t>
  </si>
  <si>
    <t>Se cuenta con un líder de proceso.</t>
  </si>
  <si>
    <t>Este proceso puede recibir aportes desde cualquier proceso de la entidad.</t>
  </si>
  <si>
    <t>Es necesario definir los activos de seguridad digital asociados al proceso.</t>
  </si>
  <si>
    <t>Se cuenta con recursos de cooperación internacional que puede impulsar la implementación de proyectos derivados del proceso.</t>
  </si>
  <si>
    <t xml:space="preserve">Impulso de este tema por parte del estado, para su fortalecimiento e implementación en las entidades
Existe normativa relacionada con buenas prácticas ambientales para oficinas y sedes administrativas. </t>
  </si>
  <si>
    <t>Modificaciones en la normatividad asociada, que genere cambios drásticos en la aplicación del proceso.</t>
  </si>
  <si>
    <t>Apertura de espacios en los que es posible compartir prácticas ambientales, a partir del conocimiento y la experiencia de la entidad.
Convenios con las diferentes entidades del SINA e IGAC permitiendo la ejecución en conjunto de las actividades de monitoreo, al igual que compartir imágenes satelitales.</t>
  </si>
  <si>
    <t>No certeza de la fuente requerida para el acceso de la información.</t>
  </si>
  <si>
    <t>Implementación de nuevas tecnologías que apoyen al análisis y calidad del conocimiento de la institución.</t>
  </si>
  <si>
    <t>Debilidad en la conectividad por parte los prestadores de servicio de internet.</t>
  </si>
  <si>
    <t>GESTIÓN TALENTO HUMANO</t>
  </si>
  <si>
    <t>Insuficiencia de personal.
Posible desconocimiento de la documentación, lineamientos y normatividad relacionados con conflicto de Intereses.</t>
  </si>
  <si>
    <t>Se cuenta con Software para el registro y liquidación de nómina</t>
  </si>
  <si>
    <t>El software de nómina requiere la incorporación de otros componentes.</t>
  </si>
  <si>
    <t xml:space="preserve">El Departamento Administrativo de la Funcion Publica - DAFP - emite conceptos y lineamientos para la gestión del Talento Humano.
El DAFP creo Equipos Trasversales del Talento Humano en el cual se propician espacios de actualización y experiencias.
Existe amplia normatividad relacionada con las actividades desarrolladas que permite cumplir de forma adecuada con las necesidades de la entidad.
El modelo de planeación y gestión resalta el talento humano como el activo mas importante de la entidad
Generacion de normatividad para el manejo del estado de emergencia en el territorio nacional y que afecta el desarrollo del trabajo de los servidores publicos.
Existe normativa relacionada con buenas prácticas ambientales para oficinas y sedes administrativas. </t>
  </si>
  <si>
    <t>Existen aplicativos como SIGEP que permite recopilar la información del funcionario y SEDEL que registra lo relacionado a evaluación de desempeño.</t>
  </si>
  <si>
    <t>GESTIÓN RECURSOS FINANCIEROS</t>
  </si>
  <si>
    <t xml:space="preserve">El personal ejecuta la actividades con enfoque de autocontrol y mejora continua.
Acceso a capacitaciones en linea para el proceso de recurso financieros. 
</t>
  </si>
  <si>
    <t xml:space="preserve">Posible falta conocimiento del código de etica y buen gobierno del servidor público.
Posible desconocimiento de la documentación, lineamientos y normatividad relacionados con conflicto de Intereses.
Posible desconocimiento de salvaguardar la información clasificada y reservada.
Falta de transferencia del conocimiento y perdida de la memoria institucional. </t>
  </si>
  <si>
    <t xml:space="preserve">Existen lineamientos documentados que permiten definir puntos de control y mantener el conocimiento de la operación del proceso. 
 Se realiza análisis y seguimiento permanente a la ejecución presupuestal de las dependencias de la entidad, generando acciones y toma de decisiones oportunas.
Implementación de nuevos procedimientos.
Planeación estrategica en la asignación de los recursos para la subcuenta FONAM de acuerdo al recaudo de ingresos.
</t>
  </si>
  <si>
    <t xml:space="preserve"> Articulación en los demas procesos de la entidad, en cuanto a la entrega de información para ser incorporada y reconocida en los  estados financieros de la entidad. 
 Incumplimiento de los factores de evaluación para asignación del PAC por parte de las dependencias
 Falta de cumplimiento por parte de las dependencias del nivel central y Direcciones Territoriales del lineamiento y/o plazos establecidos en el manual de politicas contables.
 Realizar el Registro Presupuestal sin los documentos legales que soporten el acto administrativo correspondiente.
Falta de implementación del punto de control relacionado con anexar el acto administrativo e indicar el número de Certificado de Disponibilidad Presupuestal en el radicado del sistema de gestión documental.
Fortalecer el seguimiento a la totalidad de conceptos de la bolsa de deducciones. 
 Que los coordinadores o jefes de dependencia soliciten oportunamente la inactivación del usuario por un periodo de tiempo generada por vacaciones, incapacidadees entre otros. 
 Posible falta de cumplimiento de los instrumentos de planeación de la entidad
 Falta fortalecer el seguimiento a la totalidad de la cartera por todos los conceptos de ingresos de la entidad 
 Que no se realice la gestión de cobro a la totalidad de la cartera generada por cada concepto de ingreso en la entidad</t>
  </si>
  <si>
    <t>Certificado digital para acceder al Sistema Integrado de Información Financiera - SIIF Nación.
Acceso al Sistema Integrado de Información Financiera - SIIF Nación desde equipos con acceso a internet sin importar su ubicación geografica. 
Utilización del sistema documental como herramienta de control del proceso de cadena presupuestal. 
Software de inventarios neon que permite el manejo y control optimo de la propiedad plante y equipos e inventarios de la entidad., generando información confiable para incluir en los estados financieros</t>
  </si>
  <si>
    <t xml:space="preserve">
Falta de recursos tecnológicos y/o aplicativos para el registro, seguimiento y control de la cartera a favor de la Entidad. 
Posibilidad de vulneración tecnologíca en la plataforma de ecoturismo, el cual interrumpiria el recaudo de los infresos por ecoturismo de las áreas protegidas.  </t>
  </si>
  <si>
    <t>Implementación de estrategias y política de cero papel, para mejorar la eficiencia del consumo de dicho recurso.</t>
  </si>
  <si>
    <t xml:space="preserve">Se ha fortalecido la comunicación interna por medio de manual de politicas, procedimientos, formatos y  memorandos a dependencias y direcciones territoriales. </t>
  </si>
  <si>
    <t>Desconocimiento de la ley organica de presupuesto y demás normatividad relacionada .</t>
  </si>
  <si>
    <t>Ejecucion presupuestal y registros contables mediante aplicativo establecido por la nacion -  Sistema Integrado de Información Financiera - SIIF Nación.</t>
  </si>
  <si>
    <t xml:space="preserve">Control de transacciones de tesoreria </t>
  </si>
  <si>
    <t xml:space="preserve">Se cuenta con el relacionamiento adecuado MINAMBIENTE, Contaduría General de la Nación y MINHACIENDA que permiten generar apoyo en la gestión de capacitaciones y el intercambio de experencias, lo cual genera mejoramiento en las practicas del proceso. 
 Reconocimiento en el sector por ser pioneros ejecutar procesos nuevos que mejoran la gestión financiera dee las entidades del estado. Tal es el caso de ser una Entidad piloto en la creación de nuevos módulos del SIIF. </t>
  </si>
  <si>
    <t>Falta de apropiación en la entidad en lo relacionado a la legislación ambiental.
 Debido la debilidad de las acciones para la gestión del conocimiento se puede generar difetencia en las actividades del mismo por lo cual ocasionar reprocesos en temas de presupuesto e impuestos.</t>
  </si>
  <si>
    <t>Potenciales conflictos de intereses</t>
  </si>
  <si>
    <t>Incumplimiento a las políticas de manejo y custodia del  Token del banco y datos de autenticación</t>
  </si>
  <si>
    <t>Factores externos que impacten en el recaudo proyectado por la entidad para cada vigencia.
Restricción de PAC por Directriz Nacional e incumplimiento de los factores de evaluación para asignación del PAC.</t>
  </si>
  <si>
    <t xml:space="preserve">Emision de leyes que generan recorte presupuestal
Entrada en vigencia de la Ley de garantias y la posiblidad de ejecutar recursos restringidos por esta Ley. </t>
  </si>
  <si>
    <t>Ministerio de hacienda provee el Sistema de Información financiera SIIF
 Inclusión de módulo de viáticos en el Sistema de Información financiera SIIF</t>
  </si>
  <si>
    <t>Afectación en la operación de la entidad, debido a la emergencia sanitaria y ambiental, causada por el COVID 19.</t>
  </si>
  <si>
    <t>DIRECCIONES TERRITORIALES</t>
  </si>
  <si>
    <t>DIRECCIÓN TERRITORIAL  AMAZONÍA (DTAM)</t>
  </si>
  <si>
    <t xml:space="preserve">El recurso humano con que se cuenta es competente y comprimetido para la ejecución de las actividades de los procesos estratégicos, misionales, de apoyo y de evaluación 
Realización de convocatorias internas para cargos vacantes 
Líderes tematicos de Nivel Central, DT y Áreas Protegidas empoderados para el acompañamiento de las diferentes tematicas del proceso.
Recurso Humano comprometido para las repuestas de las solicitudes de usuarios internos y externos.
Re organización y lineamientos de mejora para dar respuesta en la ejecución de las actividades (funcionarios - contratistas) en situaciones de contigencia para abordar los procesos del Sistema de Gestión Integrado.  
Parques ha identificado o definido algunas lineas tematicas y cuenta con lineamientos institucionales para la planeación y manejo de las AP del SPNN. </t>
  </si>
  <si>
    <t xml:space="preserve">El personal para abordar las diferentes temáticas es poco, y la mayoria del personal cualificado es contratista de prestacion de servicios. 
Insuficiencia de personal.
Falta de apropiación de valores Institucionales.
Se recurre a un alto número de contratistas para la gestión del manejo de las areas protegidas.  
No se proveen las vacantes de la planta de personal 
Falta de fortalecimiento de las capacidades técnicas / entrenamiento de funcionarios y contratistas de los tres niveles de gestión de manera permanente. 
Espacios limitados para el proceso de inducción/reinducción para los contratistas y funcionarios sobre los procesos y procedimientos de la entidad. 
</t>
  </si>
  <si>
    <t xml:space="preserve">La entidad tiene documentados los procesos, manuales, guías para su aplicabilidad, disponibles para fácil consulta y aplicación para inventarios actualizados, aseguramiento y baja de los mismos.
Con el fin de fortalecer la documentación, se cuenta con mecanismos para propuesta de ajustes o creación de la documentación del Sistema de Gestion Integrado, que permite la participación de los tres niveles.
Apropiación y ejecución afirmativa de la política de cero papel viéndose reflejada en el consumo adecuado del recurso.
Herramientas para identificar quelas salidas de los procesos sean adecuadas
Mecanismos eficaces para garantizar la seguridad y custodia de los activos de la entidad. 
</t>
  </si>
  <si>
    <t>Las entradas y salidas de algunos procesos, no interactuan de manera efectiva y en algunos casos no se identifica todo lo que se hace en un proceso.
Carencia de  espacios entre los diferentes niveles para compartir modelos y experiencias en la aplicación de los procesos. 
Poco aporte  en  ajustes y/o propuestas a la documentación del Sistema de Gestión Integrado.
Debilidades en la ejecución de las actividades propias de las AP debido a la necesidad de interacción con las personas, lo cual no es posible por la contigencia de COVID-19.
No existe la identificación de los aspectos e impactos ambientales, generando baja información y conciencia por parte de los procesos respecto al tema.
Pocas oportunidades para comprender, asimilar y apropiar los procesos, debido a varias razones: lenguaje complejo; exceso de formatos, procedimientos y hojas metodológicas; exceso de requerimientos administrativos (informes, respuestas de correspondencia, reportes, planes de mejoramiento, protcolos, entre otros); falta de personal capacitado para atender el gran número de solicitudes tanto de la entidad como de actores externos. 
Falta de apropiación en la ejecución de las actividades establecidas en los procedimientos e instructivos.
Poca participación de los servidores en la formulación o ajustes de de la documentación del Sistema de Gestión Integrado</t>
  </si>
  <si>
    <r>
      <rPr>
        <sz val="9"/>
        <color rgb="FF000000"/>
        <rFont val="Arial Narrow"/>
        <family val="2"/>
      </rPr>
      <t xml:space="preserve">Se cuenta con una plataforma que permiten a los usuarios de la entidad y externos el acceso a redes wifi que permiten el desarrollo de sus actividades en pro de la entidad.
Se posee un sistema de copias de seguridad automatico Diferencial, que permite con una periodicidad mensual, realizar las copias de seguridad dando cumplimiento a los lineamientos publicados en el SGI.
</t>
    </r>
    <r>
      <rPr>
        <sz val="9"/>
        <color rgb="FF3366FF"/>
        <rFont val="Arial Narrow"/>
        <family val="2"/>
      </rPr>
      <t xml:space="preserve">
</t>
    </r>
    <r>
      <rPr>
        <sz val="9"/>
        <color rgb="FF000000"/>
        <rFont val="Arial Narrow"/>
        <family val="2"/>
      </rPr>
      <t xml:space="preserve">Ante la emergencia sanitaria, aumento de apropiación de herramientas técnologicas y desarrollo de habilidades, para dar respuesta a las necesidades de la Entidad 
Se cuenta con herramientas tecnológicas de software, aplicativos y herramientas de sistemas de información para cosolidar, analizar y generar  reportes de la  información para los procesos del Sistema de Gestión Integrado.
Fortalecimiento del soporte tecnológico de la Entidad para la generación de trabajo en casa en respuesta a las situaciones de contigencia que se puedan presentar. 
Se cuenta con un sistema en crecimiento de gestión, consulta y digitalización de todo el archivo histórico cumpliendo con las directrices del Archivo General de la Nación. </t>
    </r>
  </si>
  <si>
    <t xml:space="preserve">Pocos recursos para realizar inversion tecnológica que fortalezca la capacidad de almacenar y disponer de las copias de seguridad alineadas por documento publicado en el Sistema de Gestión Integrado y aumentar la productividad del personal adquiriendo equipos  con mejor tecnología. 
Dificultad para realizar  como mínimo dos veces en el año mantenimiento preventivo y correctivo incluyendo, que permitiera  mitigar el riesgo de perdida de información y daños a los equipos por falta de este servicio.
El software de nómina requiere la incorporación de otros componentes.
Poca disponibilidad del servicio de internet en muchos de los sectores de las áreas protegidas, impidiendo la generación de información y resguardo de la misma.
Ante la situación de COVID - 19 se puede presentar pérdida de información que se genera de los procesos, dado que se está realizando trabajo en casa. 
Deficiencia en  equipos para atender, cosolidar, analizar información de los diferentes procesos del Sistema de Gestión Integrado.
Carencia de recursos para mejorar, implementar y/o complementar las plataformas y redes que alimentan la conectividad de las AP, debido a factores como distancia, costo y oportunidad para la conexion adecuada, lo que dificulta la realización de tareas y/o la gestión documental adecuada. </t>
  </si>
  <si>
    <t>Lineamientos, cronogramas para reportes y seguimiento.
Implementación de estrategias y política de cero papel, para mejorar la eficiencia del consumo de dicho recurso.
Se cuenta con las herramientas de planeación y seguimiento institucional. 
Acompañamiento y seguimiento periódico al cumplimiento de las herramientas de planeación y seguimiento institucional.</t>
  </si>
  <si>
    <t>Dificultades en el cargue de información por conectividad.
No es claro en algunos casos el procedimiento de validación por parte de nivel central, de la información que carga la DT.
Imposiblidad en algunos de casos de cumplir con reportes por las múltiples ocupaciones de los profesionales de las Áreas Protegidas.
Cambios recurrentes en los lineamientos para la formulación y seguimiento de las herramientas de planeación y seguimiento institucional.  
Amenaza en bajo cumplimiento de las metas del proceso debido a que no se puede realizar trabajo de campo para la implementación y ejecución de las acciones de manejo en las Areas protegidas por la emergencia sanitaria COVID-19.</t>
  </si>
  <si>
    <t>Se empodera a funcionarios y contratistas en temas claves del Sistema Integrado de Gestión a través de los  canales de comunicación interna como la intranet, correo electrónico, emisora insitu radi. 
Definida la matriz de comunicaicnoes internas y externas actualizada</t>
  </si>
  <si>
    <t xml:space="preserve">Dificultad para que la información clave del Sistema Integrado de Gestión llegue a algunos sectores de las áreas protegidas, que contribuya a la aplicación adecuada de procesos y conocimiento en otras temáticas.
Falta de espacios de socialización de los cambios y actualizaciones realizadas al Sistema de Gestión  Integrado.
Ante la emergencia sanitaria, se dificulta que la información llegue a algunos funcionarios. </t>
  </si>
  <si>
    <t xml:space="preserve">Gestión de recursos para la implementación de las acciones que fortalezacan el Sistema de Gestión Ambiental, e infraestructura. 
Priorización de recursos a través de los comites directivos. 
</t>
  </si>
  <si>
    <t>Escasa asignación presupuestal para la implementación de las acciones para la implementación de los planes de manejo y REM  en las areas protegidas. 
No se cuenta con un mecanismo de sostenibilidad financiera para el manejo efectivo de las areas protegidas. 
Pocos recursos para la implementación del Sistema de Gestión Ambiental.
Recursos y equipos insuficientes para garantizar que se cumpla con las metas institucionales,  limitan la adquisición de equipos y herramientas básicas, como dotación e insumos para recorridos de monitoreo y PVC; así mismo, no son suficientes los elementos de papeleria para realizar jornadas de educación ambiental, comunicación comunitaria, capacitación y formación</t>
  </si>
  <si>
    <t xml:space="preserve">Se cuenta con la infraestructura propia y necesaria para el cumplimiento de los objetivos institucionales.
Equipos de transporte - fluviales para atender la misión institucional
Buen relacionamiento con otras entidades adscritas al sector ambiente a escala nacional, regional y local. 
Mesas de trabajo que permiten la ejecución adecuada de los procesos del Sistema de Gestión Integrado. 
La entidad cuenta con algunas estrategias para la gestión adecuada de los recursos naturales, tales como eficiencia en el uso de agua y puntos verdes para la separación de residuos. </t>
  </si>
  <si>
    <t xml:space="preserve">Normas de austeridad que adopta el gobierno limitan la consecusión de equipos.
Desinterés de algunas intituciones para involucrar en sus procesos temas de ordenamiento  particulares de las áreas protegidas de PNNC.
</t>
  </si>
  <si>
    <t>trabajo articulado en entre los líderes de proceso la oap, y dempas dependencias de la entifadad en el marco del a articulació nde MIPG</t>
  </si>
  <si>
    <t xml:space="preserve">
Inrteracción con otros procesos
</t>
  </si>
  <si>
    <r>
      <rPr>
        <sz val="9"/>
        <color rgb="FF000000"/>
        <rFont val="Arial Narrow"/>
        <family val="2"/>
      </rPr>
      <t xml:space="preserve">Falta de articulación entre las dependencias que apuntan al cumplimiento de las metas del proceso y la oportuna entega y recepción requerida para la ejecución de las actividades
</t>
    </r>
    <r>
      <rPr>
        <sz val="9"/>
        <color rgb="FF000000"/>
        <rFont val="Arial Narrow"/>
        <family val="2"/>
      </rPr>
      <t>En las caracterizaciones de los procesos no se evidencia todo lo  que se hace en un proceso.</t>
    </r>
  </si>
  <si>
    <t xml:space="preserve">Se identificaron procesos tranversales y que interactúan con todos los procesos </t>
  </si>
  <si>
    <t xml:space="preserve">Algunas actividades de proceso no se encuentran documentadas
No algunos casos no hay claridad en lineamientos </t>
  </si>
  <si>
    <t xml:space="preserve">Personal de los tres niveles capacitado para el acompañamiento, seguimiento y retroalimentación de los procesos, manuales e instructivos contemplados en el Sistema de Gestión Integrado.  
Asignación de autoridad y responsabilidad y autoridad documentada
</t>
  </si>
  <si>
    <t xml:space="preserve">Dificultades para realizar acciones previstas y cumplir con planes de trabajo establecidos debido a la emergencia sanitaria, que impide la movilidad de los equipos de trabajo. </t>
  </si>
  <si>
    <t xml:space="preserve">El proceso utiliza de manera efectiva canales de comunicación institucional para dar cuenta de la gestión a su cargo </t>
  </si>
  <si>
    <t>Antivirus
Copias de seguridad para salvaguarda de la información que se genera.
Aplicativos popios del proceso para reporte de información.
Canales de fácil acceso para consulta de los ciudadanos</t>
  </si>
  <si>
    <t>No se cuenta con capacidad para la asignación de cuentas de correo institucional 
Infraestructura deficiente
Poco mantenimiento preventivo y correctivo
Falta de un respaldo especializado por un tercero</t>
  </si>
  <si>
    <t xml:space="preserve">
Establecimiento de Protocolos de bioseguridad ante la emergencia sanitaria , con dotación oportuna de los elementos necesarios para proteger la integridad de los funcionarios. 
 </t>
  </si>
  <si>
    <t>Aún cuando se asignan los recursos para el cumplimento de metas, existe la posibilidad de  gestionar a través de cooperación formular propuestas para el complemento de recursos y priorización de actividades, en procura de una mejor gestión.
Existencia de criterios para la realización de Compras sostenibles en cumplimiento a los estándares y requerimientos del gobierno nacional.
Generar propuestas para através de Cooperación, para dotación de equipos e infraestructura. 
Financiamiento externo para el desarrollo de sistemas de información y proyectos encaminados al  fortalecimiento para el cumplimiento de los objetivos estratégicos.  
Canales de comunicación con actores estratégicos para la generación de alianzas.</t>
  </si>
  <si>
    <t xml:space="preserve">Son insuficientes los instrumentos económicos y financieros parael cumplimiento de metas.
Dificultad de ejecutar actividades asociadas a los recursos por orden público en algunas de la áreas de la Territorial.
Son insuficientes los instrumentos económicos y financieros, en reconocimiento de la importancia de las áreas protegidas, para poder  llevar a cabo procesos de conservación, divulgación, protección y educación.
El presupuesto asignado a las áreas protegidas no es suficiente para el levantamiento de la información y ejecución del plan de acción anual.
Disminución de asignación de recursos por falta de ejecución por situaciones tales como COVID-19 y orden público. 
Establecimiento de Protocolos de prevención ante la emergencia, sin dotación oportuna de los elementos necesarios para proteger la integridad de los funcionarios. </t>
  </si>
  <si>
    <t xml:space="preserve">El desarme de grupos al margen de la ley con el proceso de paz que se lleva a cabo, permite ejercicios de autoridad ambiental en algunos sectores.
Interes de otras instituciones de articularse con la entidad.
Compromisos del gobierno nacional para el fortalecimiento de la autoridad indigena, lo cual permite consolidar esquemas de gobernanza en el territorio. 
Generación insumos a los grupos de valor
Concertar los espacios con los entes territoriales y locales para adecuada ejecución de la planeación institucional. 
Jurisprudencia relacionada con el fortalecimiento de la autoridad indigena, lo cual permite consolidar esquemas de gobernanza en el territorio. 
La voluntad polìtica del Gobierno  de reconocer y respaldar la gestión adelantada por la entidad. 
La implementación del acuerdo de Paz.  </t>
  </si>
  <si>
    <t xml:space="preserve">Disidencias que ponen en riesgo el ejercicio de conservación en zona de influencia de las áreas protegidas, por retomar control dejado por quienes se desmobilizaron, quienes contribuyen a las actividades de minería ilegal, deforestación.
Desplazamiento por posconflicto en la zona de influencia de algunas áreas protegidas.
Desinterés de entes territoriales en la articulación interinstitucional con PNNC. 
Desplazamiento ocasionado por efecto del posconflicto en zonas de influencia de algunas áreas protegidas.
Debilidad organizativa de algunos grupos étnicos.
Dificultad para ejecutar actividades programadas debido a la situación de orden público en algunas áreas protegidas.
Incertidumbre para la implementación de las acciones logradas en los acuerdos con las comunidaddes, debido a la emergencia sanitaria y orden público. 
La retoma de control en zonas y sectores  por parte de grupos ilegales, previamente ocupados por quienes hoy se han desmovilizado, contribuye a la realización de actividades de minería ilegal, deforestación, ocupación ilegal de tierras, entre otros.
Cambio en las dinámicas socio-político en el contexto nacional, regional y local. </t>
  </si>
  <si>
    <t xml:space="preserve">Acciones de sensibilización de la normatividad para aplicar procesos y procedimientos que permite administrar el sistema de parques y coordinación del sistema nacional de las áreas protegidas con la comunidades.
Existe normativa clara y relacionada con buenas prácticas ambientales para oficinas y sedes administrativas. </t>
  </si>
  <si>
    <t xml:space="preserve">Que no se tengan en cuenta desarrollos juridicos  a nivel nacional que nos obligan y permiten institucionalmente a coordinar la función pública de la conservación, con las Autoridades Indigenas.
Dificultad en lo local para la adquisición de bienes y servicios, que permitan el cumplimiento de la normatividad que aplica.
Debilidad en la presencia institucional
Directivas presidenciales como austeridad del gasto que adopta el gobierno limitan la consecusión de equipos para el desarrollo de la gestión.
Cambios  en requisitos legales a los que la entidad no pueda dar respuesta oportuna.
Ante la situación de emergencia sanitaria y de oden público, haya Incumplimiento de las partes en los acuerdos de conservación, restauración e implementación de convenios 
</t>
  </si>
  <si>
    <t xml:space="preserve">La gestión de proyectos de cooperación nacional e internacional enfocados a la conservación de las áreas protegidas 
La gestión del conocimiento es efectiva para la apropiación de la sociedad colombiana frente a la importancia de las áreas protegidas.
Mejorar relacionamiento con los diferentes actores  en ante y pos acuerdo de paz  para la ejecución de procesos en zona de influencia de las áreas protegidas.
Ffortalecimiento de las relaciones estratégicas con los actores institucionales para la prevención de situaciones que afecten la integridad de las áreas protegidas.
Los grupos étnicos vistos como grupos de valor reconocen la presencia de Parques en el territorio y su voluntad para generar espacios de diálogo y trabajo conjunto
Mejorar relacionamiento con los diferentes actores sociales e institucionales presentes antes y después de la firma de los acuerdos de paz  para la ejecución de procesos en zonas de influencia de las áreas protegidas.
Comunidades campesinas organizadas en asociaciones locales de primero y segundo nivel. </t>
  </si>
  <si>
    <t>Existen presiones por Uso, Ocupación y Tenencia, UOT, en las áreas protegidas que afectan su conservación.  
Debilidad organizativa de los grupos ètnicos disminuye las posibilidades de coordinar efectivamente la funciòn pùblica de la conservaciòn en las áreas protegidas.
Disidencias que ponen en riesgo el ejercicio de conservación en zona de influencia de las áreas protegidas, por retomar control dejado por quienes se desmovilizaron, quienes contribuyen a las actividades de minería ilegal, deforestación.
Desplazamiento por posconflicto en la zona de influencia de algunas áreas protegidas.
Líderes de organizaciones o comunidades que están en desacuerdo con la gestión de las áreas proptegidas 
Presiones asociadas a la presecia de grupos al margen de la ley y actividades ilícitas en la Aps.
Las economías ilegales permean las actividades económicas y los usos sostenibles de los grupos étnicos en las áreas protegidas del SPNN que tienen relación con territorios colectivos de grupos étnicos.
Baja respuesta a la corresponsabilidad de las competencias institucionales de los demás sectores (infraestructura, tecnologia, minero etc).
Incapacidad, debilidades técnicas y operativas  de las Corporaciones regionales para cumplir con su función institucional; que dificultan la generación de estrategias conjuntas para afrontar situaciones como la deforestación. 
Politicas de Estado contrdictorias sobre la legalizacióny titulación de tierras. Agencias del gobierno, sin presupuesto y capacidad operativa y técnica para cumplirle a los propietarios.</t>
  </si>
  <si>
    <t xml:space="preserve">Aprovechamiento de las TIC,
Kioscos vive digital el lugares remotos donde no había conectividad
Intercambio de información técnica con entidades del Estado y no gubernamentales.
Avances y desarrollos tecnológicos de los cuales PNN se encuentra actualizado o en implementación.
Incorporación de nuevos lineamientos tecnoógicos a nivel nacional y convenios generados con otras instituciones para la adquisición de hardware y software.
Aprovechamiento de Plafaformas de otras instituciones que permitenconsultar, generar y custodiar información.  </t>
  </si>
  <si>
    <r>
      <rPr>
        <sz val="9"/>
        <color rgb="FF000000"/>
        <rFont val="Arial Narrow"/>
        <family val="2"/>
      </rPr>
      <t xml:space="preserve">Pérdida de información teniendo en cuenta la intermitencia o poca disponibilidad del servicio de internet en muchos de los sectores de las áreas protegidas ya que al no contar con este, en los momentos de desplazamiento entre los sectores y las sedes administrativas, existe alto riesgo de perdida de información por muchos factores que no garantizan que la </t>
    </r>
    <r>
      <rPr>
        <sz val="9"/>
        <color rgb="FF000000"/>
        <rFont val="Arial Narrow"/>
        <family val="2"/>
      </rPr>
      <t xml:space="preserve">información sea respaldada a través de las copias de seguridad.
Debilidad en las conexiones tecnológicas para el desarrollo de las actividades de trabajo en casa en respuesta de contigencia COVID-19.
No se puede garantizar que la información relevante llegue a todos los actores estrategicos a través de la comunicación virtual, redes sociales o por medios electronicos, dado que hay regiones en las cuales, no es posible acceder a este tipo de tecnología.  </t>
    </r>
  </si>
  <si>
    <t>Fortalecimiento con los equipos y comunidades para la aplicación de los Protocolos para atención de desastres naturales, permitiendo asegurar la cadena de valor de los procesos.
Articulación con entidades
Comité departamental de incendios forestales
Comités municipales de gestión de riesgos</t>
  </si>
  <si>
    <t>Incendios forestales, inundaciones, remoción en masa.
Inoperancia de los comités que se hacen con otras instituciones</t>
  </si>
  <si>
    <t>Correos electrrónicos, teléfonos de contacto
Comités internos de trabajo por proceso.
Espacio de la burbuja ambiental
Espacios con comunidades, centros educativos y articulación interinstitucional
Información en la página web que orienta a usuarios y partes interesadas en cuento a la gestión, trámites y servicios</t>
  </si>
  <si>
    <t>Dificultad en algunas sedes administrativas para el acceso a personas con discapacidad de movilización, entre otros
Dificultades en la consecución de propuestas para la adquisición de elementos</t>
  </si>
  <si>
    <t>DIRECCIÓN TERRITORIAL ANDES NORORIENTALES (DTAN)</t>
  </si>
  <si>
    <t xml:space="preserve">Experiencia profesional, tecnica y operativa relacionada de del personal      </t>
  </si>
  <si>
    <t>Inadecuada distribución del recurso humano para el manejo en las áreas protegidas.
Dificultad en el nivel local y regional para acceder a programas de educación formal y complementaria
Capital humano formado en parques, que migra a otras instituciones.
Insuficiencia de cargos de planta para el desarrollo de las actividades misionales de la territorial Andes Nororientales.</t>
  </si>
  <si>
    <t>Conocimiento efectivo del territorio por parte del personal de parques.
Existencia de instrumentos de planeación para  la prevención y mitigación de riesgos (En el marco de la Ley 1523 de 2012)
 Experiencias exitosas en la gestión de Parques Nacionales Naturales 
Adecuada planificacion de los proyectos requeridos por cada una de las AP para la designacion de recursos.</t>
  </si>
  <si>
    <t xml:space="preserve">Desactualizacion de los procesos  institucionales que no permite articularnos como entidad. ( procedimientos desactualizados a la realidad de parques nacionales)
Desarticualción intrainstitucional Lentitud en los procesos activos que limitan la eficiencia en la operatividad de las áreas
Débil aplicación de los principios misionales de  transparencia, solidaridad, equidad, participación y respeto a la diversidad cultural en todos los procesos de conservación del SPNNC.
Se requiere socializar y sencibilizar al personal de PNNC en temas relacionados a la Norma ISO 14:001 y sus requisitos.
Falta de identificación de aspectos e impactos en los procesos de cada una de las DTcon el fin de conocerlos a fondo para tomar las respectivas medidas que sean requeridas para el proceso de certificacion.
Dificultad en la emergencia sanitaria COVID 19, para el desarrollo de algunas actividades en los procesos que requieren su ejecución presencial.
Falencias en el desarrollo de actividades que requieren la interacción con actores sociales en la emergencia sanitaria COVID - 19.
</t>
  </si>
  <si>
    <t>Respuesta oportuna por el soporte técnologico de la entidad en la emergencia sanitaria por COVID-19.</t>
  </si>
  <si>
    <t xml:space="preserve">Desconocimiento en la utilización de los equipos técnológicos en las áreas protegidas
Carencia de una plataforma tecnologica para los diferentes procesos que permita la interaaccion en las A.P y en las D.T. para una= eficiente conectividad y comunicacion.
Dificultad de acceso a herramientas técnologicas para el desarrollo de actividades en la emergencia sanitaria por COVID-19
</t>
  </si>
  <si>
    <t xml:space="preserve"> Institucionalidad independiente de los manejos politicos.
Respuesta oportuna de la Entidad a los requerimientos generados por la emergencia sanitaria de COVID-19.
Implementación de estrategias y política de cero papel, para mejorar la eficiencia del consumo de dicho recurso</t>
  </si>
  <si>
    <t xml:space="preserve">
Inadecuada distribución de los recursos económicos en los tres niveles de la organización asignados por el GN para la administración y manejo de las áreas protegidas.
Multiples herramientas de control administrativo y el control y seguimiento que limitan la gestion en las D.T. y en las A.P.                      
Carencia de un sitema de información, que permita hacer el seguimiento y rreporte de la informacion para que se compile y asegure la informacion institucional. </t>
  </si>
  <si>
    <t xml:space="preserve">
Mayor comunicación interna entre las diferentes dependencias relacionada con requerimientos administrativos en la emergencia sanitaria COVID - 19.</t>
  </si>
  <si>
    <t xml:space="preserve">
Flujo de información inadecuada e inoportuna entre los diferentes niveles siendo necesario estandarizar procedimientos y los responsables.          
Desarticulación  en la planeacion de las reuniones entre el nivel central y DT.</t>
  </si>
  <si>
    <t>Programa  de  informacion financiera  que permiten tener la seguridad de la informacion  y cuentan con las respectivas licencias de PNNC</t>
  </si>
  <si>
    <t>Bajos recursos para dar cumplimiento a las necesidades y ejecucion  del desarrollo de las actividades de cada una de las  A.P.                             
No esta  enlazado el area de planeacion con la informacion financiera que permita el seguimiento y control  de la informacion en al territorial.</t>
  </si>
  <si>
    <t>Capacidad técnica y administrativa para la consecución de recursos de cooperación.
Posicionamiento local y regional de las áreas protegidas 
La entidad cuenta con planes pos consumo que pueden ser utilizados por funcionarios y contratistas de las D.T.</t>
  </si>
  <si>
    <t>Deficiente infraestructura para el manejo integral de las áreas protegidas
No se tienen identificados los posibles riesgos provenientes de las actividades de las organizaciones con las que se comparten las instalaciones en algunas oficinas de Direcciones Territoriales</t>
  </si>
  <si>
    <t>Desarrollo de economía local sostenible en zonas de influencia</t>
  </si>
  <si>
    <t xml:space="preserve">Insuficiente asignación de presupuesto por el Gobierno Nacional en los procesos de conservación
Variable situación económica internacional  frente al tema de la cooperación 
Incertidumbre en la asignación presupuestal a la entidad por prioridades del necesidades en el Gobierno ante la emergencia Sanitaria por COVID-19.
Incertidumbre en la asignación de recursos que se ejecutan a través de convenios y/o contratos a futuro por efectos del COVID - 19.
</t>
  </si>
  <si>
    <t xml:space="preserve"> Adecuado relacionamiento político con instancias de los tres niveles (Nacional, Regional, Local).
</t>
  </si>
  <si>
    <t>Planes de desarrollo del gobierno que puedan afectar las metas de la entidad.
Desarticulación interinstitucional del mismo sector.
 Mínima injerencia  en decisiones políticas sobre megaproyectos
 Existencia de diferentes autoridades ambientales
Cambio de gobierno que pueda afectar la institucionalidad de PNNC.</t>
  </si>
  <si>
    <t xml:space="preserve">
Existe normativad aplicada a la conservacion y funcionamiento administrativo y legal aplicadada a la estructura de PNNC.</t>
  </si>
  <si>
    <t xml:space="preserve">1. Marco normativo que no responde a la nueva realidad  socio ambiental  del país 
2. Normativa que beneficia solo Corporaciones Autónomas Regionales
3. Debilidad en la aplicabilidad normativa (débiles procesos sancionatorios) por los diferentes actores.
Cambios en requisitos legales en temas ambientales y territoriales relacionados con los requisitos del SGA.
Aumento de la normatividad que exige nuevos requerimiento a la entidad por la emergencia sanitaria COVID-19.
</t>
  </si>
  <si>
    <t>1. Imagen institucional posicionada y atractiva ante la comunidad internacional
2. Relacionamiento adecuado con los diferentes actores sociales e institucionales del orden local, regional, nacional e internacional 
3. Comunicacion con RSC y resguardo indígena.
4. Convenios con Universidades.
Búsqueda de mecanismo para interactuar en los procesos generados por PNNC en la emergencia sanitaria COVID-19.</t>
  </si>
  <si>
    <t>Organización de sector privado serios competidores en conservación 
 Débil planeación participativa para los procesos de conservación.
 Dificultad en el relacionamiento efectivo con los diferentes actores por el orden público
Dificultad en el acceso a algunas áreas protegidas debido a cierres en las vías  temporales o impedimento de ingreso de personal a las áreas protegidas por parte de las comunidades o resguardos presentes. 
Dificultad en la interacción o articulación con actores sociales en el periodo de la emergencia sanitaria COVID-19.</t>
  </si>
  <si>
    <t>Existencia de algunos sectores en algunas áreas protegidas que no poseen acceso a internet y telefonia que dificultad la comunicación y ejecución de las actividad en la emergencia sanitaria COVID-19.</t>
  </si>
  <si>
    <t>Visión internacional hacia la biodiversidad del país y la oferta de bienes y servicios ecosistémicos
Existencia de material bibliografico que permite el control y manejo articulado del ecosistema estratégico.
Impacto positivo a nivel ambiental por la baja presencia de actividades antropogénicas en las diferentes AP en la emergencia sanitaria del COVID 19.</t>
  </si>
  <si>
    <t>Cambio Climático y efectos colaterales</t>
  </si>
  <si>
    <t>DIRECCIÓN TERRITORIAL  ANDES OCCIDENTALES (DTAO)</t>
  </si>
  <si>
    <t>Se cuenta con personal competente para la ejecución de las actividades de la entidad.
Capacidad de adaptación del personal con funciones administrativas a las condiciones de trabajo en alternancia y el retorno a  labores presenciales.
Compromiso y pertenencia del equipo de trabajo de funcionarios para cumplir con sus funciones.</t>
  </si>
  <si>
    <t xml:space="preserve">Insuficiente personal para atender los temas asociados a la coordinación del SINAP, por lo que esta labor se adelanta por personal vinculado por contrato.
Existencia de alta rotación de personal que afecta la continuidad de los procesos.
Carga laboral en algunos cargos, se require realizar estudio de cargas 
incertidumbre frente a personal contratista que apoya los diferentes temas adminstrativos y técnicos en PNN.
</t>
  </si>
  <si>
    <t>El proceso de coordinación del SINAP, cuenta con unos procedimientos establecidos e implementados para la ejecución de las actividades.
Se tienen espacios de coordinacion y de participacion en las escalas de gestion institucional.
Se reconoce a Parques Nacionales como coordinador del SINAP.</t>
  </si>
  <si>
    <t>Falta revisar el proceso y procedimiento con base en los resultados de la nueva política SINAP.
Falencias en el desarrollo de actividades que requieren la interacción con actores sociales 
Debilidad en la identificación de los aspectos e impactos ambientales por el uso de insumos en las actividades generadas en los procesos administrativos de la Dirección Territorial, generando bajo conocimiento y conciencia ambiental por parte del personal.
No existen los procedimientos definidos y claros para la implementación y/o respuesta en lo exigible por la legislación ambiental para el manejo de desecho, aplicable en la dirección Territorial.
Falta un mayor control en la compra de insumos tanto en cantidad como en cumplimiento de normatividad ambiental.
Debilidades en el proceso de planeación y contractual que no permite el cumplimiento de las metas.</t>
  </si>
  <si>
    <t xml:space="preserve">El proceso cuenta con una plataforma de visibilización y consulta del inventario de áreas protegidas (RUNAP) que conforman el SINAP.
La plataforma del RUNAP esta articulada con las plataformas del GSIR por lo cual genera información en tiempo real.
Buen soporte tecnológico de la entidad a los funcionarios y contratistas (administrativos) </t>
  </si>
  <si>
    <t xml:space="preserve">
Mejorar el Sistema, de manera que sea mas facilmente operable por todos sus usuarios internos y externos y la información sea de facil acceso.
Dificultad de acceso a herramientas técnologicas para el desarrollo de actividades en algunos sectores de AP .  </t>
  </si>
  <si>
    <t>Se cuenta con un proceso articulado con las diferentes instancias que componen el SINAP.
Respuesta oportuna de la Entidad a los requerimientos generados por los diferentes entes.
La planeacion como eje articulador de las actividades y funciones que se desarrolladas en PNN
Implementación de estrategias y política de cero papel, para mejorar la eficiencia del consumo de dicho recurso.</t>
  </si>
  <si>
    <t>Algunas unidades de decisión desconocen o restan importancia a la función de coordinar el SINAP. 
La ficha del proyecto BPIN en su desarrollo definió el tema como actividad, bajando el nivel de importancia en la destinación de recursos para el desarrollo de esta gestión en los niveles nacional y regional.
Hay una débil inclusión de la función misional de coordinacion del SINAP en todos los instrumentos de planeación y financiación institucional.
Baja destinación de presupuesto
el proceso de planeación es cambiante lo que no permite el cumplimiento oportuno  de las metas.</t>
  </si>
  <si>
    <t>Se cuenta con diferentes canales de comunicación interna que permiten la divulgación de la información interna de la entidad.
Se mantiente una buena  comunicación interna entre las diferentes dependencias para el desarrollo de las diferentes actividades.
correos institucionales
mejora de la plataformas tecnologicas de PNN Intranet e pagina Web</t>
  </si>
  <si>
    <t xml:space="preserve">Mucha información que en ocasiones no llega al destinatario final o priorizado.
Debilidad de los  mensajes relacionados con la función de coordinación del SINAP y los avances que a nivel de SIRAP se tienen en este tema tanto a nivel interno como externo.
Falta de un mecanismo de comunicación entre los diferentes actores del SIRAP, que permita la comunicación y el intercambio de información, material y documentos en en forma eficiente y oportuna.
</t>
  </si>
  <si>
    <t>Se tienen indeintificadas las partes interesadas en el proceso de coordinacion del SINAP, tanto a nivel nacional como enlas escalas de gestión.
Se tienen espacios de coordinación y de participación en las escalas de gestión institucional.
La entidad cuenta con algunas estrategias para la gestión adecuada de los recursos naturales, tales como eficiencia en el uso de agua y puntos verdes para la separación de residuos. 
La entidad cuenta con planes pos consumo que es empleada por el personal de la Entidad y abierto al público por general.</t>
  </si>
  <si>
    <t>Insuficiencia  de recursos humanos y presupuestales de las partes interesadas para desarrollar las labores de manera más adecuada y acorde al compromiso de coordinación del SINAP que tiene la entidad.
Débil implementación de acciones de capacitacion y acompañamiento a los actores del SINAP, para lograr mejoras continuas en el desempeño de la labor de coordinación del SINAP.
Débil incorporación de las partes interesadas en las escalas del SINAP, de manera que se logre tener un sistema completo, ecológicamente representativo, bien conectado y efectivamente gestionado.
No se tienen identificados los posibles riegos provenientes de las actividades de las organizaciones vecinas y/o con las que se comparten las instalaciones, del nivel territorial y algunas áreas protegidas.</t>
  </si>
  <si>
    <t xml:space="preserve">El SINAP es compromiso de pais en el marco del CDB y otros convenios asociados. 
La labor de coordinar el SINAP es una oportunidad para que el pais cuente con sistemas de áreas protegidas completos, ecologicamente representativos, bien conectados y efectiva y equitativamente  gestionados, lo que permitirá contar con una base natural esencial para el desarrollo de la nación, tanto por los servicios ecosistemicos asociados, como por la mitigacion y adaptacion al cambio climatico.
</t>
  </si>
  <si>
    <t xml:space="preserve">Debidlidad en la sostenibilidad financiera para una efectiva operatividad de las diferentes instacias de participación del SINAP.
Baja asignación de recursos para la implementacion de las acciones de  coordinación del SINAP y sus espacios de participacion y gestion, como son los subsistemas.
Incertidumbre en la asignación presupuestal de la entidad debido a las prioridades por cambio de Gobierno 
Incertidumbre en la asignación de recursos que se ejecutan a través de convenios y/o contratos cambio de gobierno </t>
  </si>
  <si>
    <t>Existencia de un plan de acción del SINAP que establece los lineamientos para el cumplimiento de los atributos del Sistema.
Existencia de varias instacias de participación en diferentes niveles de gestión del SINAP.
Reconocimiento del tema en el  plan nacional de desarrollo 2018-2022 que incluye la formulación de una nueva política pública para el SINAP con visión 2030 y metas para hacer el SINAP representativo.</t>
  </si>
  <si>
    <t>Limitación de los recursos (logisticos, operativos, económicos) para la respuesta a una emergencia ambiental. 
Metas que no se pueden cumplir por falta de una adecuada planeación
Periodo electoral  que genera cambios en al normatividad y genera dificultades en la contratación.</t>
  </si>
  <si>
    <t xml:space="preserve">Se cuenta con un marco normativo para el SINAP.
Se encuentra en formulación una nueva política pública del SINAP con visión 2030.
Se cuenta con acuerdos colaborativos con el sector Minas y Energía para apoyar la declaratoria de áreas protegidas.
Existe normativa relacionada con buenas prácticas ambientales para oficinas y sedes administrativas. </t>
  </si>
  <si>
    <t>Aumento de la normatividad que exige nuevos requerimientos a la entidad 
Cambios en requisitos legales ambientales aplicables a sedes administrativas en los que la entidad no pueda cumplir.</t>
  </si>
  <si>
    <t xml:space="preserve">Búsqueda de mecanismo para interactuar en los procesos generados por PNNC </t>
  </si>
  <si>
    <t>Dificultad en el acceso a algunas áreas protegidas debido a cierres en las vías  temporales o impedimento de ingreso de personal a las áreas protegidas por parte de las comunidades o resguardos presentes. 
Dificultad en la interacción o articulación con actores sociales</t>
  </si>
  <si>
    <t>Avances en el desarrollo de software y aplicaciones adaptables a los requerimientos y necesidades de cada proceso, lo que posibilita su fortalecimiento y modernización, asociado a la estrategia de comunicación.</t>
  </si>
  <si>
    <t>Existencia de algunos sectores de algunas áreas protegidas que no poseen acceso a servicio de internet que dificultad la comunicación y ejecución de las actividades</t>
  </si>
  <si>
    <t xml:space="preserve">Impacto positivo a nivel ambiental por la baja presencia de actividades antropogénicas en las diferentes AP dadas en la pasada emergencia sanitaria </t>
  </si>
  <si>
    <t>Presencia de Mineria ilegal en algunas AP 
Quema de bosques para expasion agrícola y/o ganadera</t>
  </si>
  <si>
    <t>Debil inclusión de los temas del SINAP en el SINA. 
Aumento en la presencia  de  grupos al margen de la ley en las AP.</t>
  </si>
  <si>
    <t>DIRECCIÓN TERRITORIAL  CARIBE (DTCA)</t>
  </si>
  <si>
    <t>Se cuenta con el personal idoneo y competente para la ejecución de las actividades.</t>
  </si>
  <si>
    <t>Existe insuficiencia de personal en las AP para el desarrollo de las actividades y ejecución de los procesos, debido al incremento de responsabilidades, ocasionados por: 
a. la articulación que deben hacer las áreas protegidas a programas del orden Nacional que se enmarcan en politicas o acuerdos de Paz (PDET, PNIS, Zonas Futuro, Zonas Estratégicas de Consolidación, entre otros).
b. Proyectos de Cooperación (KFW, DLS), que aportan recursos de inversion para implementar iniciativas productivas (Cacao), restauración , saneamiento basico, entre otras, instalación de vallas, mojones. A excepción de DLS, KFW no aporta recursos financieros para contratar equipos tecnicos que apoyen el desarrollo de esas iniciativas
c. Las convocatorias para formular proyectos (Fondo Colombia en Paz; Colombia Sostenible, entre otros), plantean retos enormes de formulación inicialmente, y posteriormente,exigen personal tecnico para su implementación. 
d. proyecto restauración economica</t>
  </si>
  <si>
    <t xml:space="preserve">Se cuenta con los lineamientos para el control y seguimiento de la gestión de procesos misionales tradicionales por parte de las AP y la DT.
Para procesos nuevos que aunque estan vinculados a subprogramas ya definidos (UOT), aunque carecen de rutas o lineamienos, los equipos tecnicos de las APs, han desarrollado rutas, metodológicas, articulaciones interinstitucionales, que han permitido avanzar en estos procesos. 
Apropiación e implementacoón de la estrategia y política de cero papel, evidenciandose en la eficiencia del consumo de dicho recurso.
</t>
  </si>
  <si>
    <t>Debilidad por parte del personal para la aplicación de los lineamientos y ejecución de los procesos.
Falta de acompañamiento por parte de niveles jerarquicos superiores, para procesos nuevos (PDET, PNIS) en los cuales estan las Aps inmersas. No se cuenta con personal entrenado para estos procesos nuevos, y en otros casos, el personal vinculado en otros niveles de gestion, no es suficiente o se encuentran con sobrecarga laboral y no se priorizan los recursos en la asignación de viáticos   para su desplazamiento oportuno hacia los sitios donde se requiere su presencia y aportes tecnicos.
Imposibilidad de responder a acciones de campo que permitan el cumplimiento de los nuevos indicadores y por consiguiente la entrega de los medios de verificación.
Falta de base de datos para acceso a revistas científicas de alto nivel.
Falta de identificación de aspectos e impactos ambientales lo que genera baja información y conciencia por parte del personal.
Existen vacíos de información en lo concerniente a legislación ambiental aplicable al nivel central y direcciones Territoriales de la entidad
Exceso de centralización de los procesos</t>
  </si>
  <si>
    <t>Se cuenta con los aplicativos y herramientas del sistema de información, tales como:  SULA, SICOSMART, AEMAPPS, entre otros.
Se inicia la imlementación de ELA, (acuerdo de licenciamiento de sofwtare ESRI). En la cual existe la oportunidad de mejorar el flujo de información geográfica, entre los tres niveles.
Se avanza en el uso de Planet Scope en las áreas protegidas, como oportunidad de tener información de imagenes satelitales con alta frecuencia temporal. 
Se ha dado respuesta al soporte tecnológico a las necesidades que se han generado en la época de emergencia sanitaria por COVID-19.</t>
  </si>
  <si>
    <t xml:space="preserve">Deficiencias en los equipos tecnológicos con los que cuenta la DT y sus AP para el ejercicio y puesta en marcha de las actividades.
Deficiencia de equipamiento para implementar los sitemas. Esto significa que hace falta equipos tecnológicos (PC, Navegadores de alta precisión), recursos financieros (Adquirir imágenes de sensores reomotos de areas de interes especifico y en tiempo real); falta formar (Capacitar) a los equipos técnicos en el manejo de estas herramientas. 
 Limitación en ancho de banda de la RED, área sin accesos a Internet
- Áreas sin accesos a la Red de Parques Nacionales
-Áreas protegidas con limitación en equipos de computo
- Comunicaciones deficientes al interior de las áreas protegidas debido a la falta de radios y/o en algunos casos la falta de cobertura.  
- Falta equipos de Posicionamiento GPS.
Debilidades en las acciones a ejecutar y el desarrollo de requerimiento en el aplicativo de ORFEO posterior a la última versión.
Desarticulación de algunas de las aplicaciones o herramientas tecnológicas de la entidad empleadas en respuesta a la emergencia sanitaria a procedimientos para algunos temas y migración de base de datos.
Deficiencia del movimiento de los equipos de computos que posee la entidad con restricciones, debilitando la ejecución de actividades en respuesta a la emergencia sanitaria por COVID-19.
Inexistencia de un sistemas de información que permita organizar, acceder y obtener los datos requeridos en un solo lugar para los diferentes procesos.
Deficiendo en el manejo de los aplicativos tales como SICOSMART
</t>
  </si>
  <si>
    <r>
      <t xml:space="preserve">Existen los lineamientos para la planeación estratégica, se realiza la actualización de hojas metodologicas, se ajustan procedimientos y se realiza seguimientos gerenciales e los informes de gestión. </t>
    </r>
    <r>
      <rPr>
        <strike/>
        <sz val="11"/>
        <rFont val="Arial Narrow"/>
        <family val="2"/>
      </rPr>
      <t xml:space="preserve">
</t>
    </r>
    <r>
      <rPr>
        <sz val="11"/>
        <rFont val="Arial Narrow"/>
        <family val="2"/>
      </rPr>
      <t xml:space="preserve">
Respuesta oportuna por la Entidad a los requerimientos generados por la emergencia sanitaria por COVID-19.
Implementación de la estrategias y política de cero papel, para mejorar la eficiencia del consumo de dicho recurso.
Existe una cultura de seguimiento y adaptación ante los cambios constantes en el modelo de seguimiengto de indicadores
</t>
    </r>
  </si>
  <si>
    <t xml:space="preserve"> Existe debilidad en los líderes de procesos para realizar el debido seguimiento a las metas institucionales
las metas de restauración no se acuerdan con las AP y no se tiene en cuenta los requerimientos técnicos, climaticos, biologia y ecologia de las especies  vegetales</t>
  </si>
  <si>
    <t>La DT y las AP utilizan de manera efectiva los canales de comunicación institucional para dar reporte de los procesos y gestión a su cargo.</t>
  </si>
  <si>
    <t>Demoras en la respuesta a solicitudes y comunicaciones internas.</t>
  </si>
  <si>
    <t>Se cuenta con la infraestructura mínima necesaria para el desarrollo de las actividades y el debido ejercicio de los procesos.</t>
  </si>
  <si>
    <t>Baja asignación presupuestal para la compra, el mantenimiento y mejora de la infraestructura en algunas AP: Muebles, vehiculos, lanchas, motores fuera de borda.
No existencia de base de datos de oprtunidades de cooperación que permita el acceso información de cooperantes.
Mayor complejidad en los procedimientos de contratación en los requisitos solicitados en época de emergencia sanitaria COVID-19, generando traumatismos en su ejecución.</t>
  </si>
  <si>
    <t>Se ve reflejada la participación activa de las AP y la DT por dar respuesta a la solicitudes por parte de los usuarios y comunidades.
La entidad cuenta con algunas estrategias para la gestión adecuada de los recursos naturales, tales como eficiencia en el uso de agua y puntos verdes para la separación de residuos para el nivel central y las direcciones territoriales. 
La entidad cuenta con planes pos consumo en algunos temas.</t>
  </si>
  <si>
    <t>Presiones constantes por parte de las comunidades y dificultades para el ejercicio de la autoridad ambiental.
Imposibilidad de dar respuestas favorables a requerimientos o solicitudes de parte de comunidades campesinas e indígenas localizadas al interior del AP, por ser incmpatibles con los usos permitidos en las normas o porque no somos lo suficientemente ágiles para dar respuesta en los tiempos que exige la dinamica local y regional.
Poca articulación que se tiene de las APs, DTCA, nivel central, de los procesos que se desarrollan en los territorios por parte de la institucionalidad competente. Por ejemplo, toda la planificación que se viene trabajando, en torno a los multiples planes sectoriales, en las zonas PDET, PNIS (Planes de energia, viales, agua y saneamient basico, Educación, saludo, reconciliación, productivos, entre otros), Zonas Futuro. Tanto el desconocimiento de las rutas y proceso inmersos en la construcción de estos planes, como la falta de articulación institucional que facilite estar en los escenarios de analisis y toma de decisiones en aquellos planes que son de interes del AP. Aqui se esta corriendo un riesgo altisimo, ya que las decisiones que se estan tomando en esos escenarios pueden ser en doble via: A favor de la solución de conflictos; o agudizarlos. Generalmente van en la dirección desfavorable.
No se tienen identificados los posibles riegos provenientes de las actividades de las organizaciones con las que se comparten las instalaciones del nivel central y en algunas oficinas de Direcciones Territoriales</t>
  </si>
  <si>
    <t>Recursos de donación provenientes de la cooperación internacional.
Recursos que se pueden capturar por intermedio de proyectos que apliquen a convocatorias públicas que se realicen en el marco de politicas de Estado: Caso Zonas PDET; PNIS; Zonas Futuro. Aquí ademas de los recursos de los cooperantes internacionales, se mueven plata del gobierno colombiano, procedente de creditos de la banca internacional (BID); recursos para el barrido predial en el marco del POSPR, que cuenta con recursos de credito del Banco Mundial  y lo esta ejecutando Minagricultura, a traves de la ANT-PNUD. Recursos de los entes territoriales (Alcaldias y gobernaciones); obras por impuestos; OCAD Paz - plata de regalias. 
Portafolio de Compesnaciones con el sector Empresarial : Minero-Energético; Infraestructura (Vias, puentes, puertos aeropuertos, entre otros).</t>
  </si>
  <si>
    <t>La asignación presupuestal es limitada para cubrir el total de las necesidades de la DT y sus AP.
Incertidumbre en la asignación de recursos para la entidad en respuesta a las prioridades de presupuesto por la contigencia COVID-19.
Recortes presupuestales en la vigencia generados por lineamientos emitidos por el Gobierno Nacional en algunas actividades.</t>
  </si>
  <si>
    <t xml:space="preserve">Posibilidad de aplicar a recursos del posconflicto.
Estar inmersos los territorios de algunas Aps en zonas de Post conflicto, se convierte en una oportunidad para avanzar en el diagnóstico, formulación posibles soluciones e implementacion de acciones concretas que permitan disminuir las presiones sobre las APs.
La dinamica nueva generada en los territorios del postconflicto, focalizados como zonas PDET y PNIS, entre otros, permiten hacer mas visible la importancia y la gestión estrategica que se debe realizar. Ha permitido mejorar la coordinación y la articulación de la gestión de los PNN con las otras instituciones publicas y privadas. ha mejorado de manera enorme el relacionamiento de las comunidades locales con el área protegida
Por ser el PDET un instrumento de planeación de largo plazo (15 años), que sera adoptado por municipios y gobernaciones de los territorios PDETs, se convierte en una herramienta que permite dar continuidad a los procesos y programas que se propongan en los territorios, sin tener la posibilidad de ruptura que imponen los cambios de gobierno cada cuatro años.
Posicionamiento del tema de cero mineria en las AP y convenio PNN - ANH, lineamientos de buenas practicas en areas contiguas con función amortiguadora.
Existe normativa relacionada con buenas prácticas ambientales para oficinas y sedes administrativas. </t>
  </si>
  <si>
    <t xml:space="preserve">
Solicitud de titulos mineros o afectaciones en las zonas aledañas de las AP.
Requerimientos recibidos en la Entidad por visitas de inspección en temas ambientales, por parte de las entidades de control. 
Cambios en requisitos legales a los que la entidad no pueda dar respuesta oportuna.</t>
  </si>
  <si>
    <t>Existen herramientas juridicas para el ejercicio de la autoridad ambiental, Ley 1333 y decretos reglamentarios.
La adopción a traves de ordenanzas departamentalesy Acuerdos municipales, de los PDETs, es una oportunidad para la gestión de las Aps que esten en estos territorios.</t>
  </si>
  <si>
    <t>Agendas de trabajo, mesas técnicas, comites de veedurias, alianzas con actores publicos, privados, ONGs,  y comunitarios campesinas, indigenas y Afros, para el ejercicio de la autoridad ambiental, la de acciones de conservación, restauración, rehabilitación, recuperación, producción sstenible, y la promoción de la reubicación por fuera de las AP.</t>
  </si>
  <si>
    <t>Presencia de grupos al margen de la ley que promueven la permanencia de los ocupantes y financian actividades ilegales que agudizan el problema de deterioro de algunas AP. 
Las condiciones socioeconomicas de las poblaciones localizadas al interior o en las zonas contiguas (Zonas con función amortiguadora), que subsisten mediante la explotación de los recursos naturales (Flora, fauna silvestre, pesca, metales preciosos-Oro, entre otras), generan presiones sobre los VOCs de las APs.
La ausencia de infraestructura (Vias, educativa, energia, agua potable y saneamient basico, salud, telefonia, internet, entre otras), favorecen economias ilicitas las cuales dinamizan el deterioro ambiental e increnmentan las condiciones de pobreza y destrucción del tejido social.</t>
  </si>
  <si>
    <t>Actualmente las instituciones del Estado relacionadas con la gestion del medio ambiente (IDEAM, ANLA, IGAC, SIAC, INVEMAR, entre otros), tienen habilitadas plataformas de información con acceso libre y gratuito, que le permiten a cualquier usuario utilizarlas, para los fines pertinentes.</t>
  </si>
  <si>
    <t>Debilidades en los servicios de conectividad en algunas áreas protegidas afectando la respuesta oportuna de algunas solicitudes, lo cual se ha aumentado en esta época de emergencia sanitaria COVID-19.</t>
  </si>
  <si>
    <t>Mantener el estado de conservación de las AP.
Los bienes y servicios ecosistemicos que ofertan las Aps, si se lograra determinar su valor y negociar con los que se benefician de ellos, ofrecerian recursos inagotables para la conservación de las APs, y mejoramiento de la calidad de vida de los habitantes que viven al interior de ellas.
En el marco de un modelo de desarrollo de la Economia Naranja, los escenarios naturales que encierran las APs, serian las areas prioritarias para implementarl este modelo.</t>
  </si>
  <si>
    <t>El cambio clímatico y los fenomenos naturales.
Manejo de residuos solidos y liquidos producidos por comunidades asentadas al interior de las Aps o en su zona con función amortiguadora.
Las captaciones ilegales de agua, desecación de cuerpos de aguas y humedales, las descargas de aguas residuales sin ningun tipo de tratamientos por parte de empresarios (Palmicultores, arroceros, caña de azucar, banano, entre otros); cascos urbanos, que descargan sus aguas a los rios y cienagas.
Eventos naturales como: Huracanes, Tsunamis, avalanchas,terremotos, deslizamientos de tierras, quemas o incendios forestales, que ocurren periodicamente.</t>
  </si>
  <si>
    <t>Página web, correo electronico, foros, rendición de cuentas, entre otras.</t>
  </si>
  <si>
    <t>FECHA DE ACTUALIZACIÓN DEL CONTEXTO</t>
  </si>
  <si>
    <t>16 de noviembre de 2022</t>
  </si>
  <si>
    <t>DIRECCIÓN TERRITORIAL  ORINOQUÍA - DTOR</t>
  </si>
  <si>
    <t>Competencia adecuada del personal.
Personal idóneo y comprometido. 
Convocatorias internas para cargos vacantes y ascensos.</t>
  </si>
  <si>
    <t xml:space="preserve">La planta de personal en la Dirección Territorial y áreas protegidas es muy baja, por lo que se debe recurrir a un alto número de contratistas para la gestión efectiva de las áreas protegidas, DT y función pública. 
Espacios limitados para el proceso de inducción para los contratistas, sobre los procesos y normas técnicas adoptadas por el sistema integrado de gestión.
Las áreas protegidas no aplican algunos formatos por la limitación de personal y desconocimiento. 
Desconocimiento de la normatividad ambiental y normas técnicas colombianas .
Falencia en la cultura de autocuidado en materia de seguridad y salud  en el trabajo.
</t>
  </si>
  <si>
    <t>Existen lineamientos claros para algunos procesos misionales y estratégicos. 
Diseño de lineamientos, medidas preventivas y protocolos para atender el manejo de la pandemia por parte de presidencia, entidades gubernamentales, privadas y públicas.
Sistemas de Gestión Integrado con enfoque de procesos.</t>
  </si>
  <si>
    <t xml:space="preserve">La no oportuna actualización de los procedimientos de algunos procesos de acuerdo con los actos administrativos que se generan en la entidad y función pública. 
Existen procesos en la entidad que no cuenta con lineamientos y  procedimientos claros como: restauración y Uso, Ocupación y Tenencia, relacionamiento con las comunidades campesinas, Servicios Ecosistémicos y Estrategias Especiales de Manejo, entre otros. 
Actualización de la normativa interna de acuerdo al contexto de las áreas protegidas. 
La no vinculación de las áreas protegidas y DT en los espacios de actualización y diseño de lineamientos, procedimiento y unificación de formatos. 
Falencia en la implementación de las políticas medio ambientales para el manejo (residuos sólidos, líquidos y manejo del plástico) al interior de las áreas protegidas y DT en las infraestructuras, vías de acceso y senderos.
No esta claramente documentada la integración de las políticas (ambiental, calidad, seguridad y salud en el trabajo).
Los procesos no han identificado sus aspectos e impactos ambientales, generando baja información y conciencia por parte de personal.
</t>
  </si>
  <si>
    <t xml:space="preserve">La Entidad cuenta con algunas plataformas y servidor para documentar y procesar información que se genera desde las áreas protegidas.
Las plataformas han sido funcionales para adelantar tramites y servicios. </t>
  </si>
  <si>
    <t xml:space="preserve">Se carece de equipos actualizados para la realización de salidas de campo o monitoreo de las áreas protegidas. 
Las plataformas actuales no permiten documentar el 100% de la información que se recopila en las áreas protegidas. 
No se cuenta con una plataforma para evidenciar el cumplimiento de los Planes de Manejo y/o reportes del Plan de Acción Anual- PAA.
No se cuenta con las herramientas y soporte tecnológico (conectividad)  para la ejecución de las actividades misionales a cargo de los funcionarios. </t>
  </si>
  <si>
    <t>Acompañamiento y seguimiento periódico al cumplimiento de los indicadores de PAA. 
Los espacios de comité territorial, locales, técnicos y administrativos generados en la DTOR. 
Revisión Territorial al Sistema Integrado de Gestión.
Implementación de estrategias y política de cero papel, para mejorar la eficiencia del consumo de dicho recurso.
Contar con Sistema de Gestión Integrado bajo normas técnicas colombianas (ISO 9001 calidad, ISO 14001 ambiental, NTC PE 1000/2017, MIPG, SG-SST Dec1072/2015).</t>
  </si>
  <si>
    <t xml:space="preserve">Cambios recurrentes en los lineamientos para la formulación y seguimiento de los Plan Anual de Acción. 
Indicadores que no cuentan con hoja metodológica para su medición y seguimiento. 
La entidad no cuenta con un rubro estimado para atención de emergencias de salud pública. 
Al no contar con la integración del sistema de gestión se genera reprocesos en las solicitudes de reportes de las diferentes unidades de gestión. 
No continuidad en los espacios convocados y/o invitados a causa de personal insuficiente y baja asignación de recursos financieros para cubrir movilidad y/o realización de eventos. 
Trámites en temas ambientales aplazados con las partes interesadas por parte de la entidad, debido a la falta de recurso humano y financiero. </t>
  </si>
  <si>
    <t xml:space="preserve">Se cuenta con un plan de comunicaciones articulado a la Estrategia Nacional de Comunicación y Educación Ambiental para el fortalecimiento organizacional y posicionamiento de la DTOR.  
</t>
  </si>
  <si>
    <t xml:space="preserve">No se generan espacios de fortalecimiento organizacional a los equipos de trabajo. 
Los canales de comunicación interna como (página web y correo electrónico) no son eficientes para la divulgación  de información coyuntural para el manejo de las áreas protegidas. 
Adaptación y capacidad técnica del personal de la entidad para el diseño de herramientas gráficas, audiovisuales entre otras que permitan fortalecer el canal de comunicación interna de funcionarios y contratistas
</t>
  </si>
  <si>
    <t xml:space="preserve">Gestión de proyectos de cooperación oficinal y no nacional para la efectividad en el manejo de las Áreas Protegidas y Dirección Territorial.  </t>
  </si>
  <si>
    <t xml:space="preserve">Gran parte de los proyectos de cooperación no financian la contratación de personal en las áreas protegidas. 
No se cuenta con mecanismos de sostenibilidad financiera para el manejo efectivo de las áreas protegidas. 
</t>
  </si>
  <si>
    <t xml:space="preserve">Infraestructura  Algunas áreas protegidas cuenta con infraestructura y asignación de recursos para el mantenimiento de las mismas. 
La entidad cuenta con algunas estrategias orientadas a la implementación del sistema de gestión ambiental que promueve la implementación de programas de gestión ambiental como uso eficiente de agua, energía, papel, puntos verdes para separación de residuos y programas pos consumo en las diferentes unidades de decisión.
</t>
  </si>
  <si>
    <t>Baja asignación de recursos para la realización del mantenimiento requerido y adecuación en la infraestructura como oficinas, sedes operativas, senderos, señalización de las diferentes unidades de decisión. 
No se cuenta con sedes propias para el desarrollo de las acciones administrativas y de planificación y atención al ciudadano en las áreas protegidas y Dirección Territorial.
No se tienen identificados los posibles riesgos, aspectos e impactos ambientales provenientes de las actividades de las organizaciones con las que se comparten las instalaciones en algunas  unidades de decisión.</t>
  </si>
  <si>
    <t xml:space="preserve">Disponibilidad de recursos de fuente internacional y nacional para la formulación e implementación de proyectos en las áreas protegidas. 
Espacios de confianza con las comunidades locales para la implementación de proyectos. 
Canales de comunicación con actores estratégicos para la generación de alianzas. </t>
  </si>
  <si>
    <t xml:space="preserve">Corto plazo  de los recursos disponibles de fuente internacional y nacional para la implementación de proyectos en las áreas protegidas, limitando la continuidad en los procesos de cambio en las áreas protegidas. 
Pérdida de confianza por parte de los actores estratégicos. 
Cambio en las dinámicas socio-político en el contexto nacional, regional y local. 
Incertidumbre en la asignación presupuestal para la próxima vigencia debido a prioridades y directivas de austeridad del gasto.
Incertidumbre en la ejecución de los recursos asignados por nación y cooperación por las diferentes medidas de prevención en torno la situación de orden público de las áreas protegidas. </t>
  </si>
  <si>
    <t xml:space="preserve">La implementación del acuerdo de Paz.  
Políticas públicas de desarrollo sostenible 
Politica del SINAP
Políticas del sector ambiental, contractual y social (indígenas y campesinas) a nivel nacional e institucional.
Existe normativa relacionada con buenas prácticas ambientales para oficinas y sedes administrativas. </t>
  </si>
  <si>
    <t xml:space="preserve">Cambio en las dinámicas socio-político en el contexto nacional, regional y local. 
Reorganización de los grupos armados al margen de la ley en la región Orinoquia. 
No continuidad en procesos institucionales (cambio de gobierno). 
</t>
  </si>
  <si>
    <t xml:space="preserve">Implementación del Modelo Integrado de Planeación y Gestión - Decreto 1499 de 2017.
Politica del SINAP 
Aprobación del plan nacional de desarrollo de la actual vigencia. </t>
  </si>
  <si>
    <t xml:space="preserve">Dificultad en la aplicación de algunos aspectos del marco normativo. 
Algunos mecanismos e instancias decretadas por el gobierno nacional no son efectivas para la resolución de conflictos en las áreas protegidas, debido a que la responsabilidad han recaído en otras instituciones y no se cuenta con los recursos económicos. 
</t>
  </si>
  <si>
    <t xml:space="preserve">Existen mecanismos de participación social a nivel nacional y regional. 
Comunidades campesinas organizadas en asociaciones locales de primero y segundo nivel. 
El país tiene un marco normativo que orienta y lidera los procesos con las comunidades indígenas. </t>
  </si>
  <si>
    <t xml:space="preserve">Cambio en las dinámicas socio-político en el contexto nacional, regional y local. 
Reorganización de los grupos armados en la región Orinoquia. 
Debilidad organizativa de los grupos étnicos. 
Limitación de acceso a las áreas protegidas  generada por la comunidad en torno a la situación de órden público. 
</t>
  </si>
  <si>
    <t xml:space="preserve">Gestión para el diseño y adquisición de equipos que permitan innovar y generar servicios oportunamente a los actores. </t>
  </si>
  <si>
    <t xml:space="preserve">Directiva presidencial de austeridad del gasto. 
Falencia en la prestación del servicio de conectividad acorde a las necesidades y ubicación geográfica de las sedes operativas y/o administrativas, que limitan la respuesta oportuna a los requerimientos institucionales. 
</t>
  </si>
  <si>
    <t xml:space="preserve">Existen mecanismos e instancias de seguimiento y control a la afectación de las áreas protegidas. 
El SIRAP Orinoquia un sub-sistema consolidado. 
Impelmentación de un sistema de gestión ambiental bajo requisitos de la norma técnica colombiana GTC ISO 14001:2015. </t>
  </si>
  <si>
    <t xml:space="preserve">Proyección e implementación de proyectos minero energéticos, desarrollo vial y de vivienda rural, sistemas productivos dentro de las  áreas, afectan los Objetivos de Conservación.
Acaparamiento de tierras y cultivos de uso ilícito. 
Enfermedad de salud pública que afecta la fauna silvestre. </t>
  </si>
  <si>
    <t xml:space="preserve">La existencia de medios de comunicación regional y local interesados conocer y divulgar información de interés de las áreas protegidas.
</t>
  </si>
  <si>
    <t>No visibilizacion a nivel regional y local de las áreas las protegidas de la DTOR. 
Poco posicionamiento del SIRAP Orinoquia. 
A nivel regional y local no se cuenta con alianzas de medios para el posicionamiento de la DTOR.</t>
  </si>
  <si>
    <t>DIRECCIÓN TERRITORIAL  PACÍFICO (DTPA)</t>
  </si>
  <si>
    <t>Insuficiente planta de personal para asumir la carga operativa y administrativa de la Entidad
No se cuenta con la identificación de las necesidades de , en los temas administrativos, para la DTPA. 
Bajo conocimiento del personal para el manejo de plataformas  virtuales que permiten la conectividad y comunicación.
Inexistencia de personal encargado especificamente en temas de  comunicaciones de la DTPA</t>
  </si>
  <si>
    <t>Insuficiente planta de personal para asumir la carga operativa y administrativa de la Entidad
No se cuenta con la identificación de las necesidades de capacitación, en los temas administrativos, para la DTPA. 
Bajo conocimiento del personal para el manejo de plataformas  virtuales que permiten la conectividad y comunicación.
Inexistencia de personal encargado especificamente en temas de  comunicaciones de la DTPA</t>
  </si>
  <si>
    <t>Existencia de un modelo de planeación para  la orientación del que hacer de la entidad, en miras a cumplir las funciones institucionales y las metas del gobierno nacional.
Implementación del Sistema de Integrado de Gestión para el mejoramiento continuo y de la Entidad
Lineamientos generales de los procesos claves que sirven de guía para el desarrollo de las actividades.</t>
  </si>
  <si>
    <t xml:space="preserve">Falta de fortalecimiento en la ejecución temprana presupuestal conforme a los instrumentos de planeación de la entidad.
Falta de  procedimientos detallados de cada uno de los procesos que facilite su aplicación y no de espacio a interpretación.
Escasa divulgación por los responsables de los procesos del Nivel Central para facilitar la aplicación de los procedimientos.
Existen vacíos de información en lo concerniente a legislación ambiental aplicable a la Dirección Territorial de la Entidad.
Compromiso y sentido de pertenencia en la apropiación de los procesos y formatos a implementaren la ejecución diaria de las funciones y actividades ejecutadas.
</t>
  </si>
  <si>
    <t>Se implementos tecnológicos básicos para el seguimiento de las actividades misionales en la Entidad.
Respuesta oportuna por el soporte tecnológico de la entidad en temas de trabajo en casa</t>
  </si>
  <si>
    <t>Deficiencias en los sistemas de información y tecnológicos con los que cuenta la DTPA, para garantizar la operatividad  en términos de eficiencia.
Bajo presupuesto para el fortalecimiento del servicio tecnológico de la DT
Existen áreas protegidas donde el soporte tecnológico no tiene alcance. 
No se cuenta con plataformas eficientes que permitan el cargue de información y seguimiento actividades, que garanticen la no modificación involuntarias</t>
  </si>
  <si>
    <t>Se cuenta con herramientas de planeación que permiten determinar el cumplimiento de metas y objetivos para la DTPA.
Implementación de estrategias y política de cero papel, para mejorar la eficiencia del consumo de dicho recurso.</t>
  </si>
  <si>
    <t>Falta de una estructura organizacional fortalecida para la DTPA que permita contar con personal en los procesos claves y disminuir la contratación por prestación de servicios (continuidad de procesos)
Falta de coordinación entre los niveles de gestión para el desarrollo de los procesos conjuntos. 
Programación de reportes en fechas diferentes, que interfieren en los procesos generando cortes y diferentes resultados</t>
  </si>
  <si>
    <t>Se cuenta con canales de comunicación interna como la intranet, correo electrónico, emisora insitu radio, redes sociales como Facebook, Instagram,   medios por los cuales se divulga la información interna de la entidad</t>
  </si>
  <si>
    <t>Debilidad en la comunicación de la información  relacionados con la socialización (circulares, procedimientos, instructivos) necesarios para  desarrollo de las actividades de la Entidad.
Acompañamiento profesional permanente en las territoriales que fortalezcan la divulgación de las acciones desarrolladas desde las DT</t>
  </si>
  <si>
    <t>Mejoramiento de la infraestructura física de las DTPA y las áreas protegidas adscritas, beneficiando tanto a los funcionarios y contratistas para el ejercicio de las funciones, como a los visitantes.
Sistema de relacionamiento fortalecido con las comunidades de base.</t>
  </si>
  <si>
    <t>Se cuenta con infraestructura y equipos básicos para el desarrollo de las actividades; no obstante, es necesario contar con presupuesto en cada vigencia para su mantenimiento y fortalecimiento
Se requiere definir formatos  para las acciones desarrolladas en los procesos financieros de la entidad</t>
  </si>
  <si>
    <t>Alianzas con distintas entidades para realizar acuerdos que ayuden cumplimiento de la misión de la Entidad.
La entidad cuenta con algunas estrategias para la gestión adecuada de los recursos naturales, tales como eficiencia en el uso de agua y puntos verdes para la separación en la fuente.
La entidad cuenta con planes posconsumo que pueden ser utilizados por funcionarios y contratistas de la Entidad.
Se apunta los procesos a la política de cero papel</t>
  </si>
  <si>
    <t xml:space="preserve">
-La ubicación de las sedes de las AP dificulta el mantenimiento de las mismas. 
</t>
  </si>
  <si>
    <t>Proyectos de cooperación internacional y alianzas con entidades público- privadas que permitan presupuesto y alianzas estratégicas para el cumplimiento de los fines estatales</t>
  </si>
  <si>
    <t>Limitado  presupuesto asignado por el Estado para el cumplimiento de los objetivos institucionales.
Incertidumbre en la asignación presupuestal a la entidad por prioridades del necesidades en el Gobierno</t>
  </si>
  <si>
    <t>Coordinación con entidades del sector, actores institucionales y sociales en espacios como el SIRAP y el SIDAP</t>
  </si>
  <si>
    <t>Adaptación a las políticas gubernamentales del plan nacional de desarrollo y postconflicto.
Problemas de orden público en zonas a las que se deben trasladar funcionarios de PNN en cumplimiento de sus funciones.
La normatividad existente que dificulta la pronta expedición de actos administrativos, procesos contractuales y demás.</t>
  </si>
  <si>
    <t xml:space="preserve">Consultas previas.
Existe normativa relacionada con buenas prácticas ambientales para oficinas y sedes administrativas. </t>
  </si>
  <si>
    <t>Normatividad aplicable a la Entidad que genera dificultades en los procesos de relacionamiento.
Cambios en requisitos legales en temas ambientales para sedes de las Direcciones territoriales a los que la entidad no pueda dar respuesta oportuna.</t>
  </si>
  <si>
    <t>Relacionamiento con comunidades indígenas, afrodescendientes y campesinas.
Articulación con comunidades indígenas, las Corporaciones y la Fuerza Pública para implementar las acciones en el AP.
Apropiación de la comunidad como resultado de las  mesas de trabajo para la continuidad de las actividades desarrolladas en las Ap</t>
  </si>
  <si>
    <t>Oposición de las comunidades  al desarrollo y aprobación dePM
Disidentes de los grupos al margen de la ley que siguen en el territorio (AP) generando inseguridad.</t>
  </si>
  <si>
    <t>Las herramientas de gobierno en línea facilita el control de las actividades en las Entidades del Estado</t>
  </si>
  <si>
    <t>Adaptación a los cambios tecnológicos en los procesos contractuales y seguimiento a los acciones establecidas.
Falencias en los servicios de conectividad por aumento de las fallas en los servicios de telecomunicaciones.</t>
  </si>
  <si>
    <t>Existen Planes de emergencia y monitoreos (Alertas tempranas) en alianza con Universidades y Entidades especializadas.
Convenios con Entidades estatales para el control y vigilancia
Áreas protegidas con vocación ecoturística
Implementación de programas de Desarrollo Local Sostenible en alianza con entidades de Cooperación Internacional.</t>
  </si>
  <si>
    <t>Ocurrencia de fenómenos naturales adversos para el desarrollo de las actividades de la Entidad.
Minería ilegal en las áreas protegidas generando impactos negativos en ambiente y presión sobre los valores objeto de conservación
Alteración del medio natural por el impacto de las actividades turísticas realizadas
Desarrollo de actividades productivas en las AP y/o en sus zonas de amortiguación (ampliación de frontera agropecuaria, deforestación, ganadería extensiva, pesca ilegal)</t>
  </si>
  <si>
    <t xml:space="preserve">Buena imagen de los directivos y funcionarios que  beneficia positivamente aspectos como la credibilidad de la entidad ante los actores sociales e institucionales.
Participación en ferias nacionales de servicio al ciudadano.
Medios de difusión a través de los diferentes canales de comunicación (página web, fanpage y redes sociales) utilizados por la entidad. </t>
  </si>
  <si>
    <t xml:space="preserve">Corregimientos o veredas no cuentan con canales de comunicación (internet) que les facilite interactuar.
</t>
  </si>
  <si>
    <t>Posibilidad de afectación económica y reputacional por paralisis en los procesos e incumplimiento de la entrega de servicios a los grupos de valor, debido a indisponibilidad o perdida de continuidad de los servicios informáticos críticos de la entidad.</t>
  </si>
  <si>
    <t>PNNCSRVNCDC01</t>
  </si>
  <si>
    <t>Sevidor controlador de dominio Principal (AD, DNS,)</t>
  </si>
  <si>
    <t>GTIC</t>
  </si>
  <si>
    <t>Software</t>
  </si>
  <si>
    <t>Daño  Fisico
Ataque Informatico</t>
  </si>
  <si>
    <t>Ausencia de Controles para Disponibilidad de Informacion</t>
  </si>
  <si>
    <t>Información Pública Clasificada</t>
  </si>
  <si>
    <t>ALTA</t>
  </si>
  <si>
    <t>PNNCSRVNCDC02</t>
  </si>
  <si>
    <t>Sevidor controlador de dominio Secundario (DNS, DHCP)</t>
  </si>
  <si>
    <t>PNNCSRVNCFS01</t>
  </si>
  <si>
    <t>Servidor de Archvios (FDS)</t>
  </si>
  <si>
    <t>CRITICA</t>
  </si>
  <si>
    <t>PNNCSRVNCWS01</t>
  </si>
  <si>
    <t>Servidor de Actualizaciones</t>
  </si>
  <si>
    <t>MEDIA</t>
  </si>
  <si>
    <t>PNNCSRVNCAV01</t>
  </si>
  <si>
    <t>Servidor Anivirus</t>
  </si>
  <si>
    <t>PNNCSRVNCMP01</t>
  </si>
  <si>
    <t>Servidor Geografico</t>
  </si>
  <si>
    <t>PNNCAPP18</t>
  </si>
  <si>
    <t>Servidor Aplicaciones (Docker)</t>
  </si>
  <si>
    <t>PNNCSRVNCGP01</t>
  </si>
  <si>
    <t>Software de Apoyo al SGSI</t>
  </si>
  <si>
    <t>Información pública</t>
  </si>
  <si>
    <t>DELL UNITY</t>
  </si>
  <si>
    <t>Servidor almacenaiento tipo NAS/SAN 100TB</t>
  </si>
  <si>
    <t>Hardware</t>
  </si>
  <si>
    <t>Mantenimiento Insuficiente</t>
  </si>
  <si>
    <t>Ausencia de Controles para Disponibilidad y Accesibilidad de la Informacion</t>
  </si>
  <si>
    <t>DEL COMPELLENT</t>
  </si>
  <si>
    <t>Servidor almacenaiento tipo SAN 30TB</t>
  </si>
  <si>
    <t>SWICTHES SAN</t>
  </si>
  <si>
    <t>Equipos Activos para interconexion de almacenamiento con servidor via FibraOptica</t>
  </si>
  <si>
    <t>Conexión deficiente de cableado</t>
  </si>
  <si>
    <t>SWICTHES LAN</t>
  </si>
  <si>
    <t>Equipos Activos para interconexion de Servicios de Datos</t>
  </si>
  <si>
    <t>SWICTH CORE</t>
  </si>
  <si>
    <t>Equipos Activo para la centralizacion de datos e internet</t>
  </si>
  <si>
    <t>UPS</t>
  </si>
  <si>
    <t>Equipo Activo para soporte de carga energetica centro de datos</t>
  </si>
  <si>
    <t>Ausencia de Esquemas de Reemplazo</t>
  </si>
  <si>
    <t>PNNCNCFW01</t>
  </si>
  <si>
    <t>Dispositivo Activo para contro de acceso perimetral</t>
  </si>
  <si>
    <t>AIRE ACONDICIONADO</t>
  </si>
  <si>
    <t>Dispoditivo para control de Temperatura en Centro de Datos</t>
  </si>
  <si>
    <t>La posibilidad de afectación reputacional por investigaciones disciplinarias, daños, publicación de información incorrecta, manipulación y acciones ilicitas que se origina debido al uso indebido de la información digital de la entidad .</t>
  </si>
  <si>
    <t>App Restauracion</t>
  </si>
  <si>
    <t>Aplicación para la gestion de Procesos de restauracion</t>
  </si>
  <si>
    <t>Saturacion de Sistema de Infrmacion
Mantenimiento del Sistema de Infromacion</t>
  </si>
  <si>
    <t>Ausencia o Insuficientes pruebas de Software
Ausencia de Registros de Auditoria</t>
  </si>
  <si>
    <t>App Acuerdos</t>
  </si>
  <si>
    <t>Aplicación Acuerdos</t>
  </si>
  <si>
    <t>App UOT</t>
  </si>
  <si>
    <t>Aplicación UOT</t>
  </si>
  <si>
    <t>App RUNAP</t>
  </si>
  <si>
    <t>Aplicación Runap</t>
  </si>
  <si>
    <t>App Invetarios</t>
  </si>
  <si>
    <t>Aplicación Invnetarios</t>
  </si>
  <si>
    <t>App SmartConect</t>
  </si>
  <si>
    <t>Aplicación SmartConect</t>
  </si>
  <si>
    <t>App Certificados</t>
  </si>
  <si>
    <t>Aplicación Certificados</t>
  </si>
  <si>
    <t>App Sig Predial</t>
  </si>
  <si>
    <t>Aplicación Sig Predial</t>
  </si>
  <si>
    <t>GDB Institucional</t>
  </si>
  <si>
    <t>1. Desconocimiento u omisión del procedimiento o documentos del proceso.
2. Contratación de personal  sin la competencia adecuada y/o contratación con duplicidad de funciones para las necesidades de cooperación.</t>
  </si>
  <si>
    <t>por reprocesos de devolución para revisiones adicionales o no aprobados, pérdida de recursos y pérdida de beneficios derivados del proyecto</t>
  </si>
  <si>
    <t>Posibilidad de afectacion reputacional por reprocesos  de devolución para revisiones adicionales o no aprobados, pérdida de recursos y pérdida de beneficios derivados del proyecto debido a los proyectos de cooperación puedan no cumplir con algunos de los puntos de control establecidos en el procedimiento.</t>
  </si>
  <si>
    <t>La Jefe Oficina Asesora de Planeación en cumplimento del procedimiento de contratación directa y el manual de Funciones, en lo relacionado con las competencias del personal contratado, valida la información buscando evitar duplicidad de funciones para temas de cooperación en cada uno de los procesos llevado a cabo, con el objetivo de evitar reprocesos, en caso de presentarse de informará a las dependencias correspondientes.</t>
  </si>
  <si>
    <t>La Oficina Asesora de Planeación informar a la dependencia beneficiaria generadora de un proyecto de cooperación mediente memorando sobre el incumplimiento de todo el procedimiento  de formulación, gestión y seguimiento a los proyectos gestionados y negociados de cooperación Nacional No Oficial e Internacional, con copia al Grupo de Control Interno. (Plan de contigencia).</t>
  </si>
  <si>
    <t>1. Socializar tres veces al año a los tres niveles de gestión, el procedimiento de formulación, gestión y seguimiento a los proyectos gestionados y negociados de cooperación Nacional No Oficial e Internacional.</t>
  </si>
  <si>
    <t>Comunicaciones (pieza comunicaciones, memorando, correo, registros de asistencia)</t>
  </si>
  <si>
    <t xml:space="preserve">Oficina Asesora de Planeación </t>
  </si>
  <si>
    <t xml:space="preserve">Posibilidad de afectación reputacional por desinformación de la gestión de la entidad que pueda afectar la imagen de la misma, debilitando el trabajo técnico de la gestión de la entidad , debido al incumplimiento en la implementación de los mecanismos de comunicación establecidos. </t>
  </si>
  <si>
    <t xml:space="preserve">1.Generar contenidos temáticos sobre la gestión de la entidad y socializarlos a través de diferentes mecanismos de comunicación </t>
  </si>
  <si>
    <t>Informe o ayuda de memoria, donde se relacione las acciones de comunicación realizadas y/o correos electrónicos.</t>
  </si>
  <si>
    <t>Grupo de Comunicaciones GCM</t>
  </si>
  <si>
    <t xml:space="preserve">1. Falta de apropiación de los componentes del modelo integrado de planeación y gestión 
2. Falta de seguimiento a la implementación del modelo integrado de planeación y gestión por parte de los responsables </t>
  </si>
  <si>
    <t>Por incumplimiento normativo y detrimento de la imagen de la Enitad ante sus partes interesadas</t>
  </si>
  <si>
    <t xml:space="preserve">Posibilidad de afectación económica y reputacional por sanciones por incumplimiento normativo y detrimento de la imagen de la Enitad ante sus partes interesadas debido a Desarticulación intrainstitucional  para el cumplimento del Modelo Integrado de Planeación y Gestión </t>
  </si>
  <si>
    <t>El o los profesional(es) asignado(s) de la Oficina Asesora de Planeación hacen seguimiento a las decisiones adoptadas y compromisos adquiridos por el Comité Institucional de Gestión y Desempeño - CIGD, por lo menos una vez cada tres (3) meses, con el objetivo de verificar el cumplimiento a los diferentes temas correspondiente del MIPG. Los compromisos quedan planteados en la respectiva acta y el seguimiento será mediante comunicaciones (ORFEO, correo o actas). En caso de desviaciones se documentarán compromisos en el acta sel siguiente CIGD para su cumplimiento.</t>
  </si>
  <si>
    <t>Al identificarse desarticulación intrainstitucional afectando el cumplimiento del Modelo Integrado de Planeación y Gestión, se brindará apoyó y asesoria por parte del equipo designado de la OAP para realizar la articulación y cumplimiento de las necesidades del Modelo Integrado de Planeación y Gestión; La evidencia quedará documentada en Listas de Asistencia - Actos administrativos, comunicaciones. (Plan de Contigencia)</t>
  </si>
  <si>
    <t>1. Socialización en el Modelo Integrado de Planeación y Gestión y subsistemas de gestión que lo conforman, mediante acompañamiento y/o actividades de socialización.</t>
  </si>
  <si>
    <t>Piezas de comunicación divulgadas o presentación o Listados de asistencia o actas o Correos electrónicos o actos administrativos.</t>
  </si>
  <si>
    <t>Oficina Asesora de Planeación</t>
  </si>
  <si>
    <t>2. Generar los lineamientos y comunicaciones requeridas para los planes de acción de los autodiagnósticos, los resultados, oportunidades de mejora y necesidades del FURAG, con el objetivo de verse reflejados en los diferentes planes.</t>
  </si>
  <si>
    <t>Comunicaciones (ORFEO o Correos electrónicos - Listas de asistencia y/o acta de reunión)</t>
  </si>
  <si>
    <t>1. No se cuenta con las herramientas técnicas, para la consolidación de la información.
2. Falta de recursos o herramintas tecnologica para la consolidación de la información.
3. Debil estandarización de los lineamientos para el conocimiento de todo el personal competente para la entrega de la información.</t>
  </si>
  <si>
    <t>Por negación de los trámites presupuestales en los proyectos de inversión, datos errados en los seguimientos, reprocesos e incongruencia de la información,</t>
  </si>
  <si>
    <t>Posibilidad de afectación económica y reputacional por negación de los trámites presupuestales en los proyectos de inversión, datos errados en los seguimientos, reprocesos e incongruencia de la información, debido a la falta de oportunidad en el registro de la ejecución de los proyectos de inversión en la plataforma destinada para tal fin.</t>
  </si>
  <si>
    <t>Los profesionales de la Oficina Asesora de Planeación verifican mensualmente la información remitida por los líderes de producto en el formato de seguimiento de proyectos de inversión con el objetivo de revisar la coherencia de la información entregada; en caso de existir inconsistencias se solicitarán los ajustes o justificaciones correspondientes. Quedando como evidencia correos electrónicos.</t>
  </si>
  <si>
    <t>El profesional asigando al tema de la Oficina Asesora de Planeación consolidará el informe trimestral de los proyectos de inversión, verificando su contenido y congruencia con lo remitido por los líderes de producto en el formato de seguimiento de proyectos de inversión con el objetivo conocer el estado de avance de los proyectos; y en caso de desviaciones genera alertas a los líderes de productos sobre el estado de avence de los proyectos. Quedando como evidencia el informe trimestral y memorandos de alertas según aplique.</t>
  </si>
  <si>
    <t>En caso de falta de oportunidad en el registro de la ejecución de los proyectos de inversión en la plataforma destinada para tal fin, dado que el aplicativo se bloquea, el profesional asignado al tema de la Oficina Asesora de Planeación se espera al mes siguiente para que en el próximo reporte se incluya la información faltante. (Plan de Contigencia)</t>
  </si>
  <si>
    <t>1. Solicitar a las dependencias por medio de correo electrónico, indicando las fechas de entrega del formato diligenciado con el seguimiento de los proyectos de inversión.</t>
  </si>
  <si>
    <t>Correo electrónico de la solicitud</t>
  </si>
  <si>
    <t>Falta de control dentro del proceso.
La necesidad de dar respuesta a auditorias especiales o requerimientos de nivel directivo.
Afectación en la contratación del equipo de trabajo dada la entrada en vigencia de la Ley de Garantías.
Asignación de recursos insuficiente.</t>
  </si>
  <si>
    <t xml:space="preserve">Por perdida de credibilidad de GCI, afectación de la Imagen Institucional, apertura de investigaciones Disciplinarias, sanciones y dilatación del proceso adelantado por GCI </t>
  </si>
  <si>
    <t>Posibilidad de afectación económica y reputacional por perdida de credibilidad de GCI, afectación de la Imagen Institucional, apertura de investigaciones Disciplinarias, sanciones y dilatación del proceso adelantado por GCI debido a incumplimiento en el desarrollo del Plan Anual de Auditorías de acuerdo a lo establecido en el artículo 12 de la Ley 87 de 1993.</t>
  </si>
  <si>
    <t>La coordinadora del GCI con su equipo de trabajo realiza seguimiento mensual del Plan Anual de Auditorías del Grupo de Control Interno, con el objetivo de verificar el cumplimiento de las acciones y realizar alertas al equipo para evitar un incumplimiento y en caso de identificar incumplimiento: determinar las causas y se reprogama preferiblemente en el mismo mes.
Quedando como evidencia: correos electrónicos, actas de seguimiento y listas de asistencia.</t>
  </si>
  <si>
    <t>La Coordinadora del GCI informar al Comité Institucional de Coordinación de Control Interno el incumplimiento de alguna de las actividades del plan Anual de Auditorías con el objetivo de realizar los correctivos necesarios, quedando como evidencia el Acta del CICCI. (Plan de contigencia)</t>
  </si>
  <si>
    <t xml:space="preserve">La Coordinadora del GCI presentará al Comité Institucional de Coordinación de Control Interno las modificaciones en alguna de las actividades del plan Anual de Auditorías generadas por necesidad especiales cuando sea necesario con el objetivo de realizar las modificaciones necesarias, quedando como evidencia el Acta del CICCI; Se solicitará la convocatoria del comité en caso de requerir ajustes en el plan Anual de Auditorías. </t>
  </si>
  <si>
    <t xml:space="preserve">1. La Coordinación del Grupo de Control Interno mensualmente verifica el cumplimiento al Plan Anual de Auditoría mediante seguimientos y revisión de documentos soporte. En las reuniones de seguimiento del GCI, la coordinación realiza las observaciones y desviaciones al equipo de trabajo, lo cual queda consignado en actas. </t>
  </si>
  <si>
    <t>Actas de seguimiento.
Correos electrónicos</t>
  </si>
  <si>
    <t>Coordinadora Grupo de Control Interno</t>
  </si>
  <si>
    <t>2. Incluir los recursos en la planeación financiera de la entidad</t>
  </si>
  <si>
    <t>Plan de Acción Anual</t>
  </si>
  <si>
    <t>3. Aprobar y Publicar el Plan Anual de Auditorías, incluyendo las modificaciones que se realicen.</t>
  </si>
  <si>
    <t>Acta del Comité Institucional de Coordinación de Control Interno</t>
  </si>
  <si>
    <t>Coordinación Grupo de Control Interno</t>
  </si>
  <si>
    <t xml:space="preserve">
Posibilidad de afectación reputacional por baja credibilidad en el dependencia por parte de los servidores públicos de la Entidad y la ciudadania, con ocasión de la impunidad que se genera, debido al vencimiento de los términos legales de cada etapa procesal de la acción disciplinaria.</t>
  </si>
  <si>
    <t>La jefe de la Oficina de Control Disciplinario hace la asignación de metas mensuales para cada uno de los abogados en los que se priorizan los procesos a evaluar quedando documentado a través de correos electrónicos. En caso de no cumplir con la meta se solicitará reportar el proyecto que corresponda.</t>
  </si>
  <si>
    <t>La Jefe Oficina e Control Interno Disciplinario realizará la priorización para el periodo siguiente con el objetivo que el profesional responsable del expediente proyecte la decisión que corresponda dentro del término que se le conceda para tal efecto. (Plan de Contigencia)</t>
  </si>
  <si>
    <t>1. Revisar mensualmente el estado de los expedientes y priorizar el impulso de los mismos teniendo en cuenta el termino de vencimiento</t>
  </si>
  <si>
    <t>Certificaciòn por parte de la Jefatura de la revisiòn Base de datos, priorizando los correspondientes expedientes antes del vencimiento de etapa 
 (Lo anterior por temas de reserva legal)</t>
  </si>
  <si>
    <t>Jefe Oficina Control Interno Disciplinario</t>
  </si>
  <si>
    <t>2. Evaluación y proyección de los pliegos de cargos hasta su notificación y remisión al rol de juzgamiento.</t>
  </si>
  <si>
    <t xml:space="preserve">Base de datos de autos de pliegos de cargos </t>
  </si>
  <si>
    <t>Integrantes de la Oficina de Control Interno Disciplinario</t>
  </si>
  <si>
    <t xml:space="preserve">1.Escasa asignación presupuestal en la planeación anual que se distribuye en las DT y en las AP para el cumplimiento de acciones acordadas con las comunidades locales (especialmente campesinas y pescadores) y grupos étnicos.  
2.Diferentes interpretaciones sobre los requisitos administrativos, jurídicos y financieros de PNNC que deben cumplir las organizaciones que dificultan la suscripción de convenios y retrasan  implementación de acuerdos o acciones con grupos étnicos.
3.Diferentes interpretaciones de los  niveles de gestión de PNNC sobre la suscripción de acuerdos con las comunidades locales y su alcance frente a la toma de decisiones para el manejo de las áreas protegidas.
4.Voluntad de las comunidades u organizaciones de base para avanzar en temas de interés común para la conservación de las áreas protegidas y el fortalecimiento del relacionamiento.                            5.Débil implementación del artículo 7 de la ley 1955 de 2019 sobre acuerdos con campesinos en lo que tiene que ver con economía campesina y alternativas de uso compatibles con los objetivos de conservación de las áreas protegidas 
</t>
  </si>
  <si>
    <t>4.</t>
  </si>
  <si>
    <t>1. Planeación anual de las acciones de Estrategias Especiales de Manejo con grupos étnicos en cada una de las DTs.</t>
  </si>
  <si>
    <t>Plan de trabajo construido con las DT o Matriz consolidada con planes de trabajo EEM - DT</t>
  </si>
  <si>
    <t>GPM</t>
  </si>
  <si>
    <t>6 Planes de Trabajo</t>
  </si>
  <si>
    <t xml:space="preserve">
GTEA</t>
  </si>
  <si>
    <t>Área Protegida
(DTAM)</t>
  </si>
  <si>
    <t>Área Protegida
(DTOR)</t>
  </si>
  <si>
    <t>Área Protegida
(DTAN)</t>
  </si>
  <si>
    <t>Área Protegida
(DTPA)</t>
  </si>
  <si>
    <t xml:space="preserve">Debidlidad en las respuestas a la atención y  el reporte de las situaciones de orden público.
Canales de comunicación no permite una agil y pronta divulgación de alertas o boletines de otras entidades, para determinar las acciones preventivas a implementar en el AP. </t>
  </si>
  <si>
    <t>Desconocimiento del personal de las áreas protegidas de las directrices sobre seguridad de la institución (Plan de Contingencia de Riesgo Público, Protocolo de Seguridad, Conducta y Comportamiento, Procedimiento de Gestión del Riesgo Público, Medidas para la movilización del personal)</t>
  </si>
  <si>
    <t xml:space="preserve">
Posibilidad de afectación reputacional por perdida(s) en la integridad del personal que labora en la Entidad, debido a afectación de la integridad del personal de las áreas protegidas en el ejercicio de autoridad ambiental (PVC), sin tener en cuenta las directrices de seguridad de la Entidad en las diferentes situaciones de orden público. </t>
  </si>
  <si>
    <t>La OGR informará mediante memorando periodicamente a las APs el estado de actualización de sus planes de contingencia de riesgo público que permite conocer las dinámicas de orden público en las APs. En caso de desviaciones se informarán las recomendaciones pertinentes.</t>
  </si>
  <si>
    <t>1. La persona asignada en el AP para el tema de riesgo público, actualizará y/o divulgará el plan de contingencia de riesgo público conforme los lineamientos para el tema y teniendo en cuenta los tiempos previos al vencimiento para la revisiones oportunas por parte de la DT y OGR.
Nota: La meta corresponde a uno (1), debido a que es un plan de contingencia de riesgo público, el cual posee una vigencia de dos años. Por ende, si el plan fue aprobado en la vigencia anterior, la socialización contará como el cumplimiento total de la acción.</t>
  </si>
  <si>
    <t>Plan de contigencia de riesgo público aprobado o actualizado mediante memorando y/o
Registro de asistencia de socialización del plan de contingencia de riesgo público</t>
  </si>
  <si>
    <t>PNN AMACAYACU
PNN ALTO FRAGUA 
PNN CAHUINARI 
RNN NUKAK 
PNN LA PAYA 
SF PLANTAS MEDICINALES ORITO 
RNN PUINAWAI 
PNN RIO PURE
PNN SERRANIA DEL CHIRIBIQUETE
PNN SERRANIA DE LOS CHURUMBELOS
PNN YAIGOJE APAPORIS
(DTAM)</t>
  </si>
  <si>
    <t>2. Comunicar a la Dirección Territorial y áreas protegidas las alertas tempranas, noticias y directrices de seguridad que apliquen a la jursidicción institucional y de ser necesario solicitar la implementación de las mismas</t>
  </si>
  <si>
    <t>Comunicaciones remitidas (correos electrónicos, Orfeo, conversaciones de Whatsapp, entre otras)
 Matriz de riesgo, presiones y amenazas</t>
  </si>
  <si>
    <t>Oficina Gestión del Riesgo</t>
  </si>
  <si>
    <t>PNN COMPLEJO VOLCANICO DOÑA JUANA
PNN CUEVA DE LOS GUACHAROS 
SFF GALERAS
SFF ISLA DE LA COROTA 
PNN LAS HERMOSAS 
PNN LAS ORQUIDEAS 
PNN LOS NEVADOS 
PNN NEVADO DEL HUILA
SFF OTUN QUIMBAYA 
PNN PURACE 
PNN SELVAS TATAMA
PNN SELVA DE FLORENCIA
(DTAO)</t>
  </si>
  <si>
    <t>SFF CIENGA GRANDE SANTA MARTA
SFF EL CORCHAL MONO HERNANDEZ
SFF LOS COLORADOS
PNN LOS CORALES DEL ROSARIO Y SAN BERNARDO
SFF LOS FLAMENCOS
VP ISLA DE SALAMANCA
PNN MACUIRA
PNN OLD PROVIDENCE MC BEAN LAGOON 
PNN PARAMILLO
PNN SIERRA NEVADA DE SANTA MARTA
PNN TAYRONA
SF ACANDI PLAYON Y PLAYONA
PNN CORALES DE PROFUNDIDAD
PNN BAHÍA PORTETE
(DTCA)</t>
  </si>
  <si>
    <t>PNN CATATUMBO BARI 
PNN COCUY 
AUN ESTORAQUES
SFF GUANENTA ALTO RIO FONCE
SFF IGUAQUE
PNN PISBA
PNN SERRANIA YARIGUIES
PNN TAMA
(DTAN)</t>
  </si>
  <si>
    <t>PNN CORDILLERA DE LOS PICACHOS
PNN CHINGAZA
PNN SIERRA DE LA MACARENA 
PNN TUPARRO
PNN TINIGUA
PNN SUMAPAZ
DNMI Cinaruco
(DTOR)</t>
  </si>
  <si>
    <t>PNN FARALLONES DE CALI
PNN GORGONA
SFF ISLA DE MALPELO
PNN LOS KATIOS 
PNN MUNCHIQUE 
PNN SANQUIANGA
PNN URAMBA BAHIA MALAGA
PNN UTRIA
(DTPA)</t>
  </si>
  <si>
    <t xml:space="preserve">
 Desconocimiento del equipo de trabajo sobre las medidas y demás aspectos planteados en el plan de emergencias y contingencia del AP.
</t>
  </si>
  <si>
    <t>Debilidad frente al manejo de los riesgos de desastres naturales y/socio naturales, debido a la baja capacidad técnica y operativa al interior de las Área Protegida</t>
  </si>
  <si>
    <t xml:space="preserve">Posibilidad de afectación económica y reputacional por  impacto de las funciones ecosistémicas  (VOCs)  y la integridad del personal de las mismas,  debido a  una respuesta inadecuada  ante una situación de emergencia generada por fenómenos naturales o incendios forestales en el área protegida. 
</t>
  </si>
  <si>
    <t xml:space="preserve">La OGR permanentemente realiza socializaciones en estructuración de Planes de Emergencia y Contingencia de desastres naturales e incendios forestales, de acuerdo a la Guía metodológica para la estructuración de Planes de Emergencia y Contingencias como primer respondiente con el propósito de dar lineamientos para la construcción o actualizacion de dichos planes, quedando como evidencia actas de reunión, listados de asistencia. En caso de desviaciones se debe ejecutar la socializacion al area correspondiente. </t>
  </si>
  <si>
    <t xml:space="preserve">El Área Protegida activara el Plan de Emergencias y contingencias por desastres naturales o incendios forestales e informara a la Dirección Territorial, Nivel Central y a las entidades competentes, de la situación presentada con el fin de atender el evento. Dejando como evidencia correos electrónicos,  memorandos, informes y otro tipo de comunicaciones informales (whatsapp)
</t>
  </si>
  <si>
    <t>La OGR realizará diariamente seguimiento al Estado de los Planes de Emergencia y Contingencia de las áreas protegidas con el objetivo de conocer la trazabildiad del tramite con las recomendaciones pertinentes para cada una de las Areas Protegidas para dar una respuesta oportuna en caso de presentarse una emergencia por desastre naturales e incendios forestales, conforme los planes formulados por cada uno de ellas. La Dirección Territorial  acompaña técnicamente el proceso de actualización de los PECDNS, verificando que cumpla metodológicamente con los lineamientos y responda a las amenazas de desastre que tiene el área. Quedando como evidencia los correros generados, memorandos y  en caso de desviaciones se solicitaran los ajustes pertinentes al AP.</t>
  </si>
  <si>
    <t xml:space="preserve">1.El Área Protegida realizara gestión y/o Socializara  los Planes de Emergencia y Contingencia aprobados por la OGR, con las instancias territoriales del SNGRD u otras entidades con las que el Área considere necesario, dejando como evidencia  oficios o memorandos de socialización a instancias territoriales del SNGRD u otras entidades. </t>
  </si>
  <si>
    <t xml:space="preserve">Listados de Asistencia, Actas de reunion, informes,   presentaciones y/o oficio de comunicación </t>
  </si>
  <si>
    <t>2. El Área Protegida Socializara al interior del equipo, el Plan de Emergencia y Contingencias para Desastres Naturales una vez aprobado por la OGR.</t>
  </si>
  <si>
    <t>Listados de Asistencia, Actas de reunion,  y/o presentaciones</t>
  </si>
  <si>
    <t xml:space="preserve">3. La  persona asignada en el área protegida  documentara y enviara por el medio de comunicación indicado a la direccion territorial y nivel central  sobre la implementación de los PECDNS y las acciones a presentar o a desarrollar conforme el cronograma.
</t>
  </si>
  <si>
    <t>Evidencias conforme al cronograma de actividades del PECNDS de cada área protegida</t>
  </si>
  <si>
    <t>Debilidad en la capacidad operativa y articulacion con los actores sociales e institucionales estrategicos, regionales y nacionales, para asumir compromisos vinculados con el SINAP</t>
  </si>
  <si>
    <t>Desconocimiento de la Entidad en las responsabilidades y actividades a ejecutar en el tema de coordinación SINAP.</t>
  </si>
  <si>
    <t>El profesional de GGIS o profesional asignado para el tema del SIRAP en la DT, en caso de materialización de un riesgo generará y desarrolla un plan de acompañamiento y sensibilización a la instancia identificada, para dar cumplimiento a la(s) necesidad(es) identificadas, quedando como evidencia listados de asistencia y/o actas de reunión y/o con la presentación. En caso de desviación se volverá a programar la actividad requerida. (Plan de Contingencia)</t>
  </si>
  <si>
    <t>1. Ejecutar las actividades de acompañamiento en los temas SINAP y divulgación de los lineamientos necesarios y pertinentes, frente al contexto del proceso de acuerdo al nivel de gestión. (la actividad se realizará por demanda)</t>
  </si>
  <si>
    <t>Grupo de Gestión e Integración del SINAP - Nivel central
Direcciones Territoriales (DTAN - DTPA - DTCA - DTAO-DTOR-DTAM)</t>
  </si>
  <si>
    <t>1. Posibilidad de recibir y aceptar información incompleta o erronea remitida por parte de las fuentes.</t>
  </si>
  <si>
    <t>2. Debilidad por parte de las fuentes inscritas, en el conocimiento requerido para la entrega de información.
3. Posibles falencias por parte de la Entidad en la validación de la información remitida por parte de las fuentes.</t>
  </si>
  <si>
    <t>Posibilidad de afectación reputacional por pérdida de la credibilidad y confianza frente a la informacion de las áreas protegias inscritas en el RUNAP y toma de decisiones erróneas por las partes interesadas, debido a la generación de información estadística incompleta o errónea de las áreas protegidas inscritas en el RUNAP.</t>
  </si>
  <si>
    <t>1. Validar la información del reporte RUNAP que se genera semestralmente que se publica en el calendario de difusión.
(Nota: En el reporte del 1er cuatrimestre se entregará la información correspondiente a diciembre de la vigencia anterior).</t>
  </si>
  <si>
    <t>Acta de Reunión de validación del reporte RUNAP
Memorando al GCEA para solicitud de difusión del reporte RUNAP</t>
  </si>
  <si>
    <t>Grupo de Gestión e Integración del SINAP - Nivel central</t>
  </si>
  <si>
    <t>2. Atender las solicitudes recibidas de las autoridades ambientales competenetes, en temas RUNAP.</t>
  </si>
  <si>
    <t xml:space="preserve">Respuestas a solicitudes recibidas </t>
  </si>
  <si>
    <t xml:space="preserve">Falta de verificación de los bienes asignados cuentadantes </t>
  </si>
  <si>
    <t xml:space="preserve">No asegurar  los bienes de la entidad solicitados en el formato de inclusión </t>
  </si>
  <si>
    <t>Direcciones Territoriales</t>
  </si>
  <si>
    <t>Grupo de Procesos Corporativos</t>
  </si>
  <si>
    <t>Falta de apropiación para aplicar los lineamientos de gestión documental</t>
  </si>
  <si>
    <t xml:space="preserve">1. Debilidad en el seguimiento a los controles establecidos en los procedimientos de archivo y correspondencia </t>
  </si>
  <si>
    <t>1. Fuga de información
2. Explotación de vulneralidades
3. Acceso no autorizado</t>
  </si>
  <si>
    <t>1. Debillidad en implementación de controles de acceso a la información. 
2. Debilidad en el despliegue de actualizaciones sobre los dispositivos de la entidad</t>
  </si>
  <si>
    <t xml:space="preserve">Posibilidad de afectación reputacional por divulgación o alteración de información 
confidencial de la entidad o indisponibilidad de servicios y acceso a la información debido a la perdida de información digital  almacenada en los diferentes medios digitales de la entidad. </t>
  </si>
  <si>
    <t>GTIC Implementara un esquema de respaldo en nube mensual para la información que se encuentra en los esquemas de almacenamiento de la entidad y se documenta en el informe de gestión, en caso de desviación la perdida de información tendria una afectación maxima de un mes.</t>
  </si>
  <si>
    <t>GTIC realizan los analisis de vulnerabilidad con el proposito de dar cumplimiento a los lineamientos entregados en la norma ISO 27001 de forma semestral y como resultado se implementan controles de seguridad de la información los cuales quedan reportados en el informe de gestión, en caso de desviación se genera un incidente de seguridad y se registra a los sistemas de apoyo y gestión de seguridad.</t>
  </si>
  <si>
    <t>GTIC depurara periodicamente sobre el directorio actvo de la Entidad con el proposito de mantener actualizado el directorio de los usuarios activos para los perfiles de acceso a la información contenidos en los esquemas de almacenamiento y quedara documentado en el informe final de gestión.En caso de desviación los perfiles que no tengan acceso acutorizado no podran acceder a la información.</t>
  </si>
  <si>
    <t>Cuando exista la perdida de información digital almacenada en los diferentes medios digitales de la entidad se aplicara el procedimiento de gestión de copias de seguridad, generando la restauración del Directorio activo e implmentando el procedimiento de remediación de vulnerabilidades como complemento a la correción realizada; quedando la evidencia en el informe de gestión. (Plan de contingencia).</t>
  </si>
  <si>
    <r>
      <t xml:space="preserve">1. Integrar </t>
    </r>
    <r>
      <rPr>
        <b/>
        <sz val="10"/>
        <rFont val="Arial Narrow"/>
        <family val="2"/>
      </rPr>
      <t>3</t>
    </r>
    <r>
      <rPr>
        <sz val="10"/>
        <rFont val="Arial Narrow"/>
        <family val="2"/>
      </rPr>
      <t xml:space="preserve"> aplicaciones de la entidad dentro de directorio activo.
</t>
    </r>
    <r>
      <rPr>
        <b/>
        <sz val="10"/>
        <rFont val="Arial Narrow"/>
        <family val="2"/>
      </rPr>
      <t>NOTA:</t>
    </r>
    <r>
      <rPr>
        <sz val="10"/>
        <rFont val="Arial Narrow"/>
        <family val="2"/>
      </rPr>
      <t xml:space="preserve"> se medira mediante:  aplicaciones integradas al esquema del directorio activo / número de aplicaciones del catalogo de la aplicaciones de la entidad.
</t>
    </r>
    <r>
      <rPr>
        <b/>
        <sz val="10"/>
        <rFont val="Arial Narrow"/>
        <family val="2"/>
      </rPr>
      <t>NOTA:</t>
    </r>
    <r>
      <rPr>
        <sz val="10"/>
        <rFont val="Arial Narrow"/>
        <family val="2"/>
      </rPr>
      <t xml:space="preserve"> La meta corresponde a 3 aplicaciones de la entidad identificadas y priorizadas para la aplicación de la acción.  </t>
    </r>
  </si>
  <si>
    <t xml:space="preserve">Pantallazo sobre las aplicaciones integradas </t>
  </si>
  <si>
    <t xml:space="preserve">Grupo deTecnologías de la Información y Comunicaciones
</t>
  </si>
  <si>
    <t>1. Continuidad en los procesos de contratación en el portal del estado colombiano
2. No contar con sistemas de respaldo para sistemas de misión critica.
3. Los equipos de radiocomunicaciones no cuenten con cubrimiento de las frecuencias asignadas.
4. Insuficiencia de equipos de radiocomunicaciones en las áreas protegidas.</t>
  </si>
  <si>
    <t xml:space="preserve">1. Falla lógica en los Sistemas de información (Software o Hardware).
2. No contar concontratos de soporte y mantenimiento vigentes. </t>
  </si>
  <si>
    <t>GTIC permanentemente cuenta con herramientas para un funcionamiento continuo en Seguridad perimetral con 2 equipos en HA a nivel de Core, redundancia a nivel de backbone en nivel central y adicionalmente monitoreo de infraestructura, para disponibilidad y salubridad y un esquema de alta disponibilidad en la nube para los sistemas de información, los cuales se soportan con los reportes mensuales de gestión. En caso de desviación se da soporte de primer nivel por parte de los Ingenieros del GTIC y en el evento que no se pueda dar solución se realizara escalamiento con el proveedor.</t>
  </si>
  <si>
    <t>GTIC generará los lineamientos en la continuidad del negocio y cada vez que se requiera la implementación y control de las herramientas en seguridad digital, se dejara las evidencias correspondientes las cuales quedaran en el repositorio de GTIC. En caso de desviación realiza el seguimiento a la politica de seguridad de la información.</t>
  </si>
  <si>
    <t>Una vez las áreas protegidas notifiquen al equipo de GTIC la necesidad de verificación del correcto funcionamiento del sistemas de radiocomunicaciones, se dara el soporte correspondiente quedando como evidencia actas, simulaciones, diagnostico y documentos. Debido a que es una actividad por requerimiento no existe la posibilidad de desviación</t>
  </si>
  <si>
    <t>1. Suplantación de identidad.
 2. Omisión del uso correcto de los sistemas de infiormación</t>
  </si>
  <si>
    <t xml:space="preserve">1. Debilidad en los lineamientos sobre el uso y la privacidad de la información de la entidad. </t>
  </si>
  <si>
    <t>GTIC soporta el esquema de almaceamiento para la realización baclups mensualmente con el proposito de salvaguardar la información de los usuarios y dejando la evidencia en el informe de gestión, en caso desviación la información queda vulnerable a perdida sin posibisibilidad de recuperla.</t>
  </si>
  <si>
    <t xml:space="preserve">GTIC habilita el esquema de log cada vez que se tenga un recurso criticos de la entidad con el proposito de tener controles sobre los cambios realizados por los usuario, quedando registrado en un repositorio de log y en las bases de datos donde se encuentra la información por cada aplicación. (Plan de contigencias). </t>
  </si>
  <si>
    <t>Pantallazo que evidencie el esquema de auditoria implementado sobre la herramienta especifica</t>
  </si>
  <si>
    <t xml:space="preserve">Grupo deTecnologías de la Información y Comunicaciones </t>
  </si>
  <si>
    <r>
      <t xml:space="preserve">2. Implementar el esquema de auditoria sobre 1 recurso criticos dentro de la entidad. 
</t>
    </r>
    <r>
      <rPr>
        <b/>
        <sz val="10"/>
        <rFont val="Arial Narrow"/>
        <family val="2"/>
      </rPr>
      <t>NOTA:</t>
    </r>
    <r>
      <rPr>
        <sz val="10"/>
        <rFont val="Arial Narrow"/>
        <family val="2"/>
      </rPr>
      <t xml:space="preserve"> Se medira mediante: 
(Número de aplicaciones criticas con auditoria  / Total de aplicaciones con auditorias)*0.5 
+
(Número de recursos criticos con auditoria de log / total de recursos recursos criticos con auditorias log)*0.5. </t>
    </r>
  </si>
  <si>
    <t>Grupo deTecnologías de la Información y Comunicaciones</t>
  </si>
  <si>
    <t>1. Debilidad en la clasificación que determina el  tiempo de respuesta de la pqrs de acuerdo a la clase de petición
2. Debilidades en los mecanismos que permiten el seguimiento y control de las PQRSD (personal y sistema de gestión documental )</t>
  </si>
  <si>
    <t>Sanciones y demandas</t>
  </si>
  <si>
    <t xml:space="preserve">Cuando se identifique la respuesta inoportuna de una PQRSD, el Grupo de Atención al Ciudadano solicitará mediante orfeo o correo electrónico a la dependencia responsable informar las causas del incumplimiento para posteriormente determinar el trámite o no ante la Oficina de Control Disciplinario Interno. </t>
  </si>
  <si>
    <t xml:space="preserve">
50%</t>
  </si>
  <si>
    <t>Presentaciones, 
Listados de asistencia
Flash informativos</t>
  </si>
  <si>
    <t>Grupo de Atención al Ciudadano</t>
  </si>
  <si>
    <t>2. Realizar reuniones con GTIC para efectuar seguimiento a los ajustes requeridos para mejorar el gestor documental en cuanto a PQRSD</t>
  </si>
  <si>
    <r>
      <t xml:space="preserve">
</t>
    </r>
    <r>
      <rPr>
        <sz val="10"/>
        <rFont val="Arial Narrow"/>
        <family val="2"/>
      </rPr>
      <t xml:space="preserve">
50%</t>
    </r>
  </si>
  <si>
    <r>
      <t xml:space="preserve">
</t>
    </r>
    <r>
      <rPr>
        <sz val="10"/>
        <rFont val="Arial Narrow"/>
        <family val="2"/>
      </rPr>
      <t>Listado de asistencia</t>
    </r>
  </si>
  <si>
    <r>
      <rPr>
        <sz val="10"/>
        <rFont val="Arial Narrow"/>
        <family val="2"/>
      </rPr>
      <t>Grupo de Atención al Ciudadano</t>
    </r>
    <r>
      <rPr>
        <strike/>
        <sz val="10"/>
        <rFont val="Arial Narrow"/>
        <family val="2"/>
      </rPr>
      <t xml:space="preserve">
</t>
    </r>
  </si>
  <si>
    <t xml:space="preserve">
1. Usabilidad y accesibilidad de la información
2. Ejecución de herramientas o mecanismos para evitar la fuga del conocimiento</t>
  </si>
  <si>
    <t xml:space="preserve">
1. Falta de mecanismos para la recopilacion y almacenamiento de la información
2. Falta de capacitación para los servidores públicos en el manejo y entrega de la información y documentación.</t>
  </si>
  <si>
    <t xml:space="preserve">Perdida del conocimiento de la información explicita y tacita de la Entidad </t>
  </si>
  <si>
    <t>Sanciones por parte del líder del sector y entes de control</t>
  </si>
  <si>
    <t>1. Insuficiencia de insumos técnicos que soporten la decisión jurídica que debe emitirse en el marco de la asesoría jurídica que brinda la Oficina. 
Debilidad de la gestión del abogado para el desarrollo del trámite.</t>
  </si>
  <si>
    <t>Posibilidad de afectación reputacional por afecta la toma de decisiones en los diferentes niveles de la entidad debido a retraso en la emisión de los productos jurídicos para atender asuntos relacionados con la misión institucional de la entidad.</t>
  </si>
  <si>
    <t>Los profesionales de la Oficina Asesora Jurídica retroalimenta cuatrimestralmente las bases de datos que contiene la información para el seguimiento a los avances en el desarrollo de los  productos normativos. Se informará al superior en caso de observar desviación en la base de datos.</t>
  </si>
  <si>
    <t>Los profesionales de la Oficina Asesora Jurídica informara de manera presencial a los tomadores de decisiones en caso de retraso en la emisión de productos jurídicos, para la toma de medidas pertinentes.  (Plan de Contigencia)</t>
  </si>
  <si>
    <t>1. Realizar seguimiento del cumplimiento de aporte de insumos técnicos para la elaboración de los productos jurídicos.</t>
  </si>
  <si>
    <t>Bases de datos diligenciadas</t>
  </si>
  <si>
    <t xml:space="preserve">Profesionales y grupo de apoyo - Oficina Asesora Jurídica </t>
  </si>
  <si>
    <t>2. Realizar seguimiento a través de la presentación mensual de los asuntos pendientes a cargo,  evaluando incovenientes que permitan definir lineamientos para el desarrollo de las actividades.</t>
  </si>
  <si>
    <t xml:space="preserve">Listados de los asuntos pendientes a cargo </t>
  </si>
  <si>
    <t>Profesionales y grupo de apoyo - Oficina Asesora Jurídica</t>
  </si>
  <si>
    <t>Generar instructivo, formato y hoja de ruta para implementar en la Entidad el levantamiento de la información relevante en nivel central.</t>
  </si>
  <si>
    <t xml:space="preserve">Listados de asistencia, comunicaciones o correos u ORFEOS que hagan parte de la gestión de generación del instructivo, formato y hoja de ruta para el levantamiento de la información relevante de la Entidad en Nivel Central </t>
  </si>
  <si>
    <t xml:space="preserve">Grupo de Gestión del Conocimiento y la Innovación </t>
  </si>
  <si>
    <t xml:space="preserve">1. </t>
  </si>
  <si>
    <t xml:space="preserve">2. </t>
  </si>
  <si>
    <t>En el caso de los contratistas, la información de desarrollo de sus contratos se recopila por medio de la revisión y control a los informes presentados mensualmente, donde reposan las evidencias de las actividades realizadas. Estos se compilan en DRIVES y SECOP II. Se realiza de forma mensual el cargue de la información necesaria en las plataformas y herramientas dispuestas para recopilar y almacenar la información del desarrollo de las actividades de los contratistas.  Se recopila la información y se carga en el SECOP II   y se evidencia con la revisión frente al cargue de la información en el SECOP II para realizar los pagos, por parte del supervisor, financiera y contratos, para ejecutar los pagos a los contratistas.</t>
  </si>
  <si>
    <t>3.</t>
  </si>
  <si>
    <t>Se solicitan anualmente backups a todos los servidores de la entidad, donde queda la información anual por vigencia de lo realizado por cada uno. Los back ups de la información la realiza el GTIC de forma anual para recopilar y almacenar la información del desarrollo de las actividades de los servidores públicos.  Esta recopilación queda en un servidor y la administra el GTIC. (La información queda almacenada en el servidor, en el manual del GTIC indican como se realiza.</t>
  </si>
  <si>
    <t>El profesional asignado para el tema en Nivel Central realiza trimestralmente un seguimiento a la ejecución de las actividades dejando como evidencia el Informe de actividades. En desviación de una actividad debe generar reprogramación, dejando el soporte del porque no se ejecutó la actividad.</t>
  </si>
  <si>
    <t>Plan Estratégico de Talento Humano adoptado con sus respectivos planes tematicos</t>
  </si>
  <si>
    <t>Grupo de Gestión Humana</t>
  </si>
  <si>
    <t xml:space="preserve">
Certificados y/o constancias de cumplimiento, y/o presentaciones, y/o pantallazos y/o correo electrónicos, y/o  informes, y/o  registros fotograficos, y/o listados de asistencia y/o actas de reunión. </t>
  </si>
  <si>
    <t xml:space="preserve">Por sanción del MHCP y/o quejas de los grupos de valor
Quejas de los grupos de valor </t>
  </si>
  <si>
    <r>
      <rPr>
        <strike/>
        <sz val="10"/>
        <rFont val="Arial Narrow"/>
        <family val="2"/>
      </rPr>
      <t xml:space="preserve">
</t>
    </r>
    <r>
      <rPr>
        <sz val="10"/>
        <rFont val="Arial Narrow"/>
        <family val="2"/>
      </rPr>
      <t xml:space="preserve">
 Insuficiencia del PAC para cumplir con las obligaciones adquiridas</t>
    </r>
  </si>
  <si>
    <t xml:space="preserve">
Posibilidad de afectación economica y/o reputacional por quejas de los grupos de valor y/o ente regulador debido a la afectación del PAC que impida el cumplimiento de las obligaciones adquiridas.</t>
  </si>
  <si>
    <t xml:space="preserve">
Sanciones de los entes de control fiscal</t>
  </si>
  <si>
    <t xml:space="preserve">
Extemporaneidad en la transmisión y publicación de Estados Financieros y/o perdida de razonabilidad financiera. </t>
  </si>
  <si>
    <t xml:space="preserve">
Posibilidad de afectación Económica y Reputacional por  sanciones de los entes de control fiscal debido a la extemporaneidad en la transmisión y publicación de Estados Financieros y/o perdida de razonabilidad financiera. </t>
  </si>
  <si>
    <t xml:space="preserve">1. Desconocimiento de la ley organica de presupuesto y demás normatividad relacionada .
2. Omitir la clausula de plazo de ejecución
</t>
  </si>
  <si>
    <t xml:space="preserve">
Sanciones del ente de control fiscal</t>
  </si>
  <si>
    <t xml:space="preserve">
Posibilidad de afectación reputacional por sanciones administrativas del ente de control fiscal debido a la afectación de presupuesto de vigencias futuras sin aprobación del CONFIS.</t>
  </si>
  <si>
    <t xml:space="preserve">
Quejas de grupos de valor internos y externos y/o sanciones del ente de control fiscal</t>
  </si>
  <si>
    <t xml:space="preserve">
 Debido a la afectación del uso/rubro presupuestal errado en cualquiera de las etapas de la cadena presupuestal</t>
  </si>
  <si>
    <t xml:space="preserve">
Posibilidad de pérdida Reputacional por quejas de grupos de valor internos y externos, debido a la afectación del uso presupuestal errado en cualquiera de las etapas de la cadena presupuestal que impida la ejecución presupuestal</t>
  </si>
  <si>
    <r>
      <t>Los responsables de tesoreria de NC y DT's realizan</t>
    </r>
    <r>
      <rPr>
        <strike/>
        <sz val="10"/>
        <rFont val="Arial Narrow"/>
        <family val="2"/>
      </rPr>
      <t xml:space="preserve"> </t>
    </r>
    <r>
      <rPr>
        <sz val="10"/>
        <rFont val="Arial Narrow"/>
        <family val="2"/>
      </rPr>
      <t>mensualmente validación al PAC solicitado por cada unidad de decisión vs el PAC ejecutado, con el propósito de verificar el cumplimiento de las obligaciones dejando como evidencia el reporte de SIIF Inpanut, que hace parte del Acta de las mesas de trabajo mensual con las DTS. En caso de incumplimiento de los indicadores informar al coordinador administrativo y la coordinación del Grupo de Gestión Financiera en Nivel Central para determinar las acciones a ejecutar.</t>
    </r>
  </si>
  <si>
    <r>
      <rPr>
        <strike/>
        <sz val="10"/>
        <rFont val="Arial Narrow"/>
        <family val="2"/>
      </rPr>
      <t xml:space="preserve">
</t>
    </r>
    <r>
      <rPr>
        <sz val="10"/>
        <rFont val="Arial Narrow"/>
        <family val="2"/>
      </rPr>
      <t xml:space="preserve">
Mensualmente los responsables de tesoreria de NC y DT's revisan los extractos bancarios de las cuentas autorizadas donde el MHCP deposita los recursos solicitados para identificar saldos sin ejecutar y así priorizar y reprogramar los pagos de los recursos evitar exceder los (5) días hábiles autorizados por la DTNyCP. la revisión se documenta en las Acta de las mesas de trabajo mensual con las DTS.</t>
    </r>
  </si>
  <si>
    <t xml:space="preserve">
Mensualmente los responsables de tesoreria de NC y DT's verifican el cumplimiento de los 60 días autorizados mediante la imputación de los DRXC (documento de recaudo por clasificar) con el propósito de que se realicen las identificaciones y lo reportan en las  Acta de las mesas de trabajo mensual con las DTS; en caso de incumplimiento, es decir, superar los 60 días informar a la coordinador administrativo y la coordinación del Grupo de Gestión Financiera en Nivel Central para determinar las acciones a ejecutar. </t>
  </si>
  <si>
    <t xml:space="preserve">
La tesoreria de NC verifica los saldos de los convenios por PNN y la subcuenta Fonam PNN e informa a los responsables de tesoreria de las DT's , dejando como evidencia el informe recibido de Contabilidad de saldos de convenios, con las observaciones correspondientes, como parte del Acta de las mesas de trabajo con las DTS. </t>
  </si>
  <si>
    <t xml:space="preserve">
El profesional asignado en Nivel Central verifica mensualmente los estados financieros para determinar si se presentaron incumplimientos tanto en nivel central como en las Direcciones Territoriales quedando registrado en un informe mensual y en caso de incumplimientos genera memorandos informado la situación al Grupo de Control Interno. 
</t>
  </si>
  <si>
    <t xml:space="preserve">El profesional asignado para temas contables en el Nivel Central, mensualmente analiza la información contable y los procesos de depuración, determinando una medición porcentual y descriptiva, para determinar la calidad y razonabilidad de las cifras el cual se registra mediante el plan de control contable generado y en caso de desviaciones o diferencias se debe elevar ante el comité de sostenibilidad contable. </t>
  </si>
  <si>
    <t xml:space="preserve">
Cada vez que se presente la necesidad de generar un trámite para la vinculación de los usos presupuestales ante el Ministerio de Hacienda, por parte de Nivel Central y Direcciones Territoriales, el Grupo de Gestión Financiera, apoya la actividad generando la solicitud en el formato establecido por el MHCP, con el propósito de activar el uso presupuestal y realizar el pago de la obligación. </t>
  </si>
  <si>
    <t>Nivel central en caso de identificar la afectación del uso/rubro presupuestal errado en cualquiera de las etapas de la cadena presupuestal que impida la ejecución presupuestal, eleva el evento presentado al Comité de Direción para la toma de decisiones, quedando registrado en la respectiva acta.</t>
  </si>
  <si>
    <t>1. Se llevará a cabo mesas de seguimiento mensual al cumplimiento de los indicadores del PAC para la asignación de recursos con cada DT la cual sustenta lo siguiente:
1. Informe Inpanut
2. Seguimiento a extractos bancarios
3. Informe saldos por imputar
4. Informe Convenios
5. Justificación de Saldos</t>
  </si>
  <si>
    <t xml:space="preserve">Acta de mesas de trabajo donde se detalla por Dirección territorial y comunicaciones de incumplimiento. </t>
  </si>
  <si>
    <t>Grupo de Gestión Financiera</t>
  </si>
  <si>
    <t xml:space="preserve">1. Establecer lineamientos de cierre y entrega de información contable a Nivel Central y Direcciones Territoriales.
</t>
  </si>
  <si>
    <t xml:space="preserve">50%
</t>
  </si>
  <si>
    <t xml:space="preserve">
- Circular o comunicación (correo y/o memorando) anual de lineamientos de cierre y entrega de información contable.
- Emitir circular o comunicación (correo y/o memorando) mensual  de cierre y entrega de información contable.</t>
  </si>
  <si>
    <t xml:space="preserve">Grupo de Gestion Financiera
</t>
  </si>
  <si>
    <t xml:space="preserve">2. Realizar seguimiento contable a nivel central y Direcciones Territoriales a través del plan de control interno contable. </t>
  </si>
  <si>
    <t>Informe de plan de Control Interno Contable de seguimiento a NC y DTS y socialización semestral a través de mesas de trabajo con el fin de informar los resultados de avance  DTS.</t>
  </si>
  <si>
    <t xml:space="preserve">Grupo de Gestión Financiera
 </t>
  </si>
  <si>
    <t>3.Capacitación y/o acompañamiento dirigida a contadores y a quienes generan información que debe ser incorporada en los Estados Financieros de la Entidad.</t>
  </si>
  <si>
    <t>Actas mesas de trabajo de capacitación o acompañamiento a las dependencias para aplicación del marco normativo contable entidades de gobierno</t>
  </si>
  <si>
    <t xml:space="preserve">
1. Socializar las actualizaciones del normograma del proceso de Gestión de Recursos Financieros al equipo de trabajo.</t>
  </si>
  <si>
    <t xml:space="preserve">
Correo electrónico </t>
  </si>
  <si>
    <t>2. El ordenador de gasto cuando se presenten hechos que superen la vigencia, solicita ajustes en los actos administrativos, los cuales quedarán registrados en los listados de los registros presupuestales. (Plan de Contigencia).</t>
  </si>
  <si>
    <t>Listados de registros presupuestales</t>
  </si>
  <si>
    <t>Grupo de Gestión Financiera
 Direcciones Territoriales</t>
  </si>
  <si>
    <t>1. Actualizar catálogo de usos presupuestales de acuerdo con la planeación financiera de la entidad</t>
  </si>
  <si>
    <t xml:space="preserve">Listado de usos presupuestales activos para la entidad, generados desde el SIIF </t>
  </si>
  <si>
    <t>2. Participar de la capacitación virtual en el Catálogo de Clasificación Presupuestal (CCP) aplicado al Presupuesto General de la Nación (PGN) u otro evento al que sea invitado el grupo de gestión financiera y este relacionado con las etapas de la cadena presupuestal</t>
  </si>
  <si>
    <t xml:space="preserve">
Certificado y/o asistencia a los eventos</t>
  </si>
  <si>
    <t>Descripción Monitoreo del Control</t>
  </si>
  <si>
    <t>Versión: 19</t>
  </si>
  <si>
    <t>Orientar y fortalecer las acciones institucionales de asuntos internacionales y cooperación de PNNC para apoyar el cumplimiento de los objetivos misionales de la entidad en relación a la conservación de la biodiversidad.</t>
  </si>
  <si>
    <t>Manejo inadecuado de la información para la gestión y formulación de proyectos de cooperación.</t>
  </si>
  <si>
    <t>No reporte de información de acuerdo al procedimiento establecido por parte de las dependecias interesadas y/o filtración de información estratégica a actores externos.</t>
  </si>
  <si>
    <t>1. Desconocimiento del procedimiento.
2. Beneficios bajo interéses particulares.
3. No cumplimiento de lineamientos para la seguridad de la información.</t>
  </si>
  <si>
    <t>1. Reprocesos.
2. Sanciones.
3. Perdida de posicionamiento y credibilidad frente a los grupos de valor e interes.
4. Perdida de recursos</t>
  </si>
  <si>
    <t>1. Generar comunicaciones de orientación para el cumplimiento del procedimiento de cooperación Nacional No Oficinal e internacional, con las dependencias que se esten apoyando.</t>
  </si>
  <si>
    <t>Comunicaciones (memorando, correo, registros de asistencia)</t>
  </si>
  <si>
    <t>Posibilidad de recibir o solicitar cualquier dádiva a nombre propio o para un tercero en la ejecución de las actividades propias del proceso Cooperación Nacional No oficial e Internacional y Asuntos Internacionales incumpliendo el procedimiento de conflicto de intereses establecido por la entidad.</t>
  </si>
  <si>
    <t>Probabilidad que un contratista o funcionario no  notifique, declare o manifieste el conflicto de intereses y continúe con su actividad,incumpliendo los lineamientos de conflicto de intereses</t>
  </si>
  <si>
    <t>1. Posible desconocimiento de la documentación, lineamientos y normatividad relacionados con conflicto de Intereses.</t>
  </si>
  <si>
    <t>Perdida de credibilidad del proceso.
Afectación de la Imagen Institucional.
Investigaciones Disciplinarias.
Dilatar y sesgar los resultados  del proceso.</t>
  </si>
  <si>
    <t>1. El personal del proceso Cooperación Nacional No Oficial e Internacional, realizará seguimiento al conocimiento y apropiación sobre los lineamientos estandarizados y documentados por la Entidad relacionados con conflicto de intereses con el objetivo de ser implementado y ejecutado el tema según la necesidad u ocurrencia del tema; Mediante una encuesta de conocimiento trimestral. En caso de desviaciones (que la persona no tenga conocimiento) se socializará los lineamientos del tema y se realizará nuevamente la encuesta.</t>
  </si>
  <si>
    <t>1. Realizar una jornada de socialización del procedimiento de conflicto de intereses y recordatorios sobre su cumplimiento al personal OAP</t>
  </si>
  <si>
    <t>Listado de asistencia y correo electrónico</t>
  </si>
  <si>
    <t>Formular e implementar  lineamientos, metodologías y estrategias de planeación, seguimiento, evaluación y mejora continua dirigidos al cumplimiento  de la misión, objetivos estratégicos y requerimientos legales aplicables.</t>
  </si>
  <si>
    <t>Modificación en el avance de algunas metas, a favor de alguna dependencia en particular</t>
  </si>
  <si>
    <t xml:space="preserve">Modificación de los avances de metas en los diferentes mecanismo de medición empleados para la planeación de la Entidad a beneficio de alguna dependencia en particular. </t>
  </si>
  <si>
    <t xml:space="preserve">1. Intereses particulares que puedan afectar la proyección de metas.
2. Falta de apropiación de valores institucionales.
3. Omisión y/o manipulación de información. </t>
  </si>
  <si>
    <t>Investigaciones disciplinarias.
Afectación de la Imagen Institucional.
Detrimentro patrimonial.
Incumplimiento de la misión de la Entidad.</t>
  </si>
  <si>
    <t>1. El profesional responsable del tema en la OAP en las actividades actualización y reprogramacion de magnitudes de los indicadores remitida por los procesos, verifica la coherencia de los datos, frente al cierre de la vigencia anterior (reprogramación) y lo programado en la vigencia actual, con el próposito de generar la adecuada articulación en los diferentes PAA que conforman el PEI y  Evaluar la pertinencia de las solicitudes de actualización de magnitudes físicas de los indicadores. En caso de presentarsé desviaciones en la información remitida se generan las alertas correspondientes al proceso.</t>
  </si>
  <si>
    <t>1. Publicación de los avances trimestralmente del reporte de PAA, en la página web de la entidad con la finalidad de socializar a los grupos de interés la información, conforme el índice de transparencia. Nota. En el primer trimestre del año se realiza cierre del PAA de la vigencia anterior por lo cual se publica a inicio del primer trimestre.</t>
  </si>
  <si>
    <t>Print de pantalla o URL de la página web con la información publicada.</t>
  </si>
  <si>
    <t>Posibilidad de recibir o solicitar cualquier dádiva a nombre propio o para un tercero en la ejecución de las actividades propias del proceso Direccionamiento Estratégico incumpliendo el procedimiento de conflicto de intereses establecido por la entidad.</t>
  </si>
  <si>
    <t>Probabilidad que un contratista o funcionario no notifique, declare o manifieste el conflicto de intereses y continúe con su actividad,incumpliendo los lineamientos de conflicto de intereses</t>
  </si>
  <si>
    <t>Perdida de credibilidad del proceso.
 Afectación de la Imagen Institucional.
 Investigaciones Disciplinarias.
 Dilatar y sesgar los resultados del proceso.</t>
  </si>
  <si>
    <t>1. El personal del proceso Direccionamiento Estratégico realizará seguimiento al conocimiento y apropiación sobre los lineamientos estandarizados y documentados por la Entidad relacionados con conflicto de intereses con el objetivo de ser implementado y ejecutado el tema según la necesidad u ocurrencia del tema; Mediante una encuesta de conocimiento trimestral. En caso de desviaciones (que la persona no tenga conocimiento) se socializará los lineamientos del tema y se realizará nuevamente la encuesta.</t>
  </si>
  <si>
    <t>Probabilidad que un contratista o funcionario no  notifique, declare o manifieste el conflicto de intereses y continúe con su actividad, incumpliendo los lineamientos de conflicto de intereses</t>
  </si>
  <si>
    <t xml:space="preserve">Grupo de Comunicaciones GCM
</t>
  </si>
  <si>
    <t>Acta de reunión y/o Listado de asistencia y/o correo electrónico y/o piezas comunicacionales y/o presentación</t>
  </si>
  <si>
    <t>Manipulación de la información de la Auditoría Interna y/o Calidad en beneficio de un tercero.</t>
  </si>
  <si>
    <t>El auditor no declara  el conflicto de intereses para la realización de la auditoría interna.  (sesgo en la opinión)</t>
  </si>
  <si>
    <t>Posibilidad de no reportar eventual actos de corrupción, fraude e irregularidades que se hayan detectado en los procesos de auditoría, por un beneficio propio o de un tercero.</t>
  </si>
  <si>
    <t>Realizar de forma efectiva, oportuna y eficiente las actividades de evaluación, medición y análisis y fomento de la cultura del autocontrol, en condiciones de independencia y objetividad, con el fin de apoyar el logro de los objetivos institucionales y fortalecimiento de la gestión de los riesgos de conformidad con el Plan Anual de Auditoría y la normatividad vigente.</t>
  </si>
  <si>
    <t>Perdida de credibilidad de GCI.
Afectación de la Imagen Institucional.
Investigaciones Disciplinarias.
Dilatación del proceso adelantado por GCI.
Informes sin la rigurosidad de contenido.</t>
  </si>
  <si>
    <t>El auditor no declara  el conflicto de intereses para la realización de la auditoría interna. (sesgo en la opinión)</t>
  </si>
  <si>
    <t>Perdida de credibilidad de GCI.
Afectación de la Imagen Institucional.
Investigaciones Disciplinarias.
Dilatar y sesgar los resultados  del proceso de auditoría interna adelantado por el Grupo de Control Interno.</t>
  </si>
  <si>
    <t>No se realice el reporte a los Organismos de Control, de los posibles actos de corrupción, fraude e irregularidades que se  hayan encontrado en el ejercicio de sus funciones.</t>
  </si>
  <si>
    <t>Perdida de credibilidad de GCI.
Afectación de la Imagen Institucional.
Investigaciones Disciplinarias, fiscales  y penales.</t>
  </si>
  <si>
    <t>1. La Coordinadora del Grupo de Control Interno permanentemente verifica la información generada por el grupo y determina su salida, mediante el correo institucional y el gestor  documental ORFEO, en caso de encontrar inconsistencias en la información solicitada, la coordinación requiere para hacer una revisión con el profesional responsable.</t>
  </si>
  <si>
    <t>Correos con información ajustada, solicitudes de ajuste de información.</t>
  </si>
  <si>
    <t xml:space="preserve">1. Realizar una jornada de socialización al interior del Grupo de Control Interno, sobre el conflicto de intereses. </t>
  </si>
  <si>
    <t>Lista de asistencia y presentación.</t>
  </si>
  <si>
    <t xml:space="preserve">1. Realizar dos campañas de autocontrol estableciendo las obligaciones de reportar los posibles hallazgos de corrupción y sus consecuencias. </t>
  </si>
  <si>
    <t xml:space="preserve">Campañas. </t>
  </si>
  <si>
    <t>Adelantar los procesos disciplinarios de conformidad con el marco normativo vigente con el fin de determinar si existe o no responsabilidad disciplinaria de los servidores y ex servidores públicos de Parques Nacionales Naturales de Colombia, y adoptar las medidas preventivas encaminadas a la mejora continua de la función administrativa y en servicio del ciudadano.</t>
  </si>
  <si>
    <t>No iniciar la acción disciplinaria, dejar vencer los términos, que ocurra la prescripción de la acción disciplinaria o tomar decisiones parciales, con base en intereses subjetivos por parte de la jefatura o del personal de la dependencia.</t>
  </si>
  <si>
    <t>1. Ofertas económicas o intención de beneficiar a alguien con una decisión disciplinaria.</t>
  </si>
  <si>
    <t>Iniciar acción Disciplinaria en contra del responsable del proceso y poner en conocimiento a la autoridad competente para que se inicie la acción penal</t>
  </si>
  <si>
    <t>1. Evaluar los procesos disciplinarios con base en las pruebas allegadas al expediente de manera oportuna.</t>
  </si>
  <si>
    <t>Matriz de base de datos de los Actos Administrativos expedidos</t>
  </si>
  <si>
    <t>Jefe Oficina Control Disciplinario Interno</t>
  </si>
  <si>
    <t>2. Socialización sobre conflicto de intereses</t>
  </si>
  <si>
    <t>Oficina Control Disciplinario Interno</t>
  </si>
  <si>
    <t xml:space="preserve">Incumplimiento en la ejecución de la actividad de remisión del informe final del aval de investigación  y el cargue de los datos en la plataforma de investigación y monitoreo de PNNC. </t>
  </si>
  <si>
    <t>1. Desconocimiento del procedimiento correspondiente.
2. Desarticulaciónn con actores vinculados en la investigacion por parte del equipo del area protegida.
3. Falta de planeacion en el seguimiento a los avales de investigación.
4.Desconocimiento del procedimiento existente. 
5. Cambio de personal en equipos de áreas protegidas.</t>
  </si>
  <si>
    <t>Mala imagen
Perdida de imagen institcional
Fuga de información 
Investigaciones Disciplinarias
No reconocimiento de derechos de autor</t>
  </si>
  <si>
    <t>Probabilidad que un contratista o funcionario no notifique, declare o manifieste el conflicto de intereses y continúe con su actividad,incumpliendo los lineamientos de conflicto de intereses.</t>
  </si>
  <si>
    <t xml:space="preserve">1. Realizar requerimiento mediante correo electrónico del informe final y demás compromisos establecidos, según los tiempos de entrega pactados en el aval de investigación. </t>
  </si>
  <si>
    <t>Print de correo electrónico.</t>
  </si>
  <si>
    <t xml:space="preserve">Grupo de Planeación y Manejo </t>
  </si>
  <si>
    <t>1. Hacer una socialización del procedimiento de conflicto de intereses y recordatorios sobre su cumplimiento</t>
  </si>
  <si>
    <t xml:space="preserve">Print de correo electrónico; Anexos que apliquen ( asistencia, ppt, banners, infografías,etc) </t>
  </si>
  <si>
    <t>Subdirección de Gestión y Manejo</t>
  </si>
  <si>
    <t>Ejercer actividades en el marco de la prevención, administración, vigilancia, ordenamiento, regularización y el control de las presiones antrópicas existentes en el SPNN, a través de diferentes herramientas y/o estrategias de manejo, normativas, de gobernanza y articulación instittucional, con la finalidad de mejorar o mantener el estado de conservación de las áreas SPNN y su efectividad en el manejo.</t>
  </si>
  <si>
    <t xml:space="preserve">Reporte de ORFEO del coordinador(a) del GTEA </t>
  </si>
  <si>
    <t>GTEA</t>
  </si>
  <si>
    <t>Reporte de ORFEO del Líder del equipo de apoyo jurídico DTCA</t>
  </si>
  <si>
    <t>Direcccón Territorial Caribe</t>
  </si>
  <si>
    <t>Coordinador(a) del Grupo de Trámites y Evaluación Ambiental-GTEA</t>
  </si>
  <si>
    <t xml:space="preserve">Circunstancia en la cual un servidor público por  omisión no cumple sus  funciones asignadas que le otorgan las facultades del cargo o  contrato e influye el registro de información de las actividades de PVC, generando retrasos  indebidos  en el seguimiento de las presiones antrópicas con  alcance permisivo y sancionatorio que afectan el estado de conservación de las áreas protegidas. </t>
  </si>
  <si>
    <t>1. Abuso por  omisión de las funciones y competencias propias del cargo o contrato por parte de los servidores públicos.</t>
  </si>
  <si>
    <t xml:space="preserve">1. Apertura de investigación disciplinaria, fiscal, penal según la gravedad  de la conducta.
2. Pérdida de credibilidad y confianza de los servidores públicos de la entidad en el ejercicio de PVC y autoridad ambiental. 
3.No seguimiento  de las presiones antrópicas con alcance sancionatorio  que afectan el estado de conservación de las AP y de sus VOC y/o PIC. 
4. Pérdida de cobertura vegetal natural, conectividad ecosistémicas, perdida de hábitat para los VOC´s de filtro fino, afectación en la estructura integral de las PIC´s, perdida de valores culturales. 
</t>
  </si>
  <si>
    <t>Listado de asistencia y/o elementos de difusión digital (formulario, presentaciones interactivas) para socialización y el correo electrónico para el recordatorio sobre cumplimiento del procedimiento de conflicto de intereses.</t>
  </si>
  <si>
    <t>Lider del proceso</t>
  </si>
  <si>
    <t>Área Protegida 
(DTAO)</t>
  </si>
  <si>
    <t>Área Protegida 
(DTCA)</t>
  </si>
  <si>
    <t xml:space="preserve">Generar recursos  para la administración de las áreas del SPNN y la coordinación del SINAP, a través de la gestión,  formulación e implementación de proyectos, alianzas e instrumentos económicos y financieros que contribuyan a la disminución de la brecha.. </t>
  </si>
  <si>
    <t>Posibilidad de recibir o solicitar cualquier dádiva a nombre propio o para un tercero para permitir la entrega, apropiación de dinero, destinación de recursos físicos de la entidad a operaciones o actividades diferentes de las inicialmente pactados u otra utilidad indebida.</t>
  </si>
  <si>
    <t xml:space="preserve">Falta de seguimiento en la ejecución de los recursos financieros y/o especie que aportan las partes, mediante alianzas con el fin de cumplir el objeto y obligaciones del contrato. </t>
  </si>
  <si>
    <t>1. Debilidad y/o información no veridica en los informes técnicos y financieros generados por los aliados y la SSNA.
2. Falta de seguimiento en la ejecución de recursos aportados y/o cumplimiento de obligaciones.</t>
  </si>
  <si>
    <t>Investigaciones penales, disciplinarias y fiscales.
Detrimento patrimonial.
Incumplimiento del objeto del convenio.
Enriquecimiento ilícito
de contratistas y/o servidores públicos.</t>
  </si>
  <si>
    <t xml:space="preserve">Subdirección de sostenibilidad y negocios ambientales </t>
  </si>
  <si>
    <t>Coordinar, orientar, acompañar y facilitar la consolidación del Sistema Nacional de Áreas Protegidas - SINAP, direccionando estratégicamente la implementación de los lineamientos del Gobierno Nacional y apoyar la ejecución de los instrumentos de planeación/trabajo, en las escalas de gestión del sistema, que contribuya al cumplimiento de los objetivos y metas de conservación del país, la difusión de la información de las Áreas Protegidas y el cumplimiento de los compromisos internacionales suscritos en este tema.</t>
  </si>
  <si>
    <t xml:space="preserve">Posibilidad de recibir o solicitar cualquier dádiva a nombre propio o para un tercero generando la extralimitación en el ejercicio de funciones y/o asignación del trámite de RNSC. </t>
  </si>
  <si>
    <t xml:space="preserve">Circunstancia en la cual un servidor público va más allá de las funciones y fines que le otorgan las funciones del cargo o su contrato. Aplica cuando se hace uso discrecional del poder y el monopolio en la toma de decisiones en el Registro de las RNSC </t>
  </si>
  <si>
    <t>1. Atribución de funciones y  competencias que no le son propias de su cargo y/o obligaciones contractuales por parte de los servidores públicos.
2. Posible omisión de solicitudes de usuarios en el proceso de registro de RNSC.</t>
  </si>
  <si>
    <t>Apertura de investigación disciplinaria y/o Fiscales.
Afectación a los principios de transparencia, objetividad e idoneidad de la Entidad.
Pérdida de credibilidad y confianza en los servidores públicos de la dependencia.</t>
  </si>
  <si>
    <t>1. El Coordinador(a) del Grupo de Trámites y Evaluación Ambiental, a demanda, contrasta lo remitido por el Grupo de Procesos Corporativos (correspondencia) vía GD-ORFEO en la temática de RNSC con la información recibida vía correo electrónico en el buzón reservas.naturales@parquesnaiconales.gov.co e identifica posibles desviaciones. En caso de desviación del control y ante la materialización del riesgo, se procede a comunicar la diferencia en el contraste al Grupo de Procesos Corporativos (correspondencia) con copia al Coordinador de GAU y al líder temático de RNSC en GTEA para proceder a la medida y acción correctiva respectiva.
Evidencia: Base de datos con correos electrónicos enviados a correspondencia para radicación donde se relaciona el número de radicado y el trámite respectivo.</t>
  </si>
  <si>
    <t>Posibilidad de recibir o solicitar cualquier dádiva a nombre propio o para un tercero en la ejecución de las actividades propias del proceso Coordinación del SINAP incumpliendo el procedimiento de conflicto de intereses establecido por la entidad.</t>
  </si>
  <si>
    <t>Probabilidad que un contratista o funcionario no notifique, declare o manifieste el conflicto de intereses y continúe con su actividad, incumpliendo los lineamientos de conflicto de intereses</t>
  </si>
  <si>
    <t>1. Asignación a demanda y de conformidad con lo remitido por los usuarios y la dependencia de Atención al Usuario vía GD-ORFEO, al profesional Líder temático de RNSC del GTEA, los nuevos expedientes de RNSC para que este a su vez realice el reparto de los mismos a los profesionales jurídicos y técnicos que gestionan el trámite</t>
  </si>
  <si>
    <t>Reporte de transacciones de ORFEO del Líder Temático RNSC que evidencien el reparto a los profesionales jurídicos y técnicos.</t>
  </si>
  <si>
    <t>Coordinador(a) del Grupo de Trámites y Evaluación Ambiental -GTEA</t>
  </si>
  <si>
    <t>Listado de asistencia y/o correo electrónico y/o Presentaciones</t>
  </si>
  <si>
    <t xml:space="preserve">Administrar los recursos físicos de Parques Nacionales Naturales mediante la identificación,  valoración y mantenimiento de los bienes muebles e inmuebles, para garantizar la disponibilidad de los mismos. </t>
  </si>
  <si>
    <t>Se refiere al hurto de bienes que pertenencen a Parques Nacionales Naturales de Colombia.</t>
  </si>
  <si>
    <t>Detrimento patrimonial</t>
  </si>
  <si>
    <t>1. Realizar campañas de concientización del manejo de los recursos físicos.</t>
  </si>
  <si>
    <t>Flash informativos</t>
  </si>
  <si>
    <t>1. Realizar una jornada de socialización del procedimiento de conflicto de intereses y recordatorios sobre su cumplimiento</t>
  </si>
  <si>
    <t>Coordinador Grupo de Procesos Corporativos</t>
  </si>
  <si>
    <t>Gestionar y administrar la documentación e información producida y recibida en Parques Nacionales Naturales de Colombia y aquella que conforma su capital intelectual, mediante la generación de lineamientos, políticas y la aplicación de metodologías ajustadas a las necesidades de la Entidad, para evidenciar el cumplimiento de las funciones, asegurar la conservación, preservación y disposición oportuna de la información y la documentación para contribuir en la construcción de la memoria institucional y del País.</t>
  </si>
  <si>
    <t>Se refiere a tomar la información o documentación y ocultarla para desviar su uso y generar beneficios particulares o a terceros</t>
  </si>
  <si>
    <t>Falta de apropiación del código de integridad que rige las labores del servidor público y contratistas</t>
  </si>
  <si>
    <t xml:space="preserve">No contar con información oportuna y confiable
Pérdida de memoria institucional </t>
  </si>
  <si>
    <t>Gestionar y administrar la documentación e información producida y recibida en Parques Nacionales Naturales de Colombia y aquella que conforma su capital intelectual, mediante la genera ción de lineamientos, políticas y la aplicación de metodologías ajustadas a las necesidades de la Entidad, para evidenciar el cumplimiento de las funciones, asegurar la conservación, preservación y disposición oportuna de la información y la documentación para contribuir en la construcción de la memoria institucional y del País.</t>
  </si>
  <si>
    <t>Listados de Asistencia</t>
  </si>
  <si>
    <t>Listado de asistencia correo electrónico</t>
  </si>
  <si>
    <t>Omitir un requisito de tipo contractual</t>
  </si>
  <si>
    <t>No incorporar requisitos establecidos por la ley vigente en los pliegos de condiciones.</t>
  </si>
  <si>
    <t>1. Falta de revisión de la diferente documentación generada en el proceso de Gestión Contractual.</t>
  </si>
  <si>
    <t>Sanción disciplinaria, fiscal y penal</t>
  </si>
  <si>
    <t>Direccionamiento de los procesos de contratación a favor de terceros</t>
  </si>
  <si>
    <t>Favorecer en los procesos de contratación a un posible proponente</t>
  </si>
  <si>
    <t xml:space="preserve">Falta de aplicación de la normatividad vigente y  las directrices establecidas en el manual de contratación y procedimientos establecidos para las diferentes modalidades de contratación </t>
  </si>
  <si>
    <t>Presentar conflicto de intereses, en la ejecución de Gestión Contractual y no dar cumplimiento al procedimiento de conflicto de intereses establecido por la entidad.</t>
  </si>
  <si>
    <r>
      <t>1. Verificar que los estudios previos de las modalidades de seleccion abreviada, licitación publica y concurso de méritos, cuenten con los vistos buenos de los estructuradores tecnicos y financieros 
Nota: Para el caso de la modalidad de mínima cuantía el equipo estructurador de cada proceso, teniendo en cuenta la complejidad del mismo,</t>
    </r>
    <r>
      <rPr>
        <b/>
        <u/>
        <sz val="11"/>
        <rFont val="Arial Narrow"/>
        <family val="2"/>
      </rPr>
      <t xml:space="preserve"> podrá</t>
    </r>
    <r>
      <rPr>
        <sz val="11"/>
        <rFont val="Arial Narrow"/>
        <family val="2"/>
      </rPr>
      <t xml:space="preserve"> requerir apoyo financiero para la estructuración, caso en el cual se registrará el visto bueno o el Orfeo que contenga la estructuración de los indicadores financieros </t>
    </r>
  </si>
  <si>
    <t>Estudios previos con vistos buenos de los estructuradores tecnicos y financieros (este ultimo cuando haya lugar conforme a la nota indicada en la acción de control)
Orfeo que contenga la estructuración de los indicadores financieros cuando haya lugar (Aplica solo para nivel central)</t>
  </si>
  <si>
    <t>Grupo de Contratos 
Direcciones Territoriales</t>
  </si>
  <si>
    <t>2. Revisión y vistos buenos de las respuestas a las observaciones.</t>
  </si>
  <si>
    <t>Coordinadora Grupo de Contratos</t>
  </si>
  <si>
    <t>Respuestas a las observaciones en el secop</t>
  </si>
  <si>
    <t xml:space="preserve">
Pérdida de información que los usuarios han consignado en las aplicaciones con que la entidad cuenta y la  información propia de la Entidad</t>
  </si>
  <si>
    <t xml:space="preserve">Bajos controles preventivos para movimientos inadecuados en las aplicaciones. Falta de capacidad para poder realizar copias de seguridad. Falta de recursos en el esquema en nube para poder tener backups sobre toda la información de la entidad
</t>
  </si>
  <si>
    <t xml:space="preserve">1. Reputación y afectación economica de la entidad.
2. Indispobiilidad de la información
3. Pérdida de la información
4. Incumplimiento a las respuestas solicitadas
5. Reprocesos 
</t>
  </si>
  <si>
    <t>1. Implementar un esquema de respaldo sobre la información alojada en la entidad</t>
  </si>
  <si>
    <t>Informe del registro de ejecución del esquema de respaldo de información de la entidad</t>
  </si>
  <si>
    <t>Grupo de Tecnologías de la Información y Comunicaciones</t>
  </si>
  <si>
    <t xml:space="preserve">1. Generar mecanismos de socialización relacionados con el procedimiento de conflicto de intereses </t>
  </si>
  <si>
    <t>Listado de asistencia y/o presentación y/o correo electrónico y/o informe y/o infografía</t>
  </si>
  <si>
    <t>Grupo Tecnologías de la Información y Comunicaciones</t>
  </si>
  <si>
    <t>Posibilidad de recibir o solicitar cualquier dádiva o beneficio a nombre propio o de terceros con el fin de responder las PQRSD fuera de los términos legales establecidos.</t>
  </si>
  <si>
    <t>Posibilidad de recibir o solicitar cualquier dádiva o beneficio a nombre propio o de terceros con el fin de responder las PQRSD fuera de los términos legales establecidos</t>
  </si>
  <si>
    <t xml:space="preserve">Atender los requerimientos de los ciudadanos, mediante el suministro de la información, gestión oportuna de peticiones, recepción de trámites y servicios y evaluación a la satisfacción del usuario y la adecuada interacción con las partes interesadas.  </t>
  </si>
  <si>
    <t>Hace referencia a dar respuesta en fechas posteriores o fuera de los términos establecidos por la ley, debido a la acción u omisión y uso de poder para un beneficio privado propio o de terceros</t>
  </si>
  <si>
    <t xml:space="preserve">1. Debilidad en la clasificación que determina el  tiempo de respuesta de la pqrs de acuerdo a la clase de petición.
2. Debilidades en los mecanismos que permiten el seguimiento y control de las PQRSD (personal y sistema de gestión documental )
3. Favorecer intereses personales o de terceros </t>
  </si>
  <si>
    <t xml:space="preserve">Sanciones y demandas
</t>
  </si>
  <si>
    <t>1. Debilidad en la clasificación que determina el  tiempo de respuesta de la pqrs de acuerdo a la clase de petición.
2. Debilidades en los mecanismos que permiten el seguimiento y control de las PQRSD (personal y sistema de gestión documental )
3. Favorecer intereses personales o de terceros</t>
  </si>
  <si>
    <t>Listado de asistencia</t>
  </si>
  <si>
    <t>Coordinador Grupo de Atención al Ciudadano</t>
  </si>
  <si>
    <t>Asistir jurídicamente a Parques Nacionales Naturales en los asuntos relacionados con el cumplimiento de sus funciones, mediante la interpretación y aplicación de la normatividad vigente, para la defensa de sus intereses, garantizando la legalidad de sus actuaciones</t>
  </si>
  <si>
    <t>1. Insuficiencia en la revisión y retroalimentación de las acciones de defensa judicial.</t>
  </si>
  <si>
    <t>Desiciones judiciales en perjucio de la entidad.</t>
  </si>
  <si>
    <t>Probabilidad que un contratista o funcionario no  notifique, declare, manifieste u omita el conflicto de intereses y continúe con su actividad, incumpliendo los lineamientos de conflicto de intereses.</t>
  </si>
  <si>
    <t xml:space="preserve">1. Realizar una encuesta del conocimiento del procedimiento vigente de conflicto de intereses de la Entidad </t>
  </si>
  <si>
    <t>Encuesta</t>
  </si>
  <si>
    <t>Lider del proceso de Gestión Jurídica</t>
  </si>
  <si>
    <t>Establecer las actividades para generar y compartir el conocimiento, entre funcionarios y contratistas en los tres niveles de gestión, permitiendo su divulgación y socialización, para asegurar que el conocimiento permaneza en la Entidad y sea efectivamente transmitido a los grupos de interés, promoviendo las buenas prácticas de gestión, que permitan generar mecanismos de experimentación e innovación para el desarrollo de las soluciones para la satisfacción de los grupos de valor y grupos de interés.</t>
  </si>
  <si>
    <t>Identificar las necesidades de personal para dar cumplimiento al ciclo de vida del servidor público, formulando, desarrollando y realizando el respectivo seguimiento de cada uno de los planes, programas y lineamientos en el marco de las rutas de creación de valor que integran la dimensión del Talento Humano del MIPG, con el fin de contribuir al mejoramiento de la calidad de vida de los funcionarios de la entidad de tal manera que se contribuya al logro de la misión y objetivos institucionales.</t>
  </si>
  <si>
    <t>Listado de asistencia, presentación y correo electrónico</t>
  </si>
  <si>
    <t xml:space="preserve">Listado de asistencia y/o presentación de la socialización y/o flash informativo y/o piezas gráficas y/o correo electrónico </t>
  </si>
  <si>
    <t>Gestionar y administrar los recursos financieros asignados a la Entidad para contribuir al control de los mismos y contar con información financiera veraz y oportuna para la toma de decisiones.</t>
  </si>
  <si>
    <t>Hace referencia a realizar un registro presupuestal sin el soporte legal y sin autorización del ordenador del gasto.</t>
  </si>
  <si>
    <t>1. Falta de implementación del punto de control relacionado con anexar el acto administrativo e indicar el número de Certificado de Disponibilidad Presupuestal en el radicado del sistema de gestión documental</t>
  </si>
  <si>
    <t>Investigaciones penales, disciplinarias y fiscales
 Detrimento patrimonial</t>
  </si>
  <si>
    <t>Se refiere a que un usuario diferente al responsable del certificado de firma digital o token realice transacciones a nombre del titular del certificado</t>
  </si>
  <si>
    <t xml:space="preserve">
Uso indebido de los recursos tecnológicos relacionados con SIIF y Portal Bancario
</t>
  </si>
  <si>
    <t xml:space="preserve">Desviación de recursos financieros
 Transacciones no autorizadas
</t>
  </si>
  <si>
    <t xml:space="preserve">
Posibilidad de solicitar y/o recibir coimas o dadivas para la desviación de recursos fnancieros en beneficio propio o de un tercero</t>
  </si>
  <si>
    <t xml:space="preserve">
Uso indebido de los recursos tecnológicos relacionados con SIIF y Portal Bancario 
</t>
  </si>
  <si>
    <t xml:space="preserve">1. Solicitar inactivación por parte del Coordinador Administrativo y Financiero para portal bancario de los usuarios que presenten novedades </t>
  </si>
  <si>
    <t>Solicitud radicada en el ORFEO y Formato de novedades portal bancario</t>
  </si>
  <si>
    <t xml:space="preserve">Solicitud radicada en el ORFEO y Formato de novedades diligenciado </t>
  </si>
  <si>
    <t xml:space="preserve">
Posibilidad de recibir coimas o dadivas para la desviación o perdida de la boletería y/o del dinero recaudado por concepto de ingreso al Parque. </t>
  </si>
  <si>
    <t>Pèrdida de dinero y/o boleteria de ingreso a visitantes</t>
  </si>
  <si>
    <t xml:space="preserve">1. No acatar lo establecido en el procedimiento de Recaudo y registro de derecho de ingreso, donde se documentan los controles para la custodia del efectivo y boleteria.
Error en el control de los consecutivos de la boletería 
Perdida del inventario de la boletería </t>
  </si>
  <si>
    <t>Pérdidas económicas
 Procesos disciplinarios</t>
  </si>
  <si>
    <t>1. No acatar lo establecido en el procedimiento de Recaudo y registro de derecho de ingreso, donde se documentan los controles para la custodia del efectivo y boleteria.</t>
  </si>
  <si>
    <t>1. Realizar un control de boletería de acuerdo con el procedimiento establecido RECAUDO Y REGISTRO DE DERECHO DE INGRESO GRF_PR_17, en las áreas protegidas con vocación ecoturística.</t>
  </si>
  <si>
    <t>Control Mensual a través una base de datos consolidada de boleteria  consumida y  disponible en las áreas protegidas con vocación ecoturística.</t>
  </si>
  <si>
    <t>Áreas Protegidas con vocación ecoturistica/Direcciones Territoriales
(DTAO)</t>
  </si>
  <si>
    <t>Áreas Protegidas con vocación ecoturistica/Direcciones Territoriales
(DTCA)</t>
  </si>
  <si>
    <t>Áreas Protegidas con vocación ecoturistica/Direcciones Territoriales
(DTAN)</t>
  </si>
  <si>
    <t>Áreas Protegidas con vocación ecoturistica/Direcciones Territoriales
(DTOR)</t>
  </si>
  <si>
    <t>Áreas Protegidas con vocación ecoturistica/Direcciones Territoriales
(DTPA)</t>
  </si>
  <si>
    <t>Correo electrónico</t>
  </si>
  <si>
    <t>Coordinadora Grupo de Gestión Financiera</t>
  </si>
  <si>
    <t>1. Establer un lineamiento para realizar los pagos de los recursos generados por Traspaso a Pagaduria donde se incluya como punto de control la solicitud de la certificación de la cuenta bancaria para el pago de los conceptos autorizados por la Dirección del Tesoro Nacional, de forma que al autorizar el pago se verifique el tercero beneficiario.</t>
  </si>
  <si>
    <t>Lineamiento de Pagos con traspaso a pagaduria</t>
  </si>
  <si>
    <t>31/11/2023</t>
  </si>
  <si>
    <t>Informe Trimestral</t>
  </si>
  <si>
    <t xml:space="preserve">Documento soporte de la prueba realizada </t>
  </si>
  <si>
    <t>1. (DTOR) 
El personal de los parques con vocación ecoturistica, reponsable de la boletería y el recaudo, establece controles  de acuerdo al procedimiento de recaudo y registro de derechos de ingreso:
Matriz ingreso a visitantes y control de recuados
Inventario Boletería
Informe de conciliación de consignaciones por pago de anticipo
Informe Cierre de Caja
Informe Conciliación de recaudos
Informe de conciliación de recaudos entre el área protegida y el tercero debidamente firmada.
Informe de conciliación de recaudos entre la Dirección Territorial y el área protegida con vocación ecoturística debidamente firmada</t>
  </si>
  <si>
    <t>Hace referencia al desvio de recursos a cuentas no registradas y autorizadas</t>
  </si>
  <si>
    <t>Incuplimiento a las políticas de manejo y custodía del token del banco y datos de autenticación. 
 Potenciales conflictos de intereses</t>
  </si>
  <si>
    <t>1. Perdida de recursos financieros
 2. Perdida de credibilidad del proceso.
 3. Afectación de la imagen Institucional.
 4. Investigaciones Disciplinarias, penales y fiscales.
 5. Detrimento patrimoninal</t>
  </si>
  <si>
    <t>Posibilidad de recibir coimas o dadivas para generar pagos presupuestales y no presupuestales que no correspondan al beneficiario del pago o de la deducción sin los soportes correspondientes, en beneficio propio o cambio de una retribución economica</t>
  </si>
  <si>
    <t>1. Perdida de recursos financieros
 2. Perdida de credibilidad del proceso.
 3. Afectación de la Imagen Institucional.
 4. Investigaciones Disciplinarias, penales y fiscales.
 5. Detrimento patrimoninal</t>
  </si>
  <si>
    <t xml:space="preserve">2. Informe Trimestral de seguimiento a la Gestión de las Tesorería de las DTs.   </t>
  </si>
  <si>
    <t xml:space="preserve">3. Generar mensualmente una prueba aleatoria a los informes que emite el banco, con el fin de contrastar la veracidad de la información registrada en cada una de las transacciones realizadas tanto a nivel territorial como central. </t>
  </si>
  <si>
    <t>¿Generar intervención de los órganos de control, de la Fiscalía u otro entre?</t>
  </si>
  <si>
    <t>CATASTRÓFICO</t>
  </si>
  <si>
    <r>
      <rPr>
        <sz val="11"/>
        <color indexed="8"/>
        <rFont val="Arial Narrow"/>
        <family val="2"/>
      </rPr>
      <t xml:space="preserve">• Responder afirmativamente de </t>
    </r>
    <r>
      <rPr>
        <b/>
        <sz val="11"/>
        <color indexed="8"/>
        <rFont val="Arial Narrow"/>
        <family val="2"/>
      </rPr>
      <t xml:space="preserve">UNA </t>
    </r>
    <r>
      <rPr>
        <sz val="11"/>
        <color indexed="8"/>
        <rFont val="Arial Narrow"/>
        <family val="2"/>
      </rPr>
      <t xml:space="preserve">a </t>
    </r>
    <r>
      <rPr>
        <b/>
        <sz val="11"/>
        <color indexed="8"/>
        <rFont val="Arial Narrow"/>
        <family val="2"/>
      </rPr>
      <t>CINCO</t>
    </r>
    <r>
      <rPr>
        <sz val="11"/>
        <color indexed="8"/>
        <rFont val="Arial Narrow"/>
        <family val="2"/>
      </rPr>
      <t xml:space="preserve"> pregunta (s) genera un impacto </t>
    </r>
    <r>
      <rPr>
        <b/>
        <sz val="11"/>
        <color indexed="8"/>
        <rFont val="Arial Narrow"/>
        <family val="2"/>
      </rPr>
      <t xml:space="preserve">MODERADO. </t>
    </r>
  </si>
  <si>
    <r>
      <rPr>
        <sz val="11"/>
        <color indexed="8"/>
        <rFont val="Arial Narrow"/>
        <family val="2"/>
      </rPr>
      <t xml:space="preserve"> •  Responder afirmativamente de </t>
    </r>
    <r>
      <rPr>
        <b/>
        <sz val="11"/>
        <color indexed="8"/>
        <rFont val="Arial Narrow"/>
        <family val="2"/>
      </rPr>
      <t xml:space="preserve">SEIS a ONCE </t>
    </r>
    <r>
      <rPr>
        <sz val="11"/>
        <color indexed="8"/>
        <rFont val="Arial Narrow"/>
        <family val="2"/>
      </rPr>
      <t xml:space="preserve">genera un impacto </t>
    </r>
    <r>
      <rPr>
        <b/>
        <sz val="11"/>
        <color indexed="8"/>
        <rFont val="Arial Narrow"/>
        <family val="2"/>
      </rPr>
      <t>MAYOR.</t>
    </r>
    <r>
      <rPr>
        <sz val="11"/>
        <color indexed="8"/>
        <rFont val="Arial Narrow"/>
        <family val="2"/>
      </rPr>
      <t xml:space="preserve"> </t>
    </r>
  </si>
  <si>
    <r>
      <rPr>
        <sz val="11"/>
        <color indexed="8"/>
        <rFont val="Arial Narrow"/>
        <family val="2"/>
      </rPr>
      <t xml:space="preserve">•  Responder afirmativamente de </t>
    </r>
    <r>
      <rPr>
        <b/>
        <sz val="11"/>
        <color indexed="8"/>
        <rFont val="Arial Narrow"/>
        <family val="2"/>
      </rPr>
      <t xml:space="preserve">DOCE </t>
    </r>
    <r>
      <rPr>
        <sz val="11"/>
        <color indexed="8"/>
        <rFont val="Arial Narrow"/>
        <family val="2"/>
      </rPr>
      <t xml:space="preserve">a </t>
    </r>
    <r>
      <rPr>
        <b/>
        <sz val="11"/>
        <color indexed="8"/>
        <rFont val="Arial Narrow"/>
        <family val="2"/>
      </rPr>
      <t xml:space="preserve">DIECINUEVE </t>
    </r>
    <r>
      <rPr>
        <sz val="11"/>
        <color indexed="8"/>
        <rFont val="Arial Narrow"/>
        <family val="2"/>
      </rPr>
      <t xml:space="preserve">genera un impacto </t>
    </r>
    <r>
      <rPr>
        <b/>
        <sz val="11"/>
        <color indexed="8"/>
        <rFont val="Arial Narrow"/>
        <family val="2"/>
      </rPr>
      <t xml:space="preserve">CATASTRÓFICO. </t>
    </r>
  </si>
  <si>
    <t>Presentar conflicto de intereses, en la ejecución de las actividades propias del proceso Direccionamiento Estratégico, y no dar cumplimiento al procedimiento de conflicto de intereses establecido por la entidad.</t>
  </si>
  <si>
    <t>MAYOR</t>
  </si>
  <si>
    <r>
      <t xml:space="preserve">• Responder afirmativamente de </t>
    </r>
    <r>
      <rPr>
        <b/>
        <sz val="11"/>
        <color indexed="8"/>
        <rFont val="Arial Narrow"/>
        <family val="2"/>
      </rPr>
      <t xml:space="preserve">UNA </t>
    </r>
    <r>
      <rPr>
        <sz val="11"/>
        <color indexed="8"/>
        <rFont val="Arial Narrow"/>
        <family val="2"/>
      </rPr>
      <t xml:space="preserve">a </t>
    </r>
    <r>
      <rPr>
        <b/>
        <sz val="11"/>
        <color indexed="8"/>
        <rFont val="Arial Narrow"/>
        <family val="2"/>
      </rPr>
      <t>CINCO</t>
    </r>
    <r>
      <rPr>
        <sz val="11"/>
        <color indexed="8"/>
        <rFont val="Arial Narrow"/>
        <family val="2"/>
      </rPr>
      <t xml:space="preserve"> pregunta (s) genera un impacto </t>
    </r>
    <r>
      <rPr>
        <b/>
        <sz val="11"/>
        <rFont val="Arial Narrow"/>
        <family val="2"/>
      </rPr>
      <t xml:space="preserve">MODERADO. </t>
    </r>
  </si>
  <si>
    <t>Nº:234</t>
  </si>
  <si>
    <t xml:space="preserve">GESTIÓN DE RECURSOS FÍSICOS </t>
  </si>
  <si>
    <t>Generar espacios de concertación con comunidades, comités internos de trabajo</t>
  </si>
  <si>
    <t xml:space="preserve">Viabilidad en la implementación de estrategias mediante el adecuado relacionamiento con grupos étnicos, campesinos y comunidades, con el fin de cumplir con los objetivos estratégicos de la Entidad, generando una gobernabilidad efectiva.  
</t>
  </si>
  <si>
    <t>1. Cronograma de trabajo del parque</t>
  </si>
  <si>
    <t>PNN CHURUMBELOS - Jefe del área protegida</t>
  </si>
  <si>
    <t>Actas, agendas de trabajo, Seguimientos</t>
  </si>
  <si>
    <t>Realizar jornadas de socialización al interior del equipo, para fortalecer el desarrollo de actividades y de gestión del área protegida bajo condiciones de seguridad y adecuado relacionamiento con actores estratégicos.</t>
  </si>
  <si>
    <t>Generar seguridad a los equipos de trabajo mediante la identificación, análisis y evaluación de aspectos de seguridad previniendo y atendiendo las situaciones de riesgo publico, para facilitar y fortalecer el ejercicio de la autoridad ambiental, en el área protegida</t>
  </si>
  <si>
    <t>1. Planes de trabajo, cumplimiento de agendas</t>
  </si>
  <si>
    <t>SPM Orito - Jefe del área protegida</t>
  </si>
  <si>
    <t>Actas, presentaciones, listados de asistencia</t>
  </si>
  <si>
    <t>Fortalecer el equipo en temas asociados a la nueva institucionalidad, políticas y su articulación con el proceso de UOT</t>
  </si>
  <si>
    <t xml:space="preserve">1. Plan de trabajo donde se prioricen temáticas </t>
  </si>
  <si>
    <t>PNN Alto Fragua Indi Wasi - Jefe del área protegida</t>
  </si>
  <si>
    <t>Plan de trabajo, actas con registros fotográficos y listas asistencia.</t>
  </si>
  <si>
    <t>Abordar temas administrativos, técnicos y de planeación que aportan a la implementación de las líneas estratégicas para el cumplimiento de los objetivos de conservación</t>
  </si>
  <si>
    <t>1. Comités internos de trabajo</t>
  </si>
  <si>
    <t>PNN Chiribiquete - Jefe del área protegida</t>
  </si>
  <si>
    <t>Actas, asistencias, presentaciones</t>
  </si>
  <si>
    <t>Dialogo  con las autoridades indígenas para la implementación de las agendas en el tema de gestión del conocimiento sobre el territorio.</t>
  </si>
  <si>
    <t>1. Generar espacios de diálogo con autoridades indígenas, para concertación y  cumplimiento de agendas</t>
  </si>
  <si>
    <t>RNN PUINAWAI - Jefe del área protegida</t>
  </si>
  <si>
    <t>Actas, listados de asistencia</t>
  </si>
  <si>
    <t>Fortalecimiento de los procesos, a través de seguimientos con el equipo del área, que contribuya al cumplimiento de los objetivos estratégicos del área protegida.</t>
  </si>
  <si>
    <t xml:space="preserve">1. Comités locales
</t>
  </si>
  <si>
    <t>PNN YAIGOJE - área protegida</t>
  </si>
  <si>
    <t>Asistencias
Actas
Presentaciones
Informes</t>
  </si>
  <si>
    <t>Continuar fortaleciendo los espacios de acercamiento y concertación, en el marco de los Acuerdos Políticos de Voluntades con los pueblos indígenas, los cuales se desarrollarían dentro de las posibilidades que la situación de emergencia sanitaria lo permita, inclusive le orden publico.</t>
  </si>
  <si>
    <t xml:space="preserve">Viabilidad en la implementación de estrategias mediante el adecuado relacionamiento con grupos étnicos, campesinos y comunidades, con el fin de cumplir con los objetivos estratégicos de la Entidad, generando una gobernabilidad efectiva. </t>
  </si>
  <si>
    <t>1. informes, asistencias, actas.</t>
  </si>
  <si>
    <t>Generar espacios de concertación con comunidades, que contribuyan al cumplimiento de los objetivos de conservación del área protegida</t>
  </si>
  <si>
    <t>1. Listados de asistencia
2. Actas
3. Informes de espacios de concertación</t>
  </si>
  <si>
    <t xml:space="preserve">Actas
agendas  de trabajo
Informes de seguimiento </t>
  </si>
  <si>
    <t>Generar espacios de concertación con comunidades con las que se articula la reserva, que contribuyan al cumplimiento de los objetivos de conservación del área protegida</t>
  </si>
  <si>
    <t>1. Informes de espacios de concertación, Actas, Asistencias, Informes</t>
  </si>
  <si>
    <t xml:space="preserve">PNN Nukak - Jefe del área protegida
</t>
  </si>
  <si>
    <t>Actas, Asistencias agendas de trabajo, Seguimientos</t>
  </si>
  <si>
    <t>Listados de asistencia
Actas
Informes de espacios de concertación</t>
  </si>
  <si>
    <t>PNN Amacayacu- Jefe del área protegida</t>
  </si>
  <si>
    <t>Generar espacios de concertación y articulacion  con el equipo del área  protegida y la DTAM,  que contribuya al cumplimiento de los objetivos estratégicos de PNNC</t>
  </si>
  <si>
    <t xml:space="preserve">1. Acompañamientos de articulación, reuniones virtuales </t>
  </si>
  <si>
    <t>PNN Cahuinarí - Jefe del área protegida</t>
  </si>
  <si>
    <t>Actas
Asistencias</t>
  </si>
  <si>
    <t>Fortalecimiento de la estrategia de conectividades socioecosistemicas en el área de influencia del AP, para garantizar el flujo genético y conservación del Bosque Seco Tropical y sus especies asociadas</t>
  </si>
  <si>
    <t>Consolidación de corredores Biológicos de conectividad, que permitan unir el área protegida con los fragmentos de Bosque Seco Tropical situados en la zona con función amortiguadora y viabilizar el intercambio genético de las especies que alberga, y garantizar la provisión de agua. Además de permitir la vinculación de actores estratégicos y la comunidad en torno a un proceso que busca consolidar la apropiación del territorio, el fortalecimiento de sistemas productivos sostenible y la conservación voluntaria.</t>
  </si>
  <si>
    <t xml:space="preserve">1. Implementar la estrategia de conectividades socioecosistémicas y realizar seguimiento anual de los acuerdos voluntarios de conservación
</t>
  </si>
  <si>
    <t>SFF Los Colorados - Jefe área protegida</t>
  </si>
  <si>
    <t>Informe de implementación y seguimiento del proyecto de conectividades</t>
  </si>
  <si>
    <t xml:space="preserve">Trabajar en actividades para la conservacion del bienestar del AP mediante espacios que permitan fortalecer el relacionamiento con los asentamientos humanos ubicados en la zona de influencia del Santuario de Fauna y Flora El Corchal "El Mono Hernández" .
 </t>
  </si>
  <si>
    <t xml:space="preserve">Mejorar el bienestar de la comunidad mediante su participación activa como aliados de la Conservación 
 </t>
  </si>
  <si>
    <t xml:space="preserve">Concertar a través de mesas de trabajo la participación de las comunidades en proyectos de rehabilitación de los ecosistemas y emprendimientos con el apoyo de fuentes de financiación tales como KFW y Unión Europea
 </t>
  </si>
  <si>
    <t>Santuario de Fauna y Flora El Corchal "El Mono Hernández" - Jefe área protegida</t>
  </si>
  <si>
    <t xml:space="preserve">Actas de Reuniones y/o Listados de Asistencia y/o Registro Fotográfico y/o comunicaciones 
</t>
  </si>
  <si>
    <t xml:space="preserve">Avanzar en la fase de implementación de proyectos de inversión enfocados en disminuir la presión de los VOC`s del Parque, a través de fuentes de cooperación o de articulación con otras Entidades
</t>
  </si>
  <si>
    <t xml:space="preserve">-Mejorar las condiciones socio-ecosistémicas del AP y su área de influencia (Ecorregión Paramillo)
 -Aumento del posicionamiento del área protegida a nivel regional y nacional 
</t>
  </si>
  <si>
    <t xml:space="preserve">1. Ejecutar con los aliados estratégicos los recursos gestionados para la implementación de los proyectos de inversión enfocados en disminuir la presión de los VOC`s del Parque 
</t>
  </si>
  <si>
    <t>PNN Paramillo- Jefe del PNN Paramillo y el profesional de Planeación del AP</t>
  </si>
  <si>
    <t>Avances del informe de implementación</t>
  </si>
  <si>
    <t xml:space="preserve">Avanzar en un catálogo de objetos geográficos (polígonos) que permita identificar sitios o prioridades de compensación ambiental en el PNN d+B48:G48e Macuira
 </t>
  </si>
  <si>
    <t>Utilizar los sistemas de información geográficos para generar un instrumento que me permita determinar las necesidades de compensación del área protegida y fortalecer los procesos de recuperación ecológica en el AP de acuerdo a los objetivos estratégicos del documento REM restauración ecológica en el área protegida</t>
  </si>
  <si>
    <t xml:space="preserve">Gestionar reuniones de trabajo con los profesionales temáticos del SIG de la DTCA para generar un instrumento (mapa ) donde se identifiquen las zonas del área protegida que posibiliten compensación ambiental
</t>
  </si>
  <si>
    <t>PNN de Macuira</t>
  </si>
  <si>
    <t>Documento propuesta de prioridades de compensación ambiental para el PNN de Macuira y/o Cartografía temática  , Memorias y/o Listas de asistencia)</t>
  </si>
  <si>
    <t xml:space="preserve">Implementar iniciativas de inversión a través de fuentes cooperación y/o articulación con otras Entidades 
</t>
  </si>
  <si>
    <t>Mejora en las condiciones socioecosistémicas del área protegida y las comunidades que se encuentran en su zona de influencia (comunidades de Yariwanichi y Portete) a través de la consecución de recursos que permitan la implementación de iniciativas y proyectos</t>
  </si>
  <si>
    <t>Realizar la implementación de iniciativas financiadas por medio de proyectos de cooperación y articulación con otras entidades Realizar la gestión de recursos para proyectos de cooperación y articulación con otras entidades</t>
  </si>
  <si>
    <t>PNN BAhía Portete Kaurrele</t>
  </si>
  <si>
    <t>Actas, y/o listados de asistencia y/o memorias de reunión y/o fichas de iniciativas o proyectos</t>
  </si>
  <si>
    <t xml:space="preserve">Habilitar espacios y realizar las concertaciones con los grupos étnicos y actores sociales para la formulación del instrumento de planificación del SFF Los Flamencos. </t>
  </si>
  <si>
    <t>Diseño e implementaciòn de estrategias de manejo efectivas para la conservaciòn del SFF Los Flamencos.</t>
  </si>
  <si>
    <t xml:space="preserve"> Programaciones, reuniones, talleres, circulos de la palabra y espacios de trabajo participativos</t>
  </si>
  <si>
    <t>Santuario de Flora y Fauna Los Flamencos</t>
  </si>
  <si>
    <t>Programaciones o planes de trabajo, actas y/o memorias, presentaciones, listas de asistencia.</t>
  </si>
  <si>
    <t xml:space="preserve">Participación y acompañamiento a los consejos comunitarios en la formulación de proyectos productivos </t>
  </si>
  <si>
    <t xml:space="preserve">Mejoras en el relacionamiento con los consejos comunitarios del SF Acandí PP y de forma transversal Minimizar la amenaza sobre los Valores Objeto de Conservación del AP
</t>
  </si>
  <si>
    <t xml:space="preserve">Atender en el marco de las convocatorias de los proyectos a presentar los requerimientos de los consejos comunitarios </t>
  </si>
  <si>
    <t>SF Acandí Playón y Playona</t>
  </si>
  <si>
    <t>Documentos insumos realizados
Listas de asistencia y/o comunicaciones</t>
  </si>
  <si>
    <t>Identificar mecanismos para incentivar el manejo adecuado de los residuos sólidos generados en el AP en conjunto con la comunidad campesina e indígena, fortaleciendo de forma indirecta las interacciones con el AP</t>
  </si>
  <si>
    <t>Fortalecer el conocimiento y toma de conciencia del personal del AP y de la comunidad campesina e indígena sobre la disposición adecuada de los residuos sólidos en su entorno, contribuyendo a la implementación de acciones de protección y conservación del AP</t>
  </si>
  <si>
    <t>Implementar jornadas conjuntas con la comunidad campesina e indígena sobre la disposición adecuada de residuos</t>
  </si>
  <si>
    <t>PNN Sierra Nevada de Santa Marta - Jefe del AP</t>
  </si>
  <si>
    <t>Informes de actividades realizadas Y/o evidencias fotográficas y/o listas de asistencia de reuniones de trabajo</t>
  </si>
  <si>
    <t>Participación en los espacios de ordenamiento y seguimiento a las actividades de turismo del Distrito de Santa Marta lideradas por la Alcaldía.</t>
  </si>
  <si>
    <t>Mejorar el relacionamiento del área protegida con las instituciones distritales a traves de la participacion en los espacios convocados por el Distrito de Santa Marta para abordar el tema de ecoturismo a fin de articular la gestión del parque.</t>
  </si>
  <si>
    <t>Participar en el Comité Local de Playas - CLOP, a traves de los puestos de Mando Unificado para realizar el ordenamiento y seguimiento a las actividades turísticas que se desarrollan en el Distrito de Santa Marta.</t>
  </si>
  <si>
    <t>PNN Tayrona</t>
  </si>
  <si>
    <t>Listas de asistencia y/o comunicaciones (correos, memorandos, actas)</t>
  </si>
  <si>
    <t>Formulación de un documento que permita centralizar la información de por lo menos algunos de los actores estratégicos del sector público, privado y comunitario(Academia/Universidades, institutos de investigación, empresas, organizaciones comunitarias,
ONGs, etc.), para el desarrollo de encuentros y otras actividades que aporten al conocimiento y a la conservación del área protegida.</t>
  </si>
  <si>
    <t>Estandarizar la información de aliados estratégicos para el cuidado y conservación de los sistemas naturales</t>
  </si>
  <si>
    <t>Generar una base de datos y mantener
actualizados los actores estratégicos del sector público, privado y/o comunitario
(Academia/Universidades, institutos de investigación, empresas, organizaciones comunitarias, ONG, etc.), en donde se evidencian, puntos de encuentro e intereses en común y los avances
de la gestión.</t>
  </si>
  <si>
    <t>PNN Corales de Profundidad - Jefe del área protegida</t>
  </si>
  <si>
    <t>Base de datos actualizada y/o anexos que evidencien la actualización de
la información, gestión, oficios, correos, actas firmadas, listas de asistencia y/o ayudas de memorias.</t>
  </si>
  <si>
    <t>Generar espacios de socialización al interior del Área Protegida con el objetivo de dar a conocer e incentivar el manejo adecuado de los residuos sólidos.</t>
  </si>
  <si>
    <t>Aumentar la toma de conciencia y conocimiento del personal del área protegida y la comunidad perteneciente a la zona occidental Cienaga la Atascoza y el Torno en temas relacionados con el manejo adecuado de los residuos sólidos que pudiesen afectar el AP</t>
  </si>
  <si>
    <t>1. Desarrollar jornadas de sensibilización, limpieza y recolección de residuos sólidos al interior del área protegida</t>
  </si>
  <si>
    <t>Via Parque Isla de Salamanca</t>
  </si>
  <si>
    <t>Informe de avance de las jornadas realizadas y/o
 Registro Fotografico y/o
 Listas de Asistencia</t>
  </si>
  <si>
    <t>Generar espacios de concertación con la comunidad raizal y el fortalecimiet o del Comité de Manejo Conjunto</t>
  </si>
  <si>
    <t xml:space="preserve">Viabilidad en la implementación de las estrategias de manejo del AP, mediante un adecuado relacionamiento con la comunidad raizal, generando una gobernabilidad efectiva.  </t>
  </si>
  <si>
    <t>Planes de trabajo del AP que incluyan reuniones y actividades participativas con la comunidad raizal</t>
  </si>
  <si>
    <t>PNN Old Providence McBean Lagoon - Jefe Area Protegida</t>
  </si>
  <si>
    <t>Actas y/ memorias reuniones, presentaciones, listados de asistencia</t>
  </si>
  <si>
    <t>Generar espacios de concertacióesas de trabajo conjunto con los actores estrategicos  para la formulación participativa efectiva del Instrumento de Planeación de la Reserva Natural Cordillera Beata</t>
  </si>
  <si>
    <t>Manejo efectivo de las estrategias prioritarias de conservación de la reserva natural cordillera Beata</t>
  </si>
  <si>
    <t>Planes y mesas de trabajo participativo</t>
  </si>
  <si>
    <t>RESERVA NATURAL CORDILLERA BEATA</t>
  </si>
  <si>
    <t>Posibilidad de articular acciones con los Entes Territoriales y otras Organizaciones (Gobernaciones, Alcaldías, ONG, Agencias del Gobierno) con interés en el sector ambiente de la Orinoquia.</t>
  </si>
  <si>
    <t>Mejora de la gobernanza en los territorios con problemas de uso o tenencia dentro del parque. Incidencia en la planeación para el ordenamiento y el desarrollo de los municipios en el área de influencia. Implementación de estrategias complementarias de conservación en zonas priorizadas.</t>
  </si>
  <si>
    <t xml:space="preserve">1. Participación en los espacios convocados por los entes territoriales y otras organizaciones. </t>
  </si>
  <si>
    <t>PNN Chingaza - Jefe del área protegida</t>
  </si>
  <si>
    <t>Informes 
Actas de reuniones con listados de asistencia.</t>
  </si>
  <si>
    <t>Participar en espacios de articulación como los CIDEAs y realizar actividades en el marco de los CIDEAs.</t>
  </si>
  <si>
    <t>Visibilización del área protegida con diferentes actores institucionales.
Prevención de diferentes presiones en el largo plazo a partir del impacto de los procesos educativos incididos por el parque.</t>
  </si>
  <si>
    <t>1.Participar en espacios de articulación como los CIDEAs y realizar actividades en el marco de los CIDEAs.</t>
  </si>
  <si>
    <t>PNN Sumapaz - Jefe del área protegida</t>
  </si>
  <si>
    <t>Posibilidad de articular y vincular actores estratégicos en el proceso de formulación del Plan de Manejo del DNMI Cinaruco.</t>
  </si>
  <si>
    <t xml:space="preserve">La socialización del documento Plan de Manejo con participación social y apropiación para el manejo del área protegida. </t>
  </si>
  <si>
    <t xml:space="preserve">1. Socialización y/o divulgación del documento de plan de manejo para la articulación con los actores sociales e institucionales. </t>
  </si>
  <si>
    <t>DNMI Cinaruco  - Jefe del área protegida</t>
  </si>
  <si>
    <t xml:space="preserve">Actas de reuniones  y/o listados de asistencia con ayduas de memoria y/o soportes de correos electrónicos y/o publicaciones de la páginas web. </t>
  </si>
  <si>
    <t>Monitear los resultados de los proyectos de Cooperación Internacional con interés en el área protegida.</t>
  </si>
  <si>
    <t>Mitigar amenazas y presiones a los VOC del Parque</t>
  </si>
  <si>
    <t xml:space="preserve">1. Hacer seguimiento a los proyectos de cooperación vigentes para el manejo y fortalecimiento de la gestión del área protegida. </t>
  </si>
  <si>
    <t>PNN El Tuparro - Jefe del área protegida</t>
  </si>
  <si>
    <t xml:space="preserve">Informes con sus evidencias correspondientes. 
</t>
  </si>
  <si>
    <t xml:space="preserve">Articulación con los instrumentos de Planificación para el ordenamiento Ambiental Territorial. </t>
  </si>
  <si>
    <t xml:space="preserve">Avances en la resolución de conflictos socioambientales por Uso, Ocupación y Tenencia.  
Disminución de las presiones a los VOC del área protegida.   </t>
  </si>
  <si>
    <t xml:space="preserve">1. Articulación con los entes territoriales y otras instituciones que tengan competencia.   </t>
  </si>
  <si>
    <t>PNN Tinigua - Jefe del área protegida</t>
  </si>
  <si>
    <t>Actas de reuniones.
Listados de Asistencia con ayudas de memorias.
Documentos Técnicos con aportes técnicos.</t>
  </si>
  <si>
    <t>Establecer articulaciones que permitan el desarrollo de estrategias de manejo en pro de la conservación del Área Protegida.</t>
  </si>
  <si>
    <t>1. Participar en los instrumentos de planeación y espacios intergremiales</t>
  </si>
  <si>
    <t>PNN Cordillera de los Picachos - Jefe del área protegida</t>
  </si>
  <si>
    <t>Informes, 
Actas de reuniones y/o listados de asistencia con ayuda de memoria.</t>
  </si>
  <si>
    <t>PNN Sierra de la Macarena - Director Territorial Orinoquia - DTOR</t>
  </si>
  <si>
    <t xml:space="preserve">Informe de seguimiento y/o Actas de reuniones y/o Listados de asistencia con ayuda de memoria. </t>
  </si>
  <si>
    <t>Gestionar proyectos de Cooperación Internacional con interés en la región de la Orinoquia.</t>
  </si>
  <si>
    <t>Fortalecer la implementación de los Planes de Manejo de las Áreas Protegidas y el Plan de Acción del SIRAP</t>
  </si>
  <si>
    <t>1. Gestión y seguimiento con las Entidades implementadoras de los proyectos en Colombia</t>
  </si>
  <si>
    <t>Director Territorial Orinoquia - DTOR</t>
  </si>
  <si>
    <t>Matriz de seguimiento a proyectos de cooperación y perfiles de proyectos formulados. 
 Actas de reuniones o Listados de asistencia con ayuda de memoria.</t>
  </si>
  <si>
    <t xml:space="preserve">Generar espacios de formación a los equipos de las áreas en la aplicación del proceso administrativo sancionatorio ambiental </t>
  </si>
  <si>
    <t>Fortalecimiento de los equipos de las áreas protegidas en la aplicación de la función sancionatoria regulada en la Ley 1333 de 2009 y adecuada aplicación del procedimiento Sancionatorio Administrativo de Carácter Ambiental</t>
  </si>
  <si>
    <t xml:space="preserve">1. Reuniones, Socializaciones 
</t>
  </si>
  <si>
    <t>DTAM - Abogado procesos sancionatorios DTAM</t>
  </si>
  <si>
    <t>Actas, listas de asistencia, presentaciones</t>
  </si>
  <si>
    <t xml:space="preserve">Asegurar la correcta captura de las coordenadas geográficas de los puntos de PVC, así como el recorrido o track que debe guardarse en el GPS </t>
  </si>
  <si>
    <t>Aportar a la  consolidación del Ejercicio de la Autoridad Ambiental en las áreas de la Dirección Territorial Amazonía con el fin de prevenir, mitigar y controlar las presiones.</t>
  </si>
  <si>
    <t>1. Retroalimentar los reportes de la plataforma trimestral.</t>
  </si>
  <si>
    <t>DTAM - Profesionales SIG DTAM - Profesionales SIG AP</t>
  </si>
  <si>
    <t>Registro (correo) de Reporte de revisión de recorridos en la plataforma sin errores o anotaciones por coordenadas de puntos o track de recorridos</t>
  </si>
  <si>
    <t>Realizar las revisiones y correcciones a los recorridos que se realizan y se ingresan a la plataforma, conforme al informe de revisión generado por nivel central</t>
  </si>
  <si>
    <t>1. Revisar que en los recorridos que están ingresados a la plataforma no sigan siendo reportados con las falencias ya identificadas en el informe por nivel central</t>
  </si>
  <si>
    <t>DTAM - AP</t>
  </si>
  <si>
    <t>Socializaciones (correo electrónico), actas y/o registros de soporte técnico.</t>
  </si>
  <si>
    <t>Aumento de conocimiento de los funcionarios o contratistas en temas requeridos para el desarrollo de las funciones.</t>
  </si>
  <si>
    <t>Generar una herramienta que permita priorizar los actividades de cooperación internacional y asuntos internacionales.</t>
  </si>
  <si>
    <t>Obtener una priorización objetiva de las necesidades de cooperación en las áreas protegidas que administra PNNC para aumentar la eficiencia de dicha cooperación al mejorar su redistribución bajo criterios de equidad y al mejorar la diversificación de cooperantes.</t>
  </si>
  <si>
    <t>Generar documento con la propuesta de priorización de las necesidades de PNNC que permita estructurar el portafolio de cooperación internacional y asuntos internacionales.</t>
  </si>
  <si>
    <t>Oficina Asesora de Plenación</t>
  </si>
  <si>
    <t>Documento de priorización para la estructuración del portafolio de cooperación internacional y asuntos internacionales.</t>
  </si>
  <si>
    <t>Generar un inventario de los planes de manejo de las RNSC que están registradas en el SINAP.</t>
  </si>
  <si>
    <t>Contar con la consolidación en un solo lugar que permite la identificación del estado actual del instrumento de planificación de las RNSC, facilitando la obtención de información, disminuyendo los tiempos de consulta y evitando la dispersión de la información.</t>
  </si>
  <si>
    <t>1. Generar una matriz donde se encuentren las RNSC que cuentan con instrumento de planeación.</t>
  </si>
  <si>
    <t>Grupo de Gestión e Integración del SINAP</t>
  </si>
  <si>
    <t>Matriz de Planes de manejo de las RNSC registradas ante el SINAP actualizada.</t>
  </si>
  <si>
    <t>Fortalecimiento institucional que surja de procesos de consulta o ideación y sean subsanados a través de la asistencia de cursos virtuales, presenciales o socializaciones que permitan optimizar la trasferencia de información y conocimiento en temas transversales en MIPG y/o sus subsistemas.</t>
  </si>
  <si>
    <t>Difundir el conocimiento en los diferentes temas técnicos, operativos, transversales para facilitar los procesos de implementación de los diferentes temas transversales que hacen parte del MIPG.</t>
  </si>
  <si>
    <t>Identificación de necesidades cuando aplique con el fin de fortalecer y participar en mínimo un espacio que aporte y facilite la implementación.</t>
  </si>
  <si>
    <t>Registros de asistencia y/o actas de reunión y/o presentación y/o encuesta y/o certificado.</t>
  </si>
  <si>
    <t>Generar acciones para el fortalecimiento de las AP en temas del MIPG</t>
  </si>
  <si>
    <t>Aumentar el conocimieto, fomentar apropiación y fortalecer el personal de las AP de DTCA en los diferentes temas del MIPG</t>
  </si>
  <si>
    <t>Actividades de divulgación sobre los diferentes temas que competen al MIPG en las AP</t>
  </si>
  <si>
    <t>Dirección Territorial Caribe - DTCA</t>
  </si>
  <si>
    <t>Actas, resgistros de asistencia, presentaciones, actividades interactivas, correos electrónicos,entre otros</t>
  </si>
  <si>
    <t>Fortalecer la trasferencia de conocimiento a partir de campañas de autocontrol enfocadas en la dimensión No.7 del MIPG.</t>
  </si>
  <si>
    <t>Fortalece el Sistema de Control Interno en la Entidad, y la apropiación a través de las campañas de autocontrol.</t>
  </si>
  <si>
    <t>1. Realizar las campañas y sensibilizaciones de Autocontrol enfocadas en la dimensión No.7 del MIPG.</t>
  </si>
  <si>
    <t>Grupo de Control Interno</t>
  </si>
  <si>
    <t xml:space="preserve">Campañas y sensibilizaciones de Autocontrol. </t>
  </si>
  <si>
    <t xml:space="preserve"> Las nueva plataforma transaccional permite el cumplimiento de la política de cero papel y la emergencia sanitaria por COVID 19 redujo el manejo de papel  debido a que toda la documentación se hace virtual</t>
  </si>
  <si>
    <t>Contribuye a la implementación de la política de cero papel</t>
  </si>
  <si>
    <t>1. Implementar la nueva plataforma transaccional incorporando  documentación en forma virtual</t>
  </si>
  <si>
    <t xml:space="preserve">Coordinador Grupo de Contratos </t>
  </si>
  <si>
    <t>Reporte</t>
  </si>
  <si>
    <t>Incidir en la articulación con las otras entidades del SINAP para trabajar conjuntamente los temas derivados de la política del SINAP que se fortalezcan con acciones de comunicación</t>
  </si>
  <si>
    <t>Posicionamiento de Parques Nacionales Naturales de Colombia y su aporte mediante acciones de comunicación .</t>
  </si>
  <si>
    <t>1. Diseñar e implementar acciones de comunicación  en el marco de la política Vigente del SINAP</t>
  </si>
  <si>
    <t>Grupo de Comunicaciones - GCM</t>
  </si>
  <si>
    <t>Búsqueda permanente de eficiencia ambiental en el manejo de recursos, que se reflejan en menores consumos y menores costos</t>
  </si>
  <si>
    <t>Generar menores y más eficientes consumos de recursos para la operación de la entidad, reflejado en menores costos de operación</t>
  </si>
  <si>
    <t>Apoyar actividades de eficiencia en el consumo de recursos de operación de la entidad</t>
  </si>
  <si>
    <t>Grupo de procesos Corporativos</t>
  </si>
  <si>
    <t xml:space="preserve">Campañas </t>
  </si>
  <si>
    <t>Mejorar la administración de la documentación de la entidad mediante el monitoreo en el componente de transparencia y acceso de información.</t>
  </si>
  <si>
    <t>Brindar información oportuna a los ciudadanos y al equipo de Parques Nacionales Naturales de Colombia, así mismo damos cumplimiento a los lineamientos de Gobierno en Línea.
Las copias de seguridad periódicas evitar la perdida de datos en caso de fallas de hardware y software, por daños en discos, por virus, entre otras cosas. Así permiten salvaguardar información durante largos periodos de tiempo.  De igual forma salvaguardar la información en físico y tomando en cuenta los parámetros dados por los gestores documentales, garantizara una búsqueda oportuna y organizada</t>
  </si>
  <si>
    <t>1. Actualizar permanente de la información mínima obligatoria  de publicar de manera proactiva en los sistemas de información de la entidad (portal Web e intranet).</t>
  </si>
  <si>
    <t>Dirección Territorial Andes Nororientales - DTAN</t>
  </si>
  <si>
    <t>Registro en la página web, contenidos, recorrido virtua</t>
  </si>
  <si>
    <t>2. Mantener actualizado los activos de información que tiene algún valor para PNN y por tanto debe protegerse, información impresa, escrita en papel, transmitida por cualquier medio electrónico o almacenada en equipos de cómputo, incluyendo datos contenidos en registros, archivos y bases de datos.</t>
  </si>
  <si>
    <t>Copias de seguridad y bases documentales</t>
  </si>
  <si>
    <t>Generación y estructuración de información a partir del catálogo que se encuentra oficializado ante el SGI</t>
  </si>
  <si>
    <t xml:space="preserve">Conocimiento general de la estructura y la organización de la información geográfica en la entidad. </t>
  </si>
  <si>
    <t>Cumplimiento de la documentación del modelo de datos geográfico a partir de los lineamientos en el catalogo de objetos vigente en la Entidad</t>
  </si>
  <si>
    <t>Administradores base de datos geográica</t>
  </si>
  <si>
    <t xml:space="preserve">
Listas de asistencia reuniones de revisión o correos electrónicos o actas de revisión </t>
  </si>
  <si>
    <t>Existen aplicativos como SIGEP que permite recopilar la información de los funcionarios de PNN a nivel nacional</t>
  </si>
  <si>
    <t>Caracterización de la planta de personal actualizada con la información registrada en el SIGEP</t>
  </si>
  <si>
    <t>1. Implementar el plan de monitoreo SIGEP</t>
  </si>
  <si>
    <t>Coordinadora Grupo de Gestión Humana</t>
  </si>
  <si>
    <t>Informe de la caracterización reportada en SIGEP</t>
  </si>
  <si>
    <t>Fortalecer los conocimientos a los servidores de PNNC en temas de Gestión de Documental electrónica y física.</t>
  </si>
  <si>
    <t>Contribuir a la conservación y prevención de los documentos y archivos de PNNC como memoria histórica de la Entidad y el País.</t>
  </si>
  <si>
    <t>Solicitar al Archivo General de la Nación apoyo en capacitaciones y/o socializaciones. en temas de Gestión Documental al menos dos por año.</t>
  </si>
  <si>
    <t>Oficio solicitud de capacitaciones o sensibilizaciones en Gestión Documental al AGN.</t>
  </si>
  <si>
    <t>Fortalecer los conocimientos a los servidores del área protegida en los temas de Gestión Documental</t>
  </si>
  <si>
    <t>Contribuir a la custodia de la información generada en desarrollo de los procesos del AP y que hacen parte de la memoria institucional</t>
  </si>
  <si>
    <t>Reuniones de trabajo y/o
 Sensibilizaciones</t>
  </si>
  <si>
    <t>PNN Corales del Rosario y San Bernardo - Jefe del área protegida</t>
  </si>
  <si>
    <t>Listas de asistencias y/o Correos electrónicos
 y/o Presentaciones</t>
  </si>
  <si>
    <t>Generar un mecanismo para el control e identificación del estado de los productos jurídicos e insumos necesarios que provenientes de actores internos y externos..</t>
  </si>
  <si>
    <t xml:space="preserve">Controlar e identificar estado de la información requerida para gestionar los productos jurídicos. </t>
  </si>
  <si>
    <t>1. Diligenciamiento cuatrimestral de las bases de datos como mecanismo de control</t>
  </si>
  <si>
    <t xml:space="preserve">Oficina Asesora Jurídica </t>
  </si>
  <si>
    <t xml:space="preserve">6 Bases de datos </t>
  </si>
  <si>
    <t>Entidades del sector público y/o privado organizan ferias de servicio al ciudadano, que permiten facilitar a la población  el acceso a la información de la entidad y los trámites y servicios.</t>
  </si>
  <si>
    <t>Dar a conocer los servicios y trámites de Parques Nacionales Naturales de Colombia.</t>
  </si>
  <si>
    <t>Listado de Asistencia
Registro fotográfico</t>
  </si>
  <si>
    <t>Divulgación de información técnica de la entidad a través de publicaciones científicas, articulos, entre otros</t>
  </si>
  <si>
    <t>Aumentar el conocimiento de las partes interesadas sobre la misionalidad y funciones realizadas por la entidad</t>
  </si>
  <si>
    <t>1. Generar publicación, infografia aprobada el subdirector a demanda y remitirla a los medios de identificados e interesados en la divulgación de este tipo de publicaciones.</t>
  </si>
  <si>
    <t>Subdirección de sostenibilidad y negocios ambientales</t>
  </si>
  <si>
    <t>Correos electrónicos - comunicaciones y/o presentaciones o infograficas</t>
  </si>
  <si>
    <t>Fortalecer y generar conocimiento sobre los sistemas naturales (ecosistemas, recurso hídrico, clima) a través del programa de monitoreo de los VOC priorizados</t>
  </si>
  <si>
    <t>Manejo adecuado de los sistemas naturales para prevención y conservación de los ecosistemas y el recurso hídrico</t>
  </si>
  <si>
    <t>1. Realizar monitoreo de los VOC priorizados</t>
  </si>
  <si>
    <t>PNN Farallones de Cali - Jefe del área protegida</t>
  </si>
  <si>
    <t xml:space="preserve">Informe de actividades de monitoreo </t>
  </si>
  <si>
    <t>Fortalecer las relaciones entre la autoridad ambiental y las autoridades étnicas territoriales (Consejo Comunitaria comunidades negras)</t>
  </si>
  <si>
    <t>Creación de alianzas estratégicas para el cuidado y conservación de los sistemas naturales</t>
  </si>
  <si>
    <t>1. Construcción de manera conjunta de las acciones de ordenamiento y  manejo del área protegida</t>
  </si>
  <si>
    <t>PNN Uramba Bahía Málaga - Jefe del área protegida</t>
  </si>
  <si>
    <t>Actas de reunión de mesa conjunta</t>
  </si>
  <si>
    <t>Fortalecer la  autoridad ambiental y acciones de monitoreo</t>
  </si>
  <si>
    <t>Fortalecimiento institucional para el cuidado y conservación del área protegida</t>
  </si>
  <si>
    <t xml:space="preserve">1. Aumentar la cobertura de control y vigilancia </t>
  </si>
  <si>
    <t>SFF Mapelo - Jefe del área protegida</t>
  </si>
  <si>
    <t>Informe de seguimiento al ejercicio de la autoridad ambiental</t>
  </si>
  <si>
    <t xml:space="preserve">Generar iniciativas para disminuir la presión de los VOC a través de proyectos de cooperación </t>
  </si>
  <si>
    <t>Fortalecimiento institucional y reducción sobre las presiones de VOC del área protegida</t>
  </si>
  <si>
    <t>1. Gestionar recursos con proyectos de cooperación</t>
  </si>
  <si>
    <t>PNN Utría - Jefe del área protegida</t>
  </si>
  <si>
    <t>Informe del proceso de gestión de consecución de recursos</t>
  </si>
  <si>
    <t>Generar iniciativas para disminuir la presión de los VOC a través de proyectos de cooperación o de articulación con otras Entidades</t>
  </si>
  <si>
    <t>1. Continuar con gestión de recursos con proyectos de cooperación o articulación con otras Entidades</t>
  </si>
  <si>
    <t>PNN Gorgona - Jefe del área protegida</t>
  </si>
  <si>
    <t>Informes del proceso de gestión de consecución de recursos y articulación con Entidades</t>
  </si>
  <si>
    <t xml:space="preserve">Mejorar el relacionamiento con todos los actores sociales e institucionales del Territorio </t>
  </si>
  <si>
    <t>1. Continuar vinculando a los diferentes actores a las instancias de trabajo definidas.</t>
  </si>
  <si>
    <t>PNN Katios - Jefe del área protegida</t>
  </si>
  <si>
    <t>Actas o memorias de la reunión Mesa Local, Mesa Concertación, espacios de coordinación y seguimiento a los acuerdos de usos, y los listados de asistencia</t>
  </si>
  <si>
    <t>Participar en procesos en el marco de la implementación de los Acuerdos de la Habana referidos a la Reforma Rural Integral (punto 1) y drogas ilícitas (punto 4) coordinado por las Entidades Competentes.</t>
  </si>
  <si>
    <t>1. Participar en los espacios interinstitucionales y comunitarios y articular acciones en el marco de los procesos.</t>
  </si>
  <si>
    <t>PNN Munchique - Jefe del área protegida</t>
  </si>
  <si>
    <t>En la estrategia de uso, ocupación y tenencia del informe de gestión y sus soportes</t>
  </si>
  <si>
    <t>PNN Sanquianga - Jefe del área protegida</t>
  </si>
  <si>
    <t>Acciones desarrolladas en el marco de estrategia educaiva ambiental</t>
  </si>
  <si>
    <t>DTPA</t>
  </si>
  <si>
    <t>Generar espacios interinstitucionales y comunitarios y articular acciones en el marco de los procesos</t>
  </si>
  <si>
    <t xml:space="preserve">Riesgos de Gestión </t>
  </si>
  <si>
    <t>El consecutivo corresponde del No. 1 al 199</t>
  </si>
  <si>
    <t>Riesgos de Corrupción</t>
  </si>
  <si>
    <t>El consecutivo corresponde del No. 200 - 499</t>
  </si>
  <si>
    <t>Procesos - Nivel Central</t>
  </si>
  <si>
    <t xml:space="preserve">Riesgos de Corrupción </t>
  </si>
  <si>
    <t xml:space="preserve">DIR TERRITORIAL AMAZONIA </t>
  </si>
  <si>
    <t>DIR TERRITORIAL ANDES OCCIDENTALES</t>
  </si>
  <si>
    <t>DIR TERRITORIAL ANDES NORORIENTALES</t>
  </si>
  <si>
    <t>DIR. TERRITORIAL CARIBE</t>
  </si>
  <si>
    <t xml:space="preserve">DIR TERRITORIAL ORINOQUIA </t>
  </si>
  <si>
    <t>DIR. TERRITORIAL PACÍFICO</t>
  </si>
  <si>
    <t>CONTROL EXISTENTE</t>
  </si>
  <si>
    <t>Administración y Manejo del SPNN</t>
  </si>
  <si>
    <t>DTAM</t>
  </si>
  <si>
    <t>DTAO</t>
  </si>
  <si>
    <t>DTAN</t>
  </si>
  <si>
    <t>DTCA</t>
  </si>
  <si>
    <t>DTOR</t>
  </si>
  <si>
    <t>Autoridad Ambiental</t>
  </si>
  <si>
    <t>PNN AMACAYACU</t>
  </si>
  <si>
    <t>PNN COMPLEJO VOLCÁNICO DOÑA JUANA</t>
  </si>
  <si>
    <t xml:space="preserve">PNN CATATUMBO BARI </t>
  </si>
  <si>
    <t>SFF CIÉNAGA GRANDE SANTA MARTA</t>
  </si>
  <si>
    <t>PNN CORDILLERA DE LOS PICACHOS</t>
  </si>
  <si>
    <t>PNN FARALLONES DE CALI</t>
  </si>
  <si>
    <t>Control Disciplinario</t>
  </si>
  <si>
    <t xml:space="preserve">PNN ALTO FRAGUA </t>
  </si>
  <si>
    <t xml:space="preserve">PNN CUEVA DE LOS GUACHAROS </t>
  </si>
  <si>
    <t xml:space="preserve">PNN COCUY </t>
  </si>
  <si>
    <t>SFF EL CORCHAL MONO HERNÁNDEZ</t>
  </si>
  <si>
    <t>PNN CHINGAZA</t>
  </si>
  <si>
    <t>PNN GORGONA</t>
  </si>
  <si>
    <t>Cooperación Nacional No Oficial e Internacional</t>
  </si>
  <si>
    <t>224 - 225</t>
  </si>
  <si>
    <t xml:space="preserve">PNN CAHUINARI </t>
  </si>
  <si>
    <t>SFF GALERAS</t>
  </si>
  <si>
    <t>AUN ESTORAQUES</t>
  </si>
  <si>
    <t>SFF LOS COLORADOS</t>
  </si>
  <si>
    <t xml:space="preserve">PNN SIERRA DE LA MACARENA </t>
  </si>
  <si>
    <t>SFF ISLA DE MALPELO</t>
  </si>
  <si>
    <t>Coordinación SINAP</t>
  </si>
  <si>
    <t xml:space="preserve">RNN NUKAK </t>
  </si>
  <si>
    <t xml:space="preserve">SFF ISLA DE LA COROTA </t>
  </si>
  <si>
    <t>SFF GUANENTÁ ALTO RIO FONCE</t>
  </si>
  <si>
    <t>PNN LOS CORALES DEL ROSARIO Y SAN BERNARDO</t>
  </si>
  <si>
    <t>PNN TUPARRO</t>
  </si>
  <si>
    <t xml:space="preserve">PNN LOS KATIOS </t>
  </si>
  <si>
    <t>Direccionamiento Estratégico</t>
  </si>
  <si>
    <t>222 - 223</t>
  </si>
  <si>
    <t xml:space="preserve">PNN LA PAYA </t>
  </si>
  <si>
    <t xml:space="preserve">PNN LAS HERMOSAS </t>
  </si>
  <si>
    <t>SFF IGUAQUE</t>
  </si>
  <si>
    <t>SFF LOS FLAMENCOS</t>
  </si>
  <si>
    <t>PNN TINIGUA</t>
  </si>
  <si>
    <t xml:space="preserve">PNN MUNCHIQUE </t>
  </si>
  <si>
    <t>Evaluación Independiente</t>
  </si>
  <si>
    <t xml:space="preserve">SF PLANTAS MEDICINALES ORITO </t>
  </si>
  <si>
    <t xml:space="preserve">PNN LAS ORQUÍDEAS </t>
  </si>
  <si>
    <t>PNN PISBA</t>
  </si>
  <si>
    <t>VP ISLA DE SALAMANCA</t>
  </si>
  <si>
    <t>PNN SUMAPAZ</t>
  </si>
  <si>
    <t>PNN SANQUIANGA</t>
  </si>
  <si>
    <t>Gestión Documental</t>
  </si>
  <si>
    <t xml:space="preserve">RNN PUINAWAI </t>
  </si>
  <si>
    <t xml:space="preserve">PNN LOS NEVADOS </t>
  </si>
  <si>
    <t>PNN SERRANÍA YARIGUIES</t>
  </si>
  <si>
    <t>PNN MACUIRA</t>
  </si>
  <si>
    <t xml:space="preserve">DNMI Cinaruco </t>
  </si>
  <si>
    <t>PNN URAMBA BAHÍA MÁLAGA</t>
  </si>
  <si>
    <t>Gestión Contractual</t>
  </si>
  <si>
    <t>PNN RIO PURE</t>
  </si>
  <si>
    <t>PNN NEVADO DEL HUILA</t>
  </si>
  <si>
    <t xml:space="preserve">PNN TAMA </t>
  </si>
  <si>
    <t xml:space="preserve">PNN OLD PROVIDENCE MC BEAN LAGOON </t>
  </si>
  <si>
    <t>PNN UTRIA</t>
  </si>
  <si>
    <t>Gestión de Comunicaciones</t>
  </si>
  <si>
    <t>PNN SERRANÍA DEL CHIRIBIQUETE</t>
  </si>
  <si>
    <t xml:space="preserve">SFF OTÚN QUIMBAYA </t>
  </si>
  <si>
    <t>PNN PARAMILLO</t>
  </si>
  <si>
    <t>Gestión de Recursos Financieros</t>
  </si>
  <si>
    <t>PNN SERRANÍA DE LOS CHURUMBELOS</t>
  </si>
  <si>
    <t xml:space="preserve">PNN PURACE </t>
  </si>
  <si>
    <t>PNN SIERRA NEVADA DE SANTA MARTA</t>
  </si>
  <si>
    <t>Gestión de Recursos Físicos</t>
  </si>
  <si>
    <t>PNN YAIGOJE APAPORIS</t>
  </si>
  <si>
    <t>PNN TAYRONA</t>
  </si>
  <si>
    <t>Gestión del Talento Humano</t>
  </si>
  <si>
    <t>PNN SELVA DE FLORENCIA</t>
  </si>
  <si>
    <t>SF ACANDI PLAYÓN Y PLAYONA</t>
  </si>
  <si>
    <t>Gestión de Tecnologías y Seguridad de la Información</t>
  </si>
  <si>
    <t>PNN CORALES DE PROFUNDIDAD</t>
  </si>
  <si>
    <t xml:space="preserve">Gestión del Conocimiento e Innovación </t>
  </si>
  <si>
    <t>PNN BAHÍA PORTETE</t>
  </si>
  <si>
    <t>Gestión Jurídica</t>
  </si>
  <si>
    <t>220 - 221</t>
  </si>
  <si>
    <t xml:space="preserve">Participación Social </t>
  </si>
  <si>
    <t>Servicio al Ciudadano</t>
  </si>
  <si>
    <t>Sostenibilidad Financiera y negocios ambientales</t>
  </si>
  <si>
    <t>Riesgos que ya no existen y no están relacionados</t>
  </si>
  <si>
    <t>Riesgos de Gestión</t>
  </si>
  <si>
    <t>ACCIÓN</t>
  </si>
  <si>
    <t xml:space="preserve">Los funcionarios de la Entidad realizan la recopilación y envío de la información de desarrollo de sus actividades por medio de:
unidad de back up, donde GTIC realiza su back up, definido en el instructivo de back ups cargado en el SGI, las evidencias las cuelgan en un DRIVE que sube cada jefe. Relación de evidencias de compromisos concertados en aplicativo de Función Pública EDL. Estos back ups los realizan con periodicidad de 2 veces al año y deben tener cargadas las evidencias. Esto se realiza para recopilar y almacenar la información del desarrollo de las activiades de los funcionarios. El registro se maneja desde lo definido en TRD. </t>
  </si>
  <si>
    <t>La coordinación del Grupo de Gestión Humana determina las estratégias de forma anual para propiciar espacios que permitan mayor cobertura quedando como evidencia los listados de asistencia y material fotográfico. En caso de desviación generará las estrategias requeridas.</t>
  </si>
  <si>
    <t>8 - 9 - 10</t>
  </si>
  <si>
    <t>6</t>
  </si>
  <si>
    <t>1</t>
  </si>
  <si>
    <t>11 - 12</t>
  </si>
  <si>
    <t>5</t>
  </si>
  <si>
    <t>14</t>
  </si>
  <si>
    <t>2</t>
  </si>
  <si>
    <t>13</t>
  </si>
  <si>
    <t>21</t>
  </si>
  <si>
    <t xml:space="preserve">
Incumplimiento de los objetivos institucionales </t>
  </si>
  <si>
    <t xml:space="preserve">Posibilidad de afectación económica por no reducción de la brecha financiera e incumplimiento de los objetivos institucionales debido a insostenibilidad financiera en la gestión e implementación de los mecanismos financieros definidos e identificados por el proceso en las áreas a las que aplique, para generar recursos propios para PNNC.
</t>
  </si>
  <si>
    <t>1. El personal del proceso Coordinación del SINAP se realiza seguimiento al conocimiento y apropiación sobre los lineamientos estandarizados y documentados por la Entidad relacionados con conflicto de intereses con el objetivo de ser implementado y ejecutado el tema según la necesidad u ocurrencia del tema; Mediante una encuesta de conocimiento trimestral. En caso de desviaciones (que la persona no tenga conocimiento) se socializará los lineamientos del tema y se realizará nuevamente la encuesta.</t>
  </si>
  <si>
    <t>210 - 211</t>
  </si>
  <si>
    <t>209</t>
  </si>
  <si>
    <t>200 - 201</t>
  </si>
  <si>
    <t xml:space="preserve">202 - 203 </t>
  </si>
  <si>
    <t>206 - 207 - 208</t>
  </si>
  <si>
    <t>226 - 227 - 228</t>
  </si>
  <si>
    <t>204 - 205</t>
  </si>
  <si>
    <t>237 - 238 - 240 - 241</t>
  </si>
  <si>
    <t>236</t>
  </si>
  <si>
    <t>229 - 230</t>
  </si>
  <si>
    <t>235</t>
  </si>
  <si>
    <t>231 - 232</t>
  </si>
  <si>
    <t>Grupo de Gestión del Conocimiento y la Innovación – GGCI</t>
  </si>
  <si>
    <r>
      <t xml:space="preserve">1. Verificar que el Registro Presupuestal cuente con los requisitos tales como número del contrato, nombre, valor, cuenta bancaria, afectación correcta del CDP y del producto, y que se encuentren cargados en el orfeo los soportes confirmando que no se constituya como hechos cumplidos.
</t>
    </r>
    <r>
      <rPr>
        <b/>
        <sz val="11"/>
        <rFont val="Arial Narrow"/>
        <family val="2"/>
      </rPr>
      <t xml:space="preserve">NOTA: </t>
    </r>
    <r>
      <rPr>
        <sz val="11"/>
        <rFont val="Arial Narrow"/>
        <family val="2"/>
      </rPr>
      <t xml:space="preserve"> El objetivo es verificar la trazabilildad y la segregación de funciones de las personas en las Direcciones Territoriales y Nivel Central, que intervienen en la cadena presupuestal y que no se generen hechos cumplidos entre otros conceptos establecidos en el Estatuto organico de presupuesto.</t>
    </r>
  </si>
  <si>
    <t xml:space="preserve">2. Cuando se presenten novedades en los usuarios de SIIF Nación, el Coordinador Administrativo y Financiero remite mediante orfeo el formato de solicitud de novedades. 
Solicitar inactivación por parte del Coordinador Administrativo y Financiero para SIIF Nación de los usuarios que presenten novedades durante la vigencia. 
</t>
  </si>
  <si>
    <t>237 - 240 - 241</t>
  </si>
  <si>
    <t>233 - 234</t>
  </si>
  <si>
    <t>Insuficiente disponibilidad de la información de investigación y monitoreo para incorporar en la toma de decisiones</t>
  </si>
  <si>
    <t>Insuficiente análisis, aplicación y sistematización de los resultados obtenidos de la implementación de los programas de monitoreo y portafolios de investigación por parte de las AP..</t>
  </si>
  <si>
    <t>Posibilidad de afectación económica y reputacional  por el desconocimiento del logro de los objetivos de conservación y
aumento de las presiones, debido a que en las áreas protegidas se tomen decisiones de manejo para la conservación sin información de investigación y monitoreo disponible, analizada y sistematizada.</t>
  </si>
  <si>
    <t>1. Reportar en el PAA las gestiones y acciones generadas para el monitoreo e investigación por el AP y DT.</t>
  </si>
  <si>
    <t xml:space="preserve">
DTAO;
DTAN;
DTCA;
DTPA;
DTOR;
DTAM</t>
  </si>
  <si>
    <t>2. Realizar gestiones para el funcionamiento del módulo de informes de monitoreo e investigación en el sistema de Información Institucional.</t>
  </si>
  <si>
    <t>7 - 27</t>
  </si>
  <si>
    <t>Se incluyó el riesgo 27 el cual se habia remitido en el ORFEO No.  20222200004213 y por erros no se habia trascribido en el archivo correspondiente.</t>
  </si>
  <si>
    <t>Consulta pública</t>
  </si>
  <si>
    <t xml:space="preserve">Se cuenta con un procedimiento de infraestructura y mantenimiento de sedes, asi como un formato para el autodiagnóstico (Ficha técnica) y mantenimiento. 
Se cuenta con un inventario de de la mayoría (o de muchos) de los bienes muebles e inmuebles y un manual para el manejo y control de propiedad, planta y equipo. </t>
  </si>
  <si>
    <t>Demora en la entrega de los formatos de inclusión de los bienes (DTAO).
Falta de controles en las salidas y prestamo de bienes.
La información del formato de autodiagnóstico requiere ser complementada con planos técnicos, patología de la infraestructura. 
La infraestructura no cuenta con un gemelo digital que facilite la vinculación con un software de mantenimiento de edificaciones.
La información suministrada por las Direcciones Territoriales es incompleta o imprecisa, es decir falta incluir muebles o inmuebles.
No hay una herramienta que permita el manejo centralizado de los proyectos de infraestructura que incluya las fases de planeación, ejecución y puesta en funcionamiento</t>
  </si>
  <si>
    <t>Gestión de recursos financieros con cooperantes para el mantenimiento y/o construcción de bienes inmuebles.
Existencia de recursos por fuentes de los recursos de la Nación y el Fonam, para el tema.</t>
  </si>
  <si>
    <t xml:space="preserve">CONTEXTO </t>
  </si>
  <si>
    <t>Inclusión de 3 debilidades del proceso en el factor "procesos asociados", ajuste de la redacción de una Fortaleza en el mismo factor.
En el contexto externo ajuste en el factor "econónicos financieros" e inclusión de una nueva causas de las fuentes de financiamiento.</t>
  </si>
  <si>
    <t>El profesional asignado en nivel Central y Direcciones territoriales cada vez que se recibe la información de solicitud de CDP, valida la información entregada mediante el formato, con el objetivo de determinar  la adecuada afectación presupuestal y el uso adecuado de los catalogos del DANE, quedando registrado en el trámite mediante el gestor documental ORFEO.</t>
  </si>
  <si>
    <t>Inlcusión de la Calificación de los "atributos (documentación, frecuencia y evidencia)" de los dos controles existentes, los cuales estaban pendientes.</t>
  </si>
  <si>
    <t>Ajuste de la calificación del Atributo "documentación" para los tres controles existente y ajuste en la redacción del control existente No. 2.</t>
  </si>
  <si>
    <t xml:space="preserve">
Incumplimientos de las obligaciones tributarias relacionadas con la retención, declaración, y pago de impuestos de acuerdo a los plazos establecidos por las autoridades competentes</t>
  </si>
  <si>
    <t xml:space="preserve">
Imposición de multas y sanciones tributarias por entes de control</t>
  </si>
  <si>
    <t>Posibilidad de afectación económica por la imposición de multas y/o sanciones por entes de control debido a incumplimientos de las obligaciones tributarias relacionadas con la retención, declaración, y pago de impuestos de acuerdo a los plazos y montos establecidos por las autoridades competentes.</t>
  </si>
  <si>
    <t>Sanciones o multas del ente de control fiscal o quejas de los terceros beneficiarios</t>
  </si>
  <si>
    <t>Debido a errrores en los registros de la ejecución de los ingresos de la subcuenta FONAM.</t>
  </si>
  <si>
    <t>Posibilidad de afectación económica y/o repuacional por sanciones o multas del ente de control fiscal o quejas de los terceros beneficiarios debido a errrores en los registros de la ejecución de los ingresos de la subcuenta FONAM.</t>
  </si>
  <si>
    <t xml:space="preserve">Mensualmente el profesional de impuestos verifica los valores a presentar en las declaraciones tributarias, y saldos pendientes de declarar por aproximacion al multiplo de mil, como evidencia se genera la conciliación de impuestos. </t>
  </si>
  <si>
    <t xml:space="preserve">Mensualmente el profesional de impuestos verifica  que los valores causados y pagados correspondan a los pagos efectuados por la tesorería, dejando como evidencia la conciliación contable entre contabilidad y tesorería en el formato establecido. </t>
  </si>
  <si>
    <r>
      <t xml:space="preserve">Mensualmente el profesional de impuestos verifica el cumplimiento de las fechas establecidas en el cronograma de actividades para la presentación y pago de los impuestos a través de las declaraciones con soporte, el registro de la validación se genera a través de la matriz de seguimiento impuestos.
</t>
    </r>
    <r>
      <rPr>
        <b/>
        <sz val="10"/>
        <rFont val="Arial Narrow"/>
        <family val="2"/>
      </rPr>
      <t xml:space="preserve">NOTA: </t>
    </r>
    <r>
      <rPr>
        <sz val="10"/>
        <rFont val="Arial Narrow"/>
        <family val="2"/>
      </rPr>
      <t>La información presentada de manera mensual no se debe adjuntar para las evaluaciones de riesgos cuatrimestral). Se evaluará el cumplimiento de las territoriales de acuerdo al cronograma de impuestos debidamente actualizado con las fechas de presentación y pago.</t>
    </r>
  </si>
  <si>
    <t>Base de datos DRIVE debidamente diligenciada por las áreas responsables</t>
  </si>
  <si>
    <t>Grupo Gestión Financiera
 Direcciones Territoriales</t>
  </si>
  <si>
    <t xml:space="preserve">Informe de seguimiento </t>
  </si>
  <si>
    <t>Grupo Gestión Financiera</t>
  </si>
  <si>
    <r>
      <t>1. Diligenciar las bases de datos en el DRIVE con la liquidación de impuestos y registro de deducciones</t>
    </r>
    <r>
      <rPr>
        <strike/>
        <sz val="10"/>
        <rFont val="Arial Narrow"/>
        <family val="2"/>
      </rPr>
      <t xml:space="preserve"> </t>
    </r>
  </si>
  <si>
    <t xml:space="preserve">Diarimente, el funcionario y/o contratista verifica el perfil tributario en cada cuenta de cobro, factura y/o documento equivalente; con el fin de  determinar las retenciones que le apliquen de acuerdo a la normatividad legal vigente, la evidencia corresponde a las bases de datos de liquidación de la vigencia correspondiente.  </t>
  </si>
  <si>
    <r>
      <t xml:space="preserve">2. Informe mensual de seguimiento a la presentación y pago de las declaraciones tributarias de las Direcciones Territoriales.
</t>
    </r>
    <r>
      <rPr>
        <b/>
        <sz val="10"/>
        <rFont val="Arial Narrow"/>
        <family val="2"/>
      </rPr>
      <t xml:space="preserve">Nota: </t>
    </r>
    <r>
      <rPr>
        <sz val="10"/>
        <rFont val="Arial Narrow"/>
        <family val="2"/>
      </rPr>
      <t xml:space="preserve">Es importante notar que la presentación de los informes son mes vencido. </t>
    </r>
  </si>
  <si>
    <t>El profesional encargado en nivel central mensualmente lleva a cabo la conciliación entre la certificación emitida por las direcciones territoriales y el reporte o extracto (informe) emitido por el banco el cual verifica que la información del extracto se encuentre imputada, dejando como evidencia la conciliación firmada.</t>
  </si>
  <si>
    <t xml:space="preserve">1. La direccion territorial mensualmente genera la certificación con el fin de imputar los ingresos. </t>
  </si>
  <si>
    <t>1. Certificación mensual</t>
  </si>
  <si>
    <t>Acta de reunión</t>
  </si>
  <si>
    <t>2. El Grupo de Gestión Financiera presentara al comité de programación presupuestal las situaciones presentadas para tomar las decisiones y/o acciones inmediatas a tomar. (Plan de Contigencia)</t>
  </si>
  <si>
    <t xml:space="preserve">Inclusión del riesgo en todos los componentes dado que faltaba su inclusión pero se habia remitido mediente el ORFEO 20224300017013  </t>
  </si>
  <si>
    <t>22 - 23 - 25 - 28 - 29</t>
  </si>
  <si>
    <t>22 - 23 - 24 - 25 - 28 - 29</t>
  </si>
  <si>
    <t>Ajuste del 2do control existente incluyendo el perfil de la persona que ejecuta el control y la calificación del control correspondiente.</t>
  </si>
  <si>
    <t xml:space="preserve"> Emisión de la Ley 1930 de 2018 artículo 45, por medio de la cual se dictan disposiciones para la gestión integral de los páramos en Colombia. Esta ley permite el recaudo de recursos del sector eléctrico dirigidos con destinación especifica a las áreas protegidas que contempla la ley en mención.</t>
  </si>
  <si>
    <t>Mayor recaudo para la entidad</t>
  </si>
  <si>
    <t>1. Seguimiento al recaudo y ejecución del gasto</t>
  </si>
  <si>
    <t>Ejecución del ingreso y del gasto</t>
  </si>
  <si>
    <t xml:space="preserve">Inclusión de la oportunidad en todos los componentes dado que faltaba su inclusión pero se habia remitido mediente el ORFEO 20224300017013  </t>
  </si>
  <si>
    <t>Descripción Monitoreo del Control por el proceso</t>
  </si>
  <si>
    <t>MONITOREO OAP</t>
  </si>
  <si>
    <t>¿Se ejecutan controles de acuerdo con lo planificado?</t>
  </si>
  <si>
    <t>SÍ</t>
  </si>
  <si>
    <t>JUSTIFICACIÓN</t>
  </si>
  <si>
    <t>Corte 30 de Agosto</t>
  </si>
  <si>
    <t>Corte 30 de Diciembre</t>
  </si>
  <si>
    <t>Corte 30 de abril</t>
  </si>
  <si>
    <t>¿Se viene ejecutando el tratamiento asociado al riesgo?</t>
  </si>
  <si>
    <t>¿El responsable reporto el seguimiento de manera oportuna?</t>
  </si>
  <si>
    <t>¿Mediante el monitoreo de la primera línea de defensa se generó o requiere generar un alerta?</t>
  </si>
  <si>
    <t>¿Se ha materializado el riesgo en el período reportado?</t>
  </si>
  <si>
    <t>Fecha vigencia: 02/03/2023</t>
  </si>
  <si>
    <t>Fecha Vigencia: 02/03/2023</t>
  </si>
  <si>
    <r>
      <t xml:space="preserve">1. Realizar sensiblizaciones a Nivel Central y Direcciones Territoriales sobre generalidades de PQRS, incluyendo los diferentes paso para el correcto cierre en el Gestor Documental. 
</t>
    </r>
    <r>
      <rPr>
        <b/>
        <sz val="10"/>
        <rFont val="Arial Narrow"/>
        <family val="2"/>
      </rPr>
      <t>Nota:</t>
    </r>
    <r>
      <rPr>
        <sz val="10"/>
        <rFont val="Arial Narrow"/>
        <family val="2"/>
      </rPr>
      <t xml:space="preserve"> La meta de la acción de control es anual y corresponde a cada unidad de decisión.
Se solicitará apoyo al GPC cuando se requiera para las socializaciones del uso adecuado del Gestor Documental en el trámite de las PQRDS.</t>
    </r>
  </si>
  <si>
    <t>S ajustó la acción 1 en la descripción</t>
  </si>
  <si>
    <t>Se ajustó el "riesgo," "control 1" y "acción 1".</t>
  </si>
  <si>
    <t>Peso  porcentual de la acción</t>
  </si>
  <si>
    <r>
      <t xml:space="preserve">1. Realizar sensiblizaciones a Nivel Central y Direcciones Territoriales sobre generalidades de PQRSD, incluyendo los diferentes paso para el correcto cierre en el Gestor Documental.
</t>
    </r>
    <r>
      <rPr>
        <b/>
        <sz val="11"/>
        <rFont val="Arial Narrow"/>
        <family val="2"/>
      </rPr>
      <t xml:space="preserve">Nota: </t>
    </r>
    <r>
      <rPr>
        <sz val="11"/>
        <rFont val="Arial Narrow"/>
        <family val="2"/>
      </rPr>
      <t>La meta de la acción de control es anual y corresponde a cada unidad de decisión.
Se solicitará apoyo al GPC cuando se requiera para las socializaciones del uso adecuado del Gestor Documental en el trámite de las PQRDS</t>
    </r>
  </si>
  <si>
    <t>1. Realizar una jornada de socialización del procedimiento de conflicto de intereses y recordatorios trimestrales por correo electrónico sobre su cumplimiento
Nota: La meta de la acción de control es anual</t>
  </si>
  <si>
    <t>Directiva presidencial que limita la contratación de servicios profesionales y de apoyo a la gestión a personas que no tengan contratos con otras entidades.</t>
  </si>
  <si>
    <t xml:space="preserve">Fortalecer la comprensión, evaluación y cumplimiento de la legislación y reglamentación ambiental vigente, por parte de los servidores públicos.
La probabilidad de Ofertas económicas o intención de beneficiar a alguien con una decisión disciplinaria.
</t>
  </si>
  <si>
    <t>Los medios digitales no cumplen con los instrumentos necesarios para la práctica de las pruebas, scaneo y gestión documental de los expedientes</t>
  </si>
  <si>
    <t xml:space="preserve">Estructuración del proceso disciplinario que contiene los procedimientos documentados (ordinario)
Se realiza seguimiento permanente al plan de trabajo, a traves de repartos y requerimiento de evaluación prioritarias
Avance en el trámite y evaluación de los procesos de vigencias 2021, 2022 y 2023, disminuyendo así el volumen de expedientes </t>
  </si>
  <si>
    <t>Con la entrada en vigencia del Código General Disciplinario, la Oficina de Control Disciplinario cuenta con competencia solo para instruir el proceso y formular cargos, luego de lo cual se remite a la OAJ  competente para que continue con la etapa de juzgamiento y falla de primera instancia, a fin de que se cumpla con la finalidad ejemplificadora y correctiva.</t>
  </si>
  <si>
    <t>Interación con otros procesos para el cumplimiento de las metas programadas las cuales se ven afectadas por retrazos en la operación dentro de los plazos establecidos.</t>
  </si>
  <si>
    <t>Evaluación y finalización de procesos disciplinarios de vigencias 2021 y 2022, que disminuyó el volumen de los expedientes, que ha facilitado el tramite y evaluación de proceso activos a la fecha.</t>
  </si>
  <si>
    <t>Los medios digitales no cumplen con los instrumentos necesarios para la práctica de las pruebas  scaneo y gestión documental de los expedientes</t>
  </si>
  <si>
    <t xml:space="preserve">Apropiación por parte de los funcionarios del cumplimiento para los logros de la oficina. </t>
  </si>
  <si>
    <t xml:space="preserve">1. Dificultad en la contratación de profesionales especializados en derecho disciplinario, dada la entreda de vigencia de la  Directiva presidencial 08 del 17 de septiembre del 2022 </t>
  </si>
  <si>
    <t>1, Falta de control y prevención en el vencimiento de las etapas
2. El grado de dificultad que rodea cada proceso disciplinario.</t>
  </si>
  <si>
    <t>Base de datos de control y seguimiento manual alimentada por el jefe Oficina de Control Interno Disciplinario de manera permanente, que permite la revisión de los términos de las etapas procesales. En caso de desviaciones se generara una respuesta inmediata en el sentido de evaluar el proceso con la correspondiente decisión. (En caso de requerir evidencia, se entregara certificación dada la reserva legal)</t>
  </si>
  <si>
    <t>Se ajustó el contexto, en las tres perspectivas, interno, externo y del proceso</t>
  </si>
  <si>
    <t>Se cambiaron las causas (inmediata y raíz), se incluyó la frecuencia del control 1</t>
  </si>
  <si>
    <t>Posibilidad de recibir o solicitar cualquier dádiva o beneficio a nombre propio o para terceros por actuaciones tendiente</t>
  </si>
  <si>
    <t>3. La jefe de la Oficina de Control Disciplinario Interno, permentemente controla la reserva de los expedientes activos con el fin de prevenir la divulgación de información reservada o la alteración de los contenidos de los expedientes por parte de terceros. Dejando como evidencia certificacioón del control efectivo de los mismos. En caso de una desviación se requiere a los profesionales asignados para que informen permanentemente cuales fueron los expedientes revisados durante el periodo.</t>
  </si>
  <si>
    <t xml:space="preserve">Piezas de comunicación interna y/o listado de asistencia de la socialización del procedimiento al interior de la Oficina y/o correo electrónico
</t>
  </si>
  <si>
    <t>Se ajustó la redacción del riesgo,  se incluyó un nuevo control (3) y por ende se generó la calificación, se incluyó el correo electrónico en la evidencia de la acción 2 y se ajustaron las metas de las acciones 1 y 2.</t>
  </si>
  <si>
    <t>Participación en un espacio que permita el  fortalecimiento del conocimiento individual de los temas propios del proceso dirigido a los servidores públicos y contratistas de la oficina.</t>
  </si>
  <si>
    <t>Se ajustó la redacción de la oportunidad y se complemento la información en las casillas "acción" y "evidencia"</t>
  </si>
  <si>
    <t>1. Participación de los funcionarios o contratistas en minumo un espacio de los espacios de socialización que se identifiquen</t>
  </si>
  <si>
    <t>Asistencias y/o Citación y/o Correo de Divulgación para la asistencia.</t>
  </si>
  <si>
    <t>PNN TATAMA</t>
  </si>
  <si>
    <t>Falta de robustez e interoperabilidad para soportar y administrar de manera óptima la información de la Entidad.
Vulnerabilidad de la información, debido al trabajo en casa derivado de la emergencia sanitaria donde la entidad no puede ejercer el control suficiente frente a la seguridad de la información.
Insuficiencia de equipos de radiocomunicaciones en las áreas protegidas.</t>
  </si>
  <si>
    <t>La entidad cuenta con algunas estrategias para la gestión adecuada de los recursos naturales, tales como eficiencia en el uso de agua y puntos verdes para la separación de residuos. 
La entidad cuenta con planes pos consumo -  Programas  de gestión ambiental.</t>
  </si>
  <si>
    <t>Existe compromiso por la Dirección para la implementación de lineamientos de gestión TI y de seguridad de la información que se enfocan en la integración con la misión Institucional.</t>
  </si>
  <si>
    <t>Falta de entrega de los productos en los tiempos definidos.</t>
  </si>
  <si>
    <t>Desconocimiento por parte de los usuarios de buenas prácticas en el manejo de la información institucional.
Publicación inconsistente de los datos contenidos en los sistemas de información asignados al proceso.</t>
  </si>
  <si>
    <t>Se tienen establecidos procedimientos, formatos, instructivos que permiten direccionar las actividades propias del proceso.</t>
  </si>
  <si>
    <t>Generación de residuos técnologicos y físicos que requieren disposición final adecuada de acuerdo a la normatividad.</t>
  </si>
  <si>
    <t>Disponibilidad de proyectos de cooperación internacional, que pueden fortalecer los recursos tecnológicos en pro del cumplimiento de la misión institucional.
Planificación de proyectos tecnológicos enfocados en las áreas protegidas, que sean aplicables para recursos de cooperación.</t>
  </si>
  <si>
    <t>Presupuesto insuficiente para suplir las necesidades identificadas en el PETIC.
Continuidad en los recursos económicos para mantener los sistemas tecnológios de la entidad.</t>
  </si>
  <si>
    <t>Cambio de administración del gobierno que genere nuevos lineamientos dentro de la operación.</t>
  </si>
  <si>
    <t xml:space="preserve">Cambio en la normatividad relacionada con la gestión y Administración de la información.
Modificaciones en la normatividad que exijan la implementación de acciones y herramientas que no puedan ser cubiertas por la entidad.
Restricciones de la legislación aplicable a sector público, que limiten o impidan el flujo de implementación de nuevas tecnologías. </t>
  </si>
  <si>
    <t>Disponibilidad de Plataformas tecnológicas externas, que facilitan la prestación de los servicios interinstitucionales.
Aprovechamiento del desarrollo y uso de aplicaciones móviles, para facilitar el acceso a los trámites y servicios institucionales.</t>
  </si>
  <si>
    <t>Por las características geográficas de la entidad no hay cobertura tecnológica para todos los usuarios.
Despliegue de nuevas modalidades de cibercrímen que puedan afectar la infraestructura tecnológica de la entidad.
Uso de nuevas plataformas no autorizadas y dispositivos inseguros para el manejo o almacenamiento de la información institucional.
Obsolescencia tecnológica de la infraestructura y sistemas de la entidad.</t>
  </si>
  <si>
    <t>Disponibilidad en el mercado, para la adquisición de equipos de alta eficiencia energética y amigables con el medio ambiente. 
Aprovechamiento de medios digitales para el manejo de la información institucional, desplazando el uso de papel.</t>
  </si>
  <si>
    <r>
      <rPr>
        <sz val="11"/>
        <color rgb="FFFF0000"/>
        <rFont val="Arial Narrow"/>
        <family val="2"/>
      </rPr>
      <t>A</t>
    </r>
    <r>
      <rPr>
        <sz val="11"/>
        <rFont val="Arial Narrow"/>
        <family val="2"/>
      </rPr>
      <t>lianzas con otras instituciones, para compartir infraestructura de telecomunicaciones que mejoren la cobertura y disponibilidad de radio.</t>
    </r>
  </si>
  <si>
    <t>1. El personal del proceso de Comunicaciones realizará seguimiento al conocimiento y apropiación sobre los lineamientos estandarizados y documentados por la Entidad relacionados con el procedimiento de conflicto de intereses con el objetivo de ser implementado y ejecutado según la necesidad u ocurrencia del tema; Mediante una encuesta de conocimiento trimestral. En caso de desviaciones (que la persona no tenga conocimiento) se socializará los lineamientos del tema y se realizará nuevamente la encuesta.</t>
  </si>
  <si>
    <t xml:space="preserve">Listas de asistencia y/o comunicaciones (correos, memorandos, actas)  diseños de piezas gráficas o productos audiovisuales o radiales </t>
  </si>
  <si>
    <t>Modificaciones en la normatividad que apoyen al fortalecimiento de la infraestructura tecnológica de la entidad.</t>
  </si>
  <si>
    <t>Incumplimiento de ANS (Acuerdo de niveles de servicio) de los contratos de tecnologías por parte de los proveedores.</t>
  </si>
  <si>
    <r>
      <t xml:space="preserve">1. Implementar el esquema de auditoria sobre 3 aplicaciones y recursos  priorizadas de la entidad. 
</t>
    </r>
    <r>
      <rPr>
        <b/>
        <sz val="10"/>
        <rFont val="Arial Narrow"/>
        <family val="2"/>
      </rPr>
      <t>NOTA:</t>
    </r>
    <r>
      <rPr>
        <sz val="10"/>
        <rFont val="Arial Narrow"/>
        <family val="2"/>
      </rPr>
      <t xml:space="preserve"> Se medira mediante: 
(Numero de aplicaciones con auditoria  / número de aplicaciones del catalogo de la aplicaciones de la entidad. ) * 0,5 
+
(Numero de recursos onprimese criticos con auditoria  / número de recursos onprimese criticos de la entidad) * 0.5 </t>
    </r>
  </si>
  <si>
    <t>Pantallazo que evidencie el esquema de auditoria implementado sobre la herramienta especifica
Log de auditoria de los recursos onprimese criticos</t>
  </si>
  <si>
    <t>Gestionar los recursos tecnológicos que permiten optimizar, agilizar y soportar la operación de los procesos de la entidad, para mejorar la trazabilidad, disponibilidad y escalabilidad de la plataforma tecnológica de Parques Nacionales Naturales de Colombia a través de los controles de infraestructura y seguridad definidos.</t>
  </si>
  <si>
    <t>Se modificó la Oportunidad, los beneficios a obtener a partir de la implementación de la Oportunidad, las acciones para abordar las oportunidades y las evidencias correspondientes de la oportunidad.</t>
  </si>
  <si>
    <t>Posibilidad de recibir o solicitar cualquier dádiva o beneficio a nombre propio o para terceros tendientes a favorecer a otros con acciones u omisiones dentro de las actuaciones disciplinarias</t>
  </si>
  <si>
    <t>*Cuenta con un Grupo Interdisciplinario</t>
  </si>
  <si>
    <t>* Insuficiencia en los recursos asignados al Grupo de Comunicaciones y al Proceso de Gestión de Comunicaciones.</t>
  </si>
  <si>
    <t>*Falta de conocimiento de las personas encargadas de actualizar los contenidos y dar cumplimiento a lo que se requiera por Ley en temas de divulgación de la información pública. 
*Falta de comunicador en las Direcciones Territoriales. 
*Posible desconocimiento de la documentación, lineamientos y normatividad relacionados con conflicto de Intereses.
*No existe la planta suficiente para atender las funciones de comunicación 
*Debil capacitación y/o socializaciones para el fortalecimiento de las capacidades del personal del proceso.
* Falta de capacitación para  las personas responsables de actualizar contenidos sobre las disposiciones internas y externas (Ley 1712 de 2014) y su aplicabilidad. 
* Falta de apropiación de valores institucionales como atención al ciudadano y código de integridad.</t>
  </si>
  <si>
    <t>*La existencia del documento de la estrategia de comunicación. 
*El proceso de Gestión de Comunicaciones y los procedimientos se ajustan a partir de la experiencia de implementación de la estrategia de comunicación y educación para la conservación en los tres niveles de gestión.</t>
  </si>
  <si>
    <t>*Falta fortalecer la apropiación en la aplicación de la estrategia de comunicaciones en los tres niveles.
*Falta de socialización de los documentos del proceso y de los indicadores y metas del proceso de Gestión de Comunicaciones. 
*Baja apropiación en la adherencia de la información divulgada a través de los canales de comunicación.</t>
  </si>
  <si>
    <t>* La no operancia actualmente de la emisora virtual dedicada a divulgar temas relacionados con la gestión de la entidad.
*No todo los servidores  cuentan con un correo institucional, suficientes equipos, ni conexión a internet, ni existe un medio interno que tenga cobertura del 100% para el acceso de la información generada por el Grupo de Comunicaciones sobre Parques.
*No existe software actualizado que apoye la gestión de comunicación (software de diseño, producción audiovisual, software para envío de correos masivos y trazabilidad y seguimiento a correos).
*Insuficiente cantidad de equipos técnicos audiovisuales y diseño gráfico, necesarios para realizar las tareas de comunicación en nivel central y direcciones territoriales.
*La página web es obsoleta conforme las necesidad y exigencias de gobierno digital para interacción con ciudadano, transparencia y accesibilidad.(Accesibilidad y Usabilidad) 
Se requiere de tiempo para migrar los contenidos a la página web nueva.</t>
  </si>
  <si>
    <t>*La estrategia de comunicación no es aplicada de acuerdo a los compromisos institucionales.</t>
  </si>
  <si>
    <r>
      <t>*Falta empoderamiento de la Intranet por parte de algunos procesos de la Entidad. 
*No existe un canal que tenga una cobertura del 100% del talento humano.
*Dificultad para segmentar la información.</t>
    </r>
    <r>
      <rPr>
        <strike/>
        <sz val="11"/>
        <rFont val="Arial Narrow"/>
        <family val="2"/>
      </rPr>
      <t xml:space="preserve">
</t>
    </r>
    <r>
      <rPr>
        <sz val="11"/>
        <rFont val="Arial Narrow"/>
        <family val="2"/>
      </rPr>
      <t xml:space="preserve">* No se cuenta con apoyo de todas las DT para replicar los mensajes o directrices emitidas desde el nivel central.
</t>
    </r>
  </si>
  <si>
    <t>* Producción permanente de contenidos.
* La comunicación interna ha generado espacios participativos fortaleciendo la interacción técnica entre los diferentes niveles de la entidad y al interior de los equipos de trabajo.</t>
  </si>
  <si>
    <t>*Debilidad en la planeación y lineamientos de la estructuración para el cumplimiento de la ley 1712 de 2014</t>
  </si>
  <si>
    <t>*La estrategia esta diseñada para su implementación en los tres niveles de gestión de la Entidad</t>
  </si>
  <si>
    <t>*Al no tener Comunicadores en las Direcciones Territoriales, la estratégia de comunicación no tiene el impacto esperado en los tres Niveles de Gestión.</t>
  </si>
  <si>
    <t>* Se fortalecieron los canales de comunicación interna como Boletín Interno, Pantallas y el proyecto del Whatsapp. 
* Comunicaciones internas en los tres niveles de gestión para apoyar la implementación y apropiación de la gestión de la entidad.</t>
  </si>
  <si>
    <t xml:space="preserve">* Poca divulgación de los tiempos, para las solicitudes de comunicaciones internas y externas
*La página web no se actualiza conforme a los lineamientos de publicación a los que hace referencia la ley 1712 del 2014 y la Resolución 1519 del 2020. </t>
  </si>
  <si>
    <t xml:space="preserve">* Participación en la implementación con componentes que reconoce la misionalidad de la entidad.  </t>
  </si>
  <si>
    <t>2. Desinformación de la gestión de la entidad que pueda afectar la imagen de la misma, debilitando el trabajo técnico de la gestión de la entidad</t>
  </si>
  <si>
    <t>1. Baja apropiación en la aplicación de la estrategia de comunicaciones en los tres niveles.
2. Baja apropiación en la adherencia de los canales de comunicación.</t>
  </si>
  <si>
    <t>Un responsable del proceso realiza cuatrimestralmente el seguimiento al cumplimiento de la implementación de los mecanismos de comunicación conforme la estrategia de comunicación con el objeto de garantizar la oportuna socialización y divulgación de la gestión de la entidad. Quedando como evidencia el reporte de los mecanismos de comunicación implementada y en caso de incumplimiento en la implementación de la estrategia se generar una acción de mejora.</t>
  </si>
  <si>
    <t>El responsable de los mecanismos de comunicación (comunicaciones oficiales externas, eventos de Dirección General) en el nivel central a demanda realiza la verificación de los insumos entregados por la dependencia solicitante, validando que la misma este completa para  llevar a cabo el requerimiento solicitado, en caso de no cumplir se informará al solicitante.
Nota: Se remitirá solo una muestra de los comunicados.</t>
  </si>
  <si>
    <t xml:space="preserve">El responsable del mecanismo de comunicación de nivel central realiza seguimiento al incumplimiento detectado con el objetovo de ajustarlo y realizar las correcciones correspondientes.  (Plan de contingencia) </t>
  </si>
  <si>
    <t>2. Socializar a la Entidad como acceder a los mecanismos que tiene comunicaciones.</t>
  </si>
  <si>
    <t>Piezas comunicacionales Internas</t>
  </si>
  <si>
    <t>Gestionar la divulgación permanentemente información institucional tanto interna como externa, hacia los diferentes grupos de valor e interés, en forma amplia y transparente asegurando un correcto flujo y acceso a la información, contribuyendo de esta forma al
posicionamiento de la imagen institucional y el conocimiento de los trámites y OPAs de la Entidad.</t>
  </si>
  <si>
    <t>Con el objetivo de un beneficio propio o de un tercero modifique la estructura técnica de la página WEB para permitr la visualización y/u ocultamiento o eliminación de información pública.</t>
  </si>
  <si>
    <t>1. Falta de conocimiento de las personas en cargadas de actualizar los contenidos. 
2. Falta de apropiación de valores institucionales como atención al ciudadano y código de integridad.
3. Debilidad en la planeación y lineamientos de la estructuración para el cumplimiento de la Ley 1712 de 2014</t>
  </si>
  <si>
    <t>1. Desinformación
2. Acción u omisión
3. Incumplimiento de las expectativas de los ciudadanos
4. Afectación a la imagen institucional (Pérdida de credibilidad, de confianza)
5. Sanción por incumplimiento legal.</t>
  </si>
  <si>
    <t>2. Socializar la importancia de la actualización de los contenidos y/o las responsabilidades de la divulgación de la información en cumplimiento de la Ley 1712 de 2014, durante piezas comunicacionales.</t>
  </si>
  <si>
    <t xml:space="preserve">Piezas comunicacionales, correos internos, publicación en pantallas
</t>
  </si>
  <si>
    <t>correos electrónicos, y/o memorandos internos.</t>
  </si>
  <si>
    <t>1.	El Grupo de comunicaciones cuatrimestralmente solicita las certificaciones de las unidades de decisión frente a la actualización de contenidos en la página web e Intranet.
Nota: la meta corresponde a los 3 cuatrimestres que se reportaran.</t>
  </si>
  <si>
    <t>Posibilidad de recibir o solicitar cualquier dádiva a nombre propio o para un tercero en la ejecución de las actividades propias del proceso Gestión de Comunicaciones, incumpliendo el procedimiento de conflicto de intereses establecido por la entidad.</t>
  </si>
  <si>
    <t>1. Realizar socialización del procedimiento de conflicto de intereses al Grupo de Comunicaciones  y remite por correo electrónico recordatorios cuatrimestrales, sobre su cumplimiento.
Nota. La meta corresponde a una socialización y 3 recordatorios.</t>
  </si>
  <si>
    <t>Se ajustó el objetivo del proceso, la redacción del riesgo, su descripción, causas y consecuencias, se verificó la calificación del impacto. Se cambió el control por uno nuevo y por ende se generó su clasificación y se documentó la nueva acción 2  y se ajustó la acción uno que son el tratamiento del riesgo.</t>
  </si>
  <si>
    <t>Se ajustó el objetivo del proceso, la redacción del riesgo, se verificó la calificación del impacto del riesgo inicial y se aclaró en la acción 1 que los recordatorios son cuatrimestrales y por correo electrónico y se amplió la meta de la acción.</t>
  </si>
  <si>
    <t xml:space="preserve">Se ajustaron las causas, la descripción de los controles y se agregó la nueva acción No 2 y se ajustó la meta de la acción No. 1 </t>
  </si>
  <si>
    <t>Se revisó y se actualizó el contexto del proceso, para factores internos, del proceso y/o externos.</t>
  </si>
  <si>
    <t>Falta de compromiso de las dependencias de PNN para trabajar en sinergia las temáticas pertinentes a la OGR.
Falta de identificación de los aspectos e impactos ambientales de los procesos.
Existe debilidad en la gestión de residuos para dar cumplimiento a legislación ambiental aplicable al nivel central de la entidad.</t>
  </si>
  <si>
    <t>Atribución de funciones y  competencias a los servidores públicos y contratistas que no le son propias de su cargo 
Desconocimiento de los tiempos que otorga la normatividad, contenida en los procedimientos del Sistema de Gestión  Intregado de la Entidad, que aplica Trámites Ambientales. 
Desconocimiento de los tiempos que otorga la normatividad, contenida en los procedimientos del Sistema de Gestión Integrado de la Entidad, que aplica para Procesos sancionatorios. 
Desconocimiento de términos y etapas procesales propias del procedimiento sancionatorio, previsto en las normas.
Falta de aplicación metodologica  sobre la identificación, valoración, y calificación de las presiones en campo.
Abuso por  omisión de las funciones y competencias propias del cargo o contrato por parte de los servidores públicos. 
Posible desconocimiento de la documentación, lineamientos y normatividad relacionados con conflicto de Intereses.
Debidlidad en las respuestas a la atención y  el reporte de las situaciones de orden público.
Abuso por acción u omisión de las funciones y competencias propias del cargo o contrato por parte de los servidores públicos en las actividades de los procesos sancionatorios.</t>
  </si>
  <si>
    <t>1. Validar informe trimestral de acciones de prevención, vigilancia y control en las áreas administradas por Parques Nacionales Naturales de Colombia.</t>
  </si>
  <si>
    <r>
      <t xml:space="preserve">PAA Indicador relacionado con PVC, validado para cada DT
</t>
    </r>
    <r>
      <rPr>
        <b/>
        <sz val="12"/>
        <rFont val="Arial Narrow"/>
        <family val="2"/>
      </rPr>
      <t xml:space="preserve">Nota: </t>
    </r>
    <r>
      <rPr>
        <sz val="12"/>
        <rFont val="Arial Narrow"/>
        <family val="2"/>
      </rPr>
      <t>Aplica para reportes PAA de Marzo, Junio, Septiembre según el periodo de monitoreo</t>
    </r>
  </si>
  <si>
    <t>Posibilidad de recibir o solicitar cualquier dávida o beneficio a nombre propio de un tercero con el fin de extralimitar las funciones o dilatar  los tiempos de losTrámites Ambientales.</t>
  </si>
  <si>
    <t>Retrasos voluntarios o indebidas por parte de servidores públicos al igual que uso las funciones del cargo o su contrato de forma discrecional del poder y el monopolio en la toma de decisiones,   para su interés particular y obtener beneficio ilícito otorgamiento de permisos, concesiones y/o autorizaciones en las Áreas Protegidas.</t>
  </si>
  <si>
    <t>1. Desconocimiento de los tiempos que otorga la normatividad, contenida en los procedimientos del Sistema Intregado de Gestión de la Entidad, que aplica Trámites Ambientales. 
2. Atribución de funciones y  competencias que no le son propias de su cargo por parte de los servidores públicos u obligacines del contrato.</t>
  </si>
  <si>
    <t>Reproceso de actividades y aumento en la carga de actividades.
Pérdida de confianza y credibilidad en los servidores públicos y de las dependencias y Entidad.
Apertura de investigación disciplinaria.
Afectación a los principios de transparencia, objetividad e idoneidad de la Entidad.</t>
  </si>
  <si>
    <r>
      <t xml:space="preserve">2. El Director Territorial Caribe revisará conforme sea asignada, los actos administrativos en cumplimiento de acuerdo a las actividades establecidas en el procedimiento específico para el Permiso para adelantar labores de adecuación, reposición o mejoras a las construcciones existentes en el Parque Nacional Natural Los Corales del Rosario y de San Bernardo, con el fin de evitar la extralimitación de funciones y dar respuesta a la solicitud del usuario. En caso de observar desviaciones o falencias en los actos administrativos, se realiza devolución al profesional correspondiente para subsanar el trámite.
</t>
    </r>
    <r>
      <rPr>
        <b/>
        <sz val="11"/>
        <rFont val="Arial Narrow"/>
        <family val="2"/>
      </rPr>
      <t>Evidencia</t>
    </r>
    <r>
      <rPr>
        <sz val="11"/>
        <rFont val="Arial Narrow"/>
        <family val="2"/>
      </rPr>
      <t>: Actos administrativos con la firma del Director Territorial Caribe y Correos electrónicos de visto bueno del líder del equipo de apoyo jurídico DTCA previo a la firma del acto administrativo por parte del director territorial.</t>
    </r>
  </si>
  <si>
    <t>1. El Coordinador(a) del Grupo de Trámites y Evaluación Ambiental asigna al profesional correspondiente (abogados o técnicos) los trámites mediante ORFEO para dar respuesta a la solicitud del usuario.</t>
  </si>
  <si>
    <t>2. La Dirección Territorial Caribe, por solicitud previa del PNN CRSB, asigna por ORFEO las solicitudes de trámite de permiso para adelantar labores de adecuación reposición o mejoras a las construcciones  ya existentes en el PNN Corales del Rosario y San Bernardo para el cumplimiento de las etapas propias del trámite al profesional correspondiente.</t>
  </si>
  <si>
    <t>GTEA y Dirección Territorial Caribe</t>
  </si>
  <si>
    <r>
      <t xml:space="preserve">1. El Coordinador del Grupo de Trámites y Evaluación Ambiental revisará conforme sean asignadas, los actos administrativos en cumplimiento de acuerdo a las actividades establecidas en los procedimientos específicos para cada trámite, con el fin de evitar la extralimitación de funciones y dar respuesta a la solicitud del usuario. En caso de observar desviaciones o falencias en los actos administrativos, se realiza devolución al profesional correspondiente para subsanar el trámite.
</t>
    </r>
    <r>
      <rPr>
        <b/>
        <sz val="11"/>
        <rFont val="Arial Narrow"/>
        <family val="2"/>
      </rPr>
      <t>Evidencia</t>
    </r>
    <r>
      <rPr>
        <sz val="11"/>
        <rFont val="Arial Narrow"/>
        <family val="2"/>
      </rPr>
      <t xml:space="preserve">: Actos administrativos con visto bueno de revisión del Coordinador de GTEA. </t>
    </r>
  </si>
  <si>
    <t>216 - 242 - 243</t>
  </si>
  <si>
    <t>Posibilidad de recibir y/o solicitar cualquier dávida y/o beneficio a nombre propio y/o de un tercero con el fin de extralimitar las funciones y/o dilatar los tiempos en las diferentes instancias que adelantan procesos sancionatorios ambientales al interior de PNNC.</t>
  </si>
  <si>
    <t>Circunstancia en la cual un servidor público o contratista, por acción u omisión va más allá de las funciones y fines que le otorgan las facultades del cargo u obligacines del contrato, en las actividades de los procesos sancionatorios. Ocurre cuando por uso discrecional del poder se influye en la toma de decisiones para el ejercicio de la función sancionatoria.
Retrasos indebidos por parte de servidores públicos o contratista, cuando le asiste interés particular de obtener beneficio ilícito originado en proferir decisiones en un proceso sancionatorio</t>
  </si>
  <si>
    <t>1. Abuso por acción u omisión de las funciones y competencias propias del cargo o contrato por parte de los servidores públicos en las actividades de los procesos sancionatorios.
2. Inaplicabilidad de los tiempos que otorga la normativa que hace parte de los procedimientos del Sistema de Gestión Intregado de la Entidad, que aplica para los Procesos sancionatorios.</t>
  </si>
  <si>
    <t>Apertura de investigación disciplinaria, fiscal, penal según la gravedad  de la conducta.
Afectación a los principios establecidos en la Ley 1437 de 2011 y demás normas concordantes. 
Pérdida de credibilidad y confianza de los servidores públicos de la entidad, en la aplicación de la Ley 1333 de 2009. 
Reproceso de actividades y aumento en la carga de los procesos sancionatorios.</t>
  </si>
  <si>
    <t>Listados de asistencia y/o  actas donde se evidencien los procesos de sensibilización al equipo de trabajo, presentaciones.</t>
  </si>
  <si>
    <r>
      <t xml:space="preserve">3. Sensibilizar al equipo de trabajo sobre la normativa y/o procedimientos aplicables a la temática sancionatorio.
Este control se ejecuta a través de una sensibilización anual como mínimo y cuando sea necesario.
</t>
    </r>
    <r>
      <rPr>
        <b/>
        <sz val="11"/>
        <rFont val="Arial Narrow"/>
        <family val="2"/>
      </rPr>
      <t xml:space="preserve">Nota: </t>
    </r>
    <r>
      <rPr>
        <sz val="11"/>
        <rFont val="Arial Narrow"/>
        <family val="2"/>
      </rPr>
      <t>El nivel territorial será responsable de la sensibilización de las áreas protegidas adscritas y por ende las modificaciones que en ella se presente.</t>
    </r>
  </si>
  <si>
    <r>
      <t xml:space="preserve">1. El responsable (Director Territorial y/o, Subdirección de Gestión y Manejo –GTEA), elaborará el reporte de impulso de las investigaciones sancionatorias ambientales que se hayan gestionado en el periodo de reporte, en el ámbito de sus competencias. Verificando que el impulso sea acorde a la Ley 1333 de 2009 y la resolución 476 del 28 de diciembre de 2012 - PNN. Si el impulso a elaborar es contrario a la ley y/o a la competencia de la DT y/o SGM-GTEA, se deberá revisar el marco legal y/o se asignará al competente. 
</t>
    </r>
    <r>
      <rPr>
        <b/>
        <sz val="11"/>
        <rFont val="Arial Narrow"/>
        <family val="2"/>
      </rPr>
      <t>Evidencia</t>
    </r>
    <r>
      <rPr>
        <sz val="11"/>
        <rFont val="Arial Narrow"/>
        <family val="2"/>
      </rPr>
      <t>: actos administrativos (resoluciones, autos), oficios de respuesta de peticiones allegados por entes de control o interesados y su correspondiente constancia de envío.</t>
    </r>
  </si>
  <si>
    <t>El Director(a)Territorial y/o líder del equipo de apoyo jurídico en la DT</t>
  </si>
  <si>
    <t>GTEA
Dirección Territorial</t>
  </si>
  <si>
    <t>217</t>
  </si>
  <si>
    <t>223</t>
  </si>
  <si>
    <t>226 - 227 - 243</t>
  </si>
  <si>
    <t>226 - 227 - 239 - 243</t>
  </si>
  <si>
    <t>226 -227-239 - 243</t>
  </si>
  <si>
    <t>226 - 227 - 239 - 242 - 243</t>
  </si>
  <si>
    <t>Posibilidad de recibir o solicitar cualquier dádiva a nombre propio o para un tercero en la ejecución de las actividades propias del proceso de Autoridad Ambiental incumpliendo el procedimiento de conflicto de intereses establecido por la entidad.</t>
  </si>
  <si>
    <r>
      <t xml:space="preserve">1. Realizar al personal del proceso de Autoridad Ambiental en el nivel central una jornada de socialización empelando diferentes medios de difusión del procedimiento de conflicto de intereses y recordatorios cuatrimestrales sobre su cumplimiento por correo electrónico.
</t>
    </r>
    <r>
      <rPr>
        <b/>
        <sz val="11"/>
        <rFont val="Arial Narrow"/>
        <family val="2"/>
      </rPr>
      <t>Nota</t>
    </r>
    <r>
      <rPr>
        <sz val="11"/>
        <rFont val="Arial Narrow"/>
        <family val="2"/>
      </rPr>
      <t>. La meta corresponde a 1 socialización y tres correos de recordatorios.</t>
    </r>
  </si>
  <si>
    <t>Posibilidad de recibir o solicitar cualquier dávida o beneficio a nombre propio o de terceros con el fin de omitir el registro de las presiones con alcance sancionatorio y permisivo detectadas  en el ejercicio de PVC a través de  herramientas tecnológicas de la entidad (SMART y aplicativos), permitiendo la generación de retrasos indebidos en el seguimiento de las presiones antrópicas.</t>
  </si>
  <si>
    <t>Nº:217</t>
  </si>
  <si>
    <t>Nº:216</t>
  </si>
  <si>
    <t>Se ajustó la redacción del riesgo, se modificó el control a una acción de vertificación de conocimiento y se aclaró en la acción que corresponde a recordatorios cuatrimestrales por correo electrónico.</t>
  </si>
  <si>
    <t>Se revisó y se actualizó el contexto interno.</t>
  </si>
  <si>
    <t>Ajuste de las causas y la redacción del riesgo.
Ajustes: Control: Descripción del Control 1, 2 y 3 ajustes de redacción. 
Acción: modificación acción 1 y 2. Se elimina la acción 3.
Peso porcentual de la acción: 1 se ajusta al 50%
Producto / evidencia de la acción: Ajuste evidencia 1 y 2</t>
  </si>
  <si>
    <t>Se elimina el riesgo para unificarlo en el riesgo 242.</t>
  </si>
  <si>
    <t xml:space="preserve">Unifica la información de los antes riesgos 212 y 213, en un solo riesgo, para tener mayores claridades en dilación y extralimitación de trámites ambientales. </t>
  </si>
  <si>
    <t>Se elimina el riesgo para unificarlo en el riesgo 243.</t>
  </si>
  <si>
    <t>Se unifican los riesgos 214 y 215, creando un solo riesgo para el tema de procesos Sancionatorios, se calificó el impacto del riesgo nuevamente, se eliminan los controles y acciones de las AP dado que el marco normativo solo da responsabilidad del tema a las DT y NC, fortalece los controles y las acciones.</t>
  </si>
  <si>
    <t>Posibilidad de afectación reputacional por desconocimiento de la Entidad en las responsabilidades y actividades a ejecutar en el tema de coordinación SINAP generando una pérdida en la credibilidad y confianza de las instancias del SINAP, debido una débil implementación de acciones de acompañamiento y/o orientación, para el ejericio de coordinación del SINAP en los subsistema Regionales de AP, conforme a los lineamientos del CONPES 4050.</t>
  </si>
  <si>
    <t>Los profesionales de GGIS, semestramente verifica que la información sea consistente y responda a los compromisos de su instrumento de planficación y la política CONPES 4050, en los informes de gestión realizados por los subsistemas, generando un consolidación a nivel nacional (evidencia: Informe de orientación y acompañamiento a los sistemas regionales de áreas protegidas). En caso de desviación en relación al tiempo de la entrega se reitera la necesidad del envío del informe de gestión en los tiempos establecidos.</t>
  </si>
  <si>
    <t>Listados de asistencia con ayudas de memoria, y/o actas generadas y/o memorandos y/o correos electrónicos y/o presentaciones.</t>
  </si>
  <si>
    <t>La coordinación SINAP verifica que todas las autoridades ambientales reciban socializaciones y sensibilización en el aplicativo RUNAP de forma programada (anualmente) y/o a demanda, para fortalecer el cargue o actualización de la información en el RUNAP e indiciar los medios de solicitud de apoyos posteriores que brinda la Entidad. Para los casos que se identifique la falta de una autoridad ambiental se realizará la reprogramación de la actividad o invitación a una mesa de trabajo para socializar. Evidencia: el listado de asistencia y/o acta y/o presentación.</t>
  </si>
  <si>
    <t>Se cuenta con dos profesionales para la validación de la información: 1. Administrador temático, verifica que la información alfanumérica incorporada en el RUNAP este acorde a lo soportado en los actos administrativos y 2. Administrador geográfico quien verifica que la información cartográfica cumpla con los criterios del RUNAP; ellos realizan validaciones de acuerdo a la demanda, la cuál inicia a partir de la inscripción de un área protegida; en caso de presentar errores o inconsistencias de carácter alfanumérico o errores son sobre la información cartográfica, esto se regresa a la autoridad ambiental competente para que realice las verificaciones y ajustes de la información que ingresa al RUNAP.
Una vez la información cumple con las dos validaciones en  el RUNAP aparecerá como área protegida validada. (evidencia: Base de datos con columna que indica las fecha de validación)</t>
  </si>
  <si>
    <t>La dirección general o el delegado en caso de generación de información estadística incompleta o errónea de las áreas protegidas inscritas en el RUNAP, informará públicamente por lo medios empleados por la Entidad, la inconsitencia presentada, el resultado del reproceso y el ajuste en la publicación. (Plan de contigencia)</t>
  </si>
  <si>
    <r>
      <t xml:space="preserve">1. Realizar una jornada de socialización del procedimiento de conflicto de intereses y remitir recordatorios cuatrimestralmente por correo electrónico, sobre su cumplimiento al personal de GGIS.
</t>
    </r>
    <r>
      <rPr>
        <b/>
        <sz val="11"/>
        <rFont val="Arial Narrow"/>
        <family val="2"/>
      </rPr>
      <t>Nota</t>
    </r>
    <r>
      <rPr>
        <sz val="11"/>
        <rFont val="Arial Narrow"/>
        <family val="2"/>
      </rPr>
      <t>. La meta corresponde a 1 socialización y 3 recordatorios remitidos.</t>
    </r>
  </si>
  <si>
    <t>Se modificó la redacción del riesgo, se cambio el valor de la frecuencia para la probailidad, se actualizó el control 1 en la redacción y por ende en su calificación, y en la acción 1 se eliminaron algunas evidencias.</t>
  </si>
  <si>
    <t>Se ajusta la redacción de los controles 1, 2 y 3, y se modifica el atributo del control 3 a documentado.</t>
  </si>
  <si>
    <t>Se actualiza la redacción de la acción de tratamiento del riesgo y se ajusta la meta.</t>
  </si>
  <si>
    <t>Ausencia de una herramienta tecnológica que permita optimar las actividades propias del GGH.</t>
  </si>
  <si>
    <t xml:space="preserve">Actualizacion y publicacion del Plan Estratégico de Talento Humano- PETH y sus planes complementarios. </t>
  </si>
  <si>
    <t xml:space="preserve">Falta de Recursos para la implementacion del Plan Estratégico de Talento Humano- PETH y sus planes complementarios. </t>
  </si>
  <si>
    <t>Articulacion con los procesos de PNN para definir y desarrollar actvidades iherentes del GGH.</t>
  </si>
  <si>
    <t>Falta de implementacion de la Politica de SG - SST</t>
  </si>
  <si>
    <t>Capacidad del personal para cumplir sus funciones y/o obligaciones contractuales</t>
  </si>
  <si>
    <t>Falta identificar los  aspectos e impactos ambientales por parte de cada proceso, generando baja información y conciencia por parte del personal.</t>
  </si>
  <si>
    <t>Se cuenta con el relacionamiento adecuado con DAFP, CNSC siendo entidades que brindan asesoria en temas administrativos de personal.</t>
  </si>
  <si>
    <t>Se tienen indicadores que miden la implementación de: PETH, conflicto de interes, plan de bienestar, riesgo psicosocial, plan institucional de capacitacion.</t>
  </si>
  <si>
    <t xml:space="preserve">Se determina el lineamientos establevcidos en el proceso de conflricto de interes que opera de maenra trnaversal en totodso los procesos. </t>
  </si>
  <si>
    <t>apoyo en el procedimiento establecido en los acuerdos de Gestion en artiuclacion con OAP</t>
  </si>
  <si>
    <t xml:space="preserve">Apropiación por parte de los integrantes del proceso en la la ejecucion de las actividades asociadas a la gestion propia del GGH. </t>
  </si>
  <si>
    <t>Cambios en requisitos legales en temas ambientales aplicables a nivel central y direcciones territoriales a los que la entidad no pueda dar respuesta oportuna.</t>
  </si>
  <si>
    <t>La dificultad del acceso a las diferentes áreas protegidas por su ubicación.
Las situaciones de riesgo público que se presentan en algunas de las áreas dificultad la gestión</t>
  </si>
  <si>
    <r>
      <t>Cobertura de internet es intermitente</t>
    </r>
    <r>
      <rPr>
        <sz val="11"/>
        <color rgb="FFFF0000"/>
        <rFont val="Arial Narrow"/>
        <family val="2"/>
      </rPr>
      <t xml:space="preserve"> </t>
    </r>
    <r>
      <rPr>
        <sz val="11"/>
        <rFont val="Arial Narrow"/>
        <family val="2"/>
      </rPr>
      <t>generando que las AP no accedan a la información de forma continua.</t>
    </r>
  </si>
  <si>
    <t>Generación de catastrófes medio ambientales que genera la exposición de los servidores a condiciones inseguras.
La prestación de los servicios públicos es intermitente generando condiciones inhóspitas en las AP.</t>
  </si>
  <si>
    <t xml:space="preserve">Falta de presupuesto para financiar nuevos cargos en la planta de personal y cumplir con algunas de las actividades del proceso relacionadas con el Plan Estratégico de Talento Humano- PETH y sus planes complementarios. </t>
  </si>
  <si>
    <t xml:space="preserve">Dificultad para el desarrollo de las actividades contempladas en el Plan Estratégico de Talento Humano y sus planes temáticos, por demora en la aprobación y adopción del Plan Estratégico y/o asignación de recursos tanto financieros como humanos </t>
  </si>
  <si>
    <t>Falta de cubrimiento para el desarrollo de las actividades contempladas en el Plan Estratégico de Talento Humano y sus planes temáticos, por la dificultad del acceso a las diferentes áreas protegidas por su ubicación geografica.</t>
  </si>
  <si>
    <t>Posibilidad de afectación reputacional por sanciones y cierres temporales de centro de trabajo debido a la implementación poco efectiva del Plan Estratégico de Talento Humano y sus planes temáticos(Plan de Bienestar e incentivos, Plan Anual del Sistema de Seguridad y Salud en el Trabajo y Plan Institucional de capacitación)</t>
  </si>
  <si>
    <t>La Coordinación del Grupo de Gestión Humana solicitara formalmente la justificación al responsable del plan, por el incumplimiento de las actividades programadas, quién llevará a cabo las actividades siempre y cuando el tiempo lo permite, en caso de no ser posible ejectutar la actividad se informará a la coordinacion. Evidencias: comunicaciones y/o soportes de ejecución. (Plan de contigencia).</t>
  </si>
  <si>
    <t>1.Definir en el Plan Estratégico de Talento Humano y sus planes temáticos(Plan de Bienestar e incentivos, Plan Anual del Sistema de Seguridad y Salud en el Trabajo y Plan Institucional de capacitación), las actividades a implementar.
Nota: La meta de la accion de control es anual</t>
  </si>
  <si>
    <t>2. Gestionar actividades semestralmente de Plan de Bienestar e incentivos, Plan Anual del Sistema de Seguridad y Salud en el Trabajo y Plan Institucional de capacitación de forma virtual.</t>
  </si>
  <si>
    <t>Posibilidad de recibir o solicitar cualquier dádiva a nombre propio o para un tercero en la ejecución de las actividades propias del proceso Gestion del Talento humano incumpliendo el procedimiento de conflicto de intereses establecido por la entidad.</t>
  </si>
  <si>
    <t>1. El personal del proceso de Gestion del Talento Humano realizará seguimiento al conocimiento y apropiación sobre los lineamientos estandarizados y documentados por la Entidad relacionados con el procedimiento de conflicto de intereses con el objetivo de ser implementado y ejecutado según la necesidad u ocurrencia del tema; Mediante una encuesta de conocimiento trimestral. En caso de desviaciones (que la persona no tenga conocimiento) se socializará los lineamientos del tema y se realizará nuevamente la encuesta.</t>
  </si>
  <si>
    <t>Documento que respalde la Estrategia de conflicto de interes y/o Listado de asistencia y/o presentación de la socialización y/o flash informativo y/o piezas gráficas y/o correo electrónico y/o actas de reunion y aprobacion</t>
  </si>
  <si>
    <t>1. El Grupo de Gestion Humana realizará una jornada de socialización del procedimiento de conflicto de intereses a nivel nacional y se enviarán 3 recordatorios sobre el procedimiento, a nivel nacional (uno por trimestre) de forma cuatrimestrales por correo electrónico o flash informativo.</t>
  </si>
  <si>
    <t xml:space="preserve">2. El Grupo de Gestión Humana liderará la construcción de la estrategia de conflicto de interés, con el apoyo de la mesa técnica la cual será presentada en el comité institucional para aprobación y socialización.   </t>
  </si>
  <si>
    <t>Se actualizó el contexto interno, contexto del proceso a través de la identificación de fortalezas y debilidades, adicionalmente se modificaron las oportunidades y amenzadas del contexto externo.</t>
  </si>
  <si>
    <t>Actualización de la causa inmedita, causa raíz y la descripcion del riesgo.
Inclusión de una palabra en el control 3.
Ajuste de la redacción de las acciones 1 y 2 y cambio en la meta de la acción 2.</t>
  </si>
  <si>
    <t>Se ajustó la redacción del riesgo.
Se modificó el control 1
Se ajustó el porcentaje de la acción 1.
Se generó la nueva acción 2 con todos sus componentes.</t>
  </si>
  <si>
    <t>Posibilidad de afectación económica y reputacional por no asegurar los bienes de la entidad solicitados en el formato de inclusión debido a a la perdida total o parcial de los bienes de la entidad</t>
  </si>
  <si>
    <t>El profesional del GPC verifica que en el certificado emitido por la Aseguradora, se incluyeron los bienes en el anexo de la póliza de aseguramiento de la entidad, frentre al formato inclusión y/o exclusión de bienes a nivel nacional, quedando como evidencia la aprobación a la asegurado, en caso de desviación es decir que en el anexo uno o varios de los bienes no cumplen la información emitida se informará a aseguradora para la respectiva modificación.</t>
  </si>
  <si>
    <t>La Coordinación del GPC y/o el Director Territorial, en caso de perdida total o parcial de los bienes, inmediatamente notificarán mediante memorando a la Oficina de Control Disciplinario Interno y al Grupo de Contratos según corresponda, con el fin de de realizar el trámite respectivo.</t>
  </si>
  <si>
    <r>
      <t xml:space="preserve">1. Reportar oportunamente al Grupo de procesos Corporativos los bienes a asegurar  (oportunamente hace referencia a realizar el reporte una vez ingrese al inventario de la entidad)
</t>
    </r>
    <r>
      <rPr>
        <b/>
        <sz val="10"/>
        <rFont val="Arial Narrow"/>
        <family val="2"/>
      </rPr>
      <t>Nota:</t>
    </r>
    <r>
      <rPr>
        <sz val="10"/>
        <rFont val="Arial Narrow"/>
        <family val="2"/>
      </rPr>
      <t xml:space="preserve"> La meta de la accion de control es anual
Cuando no se registre la necesidad de reporte de bienes a asegurar, se remitirá un correo electrónico al GPC informando que no ingresaron bienes.</t>
    </r>
  </si>
  <si>
    <t>Formato de entrada de almacén junto con el formato de inclusión y exclusión.
Para los casos donde no se presentó inclusión de bienes el correo electrónico al GPC informado la eventualidad.</t>
  </si>
  <si>
    <t xml:space="preserve">Posibilidad de afectación económica y reputacional por debilidad en el seguimiento a los controles establecidos en los procedimientos de archivo y correspondencia, debido a la pérdida de la documentación física y digital de la entidad </t>
  </si>
  <si>
    <t>Grupo de Procesos Corporativos verificará de forma trimestral el cumplimiento del plan de trabajo y la actualización de inventarios documentales, con el fin de determinar el cumplimiento de las actividades de administración, manejo y conservación de los archivos de la Entidad quedando como evidencia el avance del plan de trabajo de las dependecias de Nivel Central. En caso de presentarse incumplimientos de la entrega de información se requerira a la depedencia involucrada la remisión de la misma en el menor tiempo posible.</t>
  </si>
  <si>
    <t>Cada Dirección Territorial verificará de forma trimestral el cumplimiento del plan de trabajo y la actualización de inventarios documentales de las áreas protegidas asignadas, con el fin de determinar el cumplimiento de las actividades de administración, manejo y conservación de los archivos de la Entidad quedando como evidencia la remisión del avance del plan de trabajo a Nivel Central (Grupo de Procesos Corporativos). En caso de presentarse incumplimientos de la entrega de información se requerira a la depedencia involucrada la remisión de la misma en el menor tiempo posible.</t>
  </si>
  <si>
    <t>Una vez ocurrida la pérdida de información física, la dependencia objeto de la pérdida en nivel central, territorial y área protegida, debe iniciar acciones para reconstruir la misma, con el fin de recuperar la memoria institucional de la entidad y en caso de pérdida de información digital, la dependencia objeto de la pérdida  en nivel central, territorial y área protegida, implementará el  procedimiento vigente para copias de seguridad,  con el fin de recuperar la memoria institucional de la entidad.</t>
  </si>
  <si>
    <t>Listado de asistencia, correos electrónicos o soportes de socializaciones ejecutadas</t>
  </si>
  <si>
    <r>
      <rPr>
        <sz val="11"/>
        <rFont val="Arial Narrow"/>
        <family val="2"/>
      </rPr>
      <t>1. Socialización y jornadas de apoyo a las depedencias en los diferentes temas de Gestión Documental.</t>
    </r>
    <r>
      <rPr>
        <b/>
        <sz val="11"/>
        <rFont val="Arial Narrow"/>
        <family val="2"/>
      </rPr>
      <t xml:space="preserve">
Nota. </t>
    </r>
    <r>
      <rPr>
        <sz val="11"/>
        <rFont val="Arial Narrow"/>
        <family val="2"/>
      </rPr>
      <t>La meta corresponde a las actividades programadas en el plan de trabajo en relación a apoyo de las dependencias de GPC y DT.</t>
    </r>
  </si>
  <si>
    <t>Grupo de Procesos Corporativos y Direcciones Territoriales</t>
  </si>
  <si>
    <t>1. Falta de controles en las salidas y prestamo de bienes.
2. Falta de etica por parte de los servidores.</t>
  </si>
  <si>
    <t>Posibilidad de recibir o solicitar cualquier dádiva a nombre propio o para un tercero en la ejecución de las actividades propias del proceso Gestión de Recursos Físicos incumpliendo el procedimiento de conflicto de intereses establecido por la entidad.</t>
  </si>
  <si>
    <t>1. Realizar una jornada de socialización del procedimiento de conflicto de intereses y recordatorios Cuatrimestrales por correo electrónico sobre su cumplimiento.</t>
  </si>
  <si>
    <t>Posibilidad de recibir o solicitar cualquier dádiva a nombre propio o para un tercero en la ejecución de las actividades propias del proceso Gestión Documental incumpliendo el procedimiento de conflicto de intereses establecido por la entidad.</t>
  </si>
  <si>
    <r>
      <t xml:space="preserve">1. Realizar una jornada de socialización del procedimiento de conflicto de intereses y recordatorios cuatrimestrales por correo electrónico sobre su cumplimiento
</t>
    </r>
    <r>
      <rPr>
        <b/>
        <sz val="11"/>
        <rFont val="Arial Narrow"/>
        <family val="2"/>
      </rPr>
      <t>Nota:</t>
    </r>
    <r>
      <rPr>
        <sz val="11"/>
        <rFont val="Arial Narrow"/>
        <family val="2"/>
      </rPr>
      <t xml:space="preserve"> La meta de la accion de control es anual</t>
    </r>
  </si>
  <si>
    <t>Se ajustó la redacción del riesgo, se modificaron los controles 1 y 2 y su calificación y se modificó la acción 1 en redacción, evidencia y porcentaje y se elimina la acción 2.</t>
  </si>
  <si>
    <t>Se ajusta la redacción del riesgo, se modificaron los controles 1, 2 y 3 y la calificación del control 2 y se modifica la acción 1 del plan de acción del riesgo.</t>
  </si>
  <si>
    <t>Se ajustó la redacción del riesgo, se modificó el control 1 en su redacción y se modificó las fechas de la acción del plan de tratmiento del riesgo</t>
  </si>
  <si>
    <t>Se ajustó la redacción del riesgo, se modificó el control 1 en su redacción, se complementó la acción 1 con la frecuencia y se modificó las fechas de la acción del plan de tratmiento del riesgo.</t>
  </si>
  <si>
    <t>Se ajustó la redacción del riesgo, se modificó el control 1 en su redacción y se incluyó un nuevo control (2) por lo cual se generó su calificación.</t>
  </si>
  <si>
    <t>Se ajustó la redacción del riesgo, se modificó el control 1 en su redacción, se complementó en la acción 1 la frecuencia de la actividad.</t>
  </si>
  <si>
    <t>Insuficiencia de personal para el desarrollo de las actividades del proceso Gestión de Tecnologías y Seguridad de la Información. 
Fuga de información por desconocimiento o uso indebido por parte de los usuarios.
Incumplimiento en la entrega de los productos que aportan a la construccion y mantenimiento de los sistemas, en los tiempos definidos.</t>
  </si>
  <si>
    <t>Se realiza el aprovisionamiento de infraestructura tecnológica en algunos sitios (DT´s y AP), optimizando recursos y servicios</t>
  </si>
  <si>
    <r>
      <t xml:space="preserve">La posibilidad de afectación reputacional por investigaciones disciplinarias, daños, publicación de información incorrecta, manipulación y acciones ilicitas que se origina debido al uso indebido de la información digital de la entidad .
</t>
    </r>
    <r>
      <rPr>
        <sz val="11"/>
        <color rgb="FF0070C0"/>
        <rFont val="Arial Narrow"/>
        <family val="2"/>
      </rPr>
      <t/>
    </r>
  </si>
  <si>
    <t>Ventanilla Única</t>
  </si>
  <si>
    <t>Aplicación PQRSDF</t>
  </si>
  <si>
    <t>Indisponibilidad de servicio por ataques informaticos</t>
  </si>
  <si>
    <t xml:space="preserve">Ausencia de controles de disponibilidad y accesibilidad sobre la aplicación </t>
  </si>
  <si>
    <t xml:space="preserve">Información Pública Clasificada </t>
  </si>
  <si>
    <t>Posibilidad de recibir o solicitar cualquier dádiva a nombre propio o para un tercero para generar ocultamiento o pedida a de la información en los sistemas de información de TI de PNNC</t>
  </si>
  <si>
    <t>Posibilidad de recibir o solicitar cualquier dádiva a nombre propio o para un tercero en la ejecución de las actividades propias del proceso Tecnologias de la Información y las Comunicaciones  incumpliendo el procedimiento de conflicto de intereses establecido por la entidad.</t>
  </si>
  <si>
    <t xml:space="preserve">Fortalecimiento del esquema de conectividad a nivel nacional </t>
  </si>
  <si>
    <t>Entrega de servicios a funcionarios, contratistas y publico general a nivel nacional.</t>
  </si>
  <si>
    <t xml:space="preserve">Contratación de proveedor que garantice las capacidades requeridas para la entidad. </t>
  </si>
  <si>
    <t>Contrato de conectividad en ejecución y monitoreo sobre el esquema de conectividad.</t>
  </si>
  <si>
    <t>Grupo de Tecnologías de la Información y las Comunicaciones</t>
  </si>
  <si>
    <t xml:space="preserve">Se actualizó el contexto interno y contexto del proceso identificando sus fortalezas y debilidades, adicional del contexto externo actualizando sus oportunidades  y amenazas. </t>
  </si>
  <si>
    <t>ACTIVOS DE INFORMACIÓN</t>
  </si>
  <si>
    <t>Se incluyó el activo del aplicativo ventanilla única de acuerdo a las observaciones remitidas por del GTEA en enero 2023.</t>
  </si>
  <si>
    <t xml:space="preserve">Se ajustó la redacción de la acción No. 1 y la evidencia de la misma. </t>
  </si>
  <si>
    <t>Se ajustó la medición de la acción 1 y se incluyé otra evidencia para la acción No. 1.</t>
  </si>
  <si>
    <t>Se ajustó la redacción de el riesgo de corrupción y se incluyó la tabla de impacto para el riesgo inicial.</t>
  </si>
  <si>
    <t xml:space="preserve">Se ajustó la redacción de el riesgo de corrupción y se incluyó la tabla de impacto para el riesgo inicial y se modificó en el control No. 1 la frecuencia de la encuesta de conocimiento </t>
  </si>
  <si>
    <t>La persona asignada para presupuesto en la Dirección Territorial trimestralmente valida que no se comprometan recursos faltando al principio de anualidad mediante la revisión de informe de registros presupuestales generado del SIIF Nación, quedando registrado en el  informe técnico financiero que es firmado por el ordenador del Gasto y la coordinación de los equipos internos de trabajo, en caso de determinar faltas al principio de anualidad se devuelve al área solicitante para la modificaciones que correspondan.</t>
  </si>
  <si>
    <t>Listado de registros presupuestales del SIIF Nación, evidenciando que en la descripción del registro este el número del orfeo y código PAA</t>
  </si>
  <si>
    <t xml:space="preserve">Se ajustó la redacción del control 1. </t>
  </si>
  <si>
    <t>Se aclaró la evidencia de la acción 1.</t>
  </si>
  <si>
    <t>Se dio claridad al tipo de novedades en el control 1 y se incluyó una nota especificando acciones en permisos de menos de 3 días.</t>
  </si>
  <si>
    <t xml:space="preserve">
 Falta de continuidad de los procesos  de relacionamiento con comunidades étnicas y/o campesinas a largo plazo,que sumado a las debilidades internas de las organizaciones de base que incrementa los conflictos socioambientales en los territorios y dificulta el logro de acuerdos para el manejo. </t>
  </si>
  <si>
    <t xml:space="preserve">Posibilidad de afectación reputacional por falta de continuidad en los procesos  de relacionamiento con comunidades étnicas y/o campesinas a largo plazo, que sumado a las debilidades internas de las organizaciones comunitarias incrementan las posibilidades de generar conflictos socioambientales en los territorios y dificulta el logro de acuerdos para el manejo y conservación de las áreas debido a un manejo del área protegida que no atiende adecuadamente su contexto sociocultural. </t>
  </si>
  <si>
    <t>La SGM-GPM generará mesa de trabajo cuando se identifique dificultad en los procesos de relacionamiento con grupos étnicos y comunidades locales,que permita continuidad en la gestión, planeación y manejo en las Aps. (Plan de Contigencia).</t>
  </si>
  <si>
    <t xml:space="preserve">La SGM-GPM validará ( mayo-noviembre) los compromisos en los planes de trabajo por cada DT en la matriz de seguimiento cuantitativo y cualitativo, con el fin revisar los avances, dificultades o necesidades de precisión frente a los alcances de las acciones.  En la medida que se detecten debilidades en la implementación de los planes de trabajo se convocan a sesiones de trabajo entre  los tres niveles para generar orientaciones y concertar el fortalecimiento de la gestión. 
</t>
  </si>
  <si>
    <t>Las DT, validaran según remisión de cada AP los elementos técnicos y contenido de los acuerdos a suscribirse con comunidades campesinas que contemplan acciones relacionadas con economía campesina y alternativas de uso compatibles con los objetivos de conservación, emitiendo concepto por medio de memorando a la SGM. En caso de presentarse observaciones, se reunirán los tres niveles de gestión en mesa técnica para hacer la respectiva retroalimentación.</t>
  </si>
  <si>
    <t xml:space="preserve">Reporte de seguimiento y/o monitoreo a acuerdos suscritos. Y anexos que apliquen (matrices, listas de asistencia, actas, correos electrónicos). </t>
  </si>
  <si>
    <r>
      <t xml:space="preserve">2. Seguimiento a los acuerdos con comunidades campesinas que contemplan acciones con economÍa campesina y alternativa con uso compatible con los objetivos de conservación.
</t>
    </r>
    <r>
      <rPr>
        <b/>
        <sz val="10"/>
        <rFont val="Arial Narrow"/>
        <family val="2"/>
      </rPr>
      <t>Nota</t>
    </r>
    <r>
      <rPr>
        <sz val="10"/>
        <rFont val="Arial Narrow"/>
        <family val="2"/>
      </rPr>
      <t>: Cada DT reportara las AP que posean dichos acuerdos.</t>
    </r>
  </si>
  <si>
    <t>La SGM-GPM validará ( según la entrega) los indicadores de monitoreo e investigación de cada AP y DT en matrices, verificando que las actividades y el flujo de información se están realizando de acuerdo con lo planeado. De acuerdo a los resultados se convocaran sesiones de trabajo de apoyo y/o retroalimentación que permitan fortalecer la ejecución del monitoreo e investigación en las APs.
Nota: La evidencia son matriz por cada indicador.</t>
  </si>
  <si>
    <t>La SGM-GPM solicitará al AP las razones del porque no presento información de monitoreo e investigación, y convocará espacio que permita identificar acciones y compromisos para la entrega , análisis y sistematización de la información. (Plan de contigencia)</t>
  </si>
  <si>
    <t>Se cambio la causa raíz
Se modificó la redacción del riesgo dado el cambio de la causa raíz.
Se revisaron los 4 controles y sus calificaciones eliminando el control 2. 
Se ajustó en la acción 1 el porcentaje, se eliminó la acción 2 y la acción 3 paso a ser la acción 2 y se ajusto la redacción, el porcentaje, la evidencia y el responsable.</t>
  </si>
  <si>
    <t>Se revisaron los 4 controles eliminando los controles 2 y 3 y se ajustó la redacción de los dos controles que quedaron verificando su calificación.</t>
  </si>
  <si>
    <t>Debilidad en la evaluación y seguimiento de las actividades requeridas, para el diseño y/o ajuste y/o implementación de mecanismos financieros en PNNC.
Debilidades en la planeación de metas para el diseño y/o ajuste de los mecanismos financieros necesarios.</t>
  </si>
  <si>
    <t>N.º: 231</t>
  </si>
  <si>
    <t>N.º: 232</t>
  </si>
  <si>
    <r>
      <rPr>
        <b/>
        <sz val="10"/>
        <color theme="1"/>
        <rFont val="Arial Narrow"/>
        <family val="2"/>
      </rPr>
      <t xml:space="preserve">Riesgo: </t>
    </r>
    <r>
      <rPr>
        <sz val="10"/>
        <color theme="1"/>
        <rFont val="Arial Narrow"/>
        <family val="2"/>
      </rPr>
      <t>Posibilidad de recibir o solicitar cualquier dádiva o beneficio a nombre propio o de terceros con el fin de responder las PQRSD fuera de los términos legales establecidos.</t>
    </r>
  </si>
  <si>
    <r>
      <rPr>
        <b/>
        <sz val="10"/>
        <color theme="1"/>
        <rFont val="Arial Narrow"/>
        <family val="2"/>
      </rPr>
      <t xml:space="preserve">Riesgo: </t>
    </r>
    <r>
      <rPr>
        <sz val="10"/>
        <color theme="1"/>
        <rFont val="Arial Narrow"/>
        <family val="2"/>
      </rPr>
      <t>Presentar conflicto de intereses, en la ejecución de Servicio al Ciudadano y no dar cumplimiento al procedimiento de conflicto de intereses establecido por la entidad.</t>
    </r>
  </si>
  <si>
    <t>N.º: 220</t>
  </si>
  <si>
    <t>Riesgo: Defensa judicial que se realice para el favorecimiento de particulares</t>
  </si>
  <si>
    <t>Riesgo: Presentar conflicto de intereses, en la ejecución de una actividad de asesoría jurídica y no dar cumplimiento al procedimiento de conflicto de intereses establecido por la entidad.</t>
  </si>
  <si>
    <t>N.º: 233</t>
  </si>
  <si>
    <t>Riesgo: Presentar conflicto de intereses, en la ejecución de las actividades gestión de conocimiento y no dar cumplimiento al procedimiento de conflicto de intereses establecido por la entidad.</t>
  </si>
  <si>
    <t>Nº:235</t>
  </si>
  <si>
    <t>N.º: 230</t>
  </si>
  <si>
    <t>N.º: 229</t>
  </si>
  <si>
    <t>N.º: 226</t>
  </si>
  <si>
    <t>N.º: 227</t>
  </si>
  <si>
    <t>N.º: 228</t>
  </si>
  <si>
    <t>Riesgo: Posibilidad de recibir o solicitar cualquier dávida o beneficio a nombre propio de un tercero con el fin de realizar ocultamiento o perdida  de la infomación de la entidad.</t>
  </si>
  <si>
    <t>N.º: 224</t>
  </si>
  <si>
    <t>N.º: 225</t>
  </si>
  <si>
    <r>
      <rPr>
        <b/>
        <sz val="10"/>
        <color theme="1"/>
        <rFont val="Arial Narrow"/>
        <family val="2"/>
      </rPr>
      <t>Riesgo</t>
    </r>
    <r>
      <rPr>
        <sz val="10"/>
        <color theme="1"/>
        <rFont val="Arial Narrow"/>
        <family val="2"/>
      </rPr>
      <t>: Posibilidad de recibir o solicitar cualquier dádiva a nombre propio o para un tercero en la ejecución de las actividades propias del proceso Gestión Documental incumpliendo el procedimiento de conflicto de intereses establecido por la entidad.</t>
    </r>
  </si>
  <si>
    <t>Riesgo: Posibilidad de recibir o solicitar cualquier dávida o beneficio a nombre propio de un tercero con el fin de realizar sustracción de bienes propiedad de la Entidad</t>
  </si>
  <si>
    <t>N.º: 223</t>
  </si>
  <si>
    <t>N.º: 222</t>
  </si>
  <si>
    <t>Riesgo: Posibilidad de recibir o solicitar cualquier dádiva a nombre propio o para un tercero en la ejecución de las actividades propias del proceso Gestión de Recursos Físicos incumpliendo el procedimiento de conflicto de intereses establecido por la entidad.</t>
  </si>
  <si>
    <t>N.º: 221</t>
  </si>
  <si>
    <t>Riesgo: Posibilidad de recibir o solicitar cualquier dádiva a nombre propio o para un tercero para permitir la entrega, apropiación de dinero, destinación de recursos físicos de la entidad a operaciones o actividades diferentes de las inicialmente pactados u otra utilidad indebida.</t>
  </si>
  <si>
    <t>Posibilidad de recibir o solicitar cualquier dádiva a nombre propio o para un tercero en la ejecución de las actividades propias del proceso Sostenibilidad Financiera y Negocios Ambientales, incumpliendo el procedimiento de conflicto de intereses establecido por la entidad.</t>
  </si>
  <si>
    <t>1. Desconocimiento de la documentación, lineamientos y normatividad relacionados con conflicto de Intereses.</t>
  </si>
  <si>
    <t>219 - 244</t>
  </si>
  <si>
    <t>N.º: 244</t>
  </si>
  <si>
    <t>Riesgo: Posibilidad de recibir o solicitar cualquier dádiva a nombre propio o para un tercero en la ejecución de las actividades propias del proceso Sostenibilidad Financiera y Negocios Ambientales, incumpliendo el procedimiento de conflicto de intereses establecido por la entidad.</t>
  </si>
  <si>
    <t>N.º: 219</t>
  </si>
  <si>
    <t>Riesgo: Presentar conflicto de intereses, en la ejecución del proceso de PARTICIPACIÓN SOCIAL  y no dar cumplimiento al procedimiento de conflicto de intereses establecido por la entidad.</t>
  </si>
  <si>
    <t>N.º: 218</t>
  </si>
  <si>
    <t>N.º: 242</t>
  </si>
  <si>
    <t>N.º: 243</t>
  </si>
  <si>
    <t>Riesgo: Pérdida  de información generada a través de las investigaciones requeridas para la toma de decisiones de manejo, dificultando la evaluacion de la misma para el monitoreo y evaluacion de acciones de manejo requeridas.</t>
  </si>
  <si>
    <t>Riesgo: Presentar conflicto de intereses, en la ejecución del proceso AMSPNN y no dar cumplimiento al procedimiento de conflicto de intereses establecido por la entidad.</t>
  </si>
  <si>
    <t>N.º: 210</t>
  </si>
  <si>
    <t>N.º: 211</t>
  </si>
  <si>
    <t>N.º: 236</t>
  </si>
  <si>
    <t>Riesgo: Posibilidad de recibir o solicitar cualquier dádiva a nombre propio o para un tercero en la ejecución de las actividades propias del proceso Gestion del Talento humano incumpliendo el procedimiento de conflicto de intereses establecido por la entidad.</t>
  </si>
  <si>
    <t>N.º: 206</t>
  </si>
  <si>
    <t>N.º: 208</t>
  </si>
  <si>
    <t>N.º: 207</t>
  </si>
  <si>
    <t>N.º: 205</t>
  </si>
  <si>
    <t>N.º: 204</t>
  </si>
  <si>
    <t>N.º: 203</t>
  </si>
  <si>
    <t>N.º: 202</t>
  </si>
  <si>
    <t>N.º: 200</t>
  </si>
  <si>
    <t>N.º: 201</t>
  </si>
  <si>
    <t>Nº:238</t>
  </si>
  <si>
    <t>Riesgo: Afectar el presupuesto sin el respectivo soporte legal en beneficio propio o a cambio de una retribución económica.</t>
  </si>
  <si>
    <t>Nº:240</t>
  </si>
  <si>
    <t>SI</t>
  </si>
  <si>
    <t>¿Afectar al grupo de funcionarios del proceso?</t>
  </si>
  <si>
    <t>¿Generar pérdida de información de la Entidad?</t>
  </si>
  <si>
    <t>TOTAL AFIRMATIVAS</t>
  </si>
  <si>
    <t>TOTAL NEGATIVAS</t>
  </si>
  <si>
    <t>NIVEL DEL RIESGO</t>
  </si>
  <si>
    <t>• Responder afirmativamente de UNA a CINCO pregunta (s) genera un impacto MODERADO.</t>
  </si>
  <si>
    <t>• Responder afirmativamente de SEIS a ONCE genera un impacto MAYOR.</t>
  </si>
  <si>
    <t>• Responder afirmativamente de DOCE a DIECINUEVE genera un impacto CATASTRÓFICO.</t>
  </si>
  <si>
    <t>Nº:237</t>
  </si>
  <si>
    <t>Posibilidad de solicitar y/o recibir coimas o dadivas para la desviación de recursos fnancieros en beneficio propio o de un tercero</t>
  </si>
  <si>
    <t>Riesgo: Posibilidad de solicitar y/o recibir coimas o dadivas para la desviación de recursos fnancieros en beneficio propio o de un tercero</t>
  </si>
  <si>
    <t xml:space="preserve">Posibilidad de recibir coimas o dadivas para la desviación o perdida de la boletería y/o del dinero recaudado por concepto de ingreso al Parque. </t>
  </si>
  <si>
    <t xml:space="preserve">Riesgo:Posibilidad de recibir coimas o dadivas para la desviación o perdida de la boletería y/o del dinero recaudado por concepto de ingreso al Parque. </t>
  </si>
  <si>
    <t>Nº:239</t>
  </si>
  <si>
    <t>Riesgo: Presentar conflicto de intereses, en la ejecución de Gestión de Recursos Financierosl y no dar cumplimiento al procedimiento de conflicto de intereses establecido por la entidad.</t>
  </si>
  <si>
    <t>Riesgo: Posibilidad de recibir coimas o dadivas para generar pagos presupuestales y no presupuestales que no correspondan al beneficiario del pago o de la deducción sin los soportes correspondientes, en beneficio propio o cambio de una retribución economica</t>
  </si>
  <si>
    <t>N.º: 241</t>
  </si>
  <si>
    <t xml:space="preserve">Listados de asistencia y/o actas donde se evidencien los procesos de sensiblización al equipo de trabajo y/o divulgaciones de la información: Correo electrónicos de difusión de la sensibilización elementos interactivos de difusión. </t>
  </si>
  <si>
    <r>
      <t xml:space="preserve">3. Sensibilizar una vez al año al equipo de trabajo sobre el cumplimiento de los tiempos otorgados por la norma para los Trámites Ambientales.
</t>
    </r>
    <r>
      <rPr>
        <b/>
        <sz val="11"/>
        <rFont val="Arial Narrow"/>
        <family val="2"/>
      </rPr>
      <t>Nota</t>
    </r>
    <r>
      <rPr>
        <sz val="11"/>
        <rFont val="Arial Narrow"/>
        <family val="2"/>
      </rPr>
      <t>: La sensibilización será independiente de GTEA y DTCA</t>
    </r>
  </si>
  <si>
    <t xml:space="preserve">1.  Asignar según corresponda al colaborador de la Entidad responsable del impulso del proceso sancionatorio mediante el Gestor Documental ORFEO, las actuaciones sancionatorias que ameriten el proceso respectivo conforme al marco normativo de la ley sancionatoria ambiental (Ley 1333 de 2009), la resolución 476  de 2012 y demás normas concordantes.
Este control se ejecuta cada vez que la DT deba ejercer funciones sancionatorias. </t>
  </si>
  <si>
    <t xml:space="preserve">2. Asignar según corresponda al colaborador de la Entidad responsable del impulso del proceso sancionatorio mediante el Gestor Documental ORFEO, las actuaciones sancionatorias que ameriten el proceso respectivo conforme al marco normativo de la ley sancionatoria ambiental (Ley 1333 de 2009), la resolución 476  de 2012 y demás normas concordantes. 
Este control se ejercerá acorde a las actuaciones que en el marco de su competencia deba adelantar. </t>
  </si>
  <si>
    <t xml:space="preserve">Reporte de transacciones de ORFEO del  Coordinador(a) del GTEA para el Nivel Central de inicio, formulación, pruebas y traslado para alegatos y declaración de responsabilidad expedidos en la correspodiente investigación sancionatoria ambiental  y/o los publicados en la Gaceta Oficial de PNNC.
 (Autos de inicio, declaración de responsabildiad y el que resuelve el recurso contra la declaratoria de responsabilidad). </t>
  </si>
  <si>
    <t xml:space="preserve">Reporte de transacciones de ORFEO del  Director (a) Territorial y/o Líder del Equipo de Apoyo Jurídico DT de inicio, formulación, pruebas y traslado para alegatos y declaración de responsabilidad expedidos en la correspodiente investigación sancionatoria ambiental  y/o los publicados en la Gaceta Oficial de PNNC.
 (Autos de inicio, declaración de responsabildiad y el que resuelve el recurso contra la declaratoria de responsabilidad). </t>
  </si>
  <si>
    <r>
      <t xml:space="preserve">2. El equipo jurídico de la Dirección Territorial - DT acorde a la resolución 476 de 2012 verificará mensualmente el estado de todos los procesos sancionatorios (identificando tipo de presión, medidas preventivas impuestas, identificación de actos administrativos de la actuación de cada proceso) a cargo de la Dirección Territorial y según corresponda, la generación de actos administrativos de trámite y de fondo que se requieran, de conformidad con el marco legal establecido en la Ley 1333 de 2009 y demás normas concordantes. Quedando documentada mediante la actualización mensual los cinco (5) primeros días de cada mes en la matriz oficial de sancionatorios, en caso de dilación se anexarán las actuaciones y los motivos de soporte que han generado la misma.
</t>
    </r>
    <r>
      <rPr>
        <b/>
        <sz val="11"/>
        <rFont val="Arial Narrow"/>
        <family val="2"/>
      </rPr>
      <t>Nota.</t>
    </r>
    <r>
      <rPr>
        <sz val="11"/>
        <rFont val="Arial Narrow"/>
        <family val="2"/>
      </rPr>
      <t xml:space="preserve"> La matriz presentará la información consolidada al corte que se presente el monitoreo y el correo mensual de remisión a NC. Por lo anterior se presentará únicamente los cortes de marzo, junio y septiembre</t>
    </r>
  </si>
  <si>
    <t>3. La  persona asignada en el área protegida  documentara y enviara por el medio de comunicación indicado a la direccion territorial y nivel central  sobre la implementación de los PECDNS y las acciones a presentar o a desarrollar conforme el cronograma.</t>
  </si>
  <si>
    <t>La OGR realizará seguimiento al Estado de los Planes de Emergencia y Contingencia de las áreas protegidas conforme la demanda de recepción, con el objetivo de conocer la trazabilidad del trámite y remitir las recomendaciones pertinentes para cada una de las áreas Protegidas, dando respuesta oportuna en caso de presentarse una emergencia por desastre naturales e incendios forestales, conforme los planes formulados por cada uno de ellas. La Dirección Territorial acompañará técnicamente el proceso de actualización de los PECDNS, verificando que cumpla metodológicamente con los lineamientos y responda a las amenazas de desastre que tiene el área. Quedando como evidencia los correros generados, memorandos y  en caso de desviaciones se solicitaran los ajustes pertinentes al AP.</t>
  </si>
  <si>
    <t xml:space="preserve">Se ajustó la redacción del riesgo.
Se ajusto el control.
Se modifica la acción 1 y la evidencia y se incluye la nueva acción 2 </t>
  </si>
  <si>
    <t>Se ajusta el control 1.</t>
  </si>
  <si>
    <t>Se ajustó la redacción del riesgo y el control 1.</t>
  </si>
  <si>
    <t>Se ajustó la redacción del riesgo y el control 2.</t>
  </si>
  <si>
    <t xml:space="preserve">	20231400000573</t>
  </si>
  <si>
    <t>Relizar seguimiento de ejecución de los puntos de control del procedimiento formulación, gestión y seguimiento a los proyectos gestionados y negociados de cooperación Nacional No Oficial e Internacional, que correspondan a la Jefetura OAP y/o delegados, en cada uno de los proyectos de cooperación asignados e identificados, con el objetivo de dar cumplimiento a los lineamientos del tema, en caso de desviación se devolvera a la actividad anterior con el objetivo de subsanar las falencias.</t>
  </si>
  <si>
    <t xml:space="preserve">Los profesionales de la OAP verifican de forma frencuente según los reportes la documentación de algunas acciones tales como riesgos, documentación, reporte de salidas No conformes, cumplimiento de los compromisos pactados en la Revisión por la Dirección, entre otros que aportan en la implementación del MIPG en las diferentes dimensiones, con el objetivo que los procesos ejecuten actividades de mejora de forma continúa, buscando que la información sea clara, concisa, completa y conforme los lineamientos del SGI. En caso de desviaciones se informa al proceso para el ajuste, respuesta y remisión de la información. </t>
  </si>
  <si>
    <t>2. La OAP verificar el estado del seguimiento del (PAA - PEI) y los compromisos establecidos, para presentar ante Comité Institucional de Gestión y Desempeño o Comité Directivo , cuando se requiera y quedará reportado en el acta correspondiente de forma anual (PEI) y Semestral (PAA), como actividad preventiva para las alertas tempranas para lo líderes de proceso, en caso de desviaciones se dejarán compromisos en el CIGD.</t>
  </si>
  <si>
    <t>1. Los profesionales de la Oficina Asesora de Planeación validarán que las dependencias reciban acompañamientos y/o comunicaciones de orientación cuando las dependencias requieran la orientación, para el cumplimiento del procedimiento de cooperación Nacional No Oficinal e internacional mediante reuniones y/o, comunicaciones y/o asesorías, en caso de presentarsen formulación o propuesta no alineada se genera una comunicación indicando que no da a lugar.</t>
  </si>
  <si>
    <t>Posibilidad de recibir o solicitar cualquier dádiva o beneficio a nombre propio o de terceros, con el fin de desviar el resultado final del proceso de auditoria interna y/o calidad.</t>
  </si>
  <si>
    <t xml:space="preserve">Falta de revisión y manipulación de la información que soporte la ejecución de la auditoria y el informe final, pueden generar   informes desviados de la realidad. 
Por falta de revisión de la información  soporte en la ejecución de la auditoria y el informe final, se pueden genrear   informes desviados de la realidad. </t>
  </si>
  <si>
    <t xml:space="preserve">1. Deficiencias en los controles descritos  en los procedimientos de auditroria interna y/o calidad.
2. Fallas en el tratamiento de la información por el responsable de la misma. </t>
  </si>
  <si>
    <t>1. La Coordinadora del Grupo de Control Interno, cada vez que el equipo de auditores realice una auditoría, con el propósito de obtener informes ajustados a la realidad, verifica y coteja las  evidencias frente a la lista de chequeo presentada por los auditores. En caso de encontrar información faltante o inconsistencias remite vía correo electrónico para los ajustes respectivos. Evidencia: Correo electrónico.</t>
  </si>
  <si>
    <t>2. La Coordinadora del Grupo de Control Interno, cada vez que un auditor termina el proceso de auditoria, con el propósito de presentar información consistente y real en la reunión de cierre,   verifica que la presentación elaborada contenga las desviaciones soportadas con evidencias suficientes. En caso de encontrar información que no corresponda o no soporte la No Conformidad u observación, se remite por correo electrónico para realizar los ajustes respectivos. Evidencia: Correo electrónico.</t>
  </si>
  <si>
    <t>Posibilidad de recibir o solicitar cualquier dádiva o beneficio a nombre propio o de terceros, omitiendo conflicto de intereses con el fin de obtener beneficios en el proceso de auditoria interna y/o calidad.</t>
  </si>
  <si>
    <t>1. Desconocimiento  de los criterios normativos con relación al conflicto de intereses.
2. Poco conocimiento del procedimiento aplicable.</t>
  </si>
  <si>
    <t>1. La Coordinadora del Grupo de Control Interno, cada que se realiza una auditoría, con el fin de realizar auditorias objetivas e imparciales, verifica que el auditor diligencie y firme el Formato EI_FO_06 "Declaración Conflicto de Intereses. En caso de presentarse un conflicto de intereses la coordinadora del GCI tomará las acciones pertinentes reasignando un nuevo auditor. Evidencia: Formato conflicto de intereses.</t>
  </si>
  <si>
    <t>Posibilidad de recibir o solicitar cualquier dádiva o beneficio a nombre propio o de terceros omitiendo reportar eventuales actos de corrupción, fraude e irregularidades que se hayan detectado en los procesos de auditoría.</t>
  </si>
  <si>
    <t>1. Poco  conocimiento de la norma.</t>
  </si>
  <si>
    <t>1. La Coordinadora del Grupo de Control Interno, cada vez que evidencia un presunto hecho de corrupción, con el fin de adelantar las investigaciones pertinentes, realiza mesa de trabajo con los auditores para evaluar su pertinencia y posterior remisión al ente de control y/o a la Oficina de Control Interno Disiciplinaro. En caso de no contar con evidencias suficientes, se desestima y se deja consiganado en el acta. Evidencia: Memorando - Oficio - Acta de reunión.</t>
  </si>
  <si>
    <t>Se ajustó la redacción del riesgo, la descripción del riesgo, las causas y los controles 1 y 2 en su redacción.</t>
  </si>
  <si>
    <t>Correo electrónico - Consulta pública</t>
  </si>
  <si>
    <t>Se ajustó la redacción del riesgo, las causas y el control 1 en su redacción.</t>
  </si>
  <si>
    <t>Se ajustó la redacción del riesgo y el control 1 en su redacción.</t>
  </si>
  <si>
    <t>Posibilidad de recibir o solicitar cualquier dádiva o beneficio a nombre propio de un tercero con el fin de ocultar información que se considera publica</t>
  </si>
  <si>
    <t>Riesgo: Posibilidad de recibir o solicitar cualquier dádiva o beneficio a nombre propio de un tercero con el fin de ocultar información que se considera publica</t>
  </si>
  <si>
    <t>Riesgo: Posibilidad de recibir o solicitar cualquier dádiva a nombre propio o para un tercero en la ejecución de las actividades propias del proceso Gestión de Comunicaciones, incumpliendo el procedimiento de conflicto de intereses establecido por la entidad.</t>
  </si>
  <si>
    <t>Posibilidad de recibir o solicitar cualquier dádiva o beneficio a nombre propio o de terceros con el fin de manejar de forma inadecuada la información para la gestión y formulación de proyectos de cooperación.</t>
  </si>
  <si>
    <t>Posibilidad de recibir o solicitar cualquier dádiva o beneficio a nombre propio o de terceros con el fin de modificar, el avance de algunas metas, a favor de alguna dependencia en particular</t>
  </si>
  <si>
    <t>Posibilidad de recibir o solicitar cualquier dádiva o beneficio a nombre propio o de terceros con el fin de omitir el registro de las presiones con alcance sancionatorio y permisivo detectadas  en el ejercicio de PVC a través de  herramientas tecnológicas de la entidad (SMART y aplicativos), permitiendo la generación de retrasos indebidos en el seguimiento de las presiones antrópicas.</t>
  </si>
  <si>
    <t>Posibilidad de recibir o solicitar cualquier dádiva o beneficio a nombre propio de un tercero con el fin de realizar sustracción de bienes propiedad de la Entidad</t>
  </si>
  <si>
    <t>Posibilidad de recibir o solicitar cualquier dádiva o beneficio a nombre propio de un tercero con el fin de realizar ocultamiento o perdida  de la infomación de la entidad.</t>
  </si>
  <si>
    <t>Posibilidad de recibir o solicitar cualquier dádiva o beneficio a nombre propio de un tercero con el fin de extralimitar las funciones o dilatar  los tiempos de losTrámites Ambientales.</t>
  </si>
  <si>
    <t>Posibilidad de recibir y/o solicitar cualquier dádiva y/o beneficio a nombre propio y/o de un tercero con el fin de extralimitar las funciones y/o dilatar los tiempos en las diferentes instancias que adelantan procesos sancionatorios ambientales al interior de PNNC.</t>
  </si>
  <si>
    <t>222 - 224 - 231 - 237 - 238 - 239 - 241 - 243</t>
  </si>
  <si>
    <t>222 - 224 - 231 - 237 - 238 - 239 - 241-  242 - 243</t>
  </si>
  <si>
    <t>222 -224 - 231 -237 - 238 - 239 - 241 - 243</t>
  </si>
  <si>
    <t>Posibilidad de afectación económica y reputacional por mala imagen institucional, impactos negativos sobre el cumplimiento de objetivos sectoriales, generación decisiones erroneas de la entidad y/o sanciones o afectaciones legales debido a indisponibilidad o poca integridad de la información geográfica para las partes interesadas (usuarios internos y externos).</t>
  </si>
  <si>
    <t>El profesional del Grupo de Tecnologías de la Información – GTIC designado como administrador de la Base de Datos valida técnicamente por demanda la integridad de datos, tipo de datos y lineamientos para el dato, con el objetivo de asegurar la consistencia de los datos; quedando como evidencia la publicación de la información. En caso de desviación en la validación devuelve la información al temático donde se originó el dato para ajuste.</t>
  </si>
  <si>
    <t>Los administradores cartográficos siempre que exista una modificación en la estructuración de la información, valida según las necesidades y demanda, para asegurar que los datos tengan calidad y sean coherentes desde la entrega de la información al profesional del Grupo de Tecnologías de la Información – GTIC designado como administrador de la Base de Datos institucional (GDB); dejando como evidencia la información en dicha base de datos. En caso de encontrar una desviación en la validación devuelve la información al temático donde se originó el dato para ajuste.</t>
  </si>
  <si>
    <t xml:space="preserve">Listas de asistencia o correos electrónicos de revisión y ajustes del instructivo </t>
  </si>
  <si>
    <t>Grupo Gestión del Conocimiento y la Innovación - GGCI</t>
  </si>
  <si>
    <t xml:space="preserve">Captura de pantalla de la plataforma con la fecha de publicación de los servicios y el link de la plataforma o listado en excel de servicios sobre el servidor. </t>
  </si>
  <si>
    <t>3. Acceso de la base de datos para leer la base actual y los servicios (servidor nacional de la Entidad), según solicitud.</t>
  </si>
  <si>
    <t>Documento con los correos con el usuario (viewer) y contraseña a la base de datos.</t>
  </si>
  <si>
    <t>1. Generar lineamientos estandarizados para el Instructivo AGOL.</t>
  </si>
  <si>
    <t>2. Generar el inventario para el servicio geográfico de entes externos (Plataforma de base datos abiertos).</t>
  </si>
  <si>
    <t>1. Discrepancia de la estructuración de la información.
2. Flujo de información inexistente o ineficiente.
3. Debidlidad en las actividades de socializaciones en relación al uso de las aplicaciones para terceros.</t>
  </si>
  <si>
    <t>1. Debilidades en la infraestructura y hardware requerida para el desarrollo de la actividad.
2. No certeza de la fuente requerida para el acceso de la información</t>
  </si>
  <si>
    <t>20 - 30</t>
  </si>
  <si>
    <t>7 -14 - 22 - 24 - 25 - 13 - 18</t>
  </si>
  <si>
    <t>7 - 11 - 13 - 14 - 24 - 13 - 27 - 28</t>
  </si>
  <si>
    <t>222 - 224 - 231 - 237 - 238 - 241 - 243</t>
  </si>
  <si>
    <t>7 - 14 - 22 - 24 - 25 - 13 - 18</t>
  </si>
  <si>
    <t xml:space="preserve">7 - 11 - 13 - 14 - 24 - 13 - 27 - 28 </t>
  </si>
  <si>
    <t>217 - 239</t>
  </si>
  <si>
    <t xml:space="preserve">217 </t>
  </si>
  <si>
    <t xml:space="preserve">1. Información inadecuada o no disponible para la toma de decisiones 
2. Lineamientos o metodologías débiles o inexistentes para la formulación y/o seguimiento de los planes.
3. Personal no capacitado para la formulación y seguimiento adecuado de los planes en la Entidad. </t>
  </si>
  <si>
    <t>Por afectación en la planeación de Entidad a raíz de la toma de decisiones inadecuadas y falta de implementación de acciones correctivas y preventivas, incumplimiento de la misión y/o visión de la entidad, y suministrar información errada, incompleta y/o desactualizada a los entes de control y otras entidades que lo soliciten</t>
  </si>
  <si>
    <t xml:space="preserve">Posibilidad de Afectación económica y reputacional por afectación en la planeación de Entidad a raíz de la toma de decisiones inadecuadas y falta de implementación de acciones correctivas y preventivas, incumplimiento de la misión y/o visión de la entidad, y suministrar información errada, incompleta y/o desactualizada a los entes de control y otras entidades que lo soliciten, debido a Deficiencia en la formulación y/o seguimiento de los instrumentos de planeación (Plan Estratégico Institucional, Plan de Acción Anual). </t>
  </si>
  <si>
    <t>El profesional responsable realizará evaluación del PEI y del PAA conforme su ejecución en respuesta a los objetivos estratégicos y ejes estratégicos y se presentará el PEI (anualmente) y PAA (trimestralmente) al Comité de Gestión y Desempeño, quedando reportado en el acta correspondiente o presentación empleada, en caso de desviaciones se generarán las alertas correspondientes al proceso que aplique.</t>
  </si>
  <si>
    <t>Los profesionales de la Oficina Asesora de Planeación generarán verificación de cumplimiento a los lineamientos en relación al reporte en las fechas de reporte, cargue y seguimiento del año en curso a los tres niveles de gestión con el próposito de obtener un reporte oportuno que nos permita llegar al producto final (seguimiento al PAA institucional) y en caso de desviación o falla en el reporte se generará la comunicación correspondiente.</t>
  </si>
  <si>
    <t xml:space="preserve">Los profesionales de la Oficina Asesora de Planeación verifican que la información del Balance de los seguimientos trimestrales del PAA- PEI, llegue a los líderes de procesos en el nivel central, de forma trimestral, quedando como evidencias las comunicaciones de remisión (ORFEO) y en caso de no remitir, inmediatamente se generá el comunicado mediante ORFEO. </t>
  </si>
  <si>
    <t>En caso de presentarse deficiencia en la formulación y/o seguimiento de los instrumentos de planeación (Plan Estratégico Institucional, Plan de Acción Anual). se realizará según corresponda:
Formulación: Actualización y presentación en el Comité Directivo para aprobación.
Seguimiento: Realizar los ajustes permiten al seguimiento. (plan de contigencia) y dar alcance a las publicaciones.</t>
  </si>
  <si>
    <t xml:space="preserve">Informe trimestral del reporte de seguimiento del PAA. </t>
  </si>
  <si>
    <t>2. Realizar acompañamiento y apoyo permanente en los procesos relacionados con la formulación y/o seguimiento del PAA.</t>
  </si>
  <si>
    <t xml:space="preserve">Listados de Asistencia y/o comunicaciones  </t>
  </si>
  <si>
    <t xml:space="preserve">3. Generar alertas de manera oportuna del PAA, de acuerdo a los lineamientos y criterios de evaluación. </t>
  </si>
  <si>
    <t>Comunicaciones (ORFEO o Correos electrónicos o Actas)</t>
  </si>
  <si>
    <t>X</t>
  </si>
  <si>
    <r>
      <rPr>
        <b/>
        <sz val="10"/>
        <rFont val="Arial Narrow"/>
        <family val="2"/>
      </rPr>
      <t xml:space="preserve">OAJ: </t>
    </r>
    <r>
      <rPr>
        <sz val="10"/>
        <rFont val="Arial Narrow"/>
        <family val="2"/>
      </rPr>
      <t>27/03/2023</t>
    </r>
  </si>
  <si>
    <r>
      <rPr>
        <b/>
        <sz val="11"/>
        <rFont val="Arial Narrow"/>
        <family val="2"/>
      </rPr>
      <t xml:space="preserve">GGCI: </t>
    </r>
    <r>
      <rPr>
        <sz val="11"/>
        <rFont val="Arial Narrow"/>
        <family val="2"/>
      </rPr>
      <t xml:space="preserve">La entidad cuenta con el procedimiento de conflicto de intereses código GTH_PR_30 el cual posee los lineamientos estandarizados relacionados con conflicto de intereses para ser aplicados e implementados por todos los procesos. 
Anexo1_PantallazoProcedimiento
</t>
    </r>
  </si>
  <si>
    <t>No se presentaron reportes o declaraciones de conflictos de intereses</t>
  </si>
  <si>
    <r>
      <rPr>
        <b/>
        <sz val="11"/>
        <color theme="1"/>
        <rFont val="Arial Narrow"/>
        <family val="2"/>
      </rPr>
      <t xml:space="preserve">GGCI: </t>
    </r>
    <r>
      <rPr>
        <sz val="11"/>
        <color theme="1"/>
        <rFont val="Arial Narrow"/>
        <family val="2"/>
      </rPr>
      <t>50%</t>
    </r>
  </si>
  <si>
    <r>
      <rPr>
        <b/>
        <sz val="11"/>
        <color theme="1"/>
        <rFont val="Arial Narrow"/>
        <family val="2"/>
      </rPr>
      <t xml:space="preserve">GGCI: </t>
    </r>
    <r>
      <rPr>
        <sz val="11"/>
        <color theme="1"/>
        <rFont val="Arial Narrow"/>
        <family val="2"/>
      </rPr>
      <t>17/04/2023</t>
    </r>
  </si>
  <si>
    <r>
      <rPr>
        <b/>
        <sz val="10"/>
        <rFont val="Arial Narrow"/>
        <family val="2"/>
      </rPr>
      <t xml:space="preserve">GTIC: </t>
    </r>
    <r>
      <rPr>
        <sz val="10"/>
        <rFont val="Arial Narrow"/>
        <family val="2"/>
      </rPr>
      <t>3/04/2023</t>
    </r>
  </si>
  <si>
    <r>
      <rPr>
        <b/>
        <sz val="10"/>
        <rFont val="Arial Narrow"/>
        <family val="2"/>
      </rPr>
      <t xml:space="preserve">GTIC: </t>
    </r>
    <r>
      <rPr>
        <sz val="10"/>
        <rFont val="Arial Narrow"/>
        <family val="2"/>
      </rPr>
      <t xml:space="preserve">Realiza el backups de respaldo de la informacion en los repositorios de la entidad de acuerdo al Instructivo de backups publicado en el SGI.
</t>
    </r>
    <r>
      <rPr>
        <b/>
        <sz val="10"/>
        <rFont val="Arial Narrow"/>
        <family val="2"/>
      </rPr>
      <t>Anexo1_UNITY_BLOCKS_DATA_SIG</t>
    </r>
    <r>
      <rPr>
        <sz val="10"/>
        <rFont val="Arial Narrow"/>
        <family val="2"/>
      </rPr>
      <t xml:space="preserve">  https://drive.google.com/drive/folders/1WeaDF2tkVJAAlwMHKKCLSEGXUGce1hvF</t>
    </r>
  </si>
  <si>
    <t>No se generaron alertas asociadas</t>
  </si>
  <si>
    <t>No se materializó el riesgo</t>
  </si>
  <si>
    <r>
      <rPr>
        <b/>
        <sz val="10"/>
        <rFont val="Arial Narrow"/>
        <family val="2"/>
      </rPr>
      <t xml:space="preserve">GGCI: </t>
    </r>
    <r>
      <rPr>
        <sz val="10"/>
        <rFont val="Arial Narrow"/>
        <family val="2"/>
      </rPr>
      <t>11/04/2023</t>
    </r>
  </si>
  <si>
    <r>
      <rPr>
        <b/>
        <sz val="10"/>
        <rFont val="Arial Narrow"/>
        <family val="2"/>
      </rPr>
      <t xml:space="preserve">GTIC: </t>
    </r>
    <r>
      <rPr>
        <sz val="10"/>
        <rFont val="Arial Narrow"/>
        <family val="2"/>
      </rPr>
      <t xml:space="preserve">Realiza backups de la informacion del desarrollo de las actividades reportada por cada uno de los servidores y los almacena en los repositorios de la entidad en las unidades destinadas para esta actividad. 
</t>
    </r>
    <r>
      <rPr>
        <b/>
        <sz val="10"/>
        <rFont val="Arial Narrow"/>
        <family val="2"/>
      </rPr>
      <t>Anexo1_Nube:</t>
    </r>
    <r>
      <rPr>
        <sz val="10"/>
        <rFont val="Arial Narrow"/>
        <family val="2"/>
      </rPr>
      <t xml:space="preserve"> 1. Screen Shot 2023-04-03 at 7.03.08 PM, 2. Screen Shot 2023-04-03 at 7.04.02 PM.png; 3. Screen Shot 2023-04-03 at 7.04.15 PM.png; 4. Screen Shot 2023-04-03 at 7.04.30 PM 
https://drive.google.com/drive/folders/11pUqh89iWgE4aQdlSugCaEkWYFkeyig8
</t>
    </r>
    <r>
      <rPr>
        <b/>
        <sz val="10"/>
        <rFont val="Arial Narrow"/>
        <family val="2"/>
      </rPr>
      <t xml:space="preserve">Anexo2_On-premise: </t>
    </r>
    <r>
      <rPr>
        <sz val="10"/>
        <rFont val="Arial Narrow"/>
        <family val="2"/>
      </rPr>
      <t>FS_BKP_NC - https://drive.google.com/drive/folders/1t2nIjtRnyEYtBIlmIZeBE3m_lLBNkDU_</t>
    </r>
  </si>
  <si>
    <r>
      <rPr>
        <b/>
        <sz val="10"/>
        <rFont val="Arial Narrow"/>
        <family val="2"/>
      </rPr>
      <t>GGCI:</t>
    </r>
    <r>
      <rPr>
        <sz val="10"/>
        <rFont val="Arial Narrow"/>
        <family val="2"/>
      </rPr>
      <t>17/04/2023</t>
    </r>
  </si>
  <si>
    <r>
      <rPr>
        <b/>
        <sz val="10"/>
        <rFont val="Arial Narrow"/>
        <family val="2"/>
      </rPr>
      <t xml:space="preserve">GGCI: </t>
    </r>
    <r>
      <rPr>
        <sz val="10"/>
        <rFont val="Arial Narrow"/>
        <family val="2"/>
      </rPr>
      <t xml:space="preserve">La acción está programada poara inciar en e mes de octubre
</t>
    </r>
    <r>
      <rPr>
        <b/>
        <sz val="10"/>
        <rFont val="Arial Narrow"/>
        <family val="2"/>
      </rPr>
      <t>Nota:</t>
    </r>
    <r>
      <rPr>
        <sz val="10"/>
        <rFont val="Arial Narrow"/>
        <family val="2"/>
      </rPr>
      <t xml:space="preserve"> No se anexa evidencia</t>
    </r>
  </si>
  <si>
    <r>
      <rPr>
        <b/>
        <sz val="10"/>
        <rFont val="Arial Narrow"/>
        <family val="2"/>
      </rPr>
      <t>GGCI:</t>
    </r>
    <r>
      <rPr>
        <sz val="10"/>
        <rFont val="Arial Narrow"/>
        <family val="2"/>
      </rPr>
      <t xml:space="preserve"> 17/04/2023</t>
    </r>
  </si>
  <si>
    <r>
      <rPr>
        <b/>
        <sz val="10"/>
        <rFont val="Arial Narrow"/>
        <family val="2"/>
      </rPr>
      <t>GGCI:</t>
    </r>
    <r>
      <rPr>
        <sz val="10"/>
        <rFont val="Arial Narrow"/>
        <family val="2"/>
      </rPr>
      <t xml:space="preserve"> Se generaron obligaciones a 4 de los contratistas del GGCI relacionados con la generación de insumos para actualización de lineamientos al componente geográfico (espacial) y se concertó objetivos con funcionario provisional para aportar al desarollo del Sistema de Información Institucional en el componente geografico (AGOL) dichas actividades permitirán la estandarización y construcción del instructivo AGOL 
</t>
    </r>
    <r>
      <rPr>
        <b/>
        <sz val="10"/>
        <rFont val="Arial Narrow"/>
        <family val="2"/>
      </rPr>
      <t xml:space="preserve">Anexo1_ClausuladoContratos
</t>
    </r>
    <r>
      <rPr>
        <sz val="10"/>
        <rFont val="Arial Narrow"/>
        <family val="2"/>
      </rPr>
      <t xml:space="preserve">https://drive.google.com/drive/folders/1KGu87uPYiCNXoClSuuI9a9w27wAxdXFL
</t>
    </r>
    <r>
      <rPr>
        <b/>
        <sz val="10"/>
        <rFont val="Arial Narrow"/>
        <family val="2"/>
      </rPr>
      <t xml:space="preserve">
Anexo2_CompromisosLaboralesNestorZabala_2023</t>
    </r>
    <r>
      <rPr>
        <sz val="10"/>
        <rFont val="Arial Narrow"/>
        <family val="2"/>
      </rPr>
      <t xml:space="preserve">
https://drive.google.com/drive/folders/1sRYzeaRPIuJunnAWh27_Z7sRDNH1-Rxo
</t>
    </r>
  </si>
  <si>
    <r>
      <rPr>
        <b/>
        <sz val="10"/>
        <rFont val="Arial Narrow"/>
        <family val="2"/>
      </rPr>
      <t xml:space="preserve">GGCI: </t>
    </r>
    <r>
      <rPr>
        <sz val="10"/>
        <rFont val="Arial Narrow"/>
        <family val="2"/>
      </rPr>
      <t>17/04/2023</t>
    </r>
  </si>
  <si>
    <r>
      <rPr>
        <b/>
        <sz val="10"/>
        <rFont val="Arial Narrow"/>
        <family val="2"/>
      </rPr>
      <t>GGCI:</t>
    </r>
    <r>
      <rPr>
        <sz val="10"/>
        <rFont val="Arial Narrow"/>
        <family val="2"/>
      </rPr>
      <t xml:space="preserve"> Se genera captura de pantalla por GTIC de las plataformas empleadas para la prestación de servicios públicos que posee parques nacionales a la fecha discriminadas por las tres herramientas oficiales empleadas por la entidad
</t>
    </r>
    <r>
      <rPr>
        <b/>
        <sz val="10"/>
        <rFont val="Arial Narrow"/>
        <family val="2"/>
      </rPr>
      <t xml:space="preserve">Anexo1_20230411_Inventario_Servicios_Publicos 
</t>
    </r>
    <r>
      <rPr>
        <sz val="10"/>
        <rFont val="Arial Narrow"/>
        <family val="2"/>
      </rPr>
      <t>https://drive.google.com/drive/folders/1NLi89sAHi5btXKg7qdCrYLzpDCy46r2k</t>
    </r>
  </si>
  <si>
    <r>
      <rPr>
        <b/>
        <sz val="10"/>
        <rFont val="Arial Narrow"/>
        <family val="2"/>
      </rPr>
      <t xml:space="preserve">GGCI: </t>
    </r>
    <r>
      <rPr>
        <sz val="10"/>
        <rFont val="Arial Narrow"/>
        <family val="2"/>
      </rPr>
      <t xml:space="preserve">Para la vigencia 2023 conforme la certificación del GTIC el GGCI tiene acceso a las bases de datos GDB y a los servcios geograficos WFS, WMS disponibles. Su vigencia es de un año debido a que los geoservios se mantienen y se realiza unicamente un proceso de actualziación
</t>
    </r>
    <r>
      <rPr>
        <b/>
        <sz val="10"/>
        <rFont val="Arial Narrow"/>
        <family val="2"/>
      </rPr>
      <t>Anexo1_Clave_LinkServicios</t>
    </r>
    <r>
      <rPr>
        <sz val="10"/>
        <rFont val="Arial Narrow"/>
        <family val="2"/>
      </rPr>
      <t xml:space="preserve">
https://drive.google.com/drive/folders/1UyObxS3WCK8Dcpj7XefmkOZOz8hdpoRm</t>
    </r>
  </si>
  <si>
    <r>
      <rPr>
        <b/>
        <sz val="10"/>
        <rFont val="Arial Narrow"/>
        <family val="2"/>
      </rPr>
      <t>GTIC:</t>
    </r>
    <r>
      <rPr>
        <sz val="10"/>
        <rFont val="Arial Narrow"/>
        <family val="2"/>
      </rPr>
      <t>3/04/2023</t>
    </r>
  </si>
  <si>
    <r>
      <rPr>
        <b/>
        <sz val="10"/>
        <rFont val="Arial Narrow"/>
        <family val="2"/>
      </rPr>
      <t xml:space="preserve">GTIC: </t>
    </r>
    <r>
      <rPr>
        <sz val="10"/>
        <rFont val="Arial Narrow"/>
        <family val="2"/>
      </rPr>
      <t xml:space="preserve">cuenta con un listado de servicios de mapa publicados. Adicionalmente se implementa un alerta de monitoreo a los servicios de mapa para asegurar la estabilidad.
Asi mismo, se inicia con la etapa de migración a servidores mas robustos en concordacia con los parametros definidos por la plataforma ESRI.
</t>
    </r>
    <r>
      <rPr>
        <b/>
        <sz val="10"/>
        <rFont val="Arial Narrow"/>
        <family val="2"/>
      </rPr>
      <t xml:space="preserve">Anexo1_Actualizacion_GDB_y_Publicacion
</t>
    </r>
    <r>
      <rPr>
        <sz val="10"/>
        <rFont val="Arial Narrow"/>
        <family val="2"/>
      </rPr>
      <t>https://drive.google.com/drive/folders/1p_CYTiWJg_zbToq4ITR4UqijW5Yuh8qD</t>
    </r>
    <r>
      <rPr>
        <b/>
        <sz val="10"/>
        <rFont val="Arial Narrow"/>
        <family val="2"/>
      </rPr>
      <t xml:space="preserve">
Anexo2_Servidor 50.37 Migracion
</t>
    </r>
    <r>
      <rPr>
        <sz val="10"/>
        <rFont val="Arial Narrow"/>
        <family val="2"/>
      </rPr>
      <t>https://drive.google.com/drive/folders/1p_CYTiWJg_zbToq4ITR4UqijW5Yuh8qD</t>
    </r>
    <r>
      <rPr>
        <b/>
        <sz val="10"/>
        <rFont val="Arial Narrow"/>
        <family val="2"/>
      </rPr>
      <t xml:space="preserve">
</t>
    </r>
  </si>
  <si>
    <r>
      <rPr>
        <b/>
        <sz val="10"/>
        <rFont val="Arial Narrow"/>
        <family val="2"/>
      </rPr>
      <t xml:space="preserve">GTIC: </t>
    </r>
    <r>
      <rPr>
        <sz val="10"/>
        <rFont val="Arial Narrow"/>
        <family val="2"/>
      </rPr>
      <t>Esta acción no se lleva a cabo  debido a que el riesgo no se materizalizo y por ende no se requirio su ejecución.</t>
    </r>
  </si>
  <si>
    <r>
      <rPr>
        <b/>
        <sz val="10"/>
        <rFont val="Arial Narrow"/>
        <family val="2"/>
      </rPr>
      <t xml:space="preserve">GTIC: </t>
    </r>
    <r>
      <rPr>
        <sz val="10"/>
        <rFont val="Arial Narrow"/>
        <family val="2"/>
      </rPr>
      <t xml:space="preserve">De acuerdo a los lineamientos de la Entidad para la estructuración y actualización de datos geograficos actualmente cuentan con objetos geograficos cargaos en la GDB institucional que cumple con: 
estructuración de modelo de datos, documentación en catalogo de objetos, metadatos y esquema de calidad para validación de datos. 
</t>
    </r>
    <r>
      <rPr>
        <b/>
        <sz val="10"/>
        <rFont val="Arial Narrow"/>
        <family val="2"/>
      </rPr>
      <t xml:space="preserve">
Anexo1_Estado de gestión datos GDB institucional primer trimestre</t>
    </r>
    <r>
      <rPr>
        <sz val="10"/>
        <rFont val="Arial Narrow"/>
        <family val="2"/>
      </rPr>
      <t xml:space="preserve"> </t>
    </r>
    <r>
      <rPr>
        <sz val="10"/>
        <color theme="1"/>
        <rFont val="Arial Narrow"/>
        <family val="2"/>
      </rPr>
      <t>https://drive.google.com/drive/folders/1AqmTKvBOhGnqBt9Lvzm5lg5NrMQ3zQPf</t>
    </r>
  </si>
  <si>
    <r>
      <rPr>
        <b/>
        <sz val="11"/>
        <color theme="1"/>
        <rFont val="Arial Narrow"/>
        <family val="2"/>
      </rPr>
      <t>GGCI</t>
    </r>
    <r>
      <rPr>
        <sz val="11"/>
        <color theme="1"/>
        <rFont val="Arial Narrow"/>
        <family val="2"/>
      </rPr>
      <t>: Se realizó socializacion del procedimiento de conconflicto de intereses GTH_PR_30 el día 30 de marzo de 2023, se Anexa Presentación empleada y asistencia a la actividad
Anexo1_2023_03_27_PresentacionConfIntereses
Anexo2_2023_03_30_ListaAsistenciaConflictoIntereses</t>
    </r>
  </si>
  <si>
    <r>
      <t xml:space="preserve">1. La Coordinación del Grupo de Comunicaciones o quien el asigne, realizará mensualmente seguimiento al Plan de Trabajo que se genere, para el cumplimiento de la Ley 1712 de 2014 y su normatividad complementaria, verificando únicamente el cumplimiento de temas de estructuración en el enlace de transparencia y acceso a la información pública de la página web de Parques Nacionales Naturales, quedando como evidencia actas o ayudas de memoria de los seguimientos y los compromisos, en caso de desviación se priorizaran las acciones que no se han cumplido. 
</t>
    </r>
    <r>
      <rPr>
        <b/>
        <sz val="11"/>
        <rFont val="Arial Narrow"/>
        <family val="2"/>
      </rPr>
      <t xml:space="preserve">Nota: </t>
    </r>
    <r>
      <rPr>
        <sz val="11"/>
        <rFont val="Arial Narrow"/>
        <family val="2"/>
      </rPr>
      <t>El seguimiento iniciará en el mes de abril cuando se cuente con la contratación del Web Master</t>
    </r>
  </si>
  <si>
    <r>
      <rPr>
        <b/>
        <sz val="10"/>
        <rFont val="Arial Narrow"/>
        <family val="2"/>
      </rPr>
      <t xml:space="preserve">GPM: </t>
    </r>
    <r>
      <rPr>
        <sz val="10"/>
        <rFont val="Arial Narrow"/>
        <family val="2"/>
      </rPr>
      <t>12/04/2023</t>
    </r>
  </si>
  <si>
    <t>Dado que no se ejecuta el control no se generan alertas</t>
  </si>
  <si>
    <r>
      <rPr>
        <b/>
        <sz val="10"/>
        <rFont val="Arial Narrow"/>
        <family val="2"/>
      </rPr>
      <t xml:space="preserve">GPM: </t>
    </r>
    <r>
      <rPr>
        <sz val="10"/>
        <rFont val="Arial Narrow"/>
        <family val="2"/>
      </rPr>
      <t xml:space="preserve">No se avanza en espacios de seguimiento toda vez que los planes de trabajo con las DT se encuentran en estado de construcción y ajuste, y además el seguimiento se inicia a partir del mes de mayo como lo específica el control.
No se anexan evidencias. </t>
    </r>
  </si>
  <si>
    <r>
      <rPr>
        <b/>
        <sz val="10"/>
        <rFont val="Arial Narrow"/>
        <family val="2"/>
      </rPr>
      <t xml:space="preserve">GPM: </t>
    </r>
    <r>
      <rPr>
        <sz val="10"/>
        <rFont val="Arial Narrow"/>
        <family val="2"/>
      </rPr>
      <t>18/04/2023</t>
    </r>
  </si>
  <si>
    <r>
      <rPr>
        <b/>
        <sz val="10"/>
        <rFont val="Arial Narrow"/>
        <family val="2"/>
      </rPr>
      <t xml:space="preserve">GPM: </t>
    </r>
    <r>
      <rPr>
        <sz val="10"/>
        <rFont val="Arial Narrow"/>
        <family val="2"/>
      </rPr>
      <t xml:space="preserve">En este primer cuatrimente se ha recibido información técnica de 32 acuerdos de restauración por parte de la DTAM para el PNN Alto Fragua, la información se encuentra en este momento en revisión y verificación por parte de SGM - GPM y de esta manera poder elaborar el respectivo concepto técnico.
</t>
    </r>
    <r>
      <rPr>
        <b/>
        <sz val="10"/>
        <rFont val="Arial Narrow"/>
        <family val="2"/>
      </rPr>
      <t xml:space="preserve">Anexos:
</t>
    </r>
    <r>
      <rPr>
        <sz val="10"/>
        <rFont val="Arial Narrow"/>
        <family val="2"/>
      </rPr>
      <t xml:space="preserve">Carpeta: Documentos_A Revisar_Por Acuerdo
https://drive.google.com/drive/u/1/folders/1f0KtDelXrmBHWoGt4os-h5Qz5Lzh3dE8
</t>
    </r>
  </si>
  <si>
    <r>
      <rPr>
        <b/>
        <sz val="10"/>
        <rFont val="Arial Narrow"/>
        <family val="2"/>
      </rPr>
      <t>GPM</t>
    </r>
    <r>
      <rPr>
        <sz val="10"/>
        <rFont val="Arial Narrow"/>
        <family val="2"/>
      </rPr>
      <t>: X</t>
    </r>
  </si>
  <si>
    <r>
      <rPr>
        <b/>
        <sz val="10"/>
        <rFont val="Arial Narrow"/>
        <family val="2"/>
      </rPr>
      <t>GPM:</t>
    </r>
    <r>
      <rPr>
        <sz val="10"/>
        <rFont val="Arial Narrow"/>
        <family val="2"/>
      </rPr>
      <t xml:space="preserve"> Los soportes anexados no corresponden a las evidencias programadas, sin embargo, se reportan avances en la descripción.</t>
    </r>
  </si>
  <si>
    <r>
      <rPr>
        <b/>
        <sz val="10"/>
        <rFont val="Arial Narrow"/>
        <family val="2"/>
      </rPr>
      <t xml:space="preserve">GPM: </t>
    </r>
    <r>
      <rPr>
        <sz val="10"/>
        <rFont val="Arial Narrow"/>
        <family val="2"/>
      </rPr>
      <t>No se han indenticado difcultad en proceso de relacionamiento,por ende no se ejecuta acción de control.</t>
    </r>
  </si>
  <si>
    <r>
      <rPr>
        <b/>
        <sz val="11"/>
        <rFont val="Arial Narrow"/>
        <family val="2"/>
      </rPr>
      <t>GPM:</t>
    </r>
    <r>
      <rPr>
        <sz val="11"/>
        <rFont val="Arial Narrow"/>
        <family val="2"/>
      </rPr>
      <t xml:space="preserve"> X</t>
    </r>
  </si>
  <si>
    <r>
      <rPr>
        <b/>
        <sz val="11"/>
        <rFont val="Arial Narrow"/>
        <family val="2"/>
      </rPr>
      <t>GPM:</t>
    </r>
    <r>
      <rPr>
        <sz val="11"/>
        <rFont val="Arial Narrow"/>
        <family val="2"/>
      </rPr>
      <t xml:space="preserve"> En la etapa de verificación no se han identificado alertas.</t>
    </r>
  </si>
  <si>
    <r>
      <rPr>
        <b/>
        <sz val="10"/>
        <rFont val="Arial Narrow"/>
        <family val="2"/>
      </rPr>
      <t xml:space="preserve">GPM: </t>
    </r>
    <r>
      <rPr>
        <sz val="10"/>
        <rFont val="Arial Narrow"/>
        <family val="2"/>
      </rPr>
      <t>La Unidad de Decisión no programó avances al respecto para el periodo reportado.</t>
    </r>
  </si>
  <si>
    <r>
      <rPr>
        <b/>
        <sz val="10"/>
        <color theme="1"/>
        <rFont val="Arial Narrow"/>
        <family val="2"/>
      </rPr>
      <t xml:space="preserve">GPM: </t>
    </r>
    <r>
      <rPr>
        <sz val="10"/>
        <color theme="1"/>
        <rFont val="Arial Narrow"/>
        <family val="2"/>
      </rPr>
      <t>12/04/2023</t>
    </r>
  </si>
  <si>
    <r>
      <rPr>
        <b/>
        <sz val="10"/>
        <rFont val="Arial Narrow"/>
        <family val="2"/>
      </rPr>
      <t xml:space="preserve">GPM: </t>
    </r>
    <r>
      <rPr>
        <sz val="10"/>
        <rFont val="Arial Narrow"/>
        <family val="2"/>
      </rPr>
      <t>33,3%</t>
    </r>
  </si>
  <si>
    <t>DTCA: X</t>
  </si>
  <si>
    <r>
      <t>DTOR:</t>
    </r>
    <r>
      <rPr>
        <sz val="10"/>
        <color theme="1"/>
        <rFont val="Arial Narrow"/>
        <family val="2"/>
      </rPr>
      <t xml:space="preserve"> 27/03/2023
</t>
    </r>
    <r>
      <rPr>
        <b/>
        <sz val="10"/>
        <color theme="1"/>
        <rFont val="Arial Narrow"/>
        <family val="2"/>
      </rPr>
      <t>DTPA:</t>
    </r>
    <r>
      <rPr>
        <sz val="10"/>
        <color theme="1"/>
        <rFont val="Arial Narrow"/>
        <family val="2"/>
      </rPr>
      <t>17/04/2023</t>
    </r>
    <r>
      <rPr>
        <b/>
        <sz val="10"/>
        <color theme="1"/>
        <rFont val="Arial Narrow"/>
        <family val="2"/>
      </rPr>
      <t xml:space="preserve">
DTCA:</t>
    </r>
    <r>
      <rPr>
        <sz val="10"/>
        <color theme="1"/>
        <rFont val="Arial Narrow"/>
        <family val="2"/>
      </rPr>
      <t>NO REPORTO</t>
    </r>
    <r>
      <rPr>
        <b/>
        <sz val="10"/>
        <color theme="1"/>
        <rFont val="Arial Narrow"/>
        <family val="2"/>
      </rPr>
      <t xml:space="preserve">
DTAN:</t>
    </r>
    <r>
      <rPr>
        <sz val="10"/>
        <color theme="1"/>
        <rFont val="Arial Narrow"/>
        <family val="2"/>
      </rPr>
      <t xml:space="preserve"> 27/03/2023</t>
    </r>
    <r>
      <rPr>
        <b/>
        <sz val="10"/>
        <color theme="1"/>
        <rFont val="Arial Narrow"/>
        <family val="2"/>
      </rPr>
      <t xml:space="preserve">
DTAO:</t>
    </r>
    <r>
      <rPr>
        <sz val="10"/>
        <color theme="1"/>
        <rFont val="Arial Narrow"/>
        <family val="2"/>
      </rPr>
      <t>11/04/2023</t>
    </r>
    <r>
      <rPr>
        <b/>
        <sz val="10"/>
        <color theme="1"/>
        <rFont val="Arial Narrow"/>
        <family val="2"/>
      </rPr>
      <t xml:space="preserve">
DTAM: </t>
    </r>
    <r>
      <rPr>
        <sz val="10"/>
        <color theme="1"/>
        <rFont val="Arial Narrow"/>
        <family val="2"/>
      </rPr>
      <t>27/04/2023</t>
    </r>
  </si>
  <si>
    <t>DTOR: X
DTPA: X
DTAN: X
DTAO: X
DTAM: X</t>
  </si>
  <si>
    <r>
      <t xml:space="preserve">GPM: </t>
    </r>
    <r>
      <rPr>
        <sz val="11"/>
        <rFont val="Arial Narrow"/>
        <family val="2"/>
      </rPr>
      <t>14/04/2023</t>
    </r>
  </si>
  <si>
    <r>
      <t xml:space="preserve">GPM: </t>
    </r>
    <r>
      <rPr>
        <sz val="11"/>
        <rFont val="Arial Narrow"/>
        <family val="2"/>
      </rPr>
      <t>18/04/2023</t>
    </r>
  </si>
  <si>
    <r>
      <rPr>
        <b/>
        <sz val="11"/>
        <rFont val="Arial Narrow"/>
        <family val="2"/>
      </rPr>
      <t xml:space="preserve">GPM: </t>
    </r>
    <r>
      <rPr>
        <sz val="11"/>
        <rFont val="Arial Narrow"/>
        <family val="2"/>
      </rPr>
      <t>Teniendo en cuenta que el seguimiento a los compromisos es semestral, para este primer cuatrimestre no se presenta reporte de seguimiento. No se anexan evidencias.</t>
    </r>
  </si>
  <si>
    <t>La Unidad de Decisión no programó avances al respecto para el periodo reportado.</t>
  </si>
  <si>
    <r>
      <rPr>
        <b/>
        <sz val="11"/>
        <rFont val="Arial Narrow"/>
        <family val="2"/>
      </rPr>
      <t xml:space="preserve">GPM: </t>
    </r>
    <r>
      <rPr>
        <sz val="11"/>
        <rFont val="Arial Narrow"/>
        <family val="2"/>
      </rPr>
      <t xml:space="preserve">El proceso de administración y manejo, hizo uso del procedimiento vigente GTH_PR_ 30_ Conflicto de intereses_V_1 dispuesto por gestión del talento humano, para desarrollar una pieza gráfica de información para socializar con el equipo del GPM, y a partir de dicha información realizar un pequeña encuesta  de apropiación acerca de la información compartida.                                                                                                                             
</t>
    </r>
    <r>
      <rPr>
        <b/>
        <sz val="11"/>
        <rFont val="Arial Narrow"/>
        <family val="2"/>
      </rPr>
      <t>Anexos:</t>
    </r>
    <r>
      <rPr>
        <sz val="11"/>
        <rFont val="Arial Narrow"/>
        <family val="2"/>
      </rPr>
      <t xml:space="preserve">
1.IlustraciónInformativa_ConflictoIntereses
2.Resultados_Encuesta-Tema Conflicto de Intereses 
3.Encuesta-Tema Conflicto de Intereses - Formularios de Google
</t>
    </r>
  </si>
  <si>
    <t>El monitoreo y los soportes suministrados, son conformes a la descripción del mapa de riesgos, denotando un adecuado seguimiento.</t>
  </si>
  <si>
    <r>
      <rPr>
        <b/>
        <sz val="11"/>
        <rFont val="Arial Narrow"/>
        <family val="2"/>
      </rPr>
      <t>SGM</t>
    </r>
    <r>
      <rPr>
        <sz val="11"/>
        <rFont val="Arial Narrow"/>
        <family val="2"/>
      </rPr>
      <t xml:space="preserve">. El proceso de participación social, hizo uso del procedimiento vigente GTH_PR_ 30_ Conflicto de intereses_V_1 dispuesto por gestión del talento humano, para desarrollar una pieza gráfica de información para socializar con el equipo del GPM, y a partir de dicha información realizar un pequeña encuesta  de apropiación acerca de la información compartida.                                                                                                                                              
</t>
    </r>
    <r>
      <rPr>
        <b/>
        <sz val="11"/>
        <rFont val="Arial Narrow"/>
        <family val="2"/>
      </rPr>
      <t>Anexos:</t>
    </r>
    <r>
      <rPr>
        <sz val="11"/>
        <rFont val="Arial Narrow"/>
        <family val="2"/>
      </rPr>
      <t xml:space="preserve">
1.IlustraciónInformativa_ConflictoIntereses
2.Resultados_Encuesta-Tema Conflicto de Intereses 
3.Encuesta-Tema Conflicto de Intereses - Formularios de Google</t>
    </r>
  </si>
  <si>
    <r>
      <t xml:space="preserve">SGM: </t>
    </r>
    <r>
      <rPr>
        <sz val="11"/>
        <rFont val="Arial Narrow"/>
        <family val="2"/>
      </rPr>
      <t>18/04/2023</t>
    </r>
  </si>
  <si>
    <r>
      <rPr>
        <b/>
        <sz val="11"/>
        <color theme="1"/>
        <rFont val="Arial Narrow"/>
        <family val="2"/>
      </rPr>
      <t xml:space="preserve">GPM: </t>
    </r>
    <r>
      <rPr>
        <sz val="11"/>
        <color theme="1"/>
        <rFont val="Arial Narrow"/>
        <family val="2"/>
      </rPr>
      <t>0%</t>
    </r>
  </si>
  <si>
    <r>
      <rPr>
        <b/>
        <sz val="11"/>
        <color theme="1"/>
        <rFont val="Arial Narrow"/>
        <family val="2"/>
      </rPr>
      <t xml:space="preserve">GPM: </t>
    </r>
    <r>
      <rPr>
        <sz val="11"/>
        <color theme="1"/>
        <rFont val="Arial Narrow"/>
        <family val="2"/>
      </rPr>
      <t>Teniendo en cuenta que el seguimiento es semestral, para este primer cuatrimestre no se ha realizado el requerimiento mediante correo electrónico del informe final y demás compromisos establecidos,. En ese sentido, iniciaremos la revisión de los compromisos pendientes referentes a los avales de investigación en mayo, y haremos el requerimiento vía correo electrónico entre junio y julio.
No se anexan evidencias.</t>
    </r>
  </si>
  <si>
    <r>
      <rPr>
        <b/>
        <sz val="11"/>
        <color theme="1"/>
        <rFont val="Arial Narrow"/>
        <family val="2"/>
      </rPr>
      <t xml:space="preserve">SGM: </t>
    </r>
    <r>
      <rPr>
        <sz val="11"/>
        <color theme="1"/>
        <rFont val="Arial Narrow"/>
        <family val="2"/>
      </rPr>
      <t xml:space="preserve">Para este primer cuatrimestre el proceso de participación social, se hizo la socialización del procedimiento de conflicto de interesesa través de una ilustración informativa de manera tal que fuera mas visual y fácil de interpretar la información. Esta ilustración fue enviada vía correo electrónico al equipo del GPM.
</t>
    </r>
    <r>
      <rPr>
        <b/>
        <sz val="11"/>
        <color theme="1"/>
        <rFont val="Arial Narrow"/>
        <family val="2"/>
      </rPr>
      <t xml:space="preserve">Anexos: </t>
    </r>
    <r>
      <rPr>
        <sz val="11"/>
        <color theme="1"/>
        <rFont val="Arial Narrow"/>
        <family val="2"/>
      </rPr>
      <t>Correo Socialización-Conflicto Intereses</t>
    </r>
  </si>
  <si>
    <r>
      <rPr>
        <b/>
        <sz val="11"/>
        <color theme="1"/>
        <rFont val="Arial Narrow"/>
        <family val="2"/>
      </rPr>
      <t xml:space="preserve">SGM: </t>
    </r>
    <r>
      <rPr>
        <sz val="11"/>
        <color theme="1"/>
        <rFont val="Arial Narrow"/>
        <family val="2"/>
      </rPr>
      <t xml:space="preserve">Para este primer cuatrimestre el proceso de AMSPNN, se hizo la socialización del procedimiento de conflicto de interesesa través de una ilustración informativa de manera tal que fuera mas visual y fácil de interpretar la información. Esta ilustración fue enviada vía correo electrónico al equipo del GPM. 
</t>
    </r>
    <r>
      <rPr>
        <b/>
        <sz val="11"/>
        <color theme="1"/>
        <rFont val="Arial Narrow"/>
        <family val="2"/>
      </rPr>
      <t xml:space="preserve">Anexos: </t>
    </r>
    <r>
      <rPr>
        <sz val="11"/>
        <color theme="1"/>
        <rFont val="Arial Narrow"/>
        <family val="2"/>
      </rPr>
      <t>Correo Socialización-Conflicto Intereses</t>
    </r>
  </si>
  <si>
    <r>
      <rPr>
        <b/>
        <sz val="11"/>
        <rFont val="Arial Narrow"/>
        <family val="2"/>
      </rPr>
      <t xml:space="preserve">SSNA: </t>
    </r>
    <r>
      <rPr>
        <sz val="11"/>
        <rFont val="Arial Narrow"/>
        <family val="2"/>
      </rPr>
      <t>19/04/2023</t>
    </r>
  </si>
  <si>
    <r>
      <rPr>
        <b/>
        <sz val="10"/>
        <rFont val="Arial Narrow"/>
        <family val="2"/>
      </rPr>
      <t xml:space="preserve">GPM: </t>
    </r>
    <r>
      <rPr>
        <sz val="10"/>
        <rFont val="Arial Narrow"/>
        <family val="2"/>
      </rPr>
      <t>14/04/2023</t>
    </r>
  </si>
  <si>
    <r>
      <rPr>
        <b/>
        <sz val="10"/>
        <color rgb="FF000000"/>
        <rFont val="Arial Narrow"/>
        <family val="2"/>
      </rPr>
      <t>GPM:</t>
    </r>
    <r>
      <rPr>
        <sz val="10"/>
        <color rgb="FF000000"/>
        <rFont val="Arial Narrow"/>
        <family val="2"/>
      </rPr>
      <t>13/04/2023</t>
    </r>
  </si>
  <si>
    <r>
      <rPr>
        <b/>
        <sz val="10"/>
        <color rgb="FF000000"/>
        <rFont val="Arial Narrow"/>
        <family val="2"/>
      </rPr>
      <t>GPM:</t>
    </r>
    <r>
      <rPr>
        <sz val="10"/>
        <color rgb="FF000000"/>
        <rFont val="Arial Narrow"/>
        <family val="2"/>
      </rPr>
      <t>18/04/2023</t>
    </r>
  </si>
  <si>
    <r>
      <rPr>
        <b/>
        <sz val="10"/>
        <rFont val="Arial Narrow"/>
        <family val="2"/>
      </rPr>
      <t>DTOR:</t>
    </r>
    <r>
      <rPr>
        <sz val="10"/>
        <rFont val="Arial Narrow"/>
        <family val="2"/>
      </rPr>
      <t xml:space="preserve"> 16,66%
</t>
    </r>
    <r>
      <rPr>
        <b/>
        <sz val="10"/>
        <rFont val="Arial Narrow"/>
        <family val="2"/>
      </rPr>
      <t>DTPA:</t>
    </r>
    <r>
      <rPr>
        <sz val="10"/>
        <rFont val="Arial Narrow"/>
        <family val="2"/>
      </rPr>
      <t xml:space="preserve"> 16,70%
</t>
    </r>
    <r>
      <rPr>
        <b/>
        <sz val="10"/>
        <rFont val="Arial Narrow"/>
        <family val="2"/>
      </rPr>
      <t>DTCA:</t>
    </r>
    <r>
      <rPr>
        <sz val="10"/>
        <rFont val="Arial Narrow"/>
        <family val="2"/>
      </rPr>
      <t xml:space="preserve"> 0%
</t>
    </r>
    <r>
      <rPr>
        <b/>
        <sz val="10"/>
        <rFont val="Arial Narrow"/>
        <family val="2"/>
      </rPr>
      <t>DTAN:</t>
    </r>
    <r>
      <rPr>
        <sz val="10"/>
        <rFont val="Arial Narrow"/>
        <family val="2"/>
      </rPr>
      <t xml:space="preserve"> 0%
</t>
    </r>
    <r>
      <rPr>
        <b/>
        <sz val="10"/>
        <rFont val="Arial Narrow"/>
        <family val="2"/>
      </rPr>
      <t xml:space="preserve">DTAO: </t>
    </r>
    <r>
      <rPr>
        <sz val="10"/>
        <rFont val="Arial Narrow"/>
        <family val="2"/>
      </rPr>
      <t xml:space="preserve">0%
</t>
    </r>
    <r>
      <rPr>
        <b/>
        <sz val="10"/>
        <rFont val="Arial Narrow"/>
        <family val="2"/>
      </rPr>
      <t>DTAM:</t>
    </r>
    <r>
      <rPr>
        <sz val="10"/>
        <rFont val="Arial Narrow"/>
        <family val="2"/>
      </rPr>
      <t xml:space="preserve"> 6%</t>
    </r>
  </si>
  <si>
    <r>
      <rPr>
        <b/>
        <sz val="10"/>
        <rFont val="Arial Narrow"/>
        <family val="2"/>
      </rPr>
      <t>GPM:</t>
    </r>
    <r>
      <rPr>
        <sz val="10"/>
        <rFont val="Arial Narrow"/>
        <family val="2"/>
      </rPr>
      <t xml:space="preserve"> Teniendo como base el ciclo de vida del dato que incluye la formulación, implementación, calidad-archivo, uso-retroalimentación, para la consolidación del módulo de informes de monitoreo e investigación en la herramienta SMART y la base de datos institucional se realizaron las siguientes actividades:
1. Se realizó un 1 apoyo directo con orientaciones temáticas para la formulación e implementación de programas y portafolios al PNN Hermosas. 
2. Se apoyó la implementación de siguiente proyecto GEF-Páramos, en temas de priorización de especies y acciones para el monitoreo. 
3. Se participo en múltiples espacios orientados a la consolidación del sistema de información del GPM, el cual está a cargo del GGCI.
4. Se participó en un espacio introductorio orientado apoyar la iniciativa de incentivos para la investigación en PNN a cargo de la Dirección General. 
5. Sistema de información de monitoreo e investigación: 2. Construcción en SMART: En el trimestre se consolidó en un Excel el estado de avance en la generación de modelos de datos, cargue de datos a Smart y entregados a SULA para cada uno de los diseños de monitoreo de las áreas protegidas, con base los avances y la priorización de aliados (WCS, WWF y Fundación Zoológica de Frankfurt) se realizó la priorización de temas y áreas protegidas para avanzar con el flujo de datos, y se estableció un plan de trabajo. Relacionado con lo anterior se elaboró el flujo de datos que comprende diseño monitoreo-cargue a GDB- visor institucional. El flujo de datos y consolidado de avance de datos se socializó con WCS con el objeto de orientar el plan de trabajo del convenio al cumplimiento de la prioridad del equipo referida a visualizar indicadores en visor institucional. Se avanzó en la consolidación y revisión de datos entregados por las APs en el marco del PAA 2022, que conllevó a remitir correos con solicitud de completar datos y múltiples reuniones para revisión conjunta. Adicionalmente, con el apoyo del grupo de gestión del conocimiento, se generaron diseños de estudio para quince (15) áreas protegidas conforme los indicadores del programa de monitoreo. Se avanzó en la consolidación de catálogos de objetos para monitoreo general y restauración los cuales se cargarán a la GDB y posteriormente se configurarán en la plataforma ArcGis. Esta información se encuentra reportada a detalle en el informe de gestión del GGCI para el primer trimestre de 2023.
6. SIB Colombia: Se realizó una reunión con el equipo de biomodelos del IAvH para avanzar en la priorización de especies de PNN con las cuales se pueda generar biomodelos en el marco del proyecto de NASA 
</t>
    </r>
    <r>
      <rPr>
        <b/>
        <sz val="10"/>
        <rFont val="Arial Narrow"/>
        <family val="2"/>
      </rPr>
      <t>Anexos:</t>
    </r>
    <r>
      <rPr>
        <sz val="10"/>
        <rFont val="Arial Narrow"/>
        <family val="2"/>
      </rPr>
      <t xml:space="preserve">
 Carpeta Gestión_Implementación
 Carpeta Sistema_Información_Inves_Monito
 Carpeta: SistemaInformación_GPM</t>
    </r>
    <r>
      <rPr>
        <b/>
        <sz val="10"/>
        <rFont val="Arial Narrow"/>
        <family val="2"/>
      </rPr>
      <t xml:space="preserve">
https://drive.google.com/drive/folders/1syqwi_K0X738HdZs3m_tqZz1Y6_Wr3sg?usp=sharing</t>
    </r>
  </si>
  <si>
    <t>Las AP generalmente envian el reporte anual del año anterior  a partir del segundo trimestre del año debido a los temas de demoras en contratación.</t>
  </si>
  <si>
    <r>
      <rPr>
        <b/>
        <sz val="10"/>
        <color theme="1"/>
        <rFont val="Arial Narrow"/>
        <family val="2"/>
      </rPr>
      <t xml:space="preserve">GTEA: </t>
    </r>
    <r>
      <rPr>
        <sz val="10"/>
        <color theme="1"/>
        <rFont val="Arial Narrow"/>
        <family val="2"/>
      </rPr>
      <t>17/04/2023</t>
    </r>
  </si>
  <si>
    <r>
      <rPr>
        <b/>
        <sz val="10"/>
        <rFont val="Arial Narrow"/>
        <family val="2"/>
      </rPr>
      <t>GTEA:</t>
    </r>
    <r>
      <rPr>
        <sz val="10"/>
        <rFont val="Arial Narrow"/>
        <family val="2"/>
      </rPr>
      <t xml:space="preserve"> Los soportes anexados no corresponden a las evidencias programadas, sin embargo, se reportan avances en la descripción.</t>
    </r>
  </si>
  <si>
    <r>
      <rPr>
        <b/>
        <sz val="10"/>
        <color theme="1"/>
        <rFont val="Arial Narrow"/>
        <family val="2"/>
      </rPr>
      <t xml:space="preserve">GTEA: </t>
    </r>
    <r>
      <rPr>
        <sz val="10"/>
        <color theme="1"/>
        <rFont val="Arial Narrow"/>
        <family val="2"/>
      </rPr>
      <t>16,7%</t>
    </r>
  </si>
  <si>
    <r>
      <rPr>
        <b/>
        <sz val="10"/>
        <color theme="1"/>
        <rFont val="Arial Narrow"/>
        <family val="2"/>
      </rPr>
      <t xml:space="preserve">GTEA: </t>
    </r>
    <r>
      <rPr>
        <sz val="10"/>
        <color theme="1"/>
        <rFont val="Arial Narrow"/>
        <family val="2"/>
      </rPr>
      <t xml:space="preserve">Se realizó la validación de lo reportado por las AP en cuanto al indicador 22 del PAA para el primer trimestre del 2023.
Evidencia:
https://drive.google.com/drive/folders/1GHE_lyE9NxcXQNQaFGxJZgHmVgb2uWOd?usp=sharing </t>
    </r>
  </si>
  <si>
    <t>RNN Puinawai: X
PNN Yaigojé Apaporis: X
PNN La Paya: X</t>
  </si>
  <si>
    <t>PNN Churumbelos: X
SF PM Orito: X
PNN Alto Fragua: X
PNN Cahuinarí:  X
PNN Chiribiquete: X 
RNN Nukak: X
PNN Amacayacu: X
PNN Río Puré: X</t>
  </si>
  <si>
    <r>
      <rPr>
        <b/>
        <sz val="10"/>
        <color theme="1"/>
        <rFont val="Arial Narrow"/>
        <family val="2"/>
      </rPr>
      <t>PNN Churumbelos:</t>
    </r>
    <r>
      <rPr>
        <sz val="10"/>
        <color theme="1"/>
        <rFont val="Arial Narrow"/>
        <family val="2"/>
      </rPr>
      <t xml:space="preserve"> 24/03/2023
</t>
    </r>
    <r>
      <rPr>
        <b/>
        <sz val="10"/>
        <color theme="1"/>
        <rFont val="Arial Narrow"/>
        <family val="2"/>
      </rPr>
      <t>SF PM Orito</t>
    </r>
    <r>
      <rPr>
        <sz val="10"/>
        <color theme="1"/>
        <rFont val="Arial Narrow"/>
        <family val="2"/>
      </rPr>
      <t xml:space="preserve">: 27/03/2023
</t>
    </r>
    <r>
      <rPr>
        <b/>
        <sz val="10"/>
        <color theme="1"/>
        <rFont val="Arial Narrow"/>
        <family val="2"/>
      </rPr>
      <t>PNN Alto Fragua</t>
    </r>
    <r>
      <rPr>
        <sz val="10"/>
        <color theme="1"/>
        <rFont val="Arial Narrow"/>
        <family val="2"/>
      </rPr>
      <t xml:space="preserve">: 27/03/2023
</t>
    </r>
    <r>
      <rPr>
        <b/>
        <sz val="10"/>
        <color theme="1"/>
        <rFont val="Arial Narrow"/>
        <family val="2"/>
      </rPr>
      <t>PNN Cahuinarí:</t>
    </r>
    <r>
      <rPr>
        <sz val="10"/>
        <color theme="1"/>
        <rFont val="Arial Narrow"/>
        <family val="2"/>
      </rPr>
      <t xml:space="preserve"> 29/03/2023
</t>
    </r>
    <r>
      <rPr>
        <b/>
        <sz val="10"/>
        <color theme="1"/>
        <rFont val="Arial Narrow"/>
        <family val="2"/>
      </rPr>
      <t>PNN Chiribiquete</t>
    </r>
    <r>
      <rPr>
        <sz val="10"/>
        <color theme="1"/>
        <rFont val="Arial Narrow"/>
        <family val="2"/>
      </rPr>
      <t xml:space="preserve">: 30/03/2023
</t>
    </r>
    <r>
      <rPr>
        <b/>
        <sz val="10"/>
        <color theme="1"/>
        <rFont val="Arial Narrow"/>
        <family val="2"/>
      </rPr>
      <t>RNN Puinawai</t>
    </r>
    <r>
      <rPr>
        <sz val="10"/>
        <color theme="1"/>
        <rFont val="Arial Narrow"/>
        <family val="2"/>
      </rPr>
      <t xml:space="preserve">: 27/03/2023
</t>
    </r>
    <r>
      <rPr>
        <b/>
        <sz val="10"/>
        <color theme="1"/>
        <rFont val="Arial Narrow"/>
        <family val="2"/>
      </rPr>
      <t>RNN NUKAK</t>
    </r>
    <r>
      <rPr>
        <sz val="10"/>
        <color theme="1"/>
        <rFont val="Arial Narrow"/>
        <family val="2"/>
      </rPr>
      <t xml:space="preserve">: 2703/2023
</t>
    </r>
    <r>
      <rPr>
        <b/>
        <sz val="10"/>
        <color theme="1"/>
        <rFont val="Arial Narrow"/>
        <family val="2"/>
      </rPr>
      <t>PNN Yaigojé Apaporis</t>
    </r>
    <r>
      <rPr>
        <sz val="10"/>
        <color theme="1"/>
        <rFont val="Arial Narrow"/>
        <family val="2"/>
      </rPr>
      <t xml:space="preserve">: 31/03/2023
</t>
    </r>
    <r>
      <rPr>
        <b/>
        <sz val="10"/>
        <color theme="1"/>
        <rFont val="Arial Narrow"/>
        <family val="2"/>
      </rPr>
      <t>PNN Amacayacu</t>
    </r>
    <r>
      <rPr>
        <sz val="10"/>
        <color theme="1"/>
        <rFont val="Arial Narrow"/>
        <family val="2"/>
      </rPr>
      <t xml:space="preserve">: 30/03/2023
</t>
    </r>
    <r>
      <rPr>
        <b/>
        <sz val="10"/>
        <color theme="1"/>
        <rFont val="Arial Narrow"/>
        <family val="2"/>
      </rPr>
      <t>PNN Río Puré</t>
    </r>
    <r>
      <rPr>
        <sz val="10"/>
        <color theme="1"/>
        <rFont val="Arial Narrow"/>
        <family val="2"/>
      </rPr>
      <t xml:space="preserve">: 31/03/2023
</t>
    </r>
    <r>
      <rPr>
        <b/>
        <sz val="10"/>
        <color theme="1"/>
        <rFont val="Arial Narrow"/>
        <family val="2"/>
      </rPr>
      <t>PNN La Paya</t>
    </r>
    <r>
      <rPr>
        <sz val="10"/>
        <color theme="1"/>
        <rFont val="Arial Narrow"/>
        <family val="2"/>
      </rPr>
      <t>: No reporta</t>
    </r>
  </si>
  <si>
    <r>
      <rPr>
        <b/>
        <sz val="10"/>
        <rFont val="Arial Narrow"/>
        <family val="2"/>
      </rPr>
      <t>GTEA:</t>
    </r>
    <r>
      <rPr>
        <sz val="10"/>
        <rFont val="Arial Narrow"/>
        <family val="2"/>
      </rPr>
      <t xml:space="preserve"> El monitoreo y los soportes suministrados, son conformes a la descripción del mapa de riesgos, denotando un adecuado seguimiento.</t>
    </r>
  </si>
  <si>
    <t>PNN Churumbelos:  El monitoreo y los soportes suministrados, son conformes a la descripción del mapa de riesgos, denotando un adecuado seguimiento.
SF PM Orito: El monitoreo y los soportes suministrados, son conformes a la descripción del mapa de riesgos, denotando un adecuado seguimiento.
PNN Alto Fragua: El monitoreo y los soportes suministrados, son conformes a la descripción del mapa de riesgos, denotando un adecuado seguimiento.
PNN Cahuinarí: El monitoreo y los soportes suministrados, son conformes a la descripción del mapa de riesgos, denotando un adecuado seguimiento.
PNN Chiribiquete: El monitoreo y los soportes suministrados, son conformes a la descripción del mapa de riesgos, denotando un adecuado seguimiento.
RNN Puinawai: Los soportes anexados no corresponden a las evidencias programadas, sin embargo, se reportan avances en la descripción, dado que se tiene formulados planes de mejoramiento para el tema. 
RNN Nukak: El monitoreo y los soportes suministrados, son conformes a la descripción del mapa de riesgos, denotando un adecuado seguimiento.
PNN Yaigojé Apaporis: Los soportes anexados no corresponden a las evidencias programadas, sin embargo, se reportan avances en la descripción
PNN Amacayacu: Los soportes anexados no corresponden a las evidencias programadas, sin embargo, se reportan avances en la descripción.
PNN Río Puré: Los soportes anexados no corresponden a las evidencias programadas, sin embargo, se reportan avances en la descripción. 
PNN La Paya: El avance descriptivo no se evidencia, ni se anexan soportes.</t>
  </si>
  <si>
    <t>PNN Churumbelos: el protocolo PVC del área protegida se encuentra en implementación.
SF PM Orito:el protocolo PVC del área protegida se encuentra en implementación.
PNN Alto Fragua: el protocolo PVC del área protegida se encuentra en implementación.
PNN Cahuinarí: el protocolo PVC del área protegida se encuentra en implementación.
PNN Chiribiquete: el protocolo PVC del área protegida se encuentra en formulación.
RNN Puinawai: se tiene formulados planes de mejoramiento por control y autocontrol, donde se identificaron las acciones a desarrollar para la vigencia 2023. 
RNN Nukak: el protocolo PVC del área protegida se encuentra en Implementación.
PNN Yaigojé Apaporis: la situación de orden público  que está afectando el ejercicio de autoridad ambiental en el área protegida
PNN Amacayacu: el protocolo PVC del área protegida se encuentra en implementación.
PNN Río Puré: los controles establecidos en el riesgo 8 se aplican. 
PNN La Paya: no reporta.</t>
  </si>
  <si>
    <t>PNN Churumbelos: el protocolo PVC del área protegida se encuentra en implementación.
SF PM Orito:  el protocolo PVC del área protegida se encuentra en implementación.
PNN Alto Fragua: el protocolo PVC del área protegida se encuentra en implementación.
PNN Cahuinarí: el protocolo PVC del área protegida se encuentra en implementación.
PNN Chiribiquete: el protocolo PVC del área protegida se encuentra en formulación.
RNN Puinawai: se tiene formulados planes de mejoramiento por control y autocontrol, donde se identificaron las acciones a desarrollar para la vigencia 2023.
RNN Nukak:  el protocolo PVC del área protegida se encuentra en implementación.
PNN Yaigojé Apaporis: 
PNN Amacayacu: 
PNN Río Puré: se activa la alerta ya que en la zona de La Pedrera al norte del PNN el orden publio no permite que el equipo local haga desplazamanietos al interior del AP la discidencia, el frente Carolina Ramirez advirtio que el personal de PNN Río Puré no puede ingresar al área protegida. Nos restringimos a la zona del AYo para recorridos y en el sector SUR analizamos la proyección de recorridos, no debe moverse por el río Caquetá, perose realizan analisis de coberturas para la identificación de abiertos.
PNN La Paya: no reporta.</t>
  </si>
  <si>
    <t>PNN Churumbelos: No se anexa evidencia, ni soporte de ejecución por cuanto el control correctivo solo se activa cuando el riesgo se materializa y a la fecha el evento no se ha ejecutado.
SF PM Orito: No se anexa evidencia, ni soporte de ejecución por cuanto el control correctivo solo se activa cuando el riesgo se materializa y a la fecha el evento no se ha ejecutado.
PNN Alto Fragua: No se anexa evidencia, ni soporte de ejecución por cuanto el control correctivo solo se activa cuando el riesgo se materializa y a la fecha el evento no se ha ejecutado.
PNN Cahuinarí: No se anexa evidencia, ni soporte de ejecución por cuanto el control correctivo solo se activa cuando el riesgo se materializa y a la fecha el evento no se ha ejecutado.
PNN Chiribiquete:  No se anexa evidencia, ni soporte de ejecución por cuanto el control correctivo solo se activa cuando el riesgo se materializa y a la fecha el evento no se ha ejecutado.
RNN Puinawai: Para este 1er cuatrimestre la Reserva se encuentra realizando el proceso de contratación del profesional que desarrollara el tema de PVC.  
RNN NUKAK: No se anexa evidencia, ni soporte de ejecución por cuanto el control correctivo solo se activa cuando el riesgo se materializa y a la fecha el evento no se ha ejecutado
PNN Yaigojé Apaporis: no se anexa evidencia, ni soporte de ejecución por cuanto el control correctivo solo se activa cuando el riesgo se materializa y a la fecha el evento no se ha ejecutado.
PNN Amacayacu: No se anexa evidencia, ni soporte de ejecución por cuanto el control correctivo solo se activa cuando el riesgo se materializa y a la fecha el evento no se ha ejecutado, sin embargo como se ha venido comentando en diferentes espacios, ha sido necesario hacer el seguimiento a la situación de orden público en el sector norte del AP área no municipalizada de Tarapacá, Sector Lorena, donde los comandos de frontera han hecho pública su presencia y control condicionando de manera importante la movilidad de funcionarios. No han habido amenazas directas contra funcionarios o contratistas.
PNN Río Puré: No se anexa evidencia, ni soporte de ejecución por cuanto el control correctivo solo se activa cuando el riesgo se materializa y a la fecha el evento no se ha ejecutado.
PNN La Paya: no reporta.</t>
  </si>
  <si>
    <t>PNN Churumbelos: X
SF PM Orito: X
PNN Alto Fragua: X
PNN Cahuinari: X
PNN Chiribiquete: X
RNN Nukak: X
PNN Yaigojé Apaporis: X
PNN Amacayacu: X</t>
  </si>
  <si>
    <t>RNN Puinawai: X
PNN Río Pure: X
PNN La Paya: X</t>
  </si>
  <si>
    <t>Paramillo: La Unidad de Decisión no programó avances al respecto para el periodo reportado
Tayrona: El monitoreo y los soportes suministrados, en la descripción del mapa de riesgos, no coincide con lo programado denotando un inadecuado seguimiento.
SFF CGSM: El monitoreo y los soportes suministrados, en la descripción del mapa de riesgos, no coincide con lo programado denotando un inadecuado seguimiento.
SFF Corchal: El monitoreo y los soportes suministrados, en la descripción del mapa de riesgos, no coincide con lo programado denotando un inadecuado seguimiento.
Old Providence: La Unidad de Decisión no programó avances al respecto para el periodo reportado
VIPIS: La Unidad de Decisión no programó avances al respecto para el periodo reportado
CRSB: El monitoreo y los soportes suministrados, en la descripción del mapa de riesgos, no coincide con lo programado denotando un inadecuado seguimiento.
CPRO: El monitoreo y los soportes suministrados, en la descripción del mapa de riesgos, no coincide con lo programado denotando un inadecuado seguimiento.
SFF Colorados: El monitoreo y los soportes suministrados, son conformes a la descripción del mapa de riesgos, denotando un adecuado seguimiento
PNN Macuira: El monitoreo y los soportes suministrados, en la descripción del mapa de riesgos, no coincide con lo programado denotando un inadecuado seguimiento
SFF Flamencos: El monitoreo y los soportes suministrados, en la descripción del mapa de riesgos, no coincide con lo programado denotando un inadecuado seguimiento
PNN SNSM: El monitoreo y los soportes suministrados, en la descripción del mapa de riesgos, no coincide con lo programado denotando un inadecuado seguimiento
SFF Acandí: La Unidad de Decisión no programó avances al respecto para el periodo reportado
PNN Bahía Portete: El monitoreo y los soportes suministrados, en la descripción del mapa de riesgos, no coincide con lo programado denotando un inadecuado seguimiento.</t>
  </si>
  <si>
    <t>Paramillo: X
Tayrona: X
SFF CGSM: X
SFF Corchal: X
Old Providence: X
VIPIS: X
CRSB: X
CPRO: X
SFF Colorados: X
PNN Macuira: X
SFF Flamencos: X
PNN SNSM: X
SFF Acandí: X
PNN Bahía Portete: X</t>
  </si>
  <si>
    <t>Paramillo: X
Tayrona: X
SFF CGSM: X
SFF Corchal: X
Old Providence: X
VIPIS: X
CRSB: X
CPRO: X
PNN Macuira: X
SFF Flamencos: X
PNN SNSM: X
SFF Acandí: X
PNN Bahía Portete: X</t>
  </si>
  <si>
    <t>SFF Colorados: X</t>
  </si>
  <si>
    <t>Paramillo: 12/04/2023
Tayrona: 12/04/2023
SFF CGSM: 12/04/2023
SFF Corchal: 12/04/2023
Old Providence: 12/04/2023
VIPIS: 12/04/2023
CRSB: 12/04/2023
CPRO: 12/04/2023
SFF Colorados: 12/04/2023
PNN Macuira: 12/04/2023
SFF Flamencos: 12/04/2023
PNN SNSM: 12/04/2023
SFF Acandí: 12/04/2023
PNN Bahía Portete: 12/04/2023</t>
  </si>
  <si>
    <t xml:space="preserve">Paramillo: EL AP no cuenta con el informe de PVC teniendo en cuenta los retrasos en la contratación del personal encargado. No se anexan evidencias
Tayrona: Durante el primer trimestre del año 2023, se logró cubrir los sectores con mayor demanda por situaciones relacionadas con la vocación ecoturística del área protegida y específicamente aquellas zonas destinadas para la recreación y catalogadas como zonas de recreación general exterior. Durante el periodo de reporte se realizaron acciones de Prevención, Vigilancia y Control en el ejercicio de la autoridad ambiental, con el objetivo de minimizar el ingreso de elementos prohibidos y presiones que se den dentro del área protegida PNN Tayrona. Evidencia: Informe Trimestre PVC
SFF CGSM: El 23 de marzo del 2023, se hace entrega de insumos para: "I Reporte Trimestral-PVC SFF CGSM PAA-2023"https://drive.google.com/drive/folders/1rTNUj2vuvDkxqjSQ-A200Y6USfSLcVrL anexos correspondientes (- formato de informe que arroja el Sico Smart, - los formatos de programación y ejecución de recorridos de PVC, junto con el Informe Trimestral de actividades). 
SFF Corchal: El SFF Corchal viene implementando su Protocolo de PVC, el cual fue aprobado por la Subdirección de Gestión y Manejo de Áreas Protegidas y notificado mediante Memorando 20202000004773 del 1 de septiembre de 2020.  Las acciones ejecutadas durante el presente trimestre, fueron presentadas en el reporte de PAA del mes de marzo mediante Informe Trimestral de PVC. Se anexan las evidencias correspondientes en la carpeta de drive dispuesta para ello. 
Old Providence: EL AP no cuenta con el informe de PVC teniendo en cuenta los retrasos en la contratación del personal encargado. No se anexan evidencias 
VIPIS: Actualmente el área no cuenta con protocolo PVC validado. En reunión sostenida con el AP (ver "15 de marzo - Articulación y revisión metas VIPIS - PVC DTCA.xlsx"), se acordó dar culminado el proceso lo más pronto posible, con el fin de contar con la validación de NC antes de finalizar semestre  Las acciones ejecutadas durante el presente trimestre, fueron presentadas en el reporte de PAA del mes de marzo mediante Informe Trimestral de PVC. se anexan informe trimestral de PVC.
CRSB: Durante el primer trimestre de 2023 (noviembre de 2022 a marzo de 2023), se han realizado en total 178 recorridos en el área protegida; 118 recorridos marinos, 60 recorridos terrestres y 0 Aéreos de acuerdo con los datos sistematizados en SICOSMART, así mismo, se logró determinar que para ese periodo el 66,292% de los recorridos realizados fueron marinos, mientras, el 33,707% corresponde a los recorridos terrestres. Se impusieron 01 medidas preventivas, también se impulsaron los Autos 001 de 2022; 002 de 2022 y 020 de 2022 (Consolidado Matriz del ejercicio de la Autoridad Ambiental primer trimestre de 2023). 
CPRO: Durante el primer trimestre del año 2023, no se realizó ingreso al área protegida, por la presencia del fenómeno climático de “Mar de Leva”, que se presenta en el Caribe Colombiano, durante los meses de diciembre, enero, febrero y marzo de cada año. Se realizó seguimiento en la plataforma satelital Marine Traffic, para el tránsito marítimo en el área protegida, la licencia de Marine Traffic se vencen en el mes de abril del 2023, pero el área protegida cuenta con recursos para su  renovación por un año. Durante el trimestre se envió a la DTCA, el trámite realizado con el siguiente proceso sancionatorios: El área protegida realiza la citación a Notificación personal del Auto No.1010 de 12 diciembre de 2022. Exp. No.041 de 2019, Meridian Navegatión S.A.S. El día 30 de enero de 2023, el señor Mauricio Villegas Gerdts representante legal de Meridian Navigation, realiza la entrega personal de escrito de descargos y evidencias del proceso sancionatorio del Auto No.1010 de 12 de diciembre de 2022- Expediente sancionatorio No. 041 de 2019. Meridian Navigation S.A.S. Dando cumplimiento al Artículo Tercero del Auto en mención, las evidencias se cargaron en el orfeo el cual se reenvió a la DTCA, dando cumplimiento así al memorando con radicado No.20226530007293. El día 21 de marzo del 2023, se realizó reunión con la Capitania de Puerto y Guarda Costas del municipio de Coveñas, los cuales tienen jurisdicción en el Golfo de Morrosquillo, y el área protegida, para la conformación del Comité Local Interinstitucional con el PNN CPR y el PNN CRSB, tratar temas de tránsito marítimo, pesca ilegal, gestión del riesgo, apoyo PVC, en las áreas protegidas. Se participó en reunión con Nivel Central y WSC, para socializar el acompañamiento de acciones de vigilancia con la plataforma satelital Skylight para las áreas protegidas marinas y costeras de PNNC. El área protegida no cuenta con un profesional para Prevención, Vigilancia y Control (PVC), ni con un copiloto para la embarcación Ellisella, para los recorridos marinos oceánicos, para ello se viene gestionando su contratación, con recursos adicionales del Impuesto al Carbono, por lo tanto no se presenta el informe trimestral de PVC, pero para el segundo reporte el área protegida cumplirá con el indicador.  Limitaciones: Por motivo de la contratación tardía de contratistas durante el primer trimestre del año 2023, no hay un avance significativo en los indicadores del PAA, además el PNN Corales de Profundidad, desde la fecha de su creación según la Resolución No.0339 de 12/04/2013, no cuenta con una planta de personal completa, actualmente el único funcionario es el jefe del área protegida, desde el año 2021 se viene solicitando mediante orfeos enviados a la DTCA y Nivel Central, el nombramiento de la planta de personal, pero a la fecha no se realizado aún los nombramientos.
SFF Colorados: El protocolo de PVC del SFF Los Colorados, fue aprobado el 7 de febrero de 2018, mediante memorando 20182300000653, y continua vigente hasta que se lleve a cabo la actualización del Plan de Manejo 2018-2023. De acuerdo al procedimiento establecido por PNNC, mediante memorando 20236750000523 del 28 de marzo de 2023 (Anexo 1. Memorando-informeAnualPVC), se remitió a la DTCA el informe de implementación-febrero de 2022 a febrero de 2023 (Anexo 2. Informe anual de PVC 2022-2023). De igual manera, para el trimestre se presentó el primer informe trimestral de PVC (Anexo 3. Informe de PVC_Trim I_PAA 2023), de acuerdo a la meta PAA definida para el 2023 y el informe SicoSmart (Anexo 4. InformeSicoSmart-I-Trimestre 2023).
PNN Macuira: durante el primer cuatrimestre cubrió los cuatro sectores de manejo donde se detectaron presiones antrópicas (ganadería caprina, ovina), ambientales y climáticas que afectan el estado de conservación de algunos ecosistemas. Para mitigar los efectos de algunas presiones se implementaron acciones de educación ambiental, recorridos de PVC periodos en los sectores de manejo. Toda la información se describe en los informes de PVC presentados en el primer reporte trimestral del Plan de Acción Anual - PAA 2023. Anexo como evidencias: Informe_PVC_ I trimestre_2023 - Informe_Sico Smart_ITrimestre_2023.
SFF Flamencos: En el primer trimestre el SFF los Flamencos realizó la actualización de la Base de Datos SICO SMART, y se emitió desde la plataforma de SICO SMART el informe en el que se relaciona número total de recorridos realizados, esfuerzo y distancia recorrida, datos relacionados con las afectaciones ambientales, datos relacionados con avistamiento de especies, entre otras variables. Además se presenta el informe de PVC del trimestre (24 de noviembre de 2022 a marzo de 2023) adjunto al formato de recorridos y la programación de los mismos. Lo anterior corresponde al 25% de avance de la meta para la vigencia 2023.
PNN SNSM: se realizó los patrullajes en los meses de enero a marzo de 2023 según lo dispuesto en la programación trimestral de recorridos y en el seguimiento a la ejecución trimestral de los recorridos, también, de conformidad con el protocolo de PVC. Todos los patrullajes son registrados en el SICO SMART y a partir de este insumo, la DTCA genera el análisis de visibilidad del AP, que a fecha de presentación de este seguimiento la DTCA no ha entregado el porcentaje resultante del área en presión visibilizada en el periodo.
El AP reporta sus avances en materia de implementación de las acciones de PVC, en el informe trimestral de seguimiento que es producto del indicador PAA "Porcentaje de informes de seguimiento de prevención, vigilancia y control reportados por las áreas protegidas de PNN” que a este corte se encuentra en un 25% de cumplimiento.
Se aporta como evidencias: 1) Modelo informe PVC_V3_2023informe- I Trimestre 2023 Acciones-de-PVC; y 2) Soporte de envío del Informe de PVC I trimestre a DTCA.
SFF Acandí: EL AP no cuenta con el informe de PVC teniendo en cuenta los retrasos en la contratación del personal encargado. No se anexan evidencias.
PNN Bahía Portete: Durante la vigencia del I trimestre de 2023, se programaron 12 recorridos, de los cuales se ejecutaron 10, todos terrestres en el sector sur y suroriental, en el municipio de Uribia. Debido a la lenta contratación del personal, no fue posible realizar el número total de recorridos programados.
Las evidencias se encuentran en el siguiente enlace: https://drive.google.com/drive/folders/1aZlurYIzGxHQvuzoO_Qzoj9C4BdDgmIY?usp=sharing 
</t>
  </si>
  <si>
    <t>DTOR: 27/03/2023</t>
  </si>
  <si>
    <t>PNN Macarena: 27/03/2023
PNN EL TUPARRO: 27/03/2023
DNMI CINARUCO: 27/03/2023
PNN TINIGUA: 27/03/2023
PNN SUMAPAZ: 27/03/2023
PNN CHINGAZA: 27/03/2023
PNN PICACHOS: 27/03/2023</t>
  </si>
  <si>
    <t>PNN Macarena: X
PNN EL TUPARRO: X
DNMI CINARUCO: X
PNN TINIGUA: X
PNN SUMAPAZ: X
PNN CHINGAZA: X
PNN PICACHOS: X</t>
  </si>
  <si>
    <t>PNN Macarena: X
PNN EL TUPARRO: X
DNMI CINARUCO: X
PNN TINIGUA: X
PNN PICACHOS: X
PNN SUMAPAZ: X
PNN CHINGAZA: X</t>
  </si>
  <si>
    <t>DTAN: 27/03/2023</t>
  </si>
  <si>
    <t>PNN CATATUMBO BARI: 16.66%
PNN COCUY: 16.66%
ANU ESTORAQUES: 0%
SFF GUANENTA ALTO RIO FONCE: 16.66%
SFF IGUAQUE: 16.66%
PNN PISBA:  16.66%
PNN SERRANIA YARIGUIES:  16.66%
PNN TAMA: 16.66%</t>
  </si>
  <si>
    <t>PNN CATATUMBO BARI: 27/03/2023
PNN COCUY: 27/03/2023
ANU ESTORAQUES: 27/03/2023
SFF GUANENTA ALTO RIO FONCE: 27/03/2023
SFF IGUAQUE: 27/03/2023
PNN PISBA: 27/03/2023
PNN SERRANIA YARIGUIES:  27/03/2023
PNN TAMA: 27/03/2023</t>
  </si>
  <si>
    <t>PNN CATATUMBO BARI, PNN COCUY, ANU ESTORAQUES, SFF GUANENTA ALTO RIO FONCE, SFF IGUAQUE, PNN PISBA, PNN SERRANIA YARIGUIES y PNN TAMA: 27/03/2023 Las AP. de la DTAN: Para el primer cuatrimestre de 2023 no se presenta avance y evidencias en el control. No se adjunta evidencias</t>
  </si>
  <si>
    <t>PNN CATATUMBO BARI: X
PNN COCUY: X
SFF GUANENTA ALTO RIO FONCE: X
SFF IGUAQUE: X
PNN PISBA: X
PNN SERRANIA YARIGUIES: X
PNN TAMA: X</t>
  </si>
  <si>
    <t>ANU ESTORAQUES: X</t>
  </si>
  <si>
    <t>x</t>
  </si>
  <si>
    <t>DTPA: 31/03/2023</t>
  </si>
  <si>
    <t>PNN Farallones de Cali: 31/03/2023
PNN Utría: 31/03/2023
PNN Katios: 31/03/2023
PNN Munchique: 31/03/2023
PNN Sanquianga: 31/03/2023
PNN Uramba: 31/03/2023
SFF Malpelo: 31/03/2023</t>
  </si>
  <si>
    <t>PNN Farallones de Cali: X
PNN Utría: X
PNN Katios: X
PNN Munchique: X
PNN Sanquianga: X
PNN Uramba: X
SFF Malpelo: X</t>
  </si>
  <si>
    <t>PNN Churumbelos: x
SF PM Orito:x
PNN Alto Fragua: x
PNN Cahuinarí: x
PNN Chiribiquete:x
RNN Puinawai: x
RNN Nukak: x
PNN Yaigojé Apaporis: x
PNN Amacayacu: X
PNN Río Puré; X</t>
  </si>
  <si>
    <t>PNN Churumbelos: los controles establecidos son aplicados por el PNN Churumbelos.
SF PM Orito:los controles establecidos son aplicados por el AP.
PNN Alto Fragua: los controles establecidos son aplicados por el AP
PNN Cahuinarí: los controles establecidos son aplicados por el AP
PNN Chiribiquete: los controles establecidos son aplicados por el AP
RNN Puinawai: se generaron las alertas a través de formulacion de planes de mejoramiento por control y autocontrol
RNN Nukak: los controles establecidos son aplicados por el AP.
PNN Yaigojé Apaporis: los controles establecidos son aplicados por el AP
PNN Amacayacu: los controles establecidos son aplicados por el AP
PNN Río Puré: Los controles establecidos son aplicados por el AP.
PNN La Paya: no reporta.</t>
  </si>
  <si>
    <t>PNN Churumbelos: x
SF PM Orito:x
PNN Alto Fragua: x
PNN Cahuinarí: x
PNN Chiribiquete: x
RNN: Puinawai: x
RNN Nukak: x
PNN Yaigojé Apaporis: x
PNN Río Puré; x</t>
  </si>
  <si>
    <r>
      <rPr>
        <b/>
        <sz val="10"/>
        <color theme="1"/>
        <rFont val="Arial Narrow"/>
        <family val="2"/>
      </rPr>
      <t xml:space="preserve">OGR: </t>
    </r>
    <r>
      <rPr>
        <sz val="10"/>
        <color theme="1"/>
        <rFont val="Arial Narrow"/>
        <family val="2"/>
      </rPr>
      <t>15/04/2023</t>
    </r>
  </si>
  <si>
    <t>PNN Churumbelos: 22/03/2023
SF PM Orito: 27/03/2023
PNN Alto Fragua: 27/03/2023
PNN Cahuinarí: 30/03/2023
PNN Chiribiquete: 30/03/2023
RNN Puinawai: 30/03/2023
RNN Nukak: 27/03/2023 
PNN Yaigojé Apaporis: 31/03/2023
PNN Amacayacu: 31/03/2023
PNN Río Puré: 28/03/2023
PNN La Paya: no reporta.</t>
  </si>
  <si>
    <t xml:space="preserve">PNN Churumbelos: No se anexa evidencia, ni soporte de ejecución por cuanto el control correctivo solo se activa cuando el riesgo se materializa y a la fecha el evento no se ha ejecutado.
SF PM Orito: No se anexa evidencia, ni soporte de ejecución por cuanto el control correctivo solo se activa cuando el riesgo se materializa y a la fecha el evento no se ha ejecutado.
PNN Alto Fragua: No se anexa evidencia, ni soporte de ejecución por cuanto el control correctivo solo se activa cuando el riesgo se materializa y a la fecha el evento no se ha ejecutado.
PNN Cahuinarí: No se anexa evidencia, ni soporte de ejecución por cuanto el control correctivo solo se activa cuando el riesgo se materializa y a la fecha el evento no se ha ejecutado.
PNN Chiribiquete: No se anexa evidencia, ni soporte de ejecución por cuanto el control correctivo solo se activa cuando el riesgo se materializa y a la fecha el evento no se ha ejecutado.
PNN Chiribiquete: No se anexa evidencia, ni soporte de ejecución por cuanto el control correctivo solo se activa cuando el riesgo se materializa y a la fecha el evento no se ha ejecutado.
RNN Puinawai: No se anexa evidencia, ni soporte de ejecución por cuanto el control correctivo solo se activa cuando el riesgo se materializa y a la fecha el evento no se ha ejecutado
RNN Nukak: No se anexa evidencia, ni soporte de ejecución por cuanto el control correctivo solo se activa cuando el riesgo se materializa y a la fecha el evento no se ha ejecutado 
PNN Yaigojé Apaporis: No se anexa evidencia, ni soporte de ejecución por cuanto el control correctivo solo se activa cuando el riesgo se materializa y a la fecha el evento no se ha ejecutado 
PNN Amacayacu: No se anexa evidencia, ni soporte de ejecución por cuanto el control correctivo solo se activa cuando el riesgo se materializa y a la fecha el evento no se ha ejecutado, sin embargo como se ha venido comentando en diferentes espacios, ha sido necesario hacer el seguimiento a la situación de orden público en el sector norte del AP área no municicpalizada de Tarpacá, Sector Lorena, donde los comando de frontera han hecho pública su precencia y control condicionando de manera importante la mobilidad de funcionarios. No han habido amenazas directas contra funcionarios o contratistas.
PNN Río Puré: No se anexa evidencia, ni soporte de ejecución por cuanto el control correctivo solo se activa cuando el riesgo se materializa y a la fecha el evento no se ha ejecutado 
PNN La Paya: no reporta.
</t>
  </si>
  <si>
    <r>
      <rPr>
        <b/>
        <sz val="10"/>
        <color theme="1"/>
        <rFont val="Arial Narrow"/>
        <family val="2"/>
      </rPr>
      <t xml:space="preserve">OGR: </t>
    </r>
    <r>
      <rPr>
        <sz val="10"/>
        <color theme="1"/>
        <rFont val="Arial Narrow"/>
        <family val="2"/>
      </rPr>
      <t>En el desarrollo de los memorandos de estado de actualización no se generarón alertas.</t>
    </r>
  </si>
  <si>
    <t>DTAM:
PNN Churumbelos: 24/03/2023.
SF PM Orito: 27/03/2023
PNN Alto Fragua: 27/03/2023
PNN Cahuinarí: 30/03/2023
PNN Chiribiquete: 30/03/2023
RNN Puinawai: 27/03/2023
RNN Nukak: 29/03/2023
PNN Yaigojé Apaporis: 31/03/2023
PNN Amacayacu: 30/03/2023
PNN Río Puré: 30/03/2023</t>
  </si>
  <si>
    <r>
      <rPr>
        <b/>
        <sz val="10"/>
        <color theme="1"/>
        <rFont val="Arial Narrow"/>
        <family val="2"/>
      </rPr>
      <t>PNN Churumbelos:</t>
    </r>
    <r>
      <rPr>
        <sz val="10"/>
        <color theme="1"/>
        <rFont val="Arial Narrow"/>
        <family val="2"/>
      </rPr>
      <t xml:space="preserve"> según memorando 20221500145783 del 16 de diciembre 2022 el área protegida recibe la aprobación  de actualización del Plan de Contingencia para el Riesgo Público del PNN Serranía de Los Churumbelos 2022. 
Anexo 1. 120225180005063_00006_aprobacion PCRP PNNSCHAW
En el segundo cuatrimestre se hará la socialización
(https://drive.google.com/drive/u/2/folders/1JdBBBcrauFijgMrt4pUbAkr2DBJyKhfx)
</t>
    </r>
    <r>
      <rPr>
        <b/>
        <sz val="10"/>
        <color theme="1"/>
        <rFont val="Arial Narrow"/>
        <family val="2"/>
      </rPr>
      <t>SF PM Orito:</t>
    </r>
    <r>
      <rPr>
        <sz val="10"/>
        <color theme="1"/>
        <rFont val="Arial Narrow"/>
        <family val="2"/>
      </rPr>
      <t xml:space="preserve"> El área protegida realiza la socialización del Plan de Contingencia de Riesgo Público al equipo del área protegida.
Anexo 1_ Socialización del PCRP al equipo del SFPMOIA
PNN Alto Fragua: La actualización del Plan de Contingencia para el riesgo público del área fue aprobado el 02/08/2022 con memorando 20221500001653 por la OGR. Teniendo en cuenta, que a  la fecha no se ha vinculado todo el personal contratista al área, se programa socialización para el mes de mayo.
</t>
    </r>
    <r>
      <rPr>
        <b/>
        <sz val="10"/>
        <color theme="1"/>
        <rFont val="Arial Narrow"/>
        <family val="2"/>
      </rPr>
      <t xml:space="preserve">PNN Cahuinarí: </t>
    </r>
    <r>
      <rPr>
        <sz val="10"/>
        <color theme="1"/>
        <rFont val="Arial Narrow"/>
        <family val="2"/>
      </rPr>
      <t xml:space="preserve">Se  actualizó y se remitió el plan de  Riesgo público para su revisión y realice las observaciones mediante orfeo  20235140000253 para surevision. Anexo 1 memorando remision plan de contigencia RP. url: https://drive.google.com/drive/u/0/folders/1lbm3kuIfLNDF5dmjFJ3k3ULeGu7fiYUO0
</t>
    </r>
    <r>
      <rPr>
        <b/>
        <sz val="10"/>
        <color theme="1"/>
        <rFont val="Arial Narrow"/>
        <family val="2"/>
      </rPr>
      <t>PNN Chiribiquete:</t>
    </r>
    <r>
      <rPr>
        <sz val="10"/>
        <color theme="1"/>
        <rFont val="Arial Narrow"/>
        <family val="2"/>
      </rPr>
      <t xml:space="preserve"> Mediante orfeo No. 20235170000653 el 29 de marzo de 2023 se remitió el Plan de Contingencia de Riesgo Público a la Dirección Territorial Amazonía para la revisión y trámite correspondiente.
Anexo 1. Memorando_Envio PCRP 2022 a DTAM
URL: https://drive.google.com/drive/u/1/folders/1vjg0fNGfa_yxsja_IVrr-0sqcRNUb_O7
</t>
    </r>
    <r>
      <rPr>
        <b/>
        <sz val="10"/>
        <color theme="1"/>
        <rFont val="Arial Narrow"/>
        <family val="2"/>
      </rPr>
      <t xml:space="preserve">RNN Puinawai: </t>
    </r>
    <r>
      <rPr>
        <sz val="10"/>
        <color theme="1"/>
        <rFont val="Arial Narrow"/>
        <family val="2"/>
      </rPr>
      <t xml:space="preserve">Para este 1er cuatrimestre la Reserva se encuentra realizando el proceso de contratación del profesional que desarrollara el tema de PVC.  
</t>
    </r>
    <r>
      <rPr>
        <b/>
        <sz val="10"/>
        <color theme="1"/>
        <rFont val="Arial Narrow"/>
        <family val="2"/>
      </rPr>
      <t xml:space="preserve">RNN Nukak: </t>
    </r>
    <r>
      <rPr>
        <sz val="10"/>
        <color theme="1"/>
        <rFont val="Arial Narrow"/>
        <family val="2"/>
      </rPr>
      <t xml:space="preserve">El AP atendió y remitió a la DTAM los ajustes solicitados del PCRP (Orfeo No. 20225240006273), porteriormente la DTAM remite el documento a la OGR ( Orfeo No.  20235050000323    ) .
 Anexo 1. Actualización PCRP. RNN Nukak memorando 20225240006273
Anexo 2. Envío documento actualizado Plan de Contingencia de Riesgo Público-PCRP de la
Reserva Nacional Natural Nukak, memorando 20235050000323
Anexo 3. Envio a OGR documento actualizado PCRP- Nukak. 
URL: https://drive.google.com/drive/u/0/folders/1ztYFqkhI3sM_iWEmoKxnhCZCFyP3B1zf
</t>
    </r>
    <r>
      <rPr>
        <b/>
        <sz val="10"/>
        <color theme="1"/>
        <rFont val="Arial Narrow"/>
        <family val="2"/>
      </rPr>
      <t>PNN Yaigojé Apaporis:</t>
    </r>
    <r>
      <rPr>
        <sz val="10"/>
        <color theme="1"/>
        <rFont val="Arial Narrow"/>
        <family val="2"/>
      </rPr>
      <t xml:space="preserve"> El AP se encuentra en proceso de vinculación de personal, por lo tanto se programa socialización del PCRP para el segundo cuatrimestre.
</t>
    </r>
    <r>
      <rPr>
        <b/>
        <sz val="10"/>
        <color theme="1"/>
        <rFont val="Arial Narrow"/>
        <family val="2"/>
      </rPr>
      <t>PNN Amacayacu:</t>
    </r>
    <r>
      <rPr>
        <sz val="10"/>
        <color theme="1"/>
        <rFont val="Arial Narrow"/>
        <family val="2"/>
      </rPr>
      <t xml:space="preserve"> Se tiene previsto una vez se tenga el personal contratado, realizar la socialización en el segundo cuatrimestre.
</t>
    </r>
    <r>
      <rPr>
        <b/>
        <sz val="10"/>
        <color theme="1"/>
        <rFont val="Arial Narrow"/>
        <family val="2"/>
      </rPr>
      <t xml:space="preserve">PNN Río Puré: </t>
    </r>
    <r>
      <rPr>
        <sz val="10"/>
        <color theme="1"/>
        <rFont val="Arial Narrow"/>
        <family val="2"/>
      </rPr>
      <t xml:space="preserve">El PCRP del PNN Río Puré está aprobado; se espera la incorporación de todo el personal para realizar socialización al interior del equipo en el segundo cutratrimestre.
</t>
    </r>
    <r>
      <rPr>
        <b/>
        <sz val="10"/>
        <color theme="1"/>
        <rFont val="Arial Narrow"/>
        <family val="2"/>
      </rPr>
      <t>PNN La Paya:</t>
    </r>
    <r>
      <rPr>
        <sz val="10"/>
        <color theme="1"/>
        <rFont val="Arial Narrow"/>
        <family val="2"/>
      </rPr>
      <t xml:space="preserve"> no reporta.</t>
    </r>
  </si>
  <si>
    <r>
      <rPr>
        <b/>
        <sz val="10"/>
        <color theme="1"/>
        <rFont val="Arial Narrow"/>
        <family val="2"/>
      </rPr>
      <t>PNN Churumbelos:</t>
    </r>
    <r>
      <rPr>
        <sz val="10"/>
        <color theme="1"/>
        <rFont val="Arial Narrow"/>
        <family val="2"/>
      </rPr>
      <t xml:space="preserve"> 25%
</t>
    </r>
    <r>
      <rPr>
        <b/>
        <sz val="10"/>
        <color theme="1"/>
        <rFont val="Arial Narrow"/>
        <family val="2"/>
      </rPr>
      <t xml:space="preserve">SF PM Orito: </t>
    </r>
    <r>
      <rPr>
        <sz val="10"/>
        <color theme="1"/>
        <rFont val="Arial Narrow"/>
        <family val="2"/>
      </rPr>
      <t xml:space="preserve">25%
</t>
    </r>
    <r>
      <rPr>
        <b/>
        <sz val="10"/>
        <color theme="1"/>
        <rFont val="Arial Narrow"/>
        <family val="2"/>
      </rPr>
      <t>PNN Alto Fragua:</t>
    </r>
    <r>
      <rPr>
        <sz val="10"/>
        <color theme="1"/>
        <rFont val="Arial Narrow"/>
        <family val="2"/>
      </rPr>
      <t xml:space="preserve"> 0%
</t>
    </r>
    <r>
      <rPr>
        <b/>
        <sz val="10"/>
        <color theme="1"/>
        <rFont val="Arial Narrow"/>
        <family val="2"/>
      </rPr>
      <t>PNN Cahuinarí:</t>
    </r>
    <r>
      <rPr>
        <sz val="10"/>
        <color theme="1"/>
        <rFont val="Arial Narrow"/>
        <family val="2"/>
      </rPr>
      <t xml:space="preserve"> 0%
</t>
    </r>
    <r>
      <rPr>
        <b/>
        <sz val="10"/>
        <color theme="1"/>
        <rFont val="Arial Narrow"/>
        <family val="2"/>
      </rPr>
      <t>PNN Chiribiquete:</t>
    </r>
    <r>
      <rPr>
        <sz val="10"/>
        <color theme="1"/>
        <rFont val="Arial Narrow"/>
        <family val="2"/>
      </rPr>
      <t xml:space="preserve"> 0%
</t>
    </r>
    <r>
      <rPr>
        <b/>
        <sz val="10"/>
        <color theme="1"/>
        <rFont val="Arial Narrow"/>
        <family val="2"/>
      </rPr>
      <t xml:space="preserve"> RNN Puinawai: </t>
    </r>
    <r>
      <rPr>
        <sz val="10"/>
        <color theme="1"/>
        <rFont val="Arial Narrow"/>
        <family val="2"/>
      </rPr>
      <t xml:space="preserve">0%
</t>
    </r>
    <r>
      <rPr>
        <b/>
        <sz val="10"/>
        <color theme="1"/>
        <rFont val="Arial Narrow"/>
        <family val="2"/>
      </rPr>
      <t>RNN Nukak:</t>
    </r>
    <r>
      <rPr>
        <sz val="10"/>
        <color theme="1"/>
        <rFont val="Arial Narrow"/>
        <family val="2"/>
      </rPr>
      <t xml:space="preserve"> 0%
</t>
    </r>
    <r>
      <rPr>
        <b/>
        <sz val="10"/>
        <color theme="1"/>
        <rFont val="Arial Narrow"/>
        <family val="2"/>
      </rPr>
      <t>PNN Yaigojé Apaporis:</t>
    </r>
    <r>
      <rPr>
        <sz val="10"/>
        <color theme="1"/>
        <rFont val="Arial Narrow"/>
        <family val="2"/>
      </rPr>
      <t xml:space="preserve"> 0%
</t>
    </r>
    <r>
      <rPr>
        <b/>
        <sz val="10"/>
        <color theme="1"/>
        <rFont val="Arial Narrow"/>
        <family val="2"/>
      </rPr>
      <t xml:space="preserve">PNN Amacayacu: </t>
    </r>
    <r>
      <rPr>
        <sz val="10"/>
        <color theme="1"/>
        <rFont val="Arial Narrow"/>
        <family val="2"/>
      </rPr>
      <t xml:space="preserve">0%
</t>
    </r>
    <r>
      <rPr>
        <b/>
        <sz val="10"/>
        <color theme="1"/>
        <rFont val="Arial Narrow"/>
        <family val="2"/>
      </rPr>
      <t xml:space="preserve">PNN Río Puré: </t>
    </r>
    <r>
      <rPr>
        <sz val="10"/>
        <color theme="1"/>
        <rFont val="Arial Narrow"/>
        <family val="2"/>
      </rPr>
      <t>0%</t>
    </r>
  </si>
  <si>
    <r>
      <rPr>
        <b/>
        <sz val="10"/>
        <color theme="1"/>
        <rFont val="Arial Narrow"/>
        <family val="2"/>
      </rPr>
      <t>OGR:</t>
    </r>
    <r>
      <rPr>
        <sz val="10"/>
        <color theme="1"/>
        <rFont val="Arial Narrow"/>
        <family val="2"/>
      </rPr>
      <t xml:space="preserve"> 16.6%</t>
    </r>
  </si>
  <si>
    <r>
      <rPr>
        <b/>
        <sz val="10"/>
        <color theme="1"/>
        <rFont val="Arial Narrow"/>
        <family val="2"/>
      </rPr>
      <t xml:space="preserve">OGR: </t>
    </r>
    <r>
      <rPr>
        <sz val="10"/>
        <color theme="1"/>
        <rFont val="Arial Narrow"/>
        <family val="2"/>
      </rPr>
      <t>17/04/2023</t>
    </r>
  </si>
  <si>
    <r>
      <rPr>
        <b/>
        <sz val="10"/>
        <color theme="1"/>
        <rFont val="Arial Narrow"/>
        <family val="2"/>
      </rPr>
      <t>OGR:</t>
    </r>
    <r>
      <rPr>
        <sz val="10"/>
        <color theme="1"/>
        <rFont val="Arial Narrow"/>
        <family val="2"/>
      </rPr>
      <t xml:space="preserve"> Se ha realizado la atención y seguimiento con las instancias pertinentes a tres (3) situaciones de orden público que se presentan en los municipios con jurisdicción en las áreas de los Parques Nacionales Naturales.
Evidencias: Anexo 1. Situaciones de riesgo publico 
1. Correo - RECOMENDACIONES ANTE SITUACION DE RIESGO PUBLICO SFF EL CORCHAL 10032023
2. Correo - Alerta!!!! Situación de Orden Público en Islas del Rosario 23032023
3. Correo  - Fwd_ Alerta !!! Atentado a fuerza pública en el Catatumbo, PNN Catatumbo Bari 29032023
https://drive.google.com/drive/folders/1IZ3Q99bilqksoA3jHMEoxyzIM1KtS-53?usp=share_link</t>
    </r>
  </si>
  <si>
    <t>1.        PNN Complejo volcánico Doña Juana: - - Se socializó al Equipo del área Protegida el Plan de Contingencia de Riesgo Público. Evidencias: 1- Lista-de-Asistencia Socialización Plan Riesgo Público mar 17 , ACTA SOCIALLIZACION PROTOCOLO RIESGO PUBLICO AL PNN CVDJC 
2.        PNN Cueva De Los Guacharos: El Plan de Riesgo público para el año en curso debe ser actualizado,  su vigencia termina el 11 de noviembre, este plan fue socializado con el grupo de trabajo, donde se dieron las indicaciones respecto a situaciones que surjan referente a este tema de seguridad personal. Evidencia: Anexo 1 Acta de socialización PECRP
3.        PNN Las Hermosas: Se tiene aprobado el PCRP a partir del 25 de mayo de 2022 con memorando 20221500001183, se  tiene programado reunir al equipo para el mes de abril 2023 y socializarle el PCRP aprobado. Evidencias: MEMORANDO_APROBACION_PCRP_2022
4.        PNN Las Orquídeas: El PCRP  se actualizará en el tercer trimestre del 2023 teniendo en cuenta que su vigencia a hasta noviembre del presente- Evidencias:  N/A
5.        PNN Los Nevados: El PCRP  se actualizará en el tercer trimestre del 2023 teniendo en cuenta que su vigencia a hasta noviembre del presente- Evidencias:  N/A
6.        PNN Nevado Del Huila: Debido a los retrasos en la contratación del personal de apoyo en el AP, el Plan de Contingencia de Riesgo Público no ha sido socializado al interior del equipo de trabajo durante la presente vigencia de reporte, se espera realizar la socialización en el segundo trimestre. Evidencias: N/A
7.        PNN Puracé:  Durante este periodo de reporte no se ha realizado la socialización al personal del PNN Puracé debido a que aún no se cuenta con todo el personal contratista vinculado y por tanto se espera para abril realizar en el primer comité interno su socialización. Evidencia:N/A
8.        PNN Selva De Florencia: Durante el primer trimestre del año no se realizan acciones para la actualización del Plan, debido a retrasos en la contratación del personal. Evidencia: N/A
9.        PNN Tatamá: Se socializo el Plan de contingencia de riesgo público con el personal  de planta del AP el 15 de febrero 2033. Evidencia: ASISTENCIA_PCRP
10.        SFF Galeras: el 24  de marzo se llevó a cabo la jornada de socialización del plan con el personal del AP tanto de carrera administrativa como de contrato; posterior a la socialización se dio espacio para que el personal manifestará alguna situación presentada acorde al sector de trabajo. Evidencia: Anexo 1_Registro de asistencia, acta y fotografía_jornada socializacion plan
11.        SFF Isla De La Corota: PCRP en proceso de actualización. Se realizó empalme del proceso de RP con la compañera Ruby Jojoa. Se reportará acciones en el segundo cuatrimestre 2023. Evidencia: 1. Acta N°1-Empalme PCRP 07.03.2023
12.        SFF Otún Quimbaya: SFF Otún Quimbaya: El Plan de Riesgo Publico será actualizado  para el segundo semestre, no se adjuntan evidencias.</t>
  </si>
  <si>
    <t xml:space="preserve">
1.  PNN Complejo volcánico Doña Juana: 50%
2.  PNN Cueva De Los Guacharos: 10%
3.  PNN Las Hermosas: 0%
4.   PNN Las Orquídeas: 0%
5.   PNN Los Nevados: 0%
6.   PNN Nevado Del Huila: 0% 
7.   PNN Puracé: 0%
8.   PNN Selva De Florencia: 0%
9.    PNN Tatamá: 25%
10.  SFF Galeras: 50%
11.   SFF Isla De La Corota:0% 
12.   SFF Otún Quimbaya: 0%</t>
  </si>
  <si>
    <t xml:space="preserve">
1.  PNN Complejo volcánico Doña Juana: 27/03/2023
2.  PNN Cueva De Los Guacharos: 27/03/2023
3.  PNN Las Hermosas: 27/03/2023
4.   PNN Las Orquídeas: 27/03/2023
5.   PNN Los Nevados: 27/03/2023
6.   PNN Nevado Del Huila: 27/03/2023
7.   PNN Puracé: 27/03/2023
8.   PNN Selva De Florencia: 27/03/2023
9.    PNN Tatamá: 27/03/2023
10.  SFF Galeras: 27/03/2023
11.   SFF Isla De La Corota: 27/03/2023 
12.   SFF Otún Quimbaya: 27/03/2023</t>
  </si>
  <si>
    <t>DTAN: Las Areas Protegidas de la Direccion Territorial  programan socialización del Plan de emergencias y contingencias a partir del segundo cuatrimestre de la vigencia actual.  Para el primer cuatrimestre no presentan avance porcentual esta actividad para las AP de la DTAN.  NOTA: No se anexan evidencias.</t>
  </si>
  <si>
    <t>PNN CATATUMBO BARI: 0%
PNN COCUY: 0%
ANU ESTORAQUES: 0%
SFF GUANENTA ALTO RIO FONCE:0%
SFF IGUAQUE: 0%
PNN PISBA: 0%
PNN SERRANIA YARIGUIES: 0%
PNN TAMA: 0%</t>
  </si>
  <si>
    <t>PNN MACARENA: Se inicio acciones para adelantar el proceso de actualización del PRP, en la plantilla oficial, documento que se ira contruyendo con el acompañamiento del equipo del AP,  de esta forma ser entregado a la Dtor para los ajuestes y posible aprobación por parte de la OGR, de acuerdo con lo anterior no se presentan evidencias en el periodo de reporte. 
PNN EL TUPARRO: La oficina de gestión del riesgo remitió mediante memorando 20231500000013, la actualización del Plan de contignecia de riesgo público aprobado para el PNN El Tuparro. 
Anexo 1_Memo_Aproba_Plan_cont.
DNMI CINARUCO: Se adelantó espacio de trabajo con el equipo del DNMI Cinaruco para revisar el documento de riesgo público e identificar ítems a ajustar de acuerdo a la situaciones presentadas en el área y el departamento de Arauca (Anexo 2. Revisión riesgo publico).
PNN TINIGUA:  Teniendo en cuenta que la contratación del personal ha sido demorada, no se re realizó socialización del plan durante este trimestre,  se programará la socialización para el segundo reporte.
PNN SUMAPAZ: Se encuentra en elaboración el comunicado que permitirá realizar la socialización a las entidades de interés.
PNN CHINGAZA: Para el presente año se realiza plan de trabajo para la actualización del Plan de Contingencia de Riesgo Público. Se presenta el acta de socialización de actividades a realizar por el equipo de trabajo para la actualización y cronograma del mismo.  Ver anexos: Anexo1. Acta_Actualizacion, Anexo2. Cronograma PRP.
PNN PICACHOS: No presenta evidencia en el periodo de reporte, sera entregada en el proximo cuatrimestre.</t>
  </si>
  <si>
    <t>PNN MACARENA 0%
PNN TUPARRO: 16,66% 
DNMI CINARUCO: 16,66%
PNN TINIGUA: 0%
PNN SUMAPAZ: 0%
PNN CHINGAZA: 16,66%
PNN PICACHOS: 0%</t>
  </si>
  <si>
    <t>El plan de Riesgo público para las áreas protegidas de la DTPA se encuentra actualizado a la fecha y en periodo de vigencia; con respecto a la socialización de dichos documentos; para el primer trimestre no se han desarrollado al estar en proceso de contratación no tener el equipo completo para la respectiva socialización.</t>
  </si>
  <si>
    <t>PNN Farallones de Cali: 0%
PNN Gorgona: 0%
PNN Utría: 0%
PNN Katios: 0%
PNN Munchique: 0%
PNN Sanquianga: 0%
PNN Uramba: 0%
SFF Malpelo: 0%</t>
  </si>
  <si>
    <t xml:space="preserve">PNN FARALLONES DE CALI
PNN GORGONA
SFF ISLA DE MALPELO
PNN LOS KATIOS 
PNN MUNCHIQUE 
PNN SANQUIANGA
PNN URAMBA BAHIA MALAGA
PNN UTRIA
(DTPA)
El control no se ejecuto debido a que el riesgo no se materializo </t>
  </si>
  <si>
    <t>PNN FARALLONES DE CALI: X
PNN GORGONA: X
SFF ISLA DE MALPELO: X
PNN LOS KATIOS: X
PNN MUNCHIQUE: X
PNN SANQUIANGA: X
PNN URAMBA BAHIA MALAGA: X
PNN UTRIA: X
(DTPA)</t>
  </si>
  <si>
    <t xml:space="preserve">PNN S. MACARENA: "Dado que no se materializó el control no se activa por ende no se ejecuta y no se generan evidencias".
PNN EL TUPARRO: "Dado que no se materializó el control no se activa por ende no se ejecuta y no se generan evidencias".
DNMI CINARUCO: "Dado que no se materializó el control no se activa por ende no se ejecuta y no se generan evidencias".
PNN TINIGUA: "Dado que no se materializó el control no se activa por ende no se ejecuta y no se generan evidencias".
PNN SUMAPAZ: "Dado que no se materializó el control no se activa por ende no se ejecuta y no se generan evidencias".
PNN CHINGAZA: "Dado que no se materializó el control no se activa por ende no se ejecuta y no se generan evidencias".
PNN PICACHOS: "Dado que no se materializó el control no se activa por ende no se ejecuta y no se generan evidencias".
</t>
  </si>
  <si>
    <t>PNN CORDILLERA DE LOS PICACHOS: X
PNN CHINGAZA: X
PNN SIERRA DE LA MACARENA : X
PNN TUPARRO: X
PNN TINIGUA: X
PNN SUMAPAZ: X
DNMI Cinaruco: X
(DTOR)</t>
  </si>
  <si>
    <t xml:space="preserve">PNN CATATUMBO BARI 
PNN COCUY 
AUN ESTORAQUES
SFF GUANENTA ALTO RIO FONCE
SFF IGUAQUE
PNN PISBA
PNN SERRANIA YARIGUIES
PNN TAMA
(DTAN)
El control no se ejecuto debido a que el riesgo no se materializo </t>
  </si>
  <si>
    <t>PNN CATATUMBO BARI: X
PNN COCUY: X
AUN ESTORAQUES: X
SFF GUANENTA ALTO RIO FONCE: X
SFF IGUAQUE: X
PNN PISBA: X
PNN SERRANIA YARIGUIES: X
PNN TAMA: X
(DTAN)</t>
  </si>
  <si>
    <t>No se presentaron situación de riesgo publico, para emitir las recomendaciones y/o activara las acciones establecidas en el Plan de Contingencia de Riesgo Público</t>
  </si>
  <si>
    <t>DTCA: 14/04/2023</t>
  </si>
  <si>
    <t xml:space="preserve">Paramillo: Durante este trimestre en el Área protegida no se han presentado situaciones de riesgo publico, por lo que no se ha coordinado la atencion con las instancias competentes. 
Tayrona: Durante este trimestre en el Área protegida no se han presentado situaciones de riesgo publico, por lo que no se ha coordinado la atencion con las instancias competentes. 
CGSM: Para los meses enero, febrero y marzo en el SFFCGSM no se reportan situaciones de riesgo público directo que generan coordinar su atención oportuna con las instancias competentes. 
SFF Corchal: Aunque durante el primer trimestre de 2023 no se han presentado situaciones de riesgo público que puedan afectar la integridad de los integrantes del Equipo Humano del Áreas Protegida.
Old Providence: Para los meses enero, febrero y marzo en el PNN Old Providence no se reportan situaciones de riesgo público directo que generan coordinar su atención oportuna con las instancias competentes. 
VIPIS: Para los meses enero, febrero y marzo en el VIPIS no se reportan situaciones de riesgo público directo que generan coordinar su atención oportuna con las instancias competentes. 
CRSB: Para los meses enero, febrero y marzo en el PNN CRSB no se reportan situaciones de riesgo público directo que generan coordinar su atención oportuna con las instancias competentes.
CPRO: Para los meses enero, febrero y marzo en el PNN CRSB no se reportan situaciones de riesgo público directo que generan coordinar su atención oportuna con las instancias competentes.
SFF COLORADOS: Hasta la fecha, no se han presentado situaciones de riesgo público, por lo cual no se generaron comunicaciones dirigidas a Nivel Central. Al respecto, en el reporte PAA del I Trimestre, para el indicador “% situaciones de riesgo público reportadas por las áreas protegidas del SPNN, en las que se coordinó su atención oportuna con las instancias competentes
SFF MAcuira: Para los meses enero, febrero y marzo en el PNN Macuira no se reportan situaciones de riesgo público directo que generan coordinar su atención oportuna con las instancias competentes. 
SFF Flaemencos: Para los meses enero, febrero y marzo en el PNN Macuira no se reportan situaciones de riesgo público directo que generan coordinar su atención oportuna con las instancias competentes. La hoja metodológica (HM) indica que: Las áreas protegidas en las cuales no se presenten situaciones de riesgo público, no serán necesario su reporte.
PNN Sierra: En el primer cuatrimestre de 2023 no se presentaron situaciones de riesgo público que ameriten la activación del plan y la accion coordinada entre instituciones. Evidencias: No aplica
SF ACandi: Para los meses enero, febrero y marzo en el SF Acandi no se reportan situaciones de riesgo público directo que generan coordinar su atención oportuna con las instancias competentes.
Bahia Portete: Para los meses enero, febrero y marzo en el PNN Bahía Portete no se reportan situaciones de riesgo público directo que generan coordinar su atención oportuna con las instancias competentes. 
</t>
  </si>
  <si>
    <t>SFF CIENGA GRANDE SANTA MARTA: X
SFF EL CORCHAL MONO HERNANDEZ: X
SFF LOS COLORADOS: X
PNN LOS CORALES DEL ROSARIO Y SAN BERNARDO: X
SFF LOS FLAMENCOS: X
VP ISLA DE SALAMANCA: X
PNN MACUIRA: X
PNN OLD PROVIDENCE MC BEAN LAGOON: X
PNN PARAMILLO: X
PNN SIERRA NEVADA DE SANTA MARTA: X
PNN TAYRONA: X
SF ACANDI PLAYON Y PLAYONA: X
PNN CORALES DE PROFUNDIDAD: X
PNN BAHÍA PORTETE: X
(DTCA)</t>
  </si>
  <si>
    <t>DTAO: 27/03/20203</t>
  </si>
  <si>
    <t xml:space="preserve">PNN COMPLEJO VOLCANICO DOÑA JUANA
PNN CUEVA DE LOS GUACHAROS 
SFF GALERAS
SFF ISLA DE LA COROTA 
PNN LAS HERMOSAS 
PNN LAS ORQUIDEAS 
PNN LOS NEVADOS 
PNN NEVADO DEL HUILA
SFF OTUN QUIMBAYA 
PNN PURACE 
PNN SELVAS TATAMA
PNN SELVA DE FLORENCIA
El control no se ejecuto debido a que el riesgo no se materializo </t>
  </si>
  <si>
    <t>PNN COMPLEJO VOLCANICO DOÑA JUANA: X
PNN CUEVA DE LOS GUACHAROS: X
SFF GALERAS: X
SFF ISLA DE LA COROTA: X 
PNN LAS HERMOSAS: X
PNN LAS ORQUIDEAS: X 
PNN LOS NEVADOS: X
PNN NEVADO DEL HUILA: X
SFF OTUN QUIMBAYA: X
PNN PURACE: X 
PNN SELVAS TATAMA: X
PNN SELVA DE FLORENCIA: X</t>
  </si>
  <si>
    <t>OGR: 17/04/2023</t>
  </si>
  <si>
    <t xml:space="preserve">Para este cuatrimestre la OGR no genero  socializaciones en estructuración de Planes de Emergencia y Contingencia de desastres naturales e incendios forestales, debido a el proceso de contratacion tanto en la OGR, dado que tambien se encuentra en contratacion los Enlaces de las Direcciones Territoriales y las Areas protegidas. </t>
  </si>
  <si>
    <t xml:space="preserve">No se identificaron alertas o llamados de atención </t>
  </si>
  <si>
    <t xml:space="preserve">PNN Churumbelos: No se anexa evidencia, ni soporte de ejecución por cuanto el control correctivo solo se activa cuando el riesgo se materializa y a la fecha el evento no se ha ejecutado.
SF PM Orito: No se anexa evidencia, ni soporte de ejecución por cuanto el control correctivo solo se activa cuando el riesgo se materializa y a la fecha el evento no se ha ejecutado.
PNN Alto Fragua: No se anexa evidencia, ni soporte de ejecución por cuanto el control correctivo solo se activa cuando el riesgo se materializa y a la fecha el evento no se ha ejecutado.
PNN Cahuinarí: No se anexa evidencia, ni soporte de ejecución por cuanto el control correctivo solo se activa cuando el riesgo se materializa y a la fecha el evento no se ha ejecutado.
PNN Chiribiquete: No se anexa evidencia, ni soporte de ejecución por cuanto el control correctivo solo se activa cuando el riesgo se materializa y a la fecha el evento no se ha ejecutado
RNN Puinawai: No se anexa evidencia, ni soporte de ejecución por cuanto el control correctivo solo se activa cuando el riesgo se materializa y a la fecha el evento no se ha ejecutado
RNN Nukak: No se anexa evidencia, ni soporte de ejecución por cuanto el control correctivo solo se activa cuando el riesgo se materializa y a la fecha el evento no se ha ejecutado 
PNN Yaigojé Apaporis: No se anexa evidencia, ni soporte de ejecución por cuanto el control correctivo solo se activa cuando el riesgo se materializa y a la fecha el evento no se ha ejecutado 
PNN Amacayacu: No se anexa evidencia, ni soporte de ejecución por cuanto el control correctivo solo se activa cuando el riesgo se materializa y a la fecha el evento no se ha ejecutado.
PNN Río Puré: no se ha materializado el daño, aunque se han recibido advertencias de restringir movilidad por parte de las discidencias del frente Carolina Ramírez
PNN La Paya: no reporta.
</t>
  </si>
  <si>
    <t>PNN Churumbelos: X
SF PM Orito: X
PNN Alto Fragua: X
PNN Cahuinarí: X
PNN Chiribiquete: X
RNN Puinawai: X
RNN Nukak: X
PNN Yaigojé Apaporis: X
PNN Amacayacu: X
PNN Río Puré: x</t>
  </si>
  <si>
    <t xml:space="preserve">PNN Churumbelos: no se requiere generar alerta debido a que el área protegida aplica los controles establecidos.
SF PM Orito: no se requiere generar alerta debido a que el área protegida aplica los controles establecidos.
PNN Alto Fragua: no se requiere generar alerta debido a que el área protegida aplica los controles establecidos.
PNN Cahuinarí: no se requiere generar alerta debido a que el área protegida aplica los controles establecidos.
PNN Chiribiquete: No se requiere generar alerta debido a que el área protegida aplica los controles establecidos.
RNN Puinawai: se generaron las alertas a través de formulacion de planes de mejoramiento por control y autocontrol.
RNN Nukak: no se requiere generar alerta debido a que el área protegida aplica los controles establecidos.
PNN Yaigojé Apaporis: no se requiere generar alerta debido a que el área protegida aplica los controles establecidos.
PNN Amacayacu: no se requiere generar alerta debido a que el área protegida aplica los controles establecidos.
PNN Río Puré: no se requiere generar alerta debido a que el área protegida aplica los controles establecidos.
PNN La Paya: no reporta.
</t>
  </si>
  <si>
    <t>En el seguimiento al Estado de los Planes de Emergencia y Contingencia de las áreas protegidas no se generarón alertas.</t>
  </si>
  <si>
    <r>
      <rPr>
        <b/>
        <sz val="10"/>
        <color theme="1"/>
        <rFont val="Arial Narrow"/>
        <family val="2"/>
      </rPr>
      <t xml:space="preserve">OGR: </t>
    </r>
    <r>
      <rPr>
        <sz val="10"/>
        <color theme="1"/>
        <rFont val="Arial Narrow"/>
        <family val="2"/>
      </rPr>
      <t>Para el cuatrimestre la OGR realizaró seguimiento al Estado de los Planes de Emergencia y Contingencia de las áreas protegidas, con el objetivo de conocer la trazabilidad del trámite y remitir las recomendaciones pertinentes para cada una de las áreas Protegidas. La Dirección Territorial acompañará técnicamente el proceso de actualización de los PECDNS,  Quedando como evidencia los seis  memorandos enviados a la DTs:  
1. Memorando estado y acciones PECDNS DTAN Ene 2023
2. Memo de estado y acciones PECDNS DTAO Ene 2023
3. Memorando estado y acciones PECDNS DTCA Ene 2023
4. Memo estado y acciones PECDNS  DTOR Ene 2023
5. Memo estado y acciones PECDNS DTPA Ene 2023
6. Memo estado y acciones PECDNS DTAM ene 2023
7. Memo revisión PECDNS PNN Chiribiquete Ene 2023
8. Documento orientacion  PECDNS PNN Las Orquídeas Feb 2023
9. Memo revisión PECDNS PNN Las Orquideas feb 2023
10.Documento de orientaciones PECDNS PNN Chiribiquete Ene 2023
https://drive.google.com/drive/folders/1UsgBKynSEEQmqr7iE631MJNUOct15o1s?usp=share_link</t>
    </r>
  </si>
  <si>
    <t xml:space="preserve">PNN COMPLEJO VOLCANICO DOÑA JUANA
PNN CUEVA DE LOS GUACHAROS 
SFF GALERAS
SFF ISLA DE LA COROTA 
PNN LAS HERMOSAS 
PNN LAS ORQUIDEAS 
PNN LOS NEVADOS 
PNN NEVADO DEL HUILA
SFF OTUN QUIMBAYA 
PNN PURACE 
PNN SELVAS TATAMA
PNN SELVA DE FLORENCIA
(DTAO)
El control no se ejecuto debido a que el riesgo no se materializo
</t>
  </si>
  <si>
    <t>PNN COMPLEJO VOLCANICO DOÑA JUANA: X
PNN CUEVA DE LOS GUACHAROS: X
SFF GALERAS: X
SFF ISLA DE LA COROTA: X 
PNN LAS HERMOSAS: X 
PNN LAS ORQUIDEAS: X
PNN LOS NEVADOS: X
PNN NEVADO DEL HUILA: X
SFF OTUN QUIMBAYA: X 
PNN PURACE: X 
PNN SELVAS TATAMA: X
PNN SELVA DE FLORENCIA: X
(DTAO)</t>
  </si>
  <si>
    <t xml:space="preserve">NO SE GENERO ALERTA </t>
  </si>
  <si>
    <t>DTAN: 30/03/2023</t>
  </si>
  <si>
    <t xml:space="preserve">PNN CATATUMBO BARI 
PNN COCUY 
AUN ESTORAQUES
SFF GUANENTA ALTO RIO FONCE
SFF IGUAQUE
PNN PISBA
PNN SERRANIA YARIGUIES
PNN TAMA
(DTAN)
El control no se ejecuto debido a que el riesgo no se materializo 
</t>
  </si>
  <si>
    <t>PNN CATATUMBO BARI: X
PNN COCUY: X
AUN ESTORAQUES: X
SFF GUANENTA ALTO RIO FONCE: X
SFF IGUAQUE: X
PNN PISBA: X
PNN SERRANIA YARIGUIES: X
PNN TAMA: X</t>
  </si>
  <si>
    <t>PNN S. MACARENA: "Dado que no se materializó el control no se activa por ende no se ejecuta y no se generan evidencias".
PNN EL TUPARRO: "Dado que no se materializó el control no se activa por ende no se ejecuta y no se generan evidencias".
DNMI CINARUCO: "Dado que no se materializó el control no se activa por ende no se ejecuta y no se generan evidencias".
PNN TINIGUA: "Dado que no se materializó el control no se activa por ende no se ejecuta y no se generan evidencias".
PNN SUMAPAZ: "Dado que no se materializó el control no se activa por ende no se ejecuta y no se generan evidencias".
PNN CHINGAZA: "Dado que no se materializó el control no se activa por ende no se ejecuta y no se generan evidencias".
PNN PICACHOS: "Dado que no se materializó el control no se activa por ende no se ejecuta y no se generan evidencias".</t>
  </si>
  <si>
    <t>PNN CORDILLERA DE LOS PICACHOS:X
PNN CHINGAZA:X
PNN SIERRA DE LA MACARENA:X 
PNN TUPARRO: X
PNN TINIGUA: X
PNN SUMAPAZ: X
DNMI Cinaruco:X
(DTOR)</t>
  </si>
  <si>
    <t>PNN FARALLONES DE CALI:X
PNN GORGONA: X
SFF ISLA DE MALPELO: X
PNN LOS KATIOS : X
PNN MUNCHIQUE: X
PNN SANQUIANGA: X
PNN URAMBA BAHIA MALAGA: X
PNN UTRIA: X
(DTPA)</t>
  </si>
  <si>
    <t>DTPA: 
31/03/2023</t>
  </si>
  <si>
    <t xml:space="preserve">PNN FARALLONES DE CALI: El documento PEC en el área protegida, fue actualidado el año pasado a final de año el cual fue remitido a las instancias territoriales del SNGRD. para su respectiva socializació; sin embargo a la fecha no se han generado los espacios correspondiente para realizar la sensibilización de dicho documento
PNN GORGONA: El documento PEC en el área protegida se encuentra en proceso de actualización, atendiendo las observaciones realizadas desde nivel central.
PNN UTRIA: El documento en el área protegida se encuentra en proceso de actualización, atendiendo las observaciones realizadas por NC.
PNN LOS KATIOS: el documento PECDN, fue socializado por el AP con el CMGRD del municipio de UNGUIA. Evidencia:CMGR ACTA 01 2023 - PLAN DE CONTINGENCIA  y MEMORIA REUNION  CMGRD DE UNGUIA 2023
PNN MUNCHIQUE: El PECDN del PNN Munchique se aprobó el 27 de agosto de 2021 mediante memorando No 20211500002013; sin emabrgo para el reporte realizado no se han desarrollado mas acciones.
PNN SANQUIANGA: El documento PEC en el área protegida se encuentra en proceso de actualización, atendiendo las observaciones realizadas desde nivel central
PNN URAMBA BAHIA MALAGA: Se encuentra en proceso de actualización en donde la se han realizado diferentes acciones  para revisar los ajustes, a la salida grafica de los suelos, se ajusta la matriz de PECRN y se envía por correo electrónico a la OGR. 
SFF ISLA MALPELO: el documento PECNDS se encuentra actualizado; sin embargo en este trimestre no se ha realizado la socialización </t>
  </si>
  <si>
    <t>PNN Farallones de Cali: 0%
PNN Gorgona: 0%
PNN Utría: 0%
PNN Katios: 10%
PNN Munchique: 0%
PNN Sanquianga: 0%
PNN Uramba: 0%
SFF Malpelo: 0%</t>
  </si>
  <si>
    <t>para las AP PNN Farallones, PNN Munchique, PNN Los Katios y el SFF Malpelo, el documento se encuentra a aprobado, sin embargo, dicho documento no se ha socializado con los equipos esta vigencia. Para las AP PNN Gorgona, PNN Uramba, PNN Utría y Sanquianga el documento esta en proceso de actualización, atendiendo las observaciones realizadas desde NC</t>
  </si>
  <si>
    <t>DTPA:
31/03/2023</t>
  </si>
  <si>
    <t>PNN Farallones de Cali: Se revisa la plataforma de incendios Forestales NASA FIRMS no se presentaron focos de calor dentro del AP. Se tiene asignado presupuesto para la construcción y adecuación de sedes operativas. Evidencia: 1.6. FORMATO PROGRAMACIÓN INVERSIÓN CONSOLIDADO 2023
PNN Gorgona: el documento se encuentra en proceso de actualización
PNN Utría: el documento se encuentra en proceso de actualización
PNN Los Katios: el AP, ha venido realizando las acciones contempladas en el cronograma de actividades del PECDN. Evidencias: CMGR ACTA 01 2023 - PLAN DE CONTINGENCIA, MEMORIA RECORRIDO INTERINSTITUCDIONAL Y COMUNITARIO 2023, MEMORIA REUNION  CMGRD DE UNGUIA 2023, MEMORIA SOCIALIZACION PEC EN COMUNIDAD INDIGENA DE ARQUIA UNGUIA 2023 e INFORME DE MANTENIMIENTO.
PNN Munchique: Se elabora informe de trimestral del PECDNS
Se participa en la Mesa Departamental de Cambio Climático y Riesgo de Desastres Naturales. Evidencias: A1. 2023.03.15. Mesa Dpto CamClimatico Cauca y Inf Imp PECDN pMun ITRI
PNN Sanquianga: el documento se encuentra en proceso de actualización.
PNN Uramba: el documento se encuentra en proceso de actualización, por lo cual se vienen efectuando reuniones con la oficina OGR, para revisar los ajustes, se realiza la salida grafica de los suelos, se ajusta la matriz de PECRN y se envía por correo electrónico a la OGR. de igual forma, se viene desarrollando una gestión con el programa de tecnología de geografía de la universidad de Cundinamarca. Evidencia:
22.mar.2023. AcercamientoUniversidad_cundinamarca_PNNUBM_DTPA, Acta_Revisión_PECRN_PNN_Uramba_Bahía_Málaga, Correo de Parques Nacionales Naturales de Colombia - Envió link para revisión del documento del PECRN del Parque Nacional Natural Uramba Bahía Málaga y MapaUCSuelos_pURA_2023
SFF Malpelo: en el primer trimestre no se efectuaron acciones al no contar con el personal suficiente para desarrollarlas.</t>
  </si>
  <si>
    <t>PNN Farallones de Cali: 13,3%
PNN Gorgona: 0%
PNN Utría: 0%
PNN Katios: 13,3%
PNN Munchique: 13,3%
PNN Sanquianga: 0%
PNN Uramba: 13,3%
SFF Malpelo: 0%</t>
  </si>
  <si>
    <t>DTOR:
27/03/2023</t>
  </si>
  <si>
    <t xml:space="preserve">PNN MACARENA: Se reporta socialización realizada al CMGR del municipio de La Macarena.
Anexo_1_lLista_asist_Social PECDN_CMGR_21_03_2023.
PNN TUPARRO: Se realizó oficio de solicitud de espacio de socializacion en el Consejo Departamental de Gestión del Riesgo. 
Anexo 1_Oficio_solicitud_espacio_soc
DNMI CINARUCO: Se participo en reunión del comité de gestión del riesgo del municipio de Cravo Norte, donde se solicito espacio para adelantar de manera formal la socialización del Plan de emergencias y contingencias  del área protegida  (Anexo 3. Cotite gestion riesgos Cravo N).
PNN TINIGUA: En el marco de la Gestión del AP asociada a los PECDNS, se remitió un oficio a la Alcaldía de La Macarena para convocar al CGR de este municipio, también se desarrollo un espacio con La Alcaldía de Uribe, Fondo Acción y equipo del AP para generar una ruta de artiulación institucional, en el espacio se aprovechó para socializar el PECDNS y  estrategias   para responder a emergencias, en este marco el Alcalde delegó un funcionario para articular las actividades con el AP. Anexo 1. Oficio_Alcaldía_Mac, anexo 2. Acta_Alcadia_Uribe.
PNN SUMAPAZ: El equipo del Parque realizo gestión ante el Consejo Local de Gestión del Riesgo y Cambio Climatico -CLGRCC- de la localidad 20 de Sumapaz (Sector Bogotá) para incluir en la agenda de esta instancia la solialización del Plan de Emergencias y Contingencias del área protegida. Evidencia: Anexo 1-oficioNo.20237190000221.
PNN CHINGAZA: En el mes de febrero se remite a los 11 municipios del área de influencia oficio con intención de articulación de acuerdo a las actividades del plan de acción y se participa en reuniones del Consejo de Riesgos de Desastres (CMGRD) de los municipios de Choachí, Junín, Restrepo. Ver anexos: Anexo1. Oficios y carpeta con soporte de envío a los municipios, Anexo2. MemoriasCMGRD. 
PNN PICACHOS: No presenta avance en el periodo de reporte. </t>
  </si>
  <si>
    <t>PNN MACARENA 6,6%
PNN TUPARRO 6,6%
DNMI CINARUCO: 6,6%
PNN TINIGUA 6,6%
PNN SUMAPAZ 6,6%
PNN CHINGAZA: 6,6%
PNN PICACHOS: 0%</t>
  </si>
  <si>
    <t>PNN MACARENA: Dando cumplmiento a las acciones en la implementción del PECDN, se realizan socializaciones al equipo del AP. Anexo 2. Lista_asist_Social_PECDN_Eq_pMac_13_02_2023.
PNN TUPARRO: Se realizo de retroalimentacion del PEC entre las personas responsables de la linea de PVC con el fin de revisar el documento y planificar la socialización con el equipo. 
Anexo_2_Socialización_eq_plan.
DNMI CINARUCO: Se adelantó  la socialización del plan de  emergencias y contingenais con parte del equpo del DNMI Cinaruco. (Anexo 4. Socializacion Plan de emergencias equipo).
PNN TINIGUA: Durante el periodo de reporte el AP socializó el PECDNS con el equipo de PVC, EA y Plan de Manejo del AP. Anexo 3. Acta_Soci_PECDN_Marzo 27, Anexo 4. Correo_Soci_PECDN.
PNN SUMAPAZ: El Plan de Emergencias y Contingencias por Desastres Naturales se encuentra en su segundo año de vigencia, por lo tanto dentro la socialización al equipo de trabajo interno se encuentra en planeación de acuerdo al cronograma de reuniones de equipos de trabajo.
PNN CHINGAZA: En el mes de marzo se socializó el Plan de Emergencias y Contingencias a los contratistas que ingresaron durante el periodo reportado al PNN Chingaza en la sede operativa Siecha. Ver anexos: Anexo3. Lista_AsistenciaSiecha.
PNN PICACHOS: Se realizó una socialización del Plan de Emergencia y Contingencias para Desastres Naturales ante el equipo de la línea de PVC del PNN Cordillera de los Picachos, con el objetivo que se adelante una socialización a todo el equipo del AP.
Evidencia: Anexo 1. Lista_asistencia</t>
  </si>
  <si>
    <t>PNN MACARENA 13,33%
PNN TUPARRO 13,33%
DNMI CINARUCO: 13,33%
PNN TINIGUA 13,33%
PNN SUMAPAZ: 0%
PNN CHINGAZA: 13,33%
PNN PICACHOS: 13,33%</t>
  </si>
  <si>
    <t>DTOR: 
27/03/2023</t>
  </si>
  <si>
    <t xml:space="preserve">PNN MACARENA: Como parte de las acciones realizadas desde el AP, y dando cumplimiento al plan de implementación se realizaron activaciòn del del CMGR por alerta temprana focos del Calor al interior de AP. Anexo 3. Correo_Sol_ Act_CMGR_Mac_Alerta_21032023.
PNN TUPARRO: Teniendo en cuenta el crnograma del año 2 del PECNDS del área protegida, se realizo capacitacion al equipo sobre el morral contraincendios. Anexo3_Listado_asistencia.
DNMI CINARUCO: Como parte de las acciones contempladas en el plan de emergencias se realizaron y remitieron  los oficios de activación de los comités de gestión del riesgo de los municipios de Arauca y Cravo Norte, así como del comité departamental de Arauca de gestión del departamento de Arauca, ante los diferentes focos de calor presentados (Anexo 5 oficios comite_gestion_riesgo).
PNN TINIGUA: En el marco de la implementación del PECDNS Año II, el AP realizó segumiento a focos de calor y notificó a la Alcaldía de La Macarena solicitando la activación del  protocolo de GR, partició en un espacio con el CMGRD La Macarena y adelanta actividades de revisión y análisis para la actualziación del Plan. De acuerdo a las actividades  No. 2, 6 y 7 del Plan vigente, estas acciones se reportarán a la DTOR en el segundo informe de iplementación, de acuerdo al cronograma de actividades. Anexo 1. Oficio_Alcaldía_Mac, Anexo 2. Acta_CGR_Mac.
PNN SUMAPAZ: La implementación del Plan de Emergencias y Contingencias por Desastres Naturales e Incendios Forestales del área protegida durante el primer cuatrimestre del año se dio alrededor de las siguientes actividades establecidas en el Cronograma del Plan: a) Establecer contacto y comunicación efectiva con las entidades operativas y b) Articulación con autoridades territoriales para integrar la gestión del riesgo de desastres con presiones del área protegida. Lo anterior, en el marco de la articulación interinstitucional para atender un incendio forestal presentado del 31 de enero al 5 de febrero al interior del parque (Sector Meta – Municipio de Guamal). Mediante memorando No. 202371900001333, se remite el “Informe de Identificación y Activación de emergencias por incendio forestal en jurisdicción del municipio de Guamal dentro del PNN Sumapaz identificado el 31 de enero de 2023”  en donde desde el Área Protegida le informa a la Dirección Territorial las acciones desarrolladas en el marco de atención del incendio. Evidencia: Anexo 2.Memo-20237190000133-informe.
PNN CHINGAZA: Se presenta el informe de Consulta de alertas para amenazas naturales y socionaturales en el Parque Nacional Natural Chingaza correpondiente al primer trimestre del año 2023. Ver anexos: Anexo4. InformeAlertas03.
PNN PICACHOS: No presenta avance en el periodo de reporte. </t>
  </si>
  <si>
    <t>PNN MACARENA 13,33%
PNN TUPARRO 13,33%
DNMI CINARUCO: 13,33%
PNN TINIGUA 13,33%
PNN SUMAPAZ: 13,33%
PNN CHINGAZA: 13,33%
PNN PICACHOS: 0%</t>
  </si>
  <si>
    <t>DTAN:
30/03/2023</t>
  </si>
  <si>
    <t>DTAN: Las Areas Protegidas de la Direccion Territorial Andes Nororientales tiene aprobados PECDNS para  el primer cuatrimestre de 2023. Se programan socialización del Plan de emergencias y contingencias a partir del segundo cuatrimestre de la vigencia actual.  Para el primer cuatrimestre no presentan avance porcentual esta actividad para las AP de la DTAN.  no se anexan evidencias.</t>
  </si>
  <si>
    <t>PNN CATATUMBO BARI 0%
PNN COCUY 0%
AUN ESTORAQUES 0%
SFF GUANENTA ALTO RIO FONCE 0%
SFF IGUAQUE 0%
PNN PISBA 0%
PNN SERRANIA YARIGUIES 0%
PNN TAMA 0%</t>
  </si>
  <si>
    <t>PNN CATATUMBO BARI: La actividad de socialización no se tenía programada para este primer cuatrimestre. 
 PNN COCUY: La actividad de socialización no se tenía programada para este primer cuatrimestre. 
ANU ESTORAQUES: La actividad de socialización no se tenía programada para este primer cuatrimestre. 
SFF GUANENTA ALTO RIO FONCE: La actividad de socialización no se tenía programada para este primer cuatrimestre. 
SFF IGUAQUE: La actividad de socialización no se tenía programada para este primer cuatrimestre. 
PNN PISBA: La actividad de socialización no se tenía programada para este primer cuatrimestre. 
PNN SERRANIA YARIGUIES: La actividad de socialización no se tenía programada para este primer cuatrimestre. 
PNN TAMA: La actividad de socialización no se tenía programada para este primer cuatrimestre. 
NOTA: No se anexan evidencias.</t>
  </si>
  <si>
    <t>DTAN: 
30/03/2023</t>
  </si>
  <si>
    <t>DTAN: Para el el primer cuatrimestre de 2023 no se presentan evidencias para el primer reporte a riesgos, actualmente   las areas protegidas se encuenttran haciendo la presentación de los planes de  trabajo que van a desarrollar para el año 2023. NOTA: No se aportan evidencias</t>
  </si>
  <si>
    <t>DTAO: 
27/03/2023</t>
  </si>
  <si>
    <t>1.        PNN Complejo volcánico Doña Juana: No se programó para este periodo socialización  ante los entes territoriales. Evidencia: N/A
2.        PNN Cueva De Los Guacharos: El plan de Emergencia y contingencia por desastres naturales se encuentra en ajustes finales para aprobación y actualización, una vez aprobado será socializado ante las instituciones respectivas. Evidencia: N/A
3.        PNN Las Hermosas: Se enviaron oficios de solicitud de espacio para la socialización del PECDNS, a los CMGR de los 8 municipios de influencia del AP. Se socializó el PECDNS del AP en el CMGR de Palmira-Valle del Cauca.  Evidencias: PRESENTACION_PECDNS_2023,                 LISTA_ASISTENCIA_SOCIALIZACION-CMGR-PALMIRA.         
4.        PNN Las Orquídeas: El PECDNS se encuentra en ajustes, se socializará una vez esté aprobado- - Evidencias:  N/A
5.        PNN Los Nevados: A través del Memorando 20221500002323 del 18-10-2022 se aprueba la actualización del Plan De Emergencias Y Contingencias Por Desastres Naturales Y Socionaturales Del PNN Los Nevados. Las jornadas de socialización se tienen programadas realizar a partir del segundo trimestre de 2023, una vez se haya consolidado el equipo de trabajo del área protegida, considerando que la vinculación de contratistas se dio a partir del mes de marzo. Evidencias: N/A
6.        PNN Nevado Del Huila: Durante el periodo de reporte, el equipo de trabajo del AP, socializó el PECDNS con funcionarios de la Alcaldía del municipio de Planadas el día 16 de marzo de 2023 . Evidencia: acta_Socialización_PECDNS_NHU_Alcaldía_Planadas_16_03_2023
7.        PNN Puracé: Durante el espacio de charla técnica con el Servicio Geológico Colombiano el  día 8 de febrero de 2023 se abordaron temas relevantes sobre amenaza volcánica, riesgo contemplado en el PECDNS del PNN Puracé, se recibieron indicaciones para el manejo del personal especialmente para el sector Alto Vedón-La Plata. Evidencia: Charla técnica SGC_8 feb 2023.8.        
8.        PNN Selva De Florencia: No se programó la socialización ante los entes territoriales. Evidencia:N/A
9.        PNN Tatamá: Se realizó la socialización del PECDNS aprobado, ante los CMGRDs de los municipos de Pueblo Rico, Santuario, La Celia, El Águila, San José del Palmar y la CPICV. Evidencias: Informe socialización del PECDNS TAT, Anexo 1 Asistencia socialización SJP . Anexo 2 Asistencia Socialización Pueblo Rico (1), Anexo 3 Asistencia Socialización el Águila.
10.        SFF Galeras: el 22 de marzo se realizó la jornada de socialización del PEC con los intérpretes ambientales locales del patrimonio natural y cultural del sector de Telpis quienes son los encargados de apoyar la actividad ecoturística al interior del AP. Evidencia: Anexo 1_acta con registro de asistencia y fotografico_socializacion PEC_Intérpretes.
11.        SFF Isla De La Corota: Se envía oficio de solicitud de espacio para socialización PECDNS SFIC dirigido a CMGRD y CDGRD con fin de llevarlo a cabo en el segundo trimestre de 2023. Mediante correo electrónico confirman espacio para socialización en sesión extraordinaria del CMGRD para el día 29 de marzo, fecha en que se realizó esta actividad. Evidencias: 1. 120236260000381_CDGRD; 2. 120236260000361_CMGRD; 3. Memoria socialización PECDNS SFIC_29.03.23
12.        SFF Otún Quimbaya: Las actividades de socialización a las diferentes entidades  territoriales se programará para segundo semestre de 2023</t>
  </si>
  <si>
    <t>1.        PNN Complejo volcánico Doña Juana:0%
2.        PNN Cueva De Los Guacharos: 0%
3.        PNN Las Hermosas: 10%
4.        PNN Las Orquídeas: 0%
5.        PNN Los Nevados: 0%
6.        PNN Nevado Del Huila: 10%
7.        PNN Puracé: 6%
8.        PNN Selva De Florencia: 0%
9.        PNN Tatamá: 20%
10.        SFF Galeras: 10%
11.        SFF Isla De La Corota: 20% 
12.        SFF Otún Quimbaya:0%</t>
  </si>
  <si>
    <t>DTAO:
27/03/2023</t>
  </si>
  <si>
    <t>1.        PNN Complejo volcánico Doña Juana: : Se realizó reunión de socialización del PECDNS al equipo de contratistas y funcionarios del Área Protegida. Evidencia: - Listado de Asistencia  socializ PECDNS 17 marz, Acta Socialización PECDNSN al equipo PNN CVDJC
2.        PNN Cueva De Los Guacharos: El plan de Emergencia y contingencia por desastres naturales se encuentra en ajustes finales para aprobación y actualización, una vez aprobado será socializado ante el equipo de trabajo. Evidencia: N/A
3.        PNN Las Hermosas: Se tiene programado para la última semana de abril realizar la socialización del PECDNS aprobado a todo el equipo del AP. Evidencia: N/A
4.        PNN Las Orquídeas: El PECDNS se encuentra en ajustes, se socializará una vez esté aprobado- - Evidencias:  N/A
5.        PNN Los Nevados: A través del Memorando 20221500002323 del 18-10-2022 se aprueba la actualización del Plan De Emergencias Y Contingencias Por Desastres Naturales Y Socionaturales Del PNN Los Nevados. Las jornadas de socialización se tienen programadas realizar a partir del segundo trimestre de 2023, una vez se haya consolidado el equipo de trabajo del área protegida, considerando que la vinculación de contratistas se dio a partir del mes de marzo. Evidencias: N/A
6.        PNN Nevado Del Huila: Durante el periodo de reporte, no se ha realizado la socialización del PECDNS al interior del equipo de trabajo del AP, esto debido a que el proceso de contratación no se ha desarrollado de acuerdo con la planeación del AP. Se espera realizar la actividad durante el mes de Abril de 2023. Evidencias: N/A
7.        PNN Puracé: Se proyecta realizar la socialización del PECDNS en el primer comité interno de trabajo del PNN Puracé, se espera su realización en el mes de abril de 2023
8.        PNN Selva De Florencia: A la fecha no se ha realizado la socialización. Se programará para el segundo trimestre del año. Evidencia: N/A
9.        PNN Tatamá:  Durante el periodo no se ha realizado la socialización dentro del equipo; se programará para el segundo trimestre del año. Evidencia: N/A
10.        SFF Galeras: el 24  de marzo se llevó a cabo la jornada de socialización del plan con el personal del AP tanto de carrera administrativa como de contrato. Evidencia: Anexo 1_Registro de asistencia, acta y fotografía jornada socialización plan 
11.        SFF Isla De La Corota: Se realizará la socialización del PECDNS SFIC en el segundo comité local con el equipo de trabajo a desarrollarse en el segundo trimestre de 2023. . Evidencia: N/A
12.        SFF Otún Quimbaya: La socialización del plan de emergencias a el equipo del AP se programará para el segundo trimestre del  2023. . Evidencia: N/A</t>
  </si>
  <si>
    <t>1.        PNN Complejo volcánico Doña Juana: 40%
2.        PNN Cueva De Los Guacharos: 0%
3.        PNN Las Hermosas: 0%
4.        PNN Las Orquídeas: 0%
5.        PNN Los Nevados: 0%
6.        PNN Nevado Del Huila: 0%
7.        PNN Puracé: 0%
8.        PNN Selva De Florencia: 0%
9.        PNN Tatamá: 0%
10.        SFF Galeras: 40%
11.        SFF Isla De La Corota: 
12.        SFF Otún Quimbaya:0%</t>
  </si>
  <si>
    <t xml:space="preserve">1.        PNN Complejo volcánico Doña Juana:  Se documenta las acciones de implementación del  PECDNS conforme el cronograma. Evidencia: correo envío Informe de Implementación PECDNSN PCVDJC , informe de implementación 1 trimestre 2023
2.        PNN Cueva De Los Guacharos: El plan de emergencia y contingencia está en implementación y se continúan desarrollando las actividades, No se han presentado situaciones de emergencia dentro del AP, sin embargo se continua con el monitoreo de variables climáticas y nivel del rio con el fin de generar una información oportuna al comité de riesgos del municipio de Acevedo. Evidencias: Anexo 1. Informe trimestre I_2023 Implementación PECDNIF
3.        PNN Las Hermosas: Se presenta el informe de avance de implementación del PECDNS para el I trimestre de 2023. Evidencia: INFORME_GRD_PAA__I_TRIMESTRE_2023, carpeta Anexos.  
4.        PNN Las Orquídeas: Se presenta el informe de las actividades de implementación del PECDNS, se asiste a las reuniones del CMGRD de frontino, el PECDNS se encuentra en ajustes: Evidencias: informe trimestral de implementación del PECDNS (enero a marzo 2023), carpeta anexos: asistencia Frontino21-03-2023 CMGR, AGENDA SOCIALIZACION FRONTINO, ACTA No 03 EMERGENCIA CALLE 17, ACTA 04 DEL 07 DE MARZO, ACTA 02 DEL 09-FEB-2023, ACTA 01 DEL 13 DE ENERO, 20231500000493 solic ajustes PECDNS ORQ,    
5.        PNN Los Nevados: A través del Memorando 20221500002323 del 18-10-2022 se aprueba la actualización del Plan de emergencias y contingencias por desastres naturales y socionaturales del PNN Los Nevados. A la fecha no se cuenta con reporte de la implementación del periodo enero - marzo por cuanto a partir del mes de marzo se da la vinculación de contratistas, indispensables para la dinamización del plan de acción del plan de emergencia en los diferentes sectores de manejo del área protegida. Sumado a lo anterior la actual condición de alerta Naranja.  Los avances de la implementación del Plan de Emergencias serán presentados en el próximo reporte. Evidencia: N/A
6.        PNN Nevado Del Huila: Durante el periodo de reporte, se generó informe que muestra avance en la implementación del PECDNS del AP, y que se ajusta al cronograma de año. Evidencias: INFORME I TRIMESTRE 2023 PECDNS PNN NEVADO DEL HUILA, ANEXOS INFORME_I_TRIM_2023_PECNDS-NHU.
7.        PNN Puracé: Se remite a la DTAO el informe trimestral de implementación del PECDNS (enero a marzo 2023), Evidencias: Informe I Trimestre 2023 PECDNS con soportes respectivos.
8.        PNN Selva De Florencia: Debido a los retrasos en la contratación del personal del AP, entre los que se encontraba el líder del PECDNS, no se ha consolidado el informe del PECDNS, se  han realizado las siguientes actividades de implementación del PECDNS: 1)Taller Brigadistas Forestales del 24 al 26 de febrero, con la participación de dos funcionarios y tres contratistas del AP (Fotos_Taller_Brigadistas); 2) Reunión del concejo municipal de gestión del riesgo de desastres CMGRD del municipio de Samaná (ACTA_CMGRD_LA_10-03-2023); 3)Realizar recorridos de PVC e identificar situaciones de amenazas naturales (Informe_trimestraI_PVC_PNNSFL), 4)Revisar  los boletines del IDEAM que envía la Oficina de Gestión del Riesgo OGR.
9.        PNN Tatamá: Se presenta el informe de avance de implementación del PECDNS para el I trimestre de 2023. Evidencia: INFORME_PECDNS_I_TRIMESTRE_2023, carpeta Anexos
10.        SFF Galeras: Se cuenta con un informe del avance en la implementación del PEC con sus respectivos anexos. Evidencia: Anexo 1_informe implementación PEC con anexos
11.        SFF Isla De La Corota: Se cuenta con informe trimestral PECDNS SFIC, de acuerdo a cronograma de implementación 2023. Evidencias: 1. Memo cuadro de seguimiento PECDNS SFIC 2023;   Inf. Implementación ITrim. 2023 (carpeta)
12.        SFF Otún Quimbaya: Durante el primer trimestre se enviaron a los integrantes del equipo del AP por correo electrónico las alertas incluidas en el Plan de Emergencia, Anexo 1. Alertas Plan Emergencias Feb; Anexo 2. Alertas Plan Emergencias Mz. Anexo 3.Plan emergencias SFFOQ Trimestre 1_2023 (1)  </t>
  </si>
  <si>
    <t xml:space="preserve">1. PNN Complejo volcánico Doña Juana: 13.3%
2.        PNN Cueva De Los Guacharos: 13.3%
3.        PNN Las Hermosas: 13.3%
4.        PNN Las Orquídeas: 13.3%
5.        PNN Los Nevados: 0%
6.        PNN Nevado Del Huila: 13.3%
7.        PNN Puracé: 13.3%
8.        PNN Selva De Florencia: 13.3%
9.        PNN Tatamá: 13.3%
10.        SFF Galeras: 13.3%
11.        SFF Isla De La Corota:13.3% 
12.        SFF Otún Quimbaya:13.3%
</t>
  </si>
  <si>
    <t>DTAM:
PNN Churumbelos: 24/03/2023.
SF PM Orito: 28/03/2023
PNN Alto Fragua: 27/03/2023
PNN Cahuinarí: 30/03/2023
PNN Chiribiquete: 30/03/2023
RNN Puinawai: 27/03/2023
RNN Nukak: 29/03/2023
PNN Yaigojé Apaporis: 31/03/2023
PNN Amacayacu: 30/03/2023
PNN Río Puré: 28/03/2023</t>
  </si>
  <si>
    <r>
      <rPr>
        <b/>
        <sz val="10"/>
        <color theme="1"/>
        <rFont val="Arial Narrow"/>
        <family val="2"/>
      </rPr>
      <t xml:space="preserve">PNN Churumbelos: </t>
    </r>
    <r>
      <rPr>
        <sz val="10"/>
        <color theme="1"/>
        <rFont val="Arial Narrow"/>
        <family val="2"/>
      </rPr>
      <t xml:space="preserve">según memorando 20235180000323 del 06 de marzo 2023 el área protegida envío a DTAM documento actualizado de PECDN del PNN SCHAW. Anexo 1. Memorando 20235180000323 del 06 de marzo 2023
Anexo 2. PNNSCHAW_PECDN 22II2023
(https://drive.google.com/drive/u/2/folders/18cLOlfEqdCQQqPYAB7sKipaS0-eMzieS).
</t>
    </r>
    <r>
      <rPr>
        <b/>
        <sz val="10"/>
        <color theme="1"/>
        <rFont val="Arial Narrow"/>
        <family val="2"/>
      </rPr>
      <t>SF PM Orito:</t>
    </r>
    <r>
      <rPr>
        <sz val="10"/>
        <color theme="1"/>
        <rFont val="Arial Narrow"/>
        <family val="2"/>
      </rPr>
      <t xml:space="preserve"> El área protegida realizó la socialización mediante oficio del PECDNS a la Secretaría de Gobierno del Municipio de Orito.
Anexo 1 Oficio_Soc_PECDNS_SFPMOIA_Secret_Gob_Mpal_Orito
URL: https://drive.google.com/drive/u/0/folders/1Ii69AYFYn2xMZv8b6_r_e5sWBu-gVIJd.
</t>
    </r>
    <r>
      <rPr>
        <b/>
        <sz val="10"/>
        <color theme="1"/>
        <rFont val="Arial Narrow"/>
        <family val="2"/>
      </rPr>
      <t xml:space="preserve">PNN Alto Fragua: </t>
    </r>
    <r>
      <rPr>
        <sz val="10"/>
        <color theme="1"/>
        <rFont val="Arial Narrow"/>
        <family val="2"/>
      </rPr>
      <t xml:space="preserve">Esta  acción se tiene prevista desarrollar en el mes  de mayo.
</t>
    </r>
    <r>
      <rPr>
        <b/>
        <sz val="10"/>
        <color theme="1"/>
        <rFont val="Arial Narrow"/>
        <family val="2"/>
      </rPr>
      <t>PNN Cahuinarí:</t>
    </r>
    <r>
      <rPr>
        <sz val="10"/>
        <color theme="1"/>
        <rFont val="Arial Narrow"/>
        <family val="2"/>
      </rPr>
      <t xml:space="preserve"> Se genera memorando de socializacion con la  Coordinadora CDGRD Amazonas.        Anexo 1 orfeo de socialización PECDN.
URL: https://drive.google.com/drive/u/0/folders/1piy9p_0qddpz93_QIKyrD2isA-iff7WW
</t>
    </r>
    <r>
      <rPr>
        <b/>
        <sz val="10"/>
        <color theme="1"/>
        <rFont val="Arial Narrow"/>
        <family val="2"/>
      </rPr>
      <t xml:space="preserve">PNN Chiribiquete: </t>
    </r>
    <r>
      <rPr>
        <sz val="10"/>
        <color theme="1"/>
        <rFont val="Arial Narrow"/>
        <family val="2"/>
      </rPr>
      <t xml:space="preserve">Teniendo en cuenta que el plan fue devuelto al área protegida con observaciones solicitando ajustes, actualmente se encuentra en revisión para ajustar de acuerdo a lo solicitado. 
(no se adjuntan evidencias)
</t>
    </r>
    <r>
      <rPr>
        <b/>
        <sz val="10"/>
        <color theme="1"/>
        <rFont val="Arial Narrow"/>
        <family val="2"/>
      </rPr>
      <t xml:space="preserve">RNN Puinawai: </t>
    </r>
    <r>
      <rPr>
        <sz val="10"/>
        <color theme="1"/>
        <rFont val="Arial Narrow"/>
        <family val="2"/>
      </rPr>
      <t xml:space="preserve">Para este 1er cuatrimestre la Reserva se encuentra realizando el proceso de contratación del profesional que desarrollara el tema de PVC.  
</t>
    </r>
    <r>
      <rPr>
        <b/>
        <sz val="10"/>
        <color theme="1"/>
        <rFont val="Arial Narrow"/>
        <family val="2"/>
      </rPr>
      <t>RNN Nukak:</t>
    </r>
    <r>
      <rPr>
        <sz val="10"/>
        <color theme="1"/>
        <rFont val="Arial Narrow"/>
        <family val="2"/>
      </rPr>
      <t xml:space="preserve">De acuerdo al procedimiento AAMB_PR_06 Gestión del riesgo de desastres naturales y socionaturales_V_6, Se hace una proyección de las actividades para este año y se tiene programada   socialización del PECDN  con las instancias para el segundo cuatrimeste de 2023.
No se adjuntan evidencias.
</t>
    </r>
    <r>
      <rPr>
        <b/>
        <sz val="10"/>
        <color theme="1"/>
        <rFont val="Arial Narrow"/>
        <family val="2"/>
      </rPr>
      <t>PNN Yaigojé Apaporis:</t>
    </r>
    <r>
      <rPr>
        <sz val="10"/>
        <color theme="1"/>
        <rFont val="Arial Narrow"/>
        <family val="2"/>
      </rPr>
      <t xml:space="preserve"> PNN Yaigojé Apaoris: el  Plan de Emergencias y Contingencias para Desastres Naturales se encuentra en proceso de actualización, Una vez se tenga el documento aprobado se procederá a realizar la actividad
</t>
    </r>
    <r>
      <rPr>
        <b/>
        <sz val="10"/>
        <color theme="1"/>
        <rFont val="Arial Narrow"/>
        <family val="2"/>
      </rPr>
      <t xml:space="preserve">PNN Amacayacu: </t>
    </r>
    <r>
      <rPr>
        <sz val="10"/>
        <color theme="1"/>
        <rFont val="Arial Narrow"/>
        <family val="2"/>
      </rPr>
      <t xml:space="preserve">Teniendo en cuenta las dificultades asociadas a la vinculación de personal contratista durante la vigencia 2023 no se pudo avanzar de manera significativa en la incorporación de los últimos ajustes propuestos por la OGR. Con base en lo anterior, se solicitó a la OGR ampliación del plazo para su entrega mediante orfeo.
Anexo 1. Memorando No. 20235120000343, solicitud prórroga entrega evidencias plan de emergecias y contingencias PNN Amacayacu.  URL: https://drive.google.com/drive/u/0/folders/1VV5jJSL7v2pOmDmXeMfC-AYNT3YbwCOn
</t>
    </r>
    <r>
      <rPr>
        <b/>
        <sz val="10"/>
        <color theme="1"/>
        <rFont val="Arial Narrow"/>
        <family val="2"/>
      </rPr>
      <t>PNN Río Puré:</t>
    </r>
    <r>
      <rPr>
        <sz val="10"/>
        <color theme="1"/>
        <rFont val="Arial Narrow"/>
        <family val="2"/>
      </rPr>
      <t xml:space="preserve"> se socializarán en el segundo cuatrimestre dado que hasta la fecha  no esta vinculado todo el personal.
</t>
    </r>
    <r>
      <rPr>
        <b/>
        <sz val="10"/>
        <color theme="1"/>
        <rFont val="Arial Narrow"/>
        <family val="2"/>
      </rPr>
      <t>PNN La Paya:</t>
    </r>
    <r>
      <rPr>
        <sz val="10"/>
        <color theme="1"/>
        <rFont val="Arial Narrow"/>
        <family val="2"/>
      </rPr>
      <t xml:space="preserve"> no reporta.</t>
    </r>
  </si>
  <si>
    <r>
      <rPr>
        <b/>
        <sz val="10"/>
        <color theme="1"/>
        <rFont val="Arial Narrow"/>
        <family val="2"/>
      </rPr>
      <t>PNN Churumbelos:</t>
    </r>
    <r>
      <rPr>
        <sz val="10"/>
        <color theme="1"/>
        <rFont val="Arial Narrow"/>
        <family val="2"/>
      </rPr>
      <t xml:space="preserve"> 0%
</t>
    </r>
    <r>
      <rPr>
        <b/>
        <sz val="10"/>
        <color theme="1"/>
        <rFont val="Arial Narrow"/>
        <family val="2"/>
      </rPr>
      <t xml:space="preserve">SF PM Orito: </t>
    </r>
    <r>
      <rPr>
        <sz val="10"/>
        <color theme="1"/>
        <rFont val="Arial Narrow"/>
        <family val="2"/>
      </rPr>
      <t xml:space="preserve">10%
</t>
    </r>
    <r>
      <rPr>
        <b/>
        <sz val="10"/>
        <color theme="1"/>
        <rFont val="Arial Narrow"/>
        <family val="2"/>
      </rPr>
      <t>PNN Alto Fragua:</t>
    </r>
    <r>
      <rPr>
        <sz val="10"/>
        <color theme="1"/>
        <rFont val="Arial Narrow"/>
        <family val="2"/>
      </rPr>
      <t xml:space="preserve"> 0%
</t>
    </r>
    <r>
      <rPr>
        <b/>
        <sz val="10"/>
        <color theme="1"/>
        <rFont val="Arial Narrow"/>
        <family val="2"/>
      </rPr>
      <t>PNN Cahuinarí:</t>
    </r>
    <r>
      <rPr>
        <sz val="10"/>
        <color theme="1"/>
        <rFont val="Arial Narrow"/>
        <family val="2"/>
      </rPr>
      <t xml:space="preserve"> 20%
</t>
    </r>
    <r>
      <rPr>
        <b/>
        <sz val="10"/>
        <color theme="1"/>
        <rFont val="Arial Narrow"/>
        <family val="2"/>
      </rPr>
      <t>PNN Chiribiquete:</t>
    </r>
    <r>
      <rPr>
        <sz val="10"/>
        <color theme="1"/>
        <rFont val="Arial Narrow"/>
        <family val="2"/>
      </rPr>
      <t xml:space="preserve"> 0%
</t>
    </r>
    <r>
      <rPr>
        <b/>
        <sz val="10"/>
        <color theme="1"/>
        <rFont val="Arial Narrow"/>
        <family val="2"/>
      </rPr>
      <t>RNN Puinawai:</t>
    </r>
    <r>
      <rPr>
        <sz val="10"/>
        <color theme="1"/>
        <rFont val="Arial Narrow"/>
        <family val="2"/>
      </rPr>
      <t xml:space="preserve"> 0%
</t>
    </r>
    <r>
      <rPr>
        <b/>
        <sz val="10"/>
        <color theme="1"/>
        <rFont val="Arial Narrow"/>
        <family val="2"/>
      </rPr>
      <t>RNN Nukak:</t>
    </r>
    <r>
      <rPr>
        <sz val="10"/>
        <color theme="1"/>
        <rFont val="Arial Narrow"/>
        <family val="2"/>
      </rPr>
      <t xml:space="preserve"> 0%
</t>
    </r>
    <r>
      <rPr>
        <b/>
        <sz val="10"/>
        <color theme="1"/>
        <rFont val="Arial Narrow"/>
        <family val="2"/>
      </rPr>
      <t>PNN Yaigojé Apaporis:</t>
    </r>
    <r>
      <rPr>
        <sz val="10"/>
        <color theme="1"/>
        <rFont val="Arial Narrow"/>
        <family val="2"/>
      </rPr>
      <t xml:space="preserve"> 0%
</t>
    </r>
    <r>
      <rPr>
        <b/>
        <sz val="10"/>
        <color theme="1"/>
        <rFont val="Arial Narrow"/>
        <family val="2"/>
      </rPr>
      <t>PNN Amacayacu:</t>
    </r>
    <r>
      <rPr>
        <sz val="10"/>
        <color theme="1"/>
        <rFont val="Arial Narrow"/>
        <family val="2"/>
      </rPr>
      <t xml:space="preserve"> 0%
</t>
    </r>
    <r>
      <rPr>
        <b/>
        <sz val="10"/>
        <color theme="1"/>
        <rFont val="Arial Narrow"/>
        <family val="2"/>
      </rPr>
      <t>PNN Río Pure:</t>
    </r>
    <r>
      <rPr>
        <sz val="10"/>
        <color theme="1"/>
        <rFont val="Arial Narrow"/>
        <family val="2"/>
      </rPr>
      <t xml:space="preserve"> 0%</t>
    </r>
  </si>
  <si>
    <t>DTAM:
PNN Churumbelos: 24/03/2023
SF PM Orito: 28/03/2023
PNN Alto Fragua: 27/03/2023
PNN Cahuinarí: 29/03/2023
PNN Chiribiquete: 30/03/2023
RNN Puinawai: 27/03/2023
RNN Nukak: 29/03/2023
PNN Yaigojé Apaporis: 31/03/2023 
PNN Amacayacu: 30/03/2023
PNN Río Puré: 28/03/2023</t>
  </si>
  <si>
    <t xml:space="preserve">PNN Churumbelos: según memorando 20235180000323 del 06 de marzo 2023 el área protegida envío a DTAM documento actualizado de PECDN del PNN SCHAW. Anexo 1. Memorando 20235180000323 del 06 de marzo 2023
Anexo 2. PNNSCHAW_PECDN 22II2023
(https://drive.google.com/drive/u/2/folders/1YI3_Ye50Obtfoss4xtWOLGdsn5aesq_O).
SF PM Orito: El área protegida realizó la socialización del PECDNS al equipo del SF PMOIA.
Anexo2 Socialización PECDNS actualizado_al_equipo SFPMOIA.
URL: https://drive.google.com/drive/u/0/folders/1rdmhkKCZPmQ1jSPBJUpAhGMWISOmeF0B
PNN Alto Fragua: Esta  acción se tiene prevista desarrollar en el mes  de mayo.
PNN Cahuinarí: e programa Socialización para el mes de mayo dado que nos encontramos en proceso de vinculación de personal. No se adjuntan evidencias. 
PNN Chiribiquete: Teniendo en cuenta que el plan fue devuelto al área protegida con observaciones solicitando ajustes, actualmente se encuentra en revisión para ajustar de acuerdo a lo solicitado. 
(no se adjuntan evidencias)
RNN Puinawai: Para este 1er cuatrimestre la Reserva se encuentra realizando el proceso de contratación del profesional que desarrollara el tema de PVC.  
RNN Nukak:Se tiene planificado en el proximo comité tecnico local, retroalimentar la información del PECDN de la RNN Nukak, con el personal de funcionarios nuevos y contratistas que ingresen. Se esta en espera del ingreso del total del personal para esta vigencia.No se adjuntan evidencias.
PNN Yaigojé Apaporis: PNN Yaigojé Apaoris: el  Plan de Emergencias y Contingencias para Desastres Naturales se encuentra en proceso de actualización, Una vez se tenga el documento aprobado se procederá a realizar la actividad
PNN Amacayacu: Teniendo en cuenta las dificultades asociadas a la vinculación de personal contratista durante la vigencia 2023 no se pudo avanzar de manera signmificativa en la incorporación de los últimos ajustes propuestos por la OGR. Con base en lo anterior, el documento se encuentra en ajustes en el área protegida.
PNN Río Puré: se socilaizaran en el segundo cuatrimestre dado que hasta la fecha  no esta vinculado todo el personal
PNN La Paya: no reporta.
</t>
  </si>
  <si>
    <t>PNN Churumbelos: 0%
SF PM Orito: 20%
PNN Alto Fragua: 0%
PNN Cahuinarí: 0%
PNN Chiribiquete: 0%
RNN Puinawai: 0%
RNN Nukak: 0%
PNN Yaigojé Apaporis: 0%
PNN Amacayacu: 0%
PNN Río Puré: 0%</t>
  </si>
  <si>
    <t>DTAM: 
PNN Churumbelos: 24/03/2023
SF PM Orito: 28/03/2023
PNN Alto Fragua: 27/03/2023
PNN Cahuinarí: 30/03/2023
PNN Chiribiquete: 30/03/2023
RNN Puinawai: 27/03/2023
RNN Nukak: 29/03/2023
PNN Yaigojé Apaporis: 31/03/2023
PNN Amacauacu: 31/03/2023
PNN Río Puré: 28/03/2023</t>
  </si>
  <si>
    <t>PNN Churumbelos: según memorando 20235180000323 del 06 de marzo 2023 el área protegida envío a DTAM documento actualizado de PECDN del PNN SCHAW. Anexo 1. Memorando 20235180000323 del 06 de marzo 2023
Anexo 2. PNNSCHAW_PECDN 22II2023
(https://drive.google.com/drive/u/2/folders/1PciTGCfXjbSdrSPQ5gzv4dmzrytiFMwg).
SF PM Orito: El área protegida avanza en la implementación del PECDNS y da cuenta con el Informe de implementación del PECDNS 1er trimestre del 2023.
Anexo 3_Inf_Implementación_PECDNS_1mer_Trim_2023
URL: https://drive.google.com/drive/u/0/folders/12roOcVMkJQUNGGRPcOLpKQ5njdTl5PeT
PNN Alto Fragua: Esta  acción se tiene prevista desarrollar en el mes  de mayo.
PNN Cahuinarí: el PNN Cahuinarí se encuentra en prioceso de vinsulaciónde personl para el desarrollo de actividades.  No se adjuntan evidencias. 
PNN Chiribiquete: Teniendo en cuenta que el plan fue devuelto al área protegida con observaciones solicitando ajustes, actualmente se encuentra en revisión para ajustar de acuerdo a lo solicitado. 
(no se adjuntan evidencias)
RNN Puinawai: Para este 1er cuatrimestre la Reserva se encuentra realizando el proceso de contratación del profesional que desarrollara el tema de PVC.  
RNN Nukak:De acuerdo al procedimiento AAMB_PR_06 Gestión del riesgo de desastres naturales y socionaturales_V_6, Se hace una proyección de las actividades para este año, como complementos de los desarrollado el año inmendiatamente anterior. Asi, se plantea la implemenetacion y articulación con los cuerpos de socorro, y comites locales de de gestion del riesgo de desastres. Finalizando la anualidad se debe proceder a la actualizacion de este documento. 
Anexo 1. asistencia  Comite reducción riesgo de incendos
Anexo 2. Jornada de sensibilización ambiental ley 2111
Anexo 3. Acta 01. Subnodo CC-DPTAL-28-03-23
Anexo 4. Asistente subnodo CDA
https://drive.google.com/drive/u/0/folders/1N5c2AP4T2Q2ZJ9iipFhR9CjkM5YahMC8
PNN Yaigojé Apaporis: PNN Yaigojé Apaoris: el  Plan de Emergencias y Contingencias para Desastres Naturales se encuentra en proceso de actualización, Una vez se tenga el documento aprobado se procederá a realizar la actividad
PNN Amacayacu: Teniendo en cuenta las dificultades asociadas a la vinculación de personal contratista durante la vigencia 2023 no se pudo avanzar de manera signmificativa en la incorporación de los últimos ajustes propuestos por la OGR. Con base en lo anterior, el documento se encuentra en ajustes en el área protegida.
PNN Río Puré: el cronograma se propondrá cuando ya contemos con el personal vinculado, lo cual esperamos se logre el siguiente mes
PNN La Paya: no reporta.</t>
  </si>
  <si>
    <r>
      <rPr>
        <b/>
        <sz val="11"/>
        <color theme="1"/>
        <rFont val="Arial Narrow"/>
        <family val="2"/>
      </rPr>
      <t>GTEA:</t>
    </r>
    <r>
      <rPr>
        <sz val="11"/>
        <color theme="1"/>
        <rFont val="Arial Narrow"/>
        <family val="2"/>
      </rPr>
      <t xml:space="preserve"> 18/04/2023</t>
    </r>
  </si>
  <si>
    <r>
      <rPr>
        <b/>
        <sz val="11"/>
        <color theme="1"/>
        <rFont val="Arial Narrow"/>
        <family val="2"/>
      </rPr>
      <t>GTEA:</t>
    </r>
    <r>
      <rPr>
        <sz val="11"/>
        <color theme="1"/>
        <rFont val="Arial Narrow"/>
        <family val="2"/>
      </rPr>
      <t xml:space="preserve"> se generó formulario de encuesta sobre procedimiento de conflicto de intereses. Evidencias: respuestas de la encuesta </t>
    </r>
  </si>
  <si>
    <r>
      <rPr>
        <b/>
        <sz val="11"/>
        <color theme="1"/>
        <rFont val="Arial Narrow"/>
        <family val="2"/>
      </rPr>
      <t>GTEA:</t>
    </r>
    <r>
      <rPr>
        <sz val="11"/>
        <color theme="1"/>
        <rFont val="Arial Narrow"/>
        <family val="2"/>
      </rPr>
      <t xml:space="preserve">
18/04/2023</t>
    </r>
  </si>
  <si>
    <r>
      <rPr>
        <b/>
        <sz val="11"/>
        <color theme="1"/>
        <rFont val="Arial Narrow"/>
        <family val="2"/>
      </rPr>
      <t>GTEA:</t>
    </r>
    <r>
      <rPr>
        <sz val="11"/>
        <color theme="1"/>
        <rFont val="Arial Narrow"/>
        <family val="2"/>
      </rPr>
      <t xml:space="preserve"> se envió mediante correo electrónico del 31/03/2023 socialización de la presentación sobre conflicto de intereses de la Entidad y se generó encuesta: Evidencias: correo de envío de socilización y presentación del procedimiento. </t>
    </r>
  </si>
  <si>
    <r>
      <rPr>
        <b/>
        <sz val="11"/>
        <color theme="1"/>
        <rFont val="Arial Narrow"/>
        <family val="2"/>
      </rPr>
      <t xml:space="preserve">GTEA: </t>
    </r>
    <r>
      <rPr>
        <sz val="11"/>
        <color theme="1"/>
        <rFont val="Arial Narrow"/>
        <family val="2"/>
      </rPr>
      <t>14/04/2023</t>
    </r>
  </si>
  <si>
    <r>
      <rPr>
        <b/>
        <sz val="11"/>
        <color theme="1"/>
        <rFont val="Arial Narrow"/>
        <family val="2"/>
      </rPr>
      <t xml:space="preserve">DTCA: </t>
    </r>
    <r>
      <rPr>
        <sz val="11"/>
        <color theme="1"/>
        <rFont val="Arial Narrow"/>
        <family val="2"/>
      </rPr>
      <t>17/04/2023</t>
    </r>
  </si>
  <si>
    <r>
      <rPr>
        <b/>
        <sz val="11"/>
        <color theme="1"/>
        <rFont val="Arial Narrow"/>
        <family val="2"/>
      </rPr>
      <t>GTEA:</t>
    </r>
    <r>
      <rPr>
        <sz val="11"/>
        <color theme="1"/>
        <rFont val="Arial Narrow"/>
        <family val="2"/>
      </rPr>
      <t xml:space="preserve"> 5/04/2023</t>
    </r>
  </si>
  <si>
    <r>
      <rPr>
        <b/>
        <sz val="11"/>
        <color theme="1"/>
        <rFont val="Arial Narrow"/>
        <family val="2"/>
      </rPr>
      <t>GTEA:</t>
    </r>
    <r>
      <rPr>
        <sz val="11"/>
        <color theme="1"/>
        <rFont val="Arial Narrow"/>
        <family val="2"/>
      </rPr>
      <t xml:space="preserve"> Durante el periodo de enero a abril de 2023 el Coordinador del GTEA revisó 21 actos administrativos en cumplimiento a los procedimientos establecidos para los permisos, concesiones, y autorizaciones en las Áreas Protegidas.
Evidencias: carpeta actos administrativos 
https://drive.google.com/drive/u/1/folders/1230q-aH0BgfhwEha6eix-8v5THHuFw7c</t>
    </r>
  </si>
  <si>
    <r>
      <rPr>
        <b/>
        <sz val="11"/>
        <color theme="1"/>
        <rFont val="Arial Narrow"/>
        <family val="2"/>
      </rPr>
      <t xml:space="preserve">DTCA: </t>
    </r>
    <r>
      <rPr>
        <sz val="11"/>
        <color theme="1"/>
        <rFont val="Arial Narrow"/>
        <family val="2"/>
      </rPr>
      <t>No se encuentra incluida evidencia, actos administrativos o correos para validar la información.</t>
    </r>
  </si>
  <si>
    <r>
      <rPr>
        <b/>
        <sz val="11"/>
        <color theme="1"/>
        <rFont val="Arial Narrow"/>
        <family val="2"/>
      </rPr>
      <t>GTEA:</t>
    </r>
    <r>
      <rPr>
        <sz val="11"/>
        <color theme="1"/>
        <rFont val="Arial Narrow"/>
        <family val="2"/>
      </rPr>
      <t xml:space="preserve"> Durante el periodo enero-abril de 2023 no se reporta salidas conformes o no, debido a que en Febrero de 2023 se consolidó reporte con corte a diciembre de 2022 enviado a OAP mediante el memorando 20232300001303. El próximo reporte se realizará en el segundo trimestre del año.</t>
    </r>
  </si>
  <si>
    <r>
      <rPr>
        <b/>
        <sz val="11"/>
        <color theme="1"/>
        <rFont val="Arial Narrow"/>
        <family val="2"/>
      </rPr>
      <t xml:space="preserve">DTCA: </t>
    </r>
    <r>
      <rPr>
        <sz val="11"/>
        <color theme="1"/>
        <rFont val="Arial Narrow"/>
        <family val="2"/>
      </rPr>
      <t>No se encuentra evidencia para validar la información</t>
    </r>
  </si>
  <si>
    <r>
      <rPr>
        <b/>
        <sz val="11"/>
        <color theme="1"/>
        <rFont val="Arial Narrow"/>
        <family val="2"/>
      </rPr>
      <t xml:space="preserve">GTEA: </t>
    </r>
    <r>
      <rPr>
        <sz val="11"/>
        <color theme="1"/>
        <rFont val="Arial Narrow"/>
        <family val="2"/>
      </rPr>
      <t>19/04/2023</t>
    </r>
  </si>
  <si>
    <r>
      <rPr>
        <b/>
        <sz val="11"/>
        <color theme="1"/>
        <rFont val="Arial Narrow"/>
        <family val="2"/>
      </rPr>
      <t>GTEA:</t>
    </r>
    <r>
      <rPr>
        <sz val="11"/>
        <color theme="1"/>
        <rFont val="Arial Narrow"/>
        <family val="2"/>
      </rPr>
      <t xml:space="preserve"> 19/04/2023</t>
    </r>
  </si>
  <si>
    <r>
      <rPr>
        <b/>
        <sz val="11"/>
        <color theme="1"/>
        <rFont val="Arial Narrow"/>
        <family val="2"/>
      </rPr>
      <t>GTEA:</t>
    </r>
    <r>
      <rPr>
        <sz val="11"/>
        <color theme="1"/>
        <rFont val="Arial Narrow"/>
        <family val="2"/>
      </rPr>
      <t xml:space="preserve"> Se anexa evidencia de asignacion de los trámites ambientales desde la Coordinación del grupo a los técnicos asignados.</t>
    </r>
  </si>
  <si>
    <r>
      <rPr>
        <b/>
        <sz val="11"/>
        <color theme="1"/>
        <rFont val="Arial Narrow"/>
        <family val="2"/>
      </rPr>
      <t xml:space="preserve">GTEA: </t>
    </r>
    <r>
      <rPr>
        <sz val="11"/>
        <color theme="1"/>
        <rFont val="Arial Narrow"/>
        <family val="2"/>
      </rPr>
      <t>15%</t>
    </r>
  </si>
  <si>
    <r>
      <rPr>
        <b/>
        <sz val="11"/>
        <color theme="1"/>
        <rFont val="Arial Narrow"/>
        <family val="2"/>
      </rPr>
      <t xml:space="preserve">GTEA: </t>
    </r>
    <r>
      <rPr>
        <sz val="11"/>
        <color theme="1"/>
        <rFont val="Arial Narrow"/>
        <family val="2"/>
      </rPr>
      <t>0%</t>
    </r>
  </si>
  <si>
    <r>
      <rPr>
        <b/>
        <sz val="11"/>
        <color theme="1"/>
        <rFont val="Arial Narrow"/>
        <family val="2"/>
      </rPr>
      <t>GTEA:</t>
    </r>
    <r>
      <rPr>
        <sz val="11"/>
        <color theme="1"/>
        <rFont val="Arial Narrow"/>
        <family val="2"/>
      </rPr>
      <t xml:space="preserve"> Se reportará la sensibilización en el siguiente monitoreo.</t>
    </r>
  </si>
  <si>
    <t xml:space="preserve">DTAO: En presente periodo se han elaborado los impulsos  de las investigaciones sancionatorias ambientales  en el ámbito de sus competencias y acorde a la Ley 1333 de 2009 y la resolución 476 del 28 de diciembre de 2012 -para dos procesos del PNN Los Nevados.
Evidencias:
AUTO 002  DE 2023 APERTURA DE PROCESO PROBATORIO DTAO JUR 16.4.001 2020 PNN NEVADOS.
AUTO 001 DE 2023 TRASLADO PARA ALEGATOS DE CONCLUSIÓN DTAO-JUR 16.4.003 de 2017-PNN LOS NEVADOS.
DTPA: El responsable de la DTPA, elabora el reporte de impulso procesal y lo comunica a la procuraduria. Evidencias: 01 correo remite Oficio comunica auto 006 de 2023  inicio a procuradora Exp 009 de 2018, 01 Oficio comunica auto inicio a procuradora, 02 correo remite Oficio que comunica auto 004 de 2023 a procuradora, 02 Oficio comunica auto 004 de 2023 inicio investig a procuradora, 03 correo remite Oficio que comunica auto 007 de 2023 a procuradora, 03 Oficio comunica auto 007 de 2023 inicio investig a procuradora, 04 Oficio comunica auto 024 de 2023 inicio investig a procuradora, 05 Correo de rta Actuaciones Exp 005 de 2016 - Mario Jinete y otro, y 05 Respuesta a solicitud de informacion Exp 005 de 2016 - Mario Jinete firmada.
DTAM: Se elaboró Oficio a la procurduria Radicado No 20235050000081 de fecha 10-03-2023 informando sobre respuesta denuncia para activar sancionatorio radicación Procuraduría 6 Judicial II Agraria y Ambiental No 0389 del 16 de febrero de 2023 SIGDEA E-2023-085564  (Anexo oficio y constancia de envio) .
Se elaboró oficio Radicado No 20235050000061 de fecha 10-03-2023 haciendo Solicitud informacion Policia Nacional para activar sancionatorio ( Anexo oficio y constancia de envio).
Anexo 1 orfeo20235050000081a procurduria informando sobre respuesta denuncia para activar sancionatorio
Anexo 2 Solicitud informacion Policia Nal para activar sancionatorio Radicado No 20235050000061
Anexo 3Constancia envio oficio 20235050000061 a la policia Solicitud de informacion
Anexo 4 Constancia de envio oficio Radicado No 20235050000081 dirigido a la procuraduria.
Anwxo 5 Comunicación autos indagación Preliminar e imposición de Medida Preventiva PNN La Paya
Anexo 6 Respuesta a oficio PGN N. 80. Radicado PNN 20234600015512
URL: https://drive.google.com/drive/u/0/folders/1P4OFaPTnIAXzNlGPRYMNuRPA_ceB64hR
DTAN: Para el primer cuatriemstre de 2023 no se ha dado tramite o se han adelantado procesos sancionaotrios, no se ha dado impulso a los porcesos sancionatorios que tiene a cargo la DTAN. NOTA: No se adjuntan evidencias.
DTOR: Mediante los actos administrativos relacionados la DTOR procedió a dar el impulso jurídico conforme lo establecido en la Ley 1333/2009 en concordancia con la Ley 1437/2011 ( traslado de alegatos de conclusión). Para los actos administrativos que requieren publicación en la gaceta ambiental. Se proyectaron los siguientes actos administrativos:
1) Auto No. 019 del 06/03/2023, "Por el cual se otorga el termino de diez días para presentar alegatos de conclusión en el marco del proceso sancionatorio ambiental" Expediente DTOR-007-2019  del PNN Chingaza  (Anexo1)
2) Auto No. 021 del 10/03/2023, "Por el cual se ordena el traslado para presentar alegatos de conclusión dentro de un proceso sancionatorio y se dictan otras disposiciones" Expediente DTOR-022-2020  del PNN Sumapaz (Anexo2)
3) Auto No. 026 del 15/03/2023, "Por el cual se ordena el traslado para presentar alegatos de conclusión dentro de un proceso sancionatorio y se dictan otras disposiciones" Expediente DTOR-035-2020  del PNN Sumapaz  (Anexo3)
4) Auto No. 027 del 21/03/2023, "Por el cual se ordena el traslado para presentar alegatos de conclusión dentro de un proceso sancionatorio y se dictan otras disposiciones" Expediente DTOR-014-2021  del PNN Sumapaz (Anexo4)
</t>
  </si>
  <si>
    <t>DTAO: X
DTPA: X
DTAM: X
DTAN: X
DTOR: X</t>
  </si>
  <si>
    <t xml:space="preserve">DTAO: No se generan alertas ya que se esta ejecutando el control, dando los impulsos a los procesos sancionatorios 
DTPA: No argumenta
DTAM: No se requierre generar alerta debido a que la DT aplica los controles establecidos.
DTAN: No se generan alertas ya que se esta ejecutando el control, dando los impulsos a los procesos sancionatorios
DTOR: No se generan alertas ya que se esta ejecutando el control, dando los impulsos a los procesos sancionatorios
</t>
  </si>
  <si>
    <t>DTAO:X
DTPA: X
DTAM: X
DTAN: X
DTOR: X</t>
  </si>
  <si>
    <t>DTAO: No se ha materializado el riesgo, se aplican los controles 
DTPA: No argumenta
DTAM: No se ha materializado el riesgo, se aplican los controles
DTAN: No se ha materializado el riesgo, se aplican los controles
DTOR: No se ha materializado el riesgo, se aplican los controles</t>
  </si>
  <si>
    <t>DTAO: X
DTPA: X
DTAM: X
DTOR: X
DTCA: X
DTAN: X</t>
  </si>
  <si>
    <t>No es posible emitir alertas de si se presenta una posible dilación o extralimitación en el accionar juridico de los procesos, ya que este control fue establecido a partir de una iniciativa de oportunidad de mejora, que no tiene el alcance de establecer una dilacion o extralimitación, además de estar siendo validado por un profesional técnico y no jurídico como correspondería de acuerdo a la naturalezal control y la idoneidad del personal validador.</t>
  </si>
  <si>
    <r>
      <rPr>
        <b/>
        <sz val="11"/>
        <color theme="1"/>
        <rFont val="Arial Narrow"/>
        <family val="2"/>
      </rPr>
      <t xml:space="preserve">DTAO: </t>
    </r>
    <r>
      <rPr>
        <sz val="11"/>
        <color theme="1"/>
        <rFont val="Arial Narrow"/>
        <family val="2"/>
      </rPr>
      <t xml:space="preserve">27/03/2023
</t>
    </r>
    <r>
      <rPr>
        <b/>
        <sz val="11"/>
        <color theme="1"/>
        <rFont val="Arial Narrow"/>
        <family val="2"/>
      </rPr>
      <t>DTPA:</t>
    </r>
    <r>
      <rPr>
        <sz val="11"/>
        <color theme="1"/>
        <rFont val="Arial Narrow"/>
        <family val="2"/>
      </rPr>
      <t xml:space="preserve"> 11/04/2023 
</t>
    </r>
    <r>
      <rPr>
        <b/>
        <sz val="11"/>
        <color theme="1"/>
        <rFont val="Arial Narrow"/>
        <family val="2"/>
      </rPr>
      <t xml:space="preserve">DTAM: </t>
    </r>
    <r>
      <rPr>
        <sz val="11"/>
        <color theme="1"/>
        <rFont val="Arial Narrow"/>
        <family val="2"/>
      </rPr>
      <t xml:space="preserve">30/03/2023
</t>
    </r>
    <r>
      <rPr>
        <b/>
        <sz val="11"/>
        <color theme="1"/>
        <rFont val="Arial Narrow"/>
        <family val="2"/>
      </rPr>
      <t xml:space="preserve">DTAN: </t>
    </r>
    <r>
      <rPr>
        <sz val="11"/>
        <color theme="1"/>
        <rFont val="Arial Narrow"/>
        <family val="2"/>
      </rPr>
      <t xml:space="preserve">27/03/2023 
</t>
    </r>
    <r>
      <rPr>
        <b/>
        <sz val="11"/>
        <color theme="1"/>
        <rFont val="Arial Narrow"/>
        <family val="2"/>
      </rPr>
      <t>DTOR:</t>
    </r>
    <r>
      <rPr>
        <sz val="11"/>
        <color theme="1"/>
        <rFont val="Arial Narrow"/>
        <family val="2"/>
      </rPr>
      <t xml:space="preserve"> 27/03/2023
DTCA:
</t>
    </r>
  </si>
  <si>
    <t>DTAO: En este periodo no se presentaron procesos sancionatorios nuevos, se realizó el impulso de dos procesos sancionatorios del PNN los Nevados los cuales se publican en la gaceta ofciona de PNNC se adjunta print. Evidencias: Captura web_27-3-2023_17429_www.parquesnacionales.gov.co
DTPA: Para el trimestre monitoreado, se realizan 28 actos de impulso procesal, los cuales son gestionados desde el sistema documental ORFEO. Evidencias: Auto 001 de 16 Ene 2023, Auto 002 de 18 ene 2023, Auto 003 de 18 ene 2023, Auto 004 de 27 ene 2023, Auto 005 de 6 Feb 2023, Auto 006 de 6 Feb 2023, Auto 007 de 9 Feb 2023, Auto 008 de 14 Feb 2023, Auto 009 de 14 Feb 2023, Auto 010 de 15 Feb 2023, Auto 011 de 20 Feb  2023, Auto 012 de 21 Feb 2023, Auto 013 de 13 Feb 2023, Auto 014 de 24 Feb 2023, Auto 015 de 28 Feb 2023, Auto 016 de 27 Feb 2023, Auto 017 de 27 Feb 2023, Auto 018 de 27 Feb 2023, Auto 019 de 2 Marzo 2023, Auto 020 de 8 Marzo 2023, Auto 021 de 23 Marzo 2023, Auto 022 de 9 Marzo 2023, Auto 023 de 16 Marzo 2023, Auto 024 de 16 Marzo 2023, Auto 025 de 25 Marzo 2023, Auto 026 de 17 Marzo 2023, Auto 027 de 23 Marzo 2023 y Res 20237580000025 de 2023.
DTAM: Se adjunta reporte transaccional del gestor Documental Orfeo del periodo a reportar, del primer cuatrimestre de 2023. Anexo 1 transaccional Orfeos URL: https://drive.google.com/drive/u/0/folders/1JDOFuI6atPHSH78PPD3dwXoopYkUYc-K
DTAN: Para el primer cuatrimestred e2023 la direccion territorial no adelanto procesos sancionatorios y asi mimso no se dio impulso  alos procesos sancionatorios a cargo de la Direccion Territorial Andes Nororientales. NOTA: No se adjuntan evidencias.
DTOR: De acuerdo con el procedimiento establecido en la Ley 1333/2009, el grupo juridico de la Dirección Territorial, proyecto los siguientes actos administrativos:
1) Auto No. 019 del 06/03/2023, "Por el cual se otorga el termino de diez días para presentar alegatos de conclusión en el marco del proceso sancionatorio ambiental" Expediente DTOR-007-2019  del PNN Chingaza  (Anexo1)
2) Auto No. 021 del 10/03/2023, "Por el cual se ordena el traslado para presentar alegatos de conclusión dentro de un proceso sancionatorio y se dictan otras disposiciones" Expediente DTOR-022-2020  del PNN Sumapaz (Anexo2)
3) Auto No. 026 del 15/03/2023, "Por el cual se ordena el traslado para presentar alegatos de conclusión dentro de un proceso sancionatorio y se dictan otras disposiciones" Expediente DTOR-035-2020  del PNN Sumapaz  (Anexo3)
4) Auto No. 027 del 21/03/2023, "Por el cual se ordena el traslado para presentar alegatos de conclusión dentro de un proceso sancionatorio y se dictan otras disposiciones" Expediente DTOR-014-2021  del PNN Sumapaz (Anexo4)
DTCA: No reportó</t>
  </si>
  <si>
    <t>DTAO: 13,33%
DTPA: 13,3%
DTAM: 13,3%
DTAN: 0%
DTOR: 13,3%</t>
  </si>
  <si>
    <t xml:space="preserve">GTEA: Se adjunta evidencia del orfeo con los trámites asignados respectoa a abogado sancionatorios. </t>
  </si>
  <si>
    <t>SGM-GTEA: 13,33%</t>
  </si>
  <si>
    <t>(SGM-GTEA: 12/04/2023)
(DTAO:  27/03/2023)
(DTPA: 31/03/2023)
(DTAM: 30/03/2023)
(DTAN: 27/03/2023)
(DTOR: 27/03/2023)</t>
  </si>
  <si>
    <t>SGM-GTEA: Para este periodo  no se tienen programadas Jornadas de capacitacion sobre la normativa y/o procedimientos sancionatorios con el equipo de trabajo de las DT´s. Dichas jornadas se programaran para el tercer trimestre de la presente vigencia  . Evidencias: N/A
DTAO: Para este periodo  no se tienen programadas Jornadas de capacitacion obre la normativa y/o procedimientos aplicables a la temática sancionatorio con el equipo de trabajo de la DTAO y AP; Se programaran para el proximo trimestre. Evidencias: N/A
DTPA: A la fecha no se han desarrollado acciones de socialización del procedimiento al equipo de trabajo sobre la normativa y/o procedimientos aplicables a la temática sancionatorio; se tiene programado para ejecutar en el segundo y tercer trimestre del año.
DTAM: Se rtiene previsto para el segundo cuatrimestre realziar lacapacitación con los equipos de la Dirección Territorial.
DTAN: a actvidad se encuentra programada para realizar despues del segundo cuatrimetre de 2023, logrando  socializar el tema a los nuevos contratistas y funcionarios que en la actualidad no se encuentran vinculados. NOTA: No se adjunta evidencias.
DTOR: En el  periodo de reporte, se realizó la capacitación y sensibilización sobre el proceso sancionatorio ambiental Ley 1333/2009, y formas de notificación Ley 1437-2011. (Anexo5).
DTCA: Sin reporte</t>
  </si>
  <si>
    <t xml:space="preserve">(SGM-GTEA: 0%)
(DTAO: 0%)
(DTPA: 0%)
DTAM: 0%)
(DTAN: 0%)
(DTOR: 16,6%)
</t>
  </si>
  <si>
    <t>PNN Churumbelos: X
SF PM  Orito: X
PNN Alto 
Fragua: X
PNN Cahuinarí: X
PNN Chiribiquete: X
RNN Puinawai: X
RNN Nukak: X
PNN Yaigojé Apaporis: X
PNN Amacayacu: X
PNN Río Puré: X</t>
  </si>
  <si>
    <t>PNN Churumbelos: no se requierre generar alerta debido a que el área protegida aplica los controles establecidos.
SF PM  Orito:  no se requierre generar alerta debido a que el área protegida aplica los controles establecidos.
PNN Alto Fragua: no se requierre generar alerta debido a que el área protegida aplica los controles establecidos.
PNN Cahuinarí: no se requierre generar alerta debido a que el área protegida aplica los controles establecidos.
PNN Chiribiquete: No se requierre generar alerta debido a que el área protegida aplica los controles establecidos.
RNN Puinawai: Se generaron alertas a travésde la formulacion de planesde mejoramiento por control y autocontrol.
RNN Nukak: Se genera reunión con DTAM y se manifiesta la carencia del recurso humano para la relaización de las actividades
PNN Yaigojé Apaporis: No se requierre generar alerta debido a que el área protegida aplica los controles establecidos.
PNN Amacayacu: no se equierre generar alerta debido a que el área protegida aplica los controles establecidos
PNN Río Puré: no se genera alerta pues el area protegida aplica los controles establecidos
PNN La Paya: no reporta.</t>
  </si>
  <si>
    <t>PNN Churumbelos: X
SF PM  Orito: X
PNN Alto Fragua: X
PNN Cahuinarí: X
PNN Chiribiquete: X
RNN Puinawai: X
RNN Nukak: X
PNN Yaigojé Apaporis: X
PNN Amacayacu: X
PNN Río Puré: X</t>
  </si>
  <si>
    <t>PNN Churumbelos: 24/03/2023.
SF PM  Orito: 27/03/2023
PNN Alto Fragua:  27/03/2023
PNN Cahuinarí: 30/03/2023
PNN Chiribiquete: 30/03/2023
RNN Puinawai: 30/03/2023
RNN Nukak: 27/03/2023
PNN Yaigojé Apaporis: 31/03/2023
PNN Amacayacu: 30/03/2023
PNN Río Puré: 30/03/2023
PNN La Paya: no reporta.</t>
  </si>
  <si>
    <t>PNN Churumbelos: el área protegida mediante correo con nombre "Patrullajes primer periodo para revisión" del 10 de marzo de 2023 envió a DTAM dos patrullajes de recorridos PVC para revisión. Anexo 1. Correo Patrullajes primer periodo para revisión. Desde DTAM se envía al área protegida correo con DATO OFICIAL PARA META INDICADOR 18 con fecha del 23 de marzo 2023. Anexo 2. Correo Reporte PAA primer trimestre y Proyectos de Inversión.
SF PM Orito: El área protegida ha realizado el reporte respectivo a la DTAM, que después de su revisión ha sido remitido a NC, de quienes se recibió un correo de aprobación de respuesta.
Anexo 1_Correo de aprobación de los recorridos reportados _ Reporte PAA primer trimestre.
PNN Alto Fragua: de acuerdo a información generada desde el área, desde la DTAM se remite a nivel central información para la validación de datos del primer trimestre - indicador 18 "% área en presión cubierta recorridos vigilancia PNN AFIW" (Anexo_1_Correo DTAM_Central_validacion y Anexo_2_Mapa).  Así mismo, se recibe correo con consolidado antes de validación (Anexo_3_Correo consolidado y Anexo_4 Reporte avance). 
PNN Cahuinarí: Se adjunta  correo para validación, datos de primer trimestre para indicador 18 % área en presión cubierta recorridos vigilancia PNN Cahuinari. Anexo 1 correo validación datos indicador 18 % .
PNN Chiribiquete: Los controles se aplican de acuerdo al lineamiento institucional establecido, el AP realiza recorridos de PVC los cuales son sistematizados en la plataforma SICO SMART para el registro y seguimiento de las presiones antrópicas y naturales y el 18 de marzo 2023 mediante correo electrónico se envía a la DTAM el informe sistematizado en la plataforma Sico Smart con los recorridos realizados en el primer trimestre 2023.
Anexo 1. Correo - Informe Sico Smart primer trimestre
RNN Puinawai: Para este 1er cuatrimestre la Reserva se encuentra realizando el proceso de contratación del profesional que desarrollara el tema de PVC. 
RNN Nukak: El área protegida no cuenta con el personal idóneo contratado para realizar el respectivo reporte SMART, por tal motivo, no se ejecuta el reporte Smart correspondiente al primer trimestre. Se hace reunión con SIG DTAM para abordar el tema  del primer reporte trimestral Sico smart con el fin de que se ejecuten las acciones y reporte para el Segundo trimestre. se adjunta evidencia de la reunión con la DTAM. Anexo 1. Lista-de Asistencia_Apoyo_Reporte_SMART_RNN_Nukak.
PNN Yaigojé Apaporis: Se realizan dos recorridos en este periodo, validados por DT - NC. Anexo 1 pYAP_000088, Anexo 2 pYAP_000089, Anexo 3 validación datos indicador 18 % área en presión cubierta recorridos vigilancia PNN Yaigoje TRIM 01 2023. 
PNN Amacayacu: el área protegida ha realizado el reporte respectivo a la DTAM, que después de su revisión ha sido remitido a NC, de quienes se recibió un correo de aprobación de respuesta. Anexo 1_Correo de aprobación de los recorridos reportados.- Reporte PAA .
PNN Río Puré: el área protegida remitido la información a la profesional de la DTAM y el remitió al nivel central que ya valido el indicador. Anexo 1 Correo de PNN Envío para validación datos indicador 18 % área en presión cubierta recorridos vigilancia PNN Rio Pure TRIM 01 2023.
PNN La Paya: no reporta.</t>
  </si>
  <si>
    <t>PNN Churumbelos: El monitoreo y los soportes suministrados, son conformes a la descripción del mapa de riesgos, denotando un adecuado seguimiento
SF PM  Orito: El monitoreo y los soportes suministrados, son conformes a la descripción del mapa de riesgos, denotando un adecuado seguimiento
PNN Alto Fragua: El monitoreo y los soportes suministrados, son conformes a la descripción del mapa de riesgos, denotando un adecuado seguimiento
PNN Cahuinarí: El monitoreo y los soportes suministrados, son conformes a la descripción del mapa de riesgos, denotando un adecuado seguimiento
PNN Chiribiquete: El monitoreo y los soportes suministrados, son conformes a la descripción del mapa de riesgos, denotando un adecuado seguimiento
RNN Puinawai: La Unidad de Decisión no programó avances al respecto para el periodo reportado.
RNN Nukak: La Unidad de Decisión no programó avances al respecto para el periodo reportado
PNN Yaigojé Apaporis: El monitoreo y los soportes suministrados, son conformes a la descripción del mapa de riesgos, denotando un adecuado seguimiento
PNN Amacayacu: El monitoreo y los soportes suministrados, son conformes a la descripción del mapa de riesgos, denotando un adecuado seguimiento
PNN Río Puré: El monitoreo y los soportes suministrados, son conformes a la descripción del mapa de riesgos, denotando un adecuado seguimiento
PNN La Paya: El avance descriptivo está incompleto o no se evidencia, sin embargo, si se anexan los soportes correspondientes a lo programado.</t>
  </si>
  <si>
    <t>PNN La Paya: X</t>
  </si>
  <si>
    <t>PNN Churumbelos: X
SF PM  Orito: X
PNN Alto Fragua: X
PNN Cahuinarí: X
PNN Chiribiquete: X
PNN Yaigojé Apaporis: X
PNN Amacayacu: X
PNN Río Puré: X</t>
  </si>
  <si>
    <t>RNN Puinawai: X
RNN Nukak: X
PNN La Paya: X</t>
  </si>
  <si>
    <t>PNN Churumbelos: 24/03/2023
SF PM  Orito: 27/03/2023
PNN Alto Fragua: 27/03/2023
PNN Cahuinarí: 30/03/2023
PNN Chiribiquete: 30/03/2023
RNN Puinawai: 30/03/2023
RNN Nukak: 23/03/2023
PNN Yaigojé Apaporis: 31/03/2023
PNN Amacayacu: 30/03/2023
PNN Río Puré: 30/03/2023
PNN La Paya:</t>
  </si>
  <si>
    <t>PNN Churumbelos: 16.6 % 
SF PM  Orito: 16,6%
PNN Alto Fragua: 16,6%
PNN Cahuinarí: 0%
PNN Chiribiquete: 16,6%
RNN Puinawai: 0%
RNN Nukk: 0%
PNN Yaigojé Apaporis: 0%
PNN Amacayacu: 16,6 %
PNN Río Puré: 16.6%
PNN La Paya: 0%</t>
  </si>
  <si>
    <t>"PNN Churumbelos: X
SF PM  Orito: X
PNN Alto Fragua: X
PNN Cahuinarí: X
PNN Chiribiquete: X
RNN Puinawai: X
RNN Nukak: X
PNN Yaigojé Apaporis: X
PNN Amacayacu: X
PNN Río Puré: X"</t>
  </si>
  <si>
    <t>PNN Paramillo: EL AP no cuenta con el informe de PVC teniendo en cuenta los retrasos en la contratación del personal encargado.
PNN Tayrona: Para el periodo comprendido entre el 1ro de diciembre de 2022 al 28 de febrero de 2023, desde el Parque Nacional Natural Tayrona se desarrollan actividades relacionadas con la autoridad ambiental a través de la Prevención, Vigilancia y Control, en este periodo se programaron 307 recorridos, Con esto atendiendo situaciones de manejo relacionadas con presiones alrededor del turismo, infracciones ambientales como el ingreso de plástico de un solo uso, infraestructuras, entre otras. Con lo relacionado con la implementación de la herramienta SMART y su proceso de ajuste y actualización con referencia a las necesidades del área protegida, el Parque adelantó la incorporación de la última actualización en los diferentes dispositivos de los operarios en campo, incluyendo dentro del modelo de datos la presencia de la presencia de perros y gatos, como también otras 16 ajustes relacionadas con evidencias de las 18 presiones estandarizadas por Parques Nacionales. Se evidencia la necesidad del aumento de personal capacitado para el desarrollo de recorridos marinos, para cubrir franjas que actualmente no se recorren. 
Evidencia: Informe general PVC - trimestre 2023
Evidencia: remisión de reporte recorrido PVC - Trimestre 2023.
SFF CGSM: Según requerimientos y compromisos del AP, se entrega  INFORME TRIMESTRAL RECORRIDOS DE PVC, Plantilla_Trimestral PVC SFF CGSM - SMART 10-11-2022---10-03-2023.pdf, donde se entrega la relación de 36 recorridos efectuados en el primer trimestre del 2023, Acuático 19, Terrestre 17. En los siguientes sectores del SFFCGSM: Aguas Vivas Acuatico 7, Condazo Terrestre 17 y Nueva Venecia Acuatico 12
SFF CORCHAL: Durante la última parte de la vigencia 2022, en el periodo comprendido entre noviembre y diciembre se realizaron Doce (12) recorridos acuáticos, y en el primer trimestre de la actual vigencia 2023, a corte 21 de marzo, se realizaron un total de Catorce (14) recorridos acuáticos, para un gran total de veintiséis (26) recorridos acuáticos, en los diferentes sectores del Santuario, por la ruta del Sector Manglar, Sector Corcho, Sector Chauna y sector Cenagoso. Se originaron 58 observaciones en el sector Manglar; 42 en el sector Corcho; 21 en el sector Cenagoso; 14 en el sector Chauna y 5 en el Perimetral. 
OLD Providence: EL AP no cuenta con el informe de PVC teniendo en cuenta los retrasos en la contratación del personal encargado.
VIPIS: Vigilancia y Control; ejecutados entre el período 11 de noviembre de 2022 al 24 de marzo de 2023 en sectores y rutas establecidas al interior del Área Protegida: En el sector occidental se realizaron en total 15 recorridos de los cuales todos fueron interinstitucionales con el apoyo de la Policía de Carabineros en las rutas número 1, 4, 5, y 9 orientados a la prevención de presiones (Incendios forestales), monitoreo del VOC Bosque de manglar y actividades de educación ambiental. En el sector carretera se realizaron en total 8 recorridos utilizando la ruta 9 orientados a Prevención, Vigilancia y Control, monitoreo de presiones (Fauna atropellada) y para el monitoreo de variables ambientales en la estación de monitoreo del VOC Bosque de manglar Puerto. En el sector sur se realizó 1 recorrido con el objetivo de visitar los polígonos de restauración ecológica.
CRSB: primer trimestre de 2023. Referente al reporte de las actas únicas de trafico de fauna y flora, se informa que, durante el primer trimestre de 2023, no se realizaron, ni se diligenciaron. Se tramito permiso para la reparación de infraestructura existente en el PNNCRSB solicitud para Reparación, reposición y mejora de infraestructura en el PNNCRSB; Elaboración de concepto técnico de obras en jurisdicción del PNNCRSB, frente al Bien Baldío denominado Isla Punta Brava, para viabilidad o no de las mismas, según AUTO No: 1005 DEL 07 DE DICIEMBRE DE 2022 “POR EL CUAL SE INICIA UN TRÁMITE ADMINISTRATIVO AMBIENTAL SOLICITADO POR EL SEÑOR JOSE VICENTE MOGOLLÓN VELEZ Y SE ADOPTAN OTRAS DETERMINACIONES”. Concepto técnico N° 20236660000416.
OTRAS SOLICITUDES: Por medio del memorando N° 20216660000902 del 05 de octubre de 2021, el señor NICOLLA SANDOVAL MINERVINI - Representante Legal Sandara S.A.S del Predio Isla Capri. 
Finalmente, referente al tema de señalización náutica del PNNCRSB, se ha dado cumplimiento al plan de trabajo liderado por FONTUR para dar continuidad mediante los seguimientos semanales mediante reunión virtual en el marco de la implementación del proyecto “Ordenamiento Ecoturístico Mediante la Instalación de Sistema de Señalización para Delimitación y Protección (Canales de Navegación Públicos de Acceso a Playita de Cholón y playa blanca, Zona de Bañistas, de Amarre de Embarcaciones, Deportes Náuticos a no Motor y Fondeo de Veleros)”. De igual manera, se continuado avanzando con la señalización de Playa Blanca financiada por KFW. Así mismo, se han asistido a dos jornadas de trabajo para ajustar el proyecto de señalización de Cholón.
PNN CPRO: Descripción Acción 1: Por motivo de la presencia del fenómeno climático de “Mar de Leva”, que se presenta todos los años en el Caribe Colombiano, durante los meses de diciembre, enero, febrero y marzo, no se programa los recorridos trimestrales de PVC, para el área protegida que es 100% marina y no posee territorios insulares, además se encuentra a 32 km de la línea costera más cerca, que corresponde a la península de Barú (Cartagena - Bolívar), por lo tanto no se diligencia el formato AAMB-Fo-25, para el primer trimestre del año en curso.
Limitaciones. Por motivo de la contratación tardía de contratistas durante el primer trimestre del año 2023, no hay un avance significativo, además el PNN Corales de Profundidad, desde la fecha de su creación según la Resolucion No.0339 de 12/04/2013, no cuenta con una planta de personal completa, actualmente el único funcionario es el jefe del área protegida, desde el año 2021 se viene solicitando mediante orfeos enviados a la DTCA y Nivel Central, el nombramiento de la planta de personal, pero a la fecha no se realizado aún los nombramientos.  
Descripción Acción 2: El día 21 de marzo del 2023, se realizó reunión con la Capitania de Puerto y Guarda Costas del municipio de Coveñas, los cuales tienen jurisdicción en el Golfo de Morrosquillo, y el área protegida, para la conformación del Comité Local Interinstitucional con el PNN CPR y el PNN CRSB, tratar temas de tránsito marítimo, pesca ilegal, gestión del riesgo, apoyo PVC, en las áreas protegidas. 
Anexo 1. Lista_Asist_Guardacostas_Coveñas_PNNC_21_03_2023 
Anexo 2. Lista_Asist_Capitania_Puerto_Coveñas_PNNC_21_03_2023
Se realizó reunión el día 21 y 22 de marzo de 2023, en Santiago de Tolú (Sucre), con el Comité de Pescadores Artesanales Afrodescendientes del Golfo de Morrosquillo y Zona de Influencia (COPENSAR), y la Asociación Afrocolombiana de Pescadores con Cordel (APESCORDEL), en donde se hizo la presentación del área protegida, se habló de las problemáticas de la pesca ilegal en el Golfo de Morrosquillo y zona de influencia, información biocultural del recurso pesquero. También se hizo acercamiento con la Autoridad Nacional de Acuicultura y Pesca (AUNAP), para conocer el estado del proceso de ordenación pesquera, en el Golfo de Morrosquillo, el cual agrupa a 8 municipios costeros de los departamentos de Sucre y Córdoba. Entre los compromisos pactados, se tiene realizar un pre muestreo de las especies ícticas de importancia comercial, con las dos asociaciones de pescadores, documentar la información biocultural de los recursos hidrobiológico marinos, realizar charlas de educación ambiental, participar en el proceso de ordenación pesquera y en el Comité Técnico que lidera la AUNAP, enviar acto administrativo del inicio del proceso de ordenación pesquera, el área protegida enviar información secundaria relativa al recurso pesquero. Anexo 3. Lista_Asist_AUNAP_Pescadores_PNNC_22_03_2023
Se participó en reunión con Nivel Central y WSC, para socializar el acompañamiento de acciones de vigilancia con la plataforma satelital Skylight para las áreas protegidas marinas y costeras de PNNC. Anexo 4. Lista_asist_Skylight_PNNC_22_03_2023
El área protegida no cuenta con un profesional para Prevención, Vigilancia y Control (PVC), ni con un copiloto para la embarcación Ellisella, para los recorridos marinos oceánicos, para ello se viene gestionando su contratación, con recursos adicionales del Impuesto al Carbono. Limitaciones. Por motivo de la contratación tardía de contratistas durante el primer trimestre del año 2023, no hay un avance significativo, además el PNN Corales de Profundidad, desde la fecha de su creación según la Resolución No.0339 de 12/04/2013, no cuenta con una planta de personal completa, actualmente el único funcionario es el jefe del área protegida, desde el año 2021 se viene solicitando mediante orfeos enviados a la DTCA y Nivel Central, el nombramiento de la planta de personal, pero a la fecha no se realizado aún los nombramientos. 
SFF Colorados: Mediante correo del 20 de marzo, se remitió a la DTCA el backup del SicoSmart, con los registros de PVC del 17 de noviembre del 2022 hasta el 15 de marzo del 2023, (Anexo 1. Backup Sico Smart SFF-Col Trim 2023) para la validación de los patrullajes realizados en las rutas de PVC y el cálculo del área bajo presión visibilizada en el trimestre.
PNN Macuira: En el marco del ejercicio de la autoridad ambiental, el PNN de Macuira para el primer trimestre de 2023 se registraron 21 recorridos de PVC desarrollados en los 4 sectores de manejo del Parque (Anuwapa’a, Kajashiwo’u, Tawaira y Siapana), básicamente durante estos patrullajes se observaron presiones asociadas con eventos de erosión hídrica ocasionada por las aguas de escorrentías generadas durante las fuertes precipitaciones que se presentaron durante la temporada pasada, no obstante ya se empiezan a observar signos de estrés hídricos debido a la disminución de los niveles de agua de las fuentes hídricas y al aumento gradual de la temperatura a medida que se acentúa la temporada seca. También se registraron observaciones asociadas con la presencia de ganadería bovina y ovino-caprina principalmente, así como también se registraron avistamientos de fauna y cambios en los estados fenológicos de las especies de flora presentes. 
Es importante mencionar que el AP es 100% traslapada con más de 50 territorios claniles de indígenas wayuu, lo cual tiene un manejo conjunto como se estipula en el documento único de manejo, denominado Régimen Especial de Manejo - REM. Se describe esta particularidad debido a que ancestralmente las comunidades dentro de su acervo cultural adoptaron la ganadería caprina, ovina y bovina, como representación de su estatus dentro de la familia, es decir hace parte del patrimonio de la familia. Por tal razón se emplean acciones conjuntas para proteger las zonas de suso sostenible e intangibles del área protegida. Anexo como evidencia: formato_ejecucion_recorridos_000007.doc Informe_Sico Smart_ITrimestre_2023
SFF Flamencos: En el primer trimestre el SFF los Flamencos realizó la actualización de la Base de Datos SICO SMART, y se emitió desde la plataforma de SICO SMART el informe en el que se relaciona número total de recorridos realizados, esfuerzo y distancia recorrida, datos relacionados con las afectaciones ambientales, datos relacionados con avistamiento de especies, entre otras variables. Además se presenta el informe de PVC del trimestre (24 de noviembre de 2022 a marzo de 2023) adjunto al formato de recorridos y la programación de los mismos. Lo anterior corresponde al 25% de avance de la meta para la vigencia 2023.
Sierra: El PNN SNSM registró los recorridos efectuados en el periodo de enero a marzo de 2023 en la herramienta SICOSMART, se generó el Informe Trimestral de Recorridos de PVC que arroja la herramienta y se remitió a la DTCA para verificación y validación. En este informe, junto al de Implementación de PVC, se reportaron las presiones identificadas en los recorridos. Con fecha 27 de marzo de 2023 no se ha recibido el correo con la aprobación de los registros validados, por parte del profesional orientador de PVC de la DTCA. Evidencia: 1. Plantilla_Informe_General_Sico_630_000003 (ITRIM 2023) y 2. Soporte de envío del Informe de recorridos de PVC ITRIM.
SF Acandi: EL AP no cuenta con el informe de PVC teniendo en cuenta los retrasos en la contratación del personal encargado.
PNN Bahía Portete: Durante la vigencia del I trimestre de 2023, se programaron 12 recorridos, de los cuales se ejecutaron 10, todos terrestres en el sector sur y suroriental, en el municipio de Uribia. Debido a la lenta contratación del personal, no fue posible realizar el número total de recorridos programados.
La DTCA reporta el indicador validado de recorridos en smart a través del enlace: https://drive.google.com/file/d/1Km5rUVIhxGFJG9oPa-Ru9gOpr6dgewa9/view?usp=share_link</t>
  </si>
  <si>
    <r>
      <rPr>
        <sz val="10"/>
        <color theme="1"/>
        <rFont val="Arial Narrow"/>
        <family val="2"/>
      </rPr>
      <t xml:space="preserve">Las evidencias de las Ap se encuentran en el siguiente enlace: </t>
    </r>
    <r>
      <rPr>
        <u/>
        <sz val="10"/>
        <color rgb="FF1155CC"/>
        <rFont val="Arial Narrow"/>
        <family val="2"/>
      </rPr>
      <t>https://drive.google.com/drive/folders/1AmjaXfWs7i6_JKUY4dd_XYO8wAI7EtPN?usp=sharing</t>
    </r>
  </si>
  <si>
    <t>Paramillo: El avance descriptivo está incompleto o no se evidencia, sin embargo, si se anexan los soportes correspondientes a lo programado.
Tayrona: El avance descriptivo está incompleto o no se evidencia, sin embargo, si se anexan los soportes correspondientes a lo programado
SFF CGSM: El avance descriptivo está incompleto o no se evidencia, sin embargo, si se anexan los soportes correspondientes a lo programado
SFF Corchal: El avance descriptivo está incompleto o no se evidencia, sin embargo, si se anexan los soportes correspondientes a lo programado
Old Providence: El avance descriptivo está incompleto o no se evidencia, sin embargo, si se anexan los soportes correspondientes a lo programado
VIPIS: El avance descriptivo está incompleto o no se evidencia, sin embargo, si se anexan los soportes correspondientes a lo programado
CRSB: El avance descriptivo está incompleto o no se evidencia, sin embargo, si se anexan los soportes correspondientes a lo programado
CPRO: El avance descriptivo está incompleto o no se evidencia, sin embargo, si se anexan los soportes correspondientes a lo programado
SFF Colorados: El avance descriptivo está incompleto o no se evidencia, sin embargo, si se anexan los soportes correspondientes a lo programado
PNN Macuira: El avance descriptivo está incompleto o no se evidencia, sin embargo, si se anexan los soportes correspondientes a lo programado
SFF Flamencos: El avance descriptivo está incompleto o no se evidencia, sin embargo, si se anexan los soportes correspondientes a lo programado
PNN SNSM: El avance descriptivo está incompleto o no se evidencia, sin embargo, si se anexan los soportes correspondientes a lo programado
SFF Acandí: El avance descriptivo está incompleto o no se evidencia, sin embargo, si se anexan los soportes correspondientes a lo programado
PNN Bahía Portete: El avance descriptivo está incompleto o no se evidencia, sin embargo, si se anexan los soportes correspondientes a lo programado</t>
  </si>
  <si>
    <t>DTAN: Las áreas protegidas de la DTAN informan mediane correo electrónico los registros de las presiones reportadas en los recorridos de PVC. Se adjunta los correos electrónicos enviados por cada una de las AP de la DTAN.  
Anexos:
SFF Iguaque: Reporte_PVC_Igua_1T_2023_
SFF Guanenta: Reporte_PVC_Gua_1T_2023
PNN Tama: Reporte_PVC_Tam_1T
PNN serranía de los Yariguies: Reporte_PVC_SYA_1T_2023
PNN Pisba: Reporte_PVC_SYA_1T_2023
PNN Cocuy: Reporte_PVC_Coc_1T_2023
PNN Catatumbo: Reporte_PVC_Cat_1T  
PNN Estoraques: NO REPROTA.</t>
  </si>
  <si>
    <t>SFF Iguaque: El monitoreo y los soportes suministrados, son conformes a la descripción del mapa de riesgos, denotando un adecuado seguimiento
SFF Guanenta: El monitoreo y los soportes suministrados, son conformes a la descripción del mapa de riesgos, denotando un adecuado seguimiento
PNN Tama: El monitoreo y los soportes suministrados, son conformes a la descripción del mapa de riesgos, denotando un adecuado seguimiento
PNN serranía de los Yariguies: El monitoreo y los soportes suministrados, son conformes a la descripción del mapa de riesgos, denotando un adecuado seguimiento
PNN Pisba: El monitoreo y los soportes suministrados, son conformes a la descripción del mapa de riesgos, denotando un adecuado seguimiento
PNN Cocuy: El monitoreo y los soportes suministrados, son conformes a la descripción del mapa de riesgos, denotando un adecuado seguimiento
PNN Catatumbo: El monitoreo y los soportes suministrados, son conformes a la descripción del mapa de riesgos, denotando un adecuado seguimiento 
PNN Estoraques: El avance descriptivo no se evidencia, ni se anexan soportes.</t>
  </si>
  <si>
    <t>PNN CATATUMBO BARI: X
PNN COCUY: X
SFF GUANENTA ALTO RIO FONCE: X
SFF IGUAQUE: X
PNN PISBA: X
PNN SERRANIA YARIGUIES: X
PNN TAMA: X
ANU ESTORAQUE: X</t>
  </si>
  <si>
    <t>ANU ESTORAQUE: X</t>
  </si>
  <si>
    <t>PNN Macarena: El monitoreo y los soportes suministrados, son conformes a la descripción del mapa de riesgos, denotando un adecuado seguimiento
PNN EL TUPARRO: El monitoreo y los soportes suministrados, son conformes a la descripción del mapa de riesgos, denotando un adecuado seguimiento
DNMI CINARUCO: La unidad de decisión informa acciones externas que no permiten ejecutar lo programado.
PNN TINIGUA: El monitoreo y los soportes suministrados, son conformes a la descripción del mapa de riesgos, denotando un adecuado seguimiento
PNN PICACHOS: El monitoreo y los soportes suministrados, son conformes a la descripción del mapa de riesgos, denotando un adecuado seguimiento
PNN SUMAPAZ: El monitoreo y los soportes suministrados, son conformes a la descripción del mapa de riesgos, denotando un adecuado seguimiento
PNN CHINGAZA: El monitoreo y los soportes suministrados, son conformes a la descripción del mapa de riesgos, denotando un adecuado seguimiento</t>
  </si>
  <si>
    <t xml:space="preserve">PNN MACARENA: Se reporta para este periodo avances de los recorridos realizados a la fecha de este reporte como parte de las acciones realizadas dentro de la línea de PVC. Anexo 1. Correo_Aprob_in_trimPVC_DTOR, Anexo 2. Inf_PVC_trim_I_2023_pnnMac. 
PNN TUPARRO: Se reporta para este periodo avances de los recorridos realizados a la fecha de este reporte como parte de las acciones realizadas dentro de la línea de PVC. Anexo 1. Correo_Validacion_DTOR, Anexo 2. Inf_PVC_trim_I_2023_Tup.
DNMI CINARUCO: Los recorridos de PVC se realizan por parte del área protegida, no obstante al no tener claridad aún sobre las presiones  que aplican para los DNMI y cómo se consolidan en los correspondiente reportes y en el formato 38, aun no se remiten a la DTOR para su validación. Adicionalmente al no contar con el protocolo de PVC formulado estos no están sujetos aún a un instrumento de planeación. Se espera que para los próximos trimestres avanzar junto a los diferentes niveles de PNNC en la formulación del respectivo protocolo de PVC. Anexo 2 reunion equipo presion_acción
PNN TINIGUA: Durante el periodo de reporte se realizó un recorrido de PVC en el cual no se identificaron presiones, este recorrido se sistematizó en SicoSmart, adicionalmente, se solicitó el apoyo  al equipo SIG de la DTOR para generar visibilidad, sin embargo, esta información no ha sido validada por nivel central, el informe se remitió para revisión a la DTOR. Anexo 1. Correo_Infor_PVC_Trim_I, Anexo 2. Inf_PVC_Trim_I_2023, Anexo 3.Informe_SicoSmart_Trim_I.
PNN SUMAPAZ: El 16 de marzo se remite a la DTOR los soportes de recorridos generados por la plataforma SMART para la respectiva revisión, y el 24 de marzo la DTOR remite al Grupo de Sistemas de Información de Nivel Central los soportes para su verificación y validación. Evidencia: Anexo_1_Correos-solicitud-validación, Anexo 2 Correo-aprob-reportpvcDTOR-Itrim. Anexo_3_Infor_Itrim_pSum_2023_con_anexos.
PNN CHINGAZA: Se identificaron y registraron presiones durante los recorridos de PVC realizados en el periodo reportado. La información sistematizada en el aplicativo SicoSMART  y la información sobre las presiones incluidas en el informe trimestral es revisada por la DTOR quien aprueba la información enviada y remite mapa de visibilidad que permite reportar el porcentaje de visibilidad alcanzada sobre las presiones del PNN Chingaza con las actividades de prevención, vigilancia y control adelantadas en el trimestre. Ver anexo:  Anexo1. CorreoSICOSMART, Anexo2. CorreoValidacion, Anexo3. CorreoVisibilidad.
PNN PICACHOS: Durante 1er.cuatrimestre el PNN Cordillera de los Picachos, como parte de la revisión y verificación  de las presiones antrópicas, se reporta la ejecución de 08 recorridos según programación. Seis de los recorridos realizados fueron sobre verificación de presiones informadas.  Anexo 1. correo_Rec_PVC_pnnPic, Anexo 2. Inf_PVC_trim_I_2023. </t>
  </si>
  <si>
    <t>PNN MACARENA 16,66%
PNN TUPARRO 16,66%
DNMI CINARUCO: 16,66%
PNN TINIGUA: 16,66%
PNN SUMAPAZ: 16,66%
PNN CHINGAZA: 16,66%
PNN PICACHOS: 16,66%</t>
  </si>
  <si>
    <t xml:space="preserve">PNN MACARENA: Se anexa como evidencia Formato aamb_fo_25_programacion-trimestral-de-recorridos-de-prevencion-vigilancia-y-contro (Anexo 1. Formato aamb_fo25).
PNN TUPARRO: Se realizó la programación trimestral de los recorridos de PVC del año teniendo en cuenta el protocolo de PVC y las actividades a adelantar en el parque. Anexo_1_Formato 25.
DNMI CINARUCO: Se programaron y adelantaron recorridos de PVC en 6 sectores del DNMI, los cuales tuvieron como fin: verificación de focos de calor, revisión de ecosistemas estratégicos, observación de fauna. (Anexo 1 programacion).
PNN TINIGUA: Durante el periodo de reporte se entrega el formato de programación trimestral de recorridos que se reportaron en la línea de PVC correspondiente al primer trimestre.
4. Formato_Program_Trim_Recorridos.
PNN SUMAPAZ: El 10 de enero se realiza la programación  para el primer trimestre de la vigencia 2023, en donde se programan 32 recorridos en los diferentes sectores de manejo del Área Protegida. Evidencia: Anexo_1_Progra_Itrim_psum_pvc.
PNN CHINGAZA: Se presenta programación trimestral de recorridos realizado por la línea para el presente trimestre reportado. Ver anexos: Anexo1. ProgRecorridosMarzo.
PNN PICACHOS: El PNN Cordillera de los picachos, realizó la programación de recorridos para el 2do. Trimestre 2023, se programaron 8 recorridos, de los cuales 4 están enfocados en seguimiento a presiones y 4 de seguimiento a acuerdos de conservación suscritos con familias campesinas de la zona con función  amortiguadora del AP. Anexo 1. Prgramacion_recorridos.
</t>
  </si>
  <si>
    <t>PNN Macarena: El monitoreo y los soportes suministrados, son conformes a la descripción del mapa de riesgos, denotando un adecuado seguimiento
PNN EL TUPARRO: El monitoreo y los soportes suministrados, son conformes a la descripción del mapa de riesgos, denotando un adecuado seguimiento
DNMI CINARUCO: El monitoreo y los soportes suministrados, son conformes a la descripción del mapa de riesgos, denotando un adecuado seguimiento.
PNN TINIGUA: El monitoreo y los soportes suministrados, son conformes a la descripción del mapa de riesgos, denotando un adecuado seguimiento
PNN PICACHOS: El monitoreo y los soportes suministrados, son conformes a la descripción del mapa de riesgos, denotando un adecuado seguimiento
PNN SUMAPAZ: El monitoreo y los soportes suministrados, son conformes a la descripción del mapa de riesgos, denotando un adecuado seguimiento
PNN CHINGAZA: El monitoreo y los soportes suministrados, son conformes a la descripción del mapa de riesgos, denotando un adecuado seguimiento</t>
  </si>
  <si>
    <t>PNN Farallones de Cali: el AP generó su programación de recorridos de PVC a ejecutar en el trimestre de enero a marzo del año en curso. Evidencia:aamb_fo_25_programacion-trimestral-de-recorridos-de-prevencion-vigilancia-y-control_v_1
PNN Gorgona: el AP generó su programación de recorridos de PVC a ejecutar en el trimestre de enero a marzo del año en curso. Evidencia:aamb_fo_25_programacion-trimestral-de-recorridos-de-prevencion-vigilancia-y-control_v_1
PNN Utría: Envía programación de recorridos. Evidencia: aamb_fo_25_programacion-trimestral-de-recorridos-de-prevencion-vigilancia-y-control_v_1
PNN Katios: el AP generó su programación de recorridos de PVC a ejecutar en el trimestre de enero a marzo del año en curso. Evidencia:aamb_fo_25_programacion-trimestral-de-recorridos-de-prevencion-vigilancia-y-control_v_1
PNN Munchique: Por situaciones de orden público en el AP no se han retomado los recorridos de PVC
PNN Sanquianga: en el AP se vienen adelantando los procesos de contratación del personal operativo encargado de efectuar las actividades de PVC 
PNN Uramba: No se ha avanzado, hasta no desarrollar el espacio de EMC, el cual va a determinar la ruta y alcances de los profesionales a contratar que este avalado por EMC. 
SFF Malpelo: el AP generó su programación de recorridos de PVC a ejecutar en el trimestre de enero a marzo del año en curso. Evidencia:aamb_fo_25_programacion</t>
  </si>
  <si>
    <t>PNN Farallones de Cali: El monitoreo y los soportes suministrados, son conformes a la descripción del mapa de riesgos, denotando un adecuado seguimiento
PNN Gorgona: El monitoreo y los soportes suministrados, son conformes a la descripción del mapa de riesgos, denotando un adecuado seguimiento
PNN Utría: El monitoreo y los soportes suministrados, son conformes a la descripción del mapa de riesgos, denotando un adecuado seguimiento
PNN Katios: El monitoreo y los soportes suministrados, son conformes a la descripción del mapa de riesgos, denotando un adecuado seguimiento
PNN Munchique: La unidad de decisión informa acciones externas que no permiten ejecutar lo programado
PNN Sanquianga: La Unidad de Decisión no programó avances al respecto para el periodo reportado.
PNN Uramba: La unidad de decisión informa acciones externas que no permiten ejecutar lo programado.
SFF Malpelo: El monitoreo y los soportes suministrados, son conformes a la descripción del mapa de riesgos, denotando un adecuado seguimiento</t>
  </si>
  <si>
    <t>PNN Farallones de Cali: X
PNN Utría: X
PNN Katios: X
SFF Malpelo: X</t>
  </si>
  <si>
    <t>PNN Munchique: X
PNN Sanquianga: X
PNN Uramba: X</t>
  </si>
  <si>
    <t>1.	PNN Complejo volcánico Doña Juana:  No se generan alertas, se cumple el control 
2.	PNN Cueva De Los Guacharos: Se ha venido dando cumplimiento al registro de las funciones de PVC, por lo tanto, no se generan alertas
3.	PNN Las Hermosas: No se generan alertas, se cumple el control.
4.	PNN Las Orquídeas: Se están desarrollando los controles por tanto no es necesario general alerta.
5.	PNN Los Nevados: Se ha venido dando cumplimiento al registro de las funciones de PVC, por lo tanto, no se generan alertas
6.	PNN Nevado Del Huila: Se tiene vigente el Protocolo de PVC, además se presentó el informe del año 2 de implementación del Protocolo de PVC en noviembre de 2022. Ya se tiene firmados acuerdos con estos predios que fueron visitados en la vigencia.
7.	PNN Puracé: Se ha cumplido con la entrega del documento y está a la espera la aprobación del informe de implementación del protocolo de PVC para el año 2. 
8.	PNN Selva De Florencia: Se implementa Protocolo de PVC
9.	PNN Tatamá: no se generan alertas, el informe se realiza semestral
10.	SFF Galeras: Se ha venido dando cumplimiento al registro de las funciones de PVC, por lo tanto, no se generan alertas
11.	SFF Isla De La Corota: No se generan alertas por que se cumple las funciones de PVC que establece el control. Se ha dado cumplimiento a las actividades programadas en el AP.
12.	SFF Otún Quimbaya: Se ha venido dando cumplimiento al registro de las funciones de PVC, por lo tanto, no se generan alertas</t>
  </si>
  <si>
    <t>1.	PNN Complejo volcánico Doña Juana: No se ha materializado el riesgo, ya que se está cumpliendo el control
2.	PNN Cueva De Los Guacharos: No se ha materializado el riesgo, ya que se está cumpliendo el control
3.	PNN Las Hermosas: No se ha materializado el riesgo, ya que se está cumpliendo el control.
4.	PNN Las Orquídeas: No se ha materializado el riesgo, se han desarrollado los controles
5.	PNN Los Nevados: No se ha materializado el riesgo, ya que se está cumpliendo el control
6.	PNN Nevado Del Huila: No se ha materializado el riesgo, ya que se está cumpliendo el control
7.	PNN Puracé: Se ha cumplido satisfactoriamente el proceso indicado
8.	PNN Selva De Florencia: Porque se implementa Protocolo de PVC.
9.	PNN Tatamá: No se ha materializado el riesgo, se han desarrollado los controles 
10.	SFF Galeras: No se ha materializado el riesgo, ya que se está cumpliendo el control.
11.	SFF Isla De La Corota: No se ha materializado el riesgo, ya que se está cumpliendo el control
12.	SFF Otún Quimbaya: No se ha materializado el riesgo, ya que se está cumpliendo el control</t>
  </si>
  <si>
    <t xml:space="preserve">No se presento perdida de información en las AP de la DTAO </t>
  </si>
  <si>
    <t>1.	PNN Complejo volcánico Doña Juana: 27/03/2023
2.	PNN Cueva De Los Guacharos: 27/03/2023
3.	PNN Las Hermosas: 27/03/2023
4.	PNN Las Orquídeas: 27/03/2023
5.	PNN Los Nevados: 27/03/2023
6.	PNN Nevado Del Huila: 27/03/2023
7.	PNN Puracé: 27/03/2023
8.	PNN Selva De Florencia: 27/03/2023
9.	PNN Tatamá: 27/03/2023
10.	SFF Galeras: S27/03/2023
11.	SFF Isla De La Corota: 27/03/2023
12.	SFF Otún Quimbaya: 27/03/2023</t>
  </si>
  <si>
    <t>1.	PNN Complejo volcánico Doña Juana: X
2.	PNN Cueva De Los Guacharos: X
3.	PNN Las Hermosas: X
4.	PNN Las Orquídeas: X
5.	PNN Los Nevados: X
6.	PNN Nevado Del Huila: X
7.	PNN Puracé: X
8.	PNN Selva De Florencia: X
9.	PNN Tatamá: X
10.	SFF Galeras: X
11.	SFF Isla De La Corota: X
12.	SFF Otún Quimbaya: X</t>
  </si>
  <si>
    <t>1. PNN Complejo volcánico Doña Juana: La Unidad de Decisión no programó avances al respecto para el periodo reportado.
2. PNN Cueva De Los Guacharos: El monitoreo y los soportes suministrados, son conformes a la descripción del mapa de riesgos, denotando un adecuado seguimiento
3. PNN Las Hermosas: El monitoreo y los soportes suministrados, son conformes a la descripción del mapa de riesgos, denotando un adecuado seguimiento
4. PNN Las Orquídeas: El monitoreo y los soportes suministrados, son conformes a la descripción del mapa de riesgos, denotando un adecuado seguimiento
5. PNN Los Nevados: La Unidad de Decisión no programó avances al respecto para el periodo reportado.
6. PNN Nevado del Huila: El monitoreo y los soportes suministrados, son conformes a la descripción del mapa de riesgos, denotando un adecuado seguimiento
7. PNN Puracé: La Unidad de Decisión no programó avances al respecto para el periodo reportado.
8. PNN Selva De Florencia: El monitoreo y los soportes suministrados, son conformes a la descripción del mapa de riesgos, denotando un adecuado seguimiento
9. PNN Tatamá: La Unidad de Decisión no programó avances al respecto para el periodo reportado.
10. SFF Galeras: La Unidad de Decisión no programó avances al respecto para el periodo reportado.
11. SFF Isla De La Corota: El monitoreo y los soportes suministrados, son conformes a la descripción del mapa de riesgos, denotando un adecuado seguimiento
12. SFF Otún Quimbaya: La Unidad de Decisión no programó avances al respecto para el periodo reportado.</t>
  </si>
  <si>
    <t>1.	PNN Complejo volcánico Doña Juana: No se presentan alertas, ya que reporta los recorridos de PVC a la DTAO.
2.	PNN Cueva De Los Guacharos: No se presentan alertas, ya que se ejecutan las acciones pertinentes
3.	PNN Las Hermosas: No se presentan alertas, ya que reporta los recorridos de PVC a la DTAO.
4.	PNN Las Orquídeas: Se están desarrollando los controles por tanto no es necesario generar alerta
5.	PNN Los Nevados: No se presentan alertas, ya que reporta los recorridos de PVC a la DTAO.
6.	PNN Nevado Del Huila: La información tomada en campo fue remitida a la DTAO, sin generar omisión de la misma.
7.	PNN Puracé: Se realizaron los registros de las actividades y recorridos.
8.	PNN Selva De Florencia: El AP verifica las presiones y realiza envío a DTAO
9.	PNN Tatamá: No se presentan alertas, ya que reporta los recorridos de PVC a la DTAO.
10.	SFF Galeras: Se ha venido realizando la verificación y registro de las presiones en los recorridos de PVC, por lo tanto no se generan alertas.
11.	SFF Isla De La Corota: No se generan alertas por que se cumple con la verificación y registro de los recorridos de PVC.
12.	SFF Otún Quimbaya: No se generan alertas por que se cumple con la verificación y registro de los recorridos de PVC..</t>
  </si>
  <si>
    <t>1.	PNN Complejo volcánico Doña Juana: No se ha materializado el riesgo, ya que se está cumpliendo el control por parte de la AP.
2.	PNN Cueva De Los Guacharos: No se ha materializado el riesgo, porque se ejecuta el control
3.	PNN Las Hermosas: No se ha materializado el riesgo, se han desarrollado los controles
4.	PNN Las Orquídeas: No se ha materializado el riesgo, se han desarrollado los controles
5.	PNN Los Nevados: No se ha materializado el riesgo, se han desarrollado los controles
6.	PNN Nevado Del Huila: Se han tenido en cuenta para el reporte, todos los recorridos realizados por parte del equipo de trabajo en el AP.
7.	PNN Puracé: Se ha entregado lo correspondiente al nivel territorial.
8.	PNN Selva De Florencia: Se dio cumplimiento al registro de presiones en PVC
9.	PNN Tatamá: No se ha materializado el riesgo, se han desarrollado los controles
10.	SFF Galeras: No se ha materializado el riesgo, ya que se está cumpliendo el control
11.	SFF Isla De La Corota: No se ha materializado el riesgo, ya que se está cumpliendo lo requerido.
12.	SFF Otún Quimbaya: No se ha materializado el riesgo, ya que se está cumpliendo el control.</t>
  </si>
  <si>
    <t>1.	PNN Complejo volcánico Doña Juana: 16.6%
2.	PNN Cueva De Los Guacharos: 16.6%
3.	PNN Las Hermosas: 16.6%
4.	PNN Las Orquídeas: 16.6%
5.	PNN Los Nevados: 16.6%
6.	PNN Nevado Del Huila: 16.6%
7.	PNN Puracé: 16.6%
8.	PNN Selva De Florencia: 16.6%
9.	PNN Tatamá: 16.6%
10.	SFF Galeras: 16.6%
11.	SF Isla De La Corota: 16.6%
12.	SFF Otún Quimbaya:16.6%</t>
  </si>
  <si>
    <r>
      <rPr>
        <b/>
        <sz val="10"/>
        <rFont val="Arial Narrow"/>
        <family val="2"/>
      </rPr>
      <t>1. PNN Complejo volcánico Doña Juana:</t>
    </r>
    <r>
      <rPr>
        <sz val="10"/>
        <rFont val="Arial Narrow"/>
        <family val="2"/>
      </rPr>
      <t xml:space="preserve"> Se realiza el envío evidencias PVC a la DTAO , Evidencia: Correo envío evidencias PVC 30 mar 2023.
</t>
    </r>
    <r>
      <rPr>
        <b/>
        <sz val="10"/>
        <rFont val="Arial Narrow"/>
        <family val="2"/>
      </rPr>
      <t>2. PNN Cueva De Los Guacharo</t>
    </r>
    <r>
      <rPr>
        <sz val="10"/>
        <rFont val="Arial Narrow"/>
        <family val="2"/>
      </rPr>
      <t xml:space="preserve">s: Se realiza el envío evidencias de los recorridos  PVC a la DTAO evidencia: correo reporte de PVC a la DTAO PNN GUA
</t>
    </r>
    <r>
      <rPr>
        <b/>
        <sz val="10"/>
        <rFont val="Arial Narrow"/>
        <family val="2"/>
      </rPr>
      <t>3. PNN Las Hermosas:</t>
    </r>
    <r>
      <rPr>
        <sz val="10"/>
        <rFont val="Arial Narrow"/>
        <family val="2"/>
      </rPr>
      <t xml:space="preserve"> El equipo técnico del PNN Las Hermosas, registra en sus salidas de campo, las presiones observadas en el AP, posteriormente verifica las afectaciones relacionadas y las registra en el aplicativo SMART, una vez se generen los análisis en esta herramienta, es enviada la BACKUP y/o PATRULLAJES a la DTAO. Evidencia: Correo de Parques Nacionales Naturales de Colombia - PATRULLAJES_PNN LAS HERMOSAS
</t>
    </r>
    <r>
      <rPr>
        <b/>
        <sz val="10"/>
        <rFont val="Arial Narrow"/>
        <family val="2"/>
      </rPr>
      <t>4. PNN Las Orquídeas</t>
    </r>
    <r>
      <rPr>
        <sz val="10"/>
        <rFont val="Arial Narrow"/>
        <family val="2"/>
      </rPr>
      <t>: Se realiza el envío de los patrullajes a la DTAO. Evidencia: Correo  - Patrullajes I Reporte PVC PAA 2023</t>
    </r>
    <r>
      <rPr>
        <b/>
        <sz val="10"/>
        <rFont val="Arial Narrow"/>
        <family val="2"/>
      </rPr>
      <t xml:space="preserve">
5. PNN Los Nevados:</t>
    </r>
    <r>
      <rPr>
        <sz val="10"/>
        <rFont val="Arial Narrow"/>
        <family val="2"/>
      </rPr>
      <t xml:space="preserve"> Se realiza el envío evidencias de los recorridos de  PVC a la DTAO , Evidencia: Correo  - Fwd_ Reporte PVyC trimestre I PNN Los Nevados
</t>
    </r>
    <r>
      <rPr>
        <b/>
        <sz val="10"/>
        <rFont val="Arial Narrow"/>
        <family val="2"/>
      </rPr>
      <t>6. PNN Nevado Del Huila:</t>
    </r>
    <r>
      <rPr>
        <sz val="10"/>
        <rFont val="Arial Narrow"/>
        <family val="2"/>
      </rPr>
      <t xml:space="preserve"> Durante la vigencia de reporte, se realizaron nueve (9) recorridos de PVC y fue generado el informe de I trimestre de PVC para 2023, sin embargo, no ha sido avalado por la DTAO, esto debido a que no se cuenta a un con el profesional líder temático de SIG para esta dependencia. Se remitió correo electrónico de patrullajes realizados durante la vigencia. Evidencia: Print pantalla remisión - Patrullajes NHU I_TRIMEST_2023
</t>
    </r>
    <r>
      <rPr>
        <b/>
        <sz val="10"/>
        <rFont val="Arial Narrow"/>
        <family val="2"/>
      </rPr>
      <t>7. PNN Puracé:</t>
    </r>
    <r>
      <rPr>
        <sz val="10"/>
        <rFont val="Arial Narrow"/>
        <family val="2"/>
      </rPr>
      <t xml:space="preserve"> Se realiza el envío del informe de recorridos generado por la plataforma Sico Smart, por correo a la DTAO y se realiza el informe de acciones de PVC que reflejan los recorridos realizados durante el primer trimestre del año 2023. Evidencia: Informe acciones PVC_ I Trimestre 2023, correo envío informe recorridos PVC a DTAO
</t>
    </r>
    <r>
      <rPr>
        <b/>
        <sz val="10"/>
        <rFont val="Arial Narrow"/>
        <family val="2"/>
      </rPr>
      <t>8. PNN Selva De Florencia:</t>
    </r>
    <r>
      <rPr>
        <sz val="10"/>
        <rFont val="Arial Narrow"/>
        <family val="2"/>
      </rPr>
      <t xml:space="preserve"> Se realiza el envío de los patrullajes a la DTAO. 
Evidencia: Pantallazo_envio_patrullajes_DTAO
</t>
    </r>
    <r>
      <rPr>
        <b/>
        <sz val="10"/>
        <rFont val="Arial Narrow"/>
        <family val="2"/>
      </rPr>
      <t xml:space="preserve">9. PNN Tatamá: </t>
    </r>
    <r>
      <rPr>
        <sz val="10"/>
        <rFont val="Arial Narrow"/>
        <family val="2"/>
      </rPr>
      <t xml:space="preserve">Se realiza el envío de los patrullajes a la DTAO. Evidencia: Correo  - Fwd_ Patrullajes T1 PNN Tatamá
</t>
    </r>
    <r>
      <rPr>
        <b/>
        <sz val="10"/>
        <rFont val="Arial Narrow"/>
        <family val="2"/>
      </rPr>
      <t>10. SFF Galeras:</t>
    </r>
    <r>
      <rPr>
        <sz val="10"/>
        <rFont val="Arial Narrow"/>
        <family val="2"/>
      </rPr>
      <t xml:space="preserve"> Desde el AP se cargan los recorridos de PVC en el SMART y se exporta en informe correspondiente, en el cual se describe las presiones reportadas  en los recorridos de PVC. Evidencias: Anexo 1_Informe presiones antropicas reportadas_recorridos PVC y Anexo 2_Correo envio a DT
</t>
    </r>
    <r>
      <rPr>
        <b/>
        <sz val="10"/>
        <rFont val="Arial Narrow"/>
        <family val="2"/>
      </rPr>
      <t>11. SF Isla De La Corota:</t>
    </r>
    <r>
      <rPr>
        <sz val="10"/>
        <rFont val="Arial Narrow"/>
        <family val="2"/>
      </rPr>
      <t xml:space="preserve"> Desde el AP se cargan los recorridos de PVC en el SMART y se exporta en informe correspondiente, en el cual se describe las presiones reportadas  en los recorridos de PVC.  Evidencia: Informe_General_000002_SFIC_2023IT, 2. Correo a DTAO - Reporte I Trimestre 2023 - SFIC
</t>
    </r>
    <r>
      <rPr>
        <b/>
        <sz val="10"/>
        <rFont val="Arial Narrow"/>
        <family val="2"/>
      </rPr>
      <t>12. SFF Otún Quimbaya:</t>
    </r>
    <r>
      <rPr>
        <sz val="10"/>
        <rFont val="Arial Narrow"/>
        <family val="2"/>
      </rPr>
      <t xml:space="preserve"> Se remite vía correo electrónico en el mes de marzo a la DTAO los patrullajes realizados durante el primer trimestre de  2023 en el SFFOQ Quimbaya para verificación y validación del área cubierta.  Evidencia: Anexo 1.  Pantallazo envío Patrullajes 1 Trimestre</t>
    </r>
  </si>
  <si>
    <t>1. PNN Complejo volcánico Doña Juana: El monitoreo y los soportes suministrados, son conformes a la descripción del mapa de riesgos, denotando un adecuado seguimiento
2. PNN Cueva De Los Guacharos: El monitoreo y los soportes suministrados, son conformes a la descripción del mapa de riesgos, denotando un adecuado seguimiento
3. PNN Las Hermosas: El monitoreo y los soportes suministrados, son conformes a la descripción del mapa de riesgos, denotando un adecuado seguimiento
4. PNN Las Orquídeas: El monitoreo y los soportes suministrados, son conformes a la descripción del mapa de riesgos, denotando un adecuado seguimiento
5. PNN Los Nevados: El monitoreo y los soportes suministrados, son conformes a la descripción del mapa de riesgos, denotando un adecuado seguimiento.
6. PNN Nevado del Huila: El monitoreo y los soportes suministrados, son conformes a la descripción del mapa de riesgos, denotando un adecuado seguimiento
7. PNN Puracé: El monitoreo y los soportes suministrados, son conformes a la descripción del mapa de riesgos, denotando un adecuado seguimiento.
8. PNN Selva De Florencia: El monitoreo y los soportes suministrados, son conformes a la descripción del mapa de riesgos, denotando un adecuado seguimiento
9. PNN Tatamá: El monitoreo y los soportes suministrados, son conformes a la descripción del mapa de riesgos, denotando un adecuado seguimiento.
10. SFF Galeras: El monitoreo y los soportes suministrados, son conformes a la descripción del mapa de riesgos, denotando un adecuado seguimiento.
11. SFF Isla De La Corota: El monitoreo y los soportes suministrados, son conformes a la descripción del mapa de riesgos, denotando un adecuado seguimiento
12. SFF Otún Quimbaya: El monitoreo y los soportes suministrados, son conformes a la descripción del mapa de riesgos, denotando un adecuado seguimiento.</t>
  </si>
  <si>
    <t>No se ha requiere generar una alerta dado que el control se realiza con frecuencia mensual.</t>
  </si>
  <si>
    <t>No se ha materializado el riesgo, dado que el control se realiza con frecuencia mensual</t>
  </si>
  <si>
    <r>
      <rPr>
        <b/>
        <sz val="10"/>
        <rFont val="Arial Narrow"/>
        <family val="2"/>
      </rPr>
      <t xml:space="preserve">GGIS: </t>
    </r>
    <r>
      <rPr>
        <sz val="10"/>
        <rFont val="Arial Narrow"/>
        <family val="2"/>
      </rPr>
      <t>17/04/2023</t>
    </r>
  </si>
  <si>
    <r>
      <rPr>
        <b/>
        <sz val="10"/>
        <rFont val="Arial Narrow"/>
        <family val="2"/>
      </rPr>
      <t>GGIS:</t>
    </r>
    <r>
      <rPr>
        <sz val="10"/>
        <rFont val="Arial Narrow"/>
        <family val="2"/>
      </rPr>
      <t xml:space="preserve"> El control relacionado con la verificación de la información posee una frecuencia semestral, por tal motivo a la fecha no se ha ejectuado y no se anexan evidencias.</t>
    </r>
  </si>
  <si>
    <t>La Unidad de Decisión no programó avances al respecto para el periodo reportado</t>
  </si>
  <si>
    <r>
      <rPr>
        <b/>
        <sz val="10"/>
        <rFont val="Arial Narrow"/>
        <family val="2"/>
      </rPr>
      <t xml:space="preserve">GGIS: </t>
    </r>
    <r>
      <rPr>
        <sz val="10"/>
        <rFont val="Arial Narrow"/>
        <family val="2"/>
      </rPr>
      <t>33,3%</t>
    </r>
    <r>
      <rPr>
        <b/>
        <sz val="10"/>
        <rFont val="Arial Narrow"/>
        <family val="2"/>
      </rPr>
      <t xml:space="preserve">
DTAO:</t>
    </r>
    <r>
      <rPr>
        <sz val="10"/>
        <rFont val="Arial Narrow"/>
        <family val="2"/>
      </rPr>
      <t xml:space="preserve"> 33,3%
</t>
    </r>
    <r>
      <rPr>
        <b/>
        <sz val="10"/>
        <rFont val="Arial Narrow"/>
        <family val="2"/>
      </rPr>
      <t>DTOR:</t>
    </r>
    <r>
      <rPr>
        <sz val="10"/>
        <rFont val="Arial Narrow"/>
        <family val="2"/>
      </rPr>
      <t xml:space="preserve"> 33,3%
</t>
    </r>
    <r>
      <rPr>
        <b/>
        <sz val="10"/>
        <rFont val="Arial Narrow"/>
        <family val="2"/>
      </rPr>
      <t>DTPA:</t>
    </r>
    <r>
      <rPr>
        <sz val="10"/>
        <rFont val="Arial Narrow"/>
        <family val="2"/>
      </rPr>
      <t xml:space="preserve"> 33,3%
</t>
    </r>
    <r>
      <rPr>
        <b/>
        <sz val="10"/>
        <rFont val="Arial Narrow"/>
        <family val="2"/>
      </rPr>
      <t>DTAM</t>
    </r>
    <r>
      <rPr>
        <sz val="10"/>
        <rFont val="Arial Narrow"/>
        <family val="2"/>
      </rPr>
      <t xml:space="preserve">: 33,3%
</t>
    </r>
    <r>
      <rPr>
        <b/>
        <sz val="10"/>
        <rFont val="Arial Narrow"/>
        <family val="2"/>
      </rPr>
      <t>DTAN</t>
    </r>
    <r>
      <rPr>
        <sz val="10"/>
        <rFont val="Arial Narrow"/>
        <family val="2"/>
      </rPr>
      <t xml:space="preserve">: 33,3%
</t>
    </r>
    <r>
      <rPr>
        <b/>
        <sz val="10"/>
        <rFont val="Arial Narrow"/>
        <family val="2"/>
      </rPr>
      <t>DTCA:</t>
    </r>
    <r>
      <rPr>
        <sz val="10"/>
        <rFont val="Arial Narrow"/>
        <family val="2"/>
      </rPr>
      <t xml:space="preserve"> 0%</t>
    </r>
  </si>
  <si>
    <r>
      <rPr>
        <b/>
        <sz val="10"/>
        <rFont val="Arial Narrow"/>
        <family val="2"/>
      </rPr>
      <t>GGIS:</t>
    </r>
    <r>
      <rPr>
        <sz val="10"/>
        <rFont val="Arial Narrow"/>
        <family val="2"/>
      </rPr>
      <t xml:space="preserve"> Para el periodo de reporte se ha acompañado diferentes espacios técnicos en las instancias de los subsistemas SIRAP AMAZONIA (SIRAP AMZ), SIRAP ORINOQUIA (SIRAP OR), SIRAP ANDES NORORIENTALES (SIRAP AN), SIRAP ANDES OCCIDENTALES (SIRAP AO), SIRAP CARIBE (SIRAP CA) Y SIRAP PACIFICO (SIRAP PA),  abordando compromisos de los planes de trabajo establecidos para cada uno, desarrollando temas relacionados a la revisión de los instrumentos de planificación de los subsistemas, la política CONPES 4050, análisis de efectividad, entre otros temas.
</t>
    </r>
    <r>
      <rPr>
        <b/>
        <sz val="10"/>
        <rFont val="Arial Narrow"/>
        <family val="2"/>
      </rPr>
      <t>https://drive.google.com/drive/folders/1zZpb9vrz9SHc6IxMI_NkfzQNbDBf_Yj_</t>
    </r>
    <r>
      <rPr>
        <sz val="10"/>
        <rFont val="Arial Narrow"/>
        <family val="2"/>
      </rPr>
      <t xml:space="preserve">
Evidencias - Carpetas:
SIRAP AMZ, SIRAP AN, SIRAP AO, SIRAP CA, SIRAP OR y SIRAP PA
</t>
    </r>
    <r>
      <rPr>
        <b/>
        <sz val="10"/>
        <rFont val="Arial Narrow"/>
        <family val="2"/>
      </rPr>
      <t xml:space="preserve">DTAO: </t>
    </r>
    <r>
      <rPr>
        <sz val="10"/>
        <rFont val="Arial Narrow"/>
        <family val="2"/>
      </rPr>
      <t xml:space="preserve">Durante este periodo la territorial participo en el SIRAP comité técnico del Sirap Macizo, celebrado en la ciudad de Cali entre los días 23 y 2 de febrero de 2023, Reunión cordillera central durante los días 25 al 27 de enero de 2023 en la ciudad de Palmira y Reunión No 10 de la Mesa de Gobernanza Externa para el Control de la Deforestación realizado el 9 marzo 2023.
</t>
    </r>
    <r>
      <rPr>
        <b/>
        <sz val="10"/>
        <rFont val="Arial Narrow"/>
        <family val="2"/>
      </rPr>
      <t>https://drive.google.com/drive/folders/193J8L8qMdxop8qlDvJDKjud1DGiu8sMK?usp=sharing</t>
    </r>
    <r>
      <rPr>
        <sz val="10"/>
        <rFont val="Arial Narrow"/>
        <family val="2"/>
      </rPr>
      <t xml:space="preserve">
Evidencias: Anexo 1. Listado de Asistencia 09.03.2023, Anexo 2. Presentación proyecto Instituto Lucha Contra la Deforestación.pdf, Anexo 3. Consolidación ejercicio Plan reglamentación ordenanza 45 de 2022 09.03.2023.docx, Anexo 4, Plan de acción del Plan Estratégico para el Control de la Deforestación, Anexo 5. Ayuda de memoria de la reunión 9 marzo 2023, Anexo 6. Ayuda de memoria PNN Puracé enero 2023 y Anexo 7. Ayuda de memoria Sirap Macizo febrero 2023
</t>
    </r>
    <r>
      <rPr>
        <b/>
        <sz val="10"/>
        <rFont val="Arial Narrow"/>
        <family val="2"/>
      </rPr>
      <t>DTOR</t>
    </r>
    <r>
      <rPr>
        <sz val="10"/>
        <rFont val="Arial Narrow"/>
        <family val="2"/>
      </rPr>
      <t xml:space="preserve">: Durante el periodo se desarrollaron 3 espacios de sensibilización al equipo técnico y jurídico de la DTOR PNNC respecto al ejercicio de Coordinación del SINAP-SIRAP alineados a la Política SINAP-CONPES 4050/2021. Así mismo, se adelantaron reuniones virtuales con actores del SIRAP y el GGIS PNNC para concertar las acciones del POA SIRAPO 2023, así como con las Secretarías técnicas de los SIDAPs en cabeza de las gobernaciones. Las reuniones se desarrollaron con Aso-Orinoquia, Corporaciones, Asorinoquia, Organizaciones articuladoras de RNSC, Instituto Humboldt y ONGs.  También se participó en el Taller de reestructuración del Proyecto GEF Orinoquia en representación de la DTOR en articulación con CORPORINOQUIA, MADS, PNNC y WWF Colombia.  Finalmente, se realizó un ejercicio de priorización de las RNSC que podrán ser apoyadas desde el proyecto GEF Orinoquia para procesos de registro y formulación de planes de manejo y se participó en el I Comité Técnico del SIDAP Meta.
</t>
    </r>
    <r>
      <rPr>
        <b/>
        <sz val="10"/>
        <rFont val="Arial Narrow"/>
        <family val="2"/>
      </rPr>
      <t>https://drive.google.com/drive/folders/11QAr8nnGGbznih4bYNCfLXWNj45lw3at</t>
    </r>
    <r>
      <rPr>
        <sz val="10"/>
        <rFont val="Arial Narrow"/>
        <family val="2"/>
      </rPr>
      <t xml:space="preserve">
Evidencias: 
Anexo 1. 2023022801 POA_Sirap
Anexo 2. 20230301 AM GGIS
Anexo 3. 20230302 AM SINAP
Anexo 4. 20230303 02 Prioriz_RNSC
Anexo 5. 20230306 03 Concert_POA
Anexo 6. 20230307 04 Concert_POA
Anexo 7. 20230309 10 AM GefOrinoquia
Anexo 8. 20230313 05 SIDAPs
Anexo 9. 20230313 06 POA Aso_Orinoquia
Anexo 10. 20230313 07 POA CARs
Anexo 11. 20230314 AM SINAP-DTOR
Anexo 12. 20230316 001 CT Sidap Meta
Anexo 13. 20230316 08 POA OARs
Anexo 14. 20230317 09 POA Ongs
Anexo 15. 20230321 010 POA Humboldt
Anexo 16. 20230321 011 POA Asorinoquia
</t>
    </r>
    <r>
      <rPr>
        <b/>
        <sz val="10"/>
        <rFont val="Arial Narrow"/>
        <family val="2"/>
      </rPr>
      <t>DTPA</t>
    </r>
    <r>
      <rPr>
        <sz val="10"/>
        <rFont val="Arial Narrow"/>
        <family val="2"/>
      </rPr>
      <t xml:space="preserve">: En el I trimestre, se realizaron dos (2) comités técnicos y un (1) comité Directivo del Sirap Pacifico.
En el primer comité se presentó el balance general de implementación del plan de trabajo anual 2022, la propuesta del plan de trabajo anual SIRAP PACIFICO 2023.,revisión y ajuste de las acciones del Plan de Acción SIRAP PACIFICO 2023-2030 y la presentación del balance de implementación proyecto Pacifico Biocultural 2022 y propuesta de POA 2023, en el segundo espacio la presentación propuesta metodológica escuelas de gobernanza proyecto Pacifico Biocultural, la presentación del proceso de formación de los gestores ambientales, presentación propuesta metodológica caracterización de actores y construcción de criterios para la caracterización de actores, identificar y articular temas prioritarios de gestión entre el SIRAP PACIFICO y el MADS y definir propuesta de ruta de trabajo, preparación y definición de la propuesta agenda comité directivo SIRAP PACIFICO. 
Por parte de la DTPA y la secretaria técnica del Sirap se avanzó en la revisión del ámbito de gestión del subsistema con la salida gráfica o mapa del ámbito de gestión actualizado para la vigencia 2023 y la revisión de las áreas protegidas integradas en el ámbito de gestión del SIRAP PACIFICO, actualizado en el año 2022 y se actualizó el inventario de áreas protegidas para el ámbito de gestión.
Se avanzó en la consolidación, revisión y ajuste del informe final del SAMP en lo correspondiente al SIRAP Pacifico, información que fue enviado a la DTCA y a la secretaría técnica del Sirap Caribe para la inclusión de la parte correspondiente a este subsistema, sin embargo, aún está pendiente la devolución de esta parte para poder continuar con el trámite de liquidación de este convenio.
En el marco del proyecto GEF Pacifico Biocultural se realizó el tercer comité técnico y posteriormente el comité Directo, en el primer espacio se hizo la presentación retroalimentación por parte de los integrantes del comité técnico del proyecto Pacífico Biocultural de los avances y resultados consolidados en el 2022 del proyecto, la presentación y retroalimentación por parte de los asistentes de la propuesta de Plan Operativo Anual (POA) para el 2023 y la Revisión de Medio Término (RMT) – Alcance, programación y avances generales consolidados a la fecha.
Para la RMT por parte de la DTPA se atendió la visita de los consultores para brindar la información relacionada con los avances, dificultades, recomendaciones y proyecciones al proyecto para el tiempo que falta para su implementación.
También se avanzó en el diligenciamiento del formato de contrapartida de la vigencia 2022 de la DTPA y las AP que hacen parte de los mosaicos del proyecto Gef Pacífico Biocultural, información que fue enviada a la OAP para revisión.
En el comité Directivo se abordaron los mismos temas del comité técnico, solamente que en este espacio se puso en consideración la propuesta de Plan Operativo Anual – POA 2023, el cual fue aprobado por unanimidad por los integrantes del Comité Directivo.
Por temas de agendas, el comité Directivo del Sirap, se realizó después de los comités técnicos del subsistema y de los comités del proyecto Gef, los temas que se abordaron en este espacio fueron el balance de implementación del plan de trabajo anual 2022., la aprobación plan de acción SIRAP PACIFICO 2023-2030 condicionado algunos ajustes de forma y redacción solicitados por algunos directores, también se aprobó el plan de trabajo anual para la vigencia 2023.
</t>
    </r>
    <r>
      <rPr>
        <b/>
        <sz val="10"/>
        <rFont val="Arial Narrow"/>
        <family val="2"/>
      </rPr>
      <t xml:space="preserve">https://drive.google.com/drive/folders/1jj3lxJlEW4RDsZIh_f5CAiERx0mGNEYc
</t>
    </r>
    <r>
      <rPr>
        <sz val="10"/>
        <rFont val="Arial Narrow"/>
        <family val="2"/>
      </rPr>
      <t xml:space="preserve">Evidencias: • Comités, • Ámbito de Gestión, • EMAP Corponariño, • Proyecto GEF Pacifico Biocultural y • SAMP
</t>
    </r>
    <r>
      <rPr>
        <b/>
        <sz val="10"/>
        <rFont val="Arial Narrow"/>
        <family val="2"/>
      </rPr>
      <t>DTAM:</t>
    </r>
    <r>
      <rPr>
        <sz val="10"/>
        <rFont val="Arial Narrow"/>
        <family val="2"/>
      </rPr>
      <t xml:space="preserve"> Durante el mes de Marzo se realizaron las siguientes actividades:
1.  Actualización la presentación del SIRAP Amazonia con línea de tiempo y presentación la mesa de aliados.
2. Se participó en la reunión preparatoria del año para la declaratoria de bajo guayabero liderada por el proyecto GEF 6 y la CDA.
3. Se realizó la presentación inicial del componente de género.
</t>
    </r>
    <r>
      <rPr>
        <b/>
        <sz val="10"/>
        <rFont val="Arial Narrow"/>
        <family val="2"/>
      </rPr>
      <t xml:space="preserve">https://drive.google.com/drive/u/0/folders/1usiasWvs9N3hd6xBOzUIvgUAEHvLLugt
</t>
    </r>
    <r>
      <rPr>
        <sz val="10"/>
        <rFont val="Arial Narrow"/>
        <family val="2"/>
      </rPr>
      <t xml:space="preserve">Evidencias: Anexo 1 Asistencia Mesa Técnic PNN-CDA 17032023, Anexo 2 Presentación Estrategia Para la Transversalización enfoque género y Anexo 3 Estrategia de participación SIRAP
</t>
    </r>
    <r>
      <rPr>
        <b/>
        <sz val="10"/>
        <rFont val="Arial Narrow"/>
        <family val="2"/>
      </rPr>
      <t>DTAN:</t>
    </r>
    <r>
      <rPr>
        <sz val="10"/>
        <rFont val="Arial Narrow"/>
        <family val="2"/>
      </rPr>
      <t xml:space="preserve"> Se ha avanzado en la capacitación y acompañamiento de corporaciones para el análisis de efectividad de manejo de sus áreas protegidas, desde este punto de vista se ha venido durante el primer trimestre acompañando a la CAS, COROPOGUAVIO Y CORPOCHIVOR. Adicionalmente, se han apoyado a propietarios interesados en continuar el proceso de conservación privada mediante la generación de conceptos técnicos para acta de resolución como es el caso del predio a registrar como RNSC Ecoparque la Manigua. Con la finalidad de mantener los procesos de articulación entre el SINAP, el SIRAP y el SIDAP Santander, se acompañó en el primer comité técnico del SIDAP Santander para definir sus líneas de acción y sus alcances en el marco de la política pública.
</t>
    </r>
    <r>
      <rPr>
        <b/>
        <sz val="10"/>
        <rFont val="Arial Narrow"/>
        <family val="2"/>
      </rPr>
      <t xml:space="preserve">https://drive.google.com/drive/folders/1L7KLNW6zSOW5JPN2e-NtiQ1n0Akf7-Hg?usp=share_link
</t>
    </r>
    <r>
      <rPr>
        <sz val="10"/>
        <rFont val="Arial Narrow"/>
        <family val="2"/>
      </rPr>
      <t xml:space="preserve">Evidencias: 1 -Analisis de efectividad. 2 - Conceptos técnicos 3 - SIDAP Santader 
</t>
    </r>
    <r>
      <rPr>
        <b/>
        <sz val="10"/>
        <rFont val="Arial Narrow"/>
        <family val="2"/>
      </rPr>
      <t>DTCA:</t>
    </r>
    <r>
      <rPr>
        <sz val="10"/>
        <rFont val="Arial Narrow"/>
        <family val="2"/>
      </rPr>
      <t xml:space="preserve"> No se tiene reporte.</t>
    </r>
  </si>
  <si>
    <t>GGIS: El monitoreo y los soportes suministrados, son conformes a la descripción del mapa de riesgos, denotando un adecuado seguimiento.
DTAO: El monitoreo y los soportes suministrados, son conformes a la descripción del mapa de riesgos, denotando un adecuado seguimiento.
DTOR: El monitoreo y los soportes suministrados, son conformes a la descripción del mapa de riesgos, denotando un adecuado seguimiento.
DTPA: El monitoreo y los soportes suministrados, son conformes a la descripción del mapa de riesgos, denotando un adecuado seguimiento.
DTAM: El monitoreo y los soportes suministrados, son conformes a la descripción del mapa de riesgos, denotando un adecuado seguimiento.
DTAN: El monitoreo y los soportes suministrados, son conformes a la descripción del mapa de riesgos, denotando un adecuado seguimiento.
DTCA: El avance descriptivo no se evidencia, ni se anexan soportes.</t>
  </si>
  <si>
    <r>
      <rPr>
        <b/>
        <sz val="10"/>
        <rFont val="Arial Narrow"/>
        <family val="2"/>
      </rPr>
      <t>DTAO:</t>
    </r>
    <r>
      <rPr>
        <sz val="10"/>
        <rFont val="Arial Narrow"/>
        <family val="2"/>
      </rPr>
      <t xml:space="preserve"> X
</t>
    </r>
    <r>
      <rPr>
        <b/>
        <sz val="10"/>
        <rFont val="Arial Narrow"/>
        <family val="2"/>
      </rPr>
      <t>DTOR:</t>
    </r>
    <r>
      <rPr>
        <sz val="10"/>
        <rFont val="Arial Narrow"/>
        <family val="2"/>
      </rPr>
      <t xml:space="preserve"> X
</t>
    </r>
    <r>
      <rPr>
        <b/>
        <sz val="10"/>
        <rFont val="Arial Narrow"/>
        <family val="2"/>
      </rPr>
      <t xml:space="preserve">DTPA: </t>
    </r>
    <r>
      <rPr>
        <sz val="10"/>
        <rFont val="Arial Narrow"/>
        <family val="2"/>
      </rPr>
      <t xml:space="preserve">X
</t>
    </r>
    <r>
      <rPr>
        <b/>
        <sz val="10"/>
        <rFont val="Arial Narrow"/>
        <family val="2"/>
      </rPr>
      <t>DTAM:</t>
    </r>
    <r>
      <rPr>
        <sz val="10"/>
        <rFont val="Arial Narrow"/>
        <family val="2"/>
      </rPr>
      <t xml:space="preserve"> X
</t>
    </r>
    <r>
      <rPr>
        <b/>
        <sz val="10"/>
        <rFont val="Arial Narrow"/>
        <family val="2"/>
      </rPr>
      <t xml:space="preserve">DTAN: </t>
    </r>
    <r>
      <rPr>
        <sz val="10"/>
        <rFont val="Arial Narrow"/>
        <family val="2"/>
      </rPr>
      <t xml:space="preserve">X
</t>
    </r>
    <r>
      <rPr>
        <b/>
        <sz val="10"/>
        <rFont val="Arial Narrow"/>
        <family val="2"/>
      </rPr>
      <t xml:space="preserve">GGIS: </t>
    </r>
    <r>
      <rPr>
        <sz val="10"/>
        <rFont val="Arial Narrow"/>
        <family val="2"/>
      </rPr>
      <t>X</t>
    </r>
  </si>
  <si>
    <r>
      <rPr>
        <b/>
        <sz val="10"/>
        <rFont val="Arial Narrow"/>
        <family val="2"/>
      </rPr>
      <t>DTCA</t>
    </r>
    <r>
      <rPr>
        <sz val="10"/>
        <rFont val="Arial Narrow"/>
        <family val="2"/>
      </rPr>
      <t>: X</t>
    </r>
  </si>
  <si>
    <t>Se realizó validación geográfica y temática a todas las solicitudes de validación.</t>
  </si>
  <si>
    <t>No se presentó información incompleta ni erronea</t>
  </si>
  <si>
    <t>La actividad esta programda para el mes de Septiembre</t>
  </si>
  <si>
    <r>
      <rPr>
        <b/>
        <sz val="10"/>
        <rFont val="Arial Narrow"/>
        <family val="2"/>
      </rPr>
      <t xml:space="preserve">GGIS: </t>
    </r>
    <r>
      <rPr>
        <sz val="10"/>
        <rFont val="Arial Narrow"/>
        <family val="2"/>
      </rPr>
      <t>18/04/2023</t>
    </r>
  </si>
  <si>
    <r>
      <rPr>
        <b/>
        <sz val="10"/>
        <rFont val="Arial Narrow"/>
        <family val="2"/>
      </rPr>
      <t>GGIS:</t>
    </r>
    <r>
      <rPr>
        <sz val="10"/>
        <rFont val="Arial Narrow"/>
        <family val="2"/>
      </rPr>
      <t xml:space="preserve"> Debido a que en el primer cuatrimestre, las autoridades ambientales se encuentran en las actividades contractuales, a la fecha se tiene programada la actividad de socialización para el mes de Septiembre. De igual forma se aclará que no se ha recibido requerimientos especifos de necesidades de socialización o sensibilización. Nota: No se anexan evidencias.</t>
    </r>
  </si>
  <si>
    <r>
      <rPr>
        <b/>
        <sz val="10"/>
        <rFont val="Arial Narrow"/>
        <family val="2"/>
      </rPr>
      <t>GGIS:</t>
    </r>
    <r>
      <rPr>
        <sz val="10"/>
        <rFont val="Arial Narrow"/>
        <family val="2"/>
      </rPr>
      <t xml:space="preserve"> Para el primer cuatrimestre se realizaron las validaciones geográficas y tematicas de 22 solicitudes provenientes de las Autoridades Ambientales Competentes.
https://drive.google.com/drive/folders/1FWvArm-svgOFw1kgaEXzsXTGilF_nuav
Evidencia: Control 1: reporte_dane_2023-04-18</t>
    </r>
  </si>
  <si>
    <r>
      <rPr>
        <b/>
        <sz val="10"/>
        <rFont val="Arial Narrow"/>
        <family val="2"/>
      </rPr>
      <t>GGIS</t>
    </r>
    <r>
      <rPr>
        <sz val="10"/>
        <rFont val="Arial Narrow"/>
        <family val="2"/>
      </rPr>
      <t xml:space="preserve">: El control no se activo por cuanto no se han presentado materialización del riesgo </t>
    </r>
  </si>
  <si>
    <r>
      <rPr>
        <b/>
        <sz val="10"/>
        <rFont val="Arial Narrow"/>
        <family val="2"/>
      </rPr>
      <t xml:space="preserve">GGIS: </t>
    </r>
    <r>
      <rPr>
        <sz val="10"/>
        <rFont val="Arial Narrow"/>
        <family val="2"/>
      </rPr>
      <t>Conforme a la nota de la acción, para el primer trimestre se anexa el acta de reunión de validación y la remisión del reporte RUNAP validado para su difusión realizada el 22 de diciembre del 2022 y posterior remisión mediante memorando numero 20222100002333 al grupo de comunicaciones el día 22 de Diciembre de 2022
https://drive.google.com/drive/folders/1wPFXUUPFj3iZhenG-4RgYB1wYbUOrUTn
Evidencias:
20221222 Reunion Reporte RUNAP II Sem 2022 Temáticos
120222100002333_00001</t>
    </r>
  </si>
  <si>
    <r>
      <rPr>
        <b/>
        <sz val="10"/>
        <rFont val="Arial Narrow"/>
        <family val="2"/>
      </rPr>
      <t xml:space="preserve">GGIS: </t>
    </r>
    <r>
      <rPr>
        <sz val="10"/>
        <rFont val="Arial Narrow"/>
        <family val="2"/>
      </rPr>
      <t>20%</t>
    </r>
  </si>
  <si>
    <r>
      <rPr>
        <b/>
        <sz val="10"/>
        <rFont val="Arial Narrow"/>
        <family val="2"/>
      </rPr>
      <t>GGIS:</t>
    </r>
    <r>
      <rPr>
        <sz val="10"/>
        <rFont val="Arial Narrow"/>
        <family val="2"/>
      </rPr>
      <t xml:space="preserve"> Durante el primer cuatrimestre del presente año, desde el Grupo de Gestión e Integración del SINAP, se ha realizado seguimiento permanente a las autoridades ambientales competentes, apoyando, orientando y acompañando a las autoridades ambientales en los procesos de inscripción, registro, y/o para procesos de actualización y depuración de la información de las áreas protegidas en el RUNAP. Lo anterior se ha realizado de acuerdo a las solicitudes recibidas por parte de las autoridades ambientales y/o atendiendo a los espacios solicitados desde PNNC. En particular durante el presente periodo de gestión se brindó orientación técnica y apoyo a las siguientes autoridades ambientales: CAR,CORPORINOQUIA, CRQ, CORPOCESAR, CRC, CVC, CVS, CORMACARENA, CORALINA, CORPOBOYACA, CORTOLIMA Y MADS.  para la correcta inscripción y ajuste de la información ingresada de las áreas protegidas en el RUNAP, la solución de inquietudes en el uso de la plataforma y/o para coordinar su participación en espacios de trabajo individuales llevados a cabo.
https://drive.google.com/drive/folders/1p18WhqngEOO3OhNAm5Bl2BqUhV8pcH1e
Evidencias: Febrero (PQRS, Correos Electrónicos) - Marzo (PQRS, Correos Electrónicos)</t>
    </r>
  </si>
  <si>
    <t>Se realizó constraste entre lo remitido por el grupo de procesos corporativos con la información recibida via correo electrónico.</t>
  </si>
  <si>
    <t>No se ha materializado el riesgo dado que se ha realizado contraste entre lo remitido por el grupo GPC y la información recibida por correo electrónico.</t>
  </si>
  <si>
    <t>Se realizó seguimiento al conocimiento y apropiación.</t>
  </si>
  <si>
    <t>No se ha materializado el riesgo dado que se realizo evaluacion que evalua la apropiación del conocimiento.</t>
  </si>
  <si>
    <r>
      <rPr>
        <b/>
        <sz val="11"/>
        <color theme="1"/>
        <rFont val="Arial Narrow"/>
        <family val="2"/>
      </rPr>
      <t xml:space="preserve">GGIS: </t>
    </r>
    <r>
      <rPr>
        <sz val="11"/>
        <color theme="1"/>
        <rFont val="Arial Narrow"/>
        <family val="2"/>
      </rPr>
      <t>19/04/2023</t>
    </r>
  </si>
  <si>
    <r>
      <rPr>
        <b/>
        <sz val="11"/>
        <rFont val="Arial Narrow"/>
        <family val="2"/>
      </rPr>
      <t>GTEA:</t>
    </r>
    <r>
      <rPr>
        <sz val="11"/>
        <rFont val="Arial Narrow"/>
        <family val="2"/>
      </rPr>
      <t xml:space="preserve"> Para el primer cuatrimestre se evidencia el reporte ORFEO de lider temático de RNSC de GTEA 665 transacciones documentadas relacionadas con RNS.  Se evidencia reporte de correos electrónicos con solicitud de radicación para 275 solicitudes relacionadas con RNSC. 
Evidencia: GTEA_Base de datos con listado de correos de RNSC enviados a radicarENERO_18042023</t>
    </r>
  </si>
  <si>
    <r>
      <rPr>
        <b/>
        <sz val="11"/>
        <color theme="1"/>
        <rFont val="Arial Narrow"/>
        <family val="2"/>
      </rPr>
      <t xml:space="preserve">GTEA: </t>
    </r>
    <r>
      <rPr>
        <sz val="11"/>
        <color theme="1"/>
        <rFont val="Arial Narrow"/>
        <family val="2"/>
      </rPr>
      <t>33,3%</t>
    </r>
  </si>
  <si>
    <r>
      <rPr>
        <b/>
        <sz val="11"/>
        <color theme="1"/>
        <rFont val="Arial Narrow"/>
        <family val="2"/>
      </rPr>
      <t xml:space="preserve">GGIS: </t>
    </r>
    <r>
      <rPr>
        <sz val="11"/>
        <color theme="1"/>
        <rFont val="Arial Narrow"/>
        <family val="2"/>
      </rPr>
      <t>25%</t>
    </r>
  </si>
  <si>
    <r>
      <rPr>
        <b/>
        <sz val="11"/>
        <color theme="1"/>
        <rFont val="Arial Narrow"/>
        <family val="2"/>
      </rPr>
      <t xml:space="preserve">GTEA: </t>
    </r>
    <r>
      <rPr>
        <sz val="11"/>
        <color theme="1"/>
        <rFont val="Arial Narrow"/>
        <family val="2"/>
      </rPr>
      <t>Se evidencia el reporte de transacciones de ORFEO de la Líder temática de RNSC de GTEA con 665 transacciones documentadas relacionadas con RNSC a los profesionales jurídicos y técnicos
Evidencia: GTEA_REPORTE_ORFEO_LIDER_TEMATICA_RNSC</t>
    </r>
  </si>
  <si>
    <r>
      <rPr>
        <b/>
        <sz val="11"/>
        <color theme="1"/>
        <rFont val="Arial Narrow"/>
        <family val="2"/>
      </rPr>
      <t xml:space="preserve">GGIS: </t>
    </r>
    <r>
      <rPr>
        <sz val="11"/>
        <color theme="1"/>
        <rFont val="Arial Narrow"/>
        <family val="2"/>
      </rPr>
      <t>Se realiza una jornada de socialización del procedimiento de conflicto de intereses remitiendo correo electrónico anexando presentación y procedimiento al personal GGIS.
Evidencias: 
20230418_Presentacion_conflicto_Intereses
20230418_Correo_Electronico_Conflicto_Intereses</t>
    </r>
  </si>
  <si>
    <r>
      <rPr>
        <b/>
        <sz val="11"/>
        <rFont val="Arial Narrow"/>
        <family val="2"/>
      </rPr>
      <t>GGIS:</t>
    </r>
    <r>
      <rPr>
        <sz val="11"/>
        <rFont val="Arial Narrow"/>
        <family val="2"/>
      </rPr>
      <t xml:space="preserve"> Para el primer trimestre se realizó una encuesta sobre el conocimiento y apropiación de los lineamientos de conflicto de intereses remitida por correo electrónico el día 18 de abril del 2023 identificando de las 13 personas que participan del grupo GGIS, el 92,3% tienen conocimiento y apropiación en relación del tema.
Evidencias:
Formulario_Preguntas_Conflicto_Intereses
20230420_Respuesta_Conflicto_Intereses
Porcentaje respuesas correctas.</t>
    </r>
  </si>
  <si>
    <r>
      <rPr>
        <b/>
        <sz val="10"/>
        <rFont val="Arial Narrow"/>
        <family val="2"/>
      </rPr>
      <t>OAP:</t>
    </r>
    <r>
      <rPr>
        <sz val="10"/>
        <rFont val="Arial Narrow"/>
        <family val="2"/>
      </rPr>
      <t xml:space="preserve"> 19/04/2023</t>
    </r>
  </si>
  <si>
    <r>
      <rPr>
        <b/>
        <sz val="10"/>
        <rFont val="Arial Narrow"/>
        <family val="2"/>
      </rPr>
      <t xml:space="preserve">OAP: </t>
    </r>
    <r>
      <rPr>
        <sz val="10"/>
        <rFont val="Arial Narrow"/>
        <family val="2"/>
      </rPr>
      <t xml:space="preserve">El control no se activo por cuando el riesgo no se materializó. </t>
    </r>
  </si>
  <si>
    <t>Se han cumplido los requerimientos y las actividades preventivas.</t>
  </si>
  <si>
    <t>Se han realizado los controles correspondientes como parte de los mecanismos para prevenir la materialización del riesgo.</t>
  </si>
  <si>
    <r>
      <rPr>
        <b/>
        <sz val="10"/>
        <rFont val="Arial Narrow"/>
        <family val="2"/>
      </rPr>
      <t xml:space="preserve">OAP: </t>
    </r>
    <r>
      <rPr>
        <sz val="10"/>
        <rFont val="Arial Narrow"/>
        <family val="2"/>
      </rPr>
      <t>19/04/2023</t>
    </r>
  </si>
  <si>
    <r>
      <rPr>
        <b/>
        <sz val="10"/>
        <rFont val="Arial Narrow"/>
        <family val="2"/>
      </rPr>
      <t>OAP:</t>
    </r>
    <r>
      <rPr>
        <sz val="10"/>
        <rFont val="Arial Narrow"/>
        <family val="2"/>
      </rPr>
      <t xml:space="preserve"> En el primer cuatrimestre de 2023 se verificó la información remitida por las dependencias en el formato de seguimiento de proyectos de inversión y se solicitaron los ajustes correspondientes para los proyectos de inversión Administración, Fortalecimiento y Tasas a cargo de la entidad. Todo a través de correo electrónico. Es importante mencionar que se anexa una muestra de los soportes de diciembre de 2022, enero, febrero y marzo de 2023. Lo anterior debido a la cantidad de información remitida y a los cortes para la solicitud de la misma (mes vencido); además es importante mencionar que no se incluye la información de abril ya que esta aún no se ha reportado. 
https://drive.google.com/drive/folders/1lEvtNkFBNpQhaL_AmCxqi2M6j1J8eupC?usp=sharing
Evidencias.
1. ANEXO SOLICITUD REVISIÓN TASAS
2. ANEXO RECEPCIÓN INFORMACIÓN SGM
3. ANEXO SOLICITUD AJUSTE INFORMACIÓN GCM
4. ANEXO OBSERVACIONES DE INFORMACIÓN TASAS
5. ANEXO SOLICITUD REVISIÓN DE INFORMACIÓN SAF-GAU</t>
    </r>
  </si>
  <si>
    <r>
      <rPr>
        <b/>
        <sz val="10"/>
        <rFont val="Arial Narrow"/>
        <family val="2"/>
      </rPr>
      <t>OAP:</t>
    </r>
    <r>
      <rPr>
        <sz val="10"/>
        <rFont val="Arial Narrow"/>
        <family val="2"/>
      </rPr>
      <t xml:space="preserve"> Para el primer cuatrimestre de 2023 se consolidaron los informes de cierre de vigencia 2022 y primer trimestre de 2023 para los proyectos de inversión a cargo de la entidad. Lo anterior de acuerdo a la información remitida por las dependencias en los formatos de seguimiento de proyectos de inversión, la cual fue validada desde la Oficina Asesora de Planeación. Se anexa una muestra de las evidencia.
https://drive.google.com/drive/folders/1cPA3LJzkuJURH07lNT0RFURjeaD8VTU8?usp=sharing
Evidencias
1. INFORME PROYECTO ADMINISTRACIÓN CIERRE VIGENCIA 2022
2. INFORME PROYECTO FORTALECIMIENTO CIERRE VIGENCIA 2022
3. INFORME PROYECTO TASAS CIERRE VIGENCIA 2022
4. INFORME PROYECTO ADMINISTRACIÓN PRIMER TRIMESTRE 2023
5. INFORME PROYECTO TASAS PRIMER TRIMESTRE 2023
</t>
    </r>
  </si>
  <si>
    <r>
      <rPr>
        <b/>
        <sz val="10"/>
        <rFont val="Arial Narrow"/>
        <family val="2"/>
      </rPr>
      <t xml:space="preserve">OAP: </t>
    </r>
    <r>
      <rPr>
        <sz val="10"/>
        <rFont val="Arial Narrow"/>
        <family val="2"/>
      </rPr>
      <t>El control no se activo debido a que el riesgo no se materializó.</t>
    </r>
  </si>
  <si>
    <r>
      <rPr>
        <b/>
        <sz val="10"/>
        <rFont val="Arial Narrow"/>
        <family val="2"/>
      </rPr>
      <t xml:space="preserve">OAP: </t>
    </r>
    <r>
      <rPr>
        <sz val="10"/>
        <rFont val="Arial Narrow"/>
        <family val="2"/>
      </rPr>
      <t>17%</t>
    </r>
  </si>
  <si>
    <r>
      <rPr>
        <b/>
        <sz val="10"/>
        <rFont val="Arial Narrow"/>
        <family val="2"/>
      </rPr>
      <t xml:space="preserve">OAP: </t>
    </r>
    <r>
      <rPr>
        <sz val="10"/>
        <rFont val="Arial Narrow"/>
        <family val="2"/>
      </rPr>
      <t>En el primer cuatrimestre de 2023, se solicitó a las dependencias por medio de correo electrónico, como mecanismo de alerta y/o recordatorio; lo correspondiente a los reportes de seguimiento a los proyectos de inversión Administración, Fortalecimiento y Tasas; dando a conocer el plazo de entrega de la misma y trimestralmente recordando el envío del informe de avances. Se anexan los soportes para la solicitud de información de enero, febrero y marzo. La información de abril no se incluye ya que se solicita en la última semana del mes de abril. 
https://drive.google.com/drive/folders/1nBwmJTR8P6YiOyl0_IG02BQoRGbajMgm?usp=sharing
Evidencias:
1. SOLICITUD INFORMACIÓN ENERO DE 2023
2. SOLICITUD INFORMACIÓN FEBRERO DE 2023
3. SOLICITUD INFORMACIÓN MARZO DE 2023</t>
    </r>
  </si>
  <si>
    <r>
      <rPr>
        <b/>
        <sz val="10"/>
        <rFont val="Arial Narrow"/>
        <family val="2"/>
      </rPr>
      <t>DTOR:</t>
    </r>
    <r>
      <rPr>
        <sz val="10"/>
        <rFont val="Arial Narrow"/>
        <family val="2"/>
      </rPr>
      <t xml:space="preserve"> Se realizó la programación de metas con las áreas protegidas que programaron el indicador: 
Monitoreo 
PNN El Tuparro: programa dos VOC (1. Sabanas inundables, 2. Especies cinegéticas: Danta (Tapirus terrestres), Cerdos de monte (Pecari tajacu y Tayassu pecari), Venados (Mazama americana, Mazama murelia y Odocoileus cariacou)).
PNN Chingaza: Se programa 3 VOC (1. Frailejones 2.Fuentes hídricas de las subzonas hidrográficas Guatiquía (R. Frío, La Playa, R. Chuza, R. Guajaro, Q blanca), Fuentes hídricas de las cuencas Guayuriba (R. Blanco, R. Negro) y Guacavía (R. Guacavía). 3. Oso Andino).
PNN Cordillera de los Picachos: Se programa 2 VOC (Húmedo Andino  y Río Pato)
Investigación 
PNN Sumapaz: se programa la actualización de la línea base del VOC Páramo.
PNN Chingaza: se programa la actualización de la línea base de dos VOC (1. Oso andino (Tremarctos ornatus) 2.Paramo).
PNN Cordillera de Los Picachos: se programa la actualización de la línea base de un VOC (Bosque Húmedo andino)
Anexos: Anexo 1, Anexo 2, Anexo 3 y  Anexo 4
https://drive.google.com/drive/folders/1b019REfj_pvqhTYJZXWdNLucp2RREh94
</t>
    </r>
    <r>
      <rPr>
        <b/>
        <sz val="10"/>
        <rFont val="Arial Narrow"/>
        <family val="2"/>
      </rPr>
      <t>DTPA</t>
    </r>
    <r>
      <rPr>
        <sz val="10"/>
        <rFont val="Arial Narrow"/>
        <family val="2"/>
      </rPr>
      <t xml:space="preserve">: Desde la dirección territorial se viene trabajando con cada AP un plan de trabajo especificando por cada línea estratégica las actividades a desarrollar durante la vigencia partiendo de los logros alcanzados anteriormente y los recursos presupuestado para este año. Evidencias: Plan de trabajo área técnica DTPA 2023, listas de asistencia
https://drive.google.com/drive/folders/1jj3lxJlEW4RDsZIh_f5CAiERx0mGNEYc
</t>
    </r>
    <r>
      <rPr>
        <b/>
        <sz val="10"/>
        <rFont val="Arial Narrow"/>
        <family val="2"/>
      </rPr>
      <t>DTCA</t>
    </r>
    <r>
      <rPr>
        <sz val="10"/>
        <rFont val="Arial Narrow"/>
        <family val="2"/>
      </rPr>
      <t xml:space="preserve">: En el primer trimestre 2023 el AP no avanzo en el indicador por encontrarse adelantando el proceso de contratación de su personal, por ello no se realizaron jornadas de monitoreo. El avance en la estrategia de monitoreo e investigación de este periodo fue la reunión para definir el plan de trabajo y metas 2023 con personal de la DTCA.
Evidencias:
Beata- acta inicio 2023, CdeProf - acta inicio 2023_PAA, Colorados - acta inicio 2023-ajustada Dilia, CRSB- acta inicio 2023, PNN de Macuira - acta inicio_Monito_2023, PNN SNSM-monitoreo e investigación acta de inicio 21mar2023, Providencia - acta inicio 2023 (1), SFF CORCHAL - Acta de inicio MON_INV_2023, Tayrona- acta inicio 2023 -ajust x Elkin y VP Isla de Salamanca- acta inicio 2023 ajustada
https://docs.google.com/document/d/1LAPN-96mJUBDwzYO3v2CCwBreG5J-347/edit?usp=sharing&amp;ouid=102577248273686335588&amp;rtpof=true&amp;sd=true 
</t>
    </r>
    <r>
      <rPr>
        <b/>
        <sz val="10"/>
        <rFont val="Arial Narrow"/>
        <family val="2"/>
      </rPr>
      <t>DTAN</t>
    </r>
    <r>
      <rPr>
        <sz val="10"/>
        <rFont val="Arial Narrow"/>
        <family val="2"/>
      </rPr>
      <t xml:space="preserve">: Para el primer cuatrimestre de 2023, la DTAN  no presenta avance, se encuentra en proceso de contratación el profesional temático y personal de apoyo en las AP de la Dirección territorial. No se adjuntan evidencias
</t>
    </r>
    <r>
      <rPr>
        <b/>
        <sz val="10"/>
        <rFont val="Arial Narrow"/>
        <family val="2"/>
      </rPr>
      <t>DTAO</t>
    </r>
    <r>
      <rPr>
        <sz val="10"/>
        <rFont val="Arial Narrow"/>
        <family val="2"/>
      </rPr>
      <t xml:space="preserve">:  Durante el primer trimestre de 2023 no se han desarrollado el plan de trabajo de implementación de monitoreo e investigación, por retrasos en la contratación del profesional que apoyará este tema. Evidencias: N/A
</t>
    </r>
    <r>
      <rPr>
        <b/>
        <sz val="10"/>
        <rFont val="Arial Narrow"/>
        <family val="2"/>
      </rPr>
      <t>DTAM:</t>
    </r>
    <r>
      <rPr>
        <sz val="10"/>
        <rFont val="Arial Narrow"/>
        <family val="2"/>
      </rPr>
      <t xml:space="preserve"> Para este periodo y específicamente en el mes de marzo se contrató a los profesionales de Inv. y Monitoreo del PNN  Chiribiquete y el SFPMOrito.
Se generaron Planes de trabajo en Investigación y Monitoreo entre la DTAM y el PNN Chiribiquete, SF PM Orito, el PNN Yaigojé Apaporis y el PNN Alto Fragua.
Anexos: Anexo 1 List Asitencia_PlanTrabjo_ Inv. y MonitoreoPNN CHIRIBIQUETE
Anexo 2 List Asitencia_PlanTrabjo_ Inv. y Monitoreo DTAM_SFPMOIA
Anexo 3 List.Asitencia_PlanTrabajo Inv. y Monitoreo PNNYAIGOJE
Anexo  4 Acta plan trabajo Inv. Monitoreo PNNA ALTO FRAGUA DTAM.
https://drive.google.com/drive/u/1/folders/18acow1Jqwu0hTSFCe5Fv4YnN5eRQ-YBd</t>
    </r>
  </si>
  <si>
    <r>
      <rPr>
        <b/>
        <sz val="10"/>
        <rFont val="Arial Narrow"/>
        <family val="2"/>
      </rPr>
      <t xml:space="preserve">DTOR: </t>
    </r>
    <r>
      <rPr>
        <sz val="10"/>
        <rFont val="Arial Narrow"/>
        <family val="2"/>
      </rPr>
      <t xml:space="preserve">11/04/2023 </t>
    </r>
    <r>
      <rPr>
        <b/>
        <sz val="10"/>
        <rFont val="Arial Narrow"/>
        <family val="2"/>
      </rPr>
      <t xml:space="preserve">
DTPA:</t>
    </r>
    <r>
      <rPr>
        <sz val="10"/>
        <rFont val="Arial Narrow"/>
        <family val="2"/>
      </rPr>
      <t xml:space="preserve">11/04/23
</t>
    </r>
    <r>
      <rPr>
        <b/>
        <sz val="10"/>
        <rFont val="Arial Narrow"/>
        <family val="2"/>
      </rPr>
      <t>DTCA</t>
    </r>
    <r>
      <rPr>
        <sz val="10"/>
        <rFont val="Arial Narrow"/>
        <family val="2"/>
      </rPr>
      <t xml:space="preserve">: 20/04/2023
</t>
    </r>
    <r>
      <rPr>
        <b/>
        <sz val="10"/>
        <rFont val="Arial Narrow"/>
        <family val="2"/>
      </rPr>
      <t>DTAN:</t>
    </r>
    <r>
      <rPr>
        <sz val="10"/>
        <rFont val="Arial Narrow"/>
        <family val="2"/>
      </rPr>
      <t xml:space="preserve"> 27/03/2023
</t>
    </r>
    <r>
      <rPr>
        <b/>
        <sz val="10"/>
        <rFont val="Arial Narrow"/>
        <family val="2"/>
      </rPr>
      <t xml:space="preserve">DTAO: </t>
    </r>
    <r>
      <rPr>
        <sz val="10"/>
        <rFont val="Arial Narrow"/>
        <family val="2"/>
      </rPr>
      <t xml:space="preserve">27/03/2023
</t>
    </r>
    <r>
      <rPr>
        <b/>
        <sz val="10"/>
        <rFont val="Arial Narrow"/>
        <family val="2"/>
      </rPr>
      <t xml:space="preserve">DTAM: </t>
    </r>
    <r>
      <rPr>
        <sz val="10"/>
        <rFont val="Arial Narrow"/>
        <family val="2"/>
      </rPr>
      <t>31/03/2023</t>
    </r>
  </si>
  <si>
    <r>
      <rPr>
        <b/>
        <sz val="10"/>
        <rFont val="Arial Narrow"/>
        <family val="2"/>
      </rPr>
      <t>OAP.</t>
    </r>
    <r>
      <rPr>
        <sz val="10"/>
        <rFont val="Arial Narrow"/>
        <family val="2"/>
      </rPr>
      <t xml:space="preserve"> Los profesionales de la OAP en este cuatrimestre han verificado los reportes la documentación de algunas acciones tales como riesgos (desde abril 19), documentación (frebrero - marzo - abril), reporte de salidas No conformes (del 4to trimestre 2022 y 1er trimestre 2023), cumplimiento de los compromisos pactados en la Revisión por la Dirección 2022, Reporte de cero papel para SGA. entre otros que aportan en la implementación del MIPG en las diferentes dimensiones, con el objetivo que los procesos ejecuten actividades de mejora de forma continúa, buscando que la información sea clara, concisa, completa y conforme los lineamientos del SGI. 
</t>
    </r>
    <r>
      <rPr>
        <b/>
        <sz val="10"/>
        <rFont val="Arial Narrow"/>
        <family val="2"/>
      </rPr>
      <t>https://drive.google.com/drive/folders/1gx7O9dANhZF5lQV8TCbj_u81RE49ad5s?usp=sharing
Evidencias carpetas.</t>
    </r>
    <r>
      <rPr>
        <sz val="10"/>
        <rFont val="Arial Narrow"/>
        <family val="2"/>
      </rPr>
      <t xml:space="preserve">
Riesgos. 
Documentación
Salidas No Conformes
Compromisos RxD_2022
Reporte Cero papel</t>
    </r>
  </si>
  <si>
    <r>
      <rPr>
        <b/>
        <sz val="10"/>
        <rFont val="Arial Narrow"/>
        <family val="2"/>
      </rPr>
      <t>OAP:</t>
    </r>
    <r>
      <rPr>
        <sz val="10"/>
        <rFont val="Arial Narrow"/>
        <family val="2"/>
      </rPr>
      <t xml:space="preserve"> La Oficina Asesora de Planeación para este cuatrimestre se ha realizado el CIGD el 31/01/2023, dentro del cual se realizó seguimiento a las decisiones adoptadas y compromisos adquiridos por los anteriores Comité Institucional de Gestión y Desempeño - CIGD, Los compromisos quedan planteados en la respectiva acta al igual que su seguimiento será mediante comunicaciones, para el presente se anexa el borrador del acta por cuanto se encuentra en revisión por parte de la Subdirección Administrativa y Financiera como depedencia que precede el CIGD.</t>
    </r>
    <r>
      <rPr>
        <b/>
        <sz val="10"/>
        <rFont val="Arial Narrow"/>
        <family val="2"/>
      </rPr>
      <t xml:space="preserve">
https://drive.google.com/drive/folders/1ueidRHLJ6LEvTI_YpMd7BKGIFsD1o1nV?usp=sharing</t>
    </r>
    <r>
      <rPr>
        <sz val="10"/>
        <rFont val="Arial Narrow"/>
        <family val="2"/>
      </rPr>
      <t xml:space="preserve">
</t>
    </r>
    <r>
      <rPr>
        <b/>
        <sz val="10"/>
        <rFont val="Arial Narrow"/>
        <family val="2"/>
      </rPr>
      <t xml:space="preserve">Evidencia. </t>
    </r>
    <r>
      <rPr>
        <sz val="10"/>
        <rFont val="Arial Narrow"/>
        <family val="2"/>
      </rPr>
      <t>Borrador Acta_CIGD_31012023</t>
    </r>
  </si>
  <si>
    <t>Se realizaron las actividades de la OAP como segunda linea de defensa apoyando y líderando los proceso y no se identificaron alertas</t>
  </si>
  <si>
    <t>No se generaron alertas en el seguimiento de los compromisos</t>
  </si>
  <si>
    <r>
      <rPr>
        <b/>
        <sz val="10"/>
        <rFont val="Arial Narrow"/>
        <family val="2"/>
      </rPr>
      <t>OAP</t>
    </r>
    <r>
      <rPr>
        <sz val="10"/>
        <rFont val="Arial Narrow"/>
        <family val="2"/>
      </rPr>
      <t>: 17%</t>
    </r>
  </si>
  <si>
    <r>
      <rPr>
        <b/>
        <sz val="10"/>
        <rFont val="Arial Narrow"/>
        <family val="2"/>
      </rPr>
      <t>OAP</t>
    </r>
    <r>
      <rPr>
        <sz val="10"/>
        <rFont val="Arial Narrow"/>
        <family val="2"/>
      </rPr>
      <t>: 0%</t>
    </r>
  </si>
  <si>
    <r>
      <rPr>
        <b/>
        <sz val="10"/>
        <rFont val="Arial Narrow"/>
        <family val="2"/>
      </rPr>
      <t>OAP:</t>
    </r>
    <r>
      <rPr>
        <sz val="10"/>
        <rFont val="Arial Narrow"/>
        <family val="2"/>
      </rPr>
      <t xml:space="preserve"> Debido a los cambios generados por el DAFP la actividad se tiene programada para reporte en el siguiente cuatrimestre.
No se anexan evidenias.</t>
    </r>
  </si>
  <si>
    <t>Los resultados obtenidos no generaron alerta sobre el tema</t>
  </si>
  <si>
    <r>
      <rPr>
        <b/>
        <sz val="11"/>
        <rFont val="Arial Narrow"/>
        <family val="2"/>
      </rPr>
      <t>OAP:</t>
    </r>
    <r>
      <rPr>
        <sz val="11"/>
        <rFont val="Arial Narrow"/>
        <family val="2"/>
      </rPr>
      <t xml:space="preserve"> Se realizó la socialización de los lineamientos estandarizados y documentados por la Entidad mediante la socialización del procedimiento GTH_PR_30  remitida a los integrantes de OAP por correo electrónico el día 28/03/2023. 
Evidencia:
Correo - IMPORTANTE Socialización y recordatorio del procedimiento Conflicto de Intereses 28032023
Presentación_Socializacion_Conflicto de Intereses.pdf</t>
    </r>
  </si>
  <si>
    <r>
      <rPr>
        <b/>
        <sz val="11"/>
        <color theme="1"/>
        <rFont val="Arial Narrow"/>
        <family val="2"/>
      </rPr>
      <t>OAP:</t>
    </r>
    <r>
      <rPr>
        <sz val="11"/>
        <color theme="1"/>
        <rFont val="Arial Narrow"/>
        <family val="2"/>
      </rPr>
      <t xml:space="preserve"> 33%</t>
    </r>
  </si>
  <si>
    <r>
      <rPr>
        <b/>
        <sz val="10"/>
        <rFont val="Arial Narrow"/>
        <family val="2"/>
      </rPr>
      <t>OAP:</t>
    </r>
    <r>
      <rPr>
        <sz val="10"/>
        <rFont val="Arial Narrow"/>
        <family val="2"/>
      </rPr>
      <t xml:space="preserve"> Se ha realizado socialización en el Modelo Integrado de Planeación y Gestión y subsistemas de gestión que lo conforman, mediante reuniones a: Profesional de SGI - DTCA (01/03/2023), Profesionales de OAP en temas de Cooperación Nacional No Oficial e Internacional (24/02/2023 - 02/03/2023), Socialización de riesgos a los líderes del SGI - Nivel Central - DT (13/03/2023), socialización "Conociendo a PNNC" a profesionales de OAP, OAJ y SSNA (29/03/2023). Remisión de pieza gráfica de la política de Administración de riesgos (14/04/2023), socialización temas ambientales - registros servicio públicos (30/03/2023).
</t>
    </r>
    <r>
      <rPr>
        <b/>
        <sz val="10"/>
        <rFont val="Arial Narrow"/>
        <family val="2"/>
      </rPr>
      <t>https://drive.google.com/drive/folders/1UhrccIH1WnqaH-5lqi5zMBwp343i2-b6?usp=sharing</t>
    </r>
    <r>
      <rPr>
        <sz val="10"/>
        <rFont val="Arial Narrow"/>
        <family val="2"/>
      </rPr>
      <t xml:space="preserve">
Evidencias.
Asistencia Nuevo Monitoreo_13032023_VF.pdf
Asistencia Socializacion MIPG DTCA 01032023.pdf
Asistencia Socializacion MIPG OAP_COOP 02032023.pdf
Asistencia Conociendo a PNNC_29032023.pdf
Asistencia Procedimientos y otros Coop_24022023
Correo - ¡Conoce la política de administración de riesgos 2022!_1
Asistencia Papel_Energia_30032023</t>
    </r>
  </si>
  <si>
    <r>
      <rPr>
        <b/>
        <sz val="10"/>
        <color theme="1"/>
        <rFont val="Arial Narrow"/>
        <family val="2"/>
      </rPr>
      <t xml:space="preserve">OAP: </t>
    </r>
    <r>
      <rPr>
        <sz val="10"/>
        <color theme="1"/>
        <rFont val="Arial Narrow"/>
        <family val="2"/>
      </rPr>
      <t>24/04/2023</t>
    </r>
  </si>
  <si>
    <t>La presentación inicial ante el CIGD del PAA no generó alertas</t>
  </si>
  <si>
    <r>
      <rPr>
        <b/>
        <sz val="10"/>
        <color theme="1"/>
        <rFont val="Arial Narrow"/>
        <family val="2"/>
      </rPr>
      <t>OAP</t>
    </r>
    <r>
      <rPr>
        <sz val="10"/>
        <color theme="1"/>
        <rFont val="Arial Narrow"/>
        <family val="2"/>
      </rPr>
      <t>: Para el primer cuatrrimestre no se cuenta con el balance de seguimiento trimestral debido a los cambios de personal y estructura de las dependencias en relacion al profesional de temas de Calidad y Planeación. Por tal motivo, la construcción del balance se realizará en el mes de mayo. No se anexan evidencias</t>
    </r>
  </si>
  <si>
    <t>No se generan alertas debido a que el control no se ha ejecutado a la fecha del reporte</t>
  </si>
  <si>
    <r>
      <rPr>
        <b/>
        <sz val="10"/>
        <color theme="1"/>
        <rFont val="Arial Narrow"/>
        <family val="2"/>
      </rPr>
      <t>OAP</t>
    </r>
    <r>
      <rPr>
        <sz val="10"/>
        <color theme="1"/>
        <rFont val="Arial Narrow"/>
        <family val="2"/>
      </rPr>
      <t>: El control no se ejecuta debido a que no se ha presentado materialización del riesgo. Por lo tanto, no se anexan evidencias</t>
    </r>
  </si>
  <si>
    <r>
      <rPr>
        <b/>
        <sz val="10"/>
        <color theme="1"/>
        <rFont val="Arial Narrow"/>
        <family val="2"/>
      </rPr>
      <t>OAP</t>
    </r>
    <r>
      <rPr>
        <sz val="10"/>
        <color theme="1"/>
        <rFont val="Arial Narrow"/>
        <family val="2"/>
      </rPr>
      <t>: 24/04/23</t>
    </r>
  </si>
  <si>
    <r>
      <rPr>
        <b/>
        <sz val="10"/>
        <color rgb="FF000000"/>
        <rFont val="Arial Narrow"/>
        <family val="2"/>
      </rPr>
      <t xml:space="preserve">OAP: </t>
    </r>
    <r>
      <rPr>
        <sz val="10"/>
        <color rgb="FF000000"/>
        <rFont val="Arial Narrow"/>
        <family val="2"/>
      </rPr>
      <t>Se realizó el seguimiento de indicadores PAA a corte 31 de diciembre de 2022 (teniendo en cuenta la not ade la actividad). Pero, debido a que la contratación se dio a finales de marzo, se informa que se está construyendo el seguimiento para primer trimestre 2023. 
Evidencia: 
https://www.parquesnacionales.gov.co/portal/wp-content/uploads/2023/01/plan-de-accion-anual-paa-2022-diciembre-cierre.xlsx
https://docs.google.com/document/d/1oUJE_HFLkwZ6tWLd5iyO-bI8pkH0BYej/edit
Nota: se anexa URL del seguimiento de PAA cierre 31 de diciembre de 2022</t>
    </r>
  </si>
  <si>
    <r>
      <rPr>
        <b/>
        <sz val="10"/>
        <color rgb="FF000000"/>
        <rFont val="Arial Narrow"/>
        <family val="2"/>
      </rPr>
      <t>OAP:</t>
    </r>
    <r>
      <rPr>
        <sz val="10"/>
        <color rgb="FF000000"/>
        <rFont val="Arial Narrow"/>
        <family val="2"/>
      </rPr>
      <t>En el periodo de enero-marzo por parte de los procesos se recibieron dos tres solicitudes de acompañamiento relacionadas con formulación y seguimiento del PAA. 
Se anexan listados de asistencia: Asistencia dudas PAA DTAO_OAP_18042023, Lista de asistencia reunión OAP-GTIC.xlsx - GD_FO_02, Reunión OAP_SAF
Evidencias: https://drive.google.com/drive/folders/1LxnmBSn3y8_5ZubTUOIsSiW2wOgPV9OU?usp=share_link</t>
    </r>
  </si>
  <si>
    <r>
      <rPr>
        <b/>
        <sz val="10"/>
        <color theme="1"/>
        <rFont val="Arial Narrow"/>
        <family val="2"/>
      </rPr>
      <t xml:space="preserve">OAP: </t>
    </r>
    <r>
      <rPr>
        <sz val="10"/>
        <color theme="1"/>
        <rFont val="Arial Narrow"/>
        <family val="2"/>
      </rPr>
      <t>Debido a que la contratación se dio a finales de marzo la ejecución del informe de balance para generar las alertas correspondientes se encuentra en elaboración. No se anexan evidencias</t>
    </r>
  </si>
  <si>
    <r>
      <rPr>
        <b/>
        <sz val="10"/>
        <color theme="1"/>
        <rFont val="Arial Narrow"/>
        <family val="2"/>
      </rPr>
      <t xml:space="preserve">OAP: </t>
    </r>
    <r>
      <rPr>
        <sz val="10"/>
        <color theme="1"/>
        <rFont val="Arial Narrow"/>
        <family val="2"/>
      </rPr>
      <t>8,75%</t>
    </r>
  </si>
  <si>
    <r>
      <rPr>
        <b/>
        <sz val="10"/>
        <color theme="1"/>
        <rFont val="Arial Narrow"/>
        <family val="2"/>
      </rPr>
      <t xml:space="preserve">OAP: </t>
    </r>
    <r>
      <rPr>
        <sz val="10"/>
        <color theme="1"/>
        <rFont val="Arial Narrow"/>
        <family val="2"/>
      </rPr>
      <t>11,6%</t>
    </r>
  </si>
  <si>
    <r>
      <rPr>
        <b/>
        <sz val="10"/>
        <color theme="1"/>
        <rFont val="Arial Narrow"/>
        <family val="2"/>
      </rPr>
      <t xml:space="preserve">OAP: </t>
    </r>
    <r>
      <rPr>
        <sz val="10"/>
        <color theme="1"/>
        <rFont val="Arial Narrow"/>
        <family val="2"/>
      </rPr>
      <t>0%</t>
    </r>
  </si>
  <si>
    <r>
      <rPr>
        <b/>
        <sz val="10"/>
        <color theme="1"/>
        <rFont val="Arial Narrow"/>
        <family val="2"/>
      </rPr>
      <t>OAP</t>
    </r>
    <r>
      <rPr>
        <sz val="10"/>
        <color theme="1"/>
        <rFont val="Arial Narrow"/>
        <family val="2"/>
      </rPr>
      <t xml:space="preserve">: Se realizó el seguimiento de indicadores PAA a corte 31 de diciembre de 2022 (teniendo en cuenta la not ade la actividad). Pero, debido a que la contratación se dio a finales de marzo, se informa que se está construyendo el seguimiento para primer trimestre 2023. 
</t>
    </r>
    <r>
      <rPr>
        <b/>
        <sz val="10"/>
        <color theme="1"/>
        <rFont val="Arial Narrow"/>
        <family val="2"/>
      </rPr>
      <t xml:space="preserve">Evidencia: </t>
    </r>
    <r>
      <rPr>
        <sz val="10"/>
        <color theme="1"/>
        <rFont val="Arial Narrow"/>
        <family val="2"/>
      </rPr>
      <t xml:space="preserve">Print de pantalla de la publicación cierre PAA
</t>
    </r>
    <r>
      <rPr>
        <u/>
        <sz val="10"/>
        <color rgb="FF0000FF"/>
        <rFont val="Arial Narrow"/>
        <family val="2"/>
      </rPr>
      <t>https://www.parquesnacionales.gov.co/portal/wp-content/uploads/2023/01/plan-de-accion-anual-paa-2022-diciembre-cierre.xlsx</t>
    </r>
    <r>
      <rPr>
        <sz val="10"/>
        <color theme="1"/>
        <rFont val="Arial Narrow"/>
        <family val="2"/>
      </rPr>
      <t xml:space="preserve">
</t>
    </r>
    <r>
      <rPr>
        <b/>
        <sz val="10"/>
        <color theme="1"/>
        <rFont val="Arial Narrow"/>
        <family val="2"/>
      </rPr>
      <t xml:space="preserve">Nota: </t>
    </r>
    <r>
      <rPr>
        <sz val="10"/>
        <color theme="1"/>
        <rFont val="Arial Narrow"/>
        <family val="2"/>
      </rPr>
      <t>se anexa URL del seguimiento de PAA cierre 31 de diciembre de 2022</t>
    </r>
  </si>
  <si>
    <r>
      <rPr>
        <b/>
        <sz val="10"/>
        <color theme="1"/>
        <rFont val="Arial Narrow"/>
        <family val="2"/>
      </rPr>
      <t xml:space="preserve">OAP: </t>
    </r>
    <r>
      <rPr>
        <sz val="10"/>
        <color theme="1"/>
        <rFont val="Arial Narrow"/>
        <family val="2"/>
      </rPr>
      <t>25%</t>
    </r>
  </si>
  <si>
    <r>
      <rPr>
        <b/>
        <sz val="10"/>
        <color theme="1"/>
        <rFont val="Arial Narrow"/>
        <family val="2"/>
      </rPr>
      <t>OAP</t>
    </r>
    <r>
      <rPr>
        <sz val="10"/>
        <color theme="1"/>
        <rFont val="Arial Narrow"/>
        <family val="2"/>
      </rPr>
      <t>: En el primer trimestre no se realizaron actividades de reprogramación o actualización. Por ende, no se presentó la necesidad de verificar coherencia y ejecutar el control. No se anexan evidencias</t>
    </r>
  </si>
  <si>
    <t>El control no se ejecutó debido a que no existió la necesidad</t>
  </si>
  <si>
    <r>
      <rPr>
        <b/>
        <sz val="10"/>
        <color theme="1"/>
        <rFont val="Arial Narrow"/>
        <family val="2"/>
      </rPr>
      <t>OAP</t>
    </r>
    <r>
      <rPr>
        <sz val="10"/>
        <color theme="1"/>
        <rFont val="Arial Narrow"/>
        <family val="2"/>
      </rPr>
      <t>: En el primer Comité Institucional de Gestión y Desempeño realizado el 31 de enero se revisó y aprobó el PAA, por lo cual no se generaron compromisos ni alertas sobre el mismo, generando que la OAP no requiriera seguimiento de dichos compromisos. Sin embargo, la OAP está realizando acompañamiento para el desarrollo y reporte del PAA 2023 en su primer trimestre.
No se anexan evidencias</t>
    </r>
  </si>
  <si>
    <r>
      <rPr>
        <b/>
        <sz val="11"/>
        <rFont val="Arial Narrow"/>
        <family val="2"/>
      </rPr>
      <t>OAP:</t>
    </r>
    <r>
      <rPr>
        <sz val="11"/>
        <rFont val="Arial Narrow"/>
        <family val="2"/>
      </rPr>
      <t xml:space="preserve"> Se realizó el seguimiento al conocimiento y apropiación sobre los lineamientos estandarizados y documentados por la Entidad relacionados con conflicto de intereses mediante una encuesta remitida a los integrantes de OAP por correo electrónico el día 28/03/2023. Obteniendo resultados positivos en relación a la apropiación de los conocimientos, dado que se pudo evidenciar que de un total de 21 personas encuestadas, 20 obtuvieron un resultado positivo de apropiación, es decir el 67% del personal integrante de OAP conoce el tema, pero dados los temas que  presentaron dificultades se realizará una socialización personalizada para explicar de mayor forma el tema.
Evidencia:
Correo - IMPORTANTE Socialización y recordatorio del procedimiento Conflicto de Intereses 28032023
Formulario conflicto de intereses_28032023
Datos de la encuesta</t>
    </r>
  </si>
  <si>
    <r>
      <rPr>
        <b/>
        <sz val="11"/>
        <rFont val="Arial Narrow"/>
        <family val="2"/>
      </rPr>
      <t>DTOR:</t>
    </r>
    <r>
      <rPr>
        <sz val="11"/>
        <rFont val="Arial Narrow"/>
        <family val="2"/>
      </rPr>
      <t xml:space="preserve"> X
</t>
    </r>
    <r>
      <rPr>
        <b/>
        <sz val="11"/>
        <rFont val="Arial Narrow"/>
        <family val="2"/>
      </rPr>
      <t xml:space="preserve">DTPA: </t>
    </r>
    <r>
      <rPr>
        <sz val="11"/>
        <rFont val="Arial Narrow"/>
        <family val="2"/>
      </rPr>
      <t xml:space="preserve">X
</t>
    </r>
    <r>
      <rPr>
        <b/>
        <sz val="11"/>
        <rFont val="Arial Narrow"/>
        <family val="2"/>
      </rPr>
      <t>DTCA:</t>
    </r>
    <r>
      <rPr>
        <sz val="11"/>
        <rFont val="Arial Narrow"/>
        <family val="2"/>
      </rPr>
      <t xml:space="preserve"> X
</t>
    </r>
    <r>
      <rPr>
        <b/>
        <sz val="11"/>
        <rFont val="Arial Narrow"/>
        <family val="2"/>
      </rPr>
      <t>DTAN:</t>
    </r>
    <r>
      <rPr>
        <sz val="11"/>
        <rFont val="Arial Narrow"/>
        <family val="2"/>
      </rPr>
      <t xml:space="preserve"> X
</t>
    </r>
    <r>
      <rPr>
        <b/>
        <sz val="11"/>
        <rFont val="Arial Narrow"/>
        <family val="2"/>
      </rPr>
      <t>DTAO:</t>
    </r>
    <r>
      <rPr>
        <sz val="11"/>
        <rFont val="Arial Narrow"/>
        <family val="2"/>
      </rPr>
      <t xml:space="preserve"> X
</t>
    </r>
    <r>
      <rPr>
        <b/>
        <sz val="11"/>
        <rFont val="Arial Narrow"/>
        <family val="2"/>
      </rPr>
      <t>DTAM:</t>
    </r>
    <r>
      <rPr>
        <sz val="11"/>
        <rFont val="Arial Narrow"/>
        <family val="2"/>
      </rPr>
      <t xml:space="preserve"> X</t>
    </r>
  </si>
  <si>
    <t>No se reporta avance por situación descrita , por lo cual se determina que no se detecta alerta.</t>
  </si>
  <si>
    <t>No se generan alertas</t>
  </si>
  <si>
    <r>
      <rPr>
        <b/>
        <sz val="11"/>
        <color theme="1"/>
        <rFont val="Arial Narrow"/>
        <family val="2"/>
      </rPr>
      <t>SGM:</t>
    </r>
    <r>
      <rPr>
        <sz val="11"/>
        <color theme="1"/>
        <rFont val="Arial Narrow"/>
        <family val="2"/>
      </rPr>
      <t xml:space="preserve"> 33.3%</t>
    </r>
  </si>
  <si>
    <r>
      <rPr>
        <b/>
        <sz val="11"/>
        <color theme="1"/>
        <rFont val="Arial Narrow"/>
        <family val="2"/>
      </rPr>
      <t xml:space="preserve">SGM: </t>
    </r>
    <r>
      <rPr>
        <sz val="11"/>
        <color theme="1"/>
        <rFont val="Arial Narrow"/>
        <family val="2"/>
      </rPr>
      <t>33.3%</t>
    </r>
  </si>
  <si>
    <r>
      <rPr>
        <b/>
        <sz val="10"/>
        <color theme="1"/>
        <rFont val="Arial Narrow"/>
        <family val="2"/>
      </rPr>
      <t>GPM</t>
    </r>
    <r>
      <rPr>
        <sz val="10"/>
        <color theme="1"/>
        <rFont val="Arial Narrow"/>
        <family val="2"/>
      </rPr>
      <t xml:space="preserve">: Durante el primer cuatrimestre del año 2023 se ha avanzado con cinco (5) Direcciones Territoriales (Pacífico, Amazonas, Orinoquia, Andes Occidentales y Caribe), sin embargo, los planes de trabajo con las DTs: Pacífico, Caribe, Amazonas y Andes Occidentales se encuentran aún en revisión debido a las retrasos en procesos administrativos de contratación de profesionales en la Subdirección de Planeación y Manejo responsables de orientación para la construcción de los planes de trabajo, y en la Direcciones Territoriales y Áreas Protegidas encargados de la proyección de las actividades a desarrollar durante la vigencia;por ende, los planes de trabajo aportados no corresponden aún a la versión final y se encuentran en borrador. El único plan de trabajo en versión final corresponde a la DTOR, y falta la costrucción del plan de la DTAN.   
</t>
    </r>
    <r>
      <rPr>
        <b/>
        <sz val="10"/>
        <color theme="1"/>
        <rFont val="Arial Narrow"/>
        <family val="2"/>
      </rPr>
      <t xml:space="preserve">Nota: </t>
    </r>
    <r>
      <rPr>
        <sz val="10"/>
        <color theme="1"/>
        <rFont val="Arial Narrow"/>
        <family val="2"/>
      </rPr>
      <t xml:space="preserve">El porcentaje de avance que se le asigno a los planes de trabajo que aún no estan en versión final, fue la mitad de su avance, que correspondería al 8,33 %.
</t>
    </r>
    <r>
      <rPr>
        <b/>
        <sz val="10"/>
        <color theme="1"/>
        <rFont val="Arial Narrow"/>
        <family val="2"/>
      </rPr>
      <t>Anexos:</t>
    </r>
    <r>
      <rPr>
        <sz val="10"/>
        <color theme="1"/>
        <rFont val="Arial Narrow"/>
        <family val="2"/>
      </rPr>
      <t xml:space="preserve">
PLAN DE TRABAJO_DTAM
PLAN DE TRABAJO_DTPA
PLAN DE TRABAJO_DTOR
PLAN DE TRABAJO_DTAO
PLAN DE TRABAJO_DTCA
https://drive.google.com/drive/u/1/folders/1UyW42qwp_PWLd5u7oSUPk4Czgdw59hxf</t>
    </r>
  </si>
  <si>
    <r>
      <rPr>
        <b/>
        <sz val="10"/>
        <color theme="1"/>
        <rFont val="Arial Narrow"/>
        <family val="2"/>
      </rPr>
      <t xml:space="preserve">GPM: </t>
    </r>
    <r>
      <rPr>
        <sz val="10"/>
        <color theme="1"/>
        <rFont val="Arial Narrow"/>
        <family val="2"/>
      </rPr>
      <t>24,99%</t>
    </r>
  </si>
  <si>
    <r>
      <rPr>
        <b/>
        <sz val="10"/>
        <rFont val="Arial Narrow"/>
        <family val="2"/>
      </rPr>
      <t xml:space="preserve">GPM: </t>
    </r>
    <r>
      <rPr>
        <sz val="10"/>
        <rFont val="Arial Narrow"/>
        <family val="2"/>
      </rPr>
      <t xml:space="preserve"> El monitoreo y los soportes suministrados, son conformes a la descripción del mapa de riesgos, denotando un adecuado seguimiento.</t>
    </r>
  </si>
  <si>
    <r>
      <rPr>
        <b/>
        <sz val="10"/>
        <rFont val="Arial Narrow"/>
        <family val="2"/>
      </rPr>
      <t>PNN S. MACARENA:</t>
    </r>
    <r>
      <rPr>
        <sz val="10"/>
        <rFont val="Arial Narrow"/>
        <family val="2"/>
      </rPr>
      <t xml:space="preserve"> "Dado que no se materializó el control no se activa por ende no se ejecuta y no se generan evidencias".
</t>
    </r>
    <r>
      <rPr>
        <b/>
        <sz val="10"/>
        <rFont val="Arial Narrow"/>
        <family val="2"/>
      </rPr>
      <t xml:space="preserve">PNN EL TUPARRO: </t>
    </r>
    <r>
      <rPr>
        <sz val="10"/>
        <rFont val="Arial Narrow"/>
        <family val="2"/>
      </rPr>
      <t xml:space="preserve">"Dado que no se materializó el control no se activa por ende no se ejecuta y no se generan evidencias".
</t>
    </r>
    <r>
      <rPr>
        <b/>
        <sz val="10"/>
        <rFont val="Arial Narrow"/>
        <family val="2"/>
      </rPr>
      <t>DNMI CINARUCO:</t>
    </r>
    <r>
      <rPr>
        <sz val="10"/>
        <rFont val="Arial Narrow"/>
        <family val="2"/>
      </rPr>
      <t xml:space="preserve"> "Dado que no se materializó el control no se activa por ende no se ejecuta y no se generan evidencias".
</t>
    </r>
    <r>
      <rPr>
        <b/>
        <sz val="10"/>
        <rFont val="Arial Narrow"/>
        <family val="2"/>
      </rPr>
      <t>PNN TINIGUA:</t>
    </r>
    <r>
      <rPr>
        <sz val="10"/>
        <rFont val="Arial Narrow"/>
        <family val="2"/>
      </rPr>
      <t xml:space="preserve"> "Dado que no se materializó el control no se activa por ende no se ejecuta y no se generan evidencias".
</t>
    </r>
    <r>
      <rPr>
        <b/>
        <sz val="10"/>
        <rFont val="Arial Narrow"/>
        <family val="2"/>
      </rPr>
      <t>PNN SUMAPAZ:</t>
    </r>
    <r>
      <rPr>
        <sz val="10"/>
        <rFont val="Arial Narrow"/>
        <family val="2"/>
      </rPr>
      <t xml:space="preserve"> "Dado que no se materializó el control no se activa por ende no se ejecuta y no se generan evidencias".
</t>
    </r>
    <r>
      <rPr>
        <b/>
        <sz val="10"/>
        <rFont val="Arial Narrow"/>
        <family val="2"/>
      </rPr>
      <t>PNN CHINGAZA:</t>
    </r>
    <r>
      <rPr>
        <sz val="10"/>
        <rFont val="Arial Narrow"/>
        <family val="2"/>
      </rPr>
      <t xml:space="preserve"> "Dado que no se materializó el control no se activa por ende no se ejecuta y no se generan evidencias".
</t>
    </r>
    <r>
      <rPr>
        <b/>
        <sz val="10"/>
        <rFont val="Arial Narrow"/>
        <family val="2"/>
      </rPr>
      <t>PNN PICACHOS:</t>
    </r>
    <r>
      <rPr>
        <sz val="10"/>
        <rFont val="Arial Narrow"/>
        <family val="2"/>
      </rPr>
      <t xml:space="preserve"> "Dado que no se materializó el control no se activa por ende no se ejecuta y no se generan evidencias".</t>
    </r>
  </si>
  <si>
    <t>No se generan alertas ya que se esta ejecutando el control</t>
  </si>
  <si>
    <t>PNN Macarena: De acuerdo al control existente, se elabora un informe  de la implementación del protocolo de PVC, el cual se entregará con el 3er.  Reporte, conforme a lo citado en el procedimiento.
PNN EL TUPARRO: De acuerdo al control existente, se elabora un informe  de la implementación del protocolo de PVC, el cual se entregará con el 3er.  Reporte, conforme a lo citado en el procedimiento.
DNMI CINARUCO: Para el presente trimestre, no se avanzó en la formulación del protocolo de PVC.
PNN TINIGUA:  De acuerdo al control existente, se elabora un informe  de la implementación del protocolo de PVC, el cual se entregará con el 3er.  Reporte, conforme a lo citado en el procedimiento.
PNN SUMAPAZ: La Dirección Territorial recibió el memorando con radicado No. 20232300000413, en el cual realizaron la retroalimentación del informe de implementación de protocolo de PVC del Área Protegida. Realizan comentarios a tener en cuenta para el informe de implementación año 3-2023, en el cual se avanzará durante la vigencia. 
Anexo_1_Memo-20232300000413-RetroalInfoproto.
PNN CHINGAZA: El PNN Chingaza se encuentra realizando proceso de actualización del Protocolo PVC cuya versión aprobada será entregada en el último cuatrimestre del año. 
Para el periodo de reporte se anexa el plan de trabajo construido por el equipo de la línea junto con el cronograma de actualización establecido y el informe mensual de implementación del protocolo PVC correspondiente al primer trimestre de 2023. Ver anexos: Anexo1. Impl_Protocolo., Anexo2. Acta_Actualizacion, Anexo3. CronogramaProto.
PNN PICACHOS: De acuerdo al control existente, se elabora un informe de la implementación del protocolo de PVC, el cual se entregará con el 3er.  Reporte, conforme a lo citado en el procedimiento. 
Las evidencias se encuentran en el siguiente enlace: 
https://drive.google.com/drive/folders/13kBvIJmS7bmC43BpMJgNv5dezAZEBQRV?usp=sharing</t>
  </si>
  <si>
    <t xml:space="preserve">PNN Macarena: La Unidad de Decisión no programó avances al respecto para el periodo reportado.
PNN EL TUPARRO: La Unidad de Decisión no programó avances al respecto para el periodo reportado.
DNMI CINARUCO: La Unidad de Decisión no programó avances al respecto para el periodo reportado.
PNN TINIGUA: La Unidad de Decisión no programó avances al respecto para el periodo reportado.
PNN SUMAPAZ: El monitoreo y los soportes suministrados, son conformes a la descripción del mapa de riesgos, denotando un adecuado seguimiento
PNN CHINGAZA: El monitoreo y los soportes suministrados, son conformes a la descripción del mapa de riesgos, denotando un adecuado seguimiento
PNN PICACHOS: La Unidad de Decisión no programó avances al respecto para el periodo reportado. </t>
  </si>
  <si>
    <r>
      <t xml:space="preserve">PNN Churumbelos: el protocolo de PVC del PNN Curumbelos se encuentra en implementación. 
Anexo 1. Documento protocolo PVC PNNSCHAW_Avance 2022.
https://docs.google.com/document/d/11Fhk-5IjyV-mZwvxyogcA087YH7LAoLC/edit?usp=sharing&amp;ouid=102577248273686335588&amp;rtpof=true&amp;sd=true
SF PM Orito: Anexo 1 remisión informe implementación protocolo PVC, Anexo 2 INFORME SEGUIMIENTO A IMPLEMENTACIÓN PROTOCOLO PVC, Anexo 3 recibido informe protocolo PVC GTEA, Anexo 4 correo retroalimentación protocolo PVC DTAM AP.
https://drive.google.com/drive/u/0/folders/16rMsNE8-G-QZoD0fh714I-IXgVfyXegt
PNN Alto Fragua: Mediante orfeo 20235160000253 se remitió a la DTAM el informe de implementación  del protocolo PVyC del área. (Anexo_1 Orfeo_PVyC y Anexo 2_Informe implementación PVyC). 
https://drive.google.com/drive/u/0/folders/1GwQbcqmgjzPNSeUPgMCjglYWvyDI7-za
PNN Cahuinarí: cuenta con el protocolo PVC  Viabilizado en implementación.  Anexo 1 memorando remisión PROTOCOLO PVC GTEA, Anexo 2 informe de implementación protocolo PVC, Anexo 3 memorando recibido protocolo PVC GTEA.
https://drive.google.com/drive/u/0/folders/1kBcgw8peIaZIxWAFpfJqkLKsLw7YiGiT
PNN Chiribiquete:   El 29 de marzo de 2023 el área protegida remitió nuevamente a la dirección territorial Amazonia el protocolo de prevención, vigilancia y control el cual se encuentra en revisión.
Anexo 1. Correo Remisión DTAM - Protocolo PVC_29032023
https://drive.google.com/drive/u/0/folders/15Q0z3_SgKwCzd32DGOdzKXx9wNrsSvaN
</t>
    </r>
    <r>
      <rPr>
        <b/>
        <sz val="10"/>
        <color theme="1"/>
        <rFont val="Arial Narrow"/>
        <family val="2"/>
      </rPr>
      <t>RNN Puinawai</t>
    </r>
    <r>
      <rPr>
        <sz val="10"/>
        <color theme="1"/>
        <rFont val="Arial Narrow"/>
        <family val="2"/>
      </rPr>
      <t xml:space="preserve">: Para este 1er cuatrimestre la Reserva se encuentra realizando el proceso de contratación del profesional que desarrollara el tema de PVC.  Anexo 1. memorando de autorización de prórroga plan de mejoramiento.  
https://drive.google.com/drive/u/0/folders/1O1WzShhse9MUeLm_enZlVb1-n4BsUMPu
</t>
    </r>
    <r>
      <rPr>
        <b/>
        <sz val="10"/>
        <color theme="1"/>
        <rFont val="Arial Narrow"/>
        <family val="2"/>
      </rPr>
      <t>RNN Nukak:</t>
    </r>
    <r>
      <rPr>
        <sz val="10"/>
        <color theme="1"/>
        <rFont val="Arial Narrow"/>
        <family val="2"/>
      </rPr>
      <t xml:space="preserve">  Cuenta con el protocolo de PVC aprobado y en ejecución. Anexo 1 memorando envío protocolo PVC, Anexo 2 informe de implementación protocolo PVC, Anexo 3 recibido informe PVC GTEA, Anexo 4 correo retroalimentación protocolo PVC DTAM RESERVA.
URL: https://drive.google.com/drive/u/0/folders/1Z-hmpeqIEHPo0jygYsg-N_qIP1CKL1ru
</t>
    </r>
    <r>
      <rPr>
        <b/>
        <sz val="10"/>
        <color theme="1"/>
        <rFont val="Arial Narrow"/>
        <family val="2"/>
      </rPr>
      <t>PNN Yaigojé Apaporis</t>
    </r>
    <r>
      <rPr>
        <sz val="10"/>
        <color theme="1"/>
        <rFont val="Arial Narrow"/>
        <family val="2"/>
      </rPr>
      <t xml:space="preserve">: Cuenta con el protocolo de PVC aprobado y en ejecución. se adjunta informe vigencia 2022, que por las fechas del reporte de riesgos, no habían sido evidenciadas;  el próximo informe estará para el mes de mayo. Anexo 1 orfeo remisión informe protocolo PVC YAIGOJÉ, Anexo 2 informe implementación priotocolo PVC YAIGOJÉ, Anexo 3 memorando recibido protocolo PVC GTEA
URL: https://drive.google.com/drive/u/0/folders/1pALHtaIY4Njal4Fi9a3b705TyO4xKukb
</t>
    </r>
    <r>
      <rPr>
        <b/>
        <sz val="10"/>
        <color theme="1"/>
        <rFont val="Arial Narrow"/>
        <family val="2"/>
      </rPr>
      <t>PNN Amacayacu</t>
    </r>
    <r>
      <rPr>
        <sz val="10"/>
        <color theme="1"/>
        <rFont val="Arial Narrow"/>
        <family val="2"/>
      </rPr>
      <t xml:space="preserve">: El protocolo de pvc se encuentra en implementación, se adjunta informe vigencia 2022, que por las fechas del reporte de riesgos, no habían sido evidenciadas; el próximo informe estará para el mes de mayo. Anexo 1 orfeo envío informe implementación procolo PVC Amacayacu. Anexo 1 orfeo envío informe implementación procolo PVC Amacayacu, Anexo 1 orfeo envío informe implementación procolo PVC Amacayacu, Anexo 1 orfeo envío informe implementación procolo PVC Amacayacu
URL: https://drive.google.com/drive/u/0/folders/1saYseZRR5MUGE5zhvWTMPJNplpQj5d6N
</t>
    </r>
    <r>
      <rPr>
        <b/>
        <sz val="10"/>
        <color theme="1"/>
        <rFont val="Arial Narrow"/>
        <family val="2"/>
      </rPr>
      <t>PNN Río Puré:</t>
    </r>
    <r>
      <rPr>
        <sz val="10"/>
        <color theme="1"/>
        <rFont val="Arial Narrow"/>
        <family val="2"/>
      </rPr>
      <t xml:space="preserve"> el protocolo de PVC esta en implementación. Se adjunta informe vigencia 2022, que por las fechas del reporte de riesgos, no habían sido evidenciadas;  el próximo informe estará para el mes de mayo.. Anexo 1 remisión informe implementación PVC , Anexo 2 informe de implementación informe PVC, Anexo 3 recibido informe protocolo PVC GTEA, Anexo 4 retroalimentación protocolo PVC dtam ap.
URL: https://drive.google.com/drive/u/0/folders/1o0oKD3o4cnUjb6WoXJ_7HChMXBy_KJ2K
PNN La Paya: no reporta.</t>
    </r>
  </si>
  <si>
    <t>PNN Churumbelos: El 21 de marzo de 2023 se envió a DTAM programación de recorridos de PVC en el formato establecido. Anexo  1. formato aamb _fo_25 programacion trimestral de recorrdios
SF PM  Orito: El área protegida ha realizado la respectiva programación de recorridos PVC para el primer trimestre de 2023. Anexo1 aamb_fo_25_progr-trim-de-recorr-P-V-y-C_SF PMOIA_Trim1_2023.
PNN Alto Fragua: Es importante mencionar que el área generó en el mes de diciembre de 2022 la programación de recorridos previstos a realizarse en el primer trimestre de 2023, teniendo en cuenta que en para esa fecha se generaba programación para el primer trimestre de 2023. (Anexo 1 Formato 23 Programacion 1Trm). El 21/03/2023 realizó la programación de recorridos para el segundo trimestre (Anexo 1 Formato 25 Programacion 2Trm) .
PNN Cahuinarí: Se tiene pendiente la programación de los recorridos debido a la situación de riesgos público presentada en el área y se comunica a la DT mediante ORFEO 20235140000183.  Anexo 1 INFORME SOBRE SITUACIÓN DE RIESGO PUBLICO EN EL PNN CAHUINARÍ. 
PNN Chiribiquete: Se generó la programación de recorridos de PVC correspondiente al primer trimestre 2023.
Anexo 1. aamb_fo_25_prog-trimestral-recorridos-PVC_v_1_PNN SCH 
RNN Puinawai: Para este 1er cuatrimestre la Reserva se encuentra realizando el proceso de contratación del profesional que desarrollara el tema de PVC.
RNN Nukak: El área protegida genera formato aamb_fo_25, para actividades programadas para recorridos para el segundo trimestre, debido que en el primer trimestre no se contó con el personal idóneo contratado para realizar la respectiva programación. Anexo 1. Programación-2doTrimestre-de-recorridos-de-prevencion-vigilancia-y-control_v_1
PNN Yaigojé Apaporis:  Ante la situación de riesgo público presentada en el área, para este triemestre no se generó programación trimestral de recorridos. Anexo 1 Memorando situación OP  RP PNN Yaigojé Apaporis
PNN Amacayacu: Se ha realizado la programación de los recorridos de PVC, los cuales se han llevado a cabo de acuerdo a la planeación, teniendo en cuenta las limitantes presupuestales para esta primera vigencia. 
Anexo: aamb_fo_25_programacion-trimestral-de-recorridos-de-prevencion-vigilancia-y-control
PNN Río Puré: el área protegida elaboró la planeación de recorridos teniendo en cuenta los problemas de orden público. Se espera contar con las condiciones de realizar en campo los recorridos. 
Anexo 1:Programacion_trimestral_recorrido_PVC_Primer_Trimestre_2023_pRPU_FO_25.
PNN La Paya: no reporta.</t>
  </si>
  <si>
    <t>PNN CATATUMBO BARI, PNN COCUY, ANU ESTORAQUES, SFF GUANENTA ALTO RIO FONCE, SFF IGUAQUE, PNN PISBA, PNN SERRANIA YARIGUIES y PNN TAMA: El control no se activa por cuando el riesgo no se materializa.</t>
  </si>
  <si>
    <t>No se generan alertas ya que el riesgo no se ha materializado</t>
  </si>
  <si>
    <t>No se genera alerta, pero se envia comunicación al técnico de la DTAN para  que se programen acciones a desarrollar en al vigencia 2023.</t>
  </si>
  <si>
    <t>PNN CATATUMBO BARI: X
PNN COCUY: X
ANU ESTORAQUES:x
SFF GUANENTA ALTO RIO FONCE: X
SFF IGUAQUE: X
PNN PISBA:  X
PNN SERRANIA YARIGUIES:  X
PNN TAMA: X</t>
  </si>
  <si>
    <t>No se ha materializado el riesgo, los avances se presentaran durante al vigencia 2023</t>
  </si>
  <si>
    <t>PNN CATATUMBO BARI: La Unidad de Decisión no programó avances al respecto para el periodo reportado. 
PNN COCUY: La Unidad de Decisión no programó avances al respecto para el periodo reportado. 
AUN ESTORAQUES: La Unidad de Decisión no programó avances al respecto para el periodo reportado.
SFF GUANENTA ALTO RIO FONCE: La Unidad de Decisión no programó avances al respecto para el periodo reportado.
SFF IGUAQUE: La Unidad de Decisión no programó avances al respecto para el periodo reportado.
PNN PISBA: La Unidad de Decisión no programó avances al respecto para el periodo reportado.
PNN SERRANIA YARIGUIES: La Unidad de Decisión no programó avances al respecto para el periodo reportado.
PNN TAMA: La Unidad de Decisión no programó avances al respecto para el periodo reportado.</t>
  </si>
  <si>
    <t xml:space="preserve">Para todas las AP de la DTAN en el primer cuatrimestre No se ha materializado el riesgo, se aplican los controles </t>
  </si>
  <si>
    <r>
      <t xml:space="preserve">Para 7 de las AP de la DTAN: No se generan alertas ya que se esta ejecutando el control,  se estan enviando los correos electrónicos los registros de las presiones reportadas en los rrecorridos de PVC. </t>
    </r>
    <r>
      <rPr>
        <b/>
        <sz val="11"/>
        <rFont val="Arial Narrow"/>
        <family val="2"/>
      </rPr>
      <t>PNN Estoraques</t>
    </r>
    <r>
      <rPr>
        <sz val="11"/>
        <rFont val="Arial Narrow"/>
        <family val="2"/>
      </rPr>
      <t xml:space="preserve">: Se programa reunión para el logro de de las actividades programadas </t>
    </r>
  </si>
  <si>
    <t xml:space="preserve">GTEA: Durante el periodo enero-abril de 2023 se realizó la revisión y retroalimentación a 17 áreas protegidas, de las cuales Flamencos envió formulación y 16 restantes informe de implementación anual 2022 del protocolo de PVC siendo las siguientes:
DTCA (4AP): Colorados, Isla de Salamanca, Corales del Rosario y de San Bernardo, Corchal.
DTAO (5AP): Guacharos, Otún, Orquídeas, Nevado del Huila, Nevados.
DTAN (1AP): Iguaque
DTAM (3AP): Alto Fragua Indi Wasi, Nukak, Yaigoje.
DTOR (3AP): Tuparro, Sumapaz, Picachos
Se incluye informe nacional 2022 y (se recomienda ver el capitulo 6 del mismo) y Memorandos de respuesta a las DT.
Evidencias:
https://drive.google.com/file/d/1Vy51_Ho1HAXmray8cUIpUtqOcF17vUM_/view?usp=share_link </t>
  </si>
  <si>
    <r>
      <rPr>
        <b/>
        <sz val="11"/>
        <color theme="1"/>
        <rFont val="Arial Narrow"/>
        <family val="2"/>
      </rPr>
      <t xml:space="preserve">GTEA: </t>
    </r>
    <r>
      <rPr>
        <sz val="11"/>
        <color theme="1"/>
        <rFont val="Arial Narrow"/>
        <family val="2"/>
      </rPr>
      <t>25%</t>
    </r>
  </si>
  <si>
    <t>La DTPA, actualmente tiene vigentes los protocolos de Prevención Vigilancia y Control, los cuales fueron aprobados en vigencias anteriores, y se viene implementado a la fecha, efectuando los recorridos efectuados según lo estipula para cada AP:
PNN Farallones: Informe de implementacion PVC - Farallones
PNN Gorgona: INFORME ANUAL DE ACCIONES DE PVC PNN GORGONA_2022
PNN Utria: Informe de implementacion PVC
PNN Los Katios:Informe de implementación_PVC_PNN-Los-Katios
PNN Munchique: Informe de implementacion PVC - Farallones
PNN Sanquianga: Informe implementación PVCSANQ_2022
PNN Uramba Bahía Málaga: Informe_PVC_anual_PNN UBM_2022
SFF Malpelo: INFORME IMPLEMENTACIÓN  PROTOCOLO PVC  MALPELO 2022</t>
  </si>
  <si>
    <t>Para las AP adscritas a la DTPA, no ha generado pérdida de información de las presiones; lo cual requiera el ajuste de los protocolos de PVC implementado en cada AP; por lo tanto, no se remite ajustes a estos documentos en el tiempo monitoreado</t>
  </si>
  <si>
    <t>PNN Farallones de Cali: No se generan alertas ya que se esta ejecutando el control
PNN Utría: No se generan alertas ya que se esta ejecutando el control
PNN Katios: No se generan alertas ya que se esta ejecutando el control
PNN Munchique: No se generan alertas ya que se esta ejecutando el control
PNN Sanquianga: No se generan alertas ya que se esta ejecutando el control
PNN Uramba: No se generan alertas ya que se esta ejecutando el control
SFF Malpelo: No se generan alertas ya que se esta ejecutando el control</t>
  </si>
  <si>
    <t>No se ha materializado el riesgo, se aplican los controles</t>
  </si>
  <si>
    <t>PNN Farallones de Cali:  El monitoreo y los soportes suministrados, son conformes a la descripción del mapa de riesgos, denotando un adecuado seguimiento
PNN Utría:  El monitoreo y los soportes suministrados, son conformes a la descripción del mapa de riesgos, denotando un adecuado seguimiento
PNN Katios:  El monitoreo y los soportes suministrados, son conformes a la descripción del mapa de riesgos, denotando un adecuado seguimiento
PNN Munchique:  El monitoreo y los soportes suministrados, son conformes a la descripción del mapa de riesgos, denotando un adecuado seguimiento
PNN Sanquianga:  El monitoreo y los soportes suministrados, son conformes a la descripción del mapa de riesgos, denotando un adecuado seguimiento
PNN Uramba:  El monitoreo y los soportes suministrados, son conformes a la descripción del mapa de riesgos, denotando un adecuado seguimiento
SFF Malpelo:  El monitoreo y los soportes suministrados, son conformes a la descripción del mapa de riesgos, denotando un adecuado seguimiento</t>
  </si>
  <si>
    <t xml:space="preserve">PNN Farallones de Cali: el AP remitió por correo los recorridos realizados en el primer trimestre para revisión. Evidencia: Correo-PNN Farallones y Formatos de actividades de PVC
PNN Gorgona: el AP remitió por correo los recorridos realizados en el primer trimestre para revisión. Evidencia: REMISIÓN DE RECORRIDOS PVC-GORGONA
PNN Utría: el AP remitió informe de recorridos realizado en el 1er trimestre para revisión. Evidencia: Correo-PNN Utria.
PNN Katios: Para este primer trimestre no se reporta presiones antrópicas en los recorridos de PVC. Evidencias: Memorando_RAD-Reporte-PVC-Enero-2023-Katios, Memorando_RAD-Reporte_Febrero_PVC_PNN_Los_Katios y Memorando_Reporte_Marzo_PNNK_2023 
PNN Munchique: Por situaciones de orden público en el AP no se han retomado los recorridos de PVC. Evidencias: 120237690000143_00001
PNN Sanquianga: el AP remitio por correo los recorridos realizados a finales de 2022 pendientes por registrar para el informe del primer trimestre; considerando que por situaciones de riesgo público y contratación de personal no se han ejecutado recorridos en el AP. Evidencia: REMISIÓN DE RECORRIDOS PVC-SANQUIANGA
PNN Uramba: No se ha avanzado, hasta no desarrollar el espacio de EMC, el cual va a determinar la ruta y alcances de los profesionales a contratar que este avalado por EMC. No se anexan evidencias.
SFF Malpelo: el AP remitió por correo los recorridos realizados en el primer trimestre para revisión. Evidencia: REMISIÓN DE RECORRIDOS PVC-MALPELO
</t>
  </si>
  <si>
    <t>PNN Farallones de Cali: El monitoreo y los soportes suministrados, son conformes a la descripción del mapa de riesgos, denotando un adecuado seguimiento
PNN Gorgona: El monitoreo y los soportes suministrados, son conformes a la descripción del mapa de riesgos, denotando un adecuado seguimiento
PNN Utría: El monitoreo y los soportes suministrados, son conformes a la descripción del mapa de riesgos, denotando un adecuado seguimiento
PNN Katios: El monitoreo y los soportes suministrados, son conformes a la descripción del mapa de riesgos, denotando un adecuado seguimiento
PNN Munchique: El monitoreo y los soportes suministrados, son conformes a la descripción del mapa de riesgos, denotando un adecuado seguimiento
PNN Sanquianga: La unidad de decisión informa acciones externas que no permiten ejecutar lo programado
PNN Uramba: La unidad de decisión informa acciones externas que no permiten ejecutar lo programado.
SFF Malpelo: El monitoreo y los soportes suministrados, son conformes a la descripción del mapa de riesgos, denotando un adecuado seguimiento</t>
  </si>
  <si>
    <t>PNN Farallones de Cali: X
PNN Utría: X
PNN Katios: X
PNN Munchique: X
SFF Malpelo: X</t>
  </si>
  <si>
    <t>PNN Uramba: X
PNN Sanquianga: X</t>
  </si>
  <si>
    <r>
      <t>PNN Farallones de Cali: 16,7%
PNN Gorgona: 16,7%
PNN Utría: 16,7%
PNN Katios: 16,7%
PNN Munchique:0%
PNN Sanquianga: 0%
PNN Uramba: 0%
SFF Malpelo:16,7</t>
    </r>
    <r>
      <rPr>
        <sz val="10"/>
        <rFont val="Arial Narrow"/>
        <family val="2"/>
      </rPr>
      <t>%</t>
    </r>
  </si>
  <si>
    <t>PNN Churumbelos: 24/03/2023
SF PM Orito: 27/03/2023
PNN Alto Fragua: 27/03/2023
PNN Cahuinarí: 30/03/2023
PNN Chiribiquete: 30/03/2023
RNN Puinawai: 27/03/2023 
RNN Nukak: 27/03/2023 
PNN Yaigojé Apaporis: 31/03/2023
PNN Amacayacu: 30/03/2023PNN 
Río Puré: 28/03/2023</t>
  </si>
  <si>
    <r>
      <rPr>
        <b/>
        <sz val="10"/>
        <rFont val="Arial Narrow"/>
        <family val="2"/>
      </rPr>
      <t xml:space="preserve">GCM: </t>
    </r>
    <r>
      <rPr>
        <sz val="10"/>
        <rFont val="Arial Narrow"/>
        <family val="2"/>
      </rPr>
      <t xml:space="preserve">En el primer cuatrimestre, se han realzado el seguimiento a los mecanismos de comunicación realizados, diseñados y publicados por el Grupo de Comunicaciones en los diferentes medios de comunicación interna de la Entidad y en los medios de redes sociales, y pagina WEB.
</t>
    </r>
    <r>
      <rPr>
        <b/>
        <sz val="10"/>
        <rFont val="Arial Narrow"/>
        <family val="2"/>
      </rPr>
      <t xml:space="preserve">Evidencias: </t>
    </r>
    <r>
      <rPr>
        <sz val="10"/>
        <rFont val="Arial Narrow"/>
        <family val="2"/>
      </rPr>
      <t xml:space="preserve">
1,1) Segumiento al Cumplimiento de Mecanismos de Comunicación
</t>
    </r>
    <r>
      <rPr>
        <b/>
        <sz val="10"/>
        <rFont val="Arial Narrow"/>
        <family val="2"/>
      </rPr>
      <t>Enlace Evidencias:</t>
    </r>
    <r>
      <rPr>
        <sz val="10"/>
        <rFont val="Arial Narrow"/>
        <family val="2"/>
      </rPr>
      <t xml:space="preserve"> https://drive.google.com/drive/folders/1WfN9Xe4YTLyeZXizBS-Jb-o12aiyvL2m</t>
    </r>
  </si>
  <si>
    <t xml:space="preserve">No se generaron alertas dado que el control se ha vennido ejecutando según lo planificado </t>
  </si>
  <si>
    <r>
      <rPr>
        <b/>
        <sz val="10"/>
        <rFont val="Arial Narrow"/>
        <family val="2"/>
      </rPr>
      <t>GCM:</t>
    </r>
    <r>
      <rPr>
        <sz val="10"/>
        <rFont val="Arial Narrow"/>
        <family val="2"/>
      </rPr>
      <t xml:space="preserve"> La profesional WEB Master del Grupo de Comunicaciones, realizó la verificación de una solicitud realizada por la DTOR y en la revisión se por parte de la profesional, se evidenció que se deben realizar ajustes para la publicación en la Página WEB.</t>
    </r>
    <r>
      <rPr>
        <b/>
        <sz val="10"/>
        <rFont val="Arial Narrow"/>
        <family val="2"/>
      </rPr>
      <t xml:space="preserve">
Evidencias:</t>
    </r>
    <r>
      <rPr>
        <sz val="10"/>
        <rFont val="Arial Narrow"/>
        <family val="2"/>
      </rPr>
      <t xml:space="preserve">
2.1) 12-04-2023 - Revisión y Retroalimentación Infor. DTOR Pag.WEB
</t>
    </r>
    <r>
      <rPr>
        <b/>
        <sz val="10"/>
        <rFont val="Arial Narrow"/>
        <family val="2"/>
      </rPr>
      <t>Enlace Evidencias:</t>
    </r>
    <r>
      <rPr>
        <sz val="10"/>
        <rFont val="Arial Narrow"/>
        <family val="2"/>
      </rPr>
      <t xml:space="preserve">
https://drive.google.com/drive/folders/1rCHJGHmy2qPrMjKqWnek49wgfu0gBFYU</t>
    </r>
  </si>
  <si>
    <r>
      <rPr>
        <b/>
        <sz val="10"/>
        <rFont val="Arial Narrow"/>
        <family val="2"/>
      </rPr>
      <t>GCM:</t>
    </r>
    <r>
      <rPr>
        <sz val="10"/>
        <rFont val="Arial Narrow"/>
        <family val="2"/>
      </rPr>
      <t xml:space="preserve"> No se reporta al ser un control correctivo</t>
    </r>
  </si>
  <si>
    <t xml:space="preserve">El monitoreo y los soportes suministrados, son conformes a la descripción del mapa de riesgos, denotando un adecuado seguimiento. </t>
  </si>
  <si>
    <r>
      <rPr>
        <b/>
        <sz val="10"/>
        <rFont val="Arial Narrow"/>
        <family val="2"/>
      </rPr>
      <t>GCM:</t>
    </r>
    <r>
      <rPr>
        <sz val="10"/>
        <rFont val="Arial Narrow"/>
        <family val="2"/>
      </rPr>
      <t xml:space="preserve"> Se realizó el seguimiento de las actividades realizadas por el Grupo de Comunicaciones en realción a Comunicación Externa, Comunicación Interna, Campañas y Alianzas y Calendario de las fechas celebradas.
</t>
    </r>
    <r>
      <rPr>
        <b/>
        <sz val="10"/>
        <rFont val="Arial Narrow"/>
        <family val="2"/>
      </rPr>
      <t xml:space="preserve">Evidencias: </t>
    </r>
    <r>
      <rPr>
        <sz val="10"/>
        <rFont val="Arial Narrow"/>
        <family val="2"/>
      </rPr>
      <t xml:space="preserve">
1.1 Comunicación Externa GCM
1.2 Comunicación Interna GCM
1.3 Campañas y Alianzas GCM
1.4 Calendario GCM
</t>
    </r>
    <r>
      <rPr>
        <b/>
        <sz val="10"/>
        <rFont val="Arial Narrow"/>
        <family val="2"/>
      </rPr>
      <t xml:space="preserve">Enlace Evidencias: </t>
    </r>
    <r>
      <rPr>
        <sz val="10"/>
        <rFont val="Arial Narrow"/>
        <family val="2"/>
      </rPr>
      <t xml:space="preserve">
https://drive.google.com/drive/folders/16wQ8fhT7JgbjYLUAt-KjyDtZBe3bB5KO</t>
    </r>
  </si>
  <si>
    <r>
      <rPr>
        <b/>
        <sz val="10"/>
        <rFont val="Arial Narrow"/>
        <family val="2"/>
      </rPr>
      <t xml:space="preserve">GCM: </t>
    </r>
    <r>
      <rPr>
        <sz val="10"/>
        <rFont val="Arial Narrow"/>
        <family val="2"/>
      </rPr>
      <t>El Grupo de Comuniciones publicó una comunicación interna  sobre los cambios que estan trabajandose en la página WEB de la Entidad y la Intranet, con miras a generar conocimiento de las actualizaciones que el Proceso de Gestión de Comunicaciones esta adelantando para el manejo de la información.</t>
    </r>
    <r>
      <rPr>
        <b/>
        <sz val="10"/>
        <rFont val="Arial Narrow"/>
        <family val="2"/>
      </rPr>
      <t xml:space="preserve">
Evidencias:
</t>
    </r>
    <r>
      <rPr>
        <sz val="10"/>
        <rFont val="Arial Narrow"/>
        <family val="2"/>
      </rPr>
      <t xml:space="preserve">2.1. Pieza Comunicacional Identidad Digital
</t>
    </r>
    <r>
      <rPr>
        <b/>
        <sz val="10"/>
        <rFont val="Arial Narrow"/>
        <family val="2"/>
      </rPr>
      <t xml:space="preserve">Enlace Evidencias: </t>
    </r>
    <r>
      <rPr>
        <sz val="10"/>
        <rFont val="Arial Narrow"/>
        <family val="2"/>
      </rPr>
      <t xml:space="preserve">
https://drive.google.com/drive/folders/1aevOyqMbZ1N1PTObHmjZAXl7qmp_wWqd</t>
    </r>
  </si>
  <si>
    <t xml:space="preserve">La Unidad de Decisión no programó avances al respecto para el periodo reportado. </t>
  </si>
  <si>
    <t>No requiere alerta porque no se han presentado incumplimientos</t>
  </si>
  <si>
    <t xml:space="preserve">No se ha materializado el riesgo </t>
  </si>
  <si>
    <r>
      <t>GCI:</t>
    </r>
    <r>
      <rPr>
        <sz val="10"/>
        <rFont val="Arial Narrow"/>
        <family val="2"/>
      </rPr>
      <t>Para el primer cuatrimestre,</t>
    </r>
    <r>
      <rPr>
        <b/>
        <sz val="10"/>
        <rFont val="Arial Narrow"/>
        <family val="2"/>
      </rPr>
      <t xml:space="preserve"> </t>
    </r>
    <r>
      <rPr>
        <sz val="10"/>
        <rFont val="Arial Narrow"/>
        <family val="2"/>
      </rPr>
      <t>no se ha requerido la activación de control de riesgo materializado,</t>
    </r>
    <r>
      <rPr>
        <b/>
        <sz val="10"/>
        <rFont val="Arial Narrow"/>
        <family val="2"/>
      </rPr>
      <t xml:space="preserve"> </t>
    </r>
    <r>
      <rPr>
        <sz val="10"/>
        <rFont val="Arial Narrow"/>
        <family val="2"/>
      </rPr>
      <t>por lo tanto no se anexa evidencia.</t>
    </r>
  </si>
  <si>
    <r>
      <t>GCI:</t>
    </r>
    <r>
      <rPr>
        <sz val="10"/>
        <rFont val="Arial Narrow"/>
        <family val="2"/>
      </rPr>
      <t>Para el primer cuatrimestre,</t>
    </r>
    <r>
      <rPr>
        <b/>
        <sz val="10"/>
        <rFont val="Arial Narrow"/>
        <family val="2"/>
      </rPr>
      <t xml:space="preserve"> </t>
    </r>
    <r>
      <rPr>
        <sz val="10"/>
        <rFont val="Arial Narrow"/>
        <family val="2"/>
      </rPr>
      <t>no se ha presentado ninguna modificación al Plan Anual deAuditoría en razón a que fue presentado para aprobación en el CICCI del 31 de marzo,por lo tanto no se anexa evidencia.</t>
    </r>
  </si>
  <si>
    <r>
      <rPr>
        <b/>
        <sz val="10"/>
        <rFont val="Arial Narrow"/>
        <family val="2"/>
      </rPr>
      <t>GCI</t>
    </r>
    <r>
      <rPr>
        <sz val="10"/>
        <rFont val="Arial Narrow"/>
        <family val="2"/>
      </rPr>
      <t xml:space="preserve">: Realizó seguimiento  mensualmente al Plan Anual de Auditorías 
</t>
    </r>
    <r>
      <rPr>
        <b/>
        <sz val="10"/>
        <rFont val="Arial Narrow"/>
        <family val="2"/>
      </rPr>
      <t>Evidencia:</t>
    </r>
    <r>
      <rPr>
        <sz val="10"/>
        <rFont val="Arial Narrow"/>
        <family val="2"/>
      </rPr>
      <t>Actas 1,2 y 3 y listas de asistencias</t>
    </r>
    <r>
      <rPr>
        <b/>
        <sz val="10"/>
        <rFont val="Arial Narrow"/>
        <family val="2"/>
      </rPr>
      <t xml:space="preserve">.
</t>
    </r>
    <r>
      <rPr>
        <sz val="10"/>
        <rFont val="Arial Narrow"/>
        <family val="2"/>
      </rPr>
      <t xml:space="preserve">
https://drive.google.com/drive/folders/1Cp5PLZw3S0Iu7PAJHuE0HFFadZlrHeG8?usp=sharing</t>
    </r>
  </si>
  <si>
    <r>
      <rPr>
        <b/>
        <sz val="10"/>
        <rFont val="Arial Narrow"/>
        <family val="2"/>
      </rPr>
      <t xml:space="preserve">GCI: </t>
    </r>
    <r>
      <rPr>
        <sz val="10"/>
        <rFont val="Arial Narrow"/>
        <family val="2"/>
      </rPr>
      <t>La acción se ejecutará en el ejercicio de la Planeación Estratégica para la vigencia 2024, por lo tanto no se anexa evidencia.</t>
    </r>
  </si>
  <si>
    <r>
      <rPr>
        <b/>
        <sz val="10"/>
        <rFont val="Arial Narrow"/>
        <family val="2"/>
      </rPr>
      <t>GCI:</t>
    </r>
    <r>
      <rPr>
        <sz val="10"/>
        <rFont val="Arial Narrow"/>
        <family val="2"/>
      </rPr>
      <t xml:space="preserve"> El 31 de marzo de 2023, se llevó a cabo el Primer CICCI, mediante el cual se aprobó el Plan Anual de Auditoría a ejecutar en la vigencia 2023
, 
</t>
    </r>
    <r>
      <rPr>
        <b/>
        <sz val="10"/>
        <rFont val="Arial Narrow"/>
        <family val="2"/>
      </rPr>
      <t xml:space="preserve">Evidencia: </t>
    </r>
    <r>
      <rPr>
        <sz val="10"/>
        <rFont val="Arial Narrow"/>
        <family val="2"/>
      </rPr>
      <t xml:space="preserve">Listado de asistencia y Acta Primer CICCI , la cual se encuentra en la Dirección General en proceso de firma, por lo tanto, se cargará firmada en el segundo monitoreo.
https://drive.google.com/file/d/1NpmE3DWI8SzLScq6OwdlYU8EAHC0viMv/view?usp=sharing
</t>
    </r>
  </si>
  <si>
    <r>
      <rPr>
        <b/>
        <sz val="10"/>
        <rFont val="Arial Narrow"/>
        <family val="2"/>
      </rPr>
      <t xml:space="preserve">OCDI. </t>
    </r>
    <r>
      <rPr>
        <sz val="10"/>
        <rFont val="Arial Narrow"/>
        <family val="2"/>
      </rPr>
      <t>17/04/2023</t>
    </r>
  </si>
  <si>
    <r>
      <rPr>
        <b/>
        <sz val="10"/>
        <rFont val="Arial Narrow"/>
        <family val="2"/>
      </rPr>
      <t xml:space="preserve">OCDI. </t>
    </r>
    <r>
      <rPr>
        <sz val="10"/>
        <rFont val="Arial Narrow"/>
        <family val="2"/>
      </rPr>
      <t>La Jefe de Oficina llevó a cabo la revisión de y seguimiento de la base de datos, verificando los vencimiento de las etapas y asignado a cada profesional a traves de correo electronico, para la práctica de pruebas y/o evaluación del proceso, de acuerdo a la etapa en que se encuentre la actuación. 
Siendo evaluados así, 41 procesos disciplinarios.</t>
    </r>
    <r>
      <rPr>
        <u/>
        <sz val="10"/>
        <color indexed="12"/>
        <rFont val="Arial"/>
        <family val="2"/>
      </rPr>
      <t xml:space="preserve">
</t>
    </r>
  </si>
  <si>
    <r>
      <rPr>
        <b/>
        <sz val="10"/>
        <rFont val="Arial Narrow"/>
        <family val="2"/>
      </rPr>
      <t xml:space="preserve">OCDI. </t>
    </r>
    <r>
      <rPr>
        <sz val="10"/>
        <rFont val="Arial Narrow"/>
        <family val="2"/>
      </rPr>
      <t>17/04/2024</t>
    </r>
    <r>
      <rPr>
        <sz val="11"/>
        <color theme="1"/>
        <rFont val="Calibri"/>
        <family val="2"/>
        <scheme val="minor"/>
      </rPr>
      <t/>
    </r>
  </si>
  <si>
    <r>
      <rPr>
        <b/>
        <sz val="10"/>
        <rFont val="Arial Narrow"/>
        <family val="2"/>
      </rPr>
      <t xml:space="preserve">OCDI. </t>
    </r>
    <r>
      <rPr>
        <sz val="10"/>
        <rFont val="Arial Narrow"/>
        <family val="2"/>
      </rPr>
      <t>La Jefe de Oficina a traves de correos electronicos de fechas 16 y 23 de Enero, 01 de febrero, 02 y 10 de marzo, y 03 y 04 de abril de 2023, realizó el reparto de los procesos disciplinarios priorizados, cuya etapa de encontraba proxima a vencer. 
Ver Anexo. "Correos electronicos reparto"
 https://drive.google.com/drive/folders/1zmYRXH5jAYWeN6lmXsbMiIdT4bi4oQlS</t>
    </r>
  </si>
  <si>
    <r>
      <rPr>
        <b/>
        <sz val="10"/>
        <rFont val="Arial Narrow"/>
        <family val="2"/>
      </rPr>
      <t xml:space="preserve">OCDI. </t>
    </r>
    <r>
      <rPr>
        <sz val="10"/>
        <rFont val="Arial Narrow"/>
        <family val="2"/>
      </rPr>
      <t>17/04/2025</t>
    </r>
    <r>
      <rPr>
        <sz val="11"/>
        <color theme="1"/>
        <rFont val="Calibri"/>
        <family val="2"/>
        <scheme val="minor"/>
      </rPr>
      <t/>
    </r>
  </si>
  <si>
    <r>
      <rPr>
        <b/>
        <sz val="10"/>
        <rFont val="Arial Narrow"/>
        <family val="2"/>
      </rPr>
      <t xml:space="preserve">OCDI. </t>
    </r>
    <r>
      <rPr>
        <sz val="10"/>
        <rFont val="Arial Narrow"/>
        <family val="2"/>
      </rPr>
      <t>Los abogados cumplimieron con el reparto asignado dentro de los meses de Enero a 17 Abril 2023.
Ver Anexo. "Correos electronicos reparto"
 https://drive.google.com/drive/folders/1zmYRXH5jAYWeN6lmXsbMiIdT4bi4oQlS</t>
    </r>
  </si>
  <si>
    <r>
      <rPr>
        <b/>
        <sz val="10"/>
        <rFont val="Arial Narrow"/>
        <family val="2"/>
      </rPr>
      <t>OCDI.</t>
    </r>
    <r>
      <rPr>
        <sz val="10"/>
        <rFont val="Arial Narrow"/>
        <family val="2"/>
      </rPr>
      <t xml:space="preserve"> 17/04/2023</t>
    </r>
  </si>
  <si>
    <r>
      <rPr>
        <b/>
        <sz val="10"/>
        <rFont val="Arial Narrow"/>
        <family val="2"/>
      </rPr>
      <t>OCDI</t>
    </r>
    <r>
      <rPr>
        <sz val="10"/>
        <rFont val="Arial Narrow"/>
        <family val="2"/>
      </rPr>
      <t xml:space="preserve"> Se revisó diariamente el estado de los expedientes y priorizó el impulso de los siguientes Expedientes: 972-2022, 991-2022, 968-2022, 949-2022, 952-2022, 921-2021, 979-2022, 931-2021, 946-2022, 933-2021, 940-2021, 970-2022, 935-2021, 945-2021, 963-2022, 961-2022, 965-2022, 977-2022, 960-2022, 973-2023, 975-2022, 971-2022, 951-2022, 922-2021, 944-2021, 959-2022, 956-2022, 985-2022, 978-2022, 983-2022, 952-2022, 980-2022, 988-2022, 957-2022, 984-2022, 933-2021, 966-2022, 970-2022, 947-2022, 912-2021 y 922-2022. 
Ver anexo "CERTIFICACIÒN REVISIÒN BASE DE DATOS ENERO A 17 DE ABRIL 2023"
https://drive.google.com/drive/folders/1Zea83wvmSTH8pVON1Bkm7qEHMYKE_Ese</t>
    </r>
  </si>
  <si>
    <r>
      <rPr>
        <b/>
        <sz val="10"/>
        <rFont val="Arial Narrow"/>
        <family val="2"/>
      </rPr>
      <t>OCDI</t>
    </r>
    <r>
      <rPr>
        <sz val="10"/>
        <rFont val="Arial Narrow"/>
        <family val="2"/>
      </rPr>
      <t>. 16,66%</t>
    </r>
  </si>
  <si>
    <r>
      <rPr>
        <b/>
        <sz val="10"/>
        <rFont val="Arial Narrow"/>
        <family val="2"/>
      </rPr>
      <t>OCDI.</t>
    </r>
    <r>
      <rPr>
        <sz val="10"/>
        <rFont val="Arial Narrow"/>
        <family val="2"/>
      </rPr>
      <t xml:space="preserve"> 17/04/2024</t>
    </r>
    <r>
      <rPr>
        <sz val="11"/>
        <color theme="1"/>
        <rFont val="Calibri"/>
        <family val="2"/>
        <scheme val="minor"/>
      </rPr>
      <t/>
    </r>
  </si>
  <si>
    <r>
      <rPr>
        <b/>
        <sz val="10"/>
        <rFont val="Arial Narrow"/>
        <family val="2"/>
      </rPr>
      <t xml:space="preserve">OCDI </t>
    </r>
    <r>
      <rPr>
        <sz val="10"/>
        <rFont val="Arial Narrow"/>
        <family val="2"/>
      </rPr>
      <t xml:space="preserve"> Se expedieron autos de cargos y citación audiencia dentro de los siguientes expedientes 921/2021, 952/2022, 947/2022 y 912/2021
Ver anexo "Base de Datos Autos Pliegos de cargos y de citación audiencia Enero a 17 Abril 2023"
https://drive.google.com/drive/folders/1a2IEk6_srr7MJnnezApeIkBjIOs17MYy </t>
    </r>
  </si>
  <si>
    <r>
      <rPr>
        <b/>
        <sz val="10"/>
        <rFont val="Arial Narrow"/>
        <family val="2"/>
      </rPr>
      <t>DTOR</t>
    </r>
    <r>
      <rPr>
        <sz val="10"/>
        <rFont val="Arial Narrow"/>
        <family val="2"/>
      </rPr>
      <t>: Durante este periodo las áreas protegidas de la DTOR adelantaron las siguientes acciones en materia de seguimiento a acuerdos y socializaciones para la vinculación de nuevos beneficiarios; se presentaron demoras en la contratación de personal lo que repercutió en el avance del desarrollo de las actividades previstas para algunas áreas. De esta manera, en este periodo se adelantó:
PNN Tinigua: Aproximación y concertación con representantes de comunidades de juntas de acción comunal adscritas a ASOJUNTAS del municipio de la Uribe – Meta (Anexo 1).
PNN Sumapaz: se adelantó una reunión con la comunidad de la vereda Agua Linda, Lejanías-Meta, en el marco del proyecto Áreas Protegidas y Paz con la participación de WWF, PNN Sumapaz y comunidad de la vereda Agualinda. En este espacio se socializaron los resultados de la planificación de fincas realizadas para las familias que hacen parte del proyecto Áreas Protegidas y Paz en la vereda Agualinda del municipio de Lejanías – Meta (Anexo 2).
DNMI Cinaruco: se realizó seguimiento a las implementaciones de los acuerdos suscritos en la vigencia pasada y a las acciones de tipo productiva que se adelantan en el área protegida, con el fin de favorecer prácticas más sostenibles con las comunidades. De igual forma, se llevaron a cabo espacios de socialización de tratamientos productivos y de conservación a los nuevos beneficiarios que suscribirán acuerdos en esta vigencia. Se realizó un balance del estado de las implementaciones de los acuerdos con el fin de ir acompañando los compromisos establecidos (Anexo 3, 4, 5 y 6).
PNN Cordillera de Los Picachos: se llevaron a cabo socializaciones con la comunidad de la zona de influencia del Parque correspondiente a la Reserva campesina de Pato Balsillas con el fin de reconocer la ruta de suscripción de acuerdos y los requerimientos técnicos que se presentan en la formalización de los acuerdos por partes de las partes. De igual forma, se realizó un balance del estado de cumplimiento de los avances con el fin de estructurar una ruta de seguimiento con cada familia conforme a los compromisos establecidos (Anexo 7, 8 y 9).</t>
    </r>
    <r>
      <rPr>
        <b/>
        <sz val="10"/>
        <rFont val="Arial Narrow"/>
        <family val="2"/>
      </rPr>
      <t xml:space="preserve">
ANEXOS: https://drive.google.com/drive/folders/1PPAQySBseBK-Q5zfwdpccZ1bpjaQko7I?usp=sharing
DTPA: </t>
    </r>
    <r>
      <rPr>
        <sz val="10"/>
        <rFont val="Arial Narrow"/>
        <family val="2"/>
      </rPr>
      <t>Se adelanto la planificación, para evaluar metas, modalidades de contratación y proyecciones para el año 2023 de los acuerdos a suscribir, donde se contó con acompañamiento del área técnica y jurídica de la DTPA. Durante las reuniones, se prioriza la firma de ocho (8) acuerdos individuales en el municipio de Dagua, en la Cuenca Anchicayá, siete (7) acuerdos en el municipio de Cali en cuenca Pance y cuenca Cali. Del mismo modo, se proyecta analizar nuevos predios a intervenir con diferentes herramientas de manejo del paisaje y se define que para el Acuerdo Colectivo de Pueblo Nuevo, se requiere seleccionar las familias y las acciones directas a ejecutar para intervenir los predios.
Evidencias: Anexo 1_Planificación 2023</t>
    </r>
    <r>
      <rPr>
        <b/>
        <sz val="10"/>
        <rFont val="Arial Narrow"/>
        <family val="2"/>
      </rPr>
      <t xml:space="preserve">
https://drive.google.com/drive/folders/1BKKjnuT9Pagni7KGN9E1Xp33Sc1TFL-o?usp=share_link
DTCA: </t>
    </r>
    <r>
      <rPr>
        <sz val="10"/>
        <rFont val="Arial Narrow"/>
        <family val="2"/>
      </rPr>
      <t xml:space="preserve">Para esta vigencia 2023 la DTCA se compromete a gestionar 210 acuerdos para la conservación con las familias que actualmente colindan o están dentro de las áreas de especial interés ambiental bajo la administración de parques Nacionales Naturales de Colombia repartidos así:
Paramillo: con doscientos (200) acuerdos de conservación, todos financiados con recursos de cooperación internacional a saber:
_Treinta y cuatro (34) acuerdos de conservación con familias campesinas del municipio de Peque, financiados con recursos del Banco Mundial y administrados por la ONG ACDI/VOCA.
_Ciento treinta (130) acuerdos de conservación con familias campesinas de zona aledaña al Parque en los municipios de Puerto Libertador y San José de Uré bajo el programa "Diversidad Biológica y áreas protegidas" financiado con recursos de cooperación alemana KFW Fase II, bajo el convenio No. 010 del 2020 suscrito entre FEDECACAO – PATRIMONIO NATURAL Y PARQUES NACIONALES NATURALES DE COLOMBIA
__Treinta y seis (36) acuerdos de conservación con familias vulnerables al interior del PNN Paramillo financiados con recursos del Gobierno de Reino Unido - U.K
CORCHAL: se tiene programado la ejecución de 10 acuerdo suscritos con familias campesinas de acuerdos de restauración ecológica participativa, de los cuales se lograron gestiones con cuatro campesinos, de estos acercamientos se ha logrado la caracterización UOT de dos predios (FESTO TERAN y EMERL ZUÑIGA)..
Se anexa: carpeta con anexos de la gestión en el marco de los acuerdo en el SFF CORCHAL.
</t>
    </r>
    <r>
      <rPr>
        <b/>
        <sz val="10"/>
        <rFont val="Arial Narrow"/>
        <family val="2"/>
      </rPr>
      <t xml:space="preserve">https://drive.google.com/drive/folders/1nljIfpj2nvEBkFXV7-IcZ384eSofQwUO?usp=sharing </t>
    </r>
    <r>
      <rPr>
        <sz val="10"/>
        <rFont val="Arial Narrow"/>
        <family val="2"/>
      </rPr>
      <t xml:space="preserve">.
</t>
    </r>
    <r>
      <rPr>
        <b/>
        <sz val="10"/>
        <rFont val="Arial Narrow"/>
        <family val="2"/>
      </rPr>
      <t>DTAN</t>
    </r>
    <r>
      <rPr>
        <sz val="10"/>
        <rFont val="Arial Narrow"/>
        <family val="2"/>
      </rPr>
      <t xml:space="preserve">: Para el el primer cuatrimestre de 2023 no se presenta avance en la suscripcion de acuerdos con comuniadades campesinas, No se adjunta  evidencias.
</t>
    </r>
    <r>
      <rPr>
        <b/>
        <sz val="10"/>
        <rFont val="Arial Narrow"/>
        <family val="2"/>
      </rPr>
      <t>DTAO</t>
    </r>
    <r>
      <rPr>
        <sz val="10"/>
        <rFont val="Arial Narrow"/>
        <family val="2"/>
      </rPr>
      <t xml:space="preserve">: Durante el primer trimestre de 2023 no se remitido  acuerdos por parte de las AP, ya que se encuentran en el proceso de concertación con las comunidades.  Evidencias: N/A
</t>
    </r>
    <r>
      <rPr>
        <b/>
        <sz val="10"/>
        <rFont val="Arial Narrow"/>
        <family val="2"/>
      </rPr>
      <t>DTAM</t>
    </r>
    <r>
      <rPr>
        <sz val="10"/>
        <rFont val="Arial Narrow"/>
        <family val="2"/>
      </rPr>
      <t>:  Se envía información relacionada con 32 acuerdos de restauración del PNN AFIW (Ficha ERRE y FREP, Minutadel acuerdo, anexo técnico y Geodatabase) para revisión y emisión de concepto técnico de parte de la SGM.
Anexos:  1 Orfeo Solicitud de revisión y emisión de concepto técnico acuerdos de restauración PNN AFIW
https://drive.google.com/drive/u/1/folders/1yRhnVfyOrNlQkpj-2NLCyPyT8M_3VBX5</t>
    </r>
  </si>
  <si>
    <r>
      <rPr>
        <b/>
        <sz val="10"/>
        <rFont val="Arial Narrow"/>
        <family val="2"/>
      </rPr>
      <t xml:space="preserve">DTOR: </t>
    </r>
    <r>
      <rPr>
        <sz val="10"/>
        <rFont val="Arial Narrow"/>
        <family val="2"/>
      </rPr>
      <t>12/04/2023</t>
    </r>
    <r>
      <rPr>
        <b/>
        <sz val="10"/>
        <rFont val="Arial Narrow"/>
        <family val="2"/>
      </rPr>
      <t xml:space="preserve">
DTPA: </t>
    </r>
    <r>
      <rPr>
        <sz val="10"/>
        <rFont val="Arial Narrow"/>
        <family val="2"/>
      </rPr>
      <t xml:space="preserve">12/04/2023
</t>
    </r>
    <r>
      <rPr>
        <b/>
        <sz val="10"/>
        <rFont val="Arial Narrow"/>
        <family val="2"/>
      </rPr>
      <t xml:space="preserve">DTCA: </t>
    </r>
    <r>
      <rPr>
        <sz val="10"/>
        <rFont val="Arial Narrow"/>
        <family val="2"/>
      </rPr>
      <t xml:space="preserve">30/03/2023
</t>
    </r>
    <r>
      <rPr>
        <b/>
        <sz val="10"/>
        <rFont val="Arial Narrow"/>
        <family val="2"/>
      </rPr>
      <t>DTAN</t>
    </r>
    <r>
      <rPr>
        <sz val="10"/>
        <rFont val="Arial Narrow"/>
        <family val="2"/>
      </rPr>
      <t xml:space="preserve">: 27/03/2023
</t>
    </r>
    <r>
      <rPr>
        <b/>
        <sz val="10"/>
        <rFont val="Arial Narrow"/>
        <family val="2"/>
      </rPr>
      <t>DTAO:</t>
    </r>
    <r>
      <rPr>
        <sz val="10"/>
        <rFont val="Arial Narrow"/>
        <family val="2"/>
      </rPr>
      <t xml:space="preserve"> 11/04/2023
</t>
    </r>
    <r>
      <rPr>
        <b/>
        <sz val="10"/>
        <rFont val="Arial Narrow"/>
        <family val="2"/>
      </rPr>
      <t>DTAM</t>
    </r>
    <r>
      <rPr>
        <sz val="10"/>
        <rFont val="Arial Narrow"/>
        <family val="2"/>
      </rPr>
      <t>: 27/03/2023</t>
    </r>
  </si>
  <si>
    <r>
      <rPr>
        <b/>
        <sz val="10"/>
        <rFont val="Arial Narrow"/>
        <family val="2"/>
      </rPr>
      <t>DTOR:</t>
    </r>
    <r>
      <rPr>
        <sz val="10"/>
        <rFont val="Arial Narrow"/>
        <family val="2"/>
      </rPr>
      <t xml:space="preserve"> El monitoreo y los soportes suministrados, son conformes a la descripción del mapa de riesgos, denotando un adecuado seguimiento.
</t>
    </r>
    <r>
      <rPr>
        <b/>
        <sz val="10"/>
        <rFont val="Arial Narrow"/>
        <family val="2"/>
      </rPr>
      <t>DTPA:</t>
    </r>
    <r>
      <rPr>
        <sz val="10"/>
        <rFont val="Arial Narrow"/>
        <family val="2"/>
      </rPr>
      <t xml:space="preserve"> El monitoreo y los soportes suministrados, son conformes a la descripción del mapa de riesgos, denotando un adecuado seguimiento.
</t>
    </r>
    <r>
      <rPr>
        <b/>
        <sz val="10"/>
        <rFont val="Arial Narrow"/>
        <family val="2"/>
      </rPr>
      <t>DTAN</t>
    </r>
    <r>
      <rPr>
        <sz val="10"/>
        <rFont val="Arial Narrow"/>
        <family val="2"/>
      </rPr>
      <t xml:space="preserve">: La Unidad de Decisión no programó avances al respecto para el periodo reportado.
</t>
    </r>
    <r>
      <rPr>
        <b/>
        <sz val="10"/>
        <rFont val="Arial Narrow"/>
        <family val="2"/>
      </rPr>
      <t>DTAO:</t>
    </r>
    <r>
      <rPr>
        <sz val="10"/>
        <rFont val="Arial Narrow"/>
        <family val="2"/>
      </rPr>
      <t xml:space="preserve"> La Unidad de Decisión no programó avances al respecto para el periodo reportado.
</t>
    </r>
    <r>
      <rPr>
        <b/>
        <sz val="10"/>
        <rFont val="Arial Narrow"/>
        <family val="2"/>
      </rPr>
      <t>DTCA:</t>
    </r>
    <r>
      <rPr>
        <sz val="10"/>
        <rFont val="Arial Narrow"/>
        <family val="2"/>
      </rPr>
      <t xml:space="preserve"> El monitoreo y los soportes suministrados, son conformes a la descripción del mapa de riesgos, denotando un adecuado seguimiento.
</t>
    </r>
    <r>
      <rPr>
        <b/>
        <sz val="10"/>
        <rFont val="Arial Narrow"/>
        <family val="2"/>
      </rPr>
      <t xml:space="preserve">DTAM: </t>
    </r>
    <r>
      <rPr>
        <sz val="10"/>
        <rFont val="Arial Narrow"/>
        <family val="2"/>
      </rPr>
      <t>El monitoreo y los soportes suministrados, son conformes a la descripción del mapa de riesgos, denotando un adecuado seguimiento.</t>
    </r>
  </si>
  <si>
    <r>
      <rPr>
        <b/>
        <sz val="10"/>
        <rFont val="Arial Narrow"/>
        <family val="2"/>
      </rPr>
      <t>DTOR</t>
    </r>
    <r>
      <rPr>
        <sz val="10"/>
        <rFont val="Arial Narrow"/>
        <family val="2"/>
      </rPr>
      <t xml:space="preserve">: X
</t>
    </r>
    <r>
      <rPr>
        <b/>
        <sz val="10"/>
        <rFont val="Arial Narrow"/>
        <family val="2"/>
      </rPr>
      <t>DTPA:</t>
    </r>
    <r>
      <rPr>
        <sz val="10"/>
        <rFont val="Arial Narrow"/>
        <family val="2"/>
      </rPr>
      <t xml:space="preserve"> X
</t>
    </r>
    <r>
      <rPr>
        <b/>
        <sz val="10"/>
        <rFont val="Arial Narrow"/>
        <family val="2"/>
      </rPr>
      <t>DTAN:</t>
    </r>
    <r>
      <rPr>
        <sz val="10"/>
        <rFont val="Arial Narrow"/>
        <family val="2"/>
      </rPr>
      <t xml:space="preserve"> X
</t>
    </r>
    <r>
      <rPr>
        <b/>
        <sz val="10"/>
        <rFont val="Arial Narrow"/>
        <family val="2"/>
      </rPr>
      <t>DTAO</t>
    </r>
    <r>
      <rPr>
        <sz val="10"/>
        <rFont val="Arial Narrow"/>
        <family val="2"/>
      </rPr>
      <t xml:space="preserve">: X
</t>
    </r>
    <r>
      <rPr>
        <b/>
        <sz val="10"/>
        <rFont val="Arial Narrow"/>
        <family val="2"/>
      </rPr>
      <t>DTAM</t>
    </r>
    <r>
      <rPr>
        <sz val="10"/>
        <rFont val="Arial Narrow"/>
        <family val="2"/>
      </rPr>
      <t xml:space="preserve">: X
</t>
    </r>
    <r>
      <rPr>
        <b/>
        <sz val="10"/>
        <rFont val="Arial Narrow"/>
        <family val="2"/>
      </rPr>
      <t>DTCA</t>
    </r>
    <r>
      <rPr>
        <sz val="10"/>
        <rFont val="Arial Narrow"/>
        <family val="2"/>
      </rPr>
      <t>: X</t>
    </r>
  </si>
  <si>
    <r>
      <rPr>
        <b/>
        <sz val="10"/>
        <rFont val="Arial Narrow"/>
        <family val="2"/>
      </rPr>
      <t>DTOR</t>
    </r>
    <r>
      <rPr>
        <sz val="10"/>
        <rFont val="Arial Narrow"/>
        <family val="2"/>
      </rPr>
      <t xml:space="preserve">: 16,66%
</t>
    </r>
    <r>
      <rPr>
        <b/>
        <sz val="10"/>
        <rFont val="Arial Narrow"/>
        <family val="2"/>
      </rPr>
      <t>DTPA</t>
    </r>
    <r>
      <rPr>
        <sz val="10"/>
        <rFont val="Arial Narrow"/>
        <family val="2"/>
      </rPr>
      <t xml:space="preserve">: 16,70 %
</t>
    </r>
    <r>
      <rPr>
        <b/>
        <sz val="10"/>
        <rFont val="Arial Narrow"/>
        <family val="2"/>
      </rPr>
      <t>DTCA</t>
    </r>
    <r>
      <rPr>
        <sz val="10"/>
        <rFont val="Arial Narrow"/>
        <family val="2"/>
      </rPr>
      <t xml:space="preserve">: 10%
</t>
    </r>
    <r>
      <rPr>
        <b/>
        <sz val="10"/>
        <rFont val="Arial Narrow"/>
        <family val="2"/>
      </rPr>
      <t>DTAN:</t>
    </r>
    <r>
      <rPr>
        <sz val="10"/>
        <rFont val="Arial Narrow"/>
        <family val="2"/>
      </rPr>
      <t xml:space="preserve"> 0%
</t>
    </r>
    <r>
      <rPr>
        <b/>
        <sz val="10"/>
        <rFont val="Arial Narrow"/>
        <family val="2"/>
      </rPr>
      <t>DTAO:</t>
    </r>
    <r>
      <rPr>
        <sz val="10"/>
        <rFont val="Arial Narrow"/>
        <family val="2"/>
      </rPr>
      <t xml:space="preserve"> 0%
</t>
    </r>
    <r>
      <rPr>
        <b/>
        <sz val="10"/>
        <rFont val="Arial Narrow"/>
        <family val="2"/>
      </rPr>
      <t>DTAM</t>
    </r>
    <r>
      <rPr>
        <sz val="10"/>
        <rFont val="Arial Narrow"/>
        <family val="2"/>
      </rPr>
      <t>:16,6%</t>
    </r>
  </si>
  <si>
    <r>
      <rPr>
        <b/>
        <sz val="10"/>
        <color theme="1"/>
        <rFont val="Arial Narrow"/>
        <family val="2"/>
      </rPr>
      <t>DTOR</t>
    </r>
    <r>
      <rPr>
        <sz val="10"/>
        <color theme="1"/>
        <rFont val="Arial Narrow"/>
        <family val="2"/>
      </rPr>
      <t xml:space="preserve">: Durante este periodo las áreas protegidas de la DTOR adelantaron las siguientes acciones en materia de seguimiento a acuerdos y socializaciones para la vinculación de nuevos beneficiarios; se presentaron demoras en la contratación de personal lo que repercutió en el avance del desarrollo de las actividades previstas para algunas áreas. De esta manera, en este periodo se adelantó:
PNN Tinigua: Aproximación y concertación con representantes de comunidades de juntas de acción comunal adscritas a ASOJUNTAS del municipio de la Uribe – Meta (Anexo 1).
PNN Sumapaz: se adelantó una reunión con la comunidad de la vereda Agua Linda, Lejanías-Meta, en el marco del proyecto Áreas Protegidas y Paz con la participación de WWF, PNN Sumapaz y comunidad de la vereda Agualinda. En este espacio se socializaron los resultados de la planificación de fincas realizadas para las familias que hacen parte del proyecto Áreas Protegidas y Paz en la vereda Agualinda del municipio de Lejanías – Meta (Anexo 2).
DNMI Cinaruco: se realizó seguimiento a las implementaciones de los acuerdos suscritos en la vigencia pasada y a las acciones de tipo productiva que se adelantan en el área protegida, con el fin de favorecer prácticas más sostenibles con las comunidades. De igual forma, se llevaron a cabo espacios de socialización de tratamientos productivos y de conservación a los nuevos beneficiarios que suscribirán acuerdos en esta vigencia. Se realizó un balance del estado de las implementaciones de los acuerdos con el fin de ir acompañando los compromisos establecidos (Anexo 3, 4, 5 y 6).
PNN Cordillera de Los Picachos: se llevaron a cabo socializaciones con la comunidad de la zona de influencia del Parque correspondiente a la Reserva campesina de Pato Balsillas con el fin de reconocer la ruta de suscripción de acuerdos y los requerimientos técnicos que se presentan en la formalización de los acuerdos por partes de las partes. De igual forma, se realizó un balance del estado de cumplimiento de los avances con el fin de estructurar una ruta de seguimiento con cada familia conforme a los compromisos establecidos (Anexo 7, 8 y 9).
https://drive.google.com/drive/folders/1PPAQySBseBK-Q5zfwdpccZ1bpjaQko7I?usp=sharing
</t>
    </r>
    <r>
      <rPr>
        <b/>
        <sz val="10"/>
        <color theme="1"/>
        <rFont val="Arial Narrow"/>
        <family val="2"/>
      </rPr>
      <t>DTPA:</t>
    </r>
    <r>
      <rPr>
        <sz val="10"/>
        <color theme="1"/>
        <rFont val="Arial Narrow"/>
        <family val="2"/>
      </rPr>
      <t xml:space="preserve"> Dentro de las gestiones  que se vienen realizando para fortalecer el relacionamiento comunitario y la institucionalidad,  el PNN Farallones participa en la alianza estratégica para la reconstrucción de tejido social en el territorio, con la Fundación Impulso Verde Kuaspue, quienes con recursos internacionales del proyecto  CEPF (Critical Ecosystem Partnership Fund)  Hotspot de Biodiversidad de Andes Tropicales, han fomentado una pro-puesta de sistemas productivos sostenibles en la zona rural de los Corregimientos Los Andes y Pichindé de la cuenca Cali. El objetivo general del proyecto es rehabilitar las parcelas productivas de manera ecológica y restaurar el bosque sub Andino y su biodiversidad, en particular los polinizadores, para mitigar las presiones ambientales, mejorar la soberanía alimentaria, restaurar la fertilidad de los suelos y preservar la biodiversidad y el recurso hídrico. Así mismo, se está elaborando una propuesta en conjunto con el grupo de Investigación en Agroecología de la Facultad de ciencias Agropecuarias,  de la Universidad Nacional de Colombia, sede Palmira, denominada: Planificación, Soberanía Alimentaria y Conservación en el Parque Nacional Natural Farallones de Cali - Valle del Cauca, que tiene como objetivo preliminar: Implementar estrategias de planificación participativa predial y territorial en el Parque Nacional Natural Farallones de Cali, con propuestas de producción sustentable, seguridad y soberanía alimentaria, orientadas a cumplir los objetivos de conservación del parque y su zona de amortiguación; para una coexistencia y coproducción armoniosa, natural y alimentaria del territorio.  Esta propuesta surge con el fin de participar de la Convocatoria para la Conformación de un Listado de Proyectos Elegibles que Contribuyan a Resolver los Retos Asociados con el Derecho a la Alimentación – Colombia por un Campo Productivo y Sostenible. Por otro lado, se llevaron a cabo reuniones de planificación, para evaluar metas, modalidades de contratación y proyecciones para el año 2023, donde se contó con acompañamiento del área técnica y jurídica de la DTPA. Durante las reuniones, se prioriza la firma de ocho (8) acuerdos individuales en el municipio de Dagua, en la Cuenca Anchicayá, siete (7) acuerdos en el municipio de Cali en cuenca Pance y cuenca Cali. Del mismo modo, se proyecta analizar nuevos predios a intervenir con diferentes herramientas de manejo del paisaje y se define que para el Acuerdo Colectivo de Pueblo Nuevo, se requiere seleccionar las familias y las acciones directas a ejecutar para intervenir los predios. Se cuenta con un  Acuerdo Colectivo con la comunidad campesina Pueblo Nuevo, Cuenca Cali, Corregimiento Los Andes, el cual incluye  47 familias, se cuenta con igual número de fichas de caracterización y se espera iniciar proceso de fortalecimiento, en el marco de restauración y rehabilitación en el próximo trimestre.
Evidencias:
Anexo 1_Propuesta Impulso Verde
-Anexo 3. Propuesta Completa Proyecto Impulso Verde - definitiva - 26ene23 ENPROCESO_DE_REVISION_FINAL
-Impulso verde
-Impulso verde (1)
-Impulso verde (2)
Anexo 2_proyecto regalias agrocologia UNAL-CIPAV
-Perfil_ProyectoRegalías_PNNFarallones (propuesta en desarrollo)
-Relatoría_26-01-2023
https://drive.google.com/drive/folders/1jj3lxJlEW4RDsZIh_f5CAiERx0mGNEYc
</t>
    </r>
    <r>
      <rPr>
        <b/>
        <sz val="10"/>
        <color theme="1"/>
        <rFont val="Arial Narrow"/>
        <family val="2"/>
      </rPr>
      <t>DTCA</t>
    </r>
    <r>
      <rPr>
        <sz val="10"/>
        <color theme="1"/>
        <rFont val="Arial Narrow"/>
        <family val="2"/>
      </rPr>
      <t xml:space="preserve">: Las diferentes dependencias de PNNC avanzan en el proceso de contratación, lo que permitirá avance en los indicadores del proyecto en los siguientes reportes. Por esta razón no se reportan avances, sin embargo para el PNN PARAMILLO Se sugiere se analice la posibilidad de no reportar magnitud, toda vez que estos acuerdos se suscribirán con recursos de cooperación internacional y el personal programado con recursos de nación solo es la contratación operativa.
DTAN: Para este reporte aún no se establecen seguimiento acuerdos suscritos con comunidades campesinas. El proceso de  contratación de profesional temático y el personal de apoyo en las AP en investigación y monitoreo no se ha culminado. No se adjuntan evidencias.
</t>
    </r>
    <r>
      <rPr>
        <b/>
        <sz val="10"/>
        <color theme="1"/>
        <rFont val="Arial Narrow"/>
        <family val="2"/>
      </rPr>
      <t>DTAO:</t>
    </r>
    <r>
      <rPr>
        <sz val="10"/>
        <color theme="1"/>
        <rFont val="Arial Narrow"/>
        <family val="2"/>
      </rPr>
      <t xml:space="preserve"> Durante el primer trimestre de 2023 no se han realizado seguimiento acuerdos, las AP se encuentran en el proceso con las comunidades.  Evidencias: N/A
</t>
    </r>
    <r>
      <rPr>
        <b/>
        <sz val="10"/>
        <color theme="1"/>
        <rFont val="Arial Narrow"/>
        <family val="2"/>
      </rPr>
      <t>DTAM:</t>
    </r>
    <r>
      <rPr>
        <sz val="10"/>
        <color theme="1"/>
        <rFont val="Arial Narrow"/>
        <family val="2"/>
      </rPr>
      <t xml:space="preserve"> Las AP  de la DTAM  que tienen acuerdos suscritos vigentes son RNN Nuakak con 8 acuerdos, con relación a las AP Alto fragua, SF PM Orito realizan acciones de seguimiento a los acuerdos de sistemas sostenibles y de restauración que suscribieron anteriormente.
Anexos: Anexo 1 REPORTE DE SEGUIMIENTO Y MONITOREO ACUERDOS SUSCRITOS DTAM, Anexo 1.1 Visitas seguimiento acuerdos RNN Nukak, Anexo 2 Acta Reunión articulación APP PNN DTOR DTAM 20230306y07 y Anexo 3 asistencia plan de trabajo PNN AFIW 2023
https://drive.google.com/drive/folders/1HxLM-eNToUeKlv8T_bXH7r3QFqGQIhoI?usp=sharing</t>
    </r>
  </si>
  <si>
    <r>
      <rPr>
        <b/>
        <sz val="10"/>
        <rFont val="Arial Narrow"/>
        <family val="2"/>
      </rPr>
      <t>DTOR:</t>
    </r>
    <r>
      <rPr>
        <sz val="10"/>
        <rFont val="Arial Narrow"/>
        <family val="2"/>
      </rPr>
      <t xml:space="preserve"> El monitoreo y los soportes suministrados, son conformes a la descripción del mapa de riesgos, denotando un adecuado seguimiento.
</t>
    </r>
    <r>
      <rPr>
        <b/>
        <sz val="10"/>
        <rFont val="Arial Narrow"/>
        <family val="2"/>
      </rPr>
      <t>DTPA:</t>
    </r>
    <r>
      <rPr>
        <sz val="10"/>
        <rFont val="Arial Narrow"/>
        <family val="2"/>
      </rPr>
      <t xml:space="preserve"> El monitoreo y los soportes suministrados, son conformes a la descripción del mapa de riesgos, denotando un adecuado seguimiento.
</t>
    </r>
    <r>
      <rPr>
        <b/>
        <sz val="10"/>
        <rFont val="Arial Narrow"/>
        <family val="2"/>
      </rPr>
      <t xml:space="preserve">DTCA: </t>
    </r>
    <r>
      <rPr>
        <sz val="10"/>
        <rFont val="Arial Narrow"/>
        <family val="2"/>
      </rPr>
      <t xml:space="preserve">El avance descriptivo está incompleto o no se evidencia, sin embargo, si se anexan los soportes correspondientes a lo programado
</t>
    </r>
    <r>
      <rPr>
        <b/>
        <sz val="10"/>
        <rFont val="Arial Narrow"/>
        <family val="2"/>
      </rPr>
      <t xml:space="preserve">DTAN: </t>
    </r>
    <r>
      <rPr>
        <sz val="10"/>
        <rFont val="Arial Narrow"/>
        <family val="2"/>
      </rPr>
      <t xml:space="preserve">La Unidad de Decisión no programó avances al respecto para el periodo reportado. 
</t>
    </r>
    <r>
      <rPr>
        <b/>
        <sz val="10"/>
        <rFont val="Arial Narrow"/>
        <family val="2"/>
      </rPr>
      <t>DTAO</t>
    </r>
    <r>
      <rPr>
        <sz val="10"/>
        <rFont val="Arial Narrow"/>
        <family val="2"/>
      </rPr>
      <t xml:space="preserve">: La Unidad de Decisión no programó avances al respecto para el periodo reportado. 
</t>
    </r>
    <r>
      <rPr>
        <b/>
        <sz val="10"/>
        <rFont val="Arial Narrow"/>
        <family val="2"/>
      </rPr>
      <t>DTAM:</t>
    </r>
    <r>
      <rPr>
        <sz val="10"/>
        <rFont val="Arial Narrow"/>
        <family val="2"/>
      </rPr>
      <t xml:space="preserve"> El monitoreo y los soportes suministrados, son conformes a la descripción del mapa de riesgos, denotando un adecuado seguimiento.</t>
    </r>
  </si>
  <si>
    <r>
      <rPr>
        <sz val="10"/>
        <rFont val="Arial Narrow"/>
        <family val="2"/>
      </rPr>
      <t xml:space="preserve">OAP: EL Plan de Acción (vigencia 2023) se presentó en el primer Comité Institucional de Gestión y Desempeño llevado a cabo el 31 de enero de 2023; con el objetivo de revisión y aprobación (se anexa invitación y agenda del CIGD debido a que el acta se encuentra en revisión). Se espera presentar los resultados de ejecución para el primer semestre en el próximo CIGD, al igual que los resultados del Plan Estratégico Institucional
</t>
    </r>
    <r>
      <rPr>
        <b/>
        <sz val="10"/>
        <rFont val="Arial Narrow"/>
        <family val="2"/>
      </rPr>
      <t xml:space="preserve">Evidencia: </t>
    </r>
    <r>
      <rPr>
        <sz val="10"/>
        <rFont val="Arial Narrow"/>
        <family val="2"/>
      </rPr>
      <t xml:space="preserve">Agenda CIGD_Enero_31_2023
Correo - Invitación Comité Institucional de Gestión y Desempeño No. 1 _ 31012023
</t>
    </r>
    <r>
      <rPr>
        <b/>
        <sz val="10"/>
        <rFont val="Arial Narrow"/>
        <family val="2"/>
      </rPr>
      <t xml:space="preserve">URL: </t>
    </r>
    <r>
      <rPr>
        <u/>
        <sz val="10"/>
        <color rgb="FF1155CC"/>
        <rFont val="Arial Narrow"/>
        <family val="2"/>
      </rPr>
      <t>https://drive.google.com/drive/folders/1uLEEKbB1_t4A-cfiuNbP7AvvwgNt9Lzs?usp=sharing</t>
    </r>
  </si>
  <si>
    <r>
      <rPr>
        <sz val="10"/>
        <rFont val="Arial Narrow"/>
        <family val="2"/>
      </rPr>
      <t xml:space="preserve">
</t>
    </r>
    <r>
      <rPr>
        <b/>
        <sz val="10"/>
        <rFont val="Arial Narrow"/>
        <family val="2"/>
      </rPr>
      <t>OAP</t>
    </r>
    <r>
      <rPr>
        <sz val="10"/>
        <rFont val="Arial Narrow"/>
        <family val="2"/>
      </rPr>
      <t xml:space="preserve">: Del total de 19 procesos contenidos en el PAA se recibieron los soportes de 10. Se encontró dentro del proceso de consolidación que a la fecha se encuentran pendientes por información 9 procesos
</t>
    </r>
    <r>
      <rPr>
        <b/>
        <sz val="10"/>
        <rFont val="Arial Narrow"/>
        <family val="2"/>
      </rPr>
      <t>Evidencia</t>
    </r>
    <r>
      <rPr>
        <sz val="10"/>
        <rFont val="Arial Narrow"/>
        <family val="2"/>
      </rPr>
      <t xml:space="preserve">: </t>
    </r>
    <r>
      <rPr>
        <u/>
        <sz val="10"/>
        <color rgb="FF1155CC"/>
        <rFont val="Arial Narrow"/>
        <family val="2"/>
      </rPr>
      <t>https://drive.google.com/drive/folders/1rntw7T3mtfTW8aFI3azmod6cW6Fl5k6I?usp=share_link</t>
    </r>
  </si>
  <si>
    <t>Debido a los cambios de personal y estructura de las dependencias en relacion al profesional de temas de calidad se evidenciaron demoras en las entregas. Por tal motivo se genera solicitud de forma personalizada el requerimiento de la información a los procesos pendientes como alerta preventiva.</t>
  </si>
  <si>
    <t>No se ha materializado el riesgo, pero se generaron alertas a los procesos con el objetivo de prevenir materialización.</t>
  </si>
  <si>
    <r>
      <rPr>
        <b/>
        <sz val="10"/>
        <rFont val="Arial Narrow"/>
        <family val="2"/>
      </rPr>
      <t>DTAO:</t>
    </r>
    <r>
      <rPr>
        <sz val="10"/>
        <rFont val="Arial Narrow"/>
        <family val="2"/>
      </rPr>
      <t xml:space="preserve"> 11/04/2023
</t>
    </r>
    <r>
      <rPr>
        <b/>
        <sz val="10"/>
        <rFont val="Arial Narrow"/>
        <family val="2"/>
      </rPr>
      <t>DTOR:</t>
    </r>
    <r>
      <rPr>
        <sz val="10"/>
        <rFont val="Arial Narrow"/>
        <family val="2"/>
      </rPr>
      <t xml:space="preserve"> 27/03/2023
</t>
    </r>
    <r>
      <rPr>
        <b/>
        <sz val="10"/>
        <rFont val="Arial Narrow"/>
        <family val="2"/>
      </rPr>
      <t xml:space="preserve">DTPA: </t>
    </r>
    <r>
      <rPr>
        <sz val="10"/>
        <rFont val="Arial Narrow"/>
        <family val="2"/>
      </rPr>
      <t xml:space="preserve">31/03/2023
</t>
    </r>
    <r>
      <rPr>
        <b/>
        <sz val="10"/>
        <rFont val="Arial Narrow"/>
        <family val="2"/>
      </rPr>
      <t>DTAM:</t>
    </r>
    <r>
      <rPr>
        <sz val="10"/>
        <rFont val="Arial Narrow"/>
        <family val="2"/>
      </rPr>
      <t xml:space="preserve"> 27/03/2023
</t>
    </r>
    <r>
      <rPr>
        <b/>
        <sz val="10"/>
        <rFont val="Arial Narrow"/>
        <family val="2"/>
      </rPr>
      <t xml:space="preserve">GGIS: </t>
    </r>
    <r>
      <rPr>
        <sz val="10"/>
        <rFont val="Arial Narrow"/>
        <family val="2"/>
      </rPr>
      <t xml:space="preserve">17/04/2023
</t>
    </r>
    <r>
      <rPr>
        <b/>
        <sz val="10"/>
        <rFont val="Arial Narrow"/>
        <family val="2"/>
      </rPr>
      <t xml:space="preserve">DTCA: </t>
    </r>
    <r>
      <rPr>
        <sz val="10"/>
        <rFont val="Arial Narrow"/>
        <family val="2"/>
      </rPr>
      <t>No se Reporto</t>
    </r>
    <r>
      <rPr>
        <b/>
        <sz val="10"/>
        <rFont val="Arial Narrow"/>
        <family val="2"/>
      </rPr>
      <t xml:space="preserve">
DTAN: </t>
    </r>
    <r>
      <rPr>
        <sz val="10"/>
        <rFont val="Arial Narrow"/>
        <family val="2"/>
      </rPr>
      <t>30/03/2023</t>
    </r>
  </si>
  <si>
    <r>
      <rPr>
        <b/>
        <sz val="10"/>
        <rFont val="Arial Narrow"/>
        <family val="2"/>
      </rPr>
      <t>DTAO:</t>
    </r>
    <r>
      <rPr>
        <sz val="10"/>
        <rFont val="Arial Narrow"/>
        <family val="2"/>
      </rPr>
      <t xml:space="preserve"> No se han presentado materialización del riesgo 
</t>
    </r>
    <r>
      <rPr>
        <b/>
        <sz val="10"/>
        <rFont val="Arial Narrow"/>
        <family val="2"/>
      </rPr>
      <t>DTOR:</t>
    </r>
    <r>
      <rPr>
        <sz val="10"/>
        <rFont val="Arial Narrow"/>
        <family val="2"/>
      </rPr>
      <t xml:space="preserve"> No se han presentado materialización del riesgo 
</t>
    </r>
    <r>
      <rPr>
        <b/>
        <sz val="10"/>
        <rFont val="Arial Narrow"/>
        <family val="2"/>
      </rPr>
      <t>DTAM:</t>
    </r>
    <r>
      <rPr>
        <sz val="10"/>
        <rFont val="Arial Narrow"/>
        <family val="2"/>
      </rPr>
      <t xml:space="preserve"> No se han presentado materialización del riesgo 
</t>
    </r>
    <r>
      <rPr>
        <b/>
        <sz val="10"/>
        <rFont val="Arial Narrow"/>
        <family val="2"/>
      </rPr>
      <t>DTPA:</t>
    </r>
    <r>
      <rPr>
        <sz val="10"/>
        <rFont val="Arial Narrow"/>
        <family val="2"/>
      </rPr>
      <t xml:space="preserve"> No se han presentado materialización del riesgo 
</t>
    </r>
    <r>
      <rPr>
        <b/>
        <sz val="10"/>
        <rFont val="Arial Narrow"/>
        <family val="2"/>
      </rPr>
      <t>DTAN:</t>
    </r>
    <r>
      <rPr>
        <sz val="10"/>
        <rFont val="Arial Narrow"/>
        <family val="2"/>
      </rPr>
      <t xml:space="preserve"> No se han presentado materialización del riesgo 
</t>
    </r>
    <r>
      <rPr>
        <b/>
        <sz val="10"/>
        <rFont val="Arial Narrow"/>
        <family val="2"/>
      </rPr>
      <t xml:space="preserve">GGIS: </t>
    </r>
    <r>
      <rPr>
        <sz val="10"/>
        <rFont val="Arial Narrow"/>
        <family val="2"/>
      </rPr>
      <t xml:space="preserve">No se han presentado materialización del riesgo 
</t>
    </r>
    <r>
      <rPr>
        <b/>
        <sz val="10"/>
        <rFont val="Arial Narrow"/>
        <family val="2"/>
      </rPr>
      <t>DTCA</t>
    </r>
    <r>
      <rPr>
        <sz val="10"/>
        <rFont val="Arial Narrow"/>
        <family val="2"/>
      </rPr>
      <t xml:space="preserve">: No se Reporto
</t>
    </r>
    <r>
      <rPr>
        <b/>
        <sz val="10"/>
        <rFont val="Arial Narrow"/>
        <family val="2"/>
      </rPr>
      <t>DTAN</t>
    </r>
    <r>
      <rPr>
        <sz val="10"/>
        <rFont val="Arial Narrow"/>
        <family val="2"/>
      </rPr>
      <t xml:space="preserve">: No se generan alertas ya que se esta ejecutando el control y se esta cumpliendo las actividades propias de acompamiento en la coordinación del SINAP en el nivel regional. </t>
    </r>
  </si>
  <si>
    <r>
      <rPr>
        <b/>
        <sz val="10"/>
        <rFont val="Arial Narrow"/>
        <family val="2"/>
      </rPr>
      <t xml:space="preserve">DTCA: </t>
    </r>
    <r>
      <rPr>
        <sz val="10"/>
        <rFont val="Arial Narrow"/>
        <family val="2"/>
      </rPr>
      <t>El avance descriptivo no se evidencia, ni se anexan soportes.</t>
    </r>
  </si>
  <si>
    <r>
      <rPr>
        <b/>
        <sz val="10"/>
        <rFont val="Arial Narrow"/>
        <family val="2"/>
      </rPr>
      <t xml:space="preserve">GGCI: </t>
    </r>
    <r>
      <rPr>
        <sz val="10"/>
        <rFont val="Arial Narrow"/>
        <family val="2"/>
      </rPr>
      <t>5%</t>
    </r>
  </si>
  <si>
    <r>
      <rPr>
        <b/>
        <sz val="10"/>
        <rFont val="Arial Narrow"/>
        <family val="2"/>
      </rPr>
      <t xml:space="preserve">GGCI: </t>
    </r>
    <r>
      <rPr>
        <sz val="10"/>
        <rFont val="Arial Narrow"/>
        <family val="2"/>
      </rPr>
      <t>6,66%</t>
    </r>
  </si>
  <si>
    <r>
      <rPr>
        <b/>
        <sz val="10"/>
        <rFont val="Arial Narrow"/>
        <family val="2"/>
      </rPr>
      <t>GGCI:</t>
    </r>
    <r>
      <rPr>
        <sz val="10"/>
        <rFont val="Arial Narrow"/>
        <family val="2"/>
      </rPr>
      <t xml:space="preserve"> 30%</t>
    </r>
  </si>
  <si>
    <r>
      <t xml:space="preserve">El Comité Institucional de Gestión y Desempeño, aprobó el Plan Estratégico de Talento Humano, así como sus
planes integrantes, en sesión del 31 de enero de 2023,
Los planes temáticos que contiene el Plan Estratégico del Talento Humano son:
•	Plan Estratégico del Talento Humano
•	Plan anual de vacantes y Previsión de Recursos Humanos
•	Plan Institucional de Capacitación
•	Plan de bienestar e incentivos
•	Plan de seguridad y salud en el trabajo - Plan de riesgo Psicosocial.
</t>
    </r>
    <r>
      <rPr>
        <b/>
        <sz val="10"/>
        <rFont val="Arial Narrow"/>
        <family val="2"/>
      </rPr>
      <t xml:space="preserve">
SOPORTE</t>
    </r>
    <r>
      <rPr>
        <sz val="10"/>
        <rFont val="Arial Narrow"/>
        <family val="2"/>
      </rPr>
      <t>: Los planes podrán ser visualizados en el siguiente Link: 
https://www.parquesnacionales.gov.co/portal/es/organizacion/gestion-estrategica-del-talento-humano/plan-estrategico-de-talento-humano/ 
LINK - https://drive.google.com/drive/folders/1s-ncO-fQYWfTS9Ngsdhw3yA-tDvP82F9</t>
    </r>
  </si>
  <si>
    <r>
      <rPr>
        <b/>
        <sz val="10"/>
        <rFont val="Arial Narrow"/>
        <family val="2"/>
      </rPr>
      <t xml:space="preserve">GGH: </t>
    </r>
    <r>
      <rPr>
        <sz val="10"/>
        <rFont val="Arial Narrow"/>
        <family val="2"/>
      </rPr>
      <t>20/04/2023</t>
    </r>
  </si>
  <si>
    <r>
      <rPr>
        <b/>
        <sz val="10"/>
        <rFont val="Arial Narrow"/>
        <family val="2"/>
      </rPr>
      <t xml:space="preserve">GGH: </t>
    </r>
    <r>
      <rPr>
        <sz val="10"/>
        <rFont val="Arial Narrow"/>
        <family val="2"/>
      </rPr>
      <t>20%</t>
    </r>
  </si>
  <si>
    <r>
      <rPr>
        <b/>
        <sz val="10"/>
        <rFont val="Arial Narrow"/>
        <family val="2"/>
      </rPr>
      <t xml:space="preserve">GGH: </t>
    </r>
    <r>
      <rPr>
        <sz val="10"/>
        <rFont val="Arial Narrow"/>
        <family val="2"/>
      </rPr>
      <t>10%</t>
    </r>
  </si>
  <si>
    <r>
      <t xml:space="preserve">Se adelanta propuesta de estrategia de programación de actividades de capacitación para la vigencia 2023, la cual contemplaría:
Jornada Nacional de Capacitación dirigida a todos los funcionarios y colaboradores de Parques Nacionales Naturales de Colombia: 
•	Sobre contratación estatal, estudios previos y supervisión de contratos
•	Presupuesto público, tramite de cuentas y asuntos financieros.
•	Sistema de Gestión documental
•	Política de Integridad y Conflicto de Intereses
CURSOS VIRTUALES
•	Curso Virtual de Integridad Transparencia y Lucha contra la Corrupción
•	Curso Virtual Modelo Integrado de Planeación y Gestión – MIPG
•	Curso de Inducción Virtual para Gerentes Públicos de la Administración Colombiana o Curso para
•	gerentes públicos,
•	Curso virtual Lenguaje Claro del DNP
•	English Does Work Nivel del 1 al 13
•	operación estadística
Nota aclaratoria: Teniendo en cuenta que el reporte es semestral en el segundo corte se entregaran las evidencias de las capacitaciones adelantadas en dicho periodo de tiempo. 
</t>
    </r>
    <r>
      <rPr>
        <b/>
        <sz val="10"/>
        <rFont val="Arial Narrow"/>
        <family val="2"/>
      </rPr>
      <t>SOPORTE:</t>
    </r>
    <r>
      <rPr>
        <sz val="10"/>
        <rFont val="Arial Narrow"/>
        <family val="2"/>
      </rPr>
      <t xml:space="preserve"> Borrador Proyecto de circular.  https://drive.google.com/drive/folders/1M7oY5K0HK_ip4fEG8UkhQ3MYorAfD8KS</t>
    </r>
  </si>
  <si>
    <r>
      <rPr>
        <b/>
        <sz val="11"/>
        <rFont val="Arial Narrow"/>
        <family val="2"/>
      </rPr>
      <t xml:space="preserve">GCI: </t>
    </r>
    <r>
      <rPr>
        <sz val="11"/>
        <rFont val="Arial Narrow"/>
        <family val="2"/>
      </rPr>
      <t>Con corte a 31 de marzo de 2023 no se han ejecutado auditorías debido a que el Plan Anual de Auditoría fue aprobado en la misma fecha, por lo tanto no se anexa evidencia.</t>
    </r>
  </si>
  <si>
    <t xml:space="preserve">No presenta riesgo materializado </t>
  </si>
  <si>
    <r>
      <t xml:space="preserve">GGH- Actualmente la entidad cuenta con el procedimiento GTH_PR_ 30_ Conflicto de intereses_V_1 cuyo objetivo es: “Establecer los parámetros a seguir para la identificación y declaración de conflicto de intereses en las actividades desarrolladas por los servidores públicos o por los contratistas que ejercen función pública de Parques Nacionales Naturales de Colombia, en el cumplimiento de sus funciones y responsabilidades”, así mismo, se cuenta con los formatos: GTH_FO_ 99_ Declaración de intereses particulares del servidor público o contratista_V_1 y GTH_FO_ 100_ Declaración de situaciones de conflicto de intereses_V_1, Los cuales hacen parte integrante del citado procedimiento. 
</t>
    </r>
    <r>
      <rPr>
        <b/>
        <sz val="11"/>
        <rFont val="Arial Narrow"/>
        <family val="2"/>
      </rPr>
      <t xml:space="preserve">SOPORTES: </t>
    </r>
    <r>
      <rPr>
        <sz val="11"/>
        <rFont val="Arial Narrow"/>
        <family val="2"/>
      </rPr>
      <t>https://drive.google.com/drive/folders/1Bjm3mFgTWtItB8x7Q374-FyXSDlPjD6s</t>
    </r>
  </si>
  <si>
    <t>No se ha detectado riesgo materializado</t>
  </si>
  <si>
    <t>GGH Se realizó socialización del procedimiento de conflicto de interés al interior del GGH recordando la importancia del mismo mediante correo electrónico, adicionalmente se tiene prevista una capacitacion del tema para el mes de junio de 2023 con el objetivo de fortalecer los lineamientos del procedimiento.
SOPORTE: https://drive.google.com/drive/folders/14Lpd_78YAOtrUehLMqJdpvczLhJXqmUy</t>
  </si>
  <si>
    <t>Se han adelantado 2 mesas de trabajo con el fin de revisar el procedimiento de conflicto de interés con el animo de contar con una versión actualizada del mismo, y de esta forma elaborar la estrategia de conflicto de interés generando compromisos entre los miembros de la mesa técnica. 
SOPORTE: https://drive.google.com/drive/folders/1zmhyCXN2MNrGfUcrlrlYz7sQ_r9cSClr</t>
  </si>
  <si>
    <r>
      <rPr>
        <b/>
        <sz val="11"/>
        <rFont val="Arial Narrow"/>
        <family val="2"/>
      </rPr>
      <t>OCDI.</t>
    </r>
    <r>
      <rPr>
        <sz val="11"/>
        <rFont val="Arial Narrow"/>
        <family val="2"/>
      </rPr>
      <t xml:space="preserve"> 17/04/2023</t>
    </r>
  </si>
  <si>
    <r>
      <rPr>
        <b/>
        <sz val="11"/>
        <rFont val="Arial Narrow"/>
        <family val="2"/>
      </rPr>
      <t xml:space="preserve">OCDI. </t>
    </r>
    <r>
      <rPr>
        <sz val="11"/>
        <rFont val="Arial Narrow"/>
        <family val="2"/>
      </rPr>
      <t>La Jefe de Oficina a traves de correos electronicos de fechas 16 y 23 de Enero, 01 de febrero, 02 y 10 de marzo, y 03 y 04 de abril de 2023, realizó el reparto de los procesos disciplinarios priorizados, cuya etapa de encontraba proxima a vencer. 
Ver Anexo. "Correos electronicos reparto"</t>
    </r>
  </si>
  <si>
    <r>
      <rPr>
        <b/>
        <sz val="11"/>
        <rFont val="Arial Narrow"/>
        <family val="2"/>
      </rPr>
      <t>OCDI.</t>
    </r>
    <r>
      <rPr>
        <sz val="11"/>
        <rFont val="Arial Narrow"/>
        <family val="2"/>
      </rPr>
      <t xml:space="preserve"> 17/04/2024</t>
    </r>
    <r>
      <rPr>
        <sz val="11"/>
        <color theme="1"/>
        <rFont val="Calibri"/>
        <family val="2"/>
        <scheme val="minor"/>
      </rPr>
      <t/>
    </r>
  </si>
  <si>
    <r>
      <rPr>
        <b/>
        <sz val="11"/>
        <rFont val="Arial Narrow"/>
        <family val="2"/>
      </rPr>
      <t>OCDI.</t>
    </r>
    <r>
      <rPr>
        <sz val="11"/>
        <rFont val="Arial Narrow"/>
        <family val="2"/>
      </rPr>
      <t xml:space="preserve"> Se radicaron durante el periodo de Enero a 17 de abril de 2023, 33 quejas y/o informes, las cuales fueron evaluadas con la decisión que en derecho correspondió, expidición el respectivo acto administrativo.
Ver Anexo "Base de datos quejas Enero a 17 de Abril 2023"</t>
    </r>
  </si>
  <si>
    <r>
      <rPr>
        <b/>
        <sz val="11"/>
        <rFont val="Arial Narrow"/>
        <family val="2"/>
      </rPr>
      <t>OCDI.</t>
    </r>
    <r>
      <rPr>
        <sz val="11"/>
        <rFont val="Arial Narrow"/>
        <family val="2"/>
      </rPr>
      <t xml:space="preserve"> 17/04/2025</t>
    </r>
    <r>
      <rPr>
        <sz val="11"/>
        <color theme="1"/>
        <rFont val="Calibri"/>
        <family val="2"/>
        <scheme val="minor"/>
      </rPr>
      <t/>
    </r>
  </si>
  <si>
    <r>
      <rPr>
        <b/>
        <sz val="11"/>
        <rFont val="Arial Narrow"/>
        <family val="2"/>
      </rPr>
      <t>OCDI.</t>
    </r>
    <r>
      <rPr>
        <sz val="11"/>
        <rFont val="Arial Narrow"/>
        <family val="2"/>
      </rPr>
      <t xml:space="preserve"> Se llevò a cabo el control de los siguientes Expedientes que fueron asignados en los repartos a los abogados en los meses de Enero a 30 de marzo 2023, los cuales, una vez revisados y practicadas las pruebas o evaluados, fueron guaradados en el archivo dispuesto para ello: 
Ver Anexo: "Certificaciòn control Expedientes asignados en repartos Enero a Marzo 2023"
</t>
    </r>
  </si>
  <si>
    <r>
      <rPr>
        <b/>
        <sz val="11"/>
        <color theme="1"/>
        <rFont val="Arial Narrow"/>
        <family val="2"/>
      </rPr>
      <t xml:space="preserve">OCDI. </t>
    </r>
    <r>
      <rPr>
        <sz val="11"/>
        <color theme="1"/>
        <rFont val="Arial Narrow"/>
        <family val="2"/>
      </rPr>
      <t>17/04/2023</t>
    </r>
  </si>
  <si>
    <r>
      <rPr>
        <b/>
        <sz val="11"/>
        <color theme="1"/>
        <rFont val="Arial Narrow"/>
        <family val="2"/>
      </rPr>
      <t xml:space="preserve">OCDI </t>
    </r>
    <r>
      <rPr>
        <sz val="11"/>
        <color theme="1"/>
        <rFont val="Arial Narrow"/>
        <family val="2"/>
      </rPr>
      <t>Se evaluaron los siguientes procesos disciplinarios, con la respectiva decisión que e derecho correspondió: Expedientes 889-2019, 919-2021, 835-2019, 811-2019, 758-2018,759-2018, 884-2019, 909-2021, 858-2020, 930-2022, 884-2020, 955-2022, 698-2016, 739-2017, 858-2020, 956-2022, 861-2020, 908-2021, 897-2020, 904-2021, 870-2020, 916-2021, 758-2018, 904-2021, 908-2021, 916-2021, 935-2021, 926-2021, 927-2021, 795-2019, 870-2020, 901-2021, 843-2019, 800-2019 Y 820-2019
Ver anexo "Matriz base de datos de los Actos Administrativos evaluados Enero a 17 de abril 2023"</t>
    </r>
  </si>
  <si>
    <r>
      <rPr>
        <b/>
        <sz val="11"/>
        <color theme="1"/>
        <rFont val="Arial Narrow"/>
        <family val="2"/>
      </rPr>
      <t xml:space="preserve">OCDI. </t>
    </r>
    <r>
      <rPr>
        <sz val="11"/>
        <color theme="1"/>
        <rFont val="Arial Narrow"/>
        <family val="2"/>
      </rPr>
      <t>33,33%</t>
    </r>
  </si>
  <si>
    <r>
      <rPr>
        <b/>
        <sz val="11"/>
        <color theme="1"/>
        <rFont val="Arial Narrow"/>
        <family val="2"/>
      </rPr>
      <t xml:space="preserve">OCDI. </t>
    </r>
    <r>
      <rPr>
        <sz val="11"/>
        <color theme="1"/>
        <rFont val="Arial Narrow"/>
        <family val="2"/>
      </rPr>
      <t>17/04/2024</t>
    </r>
    <r>
      <rPr>
        <sz val="11"/>
        <color theme="1"/>
        <rFont val="Calibri"/>
        <family val="2"/>
        <scheme val="minor"/>
      </rPr>
      <t/>
    </r>
  </si>
  <si>
    <r>
      <rPr>
        <b/>
        <sz val="11"/>
        <color theme="1"/>
        <rFont val="Arial Narrow"/>
        <family val="2"/>
      </rPr>
      <t xml:space="preserve">OCDI </t>
    </r>
    <r>
      <rPr>
        <sz val="11"/>
        <color theme="1"/>
        <rFont val="Arial Narrow"/>
        <family val="2"/>
      </rPr>
      <t xml:space="preserve">Por medio de correo electronico de fecha 24 de marzo de 2023, se llevò a cabo la remisiòn de observaciones al procedimiento de conflicto de intereses para su correspondiente ajuste y pùblicaciòn. Estando a la espera de su actualizaciòn, por ello, no se ha socializado a los interior de la Oficina. 
Ver Anexo: "Correo - PROCEDIMIENTO CONLIFTO DE INTERESES 2023"
</t>
    </r>
  </si>
  <si>
    <r>
      <rPr>
        <b/>
        <sz val="11"/>
        <rFont val="Arial Narrow"/>
        <family val="2"/>
      </rPr>
      <t xml:space="preserve">GCI: </t>
    </r>
    <r>
      <rPr>
        <sz val="11"/>
        <rFont val="Arial Narrow"/>
        <family val="2"/>
      </rPr>
      <t xml:space="preserve">El  informe final de seguimiento de EKOGUI, tiene una connotación diferente a lo establecido en el procedimiento de auditoría interna, toda vez que en la ANDJE remite una matriz para su verificación y diligenciamiento confrontado con el aplicativo de EKOGUI
</t>
    </r>
    <r>
      <rPr>
        <b/>
        <sz val="11"/>
        <rFont val="Arial Narrow"/>
        <family val="2"/>
      </rPr>
      <t>Evidencia:</t>
    </r>
    <r>
      <rPr>
        <sz val="11"/>
        <rFont val="Arial Narrow"/>
        <family val="2"/>
      </rPr>
      <t xml:space="preserve"> Correo electronicoTransmisión información Ekogui </t>
    </r>
  </si>
  <si>
    <r>
      <t xml:space="preserve">GCI: </t>
    </r>
    <r>
      <rPr>
        <sz val="11"/>
        <rFont val="Arial Narrow"/>
        <family val="2"/>
      </rPr>
      <t>Durante el trimestre no se han identificado posibles hechos de corrupción,por lo tanto no se anexa evidencia.</t>
    </r>
  </si>
  <si>
    <r>
      <rPr>
        <b/>
        <sz val="11"/>
        <rFont val="Arial Narrow"/>
        <family val="2"/>
      </rPr>
      <t xml:space="preserve">GCI: </t>
    </r>
    <r>
      <rPr>
        <sz val="11"/>
        <rFont val="Arial Narrow"/>
        <family val="2"/>
      </rPr>
      <t>La Cordinadora del grupo, con fecha 30/03/2023 envió correo al responsable de elaborar el informe EKOGUI con las correspondientes observaciones de ajuste</t>
    </r>
  </si>
  <si>
    <r>
      <rPr>
        <b/>
        <sz val="11"/>
        <color theme="1"/>
        <rFont val="Arial Narrow"/>
        <family val="2"/>
      </rPr>
      <t xml:space="preserve">GCI: </t>
    </r>
    <r>
      <rPr>
        <sz val="11"/>
        <color theme="1"/>
        <rFont val="Arial Narrow"/>
        <family val="2"/>
      </rPr>
      <t>Durante el trimestre no se ha realizado lasc campañas de hallazgos de corrupción y sus posibles consecuencias,por lo tanto no se anexa evidencia.</t>
    </r>
  </si>
  <si>
    <r>
      <rPr>
        <b/>
        <sz val="11"/>
        <rFont val="Arial Narrow"/>
        <family val="2"/>
      </rPr>
      <t>GCM:</t>
    </r>
    <r>
      <rPr>
        <sz val="11"/>
        <rFont val="Arial Narrow"/>
        <family val="2"/>
      </rPr>
      <t xml:space="preserve"> En el mes de marzo, una vez contratada la profesional WEB Master, se realizó e inició la implementación del Plan de Trabajo de Actualización del Índice de Transparencia y Acceso a la Informa Pública - ITA.
El 13 de marzo de 2023 se realizó la primera reunión, donde se verificó el Plan de Trabajo ITA y se revisó el Objetivo, Alcance, Impacto, Lugar de Implementación en la Red, Responsables, Referencia, solicitud del Decreto 1519 de 2020 de MinTIC sobre la estructura del enlace de ITA – Índice de Transparencia y Acceso a la Informa Pública y de ajustó y completó el cronocgrama de actividades. Se realizó Backup del enlace de ITA – Índice de Transparencia y Acceso a la Informa Pública actual del https://www.parquesnacionales.gov.co/portal/es/transparencia-y-acceso-a-la-informacion-publica/ en cumplimiento de la primera actividad del Plan de Trabajo. Se proyectó memorando interno para todas las Unidades de Decisión, dando a conocer el trabajo de actualización del enlace de ITA por parte del Grupo de Comunicaciones y solicitando los responsables del cargue de la información de acuerdo a la Ley 1712 de 2014.
El 23 de marzo de 2023 se realizó la segunda reunión, donde se adelantó el desarrollo de las actividades del Plan de ITA con la realización del cuadro comparativo de los numerales que se encuentran en el ITA existente en la página WEB de Parques Nacionales Naturales de Colombia, con los numerales nuevos de acuerdo a los establecido en el Decreto 1519 de 2020 de MinTIC, se expuso el adelanto en la nueva estructura del ITA enla Página WEB y la remisión de los memorandos internos para todas las Unidades de Decisión, dando a conocer el trabajo de actualización del enlace de ITA por parte del Grupo de Comunicaciones y solicitando los responsables del cargue de la información de acuerdo a la Ley 1712 de 2014 y al Decreto 1519 de 2020 de MinTIC y se está consolidando la información en "</t>
    </r>
    <r>
      <rPr>
        <i/>
        <sz val="11"/>
        <rFont val="Arial Narrow"/>
        <family val="2"/>
      </rPr>
      <t>Base de Datos Editor y Editor Suplente</t>
    </r>
    <r>
      <rPr>
        <sz val="11"/>
        <rFont val="Arial Narrow"/>
        <family val="2"/>
      </rPr>
      <t xml:space="preserve">".
</t>
    </r>
    <r>
      <rPr>
        <b/>
        <sz val="11"/>
        <rFont val="Arial Narrow"/>
        <family val="2"/>
      </rPr>
      <t>Evidencias:</t>
    </r>
    <r>
      <rPr>
        <sz val="11"/>
        <rFont val="Arial Narrow"/>
        <family val="2"/>
      </rPr>
      <t xml:space="preserve">
1) Plan de Trabajo Actualización ITA.
2) 13-03-2023 1° Reunión Plan de Trabajo ITA.
3) Comparativo ITA Actual - ITA Nuevo
4) Base de Datos Editor y Editor Suplente
5) 23-03-2023 2° Reunión Plan de Trabajo ITA
6.1) 20231020007963 Solicitud Responsables ITA-Intranet y Pag.WEB - DTAM.
6.2) 20231020007973 Solicitud Responsables ITA-Intranet y Pag.WEB - DTAN.
6.3) 20231020007983 Solicitud Responsables ITA-Intranet y Pag.WEB - DTAO.
6.4) 20231020007993 Solicitud Responsables ITA-Intranet y Pag.WEB - DTCA.
6.5) 20231020008003 Solicitud Responsables ITA-Intranet y Pag.WEB - DTOR.
6.6) 20231020008013 Solicitud Responsables ITA-Intranet y Pag.WEB - DTPA.
6.7) 20231020008023 Solicitud Responsables ITA-Intranet y Pag.WEB - GCI.
6.8) 20231020008033 Solicitud Responsables ITA-Intranet y Pag.WEB - GTIC.
6.9) 20231020008043 Solicitud Responsables ITA-Intranet y Pag.WEB - OAJ.
6.10) 20231020008053 Solicitud Responsables ITA-Intranet y Pag.WEB - OAP.
6.11) 20231020008063 Solicitud Responsables ITA-Intranet y Pag.WEB - OCDI.
6.12) 20231020008073 Solicitud Responsables ITA-Intranet y Pag.WEB - OGR.
6.13) 20231020008083 Solicitud Responsables ITA-Intranet y Pag.WEB - SAF.
6.14) 20231020008093 Solicitud Responsables ITA-Intranet y Pag.WEB - SGM.
6.15) 20231020008103 Solicitud Responsables ITA-Intranet y Pag.WEB - SSNA.
7) Lineamientos para el Cargue de la Información en Intranet, Pagina Web e ITA.
8) 10-04-2023 3° Reunión Plan de Trabajo ITA
</t>
    </r>
    <r>
      <rPr>
        <b/>
        <sz val="11"/>
        <rFont val="Arial Narrow"/>
        <family val="2"/>
      </rPr>
      <t xml:space="preserve">Enlace Evidencias:
</t>
    </r>
    <r>
      <rPr>
        <sz val="11"/>
        <rFont val="Arial Narrow"/>
        <family val="2"/>
      </rPr>
      <t>https://drive.google.com/drive/folders/1vuFQ6qlmh3B50GZQOUT9u9Pg6ZSJGjmq</t>
    </r>
  </si>
  <si>
    <t>Se estan tomando las medidas correctivas para dar cumplimiento al Decreto 1519 de 2020 de MinTIC poniendo al día el Enlace del ITA, a partir de la implementación del Plan de Trabajo.</t>
  </si>
  <si>
    <t>El riesgo se encuentra materializado desde la vigencia 2021  para lo cual el  Grupo de Comunicaciones, suscribió un Plan de Mejoramiento 2021 con el Grupo de Control Interno. 
Adicionalmente, se esta desarrollando el Plan de Trabajo para subsanar las No Conformidades y dar cumplimiento al  Decreto 1519 de 2020 de MinTIC poniendo al día el Enlace del ITA.</t>
  </si>
  <si>
    <r>
      <rPr>
        <b/>
        <sz val="11"/>
        <rFont val="Arial Narrow"/>
        <family val="2"/>
      </rPr>
      <t>GCM:</t>
    </r>
    <r>
      <rPr>
        <sz val="11"/>
        <rFont val="Arial Narrow"/>
        <family val="2"/>
      </rPr>
      <t xml:space="preserve"> El día 10 de abril del 2023, en el marco de la socialización del Procedimiento de Conflicto de Intereses GTH_PR_30_v1 a los miembros del equipo del Grupo de Comunicaciones, se realizó la medición del impacto a de la capacitación
</t>
    </r>
    <r>
      <rPr>
        <b/>
        <sz val="11"/>
        <rFont val="Arial Narrow"/>
        <family val="2"/>
      </rPr>
      <t xml:space="preserve">Evidencias:
</t>
    </r>
    <r>
      <rPr>
        <sz val="11"/>
        <rFont val="Arial Narrow"/>
        <family val="2"/>
      </rPr>
      <t>1) Instrumento Medición del Impacto.
2) Resultado Medición del Impacto Procedimiento Conflicto de Intereses</t>
    </r>
  </si>
  <si>
    <r>
      <rPr>
        <b/>
        <sz val="11"/>
        <color theme="1"/>
        <rFont val="Arial Narrow"/>
        <family val="2"/>
      </rPr>
      <t xml:space="preserve">GCM: </t>
    </r>
    <r>
      <rPr>
        <sz val="11"/>
        <color theme="1"/>
        <rFont val="Arial Narrow"/>
        <family val="2"/>
      </rPr>
      <t xml:space="preserve">Mediante memorandos interno, el Grupo de Comunicaciones solicitó a las Unidades de Decisión la Certificación de Actualización de contenidos en la Página WEB e Intranet del primer trimestre 2023, con excepción de dos Unidades de Decisión cuyas certificaciones llegaron al Grupo de Comunicaciones, antes de solicitarla (DTAM 20235000003973 del 29 de marzo de 2023 y GCI 20231200002143 del 05 de abril de 2023).
Las solicitudes se realizaron mediante los siguientes memorandos
Evidencias:
1) Memorando 20231020008223 Solicitud Certificación Actualización Contenidos WEB e Intranet DTAN, del 10 de abril de 2023.
2)Memorando 20231020008233 Solicitud Certificación Actualización Contenidos WEB e Intranet DTAO, del 10 de abril de 2023.
3) Memorando 20231020008243 Solicitud Certificación Actualización Contenidos WEB e Intranet DTCA, del 10 de abril de 2023.
4) Memorando 20231020008253 Solicitud Certificación Actualización Contenidos WEB e Intranet DTOR, del 10 de abril de 2023.
5) Memorando 20231020008263 Solicitud Certificación Actualización Contenidos WEB e Intranet DTPA, del 10 de abril de 2023.
6) Memorando 20231020008273 Solicitud Certificación Actualización Contenidos WEB e Intranet GTIC, del 10 de abril de 2023.
7) Memorando 20231020008283 Solicitud Certificación Actualización Contenidos WEB e Intranet OAJ, del 10 de abril de 2023.
8) Memorando 20231020008293 Solicitud Certificación Actualización Contenidos WEB e Intranet OAP, del 10 de abril de 2023.
9) Memorando 20231020008303 Solicitud Certificación Actualización Contenidos WEB e Intranet OCDI, del 10 de abril de 2023.
10) Memorando 20231020008313 Solicitud Certificación Actualización Contenidos WEB e Intranet OGR, del 10 de abril de 2023.
11) Memorando 20231020008323 Solicitud Certificación Actualización Contenidos WEB e Intranet SAF, del 10 de abril de 2023.
12) Memorando 20231020008333 Solicitud Certificación Actualización Contenidos WEB e Intranet SGM, del 10 de abril de 2023.
13) Memorando 20231020008343 Solicitud Certificación Actualización Contenidos WEB e Intranet SSNA, del 10 de abril de 2023.
</t>
    </r>
    <r>
      <rPr>
        <b/>
        <sz val="11"/>
        <color theme="1"/>
        <rFont val="Arial Narrow"/>
        <family val="2"/>
      </rPr>
      <t>Enlace Evidencias:</t>
    </r>
    <r>
      <rPr>
        <sz val="11"/>
        <color theme="1"/>
        <rFont val="Arial Narrow"/>
        <family val="2"/>
      </rPr>
      <t xml:space="preserve">
https://drive.google.com/drive/folders/1vaTqBPjB0MailAx4znZNIhzdGr_WP7xG</t>
    </r>
  </si>
  <si>
    <r>
      <rPr>
        <b/>
        <sz val="11"/>
        <color theme="1"/>
        <rFont val="Arial Narrow"/>
        <family val="2"/>
      </rPr>
      <t>GCM:</t>
    </r>
    <r>
      <rPr>
        <sz val="11"/>
        <color theme="1"/>
        <rFont val="Arial Narrow"/>
        <family val="2"/>
      </rPr>
      <t xml:space="preserve"> El Grupo de Comunicaciónes realizó una publicación por comunicación interna sobre la importancia de dar cumplimiento a la Ley 1712 de 2014, la cual garantiza el libre acceso a la  información. </t>
    </r>
    <r>
      <rPr>
        <b/>
        <sz val="11"/>
        <color theme="1"/>
        <rFont val="Arial Narrow"/>
        <family val="2"/>
      </rPr>
      <t xml:space="preserve">
Evidencias:
</t>
    </r>
    <r>
      <rPr>
        <sz val="11"/>
        <color theme="1"/>
        <rFont val="Arial Narrow"/>
        <family val="2"/>
      </rPr>
      <t>2.1. Pieza Importancia Ley 1712 de 2014</t>
    </r>
    <r>
      <rPr>
        <b/>
        <sz val="11"/>
        <color theme="1"/>
        <rFont val="Arial Narrow"/>
        <family val="2"/>
      </rPr>
      <t xml:space="preserve">
Enlace Evidencias:
</t>
    </r>
    <r>
      <rPr>
        <sz val="11"/>
        <color theme="1"/>
        <rFont val="Arial Narrow"/>
        <family val="2"/>
      </rPr>
      <t>https://drive.google.com/drive/folders/1PHjP88wBy4_owKWDXKcxyfN5tx1O4mmM</t>
    </r>
  </si>
  <si>
    <r>
      <rPr>
        <b/>
        <sz val="11"/>
        <color theme="1"/>
        <rFont val="Arial Narrow"/>
        <family val="2"/>
      </rPr>
      <t xml:space="preserve">GCM: </t>
    </r>
    <r>
      <rPr>
        <sz val="11"/>
        <color theme="1"/>
        <rFont val="Arial Narrow"/>
        <family val="2"/>
      </rPr>
      <t xml:space="preserve">El día 10 de abril de 2023, se realizó la socialización del Procedimiento de Conflicto de Intereses GTH_PR_30_v1 , a los miembros del equipo del Grupo de Comunicaciones. 
</t>
    </r>
    <r>
      <rPr>
        <b/>
        <sz val="11"/>
        <color theme="1"/>
        <rFont val="Arial Narrow"/>
        <family val="2"/>
      </rPr>
      <t>Evidencias:</t>
    </r>
    <r>
      <rPr>
        <sz val="11"/>
        <color theme="1"/>
        <rFont val="Arial Narrow"/>
        <family val="2"/>
      </rPr>
      <t xml:space="preserve">
1) Presentación Procedimiento Conflicto de Intereses - GCM
2) 10-04-2023 Asistencia Soc. Procedimiento Conflicto de Intereses GCM</t>
    </r>
  </si>
  <si>
    <r>
      <t xml:space="preserve">no se ha presentado perdida de bienes en el </t>
    </r>
    <r>
      <rPr>
        <b/>
        <sz val="10"/>
        <rFont val="Arial Narrow"/>
        <family val="2"/>
      </rPr>
      <t xml:space="preserve">NC </t>
    </r>
    <r>
      <rPr>
        <sz val="10"/>
        <rFont val="Arial Narrow"/>
        <family val="2"/>
      </rPr>
      <t xml:space="preserve">
no se ha presentado perdida de bienes en la </t>
    </r>
    <r>
      <rPr>
        <b/>
        <sz val="10"/>
        <rFont val="Arial Narrow"/>
        <family val="2"/>
      </rPr>
      <t>DTAO</t>
    </r>
    <r>
      <rPr>
        <sz val="10"/>
        <rFont val="Arial Narrow"/>
        <family val="2"/>
      </rPr>
      <t xml:space="preserve">
no se ha presentado perdida de bienes en la </t>
    </r>
    <r>
      <rPr>
        <b/>
        <sz val="10"/>
        <rFont val="Arial Narrow"/>
        <family val="2"/>
      </rPr>
      <t>DTPA</t>
    </r>
    <r>
      <rPr>
        <sz val="10"/>
        <rFont val="Arial Narrow"/>
        <family val="2"/>
      </rPr>
      <t xml:space="preserve">
no se ha presentado perdida de bienes en la </t>
    </r>
    <r>
      <rPr>
        <b/>
        <sz val="10"/>
        <rFont val="Arial Narrow"/>
        <family val="2"/>
      </rPr>
      <t>DTAN</t>
    </r>
    <r>
      <rPr>
        <sz val="10"/>
        <rFont val="Arial Narrow"/>
        <family val="2"/>
      </rPr>
      <t xml:space="preserve">
no se ha presentado perdida de bienes en la </t>
    </r>
    <r>
      <rPr>
        <b/>
        <sz val="10"/>
        <rFont val="Arial Narrow"/>
        <family val="2"/>
      </rPr>
      <t>DTOR</t>
    </r>
    <r>
      <rPr>
        <sz val="10"/>
        <rFont val="Arial Narrow"/>
        <family val="2"/>
      </rPr>
      <t xml:space="preserve">
</t>
    </r>
    <r>
      <rPr>
        <b/>
        <sz val="10"/>
        <rFont val="Arial Narrow"/>
        <family val="2"/>
      </rPr>
      <t xml:space="preserve">
DTAM:</t>
    </r>
    <r>
      <rPr>
        <sz val="10"/>
        <rFont val="Arial Narrow"/>
        <family val="2"/>
      </rPr>
      <t xml:space="preserve"> durante este cuatrimestre se presentaron siniestros en los PNN Cahunari y PNN Alto fragua, se  procedió a informar a la oficina de Control Disciplinario interno. 
Anexo1  Orfeo No 20225000003893, Anexo2  Orfeo No    20235000003683.
URL: https://drive.google.com/drive/u/0/folders/158S-2pSjIAi67i84QkXPFDU93OGSaNs4
</t>
    </r>
    <r>
      <rPr>
        <b/>
        <sz val="10"/>
        <rFont val="Arial Narrow"/>
        <family val="2"/>
      </rPr>
      <t>DTCA</t>
    </r>
    <r>
      <rPr>
        <sz val="10"/>
        <rFont val="Arial Narrow"/>
        <family val="2"/>
      </rPr>
      <t>: Reporte Siniestro REPORTE - SINIESTRO HURTO DE GPS - PL 56898 SFF EL CORCHAL MONO H.
REPORTE - SINIESTRO COMPUTADOR - COMPUTADOR DE ESCRITORIO - PL 55795</t>
    </r>
  </si>
  <si>
    <t>GRFIS NC X
GRFIS DTAO X
GRFIS DTPA X
GRFIS DTAN X
GRFIS DTOR X
GRFIS DTAM X
GRFIS DTCA X</t>
  </si>
  <si>
    <t>GRFIS DTAM X
GRFIS DTCA X</t>
  </si>
  <si>
    <t>CPG: 18/04/2023
DTPA: 18/04/2023
DTCA: 18/04/2023
DTOR: 18/04/2023
DTAN: 18/04/2023
DTAM: 18/04/2023
DTAO: 18/04/2023</t>
  </si>
  <si>
    <t>Se realizó la inclusión de bienes del nivel central y se remitió el correo a la Aseguradora para el proceso de inclución en los seguros, proceso que viene adelantando la respectiva empresa de seguros y una vez queden incluidos remitiran los anexos de los bienes ingresados en las respectivas pólizas.
https://drive.google.com/drive/folders/1umPeiPLxt9B-lJDNAL6cT0Zb_6S8kPP4
ANEXOS
1. inclusion de activos al seguro entrada 2022044 P (1) (1)
2. INCLUSION DE BIENES A SEGURO ENTRADA 2022047 (1)
3.1 GRF_FO_14-Inclusión-yo-Exclusión-de-bienes-seguros ENTRADA 2023002 COMPUTADORES - FIRMA - 30-03-2023 (1) (1)
4.formato inclusion bienes al seguro -equipo computadores kfw 166 (1) (1)
5.INCLUSION SEGURO ENTRADA ALMACEN N. 2022049 (1)
Correo INCLUSIÓN BIENES DTAO Y NIVEL CENTRAL Asegurado</t>
  </si>
  <si>
    <t>GRFIS  NC X</t>
  </si>
  <si>
    <r>
      <rPr>
        <b/>
        <sz val="10"/>
        <rFont val="Arial Narrow"/>
        <family val="2"/>
      </rPr>
      <t>DTPA:</t>
    </r>
    <r>
      <rPr>
        <sz val="10"/>
        <rFont val="Arial Narrow"/>
        <family val="2"/>
      </rPr>
      <t xml:space="preserve"> Se viene desarrollando las entradas al almacen de acuerdo con el procesimiento, realizanco el formato de inclusión el cual es remitido a NC.Evidencias: Entradas, Formatos de inclusión y correso de inclusión </t>
    </r>
    <r>
      <rPr>
        <b/>
        <sz val="10"/>
        <rFont val="Arial Narrow"/>
        <family val="2"/>
      </rPr>
      <t>20237500008063</t>
    </r>
    <r>
      <rPr>
        <sz val="10"/>
        <rFont val="Arial Narrow"/>
        <family val="2"/>
      </rPr>
      <t>.</t>
    </r>
    <r>
      <rPr>
        <b/>
        <sz val="10"/>
        <rFont val="Arial Narrow"/>
        <family val="2"/>
      </rPr>
      <t xml:space="preserve">
DTAO: </t>
    </r>
    <r>
      <rPr>
        <sz val="10"/>
        <rFont val="Arial Narrow"/>
        <family val="2"/>
      </rPr>
      <t xml:space="preserve">Se reporta oportunamente al Grupo de procesos Corporativos los bienes a asegurar, se han enviado dos correos con los bienes a asegurar </t>
    </r>
    <r>
      <rPr>
        <b/>
        <sz val="10"/>
        <rFont val="Arial Narrow"/>
        <family val="2"/>
      </rPr>
      <t>20236110000393</t>
    </r>
    <r>
      <rPr>
        <sz val="10"/>
        <rFont val="Arial Narrow"/>
        <family val="2"/>
      </rPr>
      <t xml:space="preserve">. 
Evidencias: Correo - Solicitud de aseguramiento Enero
Correo - Solicitud de aseguramiento febrero
Anexos enero 2023
Anexos enero 2023
</t>
    </r>
    <r>
      <rPr>
        <b/>
        <sz val="10"/>
        <rFont val="Arial Narrow"/>
        <family val="2"/>
      </rPr>
      <t>DTOR:</t>
    </r>
    <r>
      <rPr>
        <sz val="10"/>
        <rFont val="Arial Narrow"/>
        <family val="2"/>
      </rPr>
      <t xml:space="preserve"> Se reporta las evidencias correspondientes al primer trimestre </t>
    </r>
    <r>
      <rPr>
        <b/>
        <sz val="10"/>
        <rFont val="Arial Narrow"/>
        <family val="2"/>
      </rPr>
      <t>20237010007623</t>
    </r>
    <r>
      <rPr>
        <sz val="10"/>
        <rFont val="Arial Narrow"/>
        <family val="2"/>
      </rPr>
      <t xml:space="preserve"> así: 
1. para el mes de enero se realizo dos entradas almacen  por fonam y dos entredas por gobierno. Febrero se realizo tres entradas almacen por fonam.                       
Anexo 1.1_combustible_FN                                                     
Anexo 1.2_recon_siniestro_tuparro _fn                                                 
Anexo 1.3_reconc_siniestro_sumpaz_gn                                                
Anexo 1.4_reconocimiento_siniestro_tuparro_gn                                    
Anexo 1.5_combustible chingaza_fn                                               
Anexo 1.6 combustible chingaza_fn                                          
Anexo 1.7_combustible_valeras_tuparro_fn
2. Formatos de Inclusión de 32 elementos como controlable y devoluticos para su correspondiente aseguramiento, exclusion de 32 elementos como controlable y devolutivos recuperacion siniestro sumpaz y tuparro  
Anexo 2.1 Inclusión_programas _seguros_Tup_SUM.                                                     
Anexo 2.2Exclusión_programas_Seguros_Siniestros_Tup_SUM
Anexo 3. Correo de envio de formato de inclusion y/o Exclusión al nivel central      
Anexo.3.1_correo_solicitud_exclusion   
Anexo 3.2_correo_inclusion_aseguramiento
</t>
    </r>
    <r>
      <rPr>
        <b/>
        <sz val="10"/>
        <rFont val="Arial Narrow"/>
        <family val="2"/>
      </rPr>
      <t>DTAM:</t>
    </r>
    <r>
      <rPr>
        <sz val="10"/>
        <rFont val="Arial Narrow"/>
        <family val="2"/>
      </rPr>
      <t xml:space="preserve"> Durante este periodo se reporto al GPC, bienes a asegurar </t>
    </r>
    <r>
      <rPr>
        <b/>
        <sz val="10"/>
        <rFont val="Arial Narrow"/>
        <family val="2"/>
      </rPr>
      <t>20235000004593</t>
    </r>
    <r>
      <rPr>
        <sz val="10"/>
        <rFont val="Arial Narrow"/>
        <family val="2"/>
      </rPr>
      <t xml:space="preserve">: 
Enero: Se hace reporte de bienes que ingrresaron al GPC en los formatos de inclusion.
Anexo 1 Reporte  inclusion bienes enero 2023 
Anexo 2 Entrada MFB PNN Amacayacu FONAM
Anexo 3  Entrada de elementos electrónicos PNN Amacayacu FONAM
Anexo 4 Inclusión de bienes DTAM Ene 2023
Con relación a Febrero y marzo, no hubo bienes a asegurar o excluir. 
Anexo 5 Reporte no inclusion bienes Febrero y marzo.
URL: https://drive.google.com/drive/u/0/folders/1X3aaH1inDUykH7D9PdOcsjlT6AgPgKeA
</t>
    </r>
    <r>
      <rPr>
        <b/>
        <sz val="10"/>
        <rFont val="Arial Narrow"/>
        <family val="2"/>
      </rPr>
      <t>DTAN:</t>
    </r>
    <r>
      <rPr>
        <sz val="10"/>
        <rFont val="Arial Narrow"/>
        <family val="2"/>
      </rPr>
      <t xml:space="preserve"> Se envia solicitud de aseguramiento de bienes, meses de noviembre 2022 a febrero de 2023, a traves de ORFEO No. 20235570000263/ Se anexa formato de inclusion GRF_FO_14, entradas y soportes del movimiento en el sistema. Anexos: 1, ENTRADAS GN.- 2. ENTRADAS FONAM.-  3. Memorando  INFORME INCLUSION. Adjunto enlace al drive donde reposa la información MEMO RADICACIÓN RIESGOS </t>
    </r>
    <r>
      <rPr>
        <b/>
        <sz val="10"/>
        <rFont val="Arial Narrow"/>
        <family val="2"/>
      </rPr>
      <t>20235510001373</t>
    </r>
    <r>
      <rPr>
        <sz val="10"/>
        <rFont val="Arial Narrow"/>
        <family val="2"/>
      </rPr>
      <t xml:space="preserve">: https://drive.google.com/drive/folders/1nkRliXKCfrOK9MipYC_0MoLOin6VK0A2?usp=share_link
</t>
    </r>
    <r>
      <rPr>
        <b/>
        <sz val="10"/>
        <rFont val="Arial Narrow"/>
        <family val="2"/>
      </rPr>
      <t>DTCA:</t>
    </r>
    <r>
      <rPr>
        <sz val="10"/>
        <rFont val="Arial Narrow"/>
        <family val="2"/>
      </rPr>
      <t xml:space="preserve"> de acuerdo con las evidencias cargadas por la DTCA se encuentran los siguientes anexos debidamente incluidos </t>
    </r>
    <r>
      <rPr>
        <b/>
        <sz val="10"/>
        <rFont val="Arial Narrow"/>
        <family val="2"/>
      </rPr>
      <t>20236500001143</t>
    </r>
    <r>
      <rPr>
        <sz val="10"/>
        <rFont val="Arial Narrow"/>
        <family val="2"/>
      </rPr>
      <t>:
* GRF_FO~4. Inclusión-yo-Exclusión-de-bienes-programas-de-segurosV41 iEQUIPOS DE COMPUTO Y OFICINA
CONTRATO DE COMPRAVENTA N° 14 DEL 2022 - PNN TAYRONA
* GRF_FO~4. Inclusión-yo-Exclusión-de-bienes-programas-de-segurosV4 REPOSICIÓN DE SINIESTRODLM 22325955 VP SALAMANCA
*GRF_FO~4. Inclusión-yo-Exclusión-de-bienes-programas-de-segurosV4 REPOSICIÓN DE SINIESTRO DLM21267466 / HURTO MOTORES (2) PNN TAYRONA - REPOSICIÓN DE SINIESTRO DLM 22332541 | HURTO DE COMPUTADOR PNN CORALES DE PROFUNDIDAD
* GRF_FO~4. Inclusión-yo-Exclusión-de-bienes-programas-de-segurosV4 CCV 020-2022 / COORDILLERA
BEATA - CCV 12-2022 / DOTACIÓN SALA DE LACTANCIA - DT - CSUM 054-2022 - PNN TAYRONA - CSUM 038-2022 - ISLA SALAMANCA
* COMPROBANTE ENTRADA DE ALMACEN REPOSICIÓN DE SINIESTRO DLM 22332541 | HURTO DE COMPUTADOR PNN CORALES DE PROFUNDIDAD
* COMPROBANTE ENTRADA DE ALMACEN REPOSICIÓN DE SINIESTRO DLM21267466 / HURTO MOTORES (2) PNN TAYRONA
* COMPROBANTE ENTRADA DE ALMACEN CCV 020-2022 / EQUIPOS DE COMPUTO CORDILLERA BEATA
* COMPROBANTE ENTRADA DE ALMACEN CCV 12-2022 / DOTACIÓN SALA DE LACTANCIA DIRECCIÓN TERRITORIAL
* COMPROBANTE ENTRADA DE ALMACEN REPOSICIÓN SINIESTRO DLM 22325955 / HURTO CALIFICADO DE GUADAÑADORA STIL E INVERSOR OUT BACK 3000 VP ISLA SALAMANCA
* COMPROBANTE ENTRADA DE ALMACEN CCV 014-2022 / ADQUISICIÓN EQUIPOS DE COMPUTO / PNN TAYRONA
* COMPROBANTE ENTRADA DE ALMACEN REPOSICIÓN SINIESTRO DLM 22325955 / HURTO CALIFICADO DE GUADAÑADORA STIL E INVERSOR OUT BACK 3000 VP ISLA SALAMANCA
* COMPROBANTE ENTRADA DE ALMACEN PNN SIERRA NEVADA</t>
    </r>
  </si>
  <si>
    <t>DTPA: 33,3%
DTAO: 33,3%
DTOR: 33,3%
DTAM: 33,3%
DTAN: 33,3%
DTCA: 33,3%</t>
  </si>
  <si>
    <t>DTPA: 31/03/2023
DTCA: 31/03/2023
DTOR: 31/03/2023
DTAN: 31/03/2023
DTAM: 31/03/2023
DTAO: 31/03/2023</t>
  </si>
  <si>
    <r>
      <rPr>
        <b/>
        <sz val="11"/>
        <rFont val="Arial Narrow"/>
        <family val="2"/>
      </rPr>
      <t>DTPA:</t>
    </r>
    <r>
      <rPr>
        <sz val="11"/>
        <rFont val="Arial Narrow"/>
        <family val="2"/>
      </rPr>
      <t xml:space="preserve"> El almacenista de la Dirección Territorial, realizó el diligenciamiento adecuado de los formatos de traslados y prestamos de bienes, partiendo de la solicitud del cuenta dante  verificando cada vez que se requiera; los cuales poseen la información del bien, la justificación del préstamo y las firmas de quien recibe y entrega con el fin de controlar el préstamo y la entrega del bien. Evidencias: FORMATO TRASLADO Y PRESTAMO DE BIENES_FEBRERO 2023 y FORMATOS TRASLADO Y PRÉSTAMO DE BIENES_MARZO 2023 </t>
    </r>
    <r>
      <rPr>
        <b/>
        <sz val="11"/>
        <rFont val="Arial Narrow"/>
        <family val="2"/>
      </rPr>
      <t>20237500008063.</t>
    </r>
    <r>
      <rPr>
        <sz val="11"/>
        <rFont val="Arial Narrow"/>
        <family val="2"/>
      </rPr>
      <t xml:space="preserve">
</t>
    </r>
    <r>
      <rPr>
        <b/>
        <sz val="11"/>
        <rFont val="Arial Narrow"/>
        <family val="2"/>
      </rPr>
      <t>DTAO</t>
    </r>
    <r>
      <rPr>
        <sz val="11"/>
        <rFont val="Arial Narrow"/>
        <family val="2"/>
      </rPr>
      <t xml:space="preserve">: : El almacenista de la DTAO, verifica los formatos de préstamo o traslado  y que se encuentren debidamente diligenciados con todos los datos y respectivas firmas. Evidencias </t>
    </r>
    <r>
      <rPr>
        <b/>
        <sz val="11"/>
        <rFont val="Arial Narrow"/>
        <family val="2"/>
      </rPr>
      <t>20236110000393</t>
    </r>
    <r>
      <rPr>
        <sz val="11"/>
        <rFont val="Arial Narrow"/>
        <family val="2"/>
      </rPr>
      <t xml:space="preserve">: 
011_TrasladoErubianoAALmosquera
010_TrasladoErubianoAGTSerna_Otun
009_TrasladoErubibianoAJTroncoso_Tatama
008_TrasladoErubibianoAJoseArley_Cvdjc
007_TrasladoHenry-JairAmaya-Corota
006_TrasladoPortatilEdilbertoASusana_DTAO
005_TrasladoPortatilEdilbertoAcarolinaC_Temporal
004_TrasladoCamionetaTatamaACorota
003_TrasladoAlvaroRAJerubianoOtun
002_TrasladoHenryAYasminCorota
001_TrasladoMariaFdaAHenryPinzonCorota
</t>
    </r>
    <r>
      <rPr>
        <b/>
        <sz val="11"/>
        <rFont val="Arial Narrow"/>
        <family val="2"/>
      </rPr>
      <t>DTOR:</t>
    </r>
    <r>
      <rPr>
        <sz val="11"/>
        <rFont val="Arial Narrow"/>
        <family val="2"/>
      </rPr>
      <t xml:space="preserve"> Para este primer cuatrimestre se realizo  10 Formatos de traslado, prestamos de bienes entre  febrero y marzo Anexos </t>
    </r>
    <r>
      <rPr>
        <b/>
        <sz val="11"/>
        <rFont val="Arial Narrow"/>
        <family val="2"/>
      </rPr>
      <t>20237010007623</t>
    </r>
    <r>
      <rPr>
        <sz val="11"/>
        <rFont val="Arial Narrow"/>
        <family val="2"/>
      </rPr>
      <t xml:space="preserve">.                                                                                                              Anexo 4.1_prestamo_bienes_bipode_baston                                                                                                
Anexo 4.2_entrega_prestamo_bienes_bipode_baston                                                                              
Anexo 4.3_traslado_prestamo_videobeam                                                                                                 
Anexo 4.4_entrega_traslado_prestamo_videobeam                                                                              
Anexo 4.5_traslado_prestamo_gps                                                                                                          
Anexo 4.6 entrega_traslado_prestamo_gps                                                                                                       
Anexo 4.7 _traslado_prestamo_gps                                                                                                                
Anexo 4.8_traslado_prestamo_bienes_baston                                                                                       
Anexo 4.9_entrega_traslado_prestamo_bienes_baston                                                                     
Anexo 4.10_trasl_presta_biene_gps
</t>
    </r>
    <r>
      <rPr>
        <b/>
        <sz val="11"/>
        <rFont val="Arial Narrow"/>
        <family val="2"/>
      </rPr>
      <t>DTAM:</t>
    </r>
    <r>
      <rPr>
        <sz val="11"/>
        <rFont val="Arial Narrow"/>
        <family val="2"/>
      </rPr>
      <t xml:space="preserve"> Durante este periodo se relaizaron los siguierntes traslados </t>
    </r>
    <r>
      <rPr>
        <b/>
        <sz val="11"/>
        <rFont val="Arial Narrow"/>
        <family val="2"/>
      </rPr>
      <t>20235000004593</t>
    </r>
    <r>
      <rPr>
        <sz val="11"/>
        <rFont val="Arial Narrow"/>
        <family val="2"/>
      </rPr>
      <t xml:space="preserve">. 
ANEXO 1: Traslado y préstamo de bienes devolutivos (febrero)
ANEXO 2: Traslado y prestamo de bienes devolutivos (marzo)
URL: https://drive.google.com/drive/u/0/folders/1f3Kth1P82yTSIt187GdWeFjS8Kk9_mSZ
</t>
    </r>
    <r>
      <rPr>
        <b/>
        <sz val="11"/>
        <rFont val="Arial Narrow"/>
        <family val="2"/>
      </rPr>
      <t>DTAN:</t>
    </r>
    <r>
      <rPr>
        <sz val="11"/>
        <rFont val="Arial Narrow"/>
        <family val="2"/>
      </rPr>
      <t xml:space="preserve"> Durante los meses def enero, febrero y marzo de 2023, no se tramitaron en almacen solicitudes de traslado de bienes. Se envia correo l Coordinado de Grupo Interno de Trabajo informando al respecto. Se adjunta correo electronico enviado desde el almacen de la DTAN al coordinador interno de trabajo informando sobre el asunto </t>
    </r>
    <r>
      <rPr>
        <b/>
        <sz val="11"/>
        <rFont val="Arial Narrow"/>
        <family val="2"/>
      </rPr>
      <t>20235510001373</t>
    </r>
    <r>
      <rPr>
        <sz val="11"/>
        <rFont val="Arial Narrow"/>
        <family val="2"/>
      </rPr>
      <t xml:space="preserve">. Anexo: DTAN- REPORTE DE MOVIMIENTOS TRASLADOS DE INVETARIOS 1 TRIMESTRE 2023
</t>
    </r>
    <r>
      <rPr>
        <b/>
        <sz val="11"/>
        <rFont val="Arial Narrow"/>
        <family val="2"/>
      </rPr>
      <t>DTCA</t>
    </r>
    <r>
      <rPr>
        <sz val="11"/>
        <rFont val="Arial Narrow"/>
        <family val="2"/>
      </rPr>
      <t xml:space="preserve">: De acuerdo con la información reportada en las evidencias se realizaron los siguientes traslados y préstamos de bienes </t>
    </r>
    <r>
      <rPr>
        <b/>
        <sz val="11"/>
        <rFont val="Arial Narrow"/>
        <family val="2"/>
      </rPr>
      <t>20236500001143</t>
    </r>
    <r>
      <rPr>
        <sz val="11"/>
        <rFont val="Arial Narrow"/>
        <family val="2"/>
      </rPr>
      <t>.
* Anexo de Traslado_prestamo_bienes-Paula Dominguez-Alavaro Jimenez
* Anexo Traslado_prestamo_bienes-Juan Nieve-Orlando Villafaña.pdf
* Anexo Traslado_prestamo_bienes-ELKIN HDEZ-ADOLFO RODRIGUEZ.pdf
* Anexo Traslado_prestamo_bienes jonathan-Plinio.pdf
* Anexo Traslado_prestamo_bienes -Jonh calderon-Yeiner Hernandez - copia.pdf</t>
    </r>
  </si>
  <si>
    <t>DTPA: X
DTAO: X 
DTOR: X
DTAM: X
DTAN: X
DTCA: X</t>
  </si>
  <si>
    <r>
      <t xml:space="preserve">Se realizó encuesta  encuesta de conocimiento al Grupo de Procesos Corporativos con el fin de realizar seguimiento al conocimiento y apropiación sobre los lineamientos estandarizados y documentados por la Entidad relacionados con conflicto de intereses.
</t>
    </r>
    <r>
      <rPr>
        <b/>
        <sz val="11"/>
        <rFont val="Arial Narrow"/>
        <family val="2"/>
      </rPr>
      <t xml:space="preserve">Anexo: </t>
    </r>
    <r>
      <rPr>
        <sz val="11"/>
        <rFont val="Arial Narrow"/>
        <family val="2"/>
      </rPr>
      <t>Análisis de encuesta sobre el conocimiento y apropiación sobre los lineamientos relacionados con conflicto de intereses</t>
    </r>
  </si>
  <si>
    <t>DTPA:  El monitoreo y los soportes suministrados, son conformes a la descripción del mapa de riesgos.
DTOR:  El monitoreo y los soportes suministrados, son conformes a la descripción del mapa de riesgos.
DTAM:  El monitoreo y los soportes suministrados, son conformes a la descripción del mapa de riesgos.
DTAN: El monitoreo y los soportes suministrados, son conformes a la descripción del mapa de riesgos.
DTCA:  El monitoreo y los soportes suministrados, son conformes a la descripción del mapa de riesgos.
DTAO:  El monitoreo y los soportes suministrados, son conformes a la descripción del mapa de riesgos.</t>
  </si>
  <si>
    <r>
      <rPr>
        <b/>
        <sz val="11"/>
        <color theme="1"/>
        <rFont val="Arial Narrow"/>
        <family val="2"/>
      </rPr>
      <t>GPC:</t>
    </r>
    <r>
      <rPr>
        <sz val="11"/>
        <color theme="1"/>
        <rFont val="Arial Narrow"/>
        <family val="2"/>
      </rPr>
      <t xml:space="preserve"> Para esta acción se tiene programado la primera campaña para el segundo trimestre de la vigencia 2023</t>
    </r>
  </si>
  <si>
    <r>
      <rPr>
        <b/>
        <sz val="11"/>
        <color theme="1"/>
        <rFont val="Arial Narrow"/>
        <family val="2"/>
      </rPr>
      <t>GPC</t>
    </r>
    <r>
      <rPr>
        <sz val="11"/>
        <color theme="1"/>
        <rFont val="Arial Narrow"/>
        <family val="2"/>
      </rPr>
      <t xml:space="preserve">:  Se remitió correo electrónico al Equipo de Trabajo del Grupo de Preocesos Corporativos, reiterando la implementación del Procedimiento de Conflicto de Intereses.
</t>
    </r>
    <r>
      <rPr>
        <b/>
        <sz val="11"/>
        <color theme="1"/>
        <rFont val="Arial Narrow"/>
        <family val="2"/>
      </rPr>
      <t>Anexo 1.</t>
    </r>
    <r>
      <rPr>
        <sz val="11"/>
        <color theme="1"/>
        <rFont val="Arial Narrow"/>
        <family val="2"/>
      </rPr>
      <t xml:space="preserve"> Correo Recordatorio cumplimiento procedimiento conflicto de intereses
</t>
    </r>
    <r>
      <rPr>
        <b/>
        <sz val="11"/>
        <color theme="1"/>
        <rFont val="Arial Narrow"/>
        <family val="2"/>
      </rPr>
      <t>Anexo 2</t>
    </r>
    <r>
      <rPr>
        <sz val="11"/>
        <color theme="1"/>
        <rFont val="Arial Narrow"/>
        <family val="2"/>
      </rPr>
      <t>. Presentación Conflicto de intereses.</t>
    </r>
  </si>
  <si>
    <r>
      <rPr>
        <b/>
        <sz val="11"/>
        <color theme="1"/>
        <rFont val="Arial Narrow"/>
        <family val="2"/>
      </rPr>
      <t xml:space="preserve">GPC: </t>
    </r>
    <r>
      <rPr>
        <sz val="11"/>
        <color theme="1"/>
        <rFont val="Arial Narrow"/>
        <family val="2"/>
      </rPr>
      <t>0%</t>
    </r>
  </si>
  <si>
    <r>
      <rPr>
        <b/>
        <sz val="11"/>
        <color theme="1"/>
        <rFont val="Arial Narrow"/>
        <family val="2"/>
      </rPr>
      <t xml:space="preserve">GPC: </t>
    </r>
    <r>
      <rPr>
        <sz val="11"/>
        <color theme="1"/>
        <rFont val="Arial Narrow"/>
        <family val="2"/>
      </rPr>
      <t>25%</t>
    </r>
  </si>
  <si>
    <r>
      <rPr>
        <b/>
        <sz val="10"/>
        <rFont val="Arial Narrow"/>
        <family val="2"/>
      </rPr>
      <t>GPC:</t>
    </r>
    <r>
      <rPr>
        <sz val="10"/>
        <rFont val="Arial Narrow"/>
        <family val="2"/>
      </rPr>
      <t xml:space="preserve"> 18/04/2023</t>
    </r>
  </si>
  <si>
    <r>
      <rPr>
        <b/>
        <sz val="10"/>
        <rFont val="Arial Narrow"/>
        <family val="2"/>
      </rPr>
      <t xml:space="preserve">GPC: </t>
    </r>
    <r>
      <rPr>
        <sz val="10"/>
        <rFont val="Arial Narrow"/>
        <family val="2"/>
      </rPr>
      <t xml:space="preserve">Se ha realizado el seguimiento al cumplimiento del Plan de trabajo de Gestión Documental de acuerdo con las actividades establecidas en el Plan con el fin de gestionar la debida administración y gestión de los archivos y aplicativos en la gestión documental con un porcentaje aproximado del 28% de su cumplimiento.
</t>
    </r>
    <r>
      <rPr>
        <b/>
        <sz val="10"/>
        <rFont val="Arial Narrow"/>
        <family val="2"/>
      </rPr>
      <t xml:space="preserve">
</t>
    </r>
    <r>
      <rPr>
        <b/>
        <sz val="10"/>
        <color theme="1"/>
        <rFont val="Arial Narrow"/>
        <family val="2"/>
      </rPr>
      <t>https://drive.google.com/drive/folders/1EOphZToAevYD-vgV3Uky6rLViWp5NUJC</t>
    </r>
    <r>
      <rPr>
        <b/>
        <sz val="10"/>
        <rFont val="Arial Narrow"/>
        <family val="2"/>
      </rPr>
      <t xml:space="preserve">
</t>
    </r>
    <r>
      <rPr>
        <sz val="10"/>
        <rFont val="Arial Narrow"/>
        <family val="2"/>
      </rPr>
      <t xml:space="preserve">
</t>
    </r>
    <r>
      <rPr>
        <b/>
        <sz val="10"/>
        <rFont val="Arial Narrow"/>
        <family val="2"/>
      </rPr>
      <t>Anexo ponderado avance Plan de Trabajo GDTAL.</t>
    </r>
  </si>
  <si>
    <r>
      <rPr>
        <b/>
        <sz val="11"/>
        <color rgb="FF000000"/>
        <rFont val="Arial Narrow"/>
        <family val="2"/>
      </rPr>
      <t>GD:</t>
    </r>
    <r>
      <rPr>
        <sz val="11"/>
        <color rgb="FF000000"/>
        <rFont val="Arial Narrow"/>
        <family val="2"/>
      </rPr>
      <t xml:space="preserve"> X</t>
    </r>
  </si>
  <si>
    <r>
      <rPr>
        <b/>
        <sz val="11"/>
        <color rgb="FF000000"/>
        <rFont val="Arial Narrow"/>
        <family val="2"/>
      </rPr>
      <t xml:space="preserve">GD </t>
    </r>
    <r>
      <rPr>
        <sz val="11"/>
        <color rgb="FF000000"/>
        <rFont val="Arial Narrow"/>
        <family val="2"/>
      </rPr>
      <t>X</t>
    </r>
  </si>
  <si>
    <t>El monitoreo y los soportes suministrados, son conformes a la descripción del mapa de riesgos, denotando un adecuado seguimiento</t>
  </si>
  <si>
    <r>
      <rPr>
        <b/>
        <sz val="10"/>
        <rFont val="Arial Narrow"/>
        <family val="2"/>
      </rPr>
      <t>DIRECCION TERITORIAL ANDES OCCIDENTALES</t>
    </r>
    <r>
      <rPr>
        <sz val="10"/>
        <rFont val="Arial Narrow"/>
        <family val="2"/>
      </rPr>
      <t>: Una vez el grupo de procesos corportaivos hace envio del Plan de Trabajo para la vigencia 2023,  mediante orfeo</t>
    </r>
    <r>
      <rPr>
        <b/>
        <sz val="10"/>
        <rFont val="Arial Narrow"/>
        <family val="2"/>
      </rPr>
      <t xml:space="preserve"> 2023611000038</t>
    </r>
    <r>
      <rPr>
        <sz val="10"/>
        <rFont val="Arial Narrow"/>
        <family val="2"/>
      </rPr>
      <t xml:space="preserve">, se procede con la elaboración del diagnostico de la DTAO y AP y se establecen las actividades de administración manejo y  conservación de archivos a desarrollar durante toda la vigencia 2023, Se verifica el cumplimiento trimestral del plan de trabajo, el cual se remite al nviel central con las respectivas evidencias </t>
    </r>
    <r>
      <rPr>
        <b/>
        <sz val="10"/>
        <rFont val="Arial Narrow"/>
        <family val="2"/>
      </rPr>
      <t>https://drive.google.com/drive/folders/1IxiXccPtr4foEVWDWhy6gSVPsuX5amM2?usp=sharing.</t>
    </r>
    <r>
      <rPr>
        <sz val="10"/>
        <rFont val="Arial Narrow"/>
        <family val="2"/>
      </rPr>
      <t xml:space="preserve">
</t>
    </r>
    <r>
      <rPr>
        <b/>
        <sz val="10"/>
        <rFont val="Arial Narrow"/>
        <family val="2"/>
      </rPr>
      <t xml:space="preserve">
Evidencia</t>
    </r>
    <r>
      <rPr>
        <sz val="10"/>
        <rFont val="Arial Narrow"/>
        <family val="2"/>
      </rPr>
      <t xml:space="preserve">:  Orfeo </t>
    </r>
    <r>
      <rPr>
        <b/>
        <sz val="10"/>
        <rFont val="Arial Narrow"/>
        <family val="2"/>
      </rPr>
      <t>20236090000043</t>
    </r>
    <r>
      <rPr>
        <sz val="10"/>
        <rFont val="Arial Narrow"/>
        <family val="2"/>
      </rPr>
      <t xml:space="preserve">_Reporte 1 trim PT Gdtal
Avance 1 trim 2023 Plan de Trabajo Gestión Dctal DTAO
carpeta Anexos avance plan de trabajo Dctal
</t>
    </r>
    <r>
      <rPr>
        <b/>
        <sz val="10"/>
        <rFont val="Arial Narrow"/>
        <family val="2"/>
      </rPr>
      <t xml:space="preserve">DIRECCIÓN TERRITORIAL ORINOQUIA: </t>
    </r>
    <r>
      <rPr>
        <sz val="10"/>
        <rFont val="Arial Narrow"/>
        <family val="2"/>
      </rPr>
      <t xml:space="preserve">A corte de marzo de 2023 se inicio con las sensibilizaciones de gestión documental, se continua con el trabajo de organización de archivo de gestión con las dependencias de gestión humana (historias laborales), procesos sancionatorios y contratos, se implementa el plan de trabajo 2023 para gestión documental elaborando un plan de acción para el mantenimiento del archivo central y plan de trabajo con las áreas protegidas </t>
    </r>
    <r>
      <rPr>
        <b/>
        <sz val="10"/>
        <rFont val="Arial Narrow"/>
        <family val="2"/>
      </rPr>
      <t>MEMO 20237010007643 https://drive.google.com/drive/folders/1b019REfj_pvqhTYJZXWdNLucp2RREh94?usp=share_link</t>
    </r>
    <r>
      <rPr>
        <sz val="10"/>
        <rFont val="Arial Narrow"/>
        <family val="2"/>
      </rPr>
      <t xml:space="preserve">. 
anexo_1_Informe_segu_impl_SGD_mar; 
Anexo_1.1_sensibilizaciones; 
Anexo_1.2_organizacion_HL; 
Anexo_1.3_inv_doc_gestión; 
Anexo_1.4_inventario_doc_central; 
Anexo_1.5_expedientes_virtuales
</t>
    </r>
    <r>
      <rPr>
        <b/>
        <sz val="10"/>
        <rFont val="Arial Narrow"/>
        <family val="2"/>
      </rPr>
      <t>DIRECCIÓN TERRITORIAL AMAZONIA</t>
    </r>
    <r>
      <rPr>
        <sz val="10"/>
        <rFont val="Arial Narrow"/>
        <family val="2"/>
      </rPr>
      <t xml:space="preserve">: 
Para este periodo se remite el plan de trabajo al grupo de procesos corporativos  por correo electronico </t>
    </r>
    <r>
      <rPr>
        <b/>
        <sz val="10"/>
        <rFont val="Arial Narrow"/>
        <family val="2"/>
      </rPr>
      <t>MEMO 20235000004673</t>
    </r>
    <r>
      <rPr>
        <sz val="10"/>
        <rFont val="Arial Narrow"/>
        <family val="2"/>
      </rPr>
      <t xml:space="preserve">.
ANEXO 2 Correo envio plan de trabajo y sus respectivos soportes </t>
    </r>
    <r>
      <rPr>
        <b/>
        <sz val="10"/>
        <rFont val="Arial Narrow"/>
        <family val="2"/>
      </rPr>
      <t>https://drive.google.com/drive/u/0/folders/1D2bzxqDjgF2_QFBXpWyARRnAH5t6p6J2</t>
    </r>
    <r>
      <rPr>
        <sz val="10"/>
        <rFont val="Arial Narrow"/>
        <family val="2"/>
      </rPr>
      <t xml:space="preserve">
</t>
    </r>
    <r>
      <rPr>
        <b/>
        <sz val="10"/>
        <rFont val="Arial Narrow"/>
        <family val="2"/>
      </rPr>
      <t xml:space="preserve">
DIRECCIÓN TERRITORIAL ANDES NORORIENTALES: 20235510001303 </t>
    </r>
    <r>
      <rPr>
        <sz val="10"/>
        <rFont val="Arial Narrow"/>
        <family val="2"/>
      </rPr>
      <t xml:space="preserve">La direccion territorial presenta el avance correspondiente al primer cuatrimestre de 2023 que corresponde al  20.83% debido a que en el primer trimestre no se contó con personal que pudiera apoyar las actividades de archivo. Se adjunta como evidencia el plan de trabajo y el memorando con el que fue enviado a la oficicina de proceos corporativos  con el porcentaje del plan de trabajo a la fecha del reprote a riesgos:  se adjunta enlace al drive dodne reposan las evidencias del control  ANEXOS: </t>
    </r>
    <r>
      <rPr>
        <b/>
        <sz val="10"/>
        <rFont val="Arial Narrow"/>
        <family val="2"/>
      </rPr>
      <t>https://drive.google.com/drive/folders/1uClOQMSSH1l3h6rqvJbGkrIZwe_NdMOP?usp=share_link</t>
    </r>
    <r>
      <rPr>
        <sz val="10"/>
        <rFont val="Arial Narrow"/>
        <family val="2"/>
      </rPr>
      <t xml:space="preserve">
</t>
    </r>
    <r>
      <rPr>
        <b/>
        <sz val="10"/>
        <rFont val="Arial Narrow"/>
        <family val="2"/>
      </rPr>
      <t>DIRECCIÓN TERRITORIAL PACÍFICO</t>
    </r>
    <r>
      <rPr>
        <sz val="10"/>
        <rFont val="Arial Narrow"/>
        <family val="2"/>
      </rPr>
      <t xml:space="preserve">: </t>
    </r>
    <r>
      <rPr>
        <b/>
        <sz val="10"/>
        <rFont val="Arial Narrow"/>
        <family val="2"/>
      </rPr>
      <t>20237500008033</t>
    </r>
    <r>
      <rPr>
        <sz val="10"/>
        <rFont val="Arial Narrow"/>
        <family val="2"/>
      </rPr>
      <t xml:space="preserve"> Se remitio al Grupo de Procesos Corporativo el plan de trabajo los respectivos soportes de las actividades desarrollados en los meses enero, febrero y marzo del año en curso. Evidencias: Memorando - Plan de trabajo DTPA </t>
    </r>
    <r>
      <rPr>
        <b/>
        <sz val="10"/>
        <rFont val="Arial Narrow"/>
        <family val="2"/>
      </rPr>
      <t>https://drive.google.com/drive/folders/1jj3lxJlEW4RDsZIh_f5CAiERx0mGNEYc?usp=share_link</t>
    </r>
    <r>
      <rPr>
        <sz val="10"/>
        <rFont val="Arial Narrow"/>
        <family val="2"/>
      </rPr>
      <t xml:space="preserve">
</t>
    </r>
    <r>
      <rPr>
        <b/>
        <sz val="10"/>
        <rFont val="Arial Narrow"/>
        <family val="2"/>
      </rPr>
      <t xml:space="preserve">DIRECCIÓN TERRITORIAL CARIBE: </t>
    </r>
    <r>
      <rPr>
        <sz val="10"/>
        <rFont val="Arial Narrow"/>
        <family val="2"/>
      </rPr>
      <t xml:space="preserve">Se evidencio el cargue de las evidencias conforme a las actividades expuestas en el Plan de Trabajo las cuales se cargaron al respectivo drive: </t>
    </r>
    <r>
      <rPr>
        <b/>
        <sz val="10"/>
        <rFont val="Arial Narrow"/>
        <family val="2"/>
      </rPr>
      <t>https://drive.google.com/drive/u/0/folders/1FvWPMSpxI25qv4sckryuS3oraPj-iWT9</t>
    </r>
  </si>
  <si>
    <t xml:space="preserve"> DTAN X
DTAM X
DTAO X
DTOR X
DTCA X
DTPA X
GD X</t>
  </si>
  <si>
    <t xml:space="preserve"> DTAN X DTAM X
DTAO X
DTOR X
DTCA X
DTPA X
GD X</t>
  </si>
  <si>
    <r>
      <rPr>
        <b/>
        <sz val="10"/>
        <rFont val="Arial Narrow"/>
        <family val="2"/>
      </rPr>
      <t>GPC</t>
    </r>
    <r>
      <rPr>
        <sz val="10"/>
        <rFont val="Arial Narrow"/>
        <family val="2"/>
      </rPr>
      <t>: 18/04/2023</t>
    </r>
  </si>
  <si>
    <r>
      <rPr>
        <b/>
        <sz val="10"/>
        <rFont val="Arial Narrow"/>
        <family val="2"/>
      </rPr>
      <t>GPC</t>
    </r>
    <r>
      <rPr>
        <sz val="10"/>
        <rFont val="Arial Narrow"/>
        <family val="2"/>
      </rPr>
      <t xml:space="preserve"> No se ha presentado perdida de información fisica de archivos </t>
    </r>
  </si>
  <si>
    <t>GD X</t>
  </si>
  <si>
    <r>
      <t xml:space="preserve">GPC: </t>
    </r>
    <r>
      <rPr>
        <sz val="10"/>
        <color theme="1"/>
        <rFont val="Arial Narrow"/>
        <family val="2"/>
      </rPr>
      <t>18/04/2023</t>
    </r>
    <r>
      <rPr>
        <b/>
        <sz val="10"/>
        <color theme="1"/>
        <rFont val="Arial Narrow"/>
        <family val="2"/>
      </rPr>
      <t xml:space="preserve">
DTAO:</t>
    </r>
    <r>
      <rPr>
        <sz val="10"/>
        <color theme="1"/>
        <rFont val="Arial Narrow"/>
        <family val="2"/>
      </rPr>
      <t xml:space="preserve"> 12/04/2023</t>
    </r>
    <r>
      <rPr>
        <b/>
        <sz val="10"/>
        <color theme="1"/>
        <rFont val="Arial Narrow"/>
        <family val="2"/>
      </rPr>
      <t xml:space="preserve">
DTOR: </t>
    </r>
    <r>
      <rPr>
        <sz val="10"/>
        <color theme="1"/>
        <rFont val="Arial Narrow"/>
        <family val="2"/>
      </rPr>
      <t>11/04/2023</t>
    </r>
    <r>
      <rPr>
        <b/>
        <sz val="10"/>
        <color theme="1"/>
        <rFont val="Arial Narrow"/>
        <family val="2"/>
      </rPr>
      <t xml:space="preserve">
DTAM: </t>
    </r>
    <r>
      <rPr>
        <sz val="10"/>
        <color theme="1"/>
        <rFont val="Arial Narrow"/>
        <family val="2"/>
      </rPr>
      <t>11/04/2023</t>
    </r>
    <r>
      <rPr>
        <b/>
        <sz val="10"/>
        <color theme="1"/>
        <rFont val="Arial Narrow"/>
        <family val="2"/>
      </rPr>
      <t xml:space="preserve">
DTAN: </t>
    </r>
    <r>
      <rPr>
        <sz val="10"/>
        <color theme="1"/>
        <rFont val="Arial Narrow"/>
        <family val="2"/>
      </rPr>
      <t>11/04/2023</t>
    </r>
    <r>
      <rPr>
        <b/>
        <sz val="10"/>
        <color theme="1"/>
        <rFont val="Arial Narrow"/>
        <family val="2"/>
      </rPr>
      <t xml:space="preserve">
DTPA: </t>
    </r>
    <r>
      <rPr>
        <sz val="10"/>
        <color theme="1"/>
        <rFont val="Arial Narrow"/>
        <family val="2"/>
      </rPr>
      <t>12/04/2023</t>
    </r>
    <r>
      <rPr>
        <b/>
        <sz val="10"/>
        <color theme="1"/>
        <rFont val="Arial Narrow"/>
        <family val="2"/>
      </rPr>
      <t xml:space="preserve">
DTCA: </t>
    </r>
    <r>
      <rPr>
        <sz val="10"/>
        <color theme="1"/>
        <rFont val="Arial Narrow"/>
        <family val="2"/>
      </rPr>
      <t>17/04/2023</t>
    </r>
  </si>
  <si>
    <r>
      <rPr>
        <b/>
        <sz val="10"/>
        <rFont val="Arial Narrow"/>
        <family val="2"/>
      </rPr>
      <t xml:space="preserve">GPC: </t>
    </r>
    <r>
      <rPr>
        <sz val="10"/>
        <rFont val="Arial Narrow"/>
        <family val="2"/>
      </rPr>
      <t>33,33%</t>
    </r>
    <r>
      <rPr>
        <b/>
        <sz val="10"/>
        <rFont val="Arial Narrow"/>
        <family val="2"/>
      </rPr>
      <t xml:space="preserve">
DTAO:</t>
    </r>
    <r>
      <rPr>
        <sz val="10"/>
        <rFont val="Arial Narrow"/>
        <family val="2"/>
      </rPr>
      <t xml:space="preserve"> 33,33%
</t>
    </r>
    <r>
      <rPr>
        <b/>
        <sz val="10"/>
        <rFont val="Arial Narrow"/>
        <family val="2"/>
      </rPr>
      <t>DTOR:</t>
    </r>
    <r>
      <rPr>
        <sz val="10"/>
        <rFont val="Arial Narrow"/>
        <family val="2"/>
      </rPr>
      <t xml:space="preserve"> 33,33%
</t>
    </r>
    <r>
      <rPr>
        <b/>
        <sz val="10"/>
        <rFont val="Arial Narrow"/>
        <family val="2"/>
      </rPr>
      <t>DTAM</t>
    </r>
    <r>
      <rPr>
        <sz val="10"/>
        <rFont val="Arial Narrow"/>
        <family val="2"/>
      </rPr>
      <t>: 33,33</t>
    </r>
    <r>
      <rPr>
        <sz val="10"/>
        <color theme="1"/>
        <rFont val="Arial Narrow"/>
        <family val="2"/>
      </rPr>
      <t xml:space="preserve">
</t>
    </r>
    <r>
      <rPr>
        <b/>
        <sz val="10"/>
        <color theme="1"/>
        <rFont val="Arial Narrow"/>
        <family val="2"/>
      </rPr>
      <t>DTAN:</t>
    </r>
    <r>
      <rPr>
        <sz val="10"/>
        <color theme="1"/>
        <rFont val="Arial Narrow"/>
        <family val="2"/>
      </rPr>
      <t xml:space="preserve"> 0%</t>
    </r>
    <r>
      <rPr>
        <sz val="10"/>
        <rFont val="Arial Narrow"/>
        <family val="2"/>
      </rPr>
      <t xml:space="preserve">
</t>
    </r>
    <r>
      <rPr>
        <b/>
        <sz val="10"/>
        <rFont val="Arial Narrow"/>
        <family val="2"/>
      </rPr>
      <t>DTPA</t>
    </r>
    <r>
      <rPr>
        <sz val="10"/>
        <rFont val="Arial Narrow"/>
        <family val="2"/>
      </rPr>
      <t xml:space="preserve">: 33,33
</t>
    </r>
    <r>
      <rPr>
        <b/>
        <sz val="10"/>
        <rFont val="Arial Narrow"/>
        <family val="2"/>
      </rPr>
      <t>DTCA:</t>
    </r>
    <r>
      <rPr>
        <sz val="10"/>
        <rFont val="Arial Narrow"/>
        <family val="2"/>
      </rPr>
      <t xml:space="preserve"> 33,33</t>
    </r>
  </si>
  <si>
    <r>
      <rPr>
        <b/>
        <sz val="10"/>
        <color theme="1"/>
        <rFont val="Arial Narrow"/>
        <family val="2"/>
      </rPr>
      <t>GTIC:</t>
    </r>
    <r>
      <rPr>
        <sz val="10"/>
        <color theme="1"/>
        <rFont val="Arial Narrow"/>
        <family val="2"/>
      </rPr>
      <t xml:space="preserve"> 11/04/2023</t>
    </r>
  </si>
  <si>
    <r>
      <rPr>
        <b/>
        <sz val="10"/>
        <color rgb="FF000000"/>
        <rFont val="Arial Narrow"/>
        <family val="2"/>
      </rPr>
      <t>GTIC:</t>
    </r>
    <r>
      <rPr>
        <sz val="10"/>
        <color rgb="FF000000"/>
        <rFont val="Arial Narrow"/>
        <family val="2"/>
      </rPr>
      <t xml:space="preserve"> Implemento un esquema de respaldo en la nube para la información que se encuentra en los diferentes sistemas de información de la entidad. 
</t>
    </r>
    <r>
      <rPr>
        <b/>
        <sz val="10"/>
        <color rgb="FF000000"/>
        <rFont val="Arial Narrow"/>
        <family val="2"/>
      </rPr>
      <t xml:space="preserve">Anexo: </t>
    </r>
    <r>
      <rPr>
        <sz val="10"/>
        <color rgb="FF000000"/>
        <rFont val="Arial Narrow"/>
        <family val="2"/>
      </rPr>
      <t>1. Screen Shot 2023-04-12 at 8.47.17 AM;  2. Screen Shot 2023-04-12 at 8.47.31 AM;  3. Screen Shot 2023-04-12 at 8.48.36 AM;  4. Screen Shot 2023-04-12 at 8.48.51 AM</t>
    </r>
  </si>
  <si>
    <r>
      <rPr>
        <b/>
        <sz val="10"/>
        <color theme="1"/>
        <rFont val="Arial Narrow"/>
        <family val="2"/>
      </rPr>
      <t>GTIC:</t>
    </r>
    <r>
      <rPr>
        <sz val="10"/>
        <color theme="1"/>
        <rFont val="Arial Narrow"/>
        <family val="2"/>
      </rPr>
      <t>11/04/2023</t>
    </r>
  </si>
  <si>
    <r>
      <rPr>
        <b/>
        <sz val="10"/>
        <color theme="1"/>
        <rFont val="Arial Narrow"/>
        <family val="2"/>
      </rPr>
      <t xml:space="preserve">GTIC </t>
    </r>
    <r>
      <rPr>
        <sz val="10"/>
        <color theme="1"/>
        <rFont val="Arial Narrow"/>
        <family val="2"/>
      </rPr>
      <t xml:space="preserve">Genero los escaneos de vulnerabilidades sobre las aplicaciones web y los servidores OnPremise. 
</t>
    </r>
    <r>
      <rPr>
        <b/>
        <sz val="10"/>
        <color theme="1"/>
        <rFont val="Arial Narrow"/>
        <family val="2"/>
      </rPr>
      <t xml:space="preserve">Anexo: </t>
    </r>
    <r>
      <rPr>
        <sz val="10"/>
        <color theme="1"/>
        <rFont val="Arial Narrow"/>
        <family val="2"/>
      </rPr>
      <t>1. Reporte Vulnerabilidades; 2. vulnerability-management-overview</t>
    </r>
  </si>
  <si>
    <r>
      <rPr>
        <b/>
        <sz val="10"/>
        <color theme="1"/>
        <rFont val="Arial Narrow"/>
        <family val="2"/>
      </rPr>
      <t>GTIC</t>
    </r>
    <r>
      <rPr>
        <sz val="10"/>
        <color theme="1"/>
        <rFont val="Arial Narrow"/>
        <family val="2"/>
      </rPr>
      <t>: 11/04/2023</t>
    </r>
  </si>
  <si>
    <r>
      <rPr>
        <b/>
        <sz val="10"/>
        <color theme="1"/>
        <rFont val="Arial Narrow"/>
        <family val="2"/>
      </rPr>
      <t xml:space="preserve">GTIC: </t>
    </r>
    <r>
      <rPr>
        <sz val="10"/>
        <color theme="1"/>
        <rFont val="Arial Narrow"/>
        <family val="2"/>
      </rPr>
      <t xml:space="preserve">Realizó la depuración de usuarios con el proposito de mantener actualizado el directorio activo de la entidad. 
</t>
    </r>
    <r>
      <rPr>
        <b/>
        <sz val="10"/>
        <color theme="1"/>
        <rFont val="Arial Narrow"/>
        <family val="2"/>
      </rPr>
      <t xml:space="preserve">Anexo: </t>
    </r>
    <r>
      <rPr>
        <sz val="10"/>
        <color theme="1"/>
        <rFont val="Arial Narrow"/>
        <family val="2"/>
      </rPr>
      <t>glpi_ENERO_MARZO_2023</t>
    </r>
  </si>
  <si>
    <r>
      <rPr>
        <b/>
        <sz val="10"/>
        <color theme="1"/>
        <rFont val="Arial Narrow"/>
        <family val="2"/>
      </rPr>
      <t xml:space="preserve">GTIC: </t>
    </r>
    <r>
      <rPr>
        <sz val="10"/>
        <color theme="1"/>
        <rFont val="Arial Narrow"/>
        <family val="2"/>
      </rPr>
      <t>11/04/2023</t>
    </r>
  </si>
  <si>
    <t>Esta acción no se lleva a cabo  debido a que el riesgo no se materizalizo y por ende no se requirio su ejecución.</t>
  </si>
  <si>
    <r>
      <rPr>
        <b/>
        <sz val="10"/>
        <color theme="1"/>
        <rFont val="Arial Narrow"/>
        <family val="2"/>
      </rPr>
      <t>GTIC:</t>
    </r>
    <r>
      <rPr>
        <sz val="10"/>
        <color theme="1"/>
        <rFont val="Arial Narrow"/>
        <family val="2"/>
      </rPr>
      <t xml:space="preserve">  0%</t>
    </r>
  </si>
  <si>
    <r>
      <rPr>
        <b/>
        <sz val="10"/>
        <color theme="1"/>
        <rFont val="Arial Narrow"/>
        <family val="2"/>
      </rPr>
      <t>GTIC:</t>
    </r>
    <r>
      <rPr>
        <sz val="10"/>
        <color theme="1"/>
        <rFont val="Arial Narrow"/>
        <family val="2"/>
      </rPr>
      <t xml:space="preserve"> A la fecha el grupo no cuenta los profesionales encargados de la actividad relacionada con la integración de aplicaciones de la entidad dentro de directorio activo</t>
    </r>
  </si>
  <si>
    <r>
      <rPr>
        <b/>
        <sz val="10"/>
        <color rgb="FF000000"/>
        <rFont val="Arial Narrow"/>
        <family val="2"/>
      </rPr>
      <t>GTIC:</t>
    </r>
    <r>
      <rPr>
        <sz val="10"/>
        <color rgb="FF000000"/>
        <rFont val="Arial Narrow"/>
        <family val="2"/>
      </rPr>
      <t xml:space="preserve"> Cuenta con una herramienta para el funcionamiento continuo de seguridad perimetral del cual se realizo  el reporte detallado de la plataforma.
</t>
    </r>
    <r>
      <rPr>
        <b/>
        <sz val="10"/>
        <color rgb="FF000000"/>
        <rFont val="Arial Narrow"/>
        <family val="2"/>
      </rPr>
      <t xml:space="preserve">Anexo: </t>
    </r>
    <r>
      <rPr>
        <sz val="10"/>
        <color rgb="FF000000"/>
        <rFont val="Arial Narrow"/>
        <family val="2"/>
      </rPr>
      <t>ST-IMP-FOR-001 Informe Implementación Firewall Perimetral y Analyzer Final</t>
    </r>
  </si>
  <si>
    <r>
      <rPr>
        <b/>
        <sz val="10"/>
        <color rgb="FF000000"/>
        <rFont val="Arial Narrow"/>
        <family val="2"/>
      </rPr>
      <t>GTIC:</t>
    </r>
    <r>
      <rPr>
        <sz val="10"/>
        <color rgb="FF000000"/>
        <rFont val="Arial Narrow"/>
        <family val="2"/>
      </rPr>
      <t xml:space="preserve"> Generó los lineamientos de la continuidad del negocio mediante el documento DRP actuallizado. 
</t>
    </r>
    <r>
      <rPr>
        <b/>
        <sz val="10"/>
        <color rgb="FF000000"/>
        <rFont val="Arial Narrow"/>
        <family val="2"/>
      </rPr>
      <t xml:space="preserve">Anexo: </t>
    </r>
    <r>
      <rPr>
        <sz val="10"/>
        <color rgb="FF000000"/>
        <rFont val="Arial Narrow"/>
        <family val="2"/>
      </rPr>
      <t>Pruebas Funcional BCP-DRP</t>
    </r>
  </si>
  <si>
    <r>
      <rPr>
        <b/>
        <sz val="10"/>
        <color theme="1"/>
        <rFont val="Arial Narrow"/>
        <family val="2"/>
      </rPr>
      <t>GTIC</t>
    </r>
    <r>
      <rPr>
        <sz val="10"/>
        <color theme="1"/>
        <rFont val="Arial Narrow"/>
        <family val="2"/>
      </rPr>
      <t>: Esta acción no se lleva a cabo  debido a que el riesgo no se materizalizo y por ende no se requirio su ejecución.</t>
    </r>
  </si>
  <si>
    <r>
      <rPr>
        <b/>
        <sz val="10"/>
        <color theme="1"/>
        <rFont val="Arial Narrow"/>
        <family val="2"/>
      </rPr>
      <t>GTIC:</t>
    </r>
    <r>
      <rPr>
        <sz val="10"/>
        <color theme="1"/>
        <rFont val="Arial Narrow"/>
        <family val="2"/>
      </rPr>
      <t xml:space="preserve"> Actualmente se esta levantando la información sobre los equipos de radiobases y repetidores de las Direcciones Territoriales y las Áreas Protegidas, adicionalmente se esta realizando mesas de trabajo con los organismos Unidad Administrativa Especial de Gestión de Riesgo, Gobiernos Departamentales y Presidencia para el restrablecimiento de las comunicaciones en el área protegida los Nevados. 
Y se esta levantando proceso de contratación para los equipos SPOT X. 
</t>
    </r>
    <r>
      <rPr>
        <b/>
        <sz val="10"/>
        <color theme="1"/>
        <rFont val="Arial Narrow"/>
        <family val="2"/>
      </rPr>
      <t xml:space="preserve">Anexo: </t>
    </r>
    <r>
      <rPr>
        <sz val="10"/>
        <color theme="1"/>
        <rFont val="Arial Narrow"/>
        <family val="2"/>
      </rPr>
      <t>Informacion AP y DT; Nevados</t>
    </r>
  </si>
  <si>
    <r>
      <rPr>
        <b/>
        <sz val="10"/>
        <color theme="1"/>
        <rFont val="Arial Narrow"/>
        <family val="2"/>
      </rPr>
      <t>GTIC:</t>
    </r>
    <r>
      <rPr>
        <sz val="10"/>
        <color theme="1"/>
        <rFont val="Arial Narrow"/>
        <family val="2"/>
      </rPr>
      <t xml:space="preserve"> Realizó la actualización del Documento Pruebas Funcional BCP-DRP</t>
    </r>
    <r>
      <rPr>
        <b/>
        <sz val="10"/>
        <color theme="1"/>
        <rFont val="Arial Narrow"/>
        <family val="2"/>
      </rPr>
      <t xml:space="preserve">
Anexo:</t>
    </r>
    <r>
      <rPr>
        <sz val="10"/>
        <color theme="1"/>
        <rFont val="Arial Narrow"/>
        <family val="2"/>
      </rPr>
      <t>Pruebas Funcional BCP-DRP</t>
    </r>
  </si>
  <si>
    <r>
      <rPr>
        <b/>
        <sz val="10"/>
        <color theme="1"/>
        <rFont val="Arial Narrow"/>
        <family val="2"/>
      </rPr>
      <t xml:space="preserve">GTIC: </t>
    </r>
    <r>
      <rPr>
        <sz val="10"/>
        <color theme="1"/>
        <rFont val="Arial Narrow"/>
        <family val="2"/>
      </rPr>
      <t xml:space="preserve"> 33%</t>
    </r>
  </si>
  <si>
    <r>
      <rPr>
        <b/>
        <sz val="10"/>
        <color theme="1"/>
        <rFont val="Arial Narrow"/>
        <family val="2"/>
      </rPr>
      <t>GTIC:</t>
    </r>
    <r>
      <rPr>
        <sz val="10"/>
        <color theme="1"/>
        <rFont val="Arial Narrow"/>
        <family val="2"/>
      </rPr>
      <t xml:space="preserve">  11/04/2023</t>
    </r>
  </si>
  <si>
    <r>
      <rPr>
        <b/>
        <sz val="10"/>
        <color theme="1"/>
        <rFont val="Arial Narrow"/>
        <family val="2"/>
      </rPr>
      <t>GTIC:</t>
    </r>
    <r>
      <rPr>
        <sz val="10"/>
        <color theme="1"/>
        <rFont val="Arial Narrow"/>
        <family val="2"/>
      </rPr>
      <t xml:space="preserve"> Soportó el esquema de almacenamiento para la realizadión de backups mensualemnte del cual se genera el reporte de gestión de copias de seguridad. 
</t>
    </r>
    <r>
      <rPr>
        <b/>
        <sz val="10"/>
        <color theme="1"/>
        <rFont val="Arial Narrow"/>
        <family val="2"/>
      </rPr>
      <t xml:space="preserve">Anexo: </t>
    </r>
    <r>
      <rPr>
        <sz val="10"/>
        <color theme="1"/>
        <rFont val="Arial Narrow"/>
        <family val="2"/>
      </rPr>
      <t xml:space="preserve">INFORME BACKUPS -2023 _Marzo
</t>
    </r>
  </si>
  <si>
    <r>
      <t xml:space="preserve">
</t>
    </r>
    <r>
      <rPr>
        <b/>
        <sz val="10"/>
        <color rgb="FF000000"/>
        <rFont val="Arial Narrow"/>
        <family val="2"/>
      </rPr>
      <t>GTIC</t>
    </r>
    <r>
      <rPr>
        <sz val="10"/>
        <color rgb="FF000000"/>
        <rFont val="Arial Narrow"/>
        <family val="2"/>
      </rPr>
      <t>: Esta acción no se lleva a cabo  debido a que el riesgo no se materizalizo y por ende no se requirio su ejecución.</t>
    </r>
  </si>
  <si>
    <r>
      <rPr>
        <b/>
        <sz val="10"/>
        <color theme="1"/>
        <rFont val="Arial Narrow"/>
        <family val="2"/>
      </rPr>
      <t>GTIC:</t>
    </r>
    <r>
      <rPr>
        <sz val="10"/>
        <color theme="1"/>
        <rFont val="Arial Narrow"/>
        <family val="2"/>
      </rPr>
      <t xml:space="preserve"> A la fecha el grupo no cuenta los profesionales encargados de la actividad de la implementación del esquema de auditoria de las aplicaciones y recursos priorizados en la entidad. 
</t>
    </r>
  </si>
  <si>
    <r>
      <rPr>
        <b/>
        <sz val="10"/>
        <color theme="1"/>
        <rFont val="Arial Narrow"/>
        <family val="2"/>
      </rPr>
      <t xml:space="preserve">GTIC </t>
    </r>
    <r>
      <rPr>
        <sz val="10"/>
        <color theme="1"/>
        <rFont val="Arial Narrow"/>
        <family val="2"/>
      </rPr>
      <t>0%</t>
    </r>
  </si>
  <si>
    <r>
      <rPr>
        <b/>
        <sz val="10"/>
        <color theme="1"/>
        <rFont val="Arial Narrow"/>
        <family val="2"/>
      </rPr>
      <t>GTIC:</t>
    </r>
    <r>
      <rPr>
        <sz val="10"/>
        <color theme="1"/>
        <rFont val="Arial Narrow"/>
        <family val="2"/>
      </rPr>
      <t xml:space="preserve"> Implemento el esquema de auditoria sobre un recurso critico sobre los Servidores OnPremise
</t>
    </r>
    <r>
      <rPr>
        <b/>
        <sz val="10"/>
        <color theme="1"/>
        <rFont val="Arial Narrow"/>
        <family val="2"/>
      </rPr>
      <t>Anexo:</t>
    </r>
    <r>
      <rPr>
        <sz val="10"/>
        <color theme="1"/>
        <rFont val="Arial Narrow"/>
        <family val="2"/>
      </rPr>
      <t xml:space="preserve"> pnnc_wazuh-module-overview-general-1681220724</t>
    </r>
  </si>
  <si>
    <r>
      <rPr>
        <b/>
        <sz val="10"/>
        <color theme="1"/>
        <rFont val="Arial Narrow"/>
        <family val="2"/>
      </rPr>
      <t xml:space="preserve">GTIC: </t>
    </r>
    <r>
      <rPr>
        <sz val="10"/>
        <color theme="1"/>
        <rFont val="Arial Narrow"/>
        <family val="2"/>
      </rPr>
      <t>10%</t>
    </r>
  </si>
  <si>
    <r>
      <rPr>
        <b/>
        <sz val="10"/>
        <rFont val="Arial Narrow"/>
        <family val="2"/>
      </rPr>
      <t xml:space="preserve">GAU: </t>
    </r>
    <r>
      <rPr>
        <sz val="10"/>
        <rFont val="Arial Narrow"/>
        <family val="2"/>
      </rPr>
      <t xml:space="preserve">Se enviaron las alertas a las DTs y a las dependencias de NC de las PQRSD que tienen a su cargo, los correos se remitieron para los radicados con fecha anterior al vencimiento de acuerdo a la matriz descargada, de igual manera se remiten correos con información de tipos de PQRSD, tiempos de respuesta, pasos para cerrar una PQRSD y no competencia del radicado.
</t>
    </r>
    <r>
      <rPr>
        <b/>
        <sz val="10"/>
        <rFont val="Arial Narrow"/>
        <family val="2"/>
      </rPr>
      <t>EVIDENCIAS:</t>
    </r>
    <r>
      <rPr>
        <sz val="10"/>
        <rFont val="Arial Narrow"/>
        <family val="2"/>
      </rPr>
      <t xml:space="preserve">
ANEXO 1. FEBRERO
ANEXO 2. MARZO
ANEXO 3. ABRIL
https://drive.google.com/drive/folders/17hWP0Y-qQm-MbsxC9CftnJBW9aNqNh0e
</t>
    </r>
    <r>
      <rPr>
        <b/>
        <sz val="10"/>
        <rFont val="Arial Narrow"/>
        <family val="2"/>
      </rPr>
      <t>DTAO:</t>
    </r>
    <r>
      <rPr>
        <sz val="10"/>
        <rFont val="Arial Narrow"/>
        <family val="2"/>
      </rPr>
      <t xml:space="preserve"> El  responsable asignado en la DTAO realizó la verificación de los vencimientos de PQRSD  y generó las alertas para  prevenir incumplimientos en los terminos de ley para dar respuesta y se remitió correos a las AP de recordatorios y trámites de PQRS 
</t>
    </r>
    <r>
      <rPr>
        <b/>
        <sz val="10"/>
        <rFont val="Arial Narrow"/>
        <family val="2"/>
      </rPr>
      <t xml:space="preserve">Evidencias: </t>
    </r>
    <r>
      <rPr>
        <sz val="10"/>
        <rFont val="Arial Narrow"/>
        <family val="2"/>
      </rPr>
      <t xml:space="preserve">carpetas: Enero 2023, febrero 2023, marzo 2023, abril 2023
Correo  - Reasignación inmediata de radicados PQRS que no son de su competencia
Correo  - Términos de respuesta PQRS
</t>
    </r>
    <r>
      <rPr>
        <b/>
        <sz val="10"/>
        <rFont val="Arial Narrow"/>
        <family val="2"/>
      </rPr>
      <t>Link reporte evidencias:</t>
    </r>
    <r>
      <rPr>
        <sz val="10"/>
        <rFont val="Arial Narrow"/>
        <family val="2"/>
      </rPr>
      <t xml:space="preserve"> https://drive.google.com/drive/u/5/folders/1CzXR3_coYlkdGRMKL2KOUcm-vvVg5026
</t>
    </r>
    <r>
      <rPr>
        <b/>
        <sz val="10"/>
        <rFont val="Arial Narrow"/>
        <family val="2"/>
      </rPr>
      <t>DTPA:</t>
    </r>
    <r>
      <rPr>
        <sz val="10"/>
        <rFont val="Arial Narrow"/>
        <family val="2"/>
      </rPr>
      <t xml:space="preserve"> La Dirección territorial verificó las fechas de respuesta de las PQRS allegadas y generó las alertas correspondientes para la atención oportuna de las mismas. 
</t>
    </r>
    <r>
      <rPr>
        <b/>
        <sz val="10"/>
        <rFont val="Arial Narrow"/>
        <family val="2"/>
      </rPr>
      <t>Evidencias:</t>
    </r>
    <r>
      <rPr>
        <sz val="10"/>
        <rFont val="Arial Narrow"/>
        <family val="2"/>
      </rPr>
      <t xml:space="preserve">CORREO ALERTA -  RESPUESTA OPORTUNA PQRS_RADICADO 20237570001012, CORREO ALERTA_CONOCE LOS CANALES DE ATENCION DE PQRSD, CORREO ALERTA_RESPUESTA OPORTUNA PQRS_RADICADO 20237570000512_SANCIONATORIOS DTPA, VERIFICACION PQRS CONTROL No.2 RADICADOS ENERO Y FEBRERO - DTPA y CORREO ALERTA_TERMINOS DE RESPUESTA PQRSD AP.
</t>
    </r>
    <r>
      <rPr>
        <b/>
        <sz val="10"/>
        <rFont val="Arial Narrow"/>
        <family val="2"/>
      </rPr>
      <t xml:space="preserve">Link evidencias: </t>
    </r>
    <r>
      <rPr>
        <sz val="10"/>
        <rFont val="Arial Narrow"/>
        <family val="2"/>
      </rPr>
      <t xml:space="preserve">https://drive.google.com/drive/folders/1rN5QZtsBoQHgalt-5GtIw7D98a8q_1Mb
</t>
    </r>
    <r>
      <rPr>
        <b/>
        <sz val="10"/>
        <rFont val="Arial Narrow"/>
        <family val="2"/>
      </rPr>
      <t xml:space="preserve">DTOR: </t>
    </r>
    <r>
      <rPr>
        <sz val="10"/>
        <rFont val="Arial Narrow"/>
        <family val="2"/>
      </rPr>
      <t xml:space="preserve">Durante el periodo de reporte se realizó el seguimiento a la matriz de pqrs, extraida del sistema de gestión documental orfeo, garantizando así respuesta oportuna de todas las peticiones allegadas a la Dirección Territorial Orinoquía. Así mismo, se realizaron envío alos jefes de áreas protegiday equipos de trabajo, información relacionada con terminos para dar respuesta oportuna a los derechos de petición.
Anexo 3. Divulgacion_Términos_rta_PQRSD
Anexo 4. Divulgacion_cierre_PQRSD_ORFEO
Anexo 5. Seg_pqrs_Radicado20234600014612
Anexo 6. Seg_pqrs_Radicado20234600032082
Anexo 7. Seg_pqrs_Radicado20237060000582
Anexo 8. Seg_pqrs_Radicado20237060000602
Anexo 9. Seg_pqrs_Radicado20237060000602_2
Anexo 10. Seg_pqrs_Radicado20237060000642
Anexo 11. Seg_pqrs_Radicado20237060000842
Anexo 12. Seg_pqrs_Radicado20237060001242
Anexo 13. Seg_pqrs_Radicado20237170000092
</t>
    </r>
    <r>
      <rPr>
        <b/>
        <sz val="10"/>
        <rFont val="Arial Narrow"/>
        <family val="2"/>
      </rPr>
      <t xml:space="preserve">URL de acceso a las evidencias:
</t>
    </r>
    <r>
      <rPr>
        <sz val="10"/>
        <rFont val="Arial Narrow"/>
        <family val="2"/>
      </rPr>
      <t>https://drive.google.com/drive/folders/1b019REfj_pvqhTYJZXWdNLucp2RREh94?usp=share_link</t>
    </r>
    <r>
      <rPr>
        <b/>
        <sz val="10"/>
        <rFont val="Arial Narrow"/>
        <family val="2"/>
      </rPr>
      <t xml:space="preserve">
</t>
    </r>
    <r>
      <rPr>
        <sz val="10"/>
        <rFont val="Arial Narrow"/>
        <family val="2"/>
      </rPr>
      <t xml:space="preserve">
</t>
    </r>
    <r>
      <rPr>
        <b/>
        <sz val="10"/>
        <rFont val="Arial Narrow"/>
        <family val="2"/>
      </rPr>
      <t>DTAN:</t>
    </r>
    <r>
      <rPr>
        <sz val="10"/>
        <rFont val="Arial Narrow"/>
        <family val="2"/>
      </rPr>
      <t xml:space="preserve">Se remitieron  alertas por correo electrónico para dar respuesta a derechos de petición de la DTAN en el Primer cutrimestre de 2023. se adjunta 4 correos electroncos donde se envian a los responsables el estado de las PQR. Anexos: 1. SEGUIMIENTO DE PQR DTAN 07_02_2023.- 2. SEGUIMIENTO A PQR - 20 - 02-2023.-   3. Cierre de las PQRSD en el ORFEO 17 de marzo.- 4. Alerta para tramite de PQR DTAN.  se adjunta enlace donde reposan las evidencias: </t>
    </r>
    <r>
      <rPr>
        <b/>
        <sz val="10"/>
        <rFont val="Arial Narrow"/>
        <family val="2"/>
      </rPr>
      <t>URL:</t>
    </r>
    <r>
      <rPr>
        <sz val="10"/>
        <rFont val="Arial Narrow"/>
        <family val="2"/>
      </rPr>
      <t xml:space="preserve">https://drive.google.com/drive/folders/1x8awn8JSA7zzE-bi30bap63NRQpUiCgJ?usp=share_link 
</t>
    </r>
    <r>
      <rPr>
        <b/>
        <sz val="10"/>
        <rFont val="Arial Narrow"/>
        <family val="2"/>
      </rPr>
      <t xml:space="preserve">DTAM:  </t>
    </r>
    <r>
      <rPr>
        <sz val="10"/>
        <rFont val="Arial Narrow"/>
        <family val="2"/>
      </rPr>
      <t xml:space="preserve">Acorde a las solicitudes radicadas en el gestor documental, se generaron las alertas para la respuesta y socializaciones de los términos, definiciones y respuesta:
Anexo 1 correo SOCIALIZACIÓN TÉRMINOS Y DEFINICIONES
Anexo 2  ASPECTOS A TENER EN CUENTA PARA LAS RESPUESTAS A LAS SOLICITUDES.
Anexo 3 Avisodevencimiento con radicado @20235120010512
Anexo 4 Aviso de vencimiento con radicado @20235120010512
Anexo 5 Aviso de vencimiento con radicado @20235090012992
Anexo 6 Aviso de vencimiento con radicado @20237060000542
Anexo 7 Aviso de vencimiento con radicado @20235090019842
Anexo 8 Aviso de vencimiento con radicado @20235090019842
Anexo 9 Aviso de vencimiento con radicado @20235240024542.
Anexo 10 Correo de Alerta a respuesta de RADICADO 20235170005782
Anexo 11 SE INFORMA LIDER DEPROCESO RESPUESTA RADICADO No. 20235170005782
</t>
    </r>
    <r>
      <rPr>
        <b/>
        <sz val="10"/>
        <rFont val="Arial Narrow"/>
        <family val="2"/>
      </rPr>
      <t>URL:</t>
    </r>
    <r>
      <rPr>
        <sz val="10"/>
        <rFont val="Arial Narrow"/>
        <family val="2"/>
      </rPr>
      <t xml:space="preserve">https://drive.google.com/drive/u/0/folders/1b5lN8wE34UVAXwLwAepIN_5JStKP3oPE
</t>
    </r>
    <r>
      <rPr>
        <b/>
        <sz val="10"/>
        <rFont val="Arial Narrow"/>
        <family val="2"/>
      </rPr>
      <t xml:space="preserve">DTCA: </t>
    </r>
    <r>
      <rPr>
        <sz val="10"/>
        <rFont val="Arial Narrow"/>
        <family val="2"/>
      </rPr>
      <t xml:space="preserve">Se evidenció, desde la DTCA, 9 correos electrónicos, así: 4 alerta, 3 urgentes para recordar vencimientos de pqr's en dicha territorial, un correo personalizado al líder de proceso que ya tenía vencida la pqr y un correo a la Dirección por una pqr próxima a vencer que su líder se encontraba en vacaciones, la cual pudo responderse en tiempos. Anexos: 9 correos electrónicos en el siguiente enlace
</t>
    </r>
    <r>
      <rPr>
        <b/>
        <sz val="10"/>
        <rFont val="Arial Narrow"/>
        <family val="2"/>
      </rPr>
      <t xml:space="preserve">URL: </t>
    </r>
    <r>
      <rPr>
        <sz val="10"/>
        <rFont val="Arial Narrow"/>
        <family val="2"/>
      </rPr>
      <t>https://drive.google.com/drive/u/1/folders/1UKlkcLIM9_8FqKDygbcV01rBx77fVXPO</t>
    </r>
  </si>
  <si>
    <t xml:space="preserve">X DTAM
 X DTCA: </t>
  </si>
  <si>
    <t>X GAU
X DTAO
X DTPA
X DTOR
X DTAN</t>
  </si>
  <si>
    <r>
      <rPr>
        <b/>
        <sz val="11"/>
        <color rgb="FF000000"/>
        <rFont val="Arial Narrow"/>
        <family val="2"/>
      </rPr>
      <t>GAU:</t>
    </r>
    <r>
      <rPr>
        <sz val="11"/>
        <color rgb="FF000000"/>
        <rFont val="Arial Narrow"/>
        <family val="2"/>
      </rPr>
      <t xml:space="preserve"> De acuerdo el control se generaron las alertas a cada una de las DTs y las dependencias de NC, teniendo en cuenta la matriz de seguimiento del ORFEO
</t>
    </r>
    <r>
      <rPr>
        <b/>
        <sz val="11"/>
        <color rgb="FF000000"/>
        <rFont val="Arial Narrow"/>
        <family val="2"/>
      </rPr>
      <t>DTAO:</t>
    </r>
    <r>
      <rPr>
        <sz val="11"/>
        <color rgb="FF000000"/>
        <rFont val="Arial Narrow"/>
        <family val="2"/>
      </rPr>
      <t xml:space="preserve"> No se genera alerta ya que se cumple con la verificación de vencimientos 
</t>
    </r>
    <r>
      <rPr>
        <b/>
        <sz val="11"/>
        <color rgb="FF000000"/>
        <rFont val="Arial Narrow"/>
        <family val="2"/>
      </rPr>
      <t>DTPA</t>
    </r>
    <r>
      <rPr>
        <sz val="11"/>
        <color rgb="FF000000"/>
        <rFont val="Arial Narrow"/>
        <family val="2"/>
      </rPr>
      <t xml:space="preserve">: No se requiere generar alerta considerando que se han venido efectuando las acciones de control dentro de las gestiones relizadas
</t>
    </r>
    <r>
      <rPr>
        <b/>
        <sz val="11"/>
        <color rgb="FF000000"/>
        <rFont val="Arial Narrow"/>
        <family val="2"/>
      </rPr>
      <t>DTOR</t>
    </r>
    <r>
      <rPr>
        <sz val="11"/>
        <color rgb="FF000000"/>
        <rFont val="Arial Narrow"/>
        <family val="2"/>
      </rPr>
      <t xml:space="preserve">:No se generan alertas ya que se esta ejecutando el control
</t>
    </r>
    <r>
      <rPr>
        <b/>
        <sz val="11"/>
        <color rgb="FF000000"/>
        <rFont val="Arial Narrow"/>
        <family val="2"/>
      </rPr>
      <t xml:space="preserve"> DTAM:</t>
    </r>
    <r>
      <rPr>
        <sz val="11"/>
        <color rgb="FF000000"/>
        <rFont val="Arial Narrow"/>
        <family val="2"/>
      </rPr>
      <t xml:space="preserve"> Se generó alerta a radicado  20235170005782, por no haber dado respuesta.
</t>
    </r>
    <r>
      <rPr>
        <b/>
        <sz val="11"/>
        <color rgb="FF000000"/>
        <rFont val="Arial Narrow"/>
        <family val="2"/>
      </rPr>
      <t xml:space="preserve">DTAN: </t>
    </r>
    <r>
      <rPr>
        <sz val="11"/>
        <color rgb="FF000000"/>
        <rFont val="Arial Narrow"/>
        <family val="2"/>
      </rPr>
      <t xml:space="preserve">No se generan alertas ya que se esta ejecutando el control, enviando alertas a las PQR que estan por vencer
</t>
    </r>
    <r>
      <rPr>
        <b/>
        <sz val="11"/>
        <color rgb="FF000000"/>
        <rFont val="Arial Narrow"/>
        <family val="2"/>
      </rPr>
      <t>DTCA:</t>
    </r>
    <r>
      <rPr>
        <sz val="11"/>
        <color rgb="FF000000"/>
        <rFont val="Arial Narrow"/>
        <family val="2"/>
      </rPr>
      <t xml:space="preserve"> Se debe realizar mayor seguimiento a los procesos porque se presentaron varias respuestas extemporáneamente de pqr's</t>
    </r>
  </si>
  <si>
    <t xml:space="preserve">X DTAM
X GAU
X DTCA: </t>
  </si>
  <si>
    <t>X DTAO
X DTPA
X DTOR
X DTAN</t>
  </si>
  <si>
    <r>
      <rPr>
        <b/>
        <sz val="11"/>
        <color rgb="FF000000"/>
        <rFont val="Arial Narrow"/>
        <family val="2"/>
      </rPr>
      <t>GAU:</t>
    </r>
    <r>
      <rPr>
        <sz val="11"/>
        <color rgb="FF000000"/>
        <rFont val="Arial Narrow"/>
        <family val="2"/>
      </rPr>
      <t xml:space="preserve"> De acuerdo al control se generaron las alertas a cada una de las DTs y las dependencias de NC, teniendo las PQRSD que no tienen respuesta o se respondio fuera de los términos.
</t>
    </r>
    <r>
      <rPr>
        <b/>
        <sz val="11"/>
        <color rgb="FF000000"/>
        <rFont val="Arial Narrow"/>
        <family val="2"/>
      </rPr>
      <t xml:space="preserve">DTAM: </t>
    </r>
    <r>
      <rPr>
        <sz val="11"/>
        <color rgb="FF000000"/>
        <rFont val="Arial Narrow"/>
        <family val="2"/>
      </rPr>
      <t xml:space="preserve">Se generó alerta a radicado  20235170005782, por no haber dado respuesta.
</t>
    </r>
    <r>
      <rPr>
        <b/>
        <sz val="11"/>
        <color rgb="FF000000"/>
        <rFont val="Arial Narrow"/>
        <family val="2"/>
      </rPr>
      <t xml:space="preserve"> DTAO:</t>
    </r>
    <r>
      <rPr>
        <sz val="11"/>
        <color rgb="FF000000"/>
        <rFont val="Arial Narrow"/>
        <family val="2"/>
      </rPr>
      <t xml:space="preserve"> No se materializa el riesgo se cumple el control
</t>
    </r>
    <r>
      <rPr>
        <b/>
        <sz val="11"/>
        <color rgb="FF000000"/>
        <rFont val="Arial Narrow"/>
        <family val="2"/>
      </rPr>
      <t>DTPA:</t>
    </r>
    <r>
      <rPr>
        <sz val="11"/>
        <color rgb="FF000000"/>
        <rFont val="Arial Narrow"/>
        <family val="2"/>
      </rPr>
      <t xml:space="preserve"> En el periodo realizado no se ha materializado el riesgo al efectuar las acciones de control para la mitigación del mismo 
</t>
    </r>
    <r>
      <rPr>
        <b/>
        <sz val="11"/>
        <color rgb="FF000000"/>
        <rFont val="Arial Narrow"/>
        <family val="2"/>
      </rPr>
      <t>DTOR:</t>
    </r>
    <r>
      <rPr>
        <sz val="11"/>
        <color rgb="FF000000"/>
        <rFont val="Arial Narrow"/>
        <family val="2"/>
      </rPr>
      <t xml:space="preserve"> No se ha materializado el riesgo, se aplican los controles
</t>
    </r>
    <r>
      <rPr>
        <b/>
        <sz val="11"/>
        <color rgb="FF000000"/>
        <rFont val="Arial Narrow"/>
        <family val="2"/>
      </rPr>
      <t>DTAN</t>
    </r>
    <r>
      <rPr>
        <sz val="11"/>
        <color rgb="FF000000"/>
        <rFont val="Arial Narrow"/>
        <family val="2"/>
      </rPr>
      <t xml:space="preserve">:No se ha materializado el riesgo, se aplican los controles
</t>
    </r>
    <r>
      <rPr>
        <b/>
        <sz val="11"/>
        <color rgb="FF000000"/>
        <rFont val="Arial Narrow"/>
        <family val="2"/>
      </rPr>
      <t xml:space="preserve">DTCA: </t>
    </r>
    <r>
      <rPr>
        <sz val="11"/>
        <color rgb="FF000000"/>
        <rFont val="Arial Narrow"/>
        <family val="2"/>
      </rPr>
      <t>En la DTCA, se realizaron las contrataciones a partir del mes de febrero, acumulándose las pqr's a responder, teniendo en cuenta que el número de funcionarios no es suficiente para dar respuesta en los plazos legales establecidos. No se materializó, o no existe evidencia, de posibilidad de afectación económica o  reputacional pero si existe evidencia que no se respondieron a tiempo las PQR's</t>
    </r>
  </si>
  <si>
    <t>X DTAM
X DTCA</t>
  </si>
  <si>
    <r>
      <rPr>
        <b/>
        <sz val="10"/>
        <rFont val="Arial Narrow"/>
        <family val="2"/>
      </rPr>
      <t xml:space="preserve">GAU: </t>
    </r>
    <r>
      <rPr>
        <sz val="10"/>
        <rFont val="Arial Narrow"/>
        <family val="2"/>
      </rPr>
      <t xml:space="preserve">Desde el GAU se compartió la matriz de seguimiento PQRSD, donde las DT y GAU realizaron la verificación de los radicados para validar el cumplimiento con los criterios del cierre efectivo en el ORFEO.
</t>
    </r>
    <r>
      <rPr>
        <b/>
        <sz val="10"/>
        <rFont val="Arial Narrow"/>
        <family val="2"/>
      </rPr>
      <t>EVIDENCIA</t>
    </r>
    <r>
      <rPr>
        <sz val="10"/>
        <rFont val="Arial Narrow"/>
        <family val="2"/>
      </rPr>
      <t xml:space="preserve">: REVISIÓN CONTROL2 ITRIM DESCARG 4-4-23 (1) 
</t>
    </r>
    <r>
      <rPr>
        <b/>
        <sz val="10"/>
        <rFont val="Arial Narrow"/>
        <family val="2"/>
      </rPr>
      <t>Link de evidencia:</t>
    </r>
    <r>
      <rPr>
        <sz val="10"/>
        <rFont val="Arial Narrow"/>
        <family val="2"/>
      </rPr>
      <t xml:space="preserve">
https://drive.google.com/drive/folders/17jkEd-eB0z2oiFwoubNUhKYRBX7KGlbn
</t>
    </r>
    <r>
      <rPr>
        <b/>
        <sz val="10"/>
        <rFont val="Arial Narrow"/>
        <family val="2"/>
      </rPr>
      <t>DTAO:</t>
    </r>
    <r>
      <rPr>
        <sz val="10"/>
        <rFont val="Arial Narrow"/>
        <family val="2"/>
      </rPr>
      <t xml:space="preserve"> El responsable asignado quincenalmente verificó que la respuesta dada al peticionario cumpla los criterios y el cierre en el orfeo.
</t>
    </r>
    <r>
      <rPr>
        <b/>
        <sz val="10"/>
        <rFont val="Arial Narrow"/>
        <family val="2"/>
      </rPr>
      <t>Evidencias:</t>
    </r>
    <r>
      <rPr>
        <sz val="10"/>
        <rFont val="Arial Narrow"/>
        <family val="2"/>
      </rPr>
      <t xml:space="preserve">
REVISIÓN 1 ENERO - 28 FEBRERO 14-03-23.xlsx 
INFORME TRIMESTRAL DE PQRS PAA DTAO
</t>
    </r>
    <r>
      <rPr>
        <b/>
        <sz val="10"/>
        <rFont val="Arial Narrow"/>
        <family val="2"/>
      </rPr>
      <t>Link reporte</t>
    </r>
    <r>
      <rPr>
        <sz val="10"/>
        <rFont val="Arial Narrow"/>
        <family val="2"/>
      </rPr>
      <t xml:space="preserve"> evidencias:https://drive.google.com/drive/u/5/folders/1PhUJxmLB36NzwY0xNAA37bBePoX384Yy
</t>
    </r>
    <r>
      <rPr>
        <b/>
        <sz val="10"/>
        <rFont val="Arial Narrow"/>
        <family val="2"/>
      </rPr>
      <t xml:space="preserve">DTPA: </t>
    </r>
    <r>
      <rPr>
        <sz val="10"/>
        <rFont val="Arial Narrow"/>
        <family val="2"/>
      </rPr>
      <t xml:space="preserve">Se verificó que las respuesta sean acordes a lo solicitado y entregadas en tiempo oportuno; haciendo seguimiento constante a la matriz de PQRS descaragada del ORFEO. 
</t>
    </r>
    <r>
      <rPr>
        <b/>
        <sz val="10"/>
        <rFont val="Arial Narrow"/>
        <family val="2"/>
      </rPr>
      <t>Evidencias</t>
    </r>
    <r>
      <rPr>
        <sz val="10"/>
        <rFont val="Arial Narrow"/>
        <family val="2"/>
      </rPr>
      <t xml:space="preserve">: REVISIÓN CONTROL2 ITRIM DESCARG 4-4-23 (DTPA)
</t>
    </r>
    <r>
      <rPr>
        <b/>
        <sz val="10"/>
        <rFont val="Arial Narrow"/>
        <family val="2"/>
      </rPr>
      <t xml:space="preserve">Link reporte evidencias: 
</t>
    </r>
    <r>
      <rPr>
        <sz val="10"/>
        <rFont val="Arial Narrow"/>
        <family val="2"/>
      </rPr>
      <t xml:space="preserve">https://drive.google.com/drive/folders/1oWJ26-BEtS4gnLKMFxUm2p0xtF0MYPNY
</t>
    </r>
    <r>
      <rPr>
        <b/>
        <sz val="10"/>
        <rFont val="Arial Narrow"/>
        <family val="2"/>
      </rPr>
      <t xml:space="preserve">DTOR: </t>
    </r>
    <r>
      <rPr>
        <sz val="10"/>
        <rFont val="Arial Narrow"/>
        <family val="2"/>
      </rPr>
      <t xml:space="preserve">Durante el periodo de reporte se realizó el seguimiento a la matriz de pqrs, extraída del sistema de gestión documental orfeo, garantizando así respuesta oportuna de todas las peticiones allegadas a la Dirección Territorial Orinoquía.
Anexo 1.Informe_PQRSD_enero_marzo
Anexo 2. Rev_matriz_enero_marzo
</t>
    </r>
    <r>
      <rPr>
        <b/>
        <sz val="10"/>
        <rFont val="Arial Narrow"/>
        <family val="2"/>
      </rPr>
      <t>URL de acceso a las evidencias:</t>
    </r>
    <r>
      <rPr>
        <sz val="10"/>
        <rFont val="Arial Narrow"/>
        <family val="2"/>
      </rPr>
      <t xml:space="preserve">
https://drive.google.com/drive/folders/1b019REfj_pvqhTYJZXWdNLucp2RREh94?usp=share_link
</t>
    </r>
    <r>
      <rPr>
        <b/>
        <sz val="10"/>
        <rFont val="Arial Narrow"/>
        <family val="2"/>
      </rPr>
      <t>DTAN:</t>
    </r>
    <r>
      <rPr>
        <sz val="10"/>
        <rFont val="Arial Narrow"/>
        <family val="2"/>
      </rPr>
      <t xml:space="preserve"> Se adjunta matriz de verificación de repuestas a PQR Enero a marzo de 2023, donde se verificaron los tiempo de respuesta a las PQR a cargo de la DTAN y sus AP- Anexos: EVIDENCIA CONTROL 2 I TRIM   se adjunta enlace donde reposan las evidencias: https://drive.google.com/drive/folders/1x8awn8JSA7zzE-bi30bap63NRQpUiCgJ?usp=share_link
</t>
    </r>
    <r>
      <rPr>
        <b/>
        <sz val="10"/>
        <rFont val="Arial Narrow"/>
        <family val="2"/>
      </rPr>
      <t>DTAM:</t>
    </r>
    <r>
      <rPr>
        <sz val="10"/>
        <rFont val="Arial Narrow"/>
        <family val="2"/>
      </rPr>
      <t xml:space="preserve"> Se realizó seguimiento a la respuesta dada, que tenga todos los atributos como es el word, el pdf, y el mecanismo de respuesta, a las solicitudes contestadas por la DTAM.
Anexo 1 MATRIZ ESTADISTICA ORFEO REVISIÓN 1 ENERO 28 FEBRERO 14 DEMARZO DE 23.
Anexo 2 REVISIÓN CONTROL2 ITRIM DESCARG 4-4-23
Anexo 3 solicitud ajustes soportes de respuesta radicado No.20235170011112
</t>
    </r>
    <r>
      <rPr>
        <b/>
        <sz val="10"/>
        <rFont val="Arial Narrow"/>
        <family val="2"/>
      </rPr>
      <t>URL:</t>
    </r>
    <r>
      <rPr>
        <sz val="10"/>
        <rFont val="Arial Narrow"/>
        <family val="2"/>
      </rPr>
      <t xml:space="preserve"> https://drive.google.com/drive/u/0/folders/1vWdAXtCdJjuAeEn16CBGDZPWGy9PsrVR
</t>
    </r>
    <r>
      <rPr>
        <b/>
        <sz val="10"/>
        <rFont val="Arial Narrow"/>
        <family val="2"/>
      </rPr>
      <t xml:space="preserve">DTCA: </t>
    </r>
    <r>
      <rPr>
        <sz val="10"/>
        <rFont val="Arial Narrow"/>
        <family val="2"/>
      </rPr>
      <t xml:space="preserve">Se realizó la verificación y diligenciamiento del seguimiento a la matriz REVISIÓN CONTROL2 ENERO -20 ABRIL en la DTCA, en el primer cuatrimestre 54 pqr's, respondidas oportunamente 37 y no atendidas en el plazo 17. Anexo: Matriz de Seguimiento PQR's en el siguiente enlace: 
</t>
    </r>
    <r>
      <rPr>
        <b/>
        <sz val="10"/>
        <rFont val="Arial Narrow"/>
        <family val="2"/>
      </rPr>
      <t xml:space="preserve">Link: </t>
    </r>
    <r>
      <rPr>
        <sz val="10"/>
        <rFont val="Arial Narrow"/>
        <family val="2"/>
      </rPr>
      <t xml:space="preserve"> https://drive.google.com/drive/u/1/folders/13zpbwNuj35J7MPbCK47s0uOoJ7BJ25Vs</t>
    </r>
  </si>
  <si>
    <t>XDTAM
X GAU
X DTCA</t>
  </si>
  <si>
    <r>
      <rPr>
        <b/>
        <sz val="11"/>
        <color rgb="FF000000"/>
        <rFont val="Arial Narrow"/>
        <family val="2"/>
      </rPr>
      <t xml:space="preserve">GAU: </t>
    </r>
    <r>
      <rPr>
        <sz val="11"/>
        <color rgb="FF000000"/>
        <rFont val="Arial Narrow"/>
        <family val="2"/>
      </rPr>
      <t xml:space="preserve">La DTCA no cumplió con la verificación del control
</t>
    </r>
    <r>
      <rPr>
        <b/>
        <sz val="11"/>
        <color rgb="FF000000"/>
        <rFont val="Arial Narrow"/>
        <family val="2"/>
      </rPr>
      <t xml:space="preserve">DTAM: </t>
    </r>
    <r>
      <rPr>
        <sz val="11"/>
        <color rgb="FF000000"/>
        <rFont val="Arial Narrow"/>
        <family val="2"/>
      </rPr>
      <t xml:space="preserve">Se solicita ajustar soportes de respuesta acorde a lineamientos:
Anexo 3 solicitud ajustes soportes de respuesta radicado No.20235170011112
</t>
    </r>
    <r>
      <rPr>
        <b/>
        <sz val="11"/>
        <color rgb="FF000000"/>
        <rFont val="Arial Narrow"/>
        <family val="2"/>
      </rPr>
      <t xml:space="preserve">DTAO: </t>
    </r>
    <r>
      <rPr>
        <sz val="11"/>
        <color rgb="FF000000"/>
        <rFont val="Arial Narrow"/>
        <family val="2"/>
      </rPr>
      <t xml:space="preserve">No se genera alerta ya que se cumple con la verificación.
</t>
    </r>
    <r>
      <rPr>
        <b/>
        <sz val="11"/>
        <color rgb="FF000000"/>
        <rFont val="Arial Narrow"/>
        <family val="2"/>
      </rPr>
      <t>DTPA:</t>
    </r>
    <r>
      <rPr>
        <sz val="11"/>
        <color rgb="FF000000"/>
        <rFont val="Arial Narrow"/>
        <family val="2"/>
      </rPr>
      <t xml:space="preserve"> No se requiere generar alerta considerando que se han venido efectuando las acciones de control dentro de las gestiones relizadas
</t>
    </r>
    <r>
      <rPr>
        <b/>
        <sz val="11"/>
        <color rgb="FF000000"/>
        <rFont val="Arial Narrow"/>
        <family val="2"/>
      </rPr>
      <t>DTOR:</t>
    </r>
    <r>
      <rPr>
        <sz val="11"/>
        <color rgb="FF000000"/>
        <rFont val="Arial Narrow"/>
        <family val="2"/>
      </rPr>
      <t xml:space="preserve">No se generan alertas ya que se esta ejecutando el control
</t>
    </r>
    <r>
      <rPr>
        <b/>
        <sz val="11"/>
        <color rgb="FF000000"/>
        <rFont val="Arial Narrow"/>
        <family val="2"/>
      </rPr>
      <t xml:space="preserve">DTAN: </t>
    </r>
    <r>
      <rPr>
        <sz val="11"/>
        <color rgb="FF000000"/>
        <rFont val="Arial Narrow"/>
        <family val="2"/>
      </rPr>
      <t xml:space="preserve">No se generan alertas ya que se esta ejecutando el control y seguimiento a las RTA de las PQR de la DTAN
</t>
    </r>
    <r>
      <rPr>
        <b/>
        <sz val="11"/>
        <color rgb="FF000000"/>
        <rFont val="Arial Narrow"/>
        <family val="2"/>
      </rPr>
      <t xml:space="preserve">DTCA: </t>
    </r>
    <r>
      <rPr>
        <sz val="11"/>
        <color rgb="FF000000"/>
        <rFont val="Arial Narrow"/>
        <family val="2"/>
      </rPr>
      <t>Se debe realizar seguimiento focalizado a procesos que responden reiteradamente pqr's extemporáneamente</t>
    </r>
  </si>
  <si>
    <t xml:space="preserve">
X GAU
X DTCA</t>
  </si>
  <si>
    <t>X DTAO
X DTPA
X DTOR
X DTAM
X DTAN</t>
  </si>
  <si>
    <r>
      <rPr>
        <b/>
        <sz val="11"/>
        <color rgb="FF000000"/>
        <rFont val="Arial Narrow"/>
        <family val="2"/>
      </rPr>
      <t>GAU:</t>
    </r>
    <r>
      <rPr>
        <sz val="11"/>
        <color rgb="FF000000"/>
        <rFont val="Arial Narrow"/>
        <family val="2"/>
      </rPr>
      <t xml:space="preserve">  Se evidencio que la DTCA, y las dependencias Oficina Asesora Juridica y Grupo Predios no están generando las repuestas dentro de los tiempos de ley, y de forma correcta en el ORFEO.
</t>
    </r>
    <r>
      <rPr>
        <b/>
        <sz val="11"/>
        <color rgb="FF000000"/>
        <rFont val="Arial Narrow"/>
        <family val="2"/>
      </rPr>
      <t xml:space="preserve">DTAO: </t>
    </r>
    <r>
      <rPr>
        <sz val="11"/>
        <color rgb="FF000000"/>
        <rFont val="Arial Narrow"/>
        <family val="2"/>
      </rPr>
      <t xml:space="preserve">No se materializa el riesgo se cumple el control
</t>
    </r>
    <r>
      <rPr>
        <b/>
        <sz val="11"/>
        <color rgb="FF000000"/>
        <rFont val="Arial Narrow"/>
        <family val="2"/>
      </rPr>
      <t>DTPA:</t>
    </r>
    <r>
      <rPr>
        <sz val="11"/>
        <color rgb="FF000000"/>
        <rFont val="Arial Narrow"/>
        <family val="2"/>
      </rPr>
      <t xml:space="preserve"> En el periodo realizado no se ha materializado el riesgo al efectuar las acciones de control para la mitigación del miso 
</t>
    </r>
    <r>
      <rPr>
        <b/>
        <sz val="11"/>
        <color rgb="FF000000"/>
        <rFont val="Arial Narrow"/>
        <family val="2"/>
      </rPr>
      <t>DTOR:</t>
    </r>
    <r>
      <rPr>
        <sz val="11"/>
        <color rgb="FF000000"/>
        <rFont val="Arial Narrow"/>
        <family val="2"/>
      </rPr>
      <t xml:space="preserve"> No se ha materializado el riesgo, se aplican los controles
</t>
    </r>
    <r>
      <rPr>
        <b/>
        <sz val="11"/>
        <color rgb="FF000000"/>
        <rFont val="Arial Narrow"/>
        <family val="2"/>
      </rPr>
      <t>DTAM:</t>
    </r>
    <r>
      <rPr>
        <sz val="11"/>
        <color rgb="FF000000"/>
        <rFont val="Arial Narrow"/>
        <family val="2"/>
      </rPr>
      <t xml:space="preserve"> Los controles se aplican acorde a los criterios que establece el procedimiento y el líder del proceso para cierre efectivo del a respuesta
</t>
    </r>
    <r>
      <rPr>
        <b/>
        <sz val="11"/>
        <color rgb="FF000000"/>
        <rFont val="Arial Narrow"/>
        <family val="2"/>
      </rPr>
      <t>DTAN:</t>
    </r>
    <r>
      <rPr>
        <sz val="11"/>
        <color rgb="FF000000"/>
        <rFont val="Arial Narrow"/>
        <family val="2"/>
      </rPr>
      <t xml:space="preserve">No se ha materializado el riesgo, se aplican los controles
</t>
    </r>
    <r>
      <rPr>
        <b/>
        <sz val="11"/>
        <color rgb="FF000000"/>
        <rFont val="Arial Narrow"/>
        <family val="2"/>
      </rPr>
      <t>DTCA:</t>
    </r>
    <r>
      <rPr>
        <sz val="11"/>
        <color rgb="FF000000"/>
        <rFont val="Arial Narrow"/>
        <family val="2"/>
      </rPr>
      <t>Se realizaron las contrataciones a partir del mes de febrero, acumulándose las pqr's a responder, teniendo en cuenta que el número de funcionarios no es suficiente para dar respuesta en los plazos legales establecidos.  No se materializó, o no existe evidencia, de posibilidad de afectación económica o  reputacional pero si existe evidencia que no se respondieron a tiempo las PQR's</t>
    </r>
  </si>
  <si>
    <t>GAU 19/04/2023</t>
  </si>
  <si>
    <r>
      <rPr>
        <b/>
        <sz val="10"/>
        <rFont val="Arial Narrow"/>
        <family val="2"/>
      </rPr>
      <t xml:space="preserve">GAU: </t>
    </r>
    <r>
      <rPr>
        <sz val="10"/>
        <rFont val="Arial Narrow"/>
        <family val="2"/>
      </rPr>
      <t xml:space="preserve">Se solicitó información a las DTs y/o dependencias de acuerdo a los correos de alerta y la verificación en la matriz se deguimiento del ORFEO.
Se remite al OCDI, información de los radicados que no tienen gestión y que no se remitio respuesta a los radicados que se emitiron del GAU.
</t>
    </r>
    <r>
      <rPr>
        <b/>
        <sz val="10"/>
        <rFont val="Arial Narrow"/>
        <family val="2"/>
      </rPr>
      <t xml:space="preserve">Evidencias: Carpeta </t>
    </r>
    <r>
      <rPr>
        <sz val="10"/>
        <rFont val="Arial Narrow"/>
        <family val="2"/>
      </rPr>
      <t xml:space="preserve">Oficios solicitud de información (Contiene los oficios enviados y recibidos)
https://drive.google.com/drive/folders/13IIsuU3gG5bN71yIKifSc2BS0x1wVOb-
</t>
    </r>
  </si>
  <si>
    <t xml:space="preserve">X GAU
</t>
  </si>
  <si>
    <r>
      <rPr>
        <b/>
        <sz val="11"/>
        <color rgb="FF000000"/>
        <rFont val="Arial Narrow"/>
        <family val="2"/>
      </rPr>
      <t>GAU:</t>
    </r>
    <r>
      <rPr>
        <sz val="11"/>
        <color rgb="FF000000"/>
        <rFont val="Arial Narrow"/>
        <family val="2"/>
      </rPr>
      <t xml:space="preserve"> Se cumplió con lo requerido en el control, de acuerdo a lo establecido, donde se solicita información a los responsables y al no recibir respuesta se da tramite ante OCDI.</t>
    </r>
  </si>
  <si>
    <t>Se evidenció que la DTCA, y las dependencias Oficina Asesora Juridica y Grupo Predios no están generando las repuestas dentro de los términos de ley, y de forma correcta en el ORFEO.</t>
  </si>
  <si>
    <r>
      <rPr>
        <b/>
        <sz val="10"/>
        <rFont val="Arial Narrow"/>
        <family val="2"/>
      </rPr>
      <t>GAU:</t>
    </r>
    <r>
      <rPr>
        <sz val="10"/>
        <rFont val="Arial Narrow"/>
        <family val="2"/>
      </rPr>
      <t xml:space="preserve"> El monitoreo y los soportes suministrados, son conformes a la descripción del mapa de riesgos, denotando un adecuado seguimiento
</t>
    </r>
    <r>
      <rPr>
        <b/>
        <sz val="10"/>
        <rFont val="Arial Narrow"/>
        <family val="2"/>
      </rPr>
      <t xml:space="preserve">DTAO: </t>
    </r>
    <r>
      <rPr>
        <sz val="10"/>
        <rFont val="Arial Narrow"/>
        <family val="2"/>
      </rPr>
      <t xml:space="preserve">El monitoreo y los soportes suministrados, son conformes a la descripción del mapa de riesgos, denotando un adecuado seguimiento
</t>
    </r>
    <r>
      <rPr>
        <b/>
        <sz val="10"/>
        <rFont val="Arial Narrow"/>
        <family val="2"/>
      </rPr>
      <t>DTPA</t>
    </r>
    <r>
      <rPr>
        <sz val="10"/>
        <rFont val="Arial Narrow"/>
        <family val="2"/>
      </rPr>
      <t xml:space="preserve">: El monitoreo y los soportes suministrados, son conformes a la descripción del mapa de riesgos, denotando un adecuado seguimiento
</t>
    </r>
    <r>
      <rPr>
        <b/>
        <sz val="10"/>
        <rFont val="Arial Narrow"/>
        <family val="2"/>
      </rPr>
      <t>DTOR</t>
    </r>
    <r>
      <rPr>
        <sz val="10"/>
        <rFont val="Arial Narrow"/>
        <family val="2"/>
      </rPr>
      <t xml:space="preserve">: El monitoreo y los soportes suministrados, son conformes a la descripción del mapa de riesgos, denotando un adecuado seguimiento
</t>
    </r>
    <r>
      <rPr>
        <b/>
        <sz val="10"/>
        <rFont val="Arial Narrow"/>
        <family val="2"/>
      </rPr>
      <t xml:space="preserve">DTAM: </t>
    </r>
    <r>
      <rPr>
        <sz val="10"/>
        <rFont val="Arial Narrow"/>
        <family val="2"/>
      </rPr>
      <t xml:space="preserve">No se denota un seguimiento adecuado
</t>
    </r>
    <r>
      <rPr>
        <b/>
        <sz val="10"/>
        <rFont val="Arial Narrow"/>
        <family val="2"/>
      </rPr>
      <t>DTAN</t>
    </r>
    <r>
      <rPr>
        <sz val="10"/>
        <rFont val="Arial Narrow"/>
        <family val="2"/>
      </rPr>
      <t xml:space="preserve">: El monitoreo y los soportes suministrados, son conformes a la descripción del mapa de riesgos, denotando un adecuado seguimiento
</t>
    </r>
    <r>
      <rPr>
        <b/>
        <sz val="10"/>
        <rFont val="Arial Narrow"/>
        <family val="2"/>
      </rPr>
      <t xml:space="preserve">DTCA: </t>
    </r>
    <r>
      <rPr>
        <sz val="10"/>
        <rFont val="Arial Narrow"/>
        <family val="2"/>
      </rPr>
      <t>No se denota un seguimiento adecuado</t>
    </r>
  </si>
  <si>
    <r>
      <rPr>
        <b/>
        <sz val="10"/>
        <rFont val="Arial Narrow"/>
        <family val="2"/>
      </rPr>
      <t xml:space="preserve">GAU </t>
    </r>
    <r>
      <rPr>
        <sz val="10"/>
        <rFont val="Arial Narrow"/>
        <family val="2"/>
      </rPr>
      <t>19/04/23</t>
    </r>
  </si>
  <si>
    <r>
      <t xml:space="preserve">GAU: </t>
    </r>
    <r>
      <rPr>
        <sz val="10"/>
        <rFont val="Arial Narrow"/>
        <family val="2"/>
      </rPr>
      <t>Se realizaron las sensibilizaciones programadas de acuerdo al cronograma y la disponibilidad de las DT y dependencias.</t>
    </r>
    <r>
      <rPr>
        <b/>
        <sz val="10"/>
        <rFont val="Arial Narrow"/>
        <family val="2"/>
      </rPr>
      <t xml:space="preserve">
EVIDENCIAS:
</t>
    </r>
    <r>
      <rPr>
        <sz val="10"/>
        <rFont val="Arial Narrow"/>
        <family val="2"/>
      </rPr>
      <t>Asistencia Sensibilización PQRSD DTOR 18-04-23.xlsx - GD_FO_02
Asistencia Sensibilización PQRSD DTPA  13-04-23.xlsx
Asistencia sensibilización y cierre radicados PQRSD - GGCI marzo 15 2023
Asistencia sensibilización y cierre radicados PQRSD - OCDI marzo 16 2023
Sensibilización y cierre ORFEOS
Carpeta CORREOS INFORMATIVOS</t>
    </r>
    <r>
      <rPr>
        <b/>
        <sz val="10"/>
        <rFont val="Arial Narrow"/>
        <family val="2"/>
      </rPr>
      <t xml:space="preserve">
https://drive.google.com/drive/folders/1HaG8cx0RryYaeqBYWc8t3MYrSkHzr4sH</t>
    </r>
  </si>
  <si>
    <r>
      <rPr>
        <b/>
        <sz val="10"/>
        <rFont val="Arial Narrow"/>
        <family val="2"/>
      </rPr>
      <t xml:space="preserve">GAU </t>
    </r>
    <r>
      <rPr>
        <sz val="10"/>
        <rFont val="Arial Narrow"/>
        <family val="2"/>
      </rPr>
      <t xml:space="preserve"> 17%</t>
    </r>
  </si>
  <si>
    <r>
      <t xml:space="preserve">GAU: </t>
    </r>
    <r>
      <rPr>
        <sz val="10"/>
        <rFont val="Arial Narrow"/>
        <family val="2"/>
      </rPr>
      <t xml:space="preserve">Se realizaron reuniones con el GTIC para presentarle los requerimientos y ajustes necesarios en el ORFEO para el manejo de las PQRSD y la Ventanila Única.
</t>
    </r>
    <r>
      <rPr>
        <b/>
        <sz val="10"/>
        <rFont val="Arial Narrow"/>
        <family val="2"/>
      </rPr>
      <t>EVIDENCIAS:</t>
    </r>
    <r>
      <rPr>
        <sz val="10"/>
        <rFont val="Arial Narrow"/>
        <family val="2"/>
      </rPr>
      <t xml:space="preserve"> 
Asistencia revisión ajuste ORFEO GTIC-GAU 29-03-2023
Listado de asistencia requerimientos VU 12-04-23
</t>
    </r>
    <r>
      <rPr>
        <b/>
        <sz val="10"/>
        <rFont val="Arial Narrow"/>
        <family val="2"/>
      </rPr>
      <t>https://drive.google.com/drive/folders/161KsfdbS2Zy1Qw0kyNBlxbRd78VwR-zb</t>
    </r>
  </si>
  <si>
    <r>
      <rPr>
        <b/>
        <sz val="10"/>
        <rFont val="Arial Narrow"/>
        <family val="2"/>
      </rPr>
      <t>GAU</t>
    </r>
    <r>
      <rPr>
        <sz val="10"/>
        <rFont val="Arial Narrow"/>
        <family val="2"/>
      </rPr>
      <t xml:space="preserve">  17%</t>
    </r>
  </si>
  <si>
    <t>La OAJ realizó seguimiento al cumplimiento de aportes de insumos técnicos para la elaboración de los productos jurídicos mediante el diligenciamiento de las bases de datos que posee de la siguiente forma: 
*Anexo 1 Base de datos derechos de petición 2023
*Anexo 2 Base de actuaciones prediales 
*Anexo 3 Base de datos sobre documentos normativos en proyección 
*Anexo 4. Base de datos procesos penales
*Anexo 5. Base de datos acciones de tutela 
*Anexo 6. Base de datos procesos judiciales
https://drive.google.com/drive/folders/13DuHkdIbdO3cA03wFd1ceiZQX3lfo0ui</t>
  </si>
  <si>
    <r>
      <rPr>
        <b/>
        <sz val="10"/>
        <rFont val="Arial Narrow"/>
        <family val="2"/>
      </rPr>
      <t xml:space="preserve">OAJ:  </t>
    </r>
    <r>
      <rPr>
        <sz val="10"/>
        <rFont val="Arial Narrow"/>
        <family val="2"/>
      </rPr>
      <t>27/03/2023</t>
    </r>
  </si>
  <si>
    <t>La OAJ realizó seguimiento al cumplimiento de las gestiones para  la diligencia de los asuntos asignados, a través de reuniones mensuales, de la siguiente forma: 1. Anexo 1 correos dirigidos al jefe de la OAJ con los asuntos que requieren urgencia 2. Anexo 2 reuniones para tratar temas de la OAJ y Anexo 2 Acta de Reunión_09_03_2023 
https://drive.google.com/drive/folders/13DuHkdIbdO3cA03wFd1ceiZQX3lfo0ui</t>
  </si>
  <si>
    <r>
      <rPr>
        <b/>
        <sz val="10"/>
        <rFont val="Arial Narrow"/>
        <family val="2"/>
      </rPr>
      <t>OAJ</t>
    </r>
    <r>
      <rPr>
        <sz val="10"/>
        <rFont val="Arial Narrow"/>
        <family val="2"/>
      </rPr>
      <t>: 27/03/2023</t>
    </r>
  </si>
  <si>
    <r>
      <rPr>
        <b/>
        <sz val="10"/>
        <rFont val="Arial Narrow"/>
        <family val="2"/>
      </rPr>
      <t>OAJ:</t>
    </r>
    <r>
      <rPr>
        <sz val="10"/>
        <rFont val="Arial Narrow"/>
        <family val="2"/>
      </rPr>
      <t xml:space="preserve"> 17%</t>
    </r>
  </si>
  <si>
    <r>
      <rPr>
        <b/>
        <sz val="10"/>
        <rFont val="Arial Narrow"/>
        <family val="2"/>
      </rPr>
      <t xml:space="preserve">OAJ: </t>
    </r>
    <r>
      <rPr>
        <sz val="10"/>
        <rFont val="Arial Narrow"/>
        <family val="2"/>
      </rPr>
      <t>270/03/2023</t>
    </r>
  </si>
  <si>
    <r>
      <rPr>
        <b/>
        <sz val="10"/>
        <rFont val="Arial Narrow"/>
        <family val="2"/>
      </rPr>
      <t>OAJ</t>
    </r>
    <r>
      <rPr>
        <sz val="10"/>
        <rFont val="Arial Narrow"/>
        <family val="2"/>
      </rPr>
      <t xml:space="preserve"> 17%</t>
    </r>
  </si>
  <si>
    <t xml:space="preserve"> No se denota un seguimiento adecuado</t>
  </si>
  <si>
    <r>
      <rPr>
        <b/>
        <sz val="10"/>
        <color theme="1"/>
        <rFont val="Arial Narrow"/>
        <family val="2"/>
      </rPr>
      <t xml:space="preserve">GGF:  </t>
    </r>
    <r>
      <rPr>
        <sz val="10"/>
        <color theme="1"/>
        <rFont val="Arial Narrow"/>
        <family val="2"/>
      </rPr>
      <t xml:space="preserve">17/04/2023
</t>
    </r>
  </si>
  <si>
    <r>
      <rPr>
        <b/>
        <sz val="10"/>
        <color theme="1"/>
        <rFont val="Arial Narrow"/>
        <family val="2"/>
      </rPr>
      <t xml:space="preserve">GGF: </t>
    </r>
    <r>
      <rPr>
        <sz val="10"/>
        <color theme="1"/>
        <rFont val="Arial Narrow"/>
        <family val="2"/>
      </rPr>
      <t xml:space="preserve">Durante el primer trimestre de la vigencia 2023 se realiza seguimiento a la concentracion de saldos en bancos de las cuentas autorizadas por la Direccion del Tesoro Nacional de cada una de las Direcciones Territoriales y Nivel Central. Se ha hecho enfasis 
Link de evidencias: Link de evidencias: https://drive.google.com/drive/u/0/folders/1KJwyK0-xFXKmmnFepyWyvbtxyifHbTOH
Nota: Es improtante notar que si bien el control aplica para direcciones territoriales, las Direcciones territoriales remiten la respuesta a GGF nivel central, quien es el encargado de llevar a cabo la revisión y publicación de la evidencia en el drive dispuesto para mapa de riesgos de gestión, no obstante la Dts debe garantizar la no materialización del riesgo, debido a que ejecuta sus controles de acuerdo a la periodicidad establecida. </t>
    </r>
  </si>
  <si>
    <r>
      <rPr>
        <b/>
        <sz val="10"/>
        <rFont val="Arial Narrow"/>
        <family val="2"/>
      </rPr>
      <t xml:space="preserve">GGF: </t>
    </r>
    <r>
      <rPr>
        <sz val="10"/>
        <rFont val="Arial Narrow"/>
        <family val="2"/>
      </rPr>
      <t>19/04/2023</t>
    </r>
  </si>
  <si>
    <r>
      <rPr>
        <b/>
        <sz val="10"/>
        <rFont val="Arial Narrow"/>
        <family val="2"/>
      </rPr>
      <t xml:space="preserve">GGF: </t>
    </r>
    <r>
      <rPr>
        <sz val="10"/>
        <rFont val="Arial Narrow"/>
        <family val="2"/>
      </rPr>
      <t>Dado que no se materializó el control no se activa por ende no se ejecuta y no se generan evidencias.</t>
    </r>
  </si>
  <si>
    <t>GGF: 19/04/2023</t>
  </si>
  <si>
    <r>
      <rPr>
        <b/>
        <sz val="11"/>
        <color theme="1"/>
        <rFont val="Arial Narrow"/>
        <family val="2"/>
      </rPr>
      <t xml:space="preserve">GGF: </t>
    </r>
    <r>
      <rPr>
        <sz val="11"/>
        <color theme="1"/>
        <rFont val="Arial Narrow"/>
        <family val="2"/>
      </rPr>
      <t>19/04/2023</t>
    </r>
  </si>
  <si>
    <r>
      <rPr>
        <b/>
        <sz val="10"/>
        <color theme="1"/>
        <rFont val="Arial Narrow"/>
        <family val="2"/>
      </rPr>
      <t xml:space="preserve">GGF: </t>
    </r>
    <r>
      <rPr>
        <sz val="10"/>
        <color theme="1"/>
        <rFont val="Arial Narrow"/>
        <family val="2"/>
      </rPr>
      <t>Para la vigencia 2023 se remitió se determinó formulación del plan de control interno contable con diseño de formatos para seguimiento a cumplimiento, calidad de la información contable y temas de depuración de Nivel Central y DTS, una vez se culmine el proceso de cierre contable el cual tiene plazo abril 30 de 2023, se realizará en mayo la evaluación del plan de control interno contable. Razón por la cual se toma porcentaje parcial de la primera entrega.
Link evidencias: https://drive.google.com/drive/u/0/folders/1K_7zRkYyOJGzQp5bIUKuyByoWf-SckWl</t>
    </r>
  </si>
  <si>
    <r>
      <rPr>
        <b/>
        <sz val="10"/>
        <color theme="1"/>
        <rFont val="Arial Narrow"/>
        <family val="2"/>
      </rPr>
      <t xml:space="preserve">GGF: </t>
    </r>
    <r>
      <rPr>
        <sz val="10"/>
        <color theme="1"/>
        <rFont val="Arial Narrow"/>
        <family val="2"/>
      </rPr>
      <t>Actualmente el GGF- Contabilidad se encuentra en el proceso de cierre contable trimestral para Parques Nacionales Naturales de Colombia y Subcuenta Fonam pnn, ya que el plazo es abril 30 acorde a lo fijado por la Contaduría General de la Nación.  Para el próximo seguimiento se actualizará toda la información de cronograma y actas de mesas de trabajo.
Link evidencias: https://drive.google.com/drive/u/0/folders/1K_bzX4x-33RAEpU-KPvBlTcIpwtJkNfP</t>
    </r>
  </si>
  <si>
    <r>
      <rPr>
        <b/>
        <sz val="10"/>
        <rFont val="Arial Narrow"/>
        <family val="2"/>
      </rPr>
      <t>GGF:</t>
    </r>
    <r>
      <rPr>
        <sz val="10"/>
        <rFont val="Arial Narrow"/>
        <family val="2"/>
      </rPr>
      <t xml:space="preserve"> N/A</t>
    </r>
  </si>
  <si>
    <r>
      <rPr>
        <b/>
        <sz val="10"/>
        <color theme="1"/>
        <rFont val="Arial Narrow"/>
        <family val="2"/>
      </rPr>
      <t xml:space="preserve">GGF: </t>
    </r>
    <r>
      <rPr>
        <sz val="10"/>
        <color theme="1"/>
        <rFont val="Arial Narrow"/>
        <family val="2"/>
      </rPr>
      <t xml:space="preserve">Para la vigencia 2023 se remitió se determinó formulación del plan de control interno contable con diseño de formatos para seguimiento a cumplimiento, calidad de la información contable y temas de depuración de Nivel Central y DTS, una vez se culmine el proceso de cierre contable el cual tiene plazo abril 30 de 2023, se realizará en mayo la evaluación del plan de control interno contable. Razón por la cual se toma porcentaje parcial de la primera entrega.
Nota: Al encontrarse el proceso bajo cierre contable, no se programa la presentación de evidencias para este trimestre. </t>
    </r>
  </si>
  <si>
    <r>
      <rPr>
        <b/>
        <sz val="10"/>
        <rFont val="Arial Narrow"/>
        <family val="2"/>
      </rPr>
      <t>GGF:</t>
    </r>
    <r>
      <rPr>
        <sz val="10"/>
        <rFont val="Arial Narrow"/>
        <family val="2"/>
      </rPr>
      <t xml:space="preserve"> 3,33%</t>
    </r>
  </si>
  <si>
    <r>
      <rPr>
        <b/>
        <sz val="10"/>
        <rFont val="Arial Narrow"/>
        <family val="2"/>
      </rPr>
      <t>GGF:</t>
    </r>
    <r>
      <rPr>
        <sz val="10"/>
        <rFont val="Arial Narrow"/>
        <family val="2"/>
      </rPr>
      <t xml:space="preserve"> 19/04/2023</t>
    </r>
  </si>
  <si>
    <r>
      <rPr>
        <b/>
        <sz val="10"/>
        <color theme="1"/>
        <rFont val="Arial Narrow"/>
        <family val="2"/>
      </rPr>
      <t>GGF:</t>
    </r>
    <r>
      <rPr>
        <sz val="10"/>
        <color theme="1"/>
        <rFont val="Arial Narrow"/>
        <family val="2"/>
      </rPr>
      <t xml:space="preserve"> Actualmente el GGF- Contabilidad se encuentra en el proceso de cierre contable trimestral para Parques Nacionales Naturales de Colombia y Subcuenta Fonam pnn, ya que el plazo es abril 30 acorde a lo fijado por la Contaduría General de la Nación.  Para el próximo seguimiento se actualizará toda la información de cronograma y actas de mesas de trabajo.
Por tanto no se programa esta actividadad para el presente corte. 
Nota: Al encontrarse el proceso bajo cierre contable, no se programa la presentación de evidencias para este trimestre. </t>
    </r>
  </si>
  <si>
    <r>
      <rPr>
        <b/>
        <sz val="10"/>
        <rFont val="Arial Narrow"/>
        <family val="2"/>
      </rPr>
      <t>GGF</t>
    </r>
    <r>
      <rPr>
        <sz val="10"/>
        <rFont val="Arial Narrow"/>
        <family val="2"/>
      </rPr>
      <t>: N/A</t>
    </r>
  </si>
  <si>
    <r>
      <rPr>
        <b/>
        <sz val="10"/>
        <rFont val="Arial Narrow"/>
        <family val="2"/>
      </rPr>
      <t xml:space="preserve">GGF: </t>
    </r>
    <r>
      <rPr>
        <sz val="10"/>
        <rFont val="Arial Narrow"/>
        <family val="2"/>
      </rPr>
      <t>19/04/2023</t>
    </r>
    <r>
      <rPr>
        <b/>
        <sz val="10"/>
        <rFont val="Arial Narrow"/>
        <family val="2"/>
      </rPr>
      <t xml:space="preserve">
DTPA: 11</t>
    </r>
    <r>
      <rPr>
        <sz val="10"/>
        <rFont val="Arial Narrow"/>
        <family val="2"/>
      </rPr>
      <t>/04/2023</t>
    </r>
    <r>
      <rPr>
        <b/>
        <sz val="10"/>
        <rFont val="Arial Narrow"/>
        <family val="2"/>
      </rPr>
      <t xml:space="preserve">
DTOR: </t>
    </r>
    <r>
      <rPr>
        <sz val="10"/>
        <rFont val="Arial Narrow"/>
        <family val="2"/>
      </rPr>
      <t>12/04/2023</t>
    </r>
    <r>
      <rPr>
        <b/>
        <sz val="10"/>
        <rFont val="Arial Narrow"/>
        <family val="2"/>
      </rPr>
      <t xml:space="preserve">
DTAN: </t>
    </r>
    <r>
      <rPr>
        <sz val="10"/>
        <rFont val="Arial Narrow"/>
        <family val="2"/>
      </rPr>
      <t>27/03/2023</t>
    </r>
    <r>
      <rPr>
        <b/>
        <sz val="10"/>
        <rFont val="Arial Narrow"/>
        <family val="2"/>
      </rPr>
      <t xml:space="preserve">
DTAM: </t>
    </r>
    <r>
      <rPr>
        <sz val="10"/>
        <rFont val="Arial Narrow"/>
        <family val="2"/>
      </rPr>
      <t xml:space="preserve">30/04/2023
</t>
    </r>
    <r>
      <rPr>
        <b/>
        <sz val="10"/>
        <rFont val="Arial Narrow"/>
        <family val="2"/>
      </rPr>
      <t xml:space="preserve">DTAO: </t>
    </r>
    <r>
      <rPr>
        <sz val="10"/>
        <rFont val="Arial Narrow"/>
        <family val="2"/>
      </rPr>
      <t xml:space="preserve">11/04/2023
</t>
    </r>
    <r>
      <rPr>
        <b/>
        <sz val="10"/>
        <rFont val="Arial Narrow"/>
        <family val="2"/>
      </rPr>
      <t>DTCA:</t>
    </r>
    <r>
      <rPr>
        <sz val="10"/>
        <rFont val="Arial Narrow"/>
        <family val="2"/>
      </rPr>
      <t xml:space="preserve"> 11/04/2023</t>
    </r>
  </si>
  <si>
    <r>
      <rPr>
        <b/>
        <sz val="10"/>
        <color theme="1"/>
        <rFont val="Arial Narrow"/>
        <family val="2"/>
      </rPr>
      <t xml:space="preserve">GGF: </t>
    </r>
    <r>
      <rPr>
        <sz val="10"/>
        <color theme="1"/>
        <rFont val="Arial Narrow"/>
        <family val="2"/>
      </rPr>
      <t>Se anexa el Informe técnico administrativo y financiero con corte al 31 de marzo 2023, en el cual evidencia en su numeral 13, el cumplimiento de la acción de control de este riesgo. 
Link evidencias: https://drive.google.com/drive/u/0/folders/1TanPxGd_OrAxqiST52wVVdApXuccoMr6</t>
    </r>
    <r>
      <rPr>
        <b/>
        <sz val="10"/>
        <color theme="1"/>
        <rFont val="Arial Narrow"/>
        <family val="2"/>
      </rPr>
      <t xml:space="preserve">
DTPA: </t>
    </r>
    <r>
      <rPr>
        <sz val="10"/>
        <color theme="1"/>
        <rFont val="Arial Narrow"/>
        <family val="2"/>
      </rPr>
      <t xml:space="preserve"> Se realiza informe administrativo y financiero del primer trimestre de la vigencia 2023. Evidencia: Informe de gestion administrativo y financiero 1 TRIMESTRE
Link evidencias: https://drive.google.com/drive/u/0/folders/1SwZZX-xAd3SW0lIoA31FO4nV34btYqB1
</t>
    </r>
    <r>
      <rPr>
        <b/>
        <sz val="10"/>
        <color theme="1"/>
        <rFont val="Arial Narrow"/>
        <family val="2"/>
      </rPr>
      <t>DTOR:</t>
    </r>
    <r>
      <rPr>
        <sz val="10"/>
        <color theme="1"/>
        <rFont val="Arial Narrow"/>
        <family val="2"/>
      </rPr>
      <t xml:space="preserve"> Cada vez que la prersona asignada de Presupuesto emite un RP, al  momento de diligenciar el plan de pagos se verifica el plazo del contrato teniendo en cuenta que no se exceda el presupuesto aprobado en PAA y la vigencia 2023.  Adicionalmente cada trimestre en la Elaboración del Informe Trimestral  Técnico y Financiero se revisa Reporte de Registros Presupuestales SIIF y se verifica nuevamente que ninguno exceda la anualidad. Al finalizar la vigencia se revisan los RP que corresponden a Vigencias Futuras y Reservas Presupuestales para asegurarse que se cuenta con la documentación correspondiente  (autorizaciones Ministerio de Hacienda, solicitud RP y prórrogas contratos ),.
Anexo 1. Informe tec financiero 1er Trim 2023
Link evidencias: https://drive.google.com/drive/u/0/folders/1TBuOoenEyhErr2qZvLGrEok2PSGLWKs8
</t>
    </r>
    <r>
      <rPr>
        <b/>
        <sz val="10"/>
        <color theme="1"/>
        <rFont val="Arial Narrow"/>
        <family val="2"/>
      </rPr>
      <t>DTAN</t>
    </r>
    <r>
      <rPr>
        <sz val="10"/>
        <color theme="1"/>
        <rFont val="Arial Narrow"/>
        <family val="2"/>
      </rPr>
      <t xml:space="preserve">:Para el primer reporte a riesgos del año 2023, se adjunta  el informe tecnico adminsitrativo y financiero a 31 de marzo de 2023 con las firmas del Director territorial, el coordinador administrativo y financiero y el profesional de presupuesto. Se adjunta enlace al drive donde reposa la evidencia correpondiente: 
Anexo: https://drive.google.com/drive/folders/13OeN7xKr8Z4xu06Y5VmZ4MOJSvmiaIlD?usp=share_link 
</t>
    </r>
    <r>
      <rPr>
        <b/>
        <sz val="10"/>
        <color theme="1"/>
        <rFont val="Arial Narrow"/>
        <family val="2"/>
      </rPr>
      <t xml:space="preserve">DTAM: </t>
    </r>
    <r>
      <rPr>
        <sz val="10"/>
        <color theme="1"/>
        <rFont val="Arial Narrow"/>
        <family val="2"/>
      </rPr>
      <t xml:space="preserve">Se realiza revisión periódica por parte de la Coordinación de Equipos Internos de Trabajo 
Informe Técnico Financiero
Link de evidencias: https://drive.google.com/drive/u/0/folders/1Hw0e-IUVY1SuW_dlwW499EHshtm3Fni8
</t>
    </r>
    <r>
      <rPr>
        <b/>
        <sz val="10"/>
        <color theme="1"/>
        <rFont val="Arial Narrow"/>
        <family val="2"/>
      </rPr>
      <t xml:space="preserve">DTAO:  </t>
    </r>
    <r>
      <rPr>
        <sz val="10"/>
        <color theme="1"/>
        <rFont val="Arial Narrow"/>
        <family val="2"/>
      </rPr>
      <t xml:space="preserve">Cada vez que Presupuesto emite RP, en el momento de diligenciar el plan de pagos se verifica el plazo del contrato teniendo en cuenta que no se exceda el presupuesto aprobado en PAA y la vigencia 2023.  Adicionalmente cada trimestre en la Elaboración del Informe Trimestral Administrativo, Técnico y Financiero se revisa Reporte CEN de Registros Presupuestales SIIF y se verifica nuevamente que ninguno exceda la anualidad. Al finalizar la vigencia se revisan exahustivamente los RP que corresponden a Vigencias Futuras y Reservas Presupuestales para asegurarse que se cuenta con la documentación correspondiente  (autorizaciones Ministerio de Hacienda, solicitud RP y prórrogas contratos RP). </t>
    </r>
    <r>
      <rPr>
        <b/>
        <sz val="10"/>
        <color theme="1"/>
        <rFont val="Arial Narrow"/>
        <family val="2"/>
      </rPr>
      <t>Evidencias:</t>
    </r>
    <r>
      <rPr>
        <sz val="10"/>
        <color theme="1"/>
        <rFont val="Arial Narrow"/>
        <family val="2"/>
      </rPr>
      <t xml:space="preserve"> LISTADO COMPROMISOS A 31 MARZO 2023 NACIÓN, LISTADO COMPROMISOS A 31 MARZO 2023 FONAM, INFORME TÉCNICO FINANCIERO 1° TRIMESTRE 2023 Evidencias: LISTADO COMPROMISOS A 31 MARZO 2023 NACIÓN, LISTADO COMPROMISOS A 31 MARZO 2023 FONAM, INFORME TÉCNICO FINANCIERO 1° TRIMESTRE 2023
link reporte evidencias: https://drive.google.com/drive/folders/1sgTzg3HoG2Fac7crlHG5hRe9cLEqUeyD
</t>
    </r>
    <r>
      <rPr>
        <b/>
        <sz val="10"/>
        <color theme="1"/>
        <rFont val="Arial Narrow"/>
        <family val="2"/>
      </rPr>
      <t>DTCA</t>
    </r>
    <r>
      <rPr>
        <sz val="10"/>
        <color theme="1"/>
        <rFont val="Arial Narrow"/>
        <family val="2"/>
      </rPr>
      <t>: Desde la DTCA se certificó el informe técnico administrativo y financiero con fecha 31 de marzo de la territorial (35 páginas). Anexos: INFORME TECNICO ADMINISTRATIVO Y FINANCIERO AL 31 DE MARZO DE 2023 y LISTADO DE REGISTROS A 31 DE MARZO 2023
Link evidencias: https://drive.google.com/drive/u/1/folders/1_Q1sFq_Cba7L11dVlIpxm124K-ij95ti</t>
    </r>
  </si>
  <si>
    <t>GGF: X
DTPA: X
DTOR: X
DTAN: X
DTAM: X
DTAO: X
DTCA: X</t>
  </si>
  <si>
    <r>
      <rPr>
        <b/>
        <sz val="10"/>
        <rFont val="Arial Narrow"/>
        <family val="2"/>
      </rPr>
      <t xml:space="preserve">GGF: </t>
    </r>
    <r>
      <rPr>
        <sz val="10"/>
        <rFont val="Arial Narrow"/>
        <family val="2"/>
      </rPr>
      <t xml:space="preserve">19/04/2023
</t>
    </r>
  </si>
  <si>
    <r>
      <rPr>
        <b/>
        <sz val="10"/>
        <rFont val="Arial Narrow"/>
        <family val="2"/>
      </rPr>
      <t>GGF:</t>
    </r>
    <r>
      <rPr>
        <sz val="10"/>
        <rFont val="Arial Narrow"/>
        <family val="2"/>
      </rPr>
      <t xml:space="preserve"> Para el presente reporte no se programa la respectiva socialización de las actualizaciones del normograma del proceso de Gestión de Recursos Financieros al equipo de trabajo.</t>
    </r>
  </si>
  <si>
    <r>
      <rPr>
        <b/>
        <sz val="10"/>
        <rFont val="Arial Narrow"/>
        <family val="2"/>
      </rPr>
      <t xml:space="preserve">GGF: </t>
    </r>
    <r>
      <rPr>
        <sz val="10"/>
        <rFont val="Arial Narrow"/>
        <family val="2"/>
      </rPr>
      <t>N/A</t>
    </r>
  </si>
  <si>
    <r>
      <rPr>
        <b/>
        <sz val="10"/>
        <rFont val="Arial Narrow"/>
        <family val="2"/>
      </rPr>
      <t xml:space="preserve">GGF: </t>
    </r>
    <r>
      <rPr>
        <sz val="10"/>
        <rFont val="Arial Narrow"/>
        <family val="2"/>
      </rPr>
      <t>19/04/2023</t>
    </r>
    <r>
      <rPr>
        <b/>
        <sz val="10"/>
        <rFont val="Arial Narrow"/>
        <family val="2"/>
      </rPr>
      <t xml:space="preserve">
DTPA: </t>
    </r>
    <r>
      <rPr>
        <sz val="10"/>
        <rFont val="Arial Narrow"/>
        <family val="2"/>
      </rPr>
      <t>11/04/2023</t>
    </r>
    <r>
      <rPr>
        <b/>
        <sz val="10"/>
        <rFont val="Arial Narrow"/>
        <family val="2"/>
      </rPr>
      <t xml:space="preserve">
DTOR: </t>
    </r>
    <r>
      <rPr>
        <sz val="10"/>
        <rFont val="Arial Narrow"/>
        <family val="2"/>
      </rPr>
      <t>12/04/2023</t>
    </r>
    <r>
      <rPr>
        <b/>
        <sz val="10"/>
        <rFont val="Arial Narrow"/>
        <family val="2"/>
      </rPr>
      <t xml:space="preserve">
DTAN: </t>
    </r>
    <r>
      <rPr>
        <sz val="10"/>
        <rFont val="Arial Narrow"/>
        <family val="2"/>
      </rPr>
      <t>27/03/2023</t>
    </r>
    <r>
      <rPr>
        <b/>
        <sz val="10"/>
        <rFont val="Arial Narrow"/>
        <family val="2"/>
      </rPr>
      <t xml:space="preserve">
DTAM: </t>
    </r>
    <r>
      <rPr>
        <sz val="10"/>
        <rFont val="Arial Narrow"/>
        <family val="2"/>
      </rPr>
      <t xml:space="preserve">30/04/2023
</t>
    </r>
    <r>
      <rPr>
        <b/>
        <sz val="10"/>
        <rFont val="Arial Narrow"/>
        <family val="2"/>
      </rPr>
      <t xml:space="preserve">DTAO: </t>
    </r>
    <r>
      <rPr>
        <sz val="10"/>
        <rFont val="Arial Narrow"/>
        <family val="2"/>
      </rPr>
      <t xml:space="preserve">11/04/2023
</t>
    </r>
    <r>
      <rPr>
        <b/>
        <sz val="10"/>
        <rFont val="Arial Narrow"/>
        <family val="2"/>
      </rPr>
      <t xml:space="preserve">DTCA: </t>
    </r>
    <r>
      <rPr>
        <sz val="10"/>
        <rFont val="Arial Narrow"/>
        <family val="2"/>
      </rPr>
      <t>10/04/2023</t>
    </r>
  </si>
  <si>
    <r>
      <rPr>
        <b/>
        <sz val="10"/>
        <color theme="1"/>
        <rFont val="Arial Narrow"/>
        <family val="2"/>
      </rPr>
      <t>GGF:</t>
    </r>
    <r>
      <rPr>
        <sz val="10"/>
        <color theme="1"/>
        <rFont val="Arial Narrow"/>
        <family val="2"/>
      </rPr>
      <t xml:space="preserve"> Durante la vigencia se identifica los registros presupuestales que presenta saldos que superan la vigencia. El proceso de liberación se realiza en el último trimerstre del año de acuerdo con la solicitud cada uno de los supervisores.
Link evidencias: https://drive.google.com/drive/u/0/folders/1Sw7UtvSZJLU_pJvBWq8789faladunQI9</t>
    </r>
    <r>
      <rPr>
        <b/>
        <sz val="10"/>
        <color theme="1"/>
        <rFont val="Arial Narrow"/>
        <family val="2"/>
      </rPr>
      <t xml:space="preserve">
DTPA: </t>
    </r>
    <r>
      <rPr>
        <sz val="10"/>
        <color theme="1"/>
        <rFont val="Arial Narrow"/>
        <family val="2"/>
      </rPr>
      <t xml:space="preserve">Listado de registro presupuestal con los ajustes de PAA. Evidencia: LISTADO DE COMPROMISOS DTPA CORTE 01-01-2023 AL 31-03-2023
Link evidencias: https://drive.google.com/drive/u/0/folders/1SzC-jfrPcr-2BzAb2ypghdnuV-hj4rAq
</t>
    </r>
    <r>
      <rPr>
        <b/>
        <sz val="10"/>
        <color theme="1"/>
        <rFont val="Arial Narrow"/>
        <family val="2"/>
      </rPr>
      <t xml:space="preserve">DTOR: </t>
    </r>
    <r>
      <rPr>
        <sz val="10"/>
        <color theme="1"/>
        <rFont val="Arial Narrow"/>
        <family val="2"/>
      </rPr>
      <t xml:space="preserve">A la fecha del reporte no se han presentado casos de contratos que excedan la vigencia 2023. Anexo 2. Rp a corte de 31 marzo 2023.
Link evidencias: https://drive.google.com/drive/u/0/folders/1TRb1f1Ppt0htfop8prG8NE5Eoufel0u7
</t>
    </r>
    <r>
      <rPr>
        <b/>
        <sz val="10"/>
        <color theme="1"/>
        <rFont val="Arial Narrow"/>
        <family val="2"/>
      </rPr>
      <t xml:space="preserve">DTAN: </t>
    </r>
    <r>
      <rPr>
        <sz val="10"/>
        <color theme="1"/>
        <rFont val="Arial Narrow"/>
        <family val="2"/>
      </rPr>
      <t xml:space="preserve">Para el primer reporte a riesgos del año 2023, se adjunta los lisitados de registros presupuestales de la vigencia del reporte a riesgos. Se adjunta 2 archivos en exel con los registros presupeusales de FONAN Y Gobierno Nacional. Se adjunta enlace al drive donde reposan la evidencias: 
Link evidencias: https://drive.google.com/drive/folders/1lnJXX6UuoRoFVP6FisZ-lEE66q_ET_yR?usp=share_link
</t>
    </r>
    <r>
      <rPr>
        <b/>
        <sz val="10"/>
        <color theme="1"/>
        <rFont val="Arial Narrow"/>
        <family val="2"/>
      </rPr>
      <t>DTAM:</t>
    </r>
    <r>
      <rPr>
        <sz val="10"/>
        <color theme="1"/>
        <rFont val="Arial Narrow"/>
        <family val="2"/>
      </rPr>
      <t xml:space="preserve"> Revisión mensual a través del informe de ejecución presupuestal
Listado Registros Presupuestales  a 31/03/2023
Link evidencias: https://docs.google.com/spreadsheets/d/1SFWMxNdZb7M9hIFeKVb7uw1TJRae1IPq/edit?usp=share_link&amp;ouid=115024612919817615637&amp;rtpof=true&amp;sd=true
</t>
    </r>
    <r>
      <rPr>
        <b/>
        <sz val="10"/>
        <color theme="1"/>
        <rFont val="Arial Narrow"/>
        <family val="2"/>
      </rPr>
      <t xml:space="preserve">DTAO:  </t>
    </r>
    <r>
      <rPr>
        <sz val="10"/>
        <color theme="1"/>
        <rFont val="Arial Narrow"/>
        <family val="2"/>
      </rPr>
      <t xml:space="preserve"> Durante el periodo no se han presentado hechos que superen la vigencia,  cada vez que Presupuesto emite RP, en el momento de diligenciar el plan de pagos se verifica el plazo del contrato teniendo en cuenta que no se exceda el presupuesto aprobado en PAA y la vigencia 2023.  Adicionalmente cada trimestre en la Elaboración del Informe Trimestral Administrativo, Técnico y Financiero se revisa Reporte CEN de Registros Presupuestales SIIF y se verifica nuevamente que ninguno exceda la anualidad. Al finalizar la vigencia se revisan exahustivamente los RP que corresponden a Vigencias Futuras y Reservas Presupuestales para asegurarse que se cuenta con la documentación correspondiente  (autorizaciones Ministerio de Hacienda, solicitud RP y prórrogas contratos RP) Evidencias:N/A 
</t>
    </r>
    <r>
      <rPr>
        <b/>
        <sz val="10"/>
        <color theme="1"/>
        <rFont val="Arial Narrow"/>
        <family val="2"/>
      </rPr>
      <t xml:space="preserve">DTCA: </t>
    </r>
    <r>
      <rPr>
        <sz val="10"/>
        <color theme="1"/>
        <rFont val="Arial Narrow"/>
        <family val="2"/>
      </rPr>
      <t>Desde el Grupo Interno de Trabajo de la DTCA se realiza seguimeinto trimestral, elaborando el listado de resgitros presupuestalee, documento que permite cumplir con objetivo trazado y se cargan las evidencias soporte.
Link evidencias:  https://drive.google.com/drive/u/0/folders/1TZggRl-Bui2ICySCPi4kLkgIStuoN7pz</t>
    </r>
  </si>
  <si>
    <r>
      <rPr>
        <b/>
        <sz val="10"/>
        <color theme="1"/>
        <rFont val="Arial Narrow"/>
        <family val="2"/>
      </rPr>
      <t xml:space="preserve">GGF: </t>
    </r>
    <r>
      <rPr>
        <sz val="10"/>
        <color theme="1"/>
        <rFont val="Arial Narrow"/>
        <family val="2"/>
      </rPr>
      <t>16,7%</t>
    </r>
    <r>
      <rPr>
        <b/>
        <sz val="10"/>
        <color theme="1"/>
        <rFont val="Arial Narrow"/>
        <family val="2"/>
      </rPr>
      <t xml:space="preserve">
DTPA: </t>
    </r>
    <r>
      <rPr>
        <sz val="10"/>
        <color theme="1"/>
        <rFont val="Arial Narrow"/>
        <family val="2"/>
      </rPr>
      <t xml:space="preserve">16,7%
</t>
    </r>
    <r>
      <rPr>
        <b/>
        <sz val="10"/>
        <color theme="1"/>
        <rFont val="Arial Narrow"/>
        <family val="2"/>
      </rPr>
      <t xml:space="preserve">DTOR </t>
    </r>
    <r>
      <rPr>
        <sz val="10"/>
        <color theme="1"/>
        <rFont val="Arial Narrow"/>
        <family val="2"/>
      </rPr>
      <t xml:space="preserve">16,66%
</t>
    </r>
    <r>
      <rPr>
        <b/>
        <sz val="10"/>
        <color theme="1"/>
        <rFont val="Arial Narrow"/>
        <family val="2"/>
      </rPr>
      <t xml:space="preserve">DTAN:  </t>
    </r>
    <r>
      <rPr>
        <sz val="10"/>
        <color theme="1"/>
        <rFont val="Arial Narrow"/>
        <family val="2"/>
      </rPr>
      <t xml:space="preserve">16.67%
</t>
    </r>
    <r>
      <rPr>
        <b/>
        <sz val="10"/>
        <color theme="1"/>
        <rFont val="Arial Narrow"/>
        <family val="2"/>
      </rPr>
      <t>DTAM:</t>
    </r>
    <r>
      <rPr>
        <sz val="10"/>
        <color theme="1"/>
        <rFont val="Arial Narrow"/>
        <family val="2"/>
      </rPr>
      <t xml:space="preserve">16,66%
</t>
    </r>
    <r>
      <rPr>
        <b/>
        <sz val="10"/>
        <color theme="1"/>
        <rFont val="Arial Narrow"/>
        <family val="2"/>
      </rPr>
      <t>DTAO</t>
    </r>
    <r>
      <rPr>
        <sz val="10"/>
        <color theme="1"/>
        <rFont val="Arial Narrow"/>
        <family val="2"/>
      </rPr>
      <t xml:space="preserve">: 16,66%
</t>
    </r>
    <r>
      <rPr>
        <b/>
        <sz val="10"/>
        <color theme="1"/>
        <rFont val="Arial Narrow"/>
        <family val="2"/>
      </rPr>
      <t xml:space="preserve">DTCA: </t>
    </r>
    <r>
      <rPr>
        <sz val="10"/>
        <color theme="1"/>
        <rFont val="Arial Narrow"/>
        <family val="2"/>
      </rPr>
      <t>16,7%</t>
    </r>
  </si>
  <si>
    <r>
      <rPr>
        <b/>
        <sz val="10"/>
        <color theme="1"/>
        <rFont val="Arial Narrow"/>
        <family val="2"/>
      </rPr>
      <t xml:space="preserve">GGF: </t>
    </r>
    <r>
      <rPr>
        <sz val="10"/>
        <color theme="1"/>
        <rFont val="Arial Narrow"/>
        <family val="2"/>
      </rPr>
      <t>19/04/2023</t>
    </r>
  </si>
  <si>
    <r>
      <rPr>
        <b/>
        <sz val="10"/>
        <color theme="1"/>
        <rFont val="Arial Narrow"/>
        <family val="2"/>
      </rPr>
      <t>GGF:</t>
    </r>
    <r>
      <rPr>
        <sz val="10"/>
        <color theme="1"/>
        <rFont val="Arial Narrow"/>
        <family val="2"/>
      </rPr>
      <t xml:space="preserve"> De acuerdo  a las solicitudes se diligencia el formato estabalecido por Minhacienda para  vinculacion de usos presupuestales. Se adjunta fotrmato de solicitud establecido por el ministerio de Hacienda.
Nota: Es improtante notar que si bien el control aplica para direcciones territoriales, las Direcciones territoriales remiten la respuesta a GGF nivel central, quien es el encargado de llevar a cabo la revisión y publicación de la evidencia en el drive dispuesto para mapa de riesgos de gestión, no obstante la Dts debe garantizar la no materialización del riesgo, debido a que ejecuta sus controles de acuerdo a la periodicidad establecida. </t>
    </r>
  </si>
  <si>
    <r>
      <t xml:space="preserve">GGF: </t>
    </r>
    <r>
      <rPr>
        <sz val="10"/>
        <color theme="1"/>
        <rFont val="Arial Narrow"/>
        <family val="2"/>
      </rPr>
      <t>19/04/2023</t>
    </r>
    <r>
      <rPr>
        <b/>
        <sz val="10"/>
        <color theme="1"/>
        <rFont val="Arial Narrow"/>
        <family val="2"/>
      </rPr>
      <t xml:space="preserve">
</t>
    </r>
  </si>
  <si>
    <r>
      <rPr>
        <b/>
        <sz val="10"/>
        <color theme="1"/>
        <rFont val="Arial Narrow"/>
        <family val="2"/>
      </rPr>
      <t>GGF:</t>
    </r>
    <r>
      <rPr>
        <sz val="10"/>
        <color theme="1"/>
        <rFont val="Arial Narrow"/>
        <family val="2"/>
      </rPr>
      <t xml:space="preserve"> Al recibir el formato de solicituds de CDP, el profesional asigmnado verifica que el uso presupuestal relacionado en el mismo, corresponda concuerdo con el objeto contractual en el catálogo del DANE y el catálogo presupuestal emitido por el ministerio de Hacienda. se adjunta el último.  
Nota: Es improtante notar que si bien el control aplica para direcciones territoriales, las Direcciones territoriales remiten la respuesta a GGF nivel central, quien es el encargado de llevar a cabo la revisión y publicación de la evidencia en el drive dispuesto para mapa de riesgos de gestión, no obstante la Dts debe garantizar la no materialización del riesgo, debido a que ejecuta sus controles de acuerdo a la periodicidad establecida. </t>
    </r>
  </si>
  <si>
    <r>
      <rPr>
        <b/>
        <sz val="10"/>
        <rFont val="Arial Narrow"/>
        <family val="2"/>
      </rPr>
      <t xml:space="preserve">GGF: </t>
    </r>
    <r>
      <rPr>
        <sz val="10"/>
        <rFont val="Arial Narrow"/>
        <family val="2"/>
      </rPr>
      <t>11/04/2023</t>
    </r>
  </si>
  <si>
    <r>
      <rPr>
        <b/>
        <sz val="10"/>
        <color theme="1"/>
        <rFont val="Arial Narrow"/>
        <family val="2"/>
      </rPr>
      <t>GGF:</t>
    </r>
    <r>
      <rPr>
        <sz val="10"/>
        <color theme="1"/>
        <rFont val="Arial Narrow"/>
        <family val="2"/>
      </rPr>
      <t xml:space="preserve"> La verificación en el SIIF de la creación por parte del ministerio de Hacienda del usos solictados por PNNC.
Link evidencias:https://drive.google.com/drive/u/0/folders/1L9sm94QnhPQJtDbFw1auOl0-F5q0-gU7</t>
    </r>
  </si>
  <si>
    <r>
      <rPr>
        <b/>
        <sz val="10"/>
        <rFont val="Arial Narrow"/>
        <family val="2"/>
      </rPr>
      <t>GGF:</t>
    </r>
    <r>
      <rPr>
        <sz val="10"/>
        <rFont val="Arial Narrow"/>
        <family val="2"/>
      </rPr>
      <t xml:space="preserve"> 16,67%</t>
    </r>
  </si>
  <si>
    <r>
      <rPr>
        <b/>
        <sz val="10"/>
        <rFont val="Arial Narrow"/>
        <family val="2"/>
      </rPr>
      <t>GGF:</t>
    </r>
    <r>
      <rPr>
        <sz val="10"/>
        <rFont val="Arial Narrow"/>
        <family val="2"/>
      </rPr>
      <t xml:space="preserve"> 11/04/2023</t>
    </r>
  </si>
  <si>
    <r>
      <rPr>
        <b/>
        <sz val="10"/>
        <rFont val="Arial Narrow"/>
        <family val="2"/>
      </rPr>
      <t xml:space="preserve">GGF: </t>
    </r>
    <r>
      <rPr>
        <sz val="10"/>
        <rFont val="Arial Narrow"/>
        <family val="2"/>
      </rPr>
      <t xml:space="preserve">Durante el primer trimestre de 2023, el ministerio de Hacienda no programó capacitaciones del catálogo de uso presupuestal.   </t>
    </r>
  </si>
  <si>
    <r>
      <rPr>
        <b/>
        <sz val="10"/>
        <color rgb="FF000000"/>
        <rFont val="Arial Narrow"/>
        <family val="2"/>
      </rPr>
      <t xml:space="preserve">GPM: </t>
    </r>
    <r>
      <rPr>
        <sz val="10"/>
        <color rgb="FF000000"/>
        <rFont val="Arial Narrow"/>
        <family val="2"/>
      </rPr>
      <t>Durante el cuatrimestre no se han realizado actividades de validación de los indicadores PAA asociados a investigación y monitoreo, dado que por el cambios en la programación establecidos por parte de las Oficina de Planeación, a la fecha no han llegado los reportes desde las DTs. Se avanzará en el segundo cuatrimestre.</t>
    </r>
  </si>
  <si>
    <t>No se reporta avance por situación descrita , por lo cual  se determina que no se detecta alerta.</t>
  </si>
  <si>
    <t>No se han presentado la situación descrita con las APs,por ende no se ejecuta acción de control.</t>
  </si>
  <si>
    <r>
      <rPr>
        <b/>
        <sz val="10"/>
        <rFont val="Arial Narrow"/>
        <family val="2"/>
      </rPr>
      <t xml:space="preserve">GGF: </t>
    </r>
    <r>
      <rPr>
        <sz val="10"/>
        <rFont val="Arial Narrow"/>
        <family val="2"/>
      </rPr>
      <t>17/04/2023</t>
    </r>
  </si>
  <si>
    <r>
      <rPr>
        <b/>
        <sz val="10"/>
        <color theme="1"/>
        <rFont val="Arial Narrow"/>
        <family val="2"/>
      </rPr>
      <t xml:space="preserve">GGF: </t>
    </r>
    <r>
      <rPr>
        <sz val="10"/>
        <color theme="1"/>
        <rFont val="Arial Narrow"/>
        <family val="2"/>
      </rPr>
      <t>Se verifica los documentos adjuntos por cada contratista y proveedor, verificando su actividad economica registrada en el RUT y responsabilidades tributarias para posterior calculo de tarifas y aplicación de retenciones en materia tributaria (Retefuente, Reteica, Reteiva, entre otros segun normatividad, otros descuentos como libranzas, fondos, embargos, AFC y pensiones voluntarias, entre otros que se presenten a solicitud de contratista y/o proveedor)
Link evidencias: https://drive.google.com/drive/u/0/folders/1LNMKGivkiuDGNMbB_1SBL6-cvQukn4Jg</t>
    </r>
  </si>
  <si>
    <r>
      <rPr>
        <b/>
        <sz val="10"/>
        <color theme="1"/>
        <rFont val="Arial Narrow"/>
        <family val="2"/>
      </rPr>
      <t xml:space="preserve">GGF: </t>
    </r>
    <r>
      <rPr>
        <sz val="10"/>
        <color theme="1"/>
        <rFont val="Arial Narrow"/>
        <family val="2"/>
      </rPr>
      <t>Se realiza el control de los impuestos a presentar y pagar de manera previa mediante la conciliacion de impuestos elaborada desde el area contable y revisada desde el area de tesoreria, con el fin de detectar las posibles diferencias que se puedan generar de manera oportuna anterior al cumplimiento de los cronogramas y calendarios tributarios a nivel nacional, departamental, distrital y/o municipal.
Se reporta (CONCILIACIONES GN: RENTA ENERO, RENTA E ICA FEBRERO, RENTA MARZO - CONCILIACIONES FONAM: RENTA ENERO, RENTA, ICA E IVA FEBRERO, RENTA MARZO  ).
Link evidencias: https://drive.google.com/drive/u/0/folders/1RYfKO_un8Pj1Y_TWt0fxSZSpy86yVTzu</t>
    </r>
  </si>
  <si>
    <r>
      <t>GGF: D</t>
    </r>
    <r>
      <rPr>
        <sz val="10"/>
        <color theme="1"/>
        <rFont val="Arial Narrow"/>
        <family val="2"/>
      </rPr>
      <t>ado que no se materializó el control no se activa por ende no se ejecuta y no se generan evidencias.</t>
    </r>
  </si>
  <si>
    <r>
      <rPr>
        <b/>
        <sz val="10"/>
        <color theme="1"/>
        <rFont val="Arial Narrow"/>
        <family val="2"/>
      </rPr>
      <t xml:space="preserve">GGF: </t>
    </r>
    <r>
      <rPr>
        <sz val="10"/>
        <color theme="1"/>
        <rFont val="Arial Narrow"/>
        <family val="2"/>
      </rPr>
      <t>Se realiza el control de los impuestos a presentar y pagar de manera previa mediante la matriz de impuestos elaborada desde el area contable y revisada desde el area de tesoreria, con el fin de establecer la totalidad de los saldos presentados en el CEN bolsa de deducciones de manera oportuna y con el fin de informar a los usuarios de la información para dar el cumplimiento de los cronogramas y calendarios tributarios a nivel nacional, departamental, distrital y/o municipal.
Se reporta (MATRIZ ENERO, MATRIZ FEBRERO, MATRIZ MARZO)
Link evidencias: https://drive.google.com/drive/u/0/folders/1LUmH-gs0Q2O06RoTSlwZnOmn00JFryMp</t>
    </r>
  </si>
  <si>
    <r>
      <rPr>
        <b/>
        <sz val="10"/>
        <color theme="1"/>
        <rFont val="Arial Narrow"/>
        <family val="2"/>
      </rPr>
      <t xml:space="preserve">GGF: </t>
    </r>
    <r>
      <rPr>
        <sz val="10"/>
        <color theme="1"/>
        <rFont val="Arial Narrow"/>
        <family val="2"/>
      </rPr>
      <t>19/04/2023</t>
    </r>
    <r>
      <rPr>
        <b/>
        <sz val="10"/>
        <color theme="1"/>
        <rFont val="Arial Narrow"/>
        <family val="2"/>
      </rPr>
      <t xml:space="preserve">
DTPA: </t>
    </r>
    <r>
      <rPr>
        <sz val="10"/>
        <color theme="1"/>
        <rFont val="Arial Narrow"/>
        <family val="2"/>
      </rPr>
      <t>11/04/2023</t>
    </r>
    <r>
      <rPr>
        <b/>
        <sz val="10"/>
        <color theme="1"/>
        <rFont val="Arial Narrow"/>
        <family val="2"/>
      </rPr>
      <t xml:space="preserve">
DTOR:</t>
    </r>
    <r>
      <rPr>
        <sz val="10"/>
        <color theme="1"/>
        <rFont val="Arial Narrow"/>
        <family val="2"/>
      </rPr>
      <t xml:space="preserve"> 12/04/2023</t>
    </r>
    <r>
      <rPr>
        <b/>
        <sz val="10"/>
        <color theme="1"/>
        <rFont val="Arial Narrow"/>
        <family val="2"/>
      </rPr>
      <t xml:space="preserve">
DTAN:</t>
    </r>
    <r>
      <rPr>
        <sz val="10"/>
        <color theme="1"/>
        <rFont val="Arial Narrow"/>
        <family val="2"/>
      </rPr>
      <t xml:space="preserve"> 27/03/2023</t>
    </r>
    <r>
      <rPr>
        <b/>
        <sz val="10"/>
        <color theme="1"/>
        <rFont val="Arial Narrow"/>
        <family val="2"/>
      </rPr>
      <t xml:space="preserve">
DTAM:</t>
    </r>
    <r>
      <rPr>
        <sz val="10"/>
        <color theme="1"/>
        <rFont val="Arial Narrow"/>
        <family val="2"/>
      </rPr>
      <t xml:space="preserve"> 30/04/2023
</t>
    </r>
    <r>
      <rPr>
        <b/>
        <sz val="10"/>
        <color theme="1"/>
        <rFont val="Arial Narrow"/>
        <family val="2"/>
      </rPr>
      <t xml:space="preserve">DTAO: </t>
    </r>
    <r>
      <rPr>
        <sz val="10"/>
        <color theme="1"/>
        <rFont val="Arial Narrow"/>
        <family val="2"/>
      </rPr>
      <t xml:space="preserve">11/04/2023
</t>
    </r>
    <r>
      <rPr>
        <b/>
        <sz val="10"/>
        <color theme="1"/>
        <rFont val="Arial Narrow"/>
        <family val="2"/>
      </rPr>
      <t xml:space="preserve">DTCA: </t>
    </r>
    <r>
      <rPr>
        <sz val="10"/>
        <color theme="1"/>
        <rFont val="Arial Narrow"/>
        <family val="2"/>
      </rPr>
      <t>31/03/2023</t>
    </r>
  </si>
  <si>
    <r>
      <rPr>
        <b/>
        <sz val="10"/>
        <color theme="1"/>
        <rFont val="Arial Narrow"/>
        <family val="2"/>
      </rPr>
      <t xml:space="preserve">GGF: </t>
    </r>
    <r>
      <rPr>
        <sz val="10"/>
        <color theme="1"/>
        <rFont val="Arial Narrow"/>
        <family val="2"/>
      </rPr>
      <t xml:space="preserve"> Se registra en Drive de liquidaciones información correspondiente a tramites de pago, deducciones, retenciones y descuentos, se adjunta DRIVE de evidencia</t>
    </r>
    <r>
      <rPr>
        <b/>
        <sz val="10"/>
        <color theme="1"/>
        <rFont val="Arial Narrow"/>
        <family val="2"/>
      </rPr>
      <t xml:space="preserve">
Link evidencias: https://docs.google.com/spreadsheets/d/1kh-f6ow7o3jk9lmJK4aZTSoqkBNm4bC1/edit#gid=636640494
DTPA:</t>
    </r>
    <r>
      <rPr>
        <sz val="10"/>
        <color theme="1"/>
        <rFont val="Arial Narrow"/>
        <family val="2"/>
      </rPr>
      <t xml:space="preserve"> Se realiza registro matriz drive con la información de liquidación de impuestos y registro de deducciones. Evidencias: Liquidacion_deducciones_Ene - Feb 2023 y Liquidacion_deducciones_Marzo 2023_
Link evidencias: https://drive.google.com/drive/u/0/folders/1VCePPEhAI1lg0qb0BzlaY7I5ohTKtp2T
</t>
    </r>
    <r>
      <rPr>
        <b/>
        <sz val="10"/>
        <color theme="1"/>
        <rFont val="Arial Narrow"/>
        <family val="2"/>
      </rPr>
      <t>DTOR:</t>
    </r>
    <r>
      <rPr>
        <sz val="10"/>
        <color theme="1"/>
        <rFont val="Arial Narrow"/>
        <family val="2"/>
      </rPr>
      <t xml:space="preserve"> Se diligencia de manera mensual la base de Datos cargada en el DRIVE para liquidar las deduciones de Retenciones a contratistas y proveedores, la cual es consultada por el área de tesoreria al momento de lanzar los pagos. Anexo 1 Liq_imp_ded_202303
Link evidencias: https://drive.google.com/drive/u/0/folders/1VHhj3Pwcmlr0Lp1vQUFRHLyzJ3Ljfu7Y
</t>
    </r>
    <r>
      <rPr>
        <b/>
        <sz val="10"/>
        <color theme="1"/>
        <rFont val="Arial Narrow"/>
        <family val="2"/>
      </rPr>
      <t xml:space="preserve">DTAN: </t>
    </r>
    <r>
      <rPr>
        <sz val="10"/>
        <color theme="1"/>
        <rFont val="Arial Narrow"/>
        <family val="2"/>
      </rPr>
      <t xml:space="preserve">Una vez recibidas las diferentes cuentas para pagos de contratistas, arrendamientos y proveedores, se realiza la respectiva verificación contable y tributaria para determinar los diferentes descuentos que aplican de acuerdo a la normatividad legal vigente. Los que presenta novedad  se relacionan  en la matriz mensual de descuentos, se anexan las del mes de enero, Febrero y Marzo. ANEXOS:  1.BASE DE DATOS DESCUENTOS RETENCION - ENERO 2023.-  2. BASE DE DATOS DESCUENTOS RETENCION - DRIVE FEBRERO.-  3. BASE DE DATOS DESCUENTOS RETENCION - DRIVE MARZO . 
Link evidencias:  https://drive.google.com/drive/folders/1BYBtWvsAj4z5LZ9tsOLnp8nto9W_qqMb?usp=share_link
</t>
    </r>
    <r>
      <rPr>
        <b/>
        <sz val="10"/>
        <color theme="1"/>
        <rFont val="Arial Narrow"/>
        <family val="2"/>
      </rPr>
      <t xml:space="preserve">
DTAM: </t>
    </r>
    <r>
      <rPr>
        <sz val="10"/>
        <color theme="1"/>
        <rFont val="Arial Narrow"/>
        <family val="2"/>
      </rPr>
      <t xml:space="preserve">El área contable diligencia la base de datos en el DRIVE con la liquidación de impuestos, registrando las respectivas deducciones
Tabla Liquidacioón Contratistas 2023 (https://docs.google.com/spreadsheets/d/1wjHr8HV9me1EHo1dJP7a1eXJ3N1EgqCT/edit?usp=share_link&amp;ouid=115024612919817615637&amp;rtpof=true&amp;sd=true)
Tabla Liquidacioón Proveedores 2023 (https://docs.google.com/spreadsheets/d/1EDO1YbAmxOz6uyVdc8yUn_ASk3NIWh2o/edit?usp=share_link&amp;ouid=115024612919817615637&amp;rtpof=true&amp;sd=true)
Link evidencias: https://drive.google.com/drive/u/0/folders/1U6rXT4kEu7dair6Rmrcqy5ne4yFkSU4Z
</t>
    </r>
    <r>
      <rPr>
        <b/>
        <sz val="10"/>
        <color theme="1"/>
        <rFont val="Arial Narrow"/>
        <family val="2"/>
      </rPr>
      <t xml:space="preserve">
DTAO: </t>
    </r>
    <r>
      <rPr>
        <sz val="10"/>
        <color theme="1"/>
        <rFont val="Arial Narrow"/>
        <family val="2"/>
      </rPr>
      <t xml:space="preserve">La pagadora de la DTAO diligencia las bases de datos en el DRIVE con la liquidación de impuestos y registro de deducciones,  Se anexa base de datos liquidación impuestos del 01 de enero al 31 de marzo 2023
Link evidencias: https://drive.google.com/drive/u/0/folders/1TsT0AXm59EjAQ6l2-WjbXZ7vDuiThlxC
Evidencia: Drive liquidaciones a 31 marzo 2023 definitiva DTS
</t>
    </r>
    <r>
      <rPr>
        <b/>
        <sz val="10"/>
        <color theme="1"/>
        <rFont val="Arial Narrow"/>
        <family val="2"/>
      </rPr>
      <t xml:space="preserve">
DTCA: </t>
    </r>
    <r>
      <rPr>
        <sz val="10"/>
        <color theme="1"/>
        <rFont val="Arial Narrow"/>
        <family val="2"/>
      </rPr>
      <t xml:space="preserve">Desde el grupo interno de trabajo de DTCA se diligencia la base de datos, que sirve de soporte para dar cumplimiento a la acción.
Link evidencias:https://drive.google.com/drive/u/0/folders/1VI1_iZG6cWNs8zILWFJdT8Hdvm0FtBpV
</t>
    </r>
    <r>
      <rPr>
        <b/>
        <sz val="10"/>
        <color theme="1"/>
        <rFont val="Arial Narrow"/>
        <family val="2"/>
      </rPr>
      <t xml:space="preserve">
</t>
    </r>
  </si>
  <si>
    <r>
      <rPr>
        <b/>
        <sz val="10"/>
        <color theme="1"/>
        <rFont val="Arial Narrow"/>
        <family val="2"/>
      </rPr>
      <t xml:space="preserve">GGF: </t>
    </r>
    <r>
      <rPr>
        <sz val="10"/>
        <color theme="1"/>
        <rFont val="Arial Narrow"/>
        <family val="2"/>
      </rPr>
      <t>16,7%</t>
    </r>
    <r>
      <rPr>
        <b/>
        <sz val="10"/>
        <color theme="1"/>
        <rFont val="Arial Narrow"/>
        <family val="2"/>
      </rPr>
      <t xml:space="preserve">
DTPA: </t>
    </r>
    <r>
      <rPr>
        <sz val="10"/>
        <color theme="1"/>
        <rFont val="Arial Narrow"/>
        <family val="2"/>
      </rPr>
      <t xml:space="preserve">16,7%
</t>
    </r>
    <r>
      <rPr>
        <b/>
        <sz val="10"/>
        <color theme="1"/>
        <rFont val="Arial Narrow"/>
        <family val="2"/>
      </rPr>
      <t xml:space="preserve">DTOR </t>
    </r>
    <r>
      <rPr>
        <sz val="10"/>
        <color theme="1"/>
        <rFont val="Arial Narrow"/>
        <family val="2"/>
      </rPr>
      <t xml:space="preserve">16,66%
</t>
    </r>
    <r>
      <rPr>
        <b/>
        <sz val="10"/>
        <color theme="1"/>
        <rFont val="Arial Narrow"/>
        <family val="2"/>
      </rPr>
      <t xml:space="preserve">DTAN: </t>
    </r>
    <r>
      <rPr>
        <sz val="10"/>
        <color theme="1"/>
        <rFont val="Arial Narrow"/>
        <family val="2"/>
      </rPr>
      <t xml:space="preserve">16,66%
</t>
    </r>
    <r>
      <rPr>
        <b/>
        <sz val="10"/>
        <color theme="1"/>
        <rFont val="Arial Narrow"/>
        <family val="2"/>
      </rPr>
      <t xml:space="preserve">DTAM: </t>
    </r>
    <r>
      <rPr>
        <sz val="10"/>
        <color theme="1"/>
        <rFont val="Arial Narrow"/>
        <family val="2"/>
      </rPr>
      <t xml:space="preserve">16,66%
</t>
    </r>
    <r>
      <rPr>
        <b/>
        <sz val="10"/>
        <color theme="1"/>
        <rFont val="Arial Narrow"/>
        <family val="2"/>
      </rPr>
      <t xml:space="preserve">DTAO: </t>
    </r>
    <r>
      <rPr>
        <sz val="10"/>
        <color theme="1"/>
        <rFont val="Arial Narrow"/>
        <family val="2"/>
      </rPr>
      <t xml:space="preserve">16,66%
</t>
    </r>
    <r>
      <rPr>
        <b/>
        <sz val="10"/>
        <color theme="1"/>
        <rFont val="Arial Narrow"/>
        <family val="2"/>
      </rPr>
      <t xml:space="preserve">DTCA: </t>
    </r>
    <r>
      <rPr>
        <sz val="10"/>
        <color theme="1"/>
        <rFont val="Arial Narrow"/>
        <family val="2"/>
      </rPr>
      <t>16,66%</t>
    </r>
  </si>
  <si>
    <r>
      <rPr>
        <b/>
        <sz val="10"/>
        <color theme="1"/>
        <rFont val="Arial Narrow"/>
        <family val="2"/>
      </rPr>
      <t xml:space="preserve">GGF: </t>
    </r>
    <r>
      <rPr>
        <sz val="10"/>
        <color theme="1"/>
        <rFont val="Arial Narrow"/>
        <family val="2"/>
      </rPr>
      <t>17/04/2023</t>
    </r>
  </si>
  <si>
    <r>
      <rPr>
        <b/>
        <sz val="10"/>
        <color theme="1"/>
        <rFont val="Arial Narrow"/>
        <family val="2"/>
      </rPr>
      <t xml:space="preserve">GGF: </t>
    </r>
    <r>
      <rPr>
        <sz val="10"/>
        <color theme="1"/>
        <rFont val="Arial Narrow"/>
        <family val="2"/>
      </rPr>
      <t>Se generan los informes de seguimiento a la delegación, el cual reporta al detalle la gestión realizada desde las DTS y el NC de acuerdo a la competencia y demas temas tributarios de relevancia y conocimiento al interior de la entidad
Se reporta (INFORME DE SEGUIMIENTO ENERO, INFORME DE SEGUIMIENTO FEBRERO, INFORME DE SEGUIMIENTO MARZO)
Link evidencias: https://drive.google.com/drive/u/0/folders/1LfACp-dYhOrCuyfo7Yl56Mch76USsS1G</t>
    </r>
  </si>
  <si>
    <r>
      <rPr>
        <b/>
        <sz val="10"/>
        <color theme="1"/>
        <rFont val="Arial Narrow"/>
        <family val="2"/>
      </rPr>
      <t>GGF</t>
    </r>
    <r>
      <rPr>
        <sz val="10"/>
        <color theme="1"/>
        <rFont val="Arial Narrow"/>
        <family val="2"/>
      </rPr>
      <t>: 15%</t>
    </r>
  </si>
  <si>
    <r>
      <rPr>
        <b/>
        <sz val="10"/>
        <color theme="1"/>
        <rFont val="Arial Narrow"/>
        <family val="2"/>
      </rPr>
      <t xml:space="preserve">GGF: </t>
    </r>
    <r>
      <rPr>
        <sz val="10"/>
        <color theme="1"/>
        <rFont val="Arial Narrow"/>
        <family val="2"/>
      </rPr>
      <t>Con la informacion remitida por los diferentes actores del proceso,   conciliación de cierre caja diario. recaudos por concepto de derechos de ingreso Parque nacional natural Tayrona remitido por el area protegida, movimiento diario detallado remitodo por REVAL, certificacion diaria de procesos remitida por BRINKS y informacion Libro Bancos, se realiza la conciliacion y cargue de extractos.
Link evidencias: https://drive.google.com/drive/u/0/folders/1LhzjXtLavCEiMgRAHuWyG-VJKxH6AXM-</t>
    </r>
  </si>
  <si>
    <r>
      <rPr>
        <b/>
        <sz val="10"/>
        <color theme="1"/>
        <rFont val="Arial Narrow"/>
        <family val="2"/>
      </rPr>
      <t xml:space="preserve">GGF: </t>
    </r>
    <r>
      <rPr>
        <sz val="10"/>
        <color theme="1"/>
        <rFont val="Arial Narrow"/>
        <family val="2"/>
      </rPr>
      <t xml:space="preserve">Para el periodo comprendido entre enro 01 y marzo 31 de 2023, se recibieron 39 certificados correspondientes a recaudo de Fonam - de ingreso de las ares protegidas, los cuales se verificaron y se imputarosn los ingresos en SIIF, de las 5 territoriales en lkas cuales hay ecoturismo,                                                                                                                                           
 Evidencia: 
Se anexo la carpoera con los 39 certificados (EVIDENCIA DE RIESGOS)               
Link evidencias: https://drive.google.com/drive/u/0/folders/1KBAW5ZWRmj3rHlcbdQy9oaQAco4ki-kW                                                                                                                                                                                                                                    </t>
    </r>
  </si>
  <si>
    <r>
      <rPr>
        <b/>
        <sz val="10"/>
        <rFont val="Arial Narrow"/>
        <family val="2"/>
      </rPr>
      <t>GGF:</t>
    </r>
    <r>
      <rPr>
        <sz val="10"/>
        <rFont val="Arial Narrow"/>
        <family val="2"/>
      </rPr>
      <t xml:space="preserve"> 12,5%</t>
    </r>
  </si>
  <si>
    <r>
      <rPr>
        <b/>
        <sz val="10"/>
        <color theme="1"/>
        <rFont val="Arial Narrow"/>
        <family val="2"/>
      </rPr>
      <t xml:space="preserve">GGF: </t>
    </r>
    <r>
      <rPr>
        <sz val="10"/>
        <color theme="1"/>
        <rFont val="Arial Narrow"/>
        <family val="2"/>
      </rPr>
      <t>Se remite acta con las observaciones al seguimiento realizado mediante el formato de conciliacion diaria.
Link evidencias: https://drive.google.com/drive/u/0/folders/1Lk6g67B9nB08Pf946CpqtYhRESrlBeuX</t>
    </r>
  </si>
  <si>
    <r>
      <rPr>
        <b/>
        <sz val="10"/>
        <rFont val="Arial Narrow"/>
        <family val="2"/>
      </rPr>
      <t xml:space="preserve">GGF: </t>
    </r>
    <r>
      <rPr>
        <sz val="10"/>
        <rFont val="Arial Narrow"/>
        <family val="2"/>
      </rPr>
      <t>12,5%</t>
    </r>
  </si>
  <si>
    <t>GC: 18/042023</t>
  </si>
  <si>
    <r>
      <rPr>
        <b/>
        <sz val="10"/>
        <rFont val="Arial Narrow"/>
        <family val="2"/>
      </rPr>
      <t>GC</t>
    </r>
    <r>
      <rPr>
        <sz val="10"/>
        <rFont val="Arial Narrow"/>
        <family val="2"/>
      </rPr>
      <t xml:space="preserve"> Como lineamientos se cuenta con el manual de contratación y guia de supervisión y con los procedimientos y caracterización vigentes. Evidencia: Carpeta Anexo 1 procedimientos y caracterización y Anexo 2 Manual de Contratación Anexo 3 Guia de supervisión Supervisión </t>
    </r>
  </si>
  <si>
    <r>
      <rPr>
        <b/>
        <sz val="10"/>
        <rFont val="Arial Narrow"/>
        <family val="2"/>
      </rPr>
      <t xml:space="preserve">GC </t>
    </r>
    <r>
      <rPr>
        <sz val="10"/>
        <rFont val="Arial Narrow"/>
        <family val="2"/>
      </rPr>
      <t xml:space="preserve">Como lineamientos se cuenta con el manual de contratación y guia de supervisión y con los procedimientos y caracterización vigentes. Evidencia: Carpeta Anexo 1 procedimientos y caracterización y Anexo 2 Manual de Contratación Anexo 3 Guia de supervisión Supervisión </t>
    </r>
  </si>
  <si>
    <r>
      <rPr>
        <b/>
        <sz val="10"/>
        <rFont val="Arial Narrow"/>
        <family val="2"/>
      </rPr>
      <t xml:space="preserve">GC </t>
    </r>
    <r>
      <rPr>
        <sz val="10"/>
        <rFont val="Arial Narrow"/>
        <family val="2"/>
      </rPr>
      <t xml:space="preserve">La entidad cuenta con el procedimiento Conflicto de intereses cuyo objetivo es Establecer los parámetros a seguir para la identificación y declaración de conflicto de intereses en las actividades desarrolladas por los servidores públicos o por los contratistas que ejercen función pública de Parques Nacionales Naturales de Colombia, en el cumplimiento de sus funciones y responsabilidades. </t>
    </r>
    <r>
      <rPr>
        <b/>
        <sz val="10"/>
        <rFont val="Arial Narrow"/>
        <family val="2"/>
      </rPr>
      <t>Evidencia:</t>
    </r>
    <r>
      <rPr>
        <sz val="10"/>
        <rFont val="Arial Narrow"/>
        <family val="2"/>
      </rPr>
      <t xml:space="preserve"> Procedimiento conflicto de intereses</t>
    </r>
  </si>
  <si>
    <t>GC: 18/04/2023
 DTCA:18/04/2023
 DTAO:18/04/2023
 DTAM 18/04/2023
 DTAN 18/04/2023
DTPA: 18/04/2023 DTOR: 18/04/2023</t>
  </si>
  <si>
    <r>
      <rPr>
        <b/>
        <sz val="11"/>
        <color theme="1"/>
        <rFont val="Arial Narrow"/>
        <family val="2"/>
      </rPr>
      <t xml:space="preserve">GC: </t>
    </r>
    <r>
      <rPr>
        <sz val="11"/>
        <color theme="1"/>
        <rFont val="Arial Narrow"/>
        <family val="2"/>
      </rPr>
      <t>Los siguientes estudios previos de los procesos de selección cuentan con los respectivos vistos buenos</t>
    </r>
    <r>
      <rPr>
        <b/>
        <sz val="11"/>
        <color theme="1"/>
        <rFont val="Arial Narrow"/>
        <family val="2"/>
      </rPr>
      <t xml:space="preserve">:  IPMC-NC-002-2023 </t>
    </r>
    <r>
      <rPr>
        <sz val="11"/>
        <color theme="1"/>
        <rFont val="Arial Narrow"/>
        <family val="2"/>
      </rPr>
      <t>Mantenimiento equipos de computo</t>
    </r>
    <r>
      <rPr>
        <b/>
        <sz val="11"/>
        <color theme="1"/>
        <rFont val="Arial Narrow"/>
        <family val="2"/>
      </rPr>
      <t xml:space="preserve">, SEL-ABREV-SI-001-2023 </t>
    </r>
    <r>
      <rPr>
        <sz val="11"/>
        <color theme="1"/>
        <rFont val="Arial Narrow"/>
        <family val="2"/>
      </rPr>
      <t>Suministro de Tiquetes Aereos.</t>
    </r>
    <r>
      <rPr>
        <b/>
        <sz val="11"/>
        <color theme="1"/>
        <rFont val="Arial Narrow"/>
        <family val="2"/>
      </rPr>
      <t xml:space="preserve"> Acuerdo Marco de Precios </t>
    </r>
    <r>
      <rPr>
        <sz val="11"/>
        <color theme="1"/>
        <rFont val="Arial Narrow"/>
        <family val="2"/>
      </rPr>
      <t xml:space="preserve">seguros obligatorios.
</t>
    </r>
    <r>
      <rPr>
        <b/>
        <sz val="11"/>
        <color theme="1"/>
        <rFont val="Arial Narrow"/>
        <family val="2"/>
      </rPr>
      <t>DTCA:</t>
    </r>
    <r>
      <rPr>
        <sz val="11"/>
        <color theme="1"/>
        <rFont val="Arial Narrow"/>
        <family val="2"/>
      </rPr>
      <t xml:space="preserve"> Los siguientes estudios previos de los procesos de selección cuentan con los respectivos vistos buenos: </t>
    </r>
    <r>
      <rPr>
        <b/>
        <sz val="11"/>
        <color theme="1"/>
        <rFont val="Arial Narrow"/>
        <family val="2"/>
      </rPr>
      <t>MINIMA FOMAN R21</t>
    </r>
    <r>
      <rPr>
        <sz val="11"/>
        <color theme="1"/>
        <rFont val="Arial Narrow"/>
        <family val="2"/>
      </rPr>
      <t xml:space="preserve"> - suministro de raciones de campaña, </t>
    </r>
    <r>
      <rPr>
        <b/>
        <sz val="11"/>
        <color theme="1"/>
        <rFont val="Arial Narrow"/>
        <family val="2"/>
      </rPr>
      <t>MINIMA</t>
    </r>
    <r>
      <rPr>
        <sz val="11"/>
        <color theme="1"/>
        <rFont val="Arial Narrow"/>
        <family val="2"/>
      </rPr>
      <t xml:space="preserve"> suministro de elementos de papelería, </t>
    </r>
    <r>
      <rPr>
        <b/>
        <sz val="11"/>
        <color theme="1"/>
        <rFont val="Arial Narrow"/>
        <family val="2"/>
      </rPr>
      <t xml:space="preserve">MINIMA </t>
    </r>
    <r>
      <rPr>
        <sz val="11"/>
        <color theme="1"/>
        <rFont val="Arial Narrow"/>
        <family val="2"/>
      </rPr>
      <t>suministro de combustible.</t>
    </r>
    <r>
      <rPr>
        <b/>
        <sz val="11"/>
        <color theme="1"/>
        <rFont val="Arial Narrow"/>
        <family val="2"/>
      </rPr>
      <t xml:space="preserve"> </t>
    </r>
    <r>
      <rPr>
        <sz val="11"/>
        <color theme="1"/>
        <rFont val="Arial Narrow"/>
        <family val="2"/>
      </rPr>
      <t xml:space="preserve">
</t>
    </r>
    <r>
      <rPr>
        <b/>
        <sz val="11"/>
        <color theme="1"/>
        <rFont val="Arial Narrow"/>
        <family val="2"/>
      </rPr>
      <t xml:space="preserve">DTPA: </t>
    </r>
    <r>
      <rPr>
        <sz val="11"/>
        <color theme="1"/>
        <rFont val="Arial Narrow"/>
        <family val="2"/>
      </rPr>
      <t>Los siguientes estudios previos de los procesos de selección cuentan con los respectivos vistos buenos:</t>
    </r>
    <r>
      <rPr>
        <b/>
        <sz val="11"/>
        <color theme="1"/>
        <rFont val="Arial Narrow"/>
        <family val="2"/>
      </rPr>
      <t xml:space="preserve"> ACUERDO MARCO</t>
    </r>
    <r>
      <rPr>
        <sz val="11"/>
        <color theme="1"/>
        <rFont val="Arial Narrow"/>
        <family val="2"/>
      </rPr>
      <t xml:space="preserve"> Suministro de combustible,  </t>
    </r>
    <r>
      <rPr>
        <b/>
        <sz val="11"/>
        <color theme="1"/>
        <rFont val="Arial Narrow"/>
        <family val="2"/>
      </rPr>
      <t xml:space="preserve">MINIMA </t>
    </r>
    <r>
      <rPr>
        <sz val="11"/>
        <color theme="1"/>
        <rFont val="Arial Narrow"/>
        <family val="2"/>
      </rPr>
      <t xml:space="preserve">Suministro de Tiquetes, </t>
    </r>
    <r>
      <rPr>
        <b/>
        <sz val="11"/>
        <color theme="1"/>
        <rFont val="Arial Narrow"/>
        <family val="2"/>
      </rPr>
      <t>MINIMA</t>
    </r>
    <r>
      <rPr>
        <sz val="11"/>
        <color theme="1"/>
        <rFont val="Arial Narrow"/>
        <family val="2"/>
      </rPr>
      <t xml:space="preserve"> Suministro de Tiquetes.
</t>
    </r>
    <r>
      <rPr>
        <b/>
        <sz val="11"/>
        <color theme="1"/>
        <rFont val="Arial Narrow"/>
        <family val="2"/>
      </rPr>
      <t xml:space="preserve">DTAO:  </t>
    </r>
    <r>
      <rPr>
        <sz val="11"/>
        <color theme="1"/>
        <rFont val="Arial Narrow"/>
        <family val="2"/>
      </rPr>
      <t>Los siguientes estudios previos de los procesos de selección cuentan con los respectivos vistos buenos</t>
    </r>
    <r>
      <rPr>
        <b/>
        <sz val="11"/>
        <color theme="1"/>
        <rFont val="Arial Narrow"/>
        <family val="2"/>
      </rPr>
      <t xml:space="preserve">: MININA </t>
    </r>
    <r>
      <rPr>
        <sz val="11"/>
        <color theme="1"/>
        <rFont val="Arial Narrow"/>
        <family val="2"/>
      </rPr>
      <t>suministro de aseo</t>
    </r>
    <r>
      <rPr>
        <b/>
        <sz val="11"/>
        <color theme="1"/>
        <rFont val="Arial Narrow"/>
        <family val="2"/>
      </rPr>
      <t xml:space="preserve">,  MINIMA </t>
    </r>
    <r>
      <rPr>
        <sz val="11"/>
        <color theme="1"/>
        <rFont val="Arial Narrow"/>
        <family val="2"/>
      </rPr>
      <t>suministro de gas propano</t>
    </r>
    <r>
      <rPr>
        <b/>
        <sz val="11"/>
        <color theme="1"/>
        <rFont val="Arial Narrow"/>
        <family val="2"/>
      </rPr>
      <t xml:space="preserve">, MINIMA </t>
    </r>
    <r>
      <rPr>
        <sz val="11"/>
        <color theme="1"/>
        <rFont val="Arial Narrow"/>
        <family val="2"/>
      </rPr>
      <t xml:space="preserve">Suministro de tiquetes aereos. 
</t>
    </r>
    <r>
      <rPr>
        <b/>
        <sz val="11"/>
        <color theme="1"/>
        <rFont val="Arial Narrow"/>
        <family val="2"/>
      </rPr>
      <t xml:space="preserve">DTAM: </t>
    </r>
    <r>
      <rPr>
        <sz val="11"/>
        <color theme="1"/>
        <rFont val="Arial Narrow"/>
        <family val="2"/>
      </rPr>
      <t xml:space="preserve">La Dirección Territorial Amazonia no adelanto procesos de selección para la adquisicion de bienes y/o servicio durante el primer trimestre.
</t>
    </r>
    <r>
      <rPr>
        <b/>
        <sz val="11"/>
        <color theme="1"/>
        <rFont val="Arial Narrow"/>
        <family val="2"/>
      </rPr>
      <t xml:space="preserve">DTOR: </t>
    </r>
    <r>
      <rPr>
        <sz val="11"/>
        <color theme="1"/>
        <rFont val="Arial Narrow"/>
        <family val="2"/>
      </rPr>
      <t xml:space="preserve">La Dirección Territorial Orinoquia no adelanto procesos de selección para la adquisicion de bienes y/o servicio durante el primer trimestre.
</t>
    </r>
    <r>
      <rPr>
        <b/>
        <sz val="11"/>
        <color theme="1"/>
        <rFont val="Arial Narrow"/>
        <family val="2"/>
      </rPr>
      <t>DTAN</t>
    </r>
    <r>
      <rPr>
        <sz val="11"/>
        <color theme="1"/>
        <rFont val="Arial Narrow"/>
        <family val="2"/>
      </rPr>
      <t xml:space="preserve">:  Los siguientes estudios previos de los procesos de selección cuentan con los respectivos vistos buenos: </t>
    </r>
    <r>
      <rPr>
        <b/>
        <sz val="11"/>
        <color theme="1"/>
        <rFont val="Arial Narrow"/>
        <family val="2"/>
      </rPr>
      <t>DTAN-IP-002-2023 E</t>
    </r>
    <r>
      <rPr>
        <sz val="11"/>
        <color theme="1"/>
        <rFont val="Arial Narrow"/>
        <family val="2"/>
      </rPr>
      <t xml:space="preserve">vento de consulta previo Catatumbo., </t>
    </r>
    <r>
      <rPr>
        <b/>
        <sz val="11"/>
        <color theme="1"/>
        <rFont val="Arial Narrow"/>
        <family val="2"/>
      </rPr>
      <t xml:space="preserve">DTAN-IP-001-2023 </t>
    </r>
    <r>
      <rPr>
        <sz val="11"/>
        <color theme="1"/>
        <rFont val="Arial Narrow"/>
        <family val="2"/>
      </rPr>
      <t xml:space="preserve">Suministro de Combustible.   </t>
    </r>
  </si>
  <si>
    <r>
      <t xml:space="preserve">GC: </t>
    </r>
    <r>
      <rPr>
        <sz val="11"/>
        <color theme="1"/>
        <rFont val="Arial Narrow"/>
        <family val="2"/>
      </rPr>
      <t>33,3%</t>
    </r>
    <r>
      <rPr>
        <b/>
        <sz val="11"/>
        <color theme="1"/>
        <rFont val="Arial Narrow"/>
        <family val="2"/>
      </rPr>
      <t xml:space="preserve">
DTCA: </t>
    </r>
    <r>
      <rPr>
        <sz val="11"/>
        <color theme="1"/>
        <rFont val="Arial Narrow"/>
        <family val="2"/>
      </rPr>
      <t>33,3%</t>
    </r>
    <r>
      <rPr>
        <b/>
        <sz val="11"/>
        <color theme="1"/>
        <rFont val="Arial Narrow"/>
        <family val="2"/>
      </rPr>
      <t xml:space="preserve">
DTAO: </t>
    </r>
    <r>
      <rPr>
        <sz val="11"/>
        <color theme="1"/>
        <rFont val="Arial Narrow"/>
        <family val="2"/>
      </rPr>
      <t xml:space="preserve">33,3% </t>
    </r>
    <r>
      <rPr>
        <b/>
        <sz val="11"/>
        <color theme="1"/>
        <rFont val="Arial Narrow"/>
        <family val="2"/>
      </rPr>
      <t xml:space="preserve">
DTAM: </t>
    </r>
    <r>
      <rPr>
        <sz val="11"/>
        <color theme="1"/>
        <rFont val="Arial Narrow"/>
        <family val="2"/>
      </rPr>
      <t>0%</t>
    </r>
    <r>
      <rPr>
        <b/>
        <sz val="11"/>
        <color theme="1"/>
        <rFont val="Arial Narrow"/>
        <family val="2"/>
      </rPr>
      <t xml:space="preserve">
DTAN:</t>
    </r>
    <r>
      <rPr>
        <sz val="11"/>
        <color theme="1"/>
        <rFont val="Arial Narrow"/>
        <family val="2"/>
      </rPr>
      <t>33,3%</t>
    </r>
    <r>
      <rPr>
        <b/>
        <sz val="11"/>
        <color theme="1"/>
        <rFont val="Arial Narrow"/>
        <family val="2"/>
      </rPr>
      <t xml:space="preserve">
DTPA: </t>
    </r>
    <r>
      <rPr>
        <sz val="11"/>
        <color theme="1"/>
        <rFont val="Arial Narrow"/>
        <family val="2"/>
      </rPr>
      <t>33,3%</t>
    </r>
    <r>
      <rPr>
        <b/>
        <sz val="11"/>
        <color theme="1"/>
        <rFont val="Arial Narrow"/>
        <family val="2"/>
      </rPr>
      <t xml:space="preserve">
DTOR:</t>
    </r>
    <r>
      <rPr>
        <sz val="11"/>
        <color theme="1"/>
        <rFont val="Arial Narrow"/>
        <family val="2"/>
      </rPr>
      <t xml:space="preserve"> 0%</t>
    </r>
  </si>
  <si>
    <r>
      <rPr>
        <b/>
        <sz val="11"/>
        <color theme="1"/>
        <rFont val="Arial Narrow"/>
        <family val="2"/>
      </rPr>
      <t xml:space="preserve">GC: </t>
    </r>
    <r>
      <rPr>
        <sz val="11"/>
        <color theme="1"/>
        <rFont val="Arial Narrow"/>
        <family val="2"/>
      </rPr>
      <t>Los estudios previos de los procesos de selección que fueron adelantados contaron con los respectivos vistos buenos asi</t>
    </r>
    <r>
      <rPr>
        <b/>
        <sz val="11"/>
        <color theme="1"/>
        <rFont val="Arial Narrow"/>
        <family val="2"/>
      </rPr>
      <t xml:space="preserve">:  ver  Anexo No.1 - IPMC-NC-002-2023 </t>
    </r>
    <r>
      <rPr>
        <sz val="11"/>
        <color theme="1"/>
        <rFont val="Arial Narrow"/>
        <family val="2"/>
      </rPr>
      <t>Mantenimiento equipos de computo</t>
    </r>
    <r>
      <rPr>
        <b/>
        <sz val="11"/>
        <color theme="1"/>
        <rFont val="Arial Narrow"/>
        <family val="2"/>
      </rPr>
      <t xml:space="preserve">, ver Anexo No.2 - SEL-ABREV-SI-001-2023 </t>
    </r>
    <r>
      <rPr>
        <sz val="11"/>
        <color theme="1"/>
        <rFont val="Arial Narrow"/>
        <family val="2"/>
      </rPr>
      <t xml:space="preserve">Suministro de Tiquetes Aereos. </t>
    </r>
    <r>
      <rPr>
        <b/>
        <sz val="11"/>
        <color theme="1"/>
        <rFont val="Arial Narrow"/>
        <family val="2"/>
      </rPr>
      <t xml:space="preserve">ver Anexo No. 3 Acuerdo Marco de Precios </t>
    </r>
    <r>
      <rPr>
        <sz val="11"/>
        <color theme="1"/>
        <rFont val="Arial Narrow"/>
        <family val="2"/>
      </rPr>
      <t xml:space="preserve">seguros obligatorios.
</t>
    </r>
    <r>
      <rPr>
        <b/>
        <sz val="11"/>
        <color theme="1"/>
        <rFont val="Arial Narrow"/>
        <family val="2"/>
      </rPr>
      <t>DTCA:</t>
    </r>
    <r>
      <rPr>
        <sz val="11"/>
        <color theme="1"/>
        <rFont val="Arial Narrow"/>
        <family val="2"/>
      </rPr>
      <t xml:space="preserve">  Los estudios previos de los procesos de selección que fueron adelantados contaron con los respectivos vistos buenos asi:: </t>
    </r>
    <r>
      <rPr>
        <b/>
        <sz val="11"/>
        <color theme="1"/>
        <rFont val="Arial Narrow"/>
        <family val="2"/>
      </rPr>
      <t>ver Anexo No. 1 - MINIMA FOMAN R21</t>
    </r>
    <r>
      <rPr>
        <sz val="11"/>
        <color theme="1"/>
        <rFont val="Arial Narrow"/>
        <family val="2"/>
      </rPr>
      <t xml:space="preserve"> - suministro de raciones de campaña, </t>
    </r>
    <r>
      <rPr>
        <b/>
        <sz val="11"/>
        <color theme="1"/>
        <rFont val="Arial Narrow"/>
        <family val="2"/>
      </rPr>
      <t>Ver Anexo No. 2</t>
    </r>
    <r>
      <rPr>
        <sz val="11"/>
        <color theme="1"/>
        <rFont val="Arial Narrow"/>
        <family val="2"/>
      </rPr>
      <t xml:space="preserve"> </t>
    </r>
    <r>
      <rPr>
        <b/>
        <sz val="11"/>
        <color theme="1"/>
        <rFont val="Arial Narrow"/>
        <family val="2"/>
      </rPr>
      <t>MINIMA</t>
    </r>
    <r>
      <rPr>
        <sz val="11"/>
        <color theme="1"/>
        <rFont val="Arial Narrow"/>
        <family val="2"/>
      </rPr>
      <t xml:space="preserve"> suministro de elementos de papelería, </t>
    </r>
    <r>
      <rPr>
        <b/>
        <sz val="11"/>
        <color theme="1"/>
        <rFont val="Arial Narrow"/>
        <family val="2"/>
      </rPr>
      <t>Ver Anexo No. 3</t>
    </r>
    <r>
      <rPr>
        <sz val="11"/>
        <color theme="1"/>
        <rFont val="Arial Narrow"/>
        <family val="2"/>
      </rPr>
      <t xml:space="preserve">  </t>
    </r>
    <r>
      <rPr>
        <b/>
        <sz val="11"/>
        <color theme="1"/>
        <rFont val="Arial Narrow"/>
        <family val="2"/>
      </rPr>
      <t xml:space="preserve">MINIMA </t>
    </r>
    <r>
      <rPr>
        <sz val="11"/>
        <color theme="1"/>
        <rFont val="Arial Narrow"/>
        <family val="2"/>
      </rPr>
      <t>suministro de combustible.</t>
    </r>
    <r>
      <rPr>
        <b/>
        <sz val="11"/>
        <color theme="1"/>
        <rFont val="Arial Narrow"/>
        <family val="2"/>
      </rPr>
      <t xml:space="preserve"> </t>
    </r>
    <r>
      <rPr>
        <sz val="11"/>
        <color theme="1"/>
        <rFont val="Arial Narrow"/>
        <family val="2"/>
      </rPr>
      <t xml:space="preserve">
</t>
    </r>
    <r>
      <rPr>
        <b/>
        <sz val="11"/>
        <color theme="1"/>
        <rFont val="Arial Narrow"/>
        <family val="2"/>
      </rPr>
      <t>DTPA:</t>
    </r>
    <r>
      <rPr>
        <sz val="11"/>
        <color theme="1"/>
        <rFont val="Arial Narrow"/>
        <family val="2"/>
      </rPr>
      <t xml:space="preserve"> Los estudios previos de los procesos de selección que fueron adelantados contaron con los respectivos vistos buenos asi:  </t>
    </r>
    <r>
      <rPr>
        <b/>
        <sz val="11"/>
        <color theme="1"/>
        <rFont val="Arial Narrow"/>
        <family val="2"/>
      </rPr>
      <t>ver Anexo No. 1</t>
    </r>
    <r>
      <rPr>
        <sz val="11"/>
        <color theme="1"/>
        <rFont val="Arial Narrow"/>
        <family val="2"/>
      </rPr>
      <t xml:space="preserve"> </t>
    </r>
    <r>
      <rPr>
        <b/>
        <sz val="11"/>
        <color theme="1"/>
        <rFont val="Arial Narrow"/>
        <family val="2"/>
      </rPr>
      <t>ACUERDO MARCO</t>
    </r>
    <r>
      <rPr>
        <sz val="11"/>
        <color theme="1"/>
        <rFont val="Arial Narrow"/>
        <family val="2"/>
      </rPr>
      <t xml:space="preserve"> Suministro de combustible malpelo, </t>
    </r>
    <r>
      <rPr>
        <b/>
        <sz val="11"/>
        <color theme="1"/>
        <rFont val="Arial Narrow"/>
        <family val="2"/>
      </rPr>
      <t>ver Anexo No. 2 ACUERDO MARCO</t>
    </r>
    <r>
      <rPr>
        <sz val="11"/>
        <color theme="1"/>
        <rFont val="Arial Narrow"/>
        <family val="2"/>
      </rPr>
      <t xml:space="preserve"> Suministro de combustible Sanquinaga  </t>
    </r>
    <r>
      <rPr>
        <b/>
        <sz val="11"/>
        <color theme="1"/>
        <rFont val="Arial Narrow"/>
        <family val="2"/>
      </rPr>
      <t xml:space="preserve">ver Anexo No. 3 - MINIMA </t>
    </r>
    <r>
      <rPr>
        <sz val="11"/>
        <color theme="1"/>
        <rFont val="Arial Narrow"/>
        <family val="2"/>
      </rPr>
      <t>Suministro de Tiquetes,</t>
    </r>
    <r>
      <rPr>
        <b/>
        <sz val="11"/>
        <color theme="1"/>
        <rFont val="Arial Narrow"/>
        <family val="2"/>
      </rPr>
      <t xml:space="preserve"> ver Anexo No. 4 - MINIMA</t>
    </r>
    <r>
      <rPr>
        <sz val="11"/>
        <color theme="1"/>
        <rFont val="Arial Narrow"/>
        <family val="2"/>
      </rPr>
      <t xml:space="preserve"> Suministro de Tiquetes.
</t>
    </r>
    <r>
      <rPr>
        <b/>
        <sz val="11"/>
        <color theme="1"/>
        <rFont val="Arial Narrow"/>
        <family val="2"/>
      </rPr>
      <t xml:space="preserve">DTAO:  </t>
    </r>
    <r>
      <rPr>
        <sz val="11"/>
        <color theme="1"/>
        <rFont val="Arial Narrow"/>
        <family val="2"/>
      </rPr>
      <t>Los estudios previos de los procesos de selección que fueron adelantados contaron con los respectivos vistos buenos asi:</t>
    </r>
    <r>
      <rPr>
        <b/>
        <sz val="11"/>
        <color theme="1"/>
        <rFont val="Arial Narrow"/>
        <family val="2"/>
      </rPr>
      <t xml:space="preserve">  ver Anexo No. 1 - MININA </t>
    </r>
    <r>
      <rPr>
        <sz val="11"/>
        <color theme="1"/>
        <rFont val="Arial Narrow"/>
        <family val="2"/>
      </rPr>
      <t>suministro de aseo</t>
    </r>
    <r>
      <rPr>
        <b/>
        <sz val="11"/>
        <color theme="1"/>
        <rFont val="Arial Narrow"/>
        <family val="2"/>
      </rPr>
      <t xml:space="preserve">, ver Anexo No. 2 MINIMA </t>
    </r>
    <r>
      <rPr>
        <sz val="11"/>
        <color theme="1"/>
        <rFont val="Arial Narrow"/>
        <family val="2"/>
      </rPr>
      <t>suministro de gas propano</t>
    </r>
    <r>
      <rPr>
        <b/>
        <sz val="11"/>
        <color theme="1"/>
        <rFont val="Arial Narrow"/>
        <family val="2"/>
      </rPr>
      <t xml:space="preserve">, Ver Anexo No. 3 MINIMA </t>
    </r>
    <r>
      <rPr>
        <sz val="11"/>
        <color theme="1"/>
        <rFont val="Arial Narrow"/>
        <family val="2"/>
      </rPr>
      <t xml:space="preserve">Suministro de tiquetes aereos. 
</t>
    </r>
    <r>
      <rPr>
        <b/>
        <sz val="11"/>
        <color theme="1"/>
        <rFont val="Arial Narrow"/>
        <family val="2"/>
      </rPr>
      <t xml:space="preserve">DTAM: </t>
    </r>
    <r>
      <rPr>
        <sz val="11"/>
        <color theme="1"/>
        <rFont val="Arial Narrow"/>
        <family val="2"/>
      </rPr>
      <t xml:space="preserve">La Dirección Territorial Amazonia no adelantó procesos de selección para la adquisicion de bienes y/o servicio hatsa la fecha del presente reporte. 
</t>
    </r>
    <r>
      <rPr>
        <b/>
        <sz val="11"/>
        <color theme="1"/>
        <rFont val="Arial Narrow"/>
        <family val="2"/>
      </rPr>
      <t xml:space="preserve">DTOR: </t>
    </r>
    <r>
      <rPr>
        <sz val="11"/>
        <color theme="1"/>
        <rFont val="Arial Narrow"/>
        <family val="2"/>
      </rPr>
      <t xml:space="preserve">La Dirección Territorial Amazonia no adelantó procesos de selección para la adquisicion de bienes y/o servicio hatsa la fecha del presente reporte. 
</t>
    </r>
    <r>
      <rPr>
        <b/>
        <sz val="11"/>
        <color theme="1"/>
        <rFont val="Arial Narrow"/>
        <family val="2"/>
      </rPr>
      <t>DTAN</t>
    </r>
    <r>
      <rPr>
        <sz val="11"/>
        <color theme="1"/>
        <rFont val="Arial Narrow"/>
        <family val="2"/>
      </rPr>
      <t xml:space="preserve">:   Los estudios previos de los procesos de selección que fueron adelantados contaron con los respectivos vistos buenos asi: </t>
    </r>
    <r>
      <rPr>
        <b/>
        <sz val="11"/>
        <color theme="1"/>
        <rFont val="Arial Narrow"/>
        <family val="2"/>
      </rPr>
      <t>ver Anexo No. 1</t>
    </r>
    <r>
      <rPr>
        <sz val="11"/>
        <color theme="1"/>
        <rFont val="Arial Narrow"/>
        <family val="2"/>
      </rPr>
      <t xml:space="preserve">  </t>
    </r>
    <r>
      <rPr>
        <b/>
        <sz val="11"/>
        <color theme="1"/>
        <rFont val="Arial Narrow"/>
        <family val="2"/>
      </rPr>
      <t>DTAN-IP-002-2023 E</t>
    </r>
    <r>
      <rPr>
        <sz val="11"/>
        <color theme="1"/>
        <rFont val="Arial Narrow"/>
        <family val="2"/>
      </rPr>
      <t xml:space="preserve">vento de consulta previo Catatumbo., </t>
    </r>
    <r>
      <rPr>
        <b/>
        <sz val="11"/>
        <color theme="1"/>
        <rFont val="Arial Narrow"/>
        <family val="2"/>
      </rPr>
      <t>ver Anexo No. 2</t>
    </r>
    <r>
      <rPr>
        <sz val="11"/>
        <color theme="1"/>
        <rFont val="Arial Narrow"/>
        <family val="2"/>
      </rPr>
      <t xml:space="preserve"> </t>
    </r>
    <r>
      <rPr>
        <b/>
        <sz val="11"/>
        <color theme="1"/>
        <rFont val="Arial Narrow"/>
        <family val="2"/>
      </rPr>
      <t xml:space="preserve">DTAN-IP-001-2023 </t>
    </r>
    <r>
      <rPr>
        <sz val="11"/>
        <color theme="1"/>
        <rFont val="Arial Narrow"/>
        <family val="2"/>
      </rPr>
      <t xml:space="preserve">Suministro de Combustible.   </t>
    </r>
  </si>
  <si>
    <r>
      <t xml:space="preserve">GC: </t>
    </r>
    <r>
      <rPr>
        <sz val="11"/>
        <color theme="1"/>
        <rFont val="Arial Narrow"/>
        <family val="2"/>
      </rPr>
      <t>16,7%</t>
    </r>
    <r>
      <rPr>
        <b/>
        <sz val="11"/>
        <color theme="1"/>
        <rFont val="Arial Narrow"/>
        <family val="2"/>
      </rPr>
      <t xml:space="preserve">
DTCA: </t>
    </r>
    <r>
      <rPr>
        <sz val="11"/>
        <color theme="1"/>
        <rFont val="Arial Narrow"/>
        <family val="2"/>
      </rPr>
      <t xml:space="preserve">16,7 %
</t>
    </r>
    <r>
      <rPr>
        <b/>
        <sz val="11"/>
        <color theme="1"/>
        <rFont val="Arial Narrow"/>
        <family val="2"/>
      </rPr>
      <t>DTPA:</t>
    </r>
    <r>
      <rPr>
        <sz val="11"/>
        <color theme="1"/>
        <rFont val="Arial Narrow"/>
        <family val="2"/>
      </rPr>
      <t xml:space="preserve"> 16,7 %</t>
    </r>
    <r>
      <rPr>
        <b/>
        <sz val="11"/>
        <color theme="1"/>
        <rFont val="Arial Narrow"/>
        <family val="2"/>
      </rPr>
      <t xml:space="preserve">
DTAO: </t>
    </r>
    <r>
      <rPr>
        <sz val="11"/>
        <color theme="1"/>
        <rFont val="Arial Narrow"/>
        <family val="2"/>
      </rPr>
      <t xml:space="preserve">16,7 % </t>
    </r>
    <r>
      <rPr>
        <b/>
        <sz val="11"/>
        <color theme="1"/>
        <rFont val="Arial Narrow"/>
        <family val="2"/>
      </rPr>
      <t xml:space="preserve">
DTAM: </t>
    </r>
    <r>
      <rPr>
        <sz val="11"/>
        <color theme="1"/>
        <rFont val="Arial Narrow"/>
        <family val="2"/>
      </rPr>
      <t>0%</t>
    </r>
    <r>
      <rPr>
        <b/>
        <sz val="11"/>
        <color theme="1"/>
        <rFont val="Arial Narrow"/>
        <family val="2"/>
      </rPr>
      <t xml:space="preserve">
DTOR:</t>
    </r>
    <r>
      <rPr>
        <sz val="11"/>
        <color theme="1"/>
        <rFont val="Arial Narrow"/>
        <family val="2"/>
      </rPr>
      <t xml:space="preserve"> 0%
</t>
    </r>
    <r>
      <rPr>
        <b/>
        <sz val="11"/>
        <color theme="1"/>
        <rFont val="Arial Narrow"/>
        <family val="2"/>
      </rPr>
      <t>DTAN:</t>
    </r>
    <r>
      <rPr>
        <sz val="11"/>
        <color theme="1"/>
        <rFont val="Arial Narrow"/>
        <family val="2"/>
      </rPr>
      <t>16,7%</t>
    </r>
  </si>
  <si>
    <r>
      <rPr>
        <b/>
        <sz val="11"/>
        <color theme="1"/>
        <rFont val="Arial Narrow"/>
        <family val="2"/>
      </rPr>
      <t>GC:</t>
    </r>
    <r>
      <rPr>
        <sz val="11"/>
        <color theme="1"/>
        <rFont val="Arial Narrow"/>
        <family val="2"/>
      </rPr>
      <t xml:space="preserve"> Se publicaron en la palataforma del SECOP II las siguientes respuestas a observaciones: </t>
    </r>
    <r>
      <rPr>
        <b/>
        <sz val="11"/>
        <color theme="1"/>
        <rFont val="Arial Narrow"/>
        <family val="2"/>
      </rPr>
      <t>ver Anexo No.1</t>
    </r>
    <r>
      <rPr>
        <sz val="11"/>
        <color theme="1"/>
        <rFont val="Arial Narrow"/>
        <family val="2"/>
      </rPr>
      <t xml:space="preserve"> - </t>
    </r>
    <r>
      <rPr>
        <b/>
        <sz val="11"/>
        <color theme="1"/>
        <rFont val="Arial Narrow"/>
        <family val="2"/>
      </rPr>
      <t>IPMC-NC-002-2023</t>
    </r>
    <r>
      <rPr>
        <sz val="11"/>
        <color theme="1"/>
        <rFont val="Arial Narrow"/>
        <family val="2"/>
      </rPr>
      <t xml:space="preserve"> Mantenimiento equipos de computo, </t>
    </r>
    <r>
      <rPr>
        <b/>
        <sz val="11"/>
        <color theme="1"/>
        <rFont val="Arial Narrow"/>
        <family val="2"/>
      </rPr>
      <t>ver Anexo No.2 - SEL-ABREV-SI-001-2023</t>
    </r>
    <r>
      <rPr>
        <sz val="11"/>
        <color theme="1"/>
        <rFont val="Arial Narrow"/>
        <family val="2"/>
      </rPr>
      <t xml:space="preserve"> Suministro de Tiquetes Aereos, evidencias de pantallazo respestas a observaciones Tienda Virtual. 
</t>
    </r>
    <r>
      <rPr>
        <b/>
        <sz val="11"/>
        <color theme="1"/>
        <rFont val="Arial Narrow"/>
        <family val="2"/>
      </rPr>
      <t xml:space="preserve">DTCA: </t>
    </r>
    <r>
      <rPr>
        <sz val="11"/>
        <color theme="1"/>
        <rFont val="Arial Narrow"/>
        <family val="2"/>
      </rPr>
      <t>Se publicó en la plataforma delSECOP II, la siguiente la respuesta a observaciones del proceso</t>
    </r>
    <r>
      <rPr>
        <b/>
        <sz val="11"/>
        <color theme="1"/>
        <rFont val="Arial Narrow"/>
        <family val="2"/>
      </rPr>
      <t xml:space="preserve">  ver Anexo No. 1 - Mínima Cuantía No. IPMC-DTCA-004-2023.
DTPA: </t>
    </r>
    <r>
      <rPr>
        <sz val="11"/>
        <color theme="1"/>
        <rFont val="Arial Narrow"/>
        <family val="2"/>
      </rPr>
      <t xml:space="preserve">Se publicó en la palataforma del SECOP II la siguiente respuestas a observaciones </t>
    </r>
    <r>
      <rPr>
        <b/>
        <sz val="11"/>
        <color theme="1"/>
        <rFont val="Arial Narrow"/>
        <family val="2"/>
      </rPr>
      <t>ver Anexo No. 1</t>
    </r>
    <r>
      <rPr>
        <sz val="11"/>
        <color theme="1"/>
        <rFont val="Arial Narrow"/>
        <family val="2"/>
      </rPr>
      <t xml:space="preserve"> - </t>
    </r>
    <r>
      <rPr>
        <b/>
        <sz val="11"/>
        <color theme="1"/>
        <rFont val="Arial Narrow"/>
        <family val="2"/>
      </rPr>
      <t xml:space="preserve">DTPA-IP-FONAM 2023-002.
DTAO: </t>
    </r>
    <r>
      <rPr>
        <sz val="11"/>
        <color theme="1"/>
        <rFont val="Arial Narrow"/>
        <family val="2"/>
      </rPr>
      <t>Se publicó en la palataforma del SECOP II la siguiente respuestas a observaciones</t>
    </r>
    <r>
      <rPr>
        <b/>
        <sz val="11"/>
        <color theme="1"/>
        <rFont val="Arial Narrow"/>
        <family val="2"/>
      </rPr>
      <t xml:space="preserve"> ver Anexo No. 1 - MINIMA</t>
    </r>
    <r>
      <rPr>
        <sz val="11"/>
        <color theme="1"/>
        <rFont val="Arial Narrow"/>
        <family val="2"/>
      </rPr>
      <t xml:space="preserve"> suministro de tiquetes aereos.
</t>
    </r>
    <r>
      <rPr>
        <b/>
        <sz val="11"/>
        <color theme="1"/>
        <rFont val="Arial Narrow"/>
        <family val="2"/>
      </rPr>
      <t xml:space="preserve">DTAM: </t>
    </r>
    <r>
      <rPr>
        <sz val="11"/>
        <color theme="1"/>
        <rFont val="Arial Narrow"/>
        <family val="2"/>
      </rPr>
      <t xml:space="preserve">La Dirección Territorial Amazonia no adelantó procesos de selección para la adquisicion de bienes y/o  durante el reporte, por ende no se presentaron observaciones. 
</t>
    </r>
    <r>
      <rPr>
        <b/>
        <sz val="11"/>
        <color theme="1"/>
        <rFont val="Arial Narrow"/>
        <family val="2"/>
      </rPr>
      <t>DTOR:</t>
    </r>
    <r>
      <rPr>
        <sz val="11"/>
        <color theme="1"/>
        <rFont val="Arial Narrow"/>
        <family val="2"/>
      </rPr>
      <t xml:space="preserve"> La Dirección Territorial Orinoquia no adelantó procesos de selección para la adquisicion de bienes y/o  durante el reporte, por ende no se presentaron observaciones. 
</t>
    </r>
    <r>
      <rPr>
        <b/>
        <sz val="11"/>
        <color theme="1"/>
        <rFont val="Arial Narrow"/>
        <family val="2"/>
      </rPr>
      <t xml:space="preserve">DTAN: </t>
    </r>
    <r>
      <rPr>
        <sz val="11"/>
        <color theme="1"/>
        <rFont val="Arial Narrow"/>
        <family val="2"/>
      </rPr>
      <t xml:space="preserve">No se recibieron observaciones a los diferentes procesos de contratación que adelanta la DTAN.
</t>
    </r>
  </si>
  <si>
    <r>
      <t xml:space="preserve">GC: </t>
    </r>
    <r>
      <rPr>
        <sz val="11"/>
        <color theme="1"/>
        <rFont val="Arial Narrow"/>
        <family val="2"/>
      </rPr>
      <t>16,7%</t>
    </r>
    <r>
      <rPr>
        <b/>
        <sz val="11"/>
        <color theme="1"/>
        <rFont val="Arial Narrow"/>
        <family val="2"/>
      </rPr>
      <t xml:space="preserve">
DTCA: </t>
    </r>
    <r>
      <rPr>
        <sz val="11"/>
        <color theme="1"/>
        <rFont val="Arial Narrow"/>
        <family val="2"/>
      </rPr>
      <t xml:space="preserve">16,7 %
</t>
    </r>
    <r>
      <rPr>
        <b/>
        <sz val="11"/>
        <color theme="1"/>
        <rFont val="Arial Narrow"/>
        <family val="2"/>
      </rPr>
      <t>DTPA:</t>
    </r>
    <r>
      <rPr>
        <sz val="11"/>
        <color theme="1"/>
        <rFont val="Arial Narrow"/>
        <family val="2"/>
      </rPr>
      <t xml:space="preserve"> 16,7 %</t>
    </r>
    <r>
      <rPr>
        <b/>
        <sz val="11"/>
        <color theme="1"/>
        <rFont val="Arial Narrow"/>
        <family val="2"/>
      </rPr>
      <t xml:space="preserve">
DTAO: </t>
    </r>
    <r>
      <rPr>
        <sz val="11"/>
        <color theme="1"/>
        <rFont val="Arial Narrow"/>
        <family val="2"/>
      </rPr>
      <t xml:space="preserve">16,7 % </t>
    </r>
    <r>
      <rPr>
        <b/>
        <sz val="11"/>
        <color theme="1"/>
        <rFont val="Arial Narrow"/>
        <family val="2"/>
      </rPr>
      <t xml:space="preserve">
DTAM: </t>
    </r>
    <r>
      <rPr>
        <sz val="11"/>
        <color theme="1"/>
        <rFont val="Arial Narrow"/>
        <family val="2"/>
      </rPr>
      <t>0%</t>
    </r>
    <r>
      <rPr>
        <b/>
        <sz val="11"/>
        <color theme="1"/>
        <rFont val="Arial Narrow"/>
        <family val="2"/>
      </rPr>
      <t xml:space="preserve">
DTOR:</t>
    </r>
    <r>
      <rPr>
        <sz val="11"/>
        <color theme="1"/>
        <rFont val="Arial Narrow"/>
        <family val="2"/>
      </rPr>
      <t xml:space="preserve"> 0%
</t>
    </r>
    <r>
      <rPr>
        <b/>
        <sz val="11"/>
        <color theme="1"/>
        <rFont val="Arial Narrow"/>
        <family val="2"/>
      </rPr>
      <t>DTAN:</t>
    </r>
    <r>
      <rPr>
        <sz val="11"/>
        <color theme="1"/>
        <rFont val="Arial Narrow"/>
        <family val="2"/>
      </rPr>
      <t>0%</t>
    </r>
  </si>
  <si>
    <t>GC: 18/04/2023</t>
  </si>
  <si>
    <r>
      <rPr>
        <b/>
        <sz val="11"/>
        <color theme="1"/>
        <rFont val="Arial Narrow"/>
        <family val="2"/>
      </rPr>
      <t xml:space="preserve">GC: </t>
    </r>
    <r>
      <rPr>
        <sz val="11"/>
        <color theme="1"/>
        <rFont val="Arial Narrow"/>
        <family val="2"/>
      </rPr>
      <t xml:space="preserve">Se realizó jornada de socializacion de conflicto de interes en el Grupo de Contratos el 10 de abril 2023, se adjunta lista de asistencia y correo de invitación. </t>
    </r>
  </si>
  <si>
    <r>
      <t xml:space="preserve">GC: </t>
    </r>
    <r>
      <rPr>
        <sz val="11"/>
        <color theme="1"/>
        <rFont val="Arial Narrow"/>
        <family val="2"/>
      </rPr>
      <t>50%</t>
    </r>
    <r>
      <rPr>
        <b/>
        <sz val="11"/>
        <color theme="1"/>
        <rFont val="Arial Narrow"/>
        <family val="2"/>
      </rPr>
      <t xml:space="preserve">
</t>
    </r>
  </si>
  <si>
    <r>
      <rPr>
        <b/>
        <sz val="11"/>
        <color theme="1"/>
        <rFont val="Arial Narrow"/>
        <family val="2"/>
      </rPr>
      <t xml:space="preserve">GGF: </t>
    </r>
    <r>
      <rPr>
        <sz val="11"/>
        <color theme="1"/>
        <rFont val="Arial Narrow"/>
        <family val="2"/>
      </rPr>
      <t>11/04/2023</t>
    </r>
    <r>
      <rPr>
        <b/>
        <sz val="11"/>
        <color theme="1"/>
        <rFont val="Arial Narrow"/>
        <family val="2"/>
      </rPr>
      <t xml:space="preserve">
DTPA: </t>
    </r>
    <r>
      <rPr>
        <sz val="11"/>
        <color theme="1"/>
        <rFont val="Arial Narrow"/>
        <family val="2"/>
      </rPr>
      <t>30/04/2023</t>
    </r>
    <r>
      <rPr>
        <b/>
        <sz val="11"/>
        <color theme="1"/>
        <rFont val="Arial Narrow"/>
        <family val="2"/>
      </rPr>
      <t xml:space="preserve">
DTOR: </t>
    </r>
    <r>
      <rPr>
        <sz val="11"/>
        <color theme="1"/>
        <rFont val="Arial Narrow"/>
        <family val="2"/>
      </rPr>
      <t>12/04/2023</t>
    </r>
    <r>
      <rPr>
        <b/>
        <sz val="11"/>
        <color theme="1"/>
        <rFont val="Arial Narrow"/>
        <family val="2"/>
      </rPr>
      <t xml:space="preserve">
DTAN: </t>
    </r>
    <r>
      <rPr>
        <sz val="11"/>
        <color theme="1"/>
        <rFont val="Arial Narrow"/>
        <family val="2"/>
      </rPr>
      <t>27/04/2023</t>
    </r>
    <r>
      <rPr>
        <b/>
        <sz val="11"/>
        <color theme="1"/>
        <rFont val="Arial Narrow"/>
        <family val="2"/>
      </rPr>
      <t xml:space="preserve">
DTAM:</t>
    </r>
    <r>
      <rPr>
        <sz val="11"/>
        <color theme="1"/>
        <rFont val="Arial Narrow"/>
        <family val="2"/>
      </rPr>
      <t>30/04/2023</t>
    </r>
    <r>
      <rPr>
        <b/>
        <sz val="11"/>
        <color theme="1"/>
        <rFont val="Arial Narrow"/>
        <family val="2"/>
      </rPr>
      <t xml:space="preserve">
DTAO: </t>
    </r>
    <r>
      <rPr>
        <sz val="11"/>
        <color theme="1"/>
        <rFont val="Arial Narrow"/>
        <family val="2"/>
      </rPr>
      <t>11/04/2023</t>
    </r>
    <r>
      <rPr>
        <b/>
        <sz val="11"/>
        <color theme="1"/>
        <rFont val="Arial Narrow"/>
        <family val="2"/>
      </rPr>
      <t xml:space="preserve">
DTCA: </t>
    </r>
    <r>
      <rPr>
        <sz val="11"/>
        <color theme="1"/>
        <rFont val="Arial Narrow"/>
        <family val="2"/>
      </rPr>
      <t>10/04/2023</t>
    </r>
  </si>
  <si>
    <r>
      <rPr>
        <b/>
        <sz val="11"/>
        <color theme="1"/>
        <rFont val="Arial Narrow"/>
        <family val="2"/>
      </rPr>
      <t xml:space="preserve">GGF: </t>
    </r>
    <r>
      <rPr>
        <sz val="11"/>
        <color theme="1"/>
        <rFont val="Arial Narrow"/>
        <family val="2"/>
      </rPr>
      <t xml:space="preserve">Se Adjunta el reporte de registros presupuestales del período de enero a marzo de 2023 generado desde el aplicativo SIIF Nación. En este, se puede verificar el cumplimiento a lo solicitado en las descripciones del monitoreo del control existente y la acción de control. Adicionalmente, en la columna AN del reporte denominada “Objeto del Compromiso” se puede evidenciar el objeto del registro presupuestal y el número del ORFEO. </t>
    </r>
    <r>
      <rPr>
        <b/>
        <sz val="11"/>
        <color theme="1"/>
        <rFont val="Arial Narrow"/>
        <family val="2"/>
      </rPr>
      <t xml:space="preserve">
DTPA: </t>
    </r>
    <r>
      <rPr>
        <sz val="11"/>
        <color theme="1"/>
        <rFont val="Arial Narrow"/>
        <family val="2"/>
      </rPr>
      <t xml:space="preserve">Al emitir un registro presupuestal la DTPA describe  el número del orfeo y código PAA. Evidencia: LISTADO DE COMPROMISOS DTPA CORTE 01-01-2023 AL 31-03-2023
</t>
    </r>
    <r>
      <rPr>
        <b/>
        <sz val="11"/>
        <color theme="1"/>
        <rFont val="Arial Narrow"/>
        <family val="2"/>
      </rPr>
      <t>DTOR:</t>
    </r>
    <r>
      <rPr>
        <sz val="11"/>
        <color theme="1"/>
        <rFont val="Arial Narrow"/>
        <family val="2"/>
      </rPr>
      <t xml:space="preserve"> El encargado de presupuesto recibe solicitud de registro presupuestal mediante orfeo, en el cual deben estar anexo todos los documentos requeridos(solicitud de cdp, Cdp,Estudios previos clausulado, documentos del contratista, documerntos de  la Entidad) se revisa y si todo esta correcto se procede a realizar el RP, si algo no coincide el orfeo es devuelto con las observaciones para realizar los respectivos ajustes; despues de realizado el RP se devuelve al abogado encargado del proceso para subir poliza(si lo requiere) y despues para notificacion.
Anexo1_ListadoRp_a_marzo 2023.xlsx
</t>
    </r>
    <r>
      <rPr>
        <b/>
        <sz val="11"/>
        <color theme="1"/>
        <rFont val="Arial Narrow"/>
        <family val="2"/>
      </rPr>
      <t xml:space="preserve">DTAN: </t>
    </r>
    <r>
      <rPr>
        <sz val="11"/>
        <color theme="1"/>
        <rFont val="Arial Narrow"/>
        <family val="2"/>
      </rPr>
      <t xml:space="preserve">Se adjuntan 2 archivos en excel con los listados de RP emitiidos por la DTAN correpondientes a Gobierno Nacional y FONAN a marzo 31 de 2023 cumpliendo el requisito de anualidad. Asi mismso se adjuta carpeta que contiene los RP emitidos  correspondientes a las CPS, pagos de serviicios y facturas,  efectuados a marzo 31 de 2023. ANEXOS: 1. RPs PGN 31-03-2023.- 2. RPs FONAM 31-03-2023.- 3. RP CPS, FACTURAS OTROS
</t>
    </r>
    <r>
      <rPr>
        <b/>
        <sz val="11"/>
        <color theme="1"/>
        <rFont val="Arial Narrow"/>
        <family val="2"/>
      </rPr>
      <t>DTAM:</t>
    </r>
    <r>
      <rPr>
        <sz val="11"/>
        <color theme="1"/>
        <rFont val="Arial Narrow"/>
        <family val="2"/>
      </rPr>
      <t xml:space="preserve">  El responsable de presupuesto emite el registro presupuestal con base en el acto administrativo que le es remitido por orfeo y  lo adjunta con la respectiva firma
Listado Registro Presupuestal Firmado
(https://docs.google.com/spreadsheets/d/1XoSvkO9NKJwjudZO0IzpzAwh5AbM8rb0/edit?usp=share_link&amp;ouid=115024612919817615637&amp;rtpof=true&amp;sd=true)
</t>
    </r>
    <r>
      <rPr>
        <b/>
        <sz val="11"/>
        <color theme="1"/>
        <rFont val="Arial Narrow"/>
        <family val="2"/>
      </rPr>
      <t xml:space="preserve">DTAO: </t>
    </r>
    <r>
      <rPr>
        <sz val="11"/>
        <color theme="1"/>
        <rFont val="Arial Narrow"/>
        <family val="2"/>
      </rPr>
      <t xml:space="preserve"> En la DTAO todo el procedimiento de la cadena presupuestal desde la solicitud de CDP hasta el pago se realiza vía ORFEO, por los cual cada vez que Presupuesto emite RP lo elabora con base en los documentos que son adjuntados al ORFEO, mismos que ya fueron revisados y son remitidos ya sea por el Director Territorial  y/o la Coordinadora Administrativa y Financiera, de igual forma se revisa toda la documentación que viene adjunta y se adjuntan archivos corregidos si hay lugar a ello y los respectivos documentos presupuestales y demás evidencias a que haya lugar.
Evidencias:  LISTADO COMPROMISOS A 31 MARZO 2023 NACIÓN
LISTADO COMPROMISOS A 31 MARZO 2023 FONAM
</t>
    </r>
    <r>
      <rPr>
        <b/>
        <sz val="11"/>
        <color theme="1"/>
        <rFont val="Arial Narrow"/>
        <family val="2"/>
      </rPr>
      <t xml:space="preserve">DTCA: </t>
    </r>
    <r>
      <rPr>
        <sz val="11"/>
        <color theme="1"/>
        <rFont val="Arial Narrow"/>
        <family val="2"/>
      </rPr>
      <t>Desde La Dirección Territorial Caribe se evidenció que los registros presupuestales cumplen con los requisitos establecidos tales como el Numero de consecutivo PAA, Número del contrato, afectacion correcta del CDP y radicación de Orfeo, desde el inicio de la solicitud del Certificado de Disponibilidad Presupuestal, los estudios previos y los documentos soportes hasta llegar a la formalizacion del compromiso.</t>
    </r>
  </si>
  <si>
    <r>
      <rPr>
        <b/>
        <sz val="11"/>
        <color theme="1"/>
        <rFont val="Arial Narrow"/>
        <family val="2"/>
      </rPr>
      <t xml:space="preserve">
DTPA: </t>
    </r>
    <r>
      <rPr>
        <sz val="11"/>
        <color theme="1"/>
        <rFont val="Arial Narrow"/>
        <family val="2"/>
      </rPr>
      <t>30/04/2023</t>
    </r>
    <r>
      <rPr>
        <b/>
        <sz val="11"/>
        <color theme="1"/>
        <rFont val="Arial Narrow"/>
        <family val="2"/>
      </rPr>
      <t xml:space="preserve">
DTOR: </t>
    </r>
    <r>
      <rPr>
        <sz val="11"/>
        <color theme="1"/>
        <rFont val="Arial Narrow"/>
        <family val="2"/>
      </rPr>
      <t>12/04/2023</t>
    </r>
    <r>
      <rPr>
        <b/>
        <sz val="11"/>
        <color theme="1"/>
        <rFont val="Arial Narrow"/>
        <family val="2"/>
      </rPr>
      <t xml:space="preserve">
DTAN:</t>
    </r>
    <r>
      <rPr>
        <sz val="11"/>
        <color theme="1"/>
        <rFont val="Arial Narrow"/>
        <family val="2"/>
      </rPr>
      <t xml:space="preserve"> 27/04/2023</t>
    </r>
    <r>
      <rPr>
        <b/>
        <sz val="11"/>
        <color theme="1"/>
        <rFont val="Arial Narrow"/>
        <family val="2"/>
      </rPr>
      <t xml:space="preserve">
DTAM: </t>
    </r>
    <r>
      <rPr>
        <sz val="11"/>
        <color theme="1"/>
        <rFont val="Arial Narrow"/>
        <family val="2"/>
      </rPr>
      <t xml:space="preserve">30/04/2023
</t>
    </r>
    <r>
      <rPr>
        <b/>
        <sz val="11"/>
        <color theme="1"/>
        <rFont val="Arial Narrow"/>
        <family val="2"/>
      </rPr>
      <t>DTAO:</t>
    </r>
    <r>
      <rPr>
        <sz val="11"/>
        <color theme="1"/>
        <rFont val="Arial Narrow"/>
        <family val="2"/>
      </rPr>
      <t xml:space="preserve"> 11/04/2023</t>
    </r>
    <r>
      <rPr>
        <b/>
        <sz val="11"/>
        <color theme="1"/>
        <rFont val="Arial Narrow"/>
        <family val="2"/>
      </rPr>
      <t xml:space="preserve">
DTCA: </t>
    </r>
    <r>
      <rPr>
        <sz val="11"/>
        <color theme="1"/>
        <rFont val="Arial Narrow"/>
        <family val="2"/>
      </rPr>
      <t>10/04/2023</t>
    </r>
  </si>
  <si>
    <r>
      <rPr>
        <b/>
        <sz val="11"/>
        <rFont val="Arial Narrow"/>
        <family val="2"/>
      </rPr>
      <t>DTPA:</t>
    </r>
    <r>
      <rPr>
        <sz val="11"/>
        <rFont val="Arial Narrow"/>
        <family val="2"/>
      </rPr>
      <t xml:space="preserve"> Se realiza tres novedas en el trimestre monitoreado, las cuales se solicitaron por periodo de vacaciones, modificación de perfil y creación de usuario. Evidencias: Solicitud SIIF Vanessa Varon_Vacaciones, Solicitud SIIF Y TOKEN_Nuevo usuarios y Solitud SIIF Diego Gil_modificación de perfil
</t>
    </r>
    <r>
      <rPr>
        <b/>
        <sz val="11"/>
        <rFont val="Arial Narrow"/>
        <family val="2"/>
      </rPr>
      <t xml:space="preserve">DTOR: </t>
    </r>
    <r>
      <rPr>
        <sz val="11"/>
        <rFont val="Arial Narrow"/>
        <family val="2"/>
      </rPr>
      <t xml:space="preserve">Cada vez que se presenta una novedad en ingreso, retiro, vacaciones, compensatorios, de algun usuario estas son reportadas por medio de orfeo, al grupo de gestion financiera, informando el motivo de la novedad en siif diligenciando el formato GRFN_FO_26 destinado para tal fil, adjuntando los documentos requeridos segun la novedad que se presente. Anexo1_cambio_token_bancario.pdf
</t>
    </r>
    <r>
      <rPr>
        <b/>
        <sz val="11"/>
        <rFont val="Arial Narrow"/>
        <family val="2"/>
      </rPr>
      <t xml:space="preserve">DTAN: </t>
    </r>
    <r>
      <rPr>
        <sz val="11"/>
        <rFont val="Arial Narrow"/>
        <family val="2"/>
      </rPr>
      <t xml:space="preserve">Para el presente Cuatrimestrre La Direccion  Territorial relaciona las novedades que se presentaron creadas en el portal bancario SIIF Nacion. Sse adjunta formato Código:GRFN_FO_28 con  las novedades registradas. se archivos adjuntos. Anexos: FORMATO SIIF CARMEN IMPUESTOS.- FORMATO SIIF FABIO.- MEMORANDO SOLICITUD CREACION SIIF FABIO.-  REPORTE SIIF CARMEN IMPUESTOS.-  REPORTE SIIF FABIO.-  SOLICITUD SIIF CARMEN IMPUESTOS. 
</t>
    </r>
    <r>
      <rPr>
        <b/>
        <sz val="11"/>
        <rFont val="Arial Narrow"/>
        <family val="2"/>
      </rPr>
      <t xml:space="preserve">DTAM: </t>
    </r>
    <r>
      <rPr>
        <sz val="11"/>
        <rFont val="Arial Narrow"/>
        <family val="2"/>
      </rPr>
      <t xml:space="preserve">Mediante orfeo se ha dejado evidencia de las novedades reportadas tanto en el portal bancario como en el SIIF Nación (generadas por licencias, vacaciones, permisos, cambio de funciones y nuevas vinculaciones)
Orfeo y Formato de Novedades SIIF
(https://drive.google.com/drive/folders/1Kme_XdgXWmUReRGjF-VfDY2NKz6Qh8UN?usp=share_link)
</t>
    </r>
    <r>
      <rPr>
        <b/>
        <sz val="11"/>
        <rFont val="Arial Narrow"/>
        <family val="2"/>
      </rPr>
      <t xml:space="preserve">DTAO: </t>
    </r>
    <r>
      <rPr>
        <sz val="11"/>
        <rFont val="Arial Narrow"/>
        <family val="2"/>
      </rPr>
      <t xml:space="preserve">Mediante formato de novedades  SIIF Nación , se notifico al nivel central la creación de Usuario de la contratista Nazly Viviana Parra, La activación de usuario de Karol Ramos, creación de usuario Euclides Oliveros.
No se presentaron novedades para el portal bancario, se adjunta correo informando al nivel central.
Evidencias: Formato novedades SIIF Nazly Viviana Parra.
Formato novedades SIIF Karol Ramos 
Formato novedades SIIF Euclides Oliveros.pdf
Correo de No novedades portal bancario 
</t>
    </r>
    <r>
      <rPr>
        <b/>
        <sz val="11"/>
        <rFont val="Arial Narrow"/>
        <family val="2"/>
      </rPr>
      <t>DTCA</t>
    </r>
    <r>
      <rPr>
        <sz val="11"/>
        <rFont val="Arial Narrow"/>
        <family val="2"/>
      </rPr>
      <t>: En el período de enero a marzo, no se presentaron novedades.</t>
    </r>
  </si>
  <si>
    <t xml:space="preserve">GGF: N/A
</t>
  </si>
  <si>
    <t xml:space="preserve">GGF:Desde el nivel Central,no se remite reporte, toda vez que no se cuenta con el contartista quien ejecute la actividad del riesgo identificado. </t>
  </si>
  <si>
    <t xml:space="preserve">DTAO: </t>
  </si>
  <si>
    <r>
      <rPr>
        <b/>
        <sz val="11"/>
        <rFont val="Arial Narrow"/>
        <family val="2"/>
      </rPr>
      <t>DTAO</t>
    </r>
    <r>
      <rPr>
        <sz val="11"/>
        <rFont val="Arial Narrow"/>
        <family val="2"/>
      </rPr>
      <t xml:space="preserve">: </t>
    </r>
    <r>
      <rPr>
        <b/>
        <sz val="11"/>
        <rFont val="Arial Narrow"/>
        <family val="2"/>
      </rPr>
      <t>PNN Cueva De Los Guacharos:</t>
    </r>
    <r>
      <rPr>
        <sz val="11"/>
        <rFont val="Arial Narrow"/>
        <family val="2"/>
      </rPr>
      <t xml:space="preserve"> El PNN Cueva de los Guácharos ha venido ejecutando las acciones y controles respectivos relacionados con el ecoturismo. Evidencias: Anexo 1. Matriz ingreso de visitantes Enero - febrero - Marzo; Anexo 2. Control de recaudo Boletería Ene, febrero, marzo; Anexo 3. Formato Cierre de caja diario de enero a marzo; Anexo 4. Consignaciones Recaudo Enero - marzo.
</t>
    </r>
    <r>
      <rPr>
        <b/>
        <sz val="11"/>
        <rFont val="Arial Narrow"/>
        <family val="2"/>
      </rPr>
      <t>PNN Los Nevados:</t>
    </r>
    <r>
      <rPr>
        <sz val="11"/>
        <rFont val="Arial Narrow"/>
        <family val="2"/>
      </rPr>
      <t xml:space="preserve"> Se viene generando el recaudo de ingresos de visitantes por el sector Laguna del Otún, aclarando que el recaudo sector Brisas - Potosí - El Cisne, es recibido por la Unión Temporal Operación Nevados en el marco del contrato de concesión de servicios ecoturísticos No. 001 de 2019. Mensualmente se genera el informe de INGRESO DE VISITANTES Y CONTROL DE RECAUDO en el formato establecido por Parques con Código: GRFN_FO_09, Versión: 5, Vigente desde el 03 de agosto de 2021, el cual es remitido a la DTAO a través de memorando orfeo en los tiempos establecidos.  Semanalmente un funcionario del Parque recoge los recaudos percibidos en el sector Laguna del Otún, estos son entregados al contratista técnico de apoyo en ecoturismo del Parque en Manizales, quien procede revisión de la boletería utilizada, la consolidación y  elaboración de consignación. La consignación es realizada por un funcionario del Parque y esta se constituye en el soporte para el envío del informe de ingresos. Anexos:  Consignaciones de Recaudo enero y febrero de 2023. Evidencias: Anexo 1. Matriz ingreso de visitantes Enero - febrero - Marzo; Anexo 2. Control de recaudo Boletería Ene, febrero, marzo; Anexo 3. Formato Cierre de caja diario de enero a marzo; Anexo 4. Soportes consignaciones recaudos.
Se cuenta con matriz de ingreso de visitantes para los meses de enero, febrero y marzo de 2023. Así mismo, se cuenta con el inventario de boletería con corte a 21 de marzo. Evidencias: Anexo 1. Matriz ingreso visitantes; Anexo 2. Inventario de boletería; Anexo 3. cierre de caja diario; Anexo 4. Consignaciones. 
</t>
    </r>
    <r>
      <rPr>
        <b/>
        <sz val="11"/>
        <rFont val="Arial Narrow"/>
        <family val="2"/>
      </rPr>
      <t xml:space="preserve">SFF Isla De La Corota: </t>
    </r>
    <r>
      <rPr>
        <sz val="11"/>
        <rFont val="Arial Narrow"/>
        <family val="2"/>
      </rPr>
      <t xml:space="preserve">El AP es un área con vocación ecoturística, sin embargo, teniendo en cuenta a la actual resolución 448 del 29 de diciembre de 2022; el Sendero El Quiche se encuentra cerrado por lo tanto no hay venta de boletería desde el mes de marzo de 2020. La boletería que se tenía en custodia se pasó en préstamo a Nivel Central en el año 2022 y a la fecha no se ha devuelto al AP. 
</t>
    </r>
    <r>
      <rPr>
        <b/>
        <sz val="11"/>
        <rFont val="Arial Narrow"/>
        <family val="2"/>
      </rPr>
      <t>SFF Otún Quimbaya:</t>
    </r>
    <r>
      <rPr>
        <sz val="11"/>
        <rFont val="Arial Narrow"/>
        <family val="2"/>
      </rPr>
      <t xml:space="preserve"> *La boletería de ingreso al AP se encuentra en custodia del funcionario Álvaro Ríos Diaz Técnico Administrativo en la sede administrativa del SFFOQ (Villa Amparo), sede ubicada en el corregimiento de la Florida Vereda La Suiza. *Se reporta los cierres de caja diario de los Meses de Enero, febrero, marzo. *Se realiza consignaciones de recaudo de ingreso de boletería al convenio Nº 03417556-2 (FONAM) con el Banco de Bogotá de los meses Enero, Febrero Marzo. Evidencias: Anexo 1. Matriz ingreso de visitantes Enero - febrero - Marzo; Anexo 2: Control de recaudo Boletería Ene, febrero, marzo. Anexo 3. Formato Cierre de caja diario de enero a Marzo; Anexo 4. Consignaciones Recaudo Enero - marzo.</t>
    </r>
  </si>
  <si>
    <r>
      <rPr>
        <b/>
        <sz val="11"/>
        <color theme="1"/>
        <rFont val="Arial Narrow"/>
        <family val="2"/>
      </rPr>
      <t>DTCA:</t>
    </r>
    <r>
      <rPr>
        <sz val="11"/>
        <color theme="1"/>
        <rFont val="Arial Narrow"/>
        <family val="2"/>
      </rPr>
      <t xml:space="preserve"> 10/04/2023</t>
    </r>
  </si>
  <si>
    <t>Se adjuntaron las evidencias que acreditan el diligenciamiento de la matriz de visitantes y demás informes para el control de la boletería y el recaudo. Se adjunta certificaciones de recaudo de las 4 areas protegidas con vocación ecoturistica donde se hace recaudo en donde se relacionan ingresos recibidos, estadistica de ingreso a visitantes y boleteria consumida y disponiben el mes basado en la información suministrada por el area protegida a traves de orfeo a la dirección territorial. Igualmente se adjuntan las conciliaciones de recaudo realizadas con el PNN Corales del Rosario en donde el recaudo está tercerizado.</t>
  </si>
  <si>
    <r>
      <rPr>
        <b/>
        <sz val="11"/>
        <color theme="1"/>
        <rFont val="Arial Narrow"/>
        <family val="2"/>
      </rPr>
      <t xml:space="preserve">DTAN: </t>
    </r>
    <r>
      <rPr>
        <sz val="11"/>
        <color theme="1"/>
        <rFont val="Arial Narrow"/>
        <family val="2"/>
      </rPr>
      <t>19/04/2023</t>
    </r>
  </si>
  <si>
    <r>
      <rPr>
        <b/>
        <sz val="11"/>
        <color theme="1"/>
        <rFont val="Arial Narrow"/>
        <family val="2"/>
      </rPr>
      <t xml:space="preserve">DTOR: </t>
    </r>
    <r>
      <rPr>
        <sz val="11"/>
        <color theme="1"/>
        <rFont val="Arial Narrow"/>
        <family val="2"/>
      </rPr>
      <t>12/04/2023</t>
    </r>
  </si>
  <si>
    <r>
      <rPr>
        <b/>
        <sz val="11"/>
        <rFont val="Arial Narrow"/>
        <family val="2"/>
      </rPr>
      <t>DTOR:</t>
    </r>
    <r>
      <rPr>
        <sz val="11"/>
        <rFont val="Arial Narrow"/>
        <family val="2"/>
      </rPr>
      <t xml:space="preserve"> Los talonarios de boletria de las AP con vocación ecoturistica de la DTOR son custodiados para el caso del Pnn Chingaza en la sede de la Calera bajo llave, de igual forma ocurre en la Sede del Pnn Sierra de la Macarena en el municipio  de la Macarena. Cuando el AP recibe talonarios nuevos confirma a través de orfeo el recibido de los mismos, junto con el inventario de dicha boleteria, de igual manera se diligencia de diaramente el ingreso de visitantes y el número de boleta asignado a cada uno de ellos en el formato GRFN_FO_09-ingreso-visitantes-y-control-de-recaudoV4, respecto al manejo de dinero en efectivo, ninguna de las dos AP lo maneja, por lo tanto no se hace cierre de caja. Para el primer trimestre 2023 ninguna de las dos AP solicito o recibió boleteria nueva a nivel central.
Anexo1_inven_bolet_ene_marzo.pdf
Anexo2_control_recaudos_ marzo.xlsx</t>
    </r>
  </si>
  <si>
    <r>
      <rPr>
        <b/>
        <sz val="11"/>
        <color theme="1"/>
        <rFont val="Arial Narrow"/>
        <family val="2"/>
      </rPr>
      <t xml:space="preserve">DTPA: </t>
    </r>
    <r>
      <rPr>
        <sz val="11"/>
        <color theme="1"/>
        <rFont val="Arial Narrow"/>
        <family val="2"/>
      </rPr>
      <t>11/04/2023</t>
    </r>
  </si>
  <si>
    <r>
      <rPr>
        <b/>
        <sz val="11"/>
        <rFont val="Arial Narrow"/>
        <family val="2"/>
      </rPr>
      <t>DTPA:</t>
    </r>
    <r>
      <rPr>
        <sz val="11"/>
        <rFont val="Arial Narrow"/>
        <family val="2"/>
      </rPr>
      <t xml:space="preserve"> Se realizan los respectivos informes de boletería tanto para el PNN Gorgona como para el PNN Utría, relacionando las respectivas consignaciones, informes de las AP y la certificación de validación con la DTPA para los meses enero, febrero y marzo.Evidencias: PNN GORGONA y PNN Utría</t>
    </r>
  </si>
  <si>
    <r>
      <rPr>
        <b/>
        <sz val="11"/>
        <color theme="1"/>
        <rFont val="Arial Narrow"/>
        <family val="2"/>
      </rPr>
      <t xml:space="preserve">GGF:  </t>
    </r>
    <r>
      <rPr>
        <sz val="11"/>
        <color theme="1"/>
        <rFont val="Arial Narrow"/>
        <family val="2"/>
      </rPr>
      <t>19/04/2023</t>
    </r>
  </si>
  <si>
    <r>
      <rPr>
        <b/>
        <sz val="11"/>
        <color theme="1"/>
        <rFont val="Arial Narrow"/>
        <family val="2"/>
      </rPr>
      <t xml:space="preserve">GGF: </t>
    </r>
    <r>
      <rPr>
        <sz val="11"/>
        <color theme="1"/>
        <rFont val="Arial Narrow"/>
        <family val="2"/>
      </rPr>
      <t>Para el presente reporte no se programa la respectiva socialización del procedimiento de conflicto de intereses y recordatorios sobre su cumplimiento</t>
    </r>
  </si>
  <si>
    <r>
      <rPr>
        <b/>
        <sz val="11"/>
        <color theme="1"/>
        <rFont val="Arial Narrow"/>
        <family val="2"/>
      </rPr>
      <t xml:space="preserve">GGF: </t>
    </r>
    <r>
      <rPr>
        <sz val="11"/>
        <color theme="1"/>
        <rFont val="Arial Narrow"/>
        <family val="2"/>
      </rPr>
      <t>Adjunta el reporte de registros presupuestales del período de enero a marzo de 2023 generado desde el aplicativo SIIF Nación. En este, se puede verificar el cumplimiento a lo solicitado en las descripciones del monitoreo del control existente y la acción de control. Adicionalmente, en la columna AN del reporte denominada “Objeto del Compromiso” se puede evidenciar el objeto del registro presupuestal y el número del ORFEO.</t>
    </r>
  </si>
  <si>
    <r>
      <rPr>
        <b/>
        <sz val="11"/>
        <color theme="1"/>
        <rFont val="Arial Narrow"/>
        <family val="2"/>
      </rPr>
      <t xml:space="preserve">GGF: </t>
    </r>
    <r>
      <rPr>
        <sz val="11"/>
        <color theme="1"/>
        <rFont val="Arial Narrow"/>
        <family val="2"/>
      </rPr>
      <t>33,33%</t>
    </r>
  </si>
  <si>
    <r>
      <rPr>
        <b/>
        <sz val="11"/>
        <color theme="1"/>
        <rFont val="Arial Narrow"/>
        <family val="2"/>
      </rPr>
      <t xml:space="preserve">
DTPA: </t>
    </r>
    <r>
      <rPr>
        <sz val="11"/>
        <color theme="1"/>
        <rFont val="Arial Narrow"/>
        <family val="2"/>
      </rPr>
      <t>11/04/2023</t>
    </r>
    <r>
      <rPr>
        <b/>
        <sz val="11"/>
        <color theme="1"/>
        <rFont val="Arial Narrow"/>
        <family val="2"/>
      </rPr>
      <t xml:space="preserve">
DTOR: 1</t>
    </r>
    <r>
      <rPr>
        <sz val="11"/>
        <color theme="1"/>
        <rFont val="Arial Narrow"/>
        <family val="2"/>
      </rPr>
      <t>1/04/2023</t>
    </r>
    <r>
      <rPr>
        <b/>
        <sz val="11"/>
        <color theme="1"/>
        <rFont val="Arial Narrow"/>
        <family val="2"/>
      </rPr>
      <t xml:space="preserve">
DTAN: </t>
    </r>
    <r>
      <rPr>
        <sz val="11"/>
        <color theme="1"/>
        <rFont val="Arial Narrow"/>
        <family val="2"/>
      </rPr>
      <t>27/03/2023</t>
    </r>
    <r>
      <rPr>
        <b/>
        <sz val="11"/>
        <color theme="1"/>
        <rFont val="Arial Narrow"/>
        <family val="2"/>
      </rPr>
      <t xml:space="preserve">
DTAM:</t>
    </r>
    <r>
      <rPr>
        <sz val="11"/>
        <color theme="1"/>
        <rFont val="Arial Narrow"/>
        <family val="2"/>
      </rPr>
      <t xml:space="preserve"> 30/04/2023
</t>
    </r>
    <r>
      <rPr>
        <b/>
        <sz val="11"/>
        <color theme="1"/>
        <rFont val="Arial Narrow"/>
        <family val="2"/>
      </rPr>
      <t xml:space="preserve">DTAO: </t>
    </r>
    <r>
      <rPr>
        <sz val="11"/>
        <color theme="1"/>
        <rFont val="Arial Narrow"/>
        <family val="2"/>
      </rPr>
      <t>11/04/2023</t>
    </r>
    <r>
      <rPr>
        <b/>
        <sz val="11"/>
        <color theme="1"/>
        <rFont val="Arial Narrow"/>
        <family val="2"/>
      </rPr>
      <t xml:space="preserve">
DTCA: </t>
    </r>
    <r>
      <rPr>
        <sz val="11"/>
        <color theme="1"/>
        <rFont val="Arial Narrow"/>
        <family val="2"/>
      </rPr>
      <t>31/03/2023</t>
    </r>
  </si>
  <si>
    <r>
      <rPr>
        <b/>
        <sz val="11"/>
        <rFont val="Arial Narrow"/>
        <family val="2"/>
      </rPr>
      <t xml:space="preserve">DTPA: </t>
    </r>
    <r>
      <rPr>
        <sz val="11"/>
        <rFont val="Arial Narrow"/>
        <family val="2"/>
      </rPr>
      <t xml:space="preserve">Se realiza tres novedas en el trimestre monitoreado, las cuales se solicitaron por periodo de vacaciones, modificación de perfil y creación de usuario. Evidencias: Solicitud SIIF Vanessa Varon_Vacaciones,GRFN_FO_28 Vanessa Varon, Solicitud SIIF Y TOKEN_Nuevo usuarios, GRFN_FO_28 Nuevo usuario, Solitud SIIF Diego Gil_modificación de perfil y GRFN_FO_28 Modificar perfil
</t>
    </r>
    <r>
      <rPr>
        <b/>
        <sz val="11"/>
        <rFont val="Arial Narrow"/>
        <family val="2"/>
      </rPr>
      <t xml:space="preserve">DTOR: </t>
    </r>
    <r>
      <rPr>
        <sz val="11"/>
        <rFont val="Arial Narrow"/>
        <family val="2"/>
      </rPr>
      <t xml:space="preserve">Se realizo 1 solicitud de cambio de perfil bancario por novedad de terminacion de licencia de la coordinadora de grupo de trabajo.
Anexo1_cambio_token_bancario.
</t>
    </r>
    <r>
      <rPr>
        <b/>
        <sz val="11"/>
        <rFont val="Arial Narrow"/>
        <family val="2"/>
      </rPr>
      <t xml:space="preserve">DTAN: </t>
    </r>
    <r>
      <rPr>
        <sz val="11"/>
        <rFont val="Arial Narrow"/>
        <family val="2"/>
      </rPr>
      <t xml:space="preserve">Para el presente cuatrimestre La Direccion  Territorial no se han presentado inactivación de usuarios para el portal bancario SIFF. NOTA: No se adjuntan evidenicias
</t>
    </r>
    <r>
      <rPr>
        <b/>
        <sz val="11"/>
        <rFont val="Arial Narrow"/>
        <family val="2"/>
      </rPr>
      <t xml:space="preserve">DTAM: </t>
    </r>
    <r>
      <rPr>
        <sz val="11"/>
        <rFont val="Arial Narrow"/>
        <family val="2"/>
      </rPr>
      <t xml:space="preserve">Las solicitudes de activación e inactivación del portal bancario se canalizan a través de la Coordinación Administrativa; éstas se tramitan mediante orfeo para su trazabilidad y seguimiento. En éste periódo NO hubo solicitudes de orfeo para inactivación de portal bancario
</t>
    </r>
    <r>
      <rPr>
        <b/>
        <sz val="11"/>
        <rFont val="Arial Narrow"/>
        <family val="2"/>
      </rPr>
      <t xml:space="preserve">DTAO: </t>
    </r>
    <r>
      <rPr>
        <sz val="11"/>
        <rFont val="Arial Narrow"/>
        <family val="2"/>
      </rPr>
      <t xml:space="preserve">Durante el periodo no se han presentado novedades  de inactivación del portal bancario. Evidencias: N/A 
</t>
    </r>
    <r>
      <rPr>
        <b/>
        <sz val="11"/>
        <color theme="1"/>
        <rFont val="Arial Narrow"/>
        <family val="2"/>
      </rPr>
      <t>DTCA:</t>
    </r>
    <r>
      <rPr>
        <sz val="11"/>
        <color theme="1"/>
        <rFont val="Arial Narrow"/>
        <family val="2"/>
      </rPr>
      <t xml:space="preserve"> No se presentaron novedades de enero a marzo</t>
    </r>
  </si>
  <si>
    <r>
      <rPr>
        <b/>
        <sz val="11"/>
        <color theme="1"/>
        <rFont val="Arial Narrow"/>
        <family val="2"/>
      </rPr>
      <t xml:space="preserve">DTPA: </t>
    </r>
    <r>
      <rPr>
        <sz val="11"/>
        <color theme="1"/>
        <rFont val="Arial Narrow"/>
        <family val="2"/>
      </rPr>
      <t xml:space="preserve">16,7%
</t>
    </r>
    <r>
      <rPr>
        <b/>
        <sz val="11"/>
        <color theme="1"/>
        <rFont val="Arial Narrow"/>
        <family val="2"/>
      </rPr>
      <t xml:space="preserve">DTOR: </t>
    </r>
    <r>
      <rPr>
        <sz val="11"/>
        <color theme="1"/>
        <rFont val="Arial Narrow"/>
        <family val="2"/>
      </rPr>
      <t xml:space="preserve">16,66%
</t>
    </r>
    <r>
      <rPr>
        <b/>
        <sz val="11"/>
        <color theme="1"/>
        <rFont val="Arial Narrow"/>
        <family val="2"/>
      </rPr>
      <t xml:space="preserve">DTAN: </t>
    </r>
    <r>
      <rPr>
        <sz val="11"/>
        <color theme="1"/>
        <rFont val="Arial Narrow"/>
        <family val="2"/>
      </rPr>
      <t xml:space="preserve">16.66%
</t>
    </r>
    <r>
      <rPr>
        <b/>
        <sz val="11"/>
        <color theme="1"/>
        <rFont val="Arial Narrow"/>
        <family val="2"/>
      </rPr>
      <t xml:space="preserve">DTAM: </t>
    </r>
    <r>
      <rPr>
        <sz val="11"/>
        <color theme="1"/>
        <rFont val="Arial Narrow"/>
        <family val="2"/>
      </rPr>
      <t xml:space="preserve">N/A
</t>
    </r>
    <r>
      <rPr>
        <b/>
        <sz val="11"/>
        <color theme="1"/>
        <rFont val="Arial Narrow"/>
        <family val="2"/>
      </rPr>
      <t xml:space="preserve">DTAO: </t>
    </r>
    <r>
      <rPr>
        <sz val="11"/>
        <color theme="1"/>
        <rFont val="Arial Narrow"/>
        <family val="2"/>
      </rPr>
      <t xml:space="preserve">N/A
</t>
    </r>
    <r>
      <rPr>
        <b/>
        <sz val="11"/>
        <color theme="1"/>
        <rFont val="Arial Narrow"/>
        <family val="2"/>
      </rPr>
      <t>DTCA:</t>
    </r>
    <r>
      <rPr>
        <sz val="11"/>
        <color theme="1"/>
        <rFont val="Arial Narrow"/>
        <family val="2"/>
      </rPr>
      <t xml:space="preserve"> N/A</t>
    </r>
  </si>
  <si>
    <r>
      <rPr>
        <b/>
        <sz val="11"/>
        <color theme="1"/>
        <rFont val="Arial Narrow"/>
        <family val="2"/>
      </rPr>
      <t xml:space="preserve">
DTPA:</t>
    </r>
    <r>
      <rPr>
        <sz val="11"/>
        <color theme="1"/>
        <rFont val="Arial Narrow"/>
        <family val="2"/>
      </rPr>
      <t xml:space="preserve"> 11/04/2023</t>
    </r>
    <r>
      <rPr>
        <b/>
        <sz val="11"/>
        <color theme="1"/>
        <rFont val="Arial Narrow"/>
        <family val="2"/>
      </rPr>
      <t xml:space="preserve">
DTOR: </t>
    </r>
    <r>
      <rPr>
        <sz val="11"/>
        <color theme="1"/>
        <rFont val="Arial Narrow"/>
        <family val="2"/>
      </rPr>
      <t>12/04/2023</t>
    </r>
    <r>
      <rPr>
        <b/>
        <sz val="11"/>
        <color theme="1"/>
        <rFont val="Arial Narrow"/>
        <family val="2"/>
      </rPr>
      <t xml:space="preserve">
DTAN: </t>
    </r>
    <r>
      <rPr>
        <sz val="11"/>
        <color theme="1"/>
        <rFont val="Arial Narrow"/>
        <family val="2"/>
      </rPr>
      <t>27/03/2023</t>
    </r>
    <r>
      <rPr>
        <b/>
        <sz val="11"/>
        <color theme="1"/>
        <rFont val="Arial Narrow"/>
        <family val="2"/>
      </rPr>
      <t xml:space="preserve">
DTAM: </t>
    </r>
    <r>
      <rPr>
        <sz val="11"/>
        <color theme="1"/>
        <rFont val="Arial Narrow"/>
        <family val="2"/>
      </rPr>
      <t>30/032023</t>
    </r>
    <r>
      <rPr>
        <b/>
        <sz val="11"/>
        <color theme="1"/>
        <rFont val="Arial Narrow"/>
        <family val="2"/>
      </rPr>
      <t xml:space="preserve">
DTAO: </t>
    </r>
    <r>
      <rPr>
        <sz val="11"/>
        <color theme="1"/>
        <rFont val="Arial Narrow"/>
        <family val="2"/>
      </rPr>
      <t>110/04/2023</t>
    </r>
    <r>
      <rPr>
        <b/>
        <sz val="11"/>
        <color theme="1"/>
        <rFont val="Arial Narrow"/>
        <family val="2"/>
      </rPr>
      <t xml:space="preserve">
DTCA: </t>
    </r>
    <r>
      <rPr>
        <sz val="11"/>
        <color theme="1"/>
        <rFont val="Arial Narrow"/>
        <family val="2"/>
      </rPr>
      <t>31/03/2023</t>
    </r>
  </si>
  <si>
    <r>
      <rPr>
        <b/>
        <sz val="11"/>
        <rFont val="Arial Narrow"/>
        <family val="2"/>
      </rPr>
      <t>DTPA:</t>
    </r>
    <r>
      <rPr>
        <sz val="11"/>
        <rFont val="Arial Narrow"/>
        <family val="2"/>
      </rPr>
      <t xml:space="preserve"> Se realiza tres novedas en el trimestre monitoreado, las cuales se solicitaron por periodo de vacaciones, modificación de perfil y creación de usuario. Evidencias: Solicitud SIIF Vanessa Varon_Vacaciones,GRFN_FO_28 Vanessa Varon, Solicitud SIIF Y TOKEN_Nuevo usuarios, GRFN_FO_28 Nuevo usuario, Solitud SIIF Diego Gil_modificación de perfil y GRFN_FO_28 Modificar perfil
</t>
    </r>
    <r>
      <rPr>
        <b/>
        <sz val="11"/>
        <rFont val="Arial Narrow"/>
        <family val="2"/>
      </rPr>
      <t xml:space="preserve">DTOR: </t>
    </r>
    <r>
      <rPr>
        <sz val="11"/>
        <rFont val="Arial Narrow"/>
        <family val="2"/>
      </rPr>
      <t xml:space="preserve">Se presentaron 3 ingresos de contratistas y 1 modificacion de perfil por reemplazo del pagador regional por dias de compensatorio, todas estas solicitudes se gestionaron por medio del orfeo.
Anexo1_Activ_token_alejandra.pdf
Anexo2_Activ_token_Leidy_Ciprian.pdf
Anexo3_Activ_token_Meyer_Parrado.pdf
Anexo4_modifiacion_Alejandra_Torres.pdf
</t>
    </r>
    <r>
      <rPr>
        <b/>
        <sz val="11"/>
        <rFont val="Arial Narrow"/>
        <family val="2"/>
      </rPr>
      <t>DTAN:</t>
    </r>
    <r>
      <rPr>
        <sz val="11"/>
        <rFont val="Arial Narrow"/>
        <family val="2"/>
      </rPr>
      <t xml:space="preserve"> Para el presente cuatrimestre La Direccion  TerritoriaL remite las solicitudes de asignación de perfiles en SIIfF. se adjuntan 6 archivos que hacen parte  de las novedades: anexos:FORMATO SIIF CARMEN IMPUESTOS.- FORMATO SIIF FABIO.- MEMORANDO SOLICITUD CREACION SIIF FABIO.-  Memorando SOLICITUD SIIF CARMEN IMPUESTOS.-  REPORTE SIIF CARMEN IMPUESTOS.- REPORTE SIIF FABIO.
</t>
    </r>
    <r>
      <rPr>
        <b/>
        <sz val="11"/>
        <rFont val="Arial Narrow"/>
        <family val="2"/>
      </rPr>
      <t xml:space="preserve">DTAM: </t>
    </r>
    <r>
      <rPr>
        <sz val="11"/>
        <rFont val="Arial Narrow"/>
        <family val="2"/>
      </rPr>
      <t xml:space="preserve">DTAM: Se generan solicitudes acorde a las novedades presentadas en el periodo mediante Orfeo  y Formato de novedades, así: 
Anexo 1 20235000001373  Solicitud Activar Usuarios SIIF DTAM Febrero 2023
Anexo 2 20235000000031 Oficio Cambio Titularidad ante GSE
Anexo 3 20235000000061 SOLICITUD CAMBIO TITULARIDAD CERTIFICADO DIGITAL AYDA A EDGAR OLAYA
Anexo 4 20235000001603Solicitud Usuario y cambio titularidad Digital SIIF 2023 DTAM
Anexo 5 20235000001633  SOLICITUD USUARIO SIIF MARÍA DE LOS ÁNGELES FEBRERO 2023
Anexo 6 20235000001963 21SOLICITUD AMPLIAR VIGENCIA USUARIO SIIF
Anexo 6 20235000001963 21SOLICITUD AMPLIAR VIGENCIA USUARIO SIIF
Anexo 8 20235000002233 SOLICITUD ASOCIAR UNIDAD EJECUTORA DIRECTOR TERRITORIAL
Anexo 9 20235000002243 SOLICITUD ELIMINAR USUARIOS SIIF DTAM FEBRERO 2023
Anexo 10 20235000002783 SOLICITUD ADICIONAR PERFIL L (CONTADOR) DTAM MARZO DTAM 2023
Anexo 11 20235000002863 SOLICITUD ASOCIAR UNIDAD EJECUTORA LEYDY VELASQUEZ DE DTOR A LA DTAM
Anexo 13 FORMATO CLAUDIA ASTRID SOTAQUIRA MEL
Anexo 14 FORMATO CLAUDIA MUÑOZ
Anexo 15 FORMATO EDGAR OLAYA - TRAMITADO
Anexo 16 FORMATO GLORIA ORTIZ - TRAMITAD
Anexo 17 FORMATO GLORIA PATRICIA ORTIZ
Anexo 18 FORMATO JHONATAN PRIETO
Anexo 19 FORMATO MARIA DE LOS ANGELES AMADO
Anexo 20 FORMATO MAURICIO ALVAREZ
Anexo 21 FormatoSIIFNancyRivera
Anexo 22 Adicion Unidad Ejecutora Usuario Leydy Velasquez.
URL: https://drive.google.com/drive/folders/1hvxrqbGs14roXy8clOznB21CDP8z1QNZ?usp=sharing
</t>
    </r>
    <r>
      <rPr>
        <b/>
        <sz val="11"/>
        <rFont val="Arial Narrow"/>
        <family val="2"/>
      </rPr>
      <t xml:space="preserve">DTAO: </t>
    </r>
    <r>
      <rPr>
        <sz val="11"/>
        <rFont val="Arial Narrow"/>
        <family val="2"/>
      </rPr>
      <t xml:space="preserve">Mediante  orfeo y los respectivos  formatos de novedades  SIIF Nación, se notifico al nivel central la creación de Usuario de la contratista Nazly Viviana Parra, La activación de usuario de Karol Ramos, creación de usuario Euclides Oliveros. 
Evidencias: 
Formato novedades SIIF Nazly Viviana Parra.
Orfeo 20236070000013_Karol Ramos 
Formato novedades SIIF Karol Ramos 
Orfeo 20236070000043 Euclides oliveros.pdf
Formato novedades SIIF Euclides Oliveros
</t>
    </r>
    <r>
      <rPr>
        <b/>
        <sz val="11"/>
        <color theme="1"/>
        <rFont val="Arial Narrow"/>
        <family val="2"/>
      </rPr>
      <t>DTCA:</t>
    </r>
    <r>
      <rPr>
        <sz val="11"/>
        <color theme="1"/>
        <rFont val="Arial Narrow"/>
        <family val="2"/>
      </rPr>
      <t xml:space="preserve"> No se presentaron novedades de enero a marzo</t>
    </r>
    <r>
      <rPr>
        <b/>
        <sz val="11"/>
        <color theme="1"/>
        <rFont val="Arial Narrow"/>
        <family val="2"/>
      </rPr>
      <t xml:space="preserve">
</t>
    </r>
  </si>
  <si>
    <r>
      <t xml:space="preserve">DTPA: </t>
    </r>
    <r>
      <rPr>
        <sz val="11"/>
        <color theme="1"/>
        <rFont val="Arial Narrow"/>
        <family val="2"/>
      </rPr>
      <t>16,7%</t>
    </r>
    <r>
      <rPr>
        <b/>
        <sz val="11"/>
        <color theme="1"/>
        <rFont val="Arial Narrow"/>
        <family val="2"/>
      </rPr>
      <t xml:space="preserve">
DTOR: </t>
    </r>
    <r>
      <rPr>
        <sz val="11"/>
        <color theme="1"/>
        <rFont val="Arial Narrow"/>
        <family val="2"/>
      </rPr>
      <t>16,66%</t>
    </r>
    <r>
      <rPr>
        <b/>
        <sz val="11"/>
        <color theme="1"/>
        <rFont val="Arial Narrow"/>
        <family val="2"/>
      </rPr>
      <t xml:space="preserve">
DTAN: </t>
    </r>
    <r>
      <rPr>
        <sz val="11"/>
        <color theme="1"/>
        <rFont val="Arial Narrow"/>
        <family val="2"/>
      </rPr>
      <t>16.66%</t>
    </r>
    <r>
      <rPr>
        <b/>
        <sz val="11"/>
        <color theme="1"/>
        <rFont val="Arial Narrow"/>
        <family val="2"/>
      </rPr>
      <t xml:space="preserve">
DTAM: </t>
    </r>
    <r>
      <rPr>
        <sz val="11"/>
        <color theme="1"/>
        <rFont val="Arial Narrow"/>
        <family val="2"/>
      </rPr>
      <t>16,66%</t>
    </r>
    <r>
      <rPr>
        <b/>
        <sz val="11"/>
        <color theme="1"/>
        <rFont val="Arial Narrow"/>
        <family val="2"/>
      </rPr>
      <t xml:space="preserve">
DTAO:</t>
    </r>
    <r>
      <rPr>
        <sz val="11"/>
        <color theme="1"/>
        <rFont val="Arial Narrow"/>
        <family val="2"/>
      </rPr>
      <t xml:space="preserve"> 16.66%</t>
    </r>
    <r>
      <rPr>
        <b/>
        <sz val="11"/>
        <color theme="1"/>
        <rFont val="Arial Narrow"/>
        <family val="2"/>
      </rPr>
      <t xml:space="preserve">
DTCA: </t>
    </r>
    <r>
      <rPr>
        <sz val="11"/>
        <color theme="1"/>
        <rFont val="Arial Narrow"/>
        <family val="2"/>
      </rPr>
      <t>N/A</t>
    </r>
  </si>
  <si>
    <r>
      <t xml:space="preserve">PNN Cueva De Los Guacharos: </t>
    </r>
    <r>
      <rPr>
        <sz val="11"/>
        <color theme="1"/>
        <rFont val="Arial Narrow"/>
        <family val="2"/>
      </rPr>
      <t>30/03/2023</t>
    </r>
    <r>
      <rPr>
        <b/>
        <sz val="11"/>
        <color theme="1"/>
        <rFont val="Arial Narrow"/>
        <family val="2"/>
      </rPr>
      <t xml:space="preserve">
PNN Los Nevados: </t>
    </r>
    <r>
      <rPr>
        <sz val="11"/>
        <color theme="1"/>
        <rFont val="Arial Narrow"/>
        <family val="2"/>
      </rPr>
      <t>30/03/2023</t>
    </r>
    <r>
      <rPr>
        <b/>
        <sz val="11"/>
        <color theme="1"/>
        <rFont val="Arial Narrow"/>
        <family val="2"/>
      </rPr>
      <t xml:space="preserve">
SFF Galeras: </t>
    </r>
    <r>
      <rPr>
        <sz val="11"/>
        <color theme="1"/>
        <rFont val="Arial Narrow"/>
        <family val="2"/>
      </rPr>
      <t>30/03/2023</t>
    </r>
    <r>
      <rPr>
        <b/>
        <sz val="11"/>
        <color theme="1"/>
        <rFont val="Arial Narrow"/>
        <family val="2"/>
      </rPr>
      <t xml:space="preserve">
SFF Isla De La Corota</t>
    </r>
    <r>
      <rPr>
        <sz val="11"/>
        <color theme="1"/>
        <rFont val="Arial Narrow"/>
        <family val="2"/>
      </rPr>
      <t>: 30/03/2023</t>
    </r>
    <r>
      <rPr>
        <b/>
        <sz val="11"/>
        <color theme="1"/>
        <rFont val="Arial Narrow"/>
        <family val="2"/>
      </rPr>
      <t xml:space="preserve">
SFF Otún Quimbaya:</t>
    </r>
    <r>
      <rPr>
        <sz val="11"/>
        <color theme="1"/>
        <rFont val="Arial Narrow"/>
        <family val="2"/>
      </rPr>
      <t>30/03/2023</t>
    </r>
  </si>
  <si>
    <r>
      <rPr>
        <b/>
        <sz val="11"/>
        <color theme="1"/>
        <rFont val="Arial Narrow"/>
        <family val="2"/>
      </rPr>
      <t xml:space="preserve">DTAO: PNN Cueva De Los Guacharos: </t>
    </r>
    <r>
      <rPr>
        <sz val="11"/>
        <color theme="1"/>
        <rFont val="Arial Narrow"/>
        <family val="2"/>
      </rPr>
      <t xml:space="preserve">El PNN Cueva de los Guacharos ha venido haciendo el control de boletería, esta misma es enviada semanalmente a la DTAO. Evidencias:  Anexo 1_Inventario boletería PNN - GUA, marzo 24 2- 023
</t>
    </r>
    <r>
      <rPr>
        <b/>
        <sz val="11"/>
        <color theme="1"/>
        <rFont val="Arial Narrow"/>
        <family val="2"/>
      </rPr>
      <t xml:space="preserve">PNN Los Nevados: </t>
    </r>
    <r>
      <rPr>
        <sz val="11"/>
        <color theme="1"/>
        <rFont val="Arial Narrow"/>
        <family val="2"/>
      </rPr>
      <t xml:space="preserve"> Se viene generando el recaudo de ingresos de visitantes por el sector Laguna del Otún, aclarando que el recaudo sector Brisas - Potosí - El Cisne, es recibido por la Unión Temporal Operación Nevados en el marco del contrato de concesión de servicios ecoturísticos No. 001 de 2019. Se genera actualización y control al inventario de boletería de ingreso sector Laguna del Otún  disponible en la oficina del PNN Los Nevados en Manizales. La boletería de ingreso al PNN Los Nevados se encuentra en custodia de la contratista Técnico Yeimy Fabiola Rincón Torres quien apoya la implementación del Plan de Ordenamiento Ecoturístico del PNN Los Nevados. Esta boletería reposa en la oficina del Parque en Manizales.  A partir de la boletería de ingreso recibida por la Subdirección Administrativa y Financiera de Parques, se genera un registro de control tipo inventario de boletería para fortalecer el control en la disponibilidad, la ubicación y distribución de boletería.  Evidencias:  Control de recaudo Boletería Ene, febrero, marzo. 
</t>
    </r>
    <r>
      <rPr>
        <b/>
        <sz val="11"/>
        <color theme="1"/>
        <rFont val="Arial Narrow"/>
        <family val="2"/>
      </rPr>
      <t xml:space="preserve">SFF Galeras: </t>
    </r>
    <r>
      <rPr>
        <sz val="11"/>
        <color theme="1"/>
        <rFont val="Arial Narrow"/>
        <family val="2"/>
      </rPr>
      <t xml:space="preserve">Se cuenta con un informe mensual de control de boletería para el primer trimestre con corte al 21 de marzo. Evidencia: Anexo 1. Inventario de boletería. 
</t>
    </r>
    <r>
      <rPr>
        <b/>
        <sz val="11"/>
        <color theme="1"/>
        <rFont val="Arial Narrow"/>
        <family val="2"/>
      </rPr>
      <t>SF Isla De La Corota:</t>
    </r>
    <r>
      <rPr>
        <sz val="11"/>
        <color theme="1"/>
        <rFont val="Arial Narrow"/>
        <family val="2"/>
      </rPr>
      <t xml:space="preserve"> El AP es un área con vocación ecoturística, sin embargo, teniendo en cuenta a la actual resolución 448 del 29 de diciembre de 2022; el Sendero El Quiche se encuentra cerrado por lo tanto no hay venta de boletería desde el mes de marzo de 2020. La boletería que se tenía en custodia se pasó en préstamo a Nivel Central en el año 2022 y a la fecha no se ha devuelto al AP.
</t>
    </r>
    <r>
      <rPr>
        <b/>
        <sz val="11"/>
        <color theme="1"/>
        <rFont val="Arial Narrow"/>
        <family val="2"/>
      </rPr>
      <t>SFF Otún Quimbaya:</t>
    </r>
    <r>
      <rPr>
        <sz val="11"/>
        <color theme="1"/>
        <rFont val="Arial Narrow"/>
        <family val="2"/>
      </rPr>
      <t xml:space="preserve"> SFF Otún Quimbaya: El AP cuenta con un inventario de boletería de ingreso disponible de 6950 boletas con corte a el 27 de marzo de 2023, donde se han recibido 168 visitantes Nacionales, 211 Extranjeros, 280 Exentos, para un total de 659 visitantes con corte a el 27 de marzo de 2023. Evidencias: Anexo 1. Control de recaudo Boletería Ene, Febrero, Marzo.</t>
    </r>
  </si>
  <si>
    <r>
      <t xml:space="preserve">PNN Cueva De Los Guacharos: </t>
    </r>
    <r>
      <rPr>
        <sz val="11"/>
        <color theme="1"/>
        <rFont val="Arial Narrow"/>
        <family val="2"/>
      </rPr>
      <t>33.3%</t>
    </r>
    <r>
      <rPr>
        <b/>
        <sz val="11"/>
        <color theme="1"/>
        <rFont val="Arial Narrow"/>
        <family val="2"/>
      </rPr>
      <t xml:space="preserve">
PNN Los Nevados: </t>
    </r>
    <r>
      <rPr>
        <sz val="11"/>
        <color theme="1"/>
        <rFont val="Arial Narrow"/>
        <family val="2"/>
      </rPr>
      <t>33.3%</t>
    </r>
    <r>
      <rPr>
        <b/>
        <sz val="11"/>
        <color theme="1"/>
        <rFont val="Arial Narrow"/>
        <family val="2"/>
      </rPr>
      <t xml:space="preserve">
SFF Galeras:</t>
    </r>
    <r>
      <rPr>
        <sz val="11"/>
        <color theme="1"/>
        <rFont val="Arial Narrow"/>
        <family val="2"/>
      </rPr>
      <t xml:space="preserve"> 33.3%
</t>
    </r>
    <r>
      <rPr>
        <b/>
        <sz val="11"/>
        <color theme="1"/>
        <rFont val="Arial Narrow"/>
        <family val="2"/>
      </rPr>
      <t xml:space="preserve">SFF Isla De La Corota: </t>
    </r>
    <r>
      <rPr>
        <sz val="11"/>
        <color theme="1"/>
        <rFont val="Arial Narrow"/>
        <family val="2"/>
      </rPr>
      <t>N/A</t>
    </r>
    <r>
      <rPr>
        <b/>
        <sz val="11"/>
        <color theme="1"/>
        <rFont val="Arial Narrow"/>
        <family val="2"/>
      </rPr>
      <t xml:space="preserve">
SFF Otún Quimbaya:</t>
    </r>
    <r>
      <rPr>
        <sz val="11"/>
        <color theme="1"/>
        <rFont val="Arial Narrow"/>
        <family val="2"/>
      </rPr>
      <t>33.3%</t>
    </r>
  </si>
  <si>
    <r>
      <rPr>
        <b/>
        <sz val="11"/>
        <color theme="1"/>
        <rFont val="Arial Narrow"/>
        <family val="2"/>
      </rPr>
      <t xml:space="preserve">DTCA: </t>
    </r>
    <r>
      <rPr>
        <sz val="11"/>
        <color theme="1"/>
        <rFont val="Arial Narrow"/>
        <family val="2"/>
      </rPr>
      <t>31/03/2023</t>
    </r>
  </si>
  <si>
    <r>
      <rPr>
        <b/>
        <sz val="11"/>
        <color theme="1"/>
        <rFont val="Arial Narrow"/>
        <family val="2"/>
      </rPr>
      <t xml:space="preserve">DTCA: </t>
    </r>
    <r>
      <rPr>
        <sz val="11"/>
        <color theme="1"/>
        <rFont val="Arial Narrow"/>
        <family val="2"/>
      </rPr>
      <t xml:space="preserve">Se realizó control mensual de las AP con vocación ecoturística. En el PNN OLD PROVIDENCE, actualmente no se cobra boletería. Las AP presentaron los reportes de control mensual de boletería  </t>
    </r>
  </si>
  <si>
    <r>
      <rPr>
        <b/>
        <sz val="11"/>
        <color theme="1"/>
        <rFont val="Arial Narrow"/>
        <family val="2"/>
      </rPr>
      <t>DTAN:</t>
    </r>
    <r>
      <rPr>
        <sz val="11"/>
        <color theme="1"/>
        <rFont val="Arial Narrow"/>
        <family val="2"/>
      </rPr>
      <t>30/03/2023</t>
    </r>
  </si>
  <si>
    <r>
      <t xml:space="preserve">DTAN: </t>
    </r>
    <r>
      <rPr>
        <sz val="11"/>
        <color theme="1"/>
        <rFont val="Arial Narrow"/>
        <family val="2"/>
      </rPr>
      <t>33.33%</t>
    </r>
  </si>
  <si>
    <r>
      <rPr>
        <b/>
        <sz val="11"/>
        <color theme="1"/>
        <rFont val="Arial Narrow"/>
        <family val="2"/>
      </rPr>
      <t xml:space="preserve">DTOR: </t>
    </r>
    <r>
      <rPr>
        <sz val="11"/>
        <color theme="1"/>
        <rFont val="Arial Narrow"/>
        <family val="2"/>
      </rPr>
      <t>Las áreas protegidas relacionan en el formato estipulado por Nivel Central los inventarios de boleteria en el cual señalan los numeros de talonarios y de boletas que se encuentran disponibles a la fecha, el seguimiento de la numeración utilizada se realiza mes a mes con la revisión de la Matriz ingreso a visitantes y control de recuados. Anexo: relacion de boletas utilizadas de enero a marzo.
Anexo1_rela_boletas_ ener_marzo.xlsx</t>
    </r>
  </si>
  <si>
    <r>
      <rPr>
        <b/>
        <sz val="11"/>
        <color theme="1"/>
        <rFont val="Arial Narrow"/>
        <family val="2"/>
      </rPr>
      <t>DTOR:</t>
    </r>
    <r>
      <rPr>
        <sz val="11"/>
        <color theme="1"/>
        <rFont val="Arial Narrow"/>
        <family val="2"/>
      </rPr>
      <t xml:space="preserve"> 33,33%</t>
    </r>
  </si>
  <si>
    <r>
      <rPr>
        <b/>
        <sz val="11"/>
        <color theme="1"/>
        <rFont val="Arial Narrow"/>
        <family val="2"/>
      </rPr>
      <t xml:space="preserve">DTPA: </t>
    </r>
    <r>
      <rPr>
        <sz val="11"/>
        <color theme="1"/>
        <rFont val="Arial Narrow"/>
        <family val="2"/>
      </rPr>
      <t>Las AP, diligencian el formato GRFN_FO_09, denominado "</t>
    </r>
    <r>
      <rPr>
        <i/>
        <sz val="11"/>
        <color theme="1"/>
        <rFont val="Arial Narrow"/>
        <family val="2"/>
      </rPr>
      <t>Formato de ingreso de visitantes y control de recaudo</t>
    </r>
    <r>
      <rPr>
        <sz val="11"/>
        <color theme="1"/>
        <rFont val="Arial Narrow"/>
        <family val="2"/>
      </rPr>
      <t>", permitiendo mensualmente a través una base de datos consolidada de boleteria  consumida y  disponible en las áreas protegidas PNN Gorgona y PNN Utría. Evidencia: 
-PNN Utria: Informe Ingreso de visitantes Ene 2023, Informe Ingreso de visitantes feb 2023 y grfn_fo_09_-ingreso-de-visitantes-y-control-de-recaudo_MARZO -2023
-PNN Gorgona:Control ingreso de visitantes ENE 2023 y Control ingreso de visitantes feb 2023
*NOTA: para el mes de Marzo el PNN Gorgona entro a cuarentena por lo tanto no hay ingreso de visitantes en el AP</t>
    </r>
  </si>
  <si>
    <r>
      <rPr>
        <b/>
        <sz val="11"/>
        <color theme="1"/>
        <rFont val="Arial Narrow"/>
        <family val="2"/>
      </rPr>
      <t>PNN Gorgona:</t>
    </r>
    <r>
      <rPr>
        <sz val="11"/>
        <color theme="1"/>
        <rFont val="Arial Narrow"/>
        <family val="2"/>
      </rPr>
      <t xml:space="preserve">.33,33%
</t>
    </r>
    <r>
      <rPr>
        <b/>
        <sz val="11"/>
        <color theme="1"/>
        <rFont val="Arial Narrow"/>
        <family val="2"/>
      </rPr>
      <t xml:space="preserve">PNN Utría: </t>
    </r>
    <r>
      <rPr>
        <sz val="11"/>
        <color theme="1"/>
        <rFont val="Arial Narrow"/>
        <family val="2"/>
      </rPr>
      <t>33,3%</t>
    </r>
  </si>
  <si>
    <r>
      <rPr>
        <b/>
        <sz val="11"/>
        <color theme="1"/>
        <rFont val="Arial Narrow"/>
        <family val="2"/>
      </rPr>
      <t>GGF:</t>
    </r>
    <r>
      <rPr>
        <sz val="11"/>
        <color theme="1"/>
        <rFont val="Arial Narrow"/>
        <family val="2"/>
      </rPr>
      <t xml:space="preserve"> 19/04/2023</t>
    </r>
  </si>
  <si>
    <r>
      <rPr>
        <b/>
        <sz val="11"/>
        <color theme="1"/>
        <rFont val="Arial Narrow"/>
        <family val="2"/>
      </rPr>
      <t xml:space="preserve">GGF: </t>
    </r>
    <r>
      <rPr>
        <sz val="11"/>
        <color theme="1"/>
        <rFont val="Arial Narrow"/>
        <family val="2"/>
      </rPr>
      <t xml:space="preserve"> N/A</t>
    </r>
  </si>
  <si>
    <r>
      <rPr>
        <b/>
        <sz val="11"/>
        <color theme="1"/>
        <rFont val="Arial Narrow"/>
        <family val="2"/>
      </rPr>
      <t>GGF</t>
    </r>
    <r>
      <rPr>
        <sz val="11"/>
        <color theme="1"/>
        <rFont val="Arial Narrow"/>
        <family val="2"/>
      </rPr>
      <t>: 19/04/2023</t>
    </r>
  </si>
  <si>
    <r>
      <rPr>
        <b/>
        <sz val="11"/>
        <color theme="1"/>
        <rFont val="Arial Narrow"/>
        <family val="2"/>
      </rPr>
      <t xml:space="preserve">GTIC: </t>
    </r>
    <r>
      <rPr>
        <sz val="11"/>
        <color theme="1"/>
        <rFont val="Arial Narrow"/>
        <family val="2"/>
      </rPr>
      <t xml:space="preserve"> 10/04/2023</t>
    </r>
  </si>
  <si>
    <r>
      <rPr>
        <b/>
        <sz val="11"/>
        <color rgb="FF000000"/>
        <rFont val="Arial Narrow"/>
        <family val="2"/>
      </rPr>
      <t xml:space="preserve">GTIC: </t>
    </r>
    <r>
      <rPr>
        <sz val="11"/>
        <color rgb="FF000000"/>
        <rFont val="Arial Narrow"/>
        <family val="2"/>
      </rPr>
      <t xml:space="preserve">Cuenta con un sistema de protección de aplicaciones Web que se monitorea  diariamente mitigando los riesgos asociados a estas. 
</t>
    </r>
    <r>
      <rPr>
        <b/>
        <sz val="11"/>
        <color rgb="FF000000"/>
        <rFont val="Arial Narrow"/>
        <family val="2"/>
      </rPr>
      <t>Anexo 1.</t>
    </r>
    <r>
      <rPr>
        <sz val="11"/>
        <color rgb="FF000000"/>
        <rFont val="Arial Narrow"/>
        <family val="2"/>
      </rPr>
      <t xml:space="preserve"> Reporte Actividad WAF</t>
    </r>
  </si>
  <si>
    <r>
      <rPr>
        <b/>
        <sz val="11"/>
        <color theme="1"/>
        <rFont val="Arial Narrow"/>
        <family val="2"/>
      </rPr>
      <t xml:space="preserve">GTIC </t>
    </r>
    <r>
      <rPr>
        <sz val="11"/>
        <color theme="1"/>
        <rFont val="Arial Narrow"/>
        <family val="2"/>
      </rPr>
      <t xml:space="preserve"> Realizó seguimiento del conocimiento sobre los lineamientos entregados del procedimiento de conficto de intereses. </t>
    </r>
    <r>
      <rPr>
        <b/>
        <sz val="11"/>
        <color theme="1"/>
        <rFont val="Arial Narrow"/>
        <family val="2"/>
      </rPr>
      <t xml:space="preserve">Anexo: </t>
    </r>
    <r>
      <rPr>
        <sz val="11"/>
        <color theme="1"/>
        <rFont val="Arial Narrow"/>
        <family val="2"/>
      </rPr>
      <t>Encuesta conflicto intereses GTIC-2023 (respuestas).</t>
    </r>
  </si>
  <si>
    <r>
      <rPr>
        <b/>
        <sz val="11"/>
        <color theme="1"/>
        <rFont val="Arial Narrow"/>
        <family val="2"/>
      </rPr>
      <t>GTIC:</t>
    </r>
    <r>
      <rPr>
        <sz val="11"/>
        <color theme="1"/>
        <rFont val="Arial Narrow"/>
        <family val="2"/>
      </rPr>
      <t xml:space="preserve"> 10/04/2023</t>
    </r>
  </si>
  <si>
    <r>
      <rPr>
        <b/>
        <sz val="11"/>
        <color theme="1"/>
        <rFont val="Arial Narrow"/>
        <family val="2"/>
      </rPr>
      <t xml:space="preserve">GTIC: </t>
    </r>
    <r>
      <rPr>
        <sz val="11"/>
        <color theme="1"/>
        <rFont val="Arial Narrow"/>
        <family val="2"/>
      </rPr>
      <t>10/04/2023</t>
    </r>
  </si>
  <si>
    <r>
      <rPr>
        <b/>
        <sz val="11"/>
        <color theme="1"/>
        <rFont val="Arial Narrow"/>
        <family val="2"/>
      </rPr>
      <t xml:space="preserve">GTIC: </t>
    </r>
    <r>
      <rPr>
        <sz val="11"/>
        <color theme="1"/>
        <rFont val="Arial Narrow"/>
        <family val="2"/>
      </rPr>
      <t xml:space="preserve"> 33%</t>
    </r>
  </si>
  <si>
    <r>
      <rPr>
        <b/>
        <sz val="11"/>
        <color theme="1"/>
        <rFont val="Arial Narrow"/>
        <family val="2"/>
      </rPr>
      <t>GTIC:</t>
    </r>
    <r>
      <rPr>
        <sz val="11"/>
        <color theme="1"/>
        <rFont val="Arial Narrow"/>
        <family val="2"/>
      </rPr>
      <t xml:space="preserve"> Generar mecanismos de socialización relacionados con el procedimiento de conflicto de intereses mediante correo electronico y encuesta de conocimientos. </t>
    </r>
    <r>
      <rPr>
        <b/>
        <sz val="11"/>
        <color theme="1"/>
        <rFont val="Arial Narrow"/>
        <family val="2"/>
      </rPr>
      <t>Anexo</t>
    </r>
    <r>
      <rPr>
        <sz val="11"/>
        <color theme="1"/>
        <rFont val="Arial Narrow"/>
        <family val="2"/>
      </rPr>
      <t>. Correo - Importante diligenciar encuesta de Procedimiento Conflicto de Intereses-2023.</t>
    </r>
  </si>
  <si>
    <r>
      <rPr>
        <b/>
        <sz val="11"/>
        <rFont val="Arial Narrow"/>
        <family val="2"/>
      </rPr>
      <t>GPC:</t>
    </r>
    <r>
      <rPr>
        <sz val="11"/>
        <rFont val="Arial Narrow"/>
        <family val="2"/>
      </rPr>
      <t xml:space="preserve"> Para la gestión de documentos tramitados al primer trimestre de 2023 se finalizaron los trámites de 12.920 Documentos del Sistema de Gestión Documental, Así mismo se elaboró cronograma de plan de trabajo de archivo donde se establecieron y actualizaron las actividades a realizar en la vigencia 2023 y que de acuerdo con lo avanzado por las diferentes unidades administrativas se lleva un 28% aproximadamente, así mismo se han realizado campañas a través de flashes informativos sobre el manejo del Sistema de Gestión Documental orfeo, como también capacitaciones y sensibilizaciones del aplicativo.
Por otra parte, se realizó asistencia técnica con el archivo general en el manejo de la ventanilla única de correspondencia y el manejo del acuerdo 060 de 2000 manejo de comunicaciones oficiales.
También se ha adelantado la revisión y revisión del protocolo de gestión documental referente a la conservación y preservación de los documentos que pueden ser objeto de valoración para su conservación permanente en atención a la violación de los derechos humanos a través del conflicto armado del país, con el Centro Nacional de Memoria Histórica.
Por último, se ha adelantado la revisión y actualización de formatos del Proceso de Gestión Documental, así como la revisión e inclusión de un instructivo para la organización de historias laborales
</t>
    </r>
    <r>
      <rPr>
        <b/>
        <sz val="11"/>
        <rFont val="Arial Narrow"/>
        <family val="2"/>
      </rPr>
      <t>Anexo 1. Ponderado Nal- %avance-Gdtal-2023</t>
    </r>
  </si>
  <si>
    <t>Se realizó encuesta  encuesta de conocimiento al Grupo de Procesos Corporativos con el fin de realizar seguimiento al conocimiento y apropiación sobre los lineamientos estandarizados y documentados por la Entidad relacionados con conflicto de intereses.
Anexo1: Análisis de encuesta sobre el conocimiento y apropiación sobre los lineamientos relacionados con conflicto de intereses</t>
  </si>
  <si>
    <t>DTAO: 18/04/2023
DTOR: 18/04/2023
DTAM: 18/04/2023
DTAN: 18/04/2023
DTPA: 18/04/2023
DTCA: 18/04/2023</t>
  </si>
  <si>
    <r>
      <t xml:space="preserve">Se elaboró memorando 20234600001963 al Grupo de Gestión Humana para solicitar capacitación para la vigencia 2023.
</t>
    </r>
    <r>
      <rPr>
        <b/>
        <sz val="11"/>
        <color theme="1"/>
        <rFont val="Arial Narrow"/>
        <family val="2"/>
      </rPr>
      <t>Anexo 1: Memorando Solicitud Capacitación Código de Integridad.</t>
    </r>
  </si>
  <si>
    <r>
      <t xml:space="preserve">1. Realizar sensibilización a los servidores públicos en el código de intregridad
</t>
    </r>
    <r>
      <rPr>
        <b/>
        <sz val="11"/>
        <rFont val="Arial Narrow"/>
        <family val="2"/>
      </rPr>
      <t>Nota</t>
    </r>
    <r>
      <rPr>
        <sz val="11"/>
        <rFont val="Arial Narrow"/>
        <family val="2"/>
      </rPr>
      <t>: La meta de la acción de control es anual</t>
    </r>
  </si>
  <si>
    <r>
      <rPr>
        <b/>
        <sz val="11"/>
        <color theme="1"/>
        <rFont val="Arial Narrow"/>
        <family val="2"/>
      </rPr>
      <t xml:space="preserve">GPC: </t>
    </r>
    <r>
      <rPr>
        <sz val="11"/>
        <color theme="1"/>
        <rFont val="Arial Narrow"/>
        <family val="2"/>
      </rPr>
      <t>18/04/2023</t>
    </r>
  </si>
  <si>
    <r>
      <rPr>
        <b/>
        <sz val="11"/>
        <color theme="1"/>
        <rFont val="Arial Narrow"/>
        <family val="2"/>
      </rPr>
      <t xml:space="preserve">GPC: </t>
    </r>
    <r>
      <rPr>
        <sz val="11"/>
        <color theme="1"/>
        <rFont val="Arial Narrow"/>
        <family val="2"/>
      </rPr>
      <t>Se realizó encuesta  encuesta de conocimiento al Grupo de Procesos Corporativos con el fin de realizar seguimiento al conocimiento y apropiación sobre los lineamientos estandarizados y documentados por la Entidad relacionados con conflicto de intereses.
Así mismo se realizó socialización a través de correo electrónico del procedimiento y presentación de Conflicto de Interéses.
Anexo1: Análisis de encuesta sobre el conocimiento y apropiación sobre los lineamientos relacionados con conflicto de intereses
Anexo 2. Correo Recordatorio cumplimiento procedimiento conflicto de intereses
Anexo 3. Presentación Conflicto de intereses</t>
    </r>
  </si>
  <si>
    <r>
      <rPr>
        <b/>
        <sz val="11"/>
        <color theme="1"/>
        <rFont val="Arial Narrow"/>
        <family val="2"/>
      </rPr>
      <t xml:space="preserve">GPC: </t>
    </r>
    <r>
      <rPr>
        <sz val="11"/>
        <color theme="1"/>
        <rFont val="Arial Narrow"/>
        <family val="2"/>
      </rPr>
      <t>50%</t>
    </r>
  </si>
  <si>
    <r>
      <rPr>
        <b/>
        <sz val="11"/>
        <rFont val="Arial Narrow"/>
        <family val="2"/>
      </rPr>
      <t>OAJ</t>
    </r>
    <r>
      <rPr>
        <sz val="11"/>
        <rFont val="Arial Narrow"/>
        <family val="2"/>
      </rPr>
      <t>: 27/03/2023</t>
    </r>
  </si>
  <si>
    <t>La OAJ en el marco del seguimiento a las acciones judiciales reportadas para el primer cuatrimestre se encuentra solicitando ante la Agencia de Defensa Jurídica del Estado la asignación de los perfiles en el ekogui (administrador y abogados), adicional a esto se realizó  vigilancia judicial y se adjunta el listado de procesos con corte 26/03/2023 Ver Anexo Base de datos procesos judiciales</t>
  </si>
  <si>
    <t>La OAJ realizó la respectiva encuesta de conocimiento del procedimiento Conflicto de Intereses, con el equipo de trabajo, a través de correo electrónico (evidencia en 1 archivo)</t>
  </si>
  <si>
    <r>
      <rPr>
        <b/>
        <sz val="11"/>
        <rFont val="Arial Narrow"/>
        <family val="2"/>
      </rPr>
      <t>OAJ:</t>
    </r>
    <r>
      <rPr>
        <sz val="11"/>
        <rFont val="Arial Narrow"/>
        <family val="2"/>
      </rPr>
      <t xml:space="preserve"> en el marco del seguimiento a las acciones judiciales reportadas para el primer cuatrimestre se encuentra solicitando ante la Agencia de Defensa Jurídica del Estado la asignación de los perfiles en el ekogui (administrador y abogados), adicional a esto se realizó  vigilancia judicial y se adjunta el listado de procesos con corte 26/03/2023 Ver Anexo Base de datos procesos judiciales</t>
    </r>
  </si>
  <si>
    <r>
      <rPr>
        <b/>
        <sz val="11"/>
        <rFont val="Arial Narrow"/>
        <family val="2"/>
      </rPr>
      <t>OAJ:</t>
    </r>
    <r>
      <rPr>
        <sz val="11"/>
        <rFont val="Arial Narrow"/>
        <family val="2"/>
      </rPr>
      <t xml:space="preserve"> realizó la respectiva encuesta de conocimiento del procedimiento Conflicto de Intereses, con el equipo de trabajo, a través de correo electrónico (evidencia en 1 archivo)</t>
    </r>
  </si>
  <si>
    <t>OAJ: 27/03/2023</t>
  </si>
  <si>
    <r>
      <rPr>
        <b/>
        <sz val="10"/>
        <rFont val="Arial Narrow"/>
        <family val="2"/>
      </rPr>
      <t xml:space="preserve">GAU: </t>
    </r>
    <r>
      <rPr>
        <sz val="10"/>
        <rFont val="Arial Narrow"/>
        <family val="2"/>
      </rPr>
      <t xml:space="preserve">Se enviaron las alertas a las DT y a las dependencias de NC de las PQRSD que tienen a su cargo, los correos se remitieron para los radicados con fecha anterior al vencimiento de acuerdo a la matriz descargada, de igual manera se remiten correos con información de tipos de PQRSD, tiempos de respuesta, pasos para cerrar una PQRSD y no competencia del radicado.
</t>
    </r>
    <r>
      <rPr>
        <b/>
        <sz val="10"/>
        <rFont val="Arial Narrow"/>
        <family val="2"/>
      </rPr>
      <t xml:space="preserve">Evidencias: </t>
    </r>
    <r>
      <rPr>
        <sz val="10"/>
        <rFont val="Arial Narrow"/>
        <family val="2"/>
      </rPr>
      <t xml:space="preserve">
ANEXO 1. FEBRERO
ANEXO 2. MARZO
ANEXO 3. ABRIL
</t>
    </r>
    <r>
      <rPr>
        <b/>
        <sz val="10"/>
        <rFont val="Arial Narrow"/>
        <family val="2"/>
      </rPr>
      <t xml:space="preserve">DTAO: </t>
    </r>
    <r>
      <rPr>
        <sz val="10"/>
        <rFont val="Arial Narrow"/>
        <family val="2"/>
      </rPr>
      <t xml:space="preserve">El  responsable asignado en la DTAO realizó la verificación de los vencimientos de PQRSD  y generó las alertas para  prevenir incumplimientos en los términos de ley para dar respuesta y se remitieron correos a las AP de recordatorios y tramites de PQRS 
</t>
    </r>
    <r>
      <rPr>
        <b/>
        <sz val="10"/>
        <rFont val="Arial Narrow"/>
        <family val="2"/>
      </rPr>
      <t xml:space="preserve">Evidencias: </t>
    </r>
    <r>
      <rPr>
        <sz val="10"/>
        <rFont val="Arial Narrow"/>
        <family val="2"/>
      </rPr>
      <t xml:space="preserve">carpetas: Enero 2023, febrero 2023, marzo 2023, abril 2023
Correo  - Reasignación inmediata de radicados PQRS que no son de su competencia
Correo  - Términos de respuesta PQRS
</t>
    </r>
    <r>
      <rPr>
        <b/>
        <sz val="10"/>
        <rFont val="Arial Narrow"/>
        <family val="2"/>
      </rPr>
      <t>DTPA</t>
    </r>
    <r>
      <rPr>
        <sz val="10"/>
        <rFont val="Arial Narrow"/>
        <family val="2"/>
      </rPr>
      <t xml:space="preserve">:Realizada la verificación de tiempos de respuesta, se remitieron alertas por correo electronico a los responsables con la finalidad de atender oportunamente lo requerido. Evidencias:CORREO ALERTA_RESPUESTA OPORTUNA PQRS_RADICADO 20237570000512_SANCIONATORIOS DTPA, VERIFICACION PQRS CONTROL No.2 RADICADOS ENERO Y FEBRERO - DTPA y CORREO ALERTA -  RESPUESTA OPORTUNA PQRS_RADICADO 20237570001012
</t>
    </r>
    <r>
      <rPr>
        <b/>
        <sz val="10"/>
        <rFont val="Arial Narrow"/>
        <family val="2"/>
      </rPr>
      <t xml:space="preserve">DTOR: </t>
    </r>
    <r>
      <rPr>
        <sz val="10"/>
        <rFont val="Arial Narrow"/>
        <family val="2"/>
      </rPr>
      <t xml:space="preserve">Durante el periodo de reporte se realizó el seguimiento a la matrz de pqrs, extraida del sistema de gestión documental orfeo, garantizando así respuesta oportuna de todas las peticiones allegadas a la Dirección Territorial Orinoquía. Así mismo, se realizaron envío a los jefes de áreas protegidas y equipos de trabajo, información relacionada con términos para dar respuesta oportuna a los derechos de petición.
Anexo 3. Divulgacion_Términos_rta_PQRSD
Anexo 4. Divulgacion_cierre_PQRSD_ORFEO
Anexo 5. Seg_pqrs_Radicado20234600014612
Anexo 6. Seg_pqrs_Radicado20234600032082
Anexo 7. Seg_pqrs_Radicado20237060000582
Anexo 8. Seg_pqrs_Radicado20237060000602
Anexo 9. Seg_pqrs_Radicado20237060000602_2
Anexo 10. Seg_pqrs_Radicado20237060000642
Anexo 11. Seg_pqrs_Radicado20237060000842
Anexo 12. Seg_pqrs_Radicado20237060001242
Anexo 13. Seg_pqrs_Radicado20237170000092
</t>
    </r>
    <r>
      <rPr>
        <b/>
        <sz val="10"/>
        <rFont val="Arial Narrow"/>
        <family val="2"/>
      </rPr>
      <t>DTAN:</t>
    </r>
    <r>
      <rPr>
        <sz val="10"/>
        <rFont val="Arial Narrow"/>
        <family val="2"/>
      </rPr>
      <t xml:space="preserve"> Se remitieron  alertas por correo electrónico para dar respuesta a derechos de petición de la DTAN en el PrImer cutrimestre de 2023. se adjunta 4 correos electronicos donde se envian a los responsables el estado de las PQR. Anexos: 1. SEGUIMIENTO DE PQR DTAN 07_02_2023.- 2. SEGUIMIENTO A PQR - 20 - 02-2023.-   3. Cierre de las PQRSD en el ORFEO 17 de marzo.- 4. Alerta para tramite de PQR DTAN
</t>
    </r>
    <r>
      <rPr>
        <b/>
        <sz val="10"/>
        <rFont val="Arial Narrow"/>
        <family val="2"/>
      </rPr>
      <t xml:space="preserve">DTAM: </t>
    </r>
    <r>
      <rPr>
        <sz val="10"/>
        <rFont val="Arial Narrow"/>
        <family val="2"/>
      </rPr>
      <t xml:space="preserve">Se generaron alertas mediante correo electrónico a las solicitudes radicadas, además de generar sensibilizacioens para los términos y definiciones a las solicitudes que se radican en la DTAM. 
Anexo 1 correo SOCIALIZACIÓN TÉRMINOS Y DEFINICIONES
Anexo 2  ASPECTOS A TENER EN CUENTA PARA LAS RESPUESTAS A LAS SOLICITUDES.
Anexo 3 Avisodevencimiento con radicado @20235120010512
Anexo 4 Aviso de vencimiento con radicado @20235120010512
Anexo 5 Aviso de vencimiento con radicado @20235090012992
Anexo 6 Aviso de vencimiento con radicado @20237060000542
Anexo 7 Aviso de vencimiento con radicado @20235090019842
Anexo 8 Aviso de vencimiento con radicado @20235090019842
Anexo 9 Aviso de vencimiento con radicado @20235240024542.
Anexo 10 Correo de Alerta a respuesta de RADICADO 20235170005782
Anexo 11 SE INFORMA LIDER DEPROCESO RESPUESTA RADICADO No. 20235170005782
</t>
    </r>
    <r>
      <rPr>
        <b/>
        <sz val="10"/>
        <rFont val="Arial Narrow"/>
        <family val="2"/>
      </rPr>
      <t>DTCA:</t>
    </r>
    <r>
      <rPr>
        <sz val="10"/>
        <rFont val="Arial Narrow"/>
        <family val="2"/>
      </rPr>
      <t xml:space="preserve">Se evidenció, desde la DTCA, 9 correos electrónicos, así: 4 alerta, 3 urgentes para recordar vencimientos de pqr's en dicha territorial, un correo personalizado al líder de proceso que ya tenía vencida la pqr y un correo a la Dirección por una pqr próxima a vencer que su líder se encontraba en vacaciones, la cual pudo responderse en tiempos. 
</t>
    </r>
    <r>
      <rPr>
        <b/>
        <sz val="10"/>
        <rFont val="Arial Narrow"/>
        <family val="2"/>
      </rPr>
      <t xml:space="preserve">EVIDENCIAS: </t>
    </r>
    <r>
      <rPr>
        <sz val="10"/>
        <rFont val="Arial Narrow"/>
        <family val="2"/>
      </rPr>
      <t>Anexos: 9 correos electrónicos</t>
    </r>
  </si>
  <si>
    <t>X DTAM
 X DTCA</t>
  </si>
  <si>
    <r>
      <rPr>
        <b/>
        <sz val="11"/>
        <color rgb="FF000000"/>
        <rFont val="Arial Narrow"/>
        <family val="2"/>
      </rPr>
      <t xml:space="preserve">GAU: </t>
    </r>
    <r>
      <rPr>
        <sz val="11"/>
        <color rgb="FF000000"/>
        <rFont val="Arial Narrow"/>
        <family val="2"/>
      </rPr>
      <t>De acuerdo el control se generaron las alertas a cada una de las DT y las dependencias de NC, teniendo en cuenta la matriz de seguimiento del ORFEO</t>
    </r>
    <r>
      <rPr>
        <b/>
        <sz val="11"/>
        <color rgb="FF000000"/>
        <rFont val="Arial Narrow"/>
        <family val="2"/>
      </rPr>
      <t xml:space="preserve">
DTAM:</t>
    </r>
    <r>
      <rPr>
        <sz val="11"/>
        <color rgb="FF000000"/>
        <rFont val="Arial Narrow"/>
        <family val="2"/>
      </rPr>
      <t xml:space="preserve"> se generó alerta a radicado  20235170005782, por no haber dado respuesta.
</t>
    </r>
    <r>
      <rPr>
        <b/>
        <sz val="11"/>
        <color rgb="FF000000"/>
        <rFont val="Arial Narrow"/>
        <family val="2"/>
      </rPr>
      <t>DTAO:</t>
    </r>
    <r>
      <rPr>
        <sz val="11"/>
        <color rgb="FF000000"/>
        <rFont val="Arial Narrow"/>
        <family val="2"/>
      </rPr>
      <t xml:space="preserve"> No se genera alerta ya que se cumple con la verificación de vencimientos
</t>
    </r>
    <r>
      <rPr>
        <b/>
        <sz val="11"/>
        <color rgb="FF000000"/>
        <rFont val="Arial Narrow"/>
        <family val="2"/>
      </rPr>
      <t xml:space="preserve">DTPA: </t>
    </r>
    <r>
      <rPr>
        <sz val="11"/>
        <color rgb="FF000000"/>
        <rFont val="Arial Narrow"/>
        <family val="2"/>
      </rPr>
      <t xml:space="preserve">No se requiere generar alerta considerando que se han venido efectuando las acciones de control dentro de las gestiones relizadas 
</t>
    </r>
    <r>
      <rPr>
        <b/>
        <sz val="11"/>
        <color rgb="FF000000"/>
        <rFont val="Arial Narrow"/>
        <family val="2"/>
      </rPr>
      <t xml:space="preserve"> DTOR:</t>
    </r>
    <r>
      <rPr>
        <sz val="11"/>
        <color rgb="FF000000"/>
        <rFont val="Arial Narrow"/>
        <family val="2"/>
      </rPr>
      <t xml:space="preserve">No se generan alertas ya que se esta ejecutando el control
</t>
    </r>
    <r>
      <rPr>
        <b/>
        <sz val="11"/>
        <color rgb="FF000000"/>
        <rFont val="Arial Narrow"/>
        <family val="2"/>
      </rPr>
      <t>DTAN:</t>
    </r>
    <r>
      <rPr>
        <sz val="11"/>
        <color rgb="FF000000"/>
        <rFont val="Arial Narrow"/>
        <family val="2"/>
      </rPr>
      <t xml:space="preserve"> No se generan alertas ya que se esta ejecutando el control, enviando alertas a las PQR que estan por vencer
</t>
    </r>
    <r>
      <rPr>
        <b/>
        <sz val="11"/>
        <color rgb="FF000000"/>
        <rFont val="Arial Narrow"/>
        <family val="2"/>
      </rPr>
      <t xml:space="preserve">DTCA: </t>
    </r>
    <r>
      <rPr>
        <sz val="11"/>
        <color rgb="FF000000"/>
        <rFont val="Arial Narrow"/>
        <family val="2"/>
      </rPr>
      <t>Se debe realizar mayor seguimiento a los procesos porque se presentaron varias respuestas extemporáneamente de pqr's</t>
    </r>
  </si>
  <si>
    <t>X DTAM
X GAU
X DTCA</t>
  </si>
  <si>
    <r>
      <rPr>
        <b/>
        <sz val="11"/>
        <color rgb="FF000000"/>
        <rFont val="Arial Narrow"/>
        <family val="2"/>
      </rPr>
      <t>GAU</t>
    </r>
    <r>
      <rPr>
        <sz val="11"/>
        <color rgb="FF000000"/>
        <rFont val="Arial Narrow"/>
        <family val="2"/>
      </rPr>
      <t xml:space="preserve">: De acuerdo al control se generaron las alertas a cada una de las DT y las dependencias de NC, teniendo las PQRSD que no tienen respuesta o se respondio fuera de los términos.
</t>
    </r>
    <r>
      <rPr>
        <b/>
        <sz val="11"/>
        <color rgb="FF000000"/>
        <rFont val="Arial Narrow"/>
        <family val="2"/>
      </rPr>
      <t>DTAM</t>
    </r>
    <r>
      <rPr>
        <sz val="11"/>
        <color rgb="FF000000"/>
        <rFont val="Arial Narrow"/>
        <family val="2"/>
      </rPr>
      <t xml:space="preserve">: se generó alerta a radicado  20235170005782, por no haber dado respuesta.
 </t>
    </r>
    <r>
      <rPr>
        <b/>
        <sz val="11"/>
        <color rgb="FF000000"/>
        <rFont val="Arial Narrow"/>
        <family val="2"/>
      </rPr>
      <t>DTAO:</t>
    </r>
    <r>
      <rPr>
        <sz val="11"/>
        <color rgb="FF000000"/>
        <rFont val="Arial Narrow"/>
        <family val="2"/>
      </rPr>
      <t xml:space="preserve"> No se materializa el riesgo se cumple el control 
</t>
    </r>
    <r>
      <rPr>
        <b/>
        <sz val="11"/>
        <color rgb="FF000000"/>
        <rFont val="Arial Narrow"/>
        <family val="2"/>
      </rPr>
      <t>DTPA:</t>
    </r>
    <r>
      <rPr>
        <sz val="11"/>
        <color rgb="FF000000"/>
        <rFont val="Arial Narrow"/>
        <family val="2"/>
      </rPr>
      <t xml:space="preserve">En el periodo realizado no se ha materializado el riesgo al efectuar las acciones de control para la mitigación del mismo
</t>
    </r>
    <r>
      <rPr>
        <b/>
        <sz val="11"/>
        <color rgb="FF000000"/>
        <rFont val="Arial Narrow"/>
        <family val="2"/>
      </rPr>
      <t>DTOR:</t>
    </r>
    <r>
      <rPr>
        <sz val="11"/>
        <color rgb="FF000000"/>
        <rFont val="Arial Narrow"/>
        <family val="2"/>
      </rPr>
      <t xml:space="preserve"> No se ha materializado el riesgo, se aplican los controles
</t>
    </r>
    <r>
      <rPr>
        <b/>
        <sz val="11"/>
        <color rgb="FF000000"/>
        <rFont val="Arial Narrow"/>
        <family val="2"/>
      </rPr>
      <t xml:space="preserve">DTAN: </t>
    </r>
    <r>
      <rPr>
        <sz val="11"/>
        <color rgb="FF000000"/>
        <rFont val="Arial Narrow"/>
        <family val="2"/>
      </rPr>
      <t xml:space="preserve">No se ha materializado el riesgo, se aplican los controles
</t>
    </r>
    <r>
      <rPr>
        <b/>
        <sz val="11"/>
        <color rgb="FF000000"/>
        <rFont val="Arial Narrow"/>
        <family val="2"/>
      </rPr>
      <t xml:space="preserve">DTCA: </t>
    </r>
    <r>
      <rPr>
        <sz val="11"/>
        <color rgb="FF000000"/>
        <rFont val="Arial Narrow"/>
        <family val="2"/>
      </rPr>
      <t>En la DTCA, se realizaron las contrataciones a partir del mes de febrero, acumulándose las pqr's a responder, teniendo en cuenta que el número de funcionarios no es suficiente para dar respuesta en los plazos legales establecidos. No se materializó, o no existe evidencia, de posibilidad de afectación económica o  reputacional pero si existe evidencia que no se respondieron a tiempo las PQR's</t>
    </r>
  </si>
  <si>
    <r>
      <rPr>
        <b/>
        <sz val="10"/>
        <rFont val="Arial Narrow"/>
        <family val="2"/>
      </rPr>
      <t xml:space="preserve">GAU: </t>
    </r>
    <r>
      <rPr>
        <sz val="10"/>
        <rFont val="Arial Narrow"/>
        <family val="2"/>
      </rPr>
      <t xml:space="preserve"> Desde el GAU se compartió la matriz de seguimiento PQRSD, donde las DT y GAU realizaron la verificación de los radicados para validar el cumplimiento con los criterios del cierre efectivo en el ORFEO.
</t>
    </r>
    <r>
      <rPr>
        <b/>
        <sz val="10"/>
        <rFont val="Arial Narrow"/>
        <family val="2"/>
      </rPr>
      <t xml:space="preserve">EVIDENCIA: </t>
    </r>
    <r>
      <rPr>
        <sz val="10"/>
        <rFont val="Arial Narrow"/>
        <family val="2"/>
      </rPr>
      <t xml:space="preserve">REVISIÓN CONTROL2 ITRIM DESCARG 4-4-23 (1)  
</t>
    </r>
    <r>
      <rPr>
        <b/>
        <sz val="10"/>
        <rFont val="Arial Narrow"/>
        <family val="2"/>
      </rPr>
      <t xml:space="preserve">
DTAO:</t>
    </r>
    <r>
      <rPr>
        <sz val="10"/>
        <rFont val="Arial Narrow"/>
        <family val="2"/>
      </rPr>
      <t xml:space="preserve"> El responsable asignado en la DTAO  quincenalmente verificó que la respuesta dada al peticionario cumpliera con  los criterios y el cierre en el orfeo.
</t>
    </r>
    <r>
      <rPr>
        <b/>
        <sz val="10"/>
        <rFont val="Arial Narrow"/>
        <family val="2"/>
      </rPr>
      <t>Evidencias:</t>
    </r>
    <r>
      <rPr>
        <sz val="10"/>
        <rFont val="Arial Narrow"/>
        <family val="2"/>
      </rPr>
      <t xml:space="preserve">
REVISIÓN 1 ENERO - 28 FEBRERO 14-03-23.xlsx 
INFORME TRIMESTRAL DE PQRS PAA DTAO
</t>
    </r>
    <r>
      <rPr>
        <b/>
        <sz val="10"/>
        <rFont val="Arial Narrow"/>
        <family val="2"/>
      </rPr>
      <t>DTPA:</t>
    </r>
    <r>
      <rPr>
        <sz val="10"/>
        <rFont val="Arial Narrow"/>
        <family val="2"/>
      </rPr>
      <t xml:space="preserve"> Se verificó que las respuesta sean acordes a lo solicitado y entregadas en tiempo oportuno; haciendo seguimiento constante a la matriz de PQRS descaragada del ORFEO.</t>
    </r>
    <r>
      <rPr>
        <b/>
        <sz val="10"/>
        <rFont val="Arial Narrow"/>
        <family val="2"/>
      </rPr>
      <t xml:space="preserve"> 
Evidencias: </t>
    </r>
    <r>
      <rPr>
        <sz val="10"/>
        <rFont val="Arial Narrow"/>
        <family val="2"/>
      </rPr>
      <t xml:space="preserve">REVISIÓN CONTROL2 ITRIM DESCARG 4-4-23 (DTPA)
</t>
    </r>
    <r>
      <rPr>
        <b/>
        <sz val="10"/>
        <rFont val="Arial Narrow"/>
        <family val="2"/>
      </rPr>
      <t>DTOR:</t>
    </r>
    <r>
      <rPr>
        <sz val="10"/>
        <rFont val="Arial Narrow"/>
        <family val="2"/>
      </rPr>
      <t xml:space="preserve">Durante el periodo de reporte se realizó el seguimiento a la matriz de pqrs, extraída del sistema de gestión documental orfeo, garantizando así respuesta oportuna de todas las peticiones allegadas a la Dirección Territorial Orinoquía.
Anexo 1.Informe_PQRSD_enero_marzo
Anexo 2. Rev_matriz_enero_marzo
</t>
    </r>
    <r>
      <rPr>
        <b/>
        <sz val="10"/>
        <rFont val="Arial Narrow"/>
        <family val="2"/>
      </rPr>
      <t>DTAN</t>
    </r>
    <r>
      <rPr>
        <sz val="10"/>
        <rFont val="Arial Narrow"/>
        <family val="2"/>
      </rPr>
      <t xml:space="preserve">: Se adjunta matriz de verificación de repuestas a PQR Enero a marzo de 2023, donde se verifican los tiempo de respuesta a las PQR a cargo de la DTAN y sus AP- Anexos: REVISIÓN CONTROL2 ITRIM DESCARG 4-4-23.-
</t>
    </r>
    <r>
      <rPr>
        <b/>
        <sz val="10"/>
        <rFont val="Arial Narrow"/>
        <family val="2"/>
      </rPr>
      <t>DTAM:</t>
    </r>
    <r>
      <rPr>
        <sz val="10"/>
        <rFont val="Arial Narrow"/>
        <family val="2"/>
      </rPr>
      <t xml:space="preserve">  Se hace segguimiento a la respuesta dada, que tenga todos los atributos como es el word, el pdf, y el mecanismo de respuesta, a las solicitudes contestadas por la DTAM.
Anexo 1 MATRIZ ESTADISTICA ORFEO REVISIÓN 1 ENERO 28 FEBRERO 14 DEMARZO DE 23.
Anexo 2 REVISIÓN CONTROL2 ITRIM DESCARG 4-4-23
Anexo 2.1 solicitus ajuste soportes de respuesta radicado No.20235170011112
URL: https://drive.google.com/drive/u/0/folders/1TAk5Ssvu8jaMf1phkxmGuQH7vNqbBjOD
</t>
    </r>
    <r>
      <rPr>
        <b/>
        <sz val="10"/>
        <rFont val="Arial Narrow"/>
        <family val="2"/>
      </rPr>
      <t xml:space="preserve">DTCA: </t>
    </r>
    <r>
      <rPr>
        <sz val="10"/>
        <rFont val="Arial Narrow"/>
        <family val="2"/>
      </rPr>
      <t xml:space="preserve">Se realizó la verificación y diligenciamiento del seguimiento a la matriz REVISIÓN CONTROL2 ENERO -20 ABRIL en la DTCA, en el primer cuatrimestre 54 pqr's, respondidas oportunamente 37 y no atendidas en el plazo 17. 
</t>
    </r>
    <r>
      <rPr>
        <b/>
        <sz val="10"/>
        <rFont val="Arial Narrow"/>
        <family val="2"/>
      </rPr>
      <t>EVIDENCIAS:</t>
    </r>
    <r>
      <rPr>
        <sz val="10"/>
        <rFont val="Arial Narrow"/>
        <family val="2"/>
      </rPr>
      <t xml:space="preserve"> Anexo: Matriz de Seguimiento PQR's</t>
    </r>
  </si>
  <si>
    <r>
      <rPr>
        <b/>
        <sz val="11"/>
        <color rgb="FF000000"/>
        <rFont val="Arial Narrow"/>
        <family val="2"/>
      </rPr>
      <t>GAU:</t>
    </r>
    <r>
      <rPr>
        <sz val="11"/>
        <color rgb="FF000000"/>
        <rFont val="Arial Narrow"/>
        <family val="2"/>
      </rPr>
      <t xml:space="preserve"> La DTCA no cumplio con la verificación del control
</t>
    </r>
    <r>
      <rPr>
        <b/>
        <sz val="11"/>
        <color rgb="FF000000"/>
        <rFont val="Arial Narrow"/>
        <family val="2"/>
      </rPr>
      <t>DTAO:</t>
    </r>
    <r>
      <rPr>
        <sz val="11"/>
        <color rgb="FF000000"/>
        <rFont val="Arial Narrow"/>
        <family val="2"/>
      </rPr>
      <t>No se genera alerta ya que se cumple con la verificación.</t>
    </r>
    <r>
      <rPr>
        <b/>
        <sz val="11"/>
        <color rgb="FF000000"/>
        <rFont val="Arial Narrow"/>
        <family val="2"/>
      </rPr>
      <t xml:space="preserve">
DTAM:</t>
    </r>
    <r>
      <rPr>
        <sz val="11"/>
        <color rgb="FF000000"/>
        <rFont val="Arial Narrow"/>
        <family val="2"/>
      </rPr>
      <t xml:space="preserve"> Se solicita ajustar soportes de respuesta acorde a lineamientos:
Anexo 3 solicitud ajustes soportes de respuesta radicado No.20235170011112
</t>
    </r>
    <r>
      <rPr>
        <b/>
        <sz val="11"/>
        <color rgb="FF000000"/>
        <rFont val="Arial Narrow"/>
        <family val="2"/>
      </rPr>
      <t>DTPA</t>
    </r>
    <r>
      <rPr>
        <sz val="11"/>
        <color rgb="FF000000"/>
        <rFont val="Arial Narrow"/>
        <family val="2"/>
      </rPr>
      <t xml:space="preserve">: No se requiere generar alerta considerando que se han venido efectuando las acciones de control dentro de las gestiones relizadas 
</t>
    </r>
    <r>
      <rPr>
        <b/>
        <sz val="11"/>
        <color rgb="FF000000"/>
        <rFont val="Arial Narrow"/>
        <family val="2"/>
      </rPr>
      <t>DTOR:</t>
    </r>
    <r>
      <rPr>
        <sz val="11"/>
        <color rgb="FF000000"/>
        <rFont val="Arial Narrow"/>
        <family val="2"/>
      </rPr>
      <t xml:space="preserve">No se generan alertas ya que se esta ejecutando el control
</t>
    </r>
    <r>
      <rPr>
        <b/>
        <sz val="11"/>
        <color rgb="FF000000"/>
        <rFont val="Arial Narrow"/>
        <family val="2"/>
      </rPr>
      <t xml:space="preserve">DTAN: </t>
    </r>
    <r>
      <rPr>
        <sz val="11"/>
        <color rgb="FF000000"/>
        <rFont val="Arial Narrow"/>
        <family val="2"/>
      </rPr>
      <t xml:space="preserve">No se generan alertas ya que se esta ejecutando el control y seguimiento a las RTA de las PQR de la DTAN
</t>
    </r>
    <r>
      <rPr>
        <b/>
        <sz val="11"/>
        <color rgb="FF000000"/>
        <rFont val="Arial Narrow"/>
        <family val="2"/>
      </rPr>
      <t xml:space="preserve">DTCA: </t>
    </r>
    <r>
      <rPr>
        <sz val="11"/>
        <color rgb="FF000000"/>
        <rFont val="Arial Narrow"/>
        <family val="2"/>
      </rPr>
      <t>Se debe realizar seguimiento focalizado a procesos que responden reiteradamente pqr's extemporáneament</t>
    </r>
    <r>
      <rPr>
        <b/>
        <sz val="11"/>
        <color rgb="FF000000"/>
        <rFont val="Arial Narrow"/>
        <family val="2"/>
      </rPr>
      <t>e</t>
    </r>
  </si>
  <si>
    <t xml:space="preserve">
X GAU
 XDTCA</t>
  </si>
  <si>
    <r>
      <rPr>
        <b/>
        <sz val="11"/>
        <color rgb="FF000000"/>
        <rFont val="Arial Narrow"/>
        <family val="2"/>
      </rPr>
      <t>GAU:</t>
    </r>
    <r>
      <rPr>
        <sz val="11"/>
        <color rgb="FF000000"/>
        <rFont val="Arial Narrow"/>
        <family val="2"/>
      </rPr>
      <t xml:space="preserve"> Se evidencio que la DTCA, y las dependencias Oficina Asesora Juridica y Grupo Predios no están generando las repuestas dentro de los tiempos de ley, y de forma correcta en el ORFEO.
</t>
    </r>
    <r>
      <rPr>
        <b/>
        <sz val="11"/>
        <color rgb="FF000000"/>
        <rFont val="Arial Narrow"/>
        <family val="2"/>
      </rPr>
      <t xml:space="preserve">DTAO: </t>
    </r>
    <r>
      <rPr>
        <sz val="11"/>
        <color rgb="FF000000"/>
        <rFont val="Arial Narrow"/>
        <family val="2"/>
      </rPr>
      <t xml:space="preserve">No se materializa el riesgo se cumple el control
</t>
    </r>
    <r>
      <rPr>
        <b/>
        <sz val="11"/>
        <color rgb="FF000000"/>
        <rFont val="Arial Narrow"/>
        <family val="2"/>
      </rPr>
      <t>DTPA:</t>
    </r>
    <r>
      <rPr>
        <sz val="11"/>
        <color rgb="FF000000"/>
        <rFont val="Arial Narrow"/>
        <family val="2"/>
      </rPr>
      <t xml:space="preserve">En el periodo realizado no se ha materializado el riesgo al efectuar las acciones de control para la mitigación del mismo
</t>
    </r>
    <r>
      <rPr>
        <b/>
        <sz val="11"/>
        <color rgb="FF000000"/>
        <rFont val="Arial Narrow"/>
        <family val="2"/>
      </rPr>
      <t>DTOR:</t>
    </r>
    <r>
      <rPr>
        <sz val="11"/>
        <color rgb="FF000000"/>
        <rFont val="Arial Narrow"/>
        <family val="2"/>
      </rPr>
      <t xml:space="preserve"> No se ha materializado el riesgo, se aplican los controles
</t>
    </r>
    <r>
      <rPr>
        <b/>
        <sz val="11"/>
        <color rgb="FF000000"/>
        <rFont val="Arial Narrow"/>
        <family val="2"/>
      </rPr>
      <t xml:space="preserve">DTAM: </t>
    </r>
    <r>
      <rPr>
        <sz val="11"/>
        <color rgb="FF000000"/>
        <rFont val="Arial Narrow"/>
        <family val="2"/>
      </rPr>
      <t xml:space="preserve">Los controles se aplican acorde a los criterios que establece el procedimiento y el líder del proceso para cierre efectivo del a respuesta
</t>
    </r>
    <r>
      <rPr>
        <b/>
        <sz val="11"/>
        <color rgb="FF000000"/>
        <rFont val="Arial Narrow"/>
        <family val="2"/>
      </rPr>
      <t xml:space="preserve">DTAN: </t>
    </r>
    <r>
      <rPr>
        <sz val="11"/>
        <color rgb="FF000000"/>
        <rFont val="Arial Narrow"/>
        <family val="2"/>
      </rPr>
      <t xml:space="preserve">No se ha materializado el riesgo, se aplican los controles
</t>
    </r>
    <r>
      <rPr>
        <b/>
        <sz val="11"/>
        <color rgb="FF000000"/>
        <rFont val="Arial Narrow"/>
        <family val="2"/>
      </rPr>
      <t xml:space="preserve">DTCA: </t>
    </r>
    <r>
      <rPr>
        <sz val="11"/>
        <color rgb="FF000000"/>
        <rFont val="Arial Narrow"/>
        <family val="2"/>
      </rPr>
      <t>En la DTCA, se realizaron las contrataciones a partir del mes de febrero, acumulándose las pqr's a responder, teniendo en cuenta que el número de funcionarios no es suficiente para dar respuesta en los plazos legales establecidos.  No se materializó, o no existe evidencia, de posibilidad de afectación económica o  reputacional pero si existe evidencia que no se respondieron a tiempo las PQR's</t>
    </r>
  </si>
  <si>
    <r>
      <rPr>
        <b/>
        <sz val="11"/>
        <rFont val="Arial Narrow"/>
        <family val="2"/>
      </rPr>
      <t>GAU:</t>
    </r>
    <r>
      <rPr>
        <sz val="11"/>
        <rFont val="Arial Narrow"/>
        <family val="2"/>
      </rPr>
      <t xml:space="preserve"> Se realizó seguimiento de conocimiento y apropiación de lineamientos sobre confñicto de interés mediente una encuesta de conocimiento, la cual fue diliengiada de manera individula por cada uno de los integrantes del GAU. 
</t>
    </r>
    <r>
      <rPr>
        <b/>
        <sz val="11"/>
        <rFont val="Arial Narrow"/>
        <family val="2"/>
      </rPr>
      <t xml:space="preserve">EVIDENCIAS: 
</t>
    </r>
    <r>
      <rPr>
        <sz val="11"/>
        <rFont val="Arial Narrow"/>
        <family val="2"/>
      </rPr>
      <t>Evidencia encuesta conflicto de intereses.pdf
Encuesta de conflicto de interés - GAU (respuestas).xlsx</t>
    </r>
  </si>
  <si>
    <t xml:space="preserve">La encuesta arrojó como resultado apropiación del tema. </t>
  </si>
  <si>
    <t>X GAU</t>
  </si>
  <si>
    <t>No se evidenciaron dentro del personal del GAU posibles conflictos de intereses.</t>
  </si>
  <si>
    <t>GAU: 19/04/2023</t>
  </si>
  <si>
    <r>
      <t xml:space="preserve">GAU: </t>
    </r>
    <r>
      <rPr>
        <sz val="10"/>
        <rFont val="Arial Narrow"/>
        <family val="2"/>
      </rPr>
      <t xml:space="preserve">Se realizaron las sensibilizaciones programadas de acuerdo al cronograma y la disponibilidad de las DT y dependencias.
</t>
    </r>
    <r>
      <rPr>
        <b/>
        <sz val="10"/>
        <rFont val="Arial Narrow"/>
        <family val="2"/>
      </rPr>
      <t>EVIDENCIAS:</t>
    </r>
    <r>
      <rPr>
        <sz val="10"/>
        <rFont val="Arial Narrow"/>
        <family val="2"/>
      </rPr>
      <t xml:space="preserve">
Asistencia Sensibilización PQRSD DTOR 18-04-23.xlsx - GD_FO_02
Asistencia Sensibilización PQRSD DTPA  13-04-23.xlsx
Asistencia sensibilización y cierre radicados PQRSD - GGCI marzo 15 2023
Asistencia sensibilización y cierre radicados PQRSD - OCDI marzo 16 2023
Sensibilización y cierre ORFEOS
Carpeta CORREOS INFORMATIVOS
</t>
    </r>
  </si>
  <si>
    <r>
      <t xml:space="preserve">GAU: Se realizaron reuniones con el GTIC para presentarle los requerimientos y ajustes necesarios en el ORFEO para el manejo de las PQRSD y la Ventanila Única.
</t>
    </r>
    <r>
      <rPr>
        <b/>
        <sz val="10"/>
        <rFont val="Arial Narrow"/>
        <family val="2"/>
      </rPr>
      <t xml:space="preserve">EVIDENCIAS: 
</t>
    </r>
    <r>
      <rPr>
        <sz val="10"/>
        <rFont val="Arial Narrow"/>
        <family val="2"/>
      </rPr>
      <t xml:space="preserve">Asistencia revisión ajuste ORFEO GTIC-GAU 29-03-2023
Listado de asistencia requerimientos VU 12-04-23
</t>
    </r>
  </si>
  <si>
    <r>
      <rPr>
        <b/>
        <sz val="11"/>
        <color theme="1"/>
        <rFont val="Arial Narrow"/>
        <family val="2"/>
      </rPr>
      <t xml:space="preserve">GAU: </t>
    </r>
    <r>
      <rPr>
        <sz val="11"/>
        <color theme="1"/>
        <rFont val="Arial Narrow"/>
        <family val="2"/>
      </rPr>
      <t>25%</t>
    </r>
  </si>
  <si>
    <r>
      <rPr>
        <b/>
        <sz val="11"/>
        <color theme="1"/>
        <rFont val="Arial Narrow"/>
        <family val="2"/>
      </rPr>
      <t xml:space="preserve">GAU: </t>
    </r>
    <r>
      <rPr>
        <sz val="11"/>
        <color theme="1"/>
        <rFont val="Arial Narrow"/>
        <family val="2"/>
      </rPr>
      <t>50%</t>
    </r>
  </si>
  <si>
    <r>
      <t xml:space="preserve">GAU: </t>
    </r>
    <r>
      <rPr>
        <sz val="10"/>
        <color theme="1"/>
        <rFont val="Arial Narrow"/>
        <family val="2"/>
      </rPr>
      <t xml:space="preserve">Se comparte vía correo electrónico al personal del GAU enlace de intranet que contiene información sobre conflicto de intereses para mitigar riesgos de corrupción.
</t>
    </r>
    <r>
      <rPr>
        <b/>
        <sz val="10"/>
        <color theme="1"/>
        <rFont val="Arial Narrow"/>
        <family val="2"/>
      </rPr>
      <t>EVIDENCIAS</t>
    </r>
    <r>
      <rPr>
        <sz val="10"/>
        <color theme="1"/>
        <rFont val="Arial Narrow"/>
        <family val="2"/>
      </rPr>
      <t>: Correo Acciones para mitigar riesgos de corrupción dentro de GAU</t>
    </r>
  </si>
  <si>
    <r>
      <rPr>
        <b/>
        <sz val="10"/>
        <rFont val="Arial Narrow"/>
        <family val="2"/>
      </rPr>
      <t xml:space="preserve">1. PNN Complejo volcánico Doña Juana: </t>
    </r>
    <r>
      <rPr>
        <sz val="10"/>
        <rFont val="Arial Narrow"/>
        <family val="2"/>
      </rPr>
      <t xml:space="preserve">se genera la programación Trimestral de recorridos de PVC. Evidencia: aamb_fo_25_programacion-trim_1_2023_recorridos_PVC_Dona_Juana_v_1
</t>
    </r>
    <r>
      <rPr>
        <b/>
        <sz val="10"/>
        <rFont val="Arial Narrow"/>
        <family val="2"/>
      </rPr>
      <t>2. PNN Cueva De Los Guacharos:</t>
    </r>
    <r>
      <rPr>
        <sz val="10"/>
        <rFont val="Arial Narrow"/>
        <family val="2"/>
      </rPr>
      <t xml:space="preserve"> El PNN Cueva de los Guácharos generó la programación de recorridos trimestrales de PVC. Evidencia: Anexo 1_ aamb_fo_25_programacion-trimestral-de-recorridos-de-prevencion-vigilancia-y-control
</t>
    </r>
    <r>
      <rPr>
        <b/>
        <sz val="10"/>
        <rFont val="Arial Narrow"/>
        <family val="2"/>
      </rPr>
      <t>3. PNN Las Hermosas:</t>
    </r>
    <r>
      <rPr>
        <sz val="10"/>
        <rFont val="Arial Narrow"/>
        <family val="2"/>
      </rPr>
      <t xml:space="preserve"> Se presenta programación para el periodo contemplado en el formato Institucional para tal fin. Evidencia: aamb_fo_25_programacion -tri- recorridos-   PVC_v_1_I_TRIM-2023
</t>
    </r>
    <r>
      <rPr>
        <b/>
        <sz val="10"/>
        <rFont val="Arial Narrow"/>
        <family val="2"/>
      </rPr>
      <t>4. PNN Las Orquídeas:</t>
    </r>
    <r>
      <rPr>
        <sz val="10"/>
        <rFont val="Arial Narrow"/>
        <family val="2"/>
      </rPr>
      <t xml:space="preserve"> Se realiza programación trimestral y se consigna en el formato aamb_fo_25 dispuesto por la Entidad. Evidencia: programacion_I_trimestre_recorridos_PVC
</t>
    </r>
    <r>
      <rPr>
        <b/>
        <sz val="10"/>
        <rFont val="Arial Narrow"/>
        <family val="2"/>
      </rPr>
      <t>5. PNN Los Nevados:</t>
    </r>
    <r>
      <rPr>
        <sz val="10"/>
        <rFont val="Arial Narrow"/>
        <family val="2"/>
      </rPr>
      <t xml:space="preserve"> Se realiza la programación de los recorridos de PVC en el formato AAMB_FO_25 para el primer trimestre del año 2023. Evidencia:  Programación recorridos PVC trimestre 1 - 2023
</t>
    </r>
    <r>
      <rPr>
        <b/>
        <sz val="10"/>
        <rFont val="Arial Narrow"/>
        <family val="2"/>
      </rPr>
      <t xml:space="preserve">6. PNN Nevado Del Huila: </t>
    </r>
    <r>
      <rPr>
        <sz val="10"/>
        <rFont val="Arial Narrow"/>
        <family val="2"/>
      </rPr>
      <t xml:space="preserve">Se generó programación de recorridos de PVC en formato diseñado para tal fin. Evidencia aamb_fo_25_programacion-trimestral-de-recorridos-de-prevencion-vigilancia-y-control
</t>
    </r>
    <r>
      <rPr>
        <b/>
        <sz val="10"/>
        <rFont val="Arial Narrow"/>
        <family val="2"/>
      </rPr>
      <t xml:space="preserve">7. PNN Puracé: </t>
    </r>
    <r>
      <rPr>
        <sz val="10"/>
        <rFont val="Arial Narrow"/>
        <family val="2"/>
      </rPr>
      <t xml:space="preserve">Se hace entrega de formato AAMB_FO_25 que comprende los recorridos programados para el primer trimestre del año 2023. Evidencia: aamb_fo_25_programacion-I trim 2023-PNN Puracé_
</t>
    </r>
    <r>
      <rPr>
        <b/>
        <sz val="10"/>
        <rFont val="Arial Narrow"/>
        <family val="2"/>
      </rPr>
      <t>8. PNN Selva De Florencia:</t>
    </r>
    <r>
      <rPr>
        <sz val="10"/>
        <rFont val="Arial Narrow"/>
        <family val="2"/>
      </rPr>
      <t xml:space="preserve"> Se realiza programación trimestral y se consigna en el formato dispuesto por la Entidad. Evidencia: pSFL_2022-Trimestre1_ProgramacionFormato25.
</t>
    </r>
    <r>
      <rPr>
        <b/>
        <sz val="10"/>
        <rFont val="Arial Narrow"/>
        <family val="2"/>
      </rPr>
      <t xml:space="preserve">9. PNN Tatamá: </t>
    </r>
    <r>
      <rPr>
        <sz val="10"/>
        <rFont val="Arial Narrow"/>
        <family val="2"/>
      </rPr>
      <t xml:space="preserve">Se realiza programación trimestral y se consigna en el formato dispuesto por la Entidad. Evidencia: aamb_fo_25_-ejecucion-TI
</t>
    </r>
    <r>
      <rPr>
        <b/>
        <sz val="10"/>
        <rFont val="Arial Narrow"/>
        <family val="2"/>
      </rPr>
      <t>10. SFF Galeras:</t>
    </r>
    <r>
      <rPr>
        <sz val="10"/>
        <rFont val="Arial Narrow"/>
        <family val="2"/>
      </rPr>
      <t xml:space="preserve"> El AP cuenta con el consolidado de los recorridos de PVC programados, los cuales se encuentran registrados en el FO_25. Evidencia: Anexo 1_FO_25_Recorridos programados.
</t>
    </r>
    <r>
      <rPr>
        <b/>
        <sz val="10"/>
        <rFont val="Arial Narrow"/>
        <family val="2"/>
      </rPr>
      <t>11. SFF Isla De La Corota</t>
    </r>
    <r>
      <rPr>
        <sz val="10"/>
        <rFont val="Arial Narrow"/>
        <family val="2"/>
      </rPr>
      <t xml:space="preserve">: El AP cuenta con la programación de los recorridos de PVC. Evidencia:  1. aamb_fo_25_programacion-trimestral-de-recorridos-de-prevencion-vigilancia-y-control_v_1
</t>
    </r>
    <r>
      <rPr>
        <b/>
        <sz val="10"/>
        <rFont val="Arial Narrow"/>
        <family val="2"/>
      </rPr>
      <t xml:space="preserve">12. SFF Otún Quimbaya: </t>
    </r>
    <r>
      <rPr>
        <sz val="10"/>
        <rFont val="Arial Narrow"/>
        <family val="2"/>
      </rPr>
      <t xml:space="preserve">Durante el primer trimestre del 2023 se programaron un total de 33 recorridos de PVC. Evidencia: Anexo 1, Formato Programación recorridos de PVC
</t>
    </r>
  </si>
  <si>
    <r>
      <rPr>
        <b/>
        <sz val="11"/>
        <rFont val="Arial Narrow"/>
        <family val="2"/>
      </rPr>
      <t>DIRECCION TERRITORIAL ANDES OCCIDENTALES</t>
    </r>
    <r>
      <rPr>
        <sz val="11"/>
        <rFont val="Arial Narrow"/>
        <family val="2"/>
      </rPr>
      <t xml:space="preserve">: Una vez el grupo de procesos corportaivos hace envio del Plan de Trabajo para la vigencia 2023,  mediante orfeo </t>
    </r>
    <r>
      <rPr>
        <b/>
        <sz val="11"/>
        <rFont val="Arial Narrow"/>
        <family val="2"/>
      </rPr>
      <t>20234600001513</t>
    </r>
    <r>
      <rPr>
        <sz val="11"/>
        <rFont val="Arial Narrow"/>
        <family val="2"/>
      </rPr>
      <t xml:space="preserve">,se procede con la elaboración del diagnostico de la DTAO y AP y se establecen las actividades de administración manejo y  conservación de archivos a desarrollar durante toda la vigencia 2023 .
Se definirá de manera concertada con las AP el cronograma para el proceso de transferencias e inventarios documentales durante la vigencia 2023. 
</t>
    </r>
    <r>
      <rPr>
        <b/>
        <sz val="11"/>
        <rFont val="Arial Narrow"/>
        <family val="2"/>
      </rPr>
      <t>Evidencia:</t>
    </r>
    <r>
      <rPr>
        <sz val="11"/>
        <rFont val="Arial Narrow"/>
        <family val="2"/>
      </rPr>
      <t xml:space="preserve"> Orfeo 20236090000043_Reporte 1 trim PT Gdtal
Avance 1 trim 2023 Plan de Trabajo Gestión Dctal DTAO
</t>
    </r>
    <r>
      <rPr>
        <b/>
        <sz val="11"/>
        <rFont val="Arial Narrow"/>
        <family val="2"/>
      </rPr>
      <t>DIRECCIÓN TERRITORIAL ORINOQUIA</t>
    </r>
    <r>
      <rPr>
        <sz val="11"/>
        <rFont val="Arial Narrow"/>
        <family val="2"/>
      </rPr>
      <t xml:space="preserve">:  A corte de marzo de 2023 se inicio con las sensibilizaciones de gestión documental, se continua con el trabajo de organización de archivo de gestión con las dependencias de gestión humana (historias laborales), procesos sancionatorios y contratos, se implementa el plan de trabajo 2023 para gestión documental elaborando un plan de acción para el mantenimiento del archivo central y plan de trabajo con las áreas protegidas </t>
    </r>
    <r>
      <rPr>
        <b/>
        <sz val="11"/>
        <rFont val="Arial Narrow"/>
        <family val="2"/>
      </rPr>
      <t>MEMO 20237010007643</t>
    </r>
    <r>
      <rPr>
        <sz val="11"/>
        <rFont val="Arial Narrow"/>
        <family val="2"/>
      </rPr>
      <t xml:space="preserve">. 
Anexo_1_Informe_segu_impl_SGD_mar; 
Anexo_1.1_sensibilizaciones; 
Anexo_1.2_organizacion_HL; 
Anexo_1.3_inv_doc_gestión; 
Anexo_1.4_inventario_doc_central; 
Anexo_1.5_expedientes_virtuales
</t>
    </r>
    <r>
      <rPr>
        <b/>
        <sz val="11"/>
        <rFont val="Arial Narrow"/>
        <family val="2"/>
      </rPr>
      <t>DIRECCIÓN TERRITORIAL AMAZONIA</t>
    </r>
    <r>
      <rPr>
        <sz val="11"/>
        <rFont val="Arial Narrow"/>
        <family val="2"/>
      </rPr>
      <t xml:space="preserve">: Para este periodo se remite el plan de trabajo al grupo de procesos corporativos  por correo electronico </t>
    </r>
    <r>
      <rPr>
        <b/>
        <sz val="11"/>
        <rFont val="Arial Narrow"/>
        <family val="2"/>
      </rPr>
      <t>20235000004673</t>
    </r>
    <r>
      <rPr>
        <sz val="11"/>
        <rFont val="Arial Narrow"/>
        <family val="2"/>
      </rPr>
      <t xml:space="preserve">.
ANEXO 2 CORREO - ENVIO PLAN DE TRABAJO DTAM - MARZO 2023
URL: https://drive.google.com/drive/u/0/folders/1W5V9SF2mM0vDxsWc4wyvlxoGkyxyyfns
</t>
    </r>
    <r>
      <rPr>
        <b/>
        <sz val="11"/>
        <rFont val="Arial Narrow"/>
        <family val="2"/>
      </rPr>
      <t>DIRECCIÓN TERRITORIAN ANDES NORORIENTALES</t>
    </r>
    <r>
      <rPr>
        <sz val="11"/>
        <rFont val="Arial Narrow"/>
        <family val="2"/>
      </rPr>
      <t xml:space="preserve">: </t>
    </r>
    <r>
      <rPr>
        <b/>
        <sz val="11"/>
        <rFont val="Arial Narrow"/>
        <family val="2"/>
      </rPr>
      <t xml:space="preserve">20235510001303 </t>
    </r>
    <r>
      <rPr>
        <sz val="11"/>
        <rFont val="Arial Narrow"/>
        <family val="2"/>
      </rPr>
      <t xml:space="preserve">Se envia el avance correspondiente al primer cuatrimestre de 2023 que corresponde al  20.83%  Se adjunta como evidencia el plan de trabajo y el memorando con el que fue enviado a la oficicina de proceos corporativos  con el porcentaje del plan de trabajo ejecutado  a la fecha del reprote a riesgos: ANEXOS: PLAN DE TRABAJO ARCHIVO VIGENCIA 2023,- PLAN DE TRABAJO ARCHIVO 2023 - DTAN
</t>
    </r>
    <r>
      <rPr>
        <b/>
        <sz val="11"/>
        <rFont val="Arial Narrow"/>
        <family val="2"/>
      </rPr>
      <t>DIRECCIÓN TERRITORIAL PACÍFICO:</t>
    </r>
    <r>
      <rPr>
        <sz val="11"/>
        <rFont val="Arial Narrow"/>
        <family val="2"/>
      </rPr>
      <t xml:space="preserve"> </t>
    </r>
    <r>
      <rPr>
        <b/>
        <sz val="11"/>
        <rFont val="Arial Narrow"/>
        <family val="2"/>
      </rPr>
      <t>20237500008033</t>
    </r>
    <r>
      <rPr>
        <sz val="11"/>
        <rFont val="Arial Narrow"/>
        <family val="2"/>
      </rPr>
      <t>remitio plan de trabajo con el seguimiento del primer trimestre de la vigencia adjuntado los soportes correspondientes. Evidencia: Memorando - Plan de trabajo DTPA y Evidencias Enero - Marzo - 2023</t>
    </r>
    <r>
      <rPr>
        <b/>
        <sz val="11"/>
        <rFont val="Arial Narrow"/>
        <family val="2"/>
      </rPr>
      <t xml:space="preserve">
DIRECCIÓN TERRITORIAL CARIBE: </t>
    </r>
    <r>
      <rPr>
        <sz val="11"/>
        <rFont val="Arial Narrow"/>
        <family val="2"/>
      </rPr>
      <t>Se incluyeron los avances realizados para el primer trimestre en el plan de trabajo de Gestión Documental.
https://drive.google.com/drive/u/1/folders/1GiRln20YOwtNk030apJY4hJsTaxPw-YQ</t>
    </r>
  </si>
  <si>
    <r>
      <rPr>
        <b/>
        <sz val="11"/>
        <rFont val="Arial Narrow"/>
        <family val="2"/>
      </rPr>
      <t>GCI:</t>
    </r>
    <r>
      <rPr>
        <sz val="11"/>
        <rFont val="Arial Narrow"/>
        <family val="2"/>
      </rPr>
      <t xml:space="preserve"> Para el primer cuatrimestre 2023 se presentó ante la Agencia Nacional de Defensa Jurídica del Estado (ANDJE)  el  informe del Sistema Único de Gestión de Información Litigiosa del Estado- EKOGUI, el cual se reportó el 9 de marzo de 2023.
</t>
    </r>
    <r>
      <rPr>
        <b/>
        <sz val="11"/>
        <rFont val="Arial Narrow"/>
        <family val="2"/>
      </rPr>
      <t xml:space="preserve">Evidencia: </t>
    </r>
    <r>
      <rPr>
        <sz val="11"/>
        <rFont val="Arial Narrow"/>
        <family val="2"/>
      </rPr>
      <t xml:space="preserve">
Informe final seguimiento EKOGUI segundo semestre 2022
Oficio 20231200049001- Agencia Nacional de Defensa Jurídica del Estado 
</t>
    </r>
  </si>
  <si>
    <r>
      <rPr>
        <b/>
        <sz val="10"/>
        <rFont val="Arial Narrow"/>
        <family val="2"/>
      </rPr>
      <t>GCI:</t>
    </r>
    <r>
      <rPr>
        <sz val="10"/>
        <rFont val="Arial Narrow"/>
        <family val="2"/>
      </rPr>
      <t xml:space="preserve"> Para el primer cuatrimestre, la Coordinadora realizó los seguimientos mensuales para los meses de enero, febrero y marzo, verificando la transmisión semestral del plan de mejoramiento, a través del aplicativo SIRECI. Evaluación de la efectividad del plan de mejoramiento institucional, publicación del informe del PAAC, publicación del informe final del Sistema Control Interno. Transmision de la cuenta anual consolidada de FONAM y Nación y Programación del Comité Institucional de Coordinación de Control Interno.
</t>
    </r>
    <r>
      <rPr>
        <b/>
        <sz val="10"/>
        <rFont val="Arial Narrow"/>
        <family val="2"/>
      </rPr>
      <t>Evidencia:</t>
    </r>
    <r>
      <rPr>
        <sz val="10"/>
        <rFont val="Arial Narrow"/>
        <family val="2"/>
      </rPr>
      <t xml:space="preserve"> Actas de seguimiento No 1 del 24 de enero de 2023 y listado de asistencia.
Acta N° 2 del 28 de febrero de 2023 y listado de asistencia.
Acta N° 3 del 31 de marzo de 2023 y listado de asistencia.
https://drive.google.com/drive/folders/1jojMY2fENvXeMkABNhhsyPs2fVD_8k6m?usp=sharing</t>
    </r>
  </si>
  <si>
    <r>
      <rPr>
        <b/>
        <sz val="10"/>
        <rFont val="Arial Narrow"/>
        <family val="2"/>
      </rPr>
      <t xml:space="preserve">GGCI: </t>
    </r>
    <r>
      <rPr>
        <sz val="10"/>
        <rFont val="Arial Narrow"/>
        <family val="2"/>
      </rPr>
      <t xml:space="preserve">Mensualmente el GGCI realizó revisión, control y seguimiento a los contratos mediante el trámite de cuentas donde se incluye la confrmación de la cuenta y la verificación de evidencias en SECOP II con el objetivo de recopilar y almacenar el conocimiento de las actividades desarrolladas.
</t>
    </r>
    <r>
      <rPr>
        <b/>
        <sz val="10"/>
        <rFont val="Arial Narrow"/>
        <family val="2"/>
      </rPr>
      <t xml:space="preserve">
Anexo1_Seguimiento cuentas 2023
</t>
    </r>
    <r>
      <rPr>
        <sz val="10"/>
        <rFont val="Arial Narrow"/>
        <family val="2"/>
      </rPr>
      <t xml:space="preserve">https://drive.google.com/drive/folders/1Tu5MixLve-u2WbLHVzu_VUiRsku208Cj
</t>
    </r>
    <r>
      <rPr>
        <b/>
        <sz val="10"/>
        <rFont val="Arial Narrow"/>
        <family val="2"/>
      </rPr>
      <t>Anexo2_MuestraCargueEvidenciasSECOP_II</t>
    </r>
    <r>
      <rPr>
        <sz val="10"/>
        <rFont val="Arial Narrow"/>
        <family val="2"/>
      </rPr>
      <t xml:space="preserve">
https://drive.google.com/drive/folders/1Tu5MixLve-u2WbLHVzu_VUiRsku208Cj
</t>
    </r>
    <r>
      <rPr>
        <b/>
        <sz val="10"/>
        <rFont val="Arial Narrow"/>
        <family val="2"/>
      </rPr>
      <t xml:space="preserve">Nota: </t>
    </r>
    <r>
      <rPr>
        <sz val="10"/>
        <rFont val="Arial Narrow"/>
        <family val="2"/>
      </rPr>
      <t>se sube una muestra de evidencias cargadas en el SECOP II dada la cantidad de contratistas en el GGCI</t>
    </r>
  </si>
  <si>
    <r>
      <rPr>
        <b/>
        <sz val="10"/>
        <rFont val="Arial Narrow"/>
        <family val="2"/>
      </rPr>
      <t>GGF:</t>
    </r>
    <r>
      <rPr>
        <sz val="10"/>
        <rFont val="Arial Narrow"/>
        <family val="2"/>
      </rPr>
      <t xml:space="preserve"> Para la vigencia 2023 se remitió vía correo electrónico del cronograma anual contable y formulación del plan de control interno contable con diseño de formatos para seguimiento a cumplimiento, calidad de la información contable y temas de depuración de Nivel Central y DTS. 
Actualmente el GGF- Contabilidad se encuentra en el proceso de cierre contable trimestral para Parques Nacionales Naturales de Colombia y Subcuenta Fonam pnn, ya que el plazo es abril 30 acorde a lo fijado por la Contaduría General de la Nación.  Para el próximo seguimiento se actualizará toda la información de formato de cumplimiento de plazos e Informe de seguimiento de Plan de Control Interno Contable, el cual es base y soporte para el análisis de riesgos contables de la entidad.
Por tanto no se programa esta actividadad para el presente corte. 
Nota: Al encontrarse el proceso bajo cierre contable, no se programa la presentación de evidencias para este trimestre. </t>
    </r>
  </si>
  <si>
    <r>
      <rPr>
        <b/>
        <sz val="10"/>
        <rFont val="Arial Narrow"/>
        <family val="2"/>
      </rPr>
      <t xml:space="preserve">SFNA: </t>
    </r>
    <r>
      <rPr>
        <sz val="10"/>
        <rFont val="Arial Narrow"/>
        <family val="2"/>
      </rPr>
      <t>El avance descriptivo no se evidencia, ni se anexan soportes.</t>
    </r>
  </si>
  <si>
    <t>Paramillo: La Unidad de Decisión no programó avances al respecto para el periodo reportado.
Tayrona: El monitoreo y los soportes suministrados, son conformes a la descripción del mapa de riesgos, denotando un adecuado seguimiento.
SFF CGSM: El monitoreo y los soportes suministrados, son conformes a la descripción del mapa de riesgos, denotando un adecuado seguimiento.
SFF Corchal: El monitoreo y los soportes suministrados, son conformes a la descripción del mapa de riesgos, denotando un adecuado seguimiento.
Old Providence: La Unidad de Decisión no programó avances al respecto para el periodo reportado.
VIPIS: El monitoreo y los soportes suministrados, son conformes a la descripción del mapa de riesgos, denotando un adecuado seguimiento.
CRSB: 3Los soportes anexados no corresponden a las evidencias programadas, sin embargo, se reportan avances en la descripción.
CPRO: El monitoreo y los soportes suministrados, son conformes a la descripción del mapa de riesgos, denotando un adecuado seguimiento.
SFF Colorados: El monitoreo y los soportes suministrados, son conformes a la descripción del mapa de riesgos, denotando un adecuado seguimiento.
PNN Macuira: El monitoreo y los soportes suministrados, son conformes a la descripción del mapa de riesgos, denotando un adecuado seguimiento.
SFF Flamencos: El monitoreo y los soportes suministrados, son conformes a la descripción del mapa de riesgos, denotando un adecuado seguimiento.
PNN SNSM: El monitoreo y los soportes suministrados, son conformes a la descripción del mapa de riesgos, denotando un adecuado seguimiento.
SFF Acandí: La Unidad de Decisión no programó avances al respecto para el periodo reportado.
PNN Bahía Portete: El monitoreo y los soportes suministrados, son conformes a la descripción del mapa de riesgos, denotando un adecuado seguimiento.</t>
  </si>
  <si>
    <t xml:space="preserve">DTAN: Las Áreas protegidas de la DTAN programan los recorridos de PVC soportados en el formato: aamb_fo_25_programacion-trimestral-de-recorridos-de-prevencion-vigilancia-y-control. 
ANEXOS: 
SFF Iguaque: Programación_Recorridos_Igua_1T_2023
PNN Tama: Programación_Recorridos_Tam_1T
PNN Yariguies: Programación_Recorridos_SYA_1T 
PNN Pisba:  Programación_Recorridos_Pis_1T 
PNNCocuy: Programación_recorridos_Coc_1T  
PNN Catatumbo: Programción_Recorridos_Cat_1T.
SFF Guanenta: Programación_recorridos_Gua_1T
AUN Estorques: No aporta ejecución de las acciones, no aporta evidencia.  </t>
  </si>
  <si>
    <t>SFF Iguaque:  El monitoreo y los soportes suministrados, son conformes a la descripción del mapa de riesgos, denotando un adecuado seguimiento
SFF Guanenta: El monitoreo y los soportes suministrados, son conformes a la descripción del mapa de riesgos, denotando un adecuado seguimiento
PNN Tama: El monitoreo y los soportes suministrados, son conformes a la descripción del mapa de riesgos, denotando un adecuado seguimiento
PNN serranía de los Yariguies: El monitoreo y los soportes suministrados, son conformes a la descripción del mapa de riesgos, denotando un adecuado seguimiento
PNN Pisba: El monitoreo y los soportes suministrados, son conformes a la descripción del mapa de riesgos, denotando un adecuado seguimiento
PNN Cocuy: El monitoreo y los soportes suministrados, son conformes a la descripción del mapa de riesgos, denotando un adecuado seguimiento
PNN Catatumbo: El monitoreo y los soportes suministrados, son conformes a la descripción del mapa de riesgos, denotando un adecuado seguimiento 
PNN Estoraques: El avance descriptivo no se evidencia, ni se anexan soportes.</t>
  </si>
  <si>
    <t>PNN Churumbelos: El monitoreo y los soportes suministrados, son conformes a la descripción del mapa de riesgos, denotando un adecuado seguimiento
SF PM Orito: El monitoreo y los soportes suministrados, son conformes a la descripción del mapa de riesgos, denotando un adecuado seguimiento
PNN Alto Fragua: El monitoreo y los soportes suministrados, son conformes a la descripción del mapa de riesgos, denotando un adecuado seguimiento
PNN Cahuinarí: La unidad de decisión informa acciones externas que no permiten ejecutar lo programado.
PNN Chiribiquete: El monitoreo y los soportes suministrados, son conformes a la descripción del mapa de riesgos, denotando un adecuado seguimiento
RNN Puinawai: La Unidad de Decisión no programó avances al respecto para el periodo reportado.
RNN Nukak: El monitoreo y los soportes suministrados, son conformes a la descripción del mapa de riesgos, denotando un adecuado seguimiento
PNN Yaigojé Apaporis: La unidad de decisión informa acciones externas que no permiten ejecutar lo programado.
PNN Amacayacu: La unidad de decisión informa acciones externas que no permiten ejecutar lo programado.
PNN Río Puré: El monitoreo y los soportes suministrados, son conformes a la descripción del mapa de riesgos, denotando un adecuado seguimiento
PNN La Paya: El avance descriptivo está incompleto o no se evidencia, sin embargo, si se anexan los soportes correspondientes a lo programado.</t>
  </si>
  <si>
    <r>
      <rPr>
        <b/>
        <sz val="10"/>
        <rFont val="Arial Narrow"/>
        <family val="2"/>
      </rPr>
      <t xml:space="preserve">1. PNN Complejo volcánico Doña Juana: </t>
    </r>
    <r>
      <rPr>
        <sz val="10"/>
        <rFont val="Arial Narrow"/>
        <family val="2"/>
      </rPr>
      <t>se viene implementando su protocolo y envió la información en diciembre a la DTAO y a su vez fue remitida al nivel central donde se realiza la verificación de la información., Evidencias:  aamb-fo-30-PNN CVDJC primer trimestre, Pantallazo correo- Envió Informe trimestral PVC y PVC_Plantilla_Informe_Nuevo_Modelo_Datos_000003</t>
    </r>
    <r>
      <rPr>
        <b/>
        <sz val="10"/>
        <rFont val="Arial Narrow"/>
        <family val="2"/>
      </rPr>
      <t xml:space="preserve">
2. PNN Cueva De Los Guacharos: </t>
    </r>
    <r>
      <rPr>
        <sz val="10"/>
        <rFont val="Arial Narrow"/>
        <family val="2"/>
      </rPr>
      <t xml:space="preserve">El Área protegida presenta el informe anual de PVC del año 2021 al año 2022, que corresponde al año 2 de implementación y que contiene recorridos, presiones y acciones, entre otros. Evidencia: Anexo 1_INnforme Anual  PVC 2021-2022 y Email_ envio informe PVC PNN Cueva de los Guácharos
</t>
    </r>
    <r>
      <rPr>
        <b/>
        <sz val="10"/>
        <rFont val="Arial Narrow"/>
        <family val="2"/>
      </rPr>
      <t xml:space="preserve">3. PNN Las Hermosas: </t>
    </r>
    <r>
      <rPr>
        <sz val="10"/>
        <rFont val="Arial Narrow"/>
        <family val="2"/>
      </rPr>
      <t xml:space="preserve">En el siguiente cuatrimestre se presentará el soporte de envió vía correo electrónico u ORFEO del Plan de Implementación de PVC del PNN Las Hermosas a la DTAO, toda vez que actualmente el AP se encuentra en estado de formulación del Plan de implementación, la fecha en la cual se hará envío a la DT para revisión es el próximo 03/05/2023. Evidencia: avance en documento en proceso de formulación "PROTOCOLO_PVC_PNN_LAS_HERMOSAS_EN_FORMULACION_V2"  
</t>
    </r>
    <r>
      <rPr>
        <b/>
        <sz val="10"/>
        <rFont val="Arial Narrow"/>
        <family val="2"/>
      </rPr>
      <t xml:space="preserve">4. PNN Las Orquídeas: </t>
    </r>
    <r>
      <rPr>
        <sz val="10"/>
        <rFont val="Arial Narrow"/>
        <family val="2"/>
      </rPr>
      <t xml:space="preserve">En noviembre de 2022 se actualiza el protocolo de PVC el cual fue remitido al nivel central y fue devuelto para ajustes el día 23 de enero de 2023. Evidencias: Informe_implementación_Protoloco_PVC_PNNO_2022, 120226220001103_00004_Orfeo_ajustes_NC, 120226220001103_00001_Orfeo_envío_AP. Se anexan evidencia de la vigencia anterior con el objetivo de presentar la trazabilidad.
</t>
    </r>
    <r>
      <rPr>
        <b/>
        <sz val="10"/>
        <rFont val="Arial Narrow"/>
        <family val="2"/>
      </rPr>
      <t>5. PNN Los Nevados:</t>
    </r>
    <r>
      <rPr>
        <sz val="10"/>
        <rFont val="Arial Narrow"/>
        <family val="2"/>
      </rPr>
      <t xml:space="preserve"> Se cuenta con un Protocolo de Prevención, Vigilancia y Control el cual cuenta con Concepto de Viabilidad Técnica notificado a través del memorando 20192000006493 del 05-11-2019. Este protocolo se encuentra en etapa de implementación, generando informe anual de los resultados de la implementación. El último reporte generado corresponde al periodo Noviembre 17 de 2021 – noviembre 16 de 2022, remitido con memorando 20226200004603 del 13-12-2022. Evidencia:_ N/A
</t>
    </r>
    <r>
      <rPr>
        <b/>
        <sz val="10"/>
        <rFont val="Arial Narrow"/>
        <family val="2"/>
      </rPr>
      <t xml:space="preserve">6. PNN Nevado Del Huila: </t>
    </r>
    <r>
      <rPr>
        <sz val="10"/>
        <rFont val="Arial Narrow"/>
        <family val="2"/>
      </rPr>
      <t xml:space="preserve">El equipo de trabajo asociado a PVC, realizó recorridos de Prevención, Vigilancia y Control, muchos asociados a las visitas a predios con los que se firmaron acuerdos y que tienen presiones antrópicas, posteriormente generó el informe trimestral. Se realiza el envío del Informe de Implementación del Protocolo a la DTAO. Evidencia : PANTALLAZO ENVIO ORFEO PROTOCOLO PVC PNN NEVADO DEL HUILA y Protocolo de Prevención, Vigilancia y Control - Parque Nacional Natural Nevado del Huila.
</t>
    </r>
    <r>
      <rPr>
        <b/>
        <sz val="10"/>
        <rFont val="Arial Narrow"/>
        <family val="2"/>
      </rPr>
      <t>7. PNN Puracé:</t>
    </r>
    <r>
      <rPr>
        <sz val="10"/>
        <rFont val="Arial Narrow"/>
        <family val="2"/>
      </rPr>
      <t xml:space="preserve">  El informe de implementación del Protocolo de PVC correspondiente para el segundo año (2022) fue remitido a la líder de monitoreo e Investigación de la DTAO  el día 1ro de noviembre de 2022 para su revisión y trámite de aprobación.Se anexan evidencias de la vigencia anterior, dado que no se han generado avances en el tema, lo anterior debido a que el periodo a reportar en el presente cuatrimestre es de enero a abril – 2023. Evidencia: Print envío Informe implementación Protocolo PVC 2022_ 1 nov 2022
</t>
    </r>
    <r>
      <rPr>
        <b/>
        <sz val="10"/>
        <rFont val="Arial Narrow"/>
        <family val="2"/>
      </rPr>
      <t xml:space="preserve">8. PNN Selva De Florencia: </t>
    </r>
    <r>
      <rPr>
        <sz val="10"/>
        <rFont val="Arial Narrow"/>
        <family val="2"/>
      </rPr>
      <t xml:space="preserve"> Se realiza el envío del Informe de Implementación del Protocolo a la DTAO.El protocolo se encuentra en implementación desde el año 2020. El informe anual de su implementación se realizará en el tercer trimestre del año  Evidencia: Protocolo_PVC_pSFL-20200717_Aprobado
</t>
    </r>
    <r>
      <rPr>
        <b/>
        <sz val="10"/>
        <rFont val="Arial Narrow"/>
        <family val="2"/>
      </rPr>
      <t>9. PNN Tatamá:</t>
    </r>
    <r>
      <rPr>
        <sz val="10"/>
        <rFont val="Arial Narrow"/>
        <family val="2"/>
      </rPr>
      <t xml:space="preserve"> El informe de implementación del protocolo de PVC se presenta con periodicidad semestral, razón por la cual en este informe no se anexa copia de este. Evidencia: N/A
</t>
    </r>
    <r>
      <rPr>
        <b/>
        <sz val="10"/>
        <rFont val="Arial Narrow"/>
        <family val="2"/>
      </rPr>
      <t>10. SFF Galeras:</t>
    </r>
    <r>
      <rPr>
        <sz val="10"/>
        <rFont val="Arial Narrow"/>
        <family val="2"/>
      </rPr>
      <t xml:space="preserve"> El informe anual se entregó en el año 2022 y tiene una vigencia hasta el mes de octubre, por tal motivo para el tercer cuatrimestre se presentará la información correspondiente del informe anual a ejecutar.. Evidencia: N/A</t>
    </r>
    <r>
      <rPr>
        <b/>
        <sz val="10"/>
        <rFont val="Arial Narrow"/>
        <family val="2"/>
      </rPr>
      <t xml:space="preserve">
11. SFF Isla De La Corota: </t>
    </r>
    <r>
      <rPr>
        <sz val="10"/>
        <rFont val="Arial Narrow"/>
        <family val="2"/>
      </rPr>
      <t xml:space="preserve">SF Isla De La Corota: Se realiza informe anual de seguimiento al protocolo de PV y C para la vigencia 2022, donde se reportan los recorrido realizados y las presiones observadas. En lo relacionado a especie invasora Crocosmia x crocosmiflora, se vienen adelantando las acciones de erradicación manual. Para el año 2022 se logró erradicar 1508 kilogramos de material vegetal los cuales fueron compostados. Paralelo a esta actividad se realiza manejo del vivero para reproducción de especies nativas del área protegida como estrategia para manejo posterior de áreas inter-venidas. Evidencia:1. Informe anual seguimiento protocolo PV y C-2022, MEMORANDO ENVIO PLAN DE IMPLEMENTACIÓN SFIC y PANTALLAZO ENVIO PLAN DE IMPLEMENTACIÓN SFIC.
</t>
    </r>
    <r>
      <rPr>
        <b/>
        <sz val="10"/>
        <rFont val="Arial Narrow"/>
        <family val="2"/>
      </rPr>
      <t>12. SFF Otún Quimbaya:</t>
    </r>
    <r>
      <rPr>
        <sz val="10"/>
        <rFont val="Arial Narrow"/>
        <family val="2"/>
      </rPr>
      <t xml:space="preserve"> El SFF Otún Quimbaya cuenta con el protocolo aprobado de PVC, el informe de implementación del 2022 se encuentra en ajustes por requerimientos realizados y el informe de implementación correspondiente al 2023 tiene fecha de corte en el mes de Mayo a cargo del líder de PVC en el AP. No se anexan evidencias
Las evidencias se encuentran en el siguiente enlace de drive:
https://drive.google.com/drive/folders/1j-7jWSRRle8GcWsWs8W5fza7H7tcf-b4?usp=sharing</t>
    </r>
  </si>
  <si>
    <t>no aplica</t>
  </si>
  <si>
    <r>
      <rPr>
        <b/>
        <sz val="10"/>
        <color theme="1"/>
        <rFont val="Arial Narrow"/>
        <family val="2"/>
      </rPr>
      <t xml:space="preserve">GGH: </t>
    </r>
    <r>
      <rPr>
        <sz val="10"/>
        <color theme="1"/>
        <rFont val="Arial Narrow"/>
        <family val="2"/>
      </rPr>
      <t>Se generó el informe de actividades relacionado con capacitación donde se evidencia las actividades adelantadas.
LINK - https://drive.google.com/drive/folders/1RqXU_3oPI9i-pb71t46qE3y1jz3yCU27</t>
    </r>
  </si>
  <si>
    <r>
      <rPr>
        <b/>
        <sz val="10"/>
        <color theme="1"/>
        <rFont val="Arial Narrow"/>
        <family val="2"/>
      </rPr>
      <t xml:space="preserve">GGH: </t>
    </r>
    <r>
      <rPr>
        <sz val="10"/>
        <color theme="1"/>
        <rFont val="Arial Narrow"/>
        <family val="2"/>
      </rPr>
      <t>Se genero una estrategia de implementar un cronograma de capacitaciones conforme a las necesidades identificadas de la entidad. 
LINK:  https://drive.google.com/drive/folders/1YalEhIrPlC34JW1n6yHP1OrtapQufTjH</t>
    </r>
  </si>
  <si>
    <r>
      <rPr>
        <b/>
        <sz val="10"/>
        <color theme="1"/>
        <rFont val="Arial Narrow"/>
        <family val="2"/>
      </rPr>
      <t xml:space="preserve">GGH: </t>
    </r>
    <r>
      <rPr>
        <sz val="10"/>
        <color theme="1"/>
        <rFont val="Arial Narrow"/>
        <family val="2"/>
      </rPr>
      <t xml:space="preserve">Para este cuatrimestre se reportan las actividades programas conforme a lo propuesto motivo por el cual no se presenta evidencia. </t>
    </r>
  </si>
  <si>
    <r>
      <rPr>
        <b/>
        <sz val="10"/>
        <rFont val="Arial Narrow"/>
        <family val="2"/>
      </rPr>
      <t xml:space="preserve">OAP: </t>
    </r>
    <r>
      <rPr>
        <sz val="10"/>
        <rFont val="Arial Narrow"/>
        <family val="2"/>
      </rPr>
      <t xml:space="preserve">Se realiza seguimiento a proyectos de cooperación en ejecución como parte de los puntos de control del Procedimiento de formulación, gestión y seguimiento de los proyectos de cooperació, mediante la realización de reuniones con las personas designadas por cada dirección territorial y/o nivel de gestión de PNNC para revisar los proyectos que actualmente se encuentran en estado de ejecución  y su registro debidamente diligenciado en la matriz de cooperación o para solicitar su actualización.
</t>
    </r>
    <r>
      <rPr>
        <b/>
        <sz val="10"/>
        <rFont val="Arial Narrow"/>
        <family val="2"/>
      </rPr>
      <t xml:space="preserve">Evidencias. </t>
    </r>
    <r>
      <rPr>
        <sz val="10"/>
        <rFont val="Arial Narrow"/>
        <family val="2"/>
      </rPr>
      <t xml:space="preserve">
-Anexo 1. Ayuda Memoria - Lista de Asitencia DTAN 07032023.xlsx - GD_FO_02
-Anexo 2. Envío de correo electrónico seguimiento proyectos de cooperación DTAN.
-Carpeta Seguimiento.
https://drive.google.com/drive/folders/1ABWYZUhJkLYUma5BI8PjacFcTCZCQVhJ?usp=sharing</t>
    </r>
  </si>
  <si>
    <t>En las actividades de seguimiento de ejecución de los puntos de control del procedimiento formulación, gestión y seguimiento a los proyectos gestionados y negociados de cooperación Nacional No Oficial e Internacional, no se identificaron alertas.</t>
  </si>
  <si>
    <t>La aplicación de los controles ha permitido que el riesgo no se materialice</t>
  </si>
  <si>
    <r>
      <rPr>
        <b/>
        <sz val="10"/>
        <rFont val="Arial Narrow"/>
        <family val="2"/>
      </rPr>
      <t>OAP</t>
    </r>
    <r>
      <rPr>
        <sz val="10"/>
        <rFont val="Arial Narrow"/>
        <family val="2"/>
      </rPr>
      <t xml:space="preserve">: en apoyo a la jefe de OAP se revisa y aporta a las obligaciones contractuales de la persona para el contrato de prestación de servicios correspondiente a la DTOR como enlace de cooperación. Para las otras DTs se está a la espera de solicitud de la actividad. 
</t>
    </r>
    <r>
      <rPr>
        <b/>
        <sz val="10"/>
        <rFont val="Arial Narrow"/>
        <family val="2"/>
      </rPr>
      <t>Evidencias</t>
    </r>
    <r>
      <rPr>
        <sz val="10"/>
        <rFont val="Arial Narrow"/>
        <family val="2"/>
      </rPr>
      <t>: 
https://drive.google.com/drive/folders/1uiIIukmX7qbcMPRHs14yA9ngSQ6xyHvP?usp=share_link
riesgo 3 control 2 email Obligaciones Contrato Cooperación DTOR.PDF</t>
    </r>
  </si>
  <si>
    <t>No</t>
  </si>
  <si>
    <t>Como el control no se aplica no se generaron alertas.</t>
  </si>
  <si>
    <t xml:space="preserve">No se reporta riesgo materializado </t>
  </si>
  <si>
    <r>
      <rPr>
        <b/>
        <sz val="10"/>
        <rFont val="Arial Narrow"/>
        <family val="2"/>
      </rPr>
      <t>OAP:</t>
    </r>
    <r>
      <rPr>
        <sz val="10"/>
        <rFont val="Arial Narrow"/>
        <family val="2"/>
      </rPr>
      <t xml:space="preserve"> tiene programada las socializaciones del procedimiento de formulación, gestión, negociación y seguimiento a partir del segundo semestre para tener en cuenta la actualización de la plataforma estratégica de la entidad y los compromisos en el PND. 
Evidencias: No se anexa</t>
    </r>
  </si>
  <si>
    <r>
      <rPr>
        <b/>
        <sz val="10"/>
        <rFont val="Arial Narrow"/>
        <family val="2"/>
      </rPr>
      <t>OAP:</t>
    </r>
    <r>
      <rPr>
        <sz val="10"/>
        <rFont val="Arial Narrow"/>
        <family val="2"/>
      </rPr>
      <t xml:space="preserve"> 0%</t>
    </r>
  </si>
  <si>
    <r>
      <rPr>
        <b/>
        <sz val="11"/>
        <rFont val="Arial Narrow"/>
        <family val="2"/>
      </rPr>
      <t>OAP:</t>
    </r>
    <r>
      <rPr>
        <sz val="11"/>
        <rFont val="Arial Narrow"/>
        <family val="2"/>
      </rPr>
      <t xml:space="preserve"> En el mes de marzo 2023, se realizó gestión al interior de PNNC con el GGCI en el tema de educación ambiental para avanzar en la propuesta de Memorando de Entendimiento (abril) entre PNNC y el Comité Iternacional de la Cruz Roja (CICR) en el marco del Proyecto CLUA-Educapaz-PNN (Se anexo documento en estado propuesta dado que se está aún en su construcción). Se realizaron reuniones a nivel interno de PNNC con la SGM para la contextualización del trabajo realizado hasta la fecha con Cruz Roja (abril 2023) y Se realizaron reuniones con la Cruz Roja para avanzar en la construcción del convenio y socialización del primer borrador (abril 2023). 
Reunión sobre procedimiento de donaciones – DTOR – Proyecto GEF Orinoquia (19/04/2023)
Se ha venido acompañando a la subdirección en el proceso de gestión con WWF para la gestión de un proyecto de cooperación (13/04/2023). 
Se reportuna una muestra de las diferentes actividades de acompañamiento y orientación con sus respectivos anexos.
</t>
    </r>
    <r>
      <rPr>
        <b/>
        <sz val="11"/>
        <rFont val="Arial Narrow"/>
        <family val="2"/>
      </rPr>
      <t>Evidencias:</t>
    </r>
    <r>
      <rPr>
        <sz val="11"/>
        <rFont val="Arial Narrow"/>
        <family val="2"/>
      </rPr>
      <t xml:space="preserve">
Anexo 3 Lista de asistencia reunion contexto CLUA-Educapaz PNN
Anexo 4.Lista de asistencia reunion preparatoria SGM- CICR
Anexo 5.Lista de asistencia preparatoria CICR 18 abril
Anexo 6.Asistencia Reunión de seguimiento MoU PNN-CICR 19 abril
Anexo 7 - Reunión Gef Oronoquia
Anexo 8 - Reunion WWF - Sostenibilidad.pdf</t>
    </r>
  </si>
  <si>
    <t>En las actividades de validación realizadas no se identificaron alertas.</t>
  </si>
  <si>
    <r>
      <rPr>
        <b/>
        <sz val="11"/>
        <color theme="1"/>
        <rFont val="Arial Narrow"/>
        <family val="2"/>
      </rPr>
      <t xml:space="preserve">OAP: </t>
    </r>
    <r>
      <rPr>
        <sz val="11"/>
        <color theme="1"/>
        <rFont val="Arial Narrow"/>
        <family val="2"/>
      </rPr>
      <t>En el marco de la construcción de un Memorando de Entendimiento entre Parques Nacionales Naturales de Colombia y el Comité Internacional de la Cruz Roja CICR, se trabajó en el mes de abril en la elaboración de un primer borrador que se le envió a CICR para su retroalimentación y sugerencias.
Evidencia: https://drive.google.com/drive/folders/1ABWYZUhJkLYUma5BI8PjacFcTCZCQVhJ?usp=sharing</t>
    </r>
  </si>
  <si>
    <r>
      <rPr>
        <b/>
        <sz val="11"/>
        <color theme="1"/>
        <rFont val="Arial Narrow"/>
        <family val="2"/>
      </rPr>
      <t>OAP:</t>
    </r>
    <r>
      <rPr>
        <sz val="11"/>
        <color theme="1"/>
        <rFont val="Arial Narrow"/>
        <family val="2"/>
      </rPr>
      <t xml:space="preserve"> 5%</t>
    </r>
  </si>
  <si>
    <r>
      <rPr>
        <b/>
        <sz val="10"/>
        <rFont val="Arial Narrow"/>
        <family val="2"/>
      </rPr>
      <t>GPC</t>
    </r>
    <r>
      <rPr>
        <sz val="10"/>
        <rFont val="Arial Narrow"/>
        <family val="2"/>
      </rPr>
      <t xml:space="preserve">: Se adelantaron capacitaciones en temas de gestión documental, con el fin de sensibilizar al personal de PNNC en el manejo y administración de los documentos en PNNC. https://drive.google.com/drive/folders/1Dyx1xPaQo7IotBb-ymYIhqPyDaAS8iQL
</t>
    </r>
    <r>
      <rPr>
        <b/>
        <sz val="10"/>
        <rFont val="Arial Narrow"/>
        <family val="2"/>
      </rPr>
      <t>DTAO</t>
    </r>
    <r>
      <rPr>
        <sz val="10"/>
        <rFont val="Arial Narrow"/>
        <family val="2"/>
      </rPr>
      <t xml:space="preserve">: Se realizo jornada de capacitación de orfeo en la cual se abordaron temas de la gestion documental fisica vs virtual,adicionalmente se tuvieron 3 momentos en los cuales se hicieron retroalimentaciones sobre el manejo de las TRD sobre las 12 AP 2023611000038  </t>
    </r>
    <r>
      <rPr>
        <sz val="10"/>
        <color theme="1"/>
        <rFont val="Arial Narrow"/>
        <family val="2"/>
      </rPr>
      <t>https://drive.google.com/drive/folders/1Al1lGqn-Tji-_ttvn5Mvc__Falr_p2-E?usp=sharing</t>
    </r>
    <r>
      <rPr>
        <sz val="10"/>
        <rFont val="Arial Narrow"/>
        <family val="2"/>
      </rPr>
      <t xml:space="preserve">
Evidencias: . 10032023_lista-de-asistencia_ORFEO.xlsx
3 13032023 ASISTENCIA PNN AREAS PROTEGIDAS.xlsx
 2 09032023 ASISTENCIA PNN HERMOSAS.xlsx
2 09032023 ACTA PNN HERMOSAS
1 08032023 ASISTENCIA PNN GUACHAROS.xlsx
 1 08032023 ACTA PNN GUACHAROS.docx</t>
    </r>
    <r>
      <rPr>
        <b/>
        <sz val="10"/>
        <rFont val="Arial Narrow"/>
        <family val="2"/>
      </rPr>
      <t xml:space="preserve">
DTOR:</t>
    </r>
    <r>
      <rPr>
        <sz val="10"/>
        <rFont val="Arial Narrow"/>
        <family val="2"/>
      </rPr>
      <t xml:space="preserve"> 20237010007643 A corte de marzo de 2023 se inicio con las sensibilizaciones de gestión documental, se continua con el trabajo de organización de archivo de gestión con las dependencias de gestión humana (historias laborales), procesos sancionatorios y contratos, se implementa el plan de trabajo 2023 para gestión documental elaborando un plan de acción para el mantenimiento del archivo central y plan de trabajo con las áreas protegidas 
https://drive.google.com/drive/folders/1b019REfj_pvqhTYJZXWdNLucp2RREh94?usp=share_link.
anexo_1_Informe_segu_impl_SGD_mar; Anexo_1.1_sensibilizaciones; Anexo_1.2_organizacion_HL; Anexo_1.3_inv_doc_gestión; Anexo_1.4_inventario_doc_central; Anexo_1.5_expedientes_virtuales
</t>
    </r>
    <r>
      <rPr>
        <b/>
        <sz val="10"/>
        <rFont val="Arial Narrow"/>
        <family val="2"/>
      </rPr>
      <t>DTAM</t>
    </r>
    <r>
      <rPr>
        <sz val="10"/>
        <rFont val="Arial Narrow"/>
        <family val="2"/>
      </rPr>
      <t xml:space="preserve">: Para este periodo  se realiza capacitación en el tema de gestión documental- herramienta ORFEO.
ANEXO 2 CORREO - ENVIO PLAN DE TRABAJO DTAM - MARZO 2023
https://drive.google.com/drive/u/0/folders/1D2bzxqDjgF2_QFBXpWyARRnAH5t6p6J2
</t>
    </r>
    <r>
      <rPr>
        <b/>
        <sz val="10"/>
        <rFont val="Arial Narrow"/>
        <family val="2"/>
      </rPr>
      <t>DTAN</t>
    </r>
    <r>
      <rPr>
        <sz val="10"/>
        <rFont val="Arial Narrow"/>
        <family val="2"/>
      </rPr>
      <t xml:space="preserve">: 20235510001303 Para el primer cuatriemstred e 2023 no se presenta avance, la actividad se estara programanado despues del segundo cuatriemstre de 2023 cuando el personal se encuentre contratado en su totalidad. NO SE ADJUNTA EVIDENCIAS https://drive.google.com/drive/folders/1qr4PVKx5FvbDeQ3DO5JuIM3XQ_rU4OXr?usp=share_link
</t>
    </r>
    <r>
      <rPr>
        <b/>
        <sz val="10"/>
        <rFont val="Arial Narrow"/>
        <family val="2"/>
      </rPr>
      <t xml:space="preserve">DTPA: </t>
    </r>
    <r>
      <rPr>
        <sz val="10"/>
        <rFont val="Arial Narrow"/>
        <family val="2"/>
      </rPr>
      <t xml:space="preserve">20237500008033: Se realiza capacitación de gestión documental al personal de la territorial pacifico; organización de archivos, tablas de retención documental y sistema de gestión documental Orfeo.Evidencia:Listado de asistencia capacitacón Archivo - Munchique, Listado de asistencia capacitación Orfeo - Munchique, Listado de asistencia capacitación Orfeo - Malpelo, Listado de asistencia capacitación Archivo - Malpelo, Listado de asistencia (Orfeo-Tecnica-DTPA), Listado de asistencia (Orfeo-Administrativa-DTPA), Gestión documental - 2023 y Capacitación orfeo, https://drive.google.com/drive/folders/1jj3lxJlEW4RDsZIh_f5CAiERx0mGNEYc?usp=share_link
</t>
    </r>
    <r>
      <rPr>
        <b/>
        <sz val="10"/>
        <rFont val="Arial Narrow"/>
        <family val="2"/>
      </rPr>
      <t>DTCA:</t>
    </r>
    <r>
      <rPr>
        <sz val="10"/>
        <rFont val="Arial Narrow"/>
        <family val="2"/>
      </rPr>
      <t xml:space="preserve"> Se evidencio el cargue de las evidencias conforme a las actividades expuestas en el Plan de Trabajo las cuales se cargaron al respectivo drive.
https://drive.google.com/drive/u/0/folders/1FvWPMSpxI25qv4sckryuS3oraPj-iWT9</t>
    </r>
  </si>
  <si>
    <r>
      <rPr>
        <b/>
        <sz val="10"/>
        <rFont val="Arial Narrow"/>
        <family val="2"/>
      </rPr>
      <t xml:space="preserve">DTPA </t>
    </r>
    <r>
      <rPr>
        <sz val="10"/>
        <rFont val="Arial Narrow"/>
        <family val="2"/>
      </rPr>
      <t xml:space="preserve">17/04/2023
</t>
    </r>
    <r>
      <rPr>
        <b/>
        <sz val="10"/>
        <rFont val="Arial Narrow"/>
        <family val="2"/>
      </rPr>
      <t>DTAM</t>
    </r>
    <r>
      <rPr>
        <sz val="10"/>
        <rFont val="Arial Narrow"/>
        <family val="2"/>
      </rPr>
      <t xml:space="preserve">  14/04/2023
</t>
    </r>
    <r>
      <rPr>
        <b/>
        <sz val="10"/>
        <rFont val="Arial Narrow"/>
        <family val="2"/>
      </rPr>
      <t>DTOR</t>
    </r>
    <r>
      <rPr>
        <sz val="10"/>
        <rFont val="Arial Narrow"/>
        <family val="2"/>
      </rPr>
      <t xml:space="preserve">  17/04/2023
</t>
    </r>
    <r>
      <rPr>
        <b/>
        <sz val="10"/>
        <rFont val="Arial Narrow"/>
        <family val="2"/>
      </rPr>
      <t>DTAN</t>
    </r>
    <r>
      <rPr>
        <sz val="10"/>
        <rFont val="Arial Narrow"/>
        <family val="2"/>
      </rPr>
      <t xml:space="preserve"> 17/04/2023
</t>
    </r>
    <r>
      <rPr>
        <b/>
        <sz val="10"/>
        <rFont val="Arial Narrow"/>
        <family val="2"/>
      </rPr>
      <t>DTAO</t>
    </r>
    <r>
      <rPr>
        <sz val="10"/>
        <rFont val="Arial Narrow"/>
        <family val="2"/>
      </rPr>
      <t xml:space="preserve"> 18/04/2023
</t>
    </r>
    <r>
      <rPr>
        <b/>
        <sz val="10"/>
        <rFont val="Arial Narrow"/>
        <family val="2"/>
      </rPr>
      <t>GAU</t>
    </r>
    <r>
      <rPr>
        <sz val="10"/>
        <rFont val="Arial Narrow"/>
        <family val="2"/>
      </rPr>
      <t xml:space="preserve"> 19/04/2023
</t>
    </r>
    <r>
      <rPr>
        <b/>
        <sz val="10"/>
        <rFont val="Arial Narrow"/>
        <family val="2"/>
      </rPr>
      <t>DTCA</t>
    </r>
    <r>
      <rPr>
        <sz val="10"/>
        <rFont val="Arial Narrow"/>
        <family val="2"/>
      </rPr>
      <t xml:space="preserve"> 24/04/2023</t>
    </r>
  </si>
  <si>
    <t xml:space="preserve">
X DTCA</t>
  </si>
  <si>
    <t xml:space="preserve">X GAU
X DTAO
X DTPA
X DTOR
X DTAM
X DTAN
</t>
  </si>
  <si>
    <r>
      <rPr>
        <b/>
        <sz val="10"/>
        <rFont val="Arial Narrow"/>
        <family val="2"/>
      </rPr>
      <t>GAU:</t>
    </r>
    <r>
      <rPr>
        <sz val="10"/>
        <rFont val="Arial Narrow"/>
        <family val="2"/>
      </rPr>
      <t xml:space="preserve"> El monitoreo y los soportes suministrados, son conformes a la descripción del mapa de riesgos, denotando un adecuado seguimiento </t>
    </r>
    <r>
      <rPr>
        <b/>
        <sz val="10"/>
        <rFont val="Arial Narrow"/>
        <family val="2"/>
      </rPr>
      <t xml:space="preserve">
DTAM: </t>
    </r>
    <r>
      <rPr>
        <sz val="10"/>
        <rFont val="Arial Narrow"/>
        <family val="2"/>
      </rPr>
      <t xml:space="preserve">El monitoreo y los soportes suministrados, son conformes a la descripción del mapa de riesgos, denotando un adecuado seguimiento </t>
    </r>
    <r>
      <rPr>
        <b/>
        <sz val="10"/>
        <rFont val="Arial Narrow"/>
        <family val="2"/>
      </rPr>
      <t xml:space="preserve">
DTAO: </t>
    </r>
    <r>
      <rPr>
        <sz val="10"/>
        <rFont val="Arial Narrow"/>
        <family val="2"/>
      </rPr>
      <t>El monitoreo y los soportes suministrados, son conformes a la descripción del mapa de riesgos, denotando un adecuado seguimiento</t>
    </r>
    <r>
      <rPr>
        <b/>
        <sz val="10"/>
        <rFont val="Arial Narrow"/>
        <family val="2"/>
      </rPr>
      <t xml:space="preserve">
DTPA: </t>
    </r>
    <r>
      <rPr>
        <sz val="10"/>
        <rFont val="Arial Narrow"/>
        <family val="2"/>
      </rPr>
      <t>El monitoreo y los soportes suministrados, son conformes a la descripción del mapa de riesgos, denotando un adecuado seguimiento</t>
    </r>
    <r>
      <rPr>
        <b/>
        <sz val="10"/>
        <rFont val="Arial Narrow"/>
        <family val="2"/>
      </rPr>
      <t xml:space="preserve"> 
DTOR: </t>
    </r>
    <r>
      <rPr>
        <sz val="10"/>
        <rFont val="Arial Narrow"/>
        <family val="2"/>
      </rPr>
      <t xml:space="preserve">El monitoreo y los soportes suministrados, son conformes a la descripción del mapa de riesgos, denotando un adecuado seguimiento
</t>
    </r>
    <r>
      <rPr>
        <b/>
        <sz val="10"/>
        <rFont val="Arial Narrow"/>
        <family val="2"/>
      </rPr>
      <t xml:space="preserve">DTAN: </t>
    </r>
    <r>
      <rPr>
        <sz val="10"/>
        <rFont val="Arial Narrow"/>
        <family val="2"/>
      </rPr>
      <t>El monitoreo y los soportes suministrados, son conformes a la descripción del mapa de riesgos, denotando un adecuado seguimiento</t>
    </r>
    <r>
      <rPr>
        <b/>
        <sz val="10"/>
        <rFont val="Arial Narrow"/>
        <family val="2"/>
      </rPr>
      <t xml:space="preserve">
DTCA: </t>
    </r>
    <r>
      <rPr>
        <sz val="10"/>
        <rFont val="Arial Narrow"/>
        <family val="2"/>
      </rPr>
      <t>No se denota un seguimiento adecuado</t>
    </r>
  </si>
  <si>
    <t>DTPA 17/04/2023
DTAM  14/04/2023
DTAN 17/04/2023
DTAO 18/04/2023
DTOR 18/04/2023
GAU 19/04/2023
DTCA 24/04/2023</t>
  </si>
  <si>
    <t xml:space="preserve">X DTPA
 X DTCA
X GTIC </t>
  </si>
  <si>
    <t>X DTAO
X DTOR
X DTAN
X DTAM</t>
  </si>
  <si>
    <t xml:space="preserve">X DTPA
X DTCA
X GTIC </t>
  </si>
  <si>
    <r>
      <rPr>
        <b/>
        <sz val="10"/>
        <rFont val="Arial Narrow"/>
        <family val="2"/>
      </rPr>
      <t xml:space="preserve">GGF: </t>
    </r>
    <r>
      <rPr>
        <sz val="10"/>
        <rFont val="Arial Narrow"/>
        <family val="2"/>
      </rPr>
      <t xml:space="preserve">17/04/2023
</t>
    </r>
  </si>
  <si>
    <r>
      <rPr>
        <b/>
        <sz val="10"/>
        <rFont val="Arial Narrow"/>
        <family val="2"/>
      </rPr>
      <t xml:space="preserve">GGF: </t>
    </r>
    <r>
      <rPr>
        <sz val="10"/>
        <rFont val="Arial Narrow"/>
        <family val="2"/>
      </rPr>
      <t xml:space="preserve"> Durante el primer trimestre de la vigencia 2023 se recibieron las solicitudes de PAC de las Direcciones Territoriales y Dependencias de Nivel Central, en el formato: GRFN_FO_13 Solicitud Version No. 3, se consolidaron y se registraron en la plataforma de SIIF Nación
Link de evidencias: https://drive.google.com/drive/u/0/folders/1KJwyK0-xFXKmmnFepyWyvbtxyifHbTOH
</t>
    </r>
    <r>
      <rPr>
        <b/>
        <sz val="10"/>
        <rFont val="Arial Narrow"/>
        <family val="2"/>
      </rPr>
      <t xml:space="preserve">Nota: </t>
    </r>
    <r>
      <rPr>
        <sz val="10"/>
        <rFont val="Arial Narrow"/>
        <family val="2"/>
      </rPr>
      <t xml:space="preserve">Es improtante notar que si bien el control aplica para direcciones territoriales, las Direcciones territoriales remiten la respuesta a GGF nivel central, quien es el encargado de llevar a cabo la revisión y publicación de la evidencia en el drive dispuesto para mapa de riesgos de gestión, no obstante la Dts debe garantizar la no materialización del riesgo, debido a que ejecuta sus controles de acuerdo a la periodicidad establecida. </t>
    </r>
  </si>
  <si>
    <r>
      <rPr>
        <b/>
        <sz val="10"/>
        <rFont val="Arial Narrow"/>
        <family val="2"/>
      </rPr>
      <t xml:space="preserve">GGF: </t>
    </r>
    <r>
      <rPr>
        <sz val="10"/>
        <rFont val="Arial Narrow"/>
        <family val="2"/>
      </rPr>
      <t>De acuerdo a la no asignación de PAC por parte del MHCP a la entidad, debido al incumplimiento en ejecución de los recursos asignados a la DirecciónTerritorial Caribe- DTCA, Dirección Territorial Pacifico DTPA y Grupo de Grupo de Tecnologías de la Información y las Comunicaciones- GTIC. Desde el Nivel central, se procedio alertar a las direcciones territoriales y nivel central GTIC mediante correo electrónico</t>
    </r>
    <r>
      <rPr>
        <b/>
        <sz val="10"/>
        <rFont val="Arial Narrow"/>
        <family val="2"/>
      </rPr>
      <t xml:space="preserve"> </t>
    </r>
    <r>
      <rPr>
        <sz val="10"/>
        <rFont val="Arial Narrow"/>
        <family val="2"/>
      </rPr>
      <t xml:space="preserve">informando el PAC por ejecutar, con el fin de tramitar oportunamente los recursos asignados. 
No obstante desde el Proceso de Gestión de Recursos Financieros no evidencio acciones que mitigarán desde las áreas correspondientes la no ejecución de los recursos asignados, por tanto, el proceso de GRF procedio a informar dicha situación de la materialización del presente riesgo ante el Grupo de Control Interno, mediante memorando 20234300001833 del 31 de marzo del presente año, agotando de esta manera la ultima instancia, con el fin de que se incie el tramite respectivo. 
</t>
    </r>
  </si>
  <si>
    <r>
      <rPr>
        <b/>
        <sz val="10"/>
        <rFont val="Arial Narrow"/>
        <family val="2"/>
      </rPr>
      <t xml:space="preserve">GGF: </t>
    </r>
    <r>
      <rPr>
        <sz val="10"/>
        <rFont val="Arial Narrow"/>
        <family val="2"/>
      </rPr>
      <t xml:space="preserve">Se presentó incumplimiento con el indicador de INPANUT en los meses de enero y febrero en Inversión Ordinaria y Gastos de Generales, por lo que el Ministerio de Hacienda derivó el castigo a la entidad de la aprobación en el PAC para el mes de marzo. Sin embargó, el Proceso de Gestión de Recursos Financieros gestionó con el Ministerio de Hacienda la solicitud de un PAC Extraordinario, donde se establecieron compromisos con el fin de mejorar la planeacion de los recursos a solicitar mensualmente. 
Conforme lo anterior, se realizó una mesa de trabajo desde Coordinacion Financiera de Nivel Central con el fin de implementar acciones ante el Ministerio de Hacienda para gestionar el PAC Extraordinario y dar cumplimiento a los pagos correspondientes al mes de marzo, toda vez que en enero y febrero la Entidad generó un incumplimiento con el indicador descrito anteriormente. 
Así las cosas desde el Ministerio de Hacienda y Credito Público se aprobó el PAC y el proceso de Gestión de Recursos Financieros procedio a tramitar los pagos dentro del mes de marzo. </t>
    </r>
  </si>
  <si>
    <r>
      <rPr>
        <b/>
        <sz val="10"/>
        <rFont val="Arial Narrow"/>
        <family val="2"/>
      </rPr>
      <t xml:space="preserve">GGF: </t>
    </r>
    <r>
      <rPr>
        <sz val="10"/>
        <rFont val="Arial Narrow"/>
        <family val="2"/>
      </rPr>
      <t>Teniendo en cuenta la materializacion del riesgo, se reitero a las direcciones territoriales y a la dependecia de Nivel Central (GTIC) el impacto que generó a la Entidad no contar con los recursos disponibles oportunamente, por lo tanto desde Nivel Centeral se gestiono ante el Ministerio de Hacienda mediante correo electronico la solicitud de un PAC Extraordiario, asi mismo se establecieron compromisos por parte de la Entidad logrando de esta manera la aprobación del PAC para el mes de marzo. 
Así mismo es importante notar que el Proceso de Gestión de Recursos Financieros llevó a cabo como medida de autocontrol un plan de mejoramiento interno de forma correctiva e inmediata, estableciendo de esta manera acciones que me mitiguen el impacto del riesgo. 
Como evidencia se adjunta correo electronico de los compromisos asumidos con el Ministerio de Hacienda y Credito Público y actas de las mesas de trabajo con las Direcciones Territoriales</t>
    </r>
  </si>
  <si>
    <r>
      <t xml:space="preserve">GGF </t>
    </r>
    <r>
      <rPr>
        <sz val="11"/>
        <rFont val="Arial Narrow"/>
        <family val="2"/>
      </rPr>
      <t xml:space="preserve">Desde el nivel Central se lleva a cabo la verificación de verifica los saldos de los convenios por PNN y la subcuenta Fonam PNN, para lo cual se deja como evidencia: Actas de mesa de tabajo e informe remitido por parte del área contable .  </t>
    </r>
    <r>
      <rPr>
        <b/>
        <sz val="11"/>
        <rFont val="Arial Narrow"/>
        <family val="2"/>
      </rPr>
      <t>https://drive.google.com/drive/folders/1J79oK4XeyC41TiE1xg8IbjoBjvG2nMwF</t>
    </r>
  </si>
  <si>
    <t xml:space="preserve"> El monitoreo y los soportes suministrados, son conformes a la descripción del mapa de riesgos, pero en el avance descriptivo no se reportan los anexos</t>
  </si>
  <si>
    <r>
      <rPr>
        <b/>
        <sz val="10"/>
        <rFont val="Arial Narrow"/>
        <family val="2"/>
      </rPr>
      <t xml:space="preserve">GGF:  </t>
    </r>
    <r>
      <rPr>
        <sz val="10"/>
        <rFont val="Arial Narrow"/>
        <family val="2"/>
      </rPr>
      <t>17/04/2023</t>
    </r>
  </si>
  <si>
    <r>
      <rPr>
        <b/>
        <sz val="10"/>
        <rFont val="Arial Narrow"/>
        <family val="2"/>
      </rPr>
      <t>GGF:</t>
    </r>
    <r>
      <rPr>
        <sz val="10"/>
        <rFont val="Arial Narrow"/>
        <family val="2"/>
      </rPr>
      <t xml:space="preserve"> 33,33%</t>
    </r>
  </si>
  <si>
    <r>
      <rPr>
        <b/>
        <sz val="10"/>
        <rFont val="Arial Narrow"/>
        <family val="2"/>
      </rPr>
      <t xml:space="preserve">GGF: </t>
    </r>
    <r>
      <rPr>
        <sz val="10"/>
        <rFont val="Arial Narrow"/>
        <family val="2"/>
      </rPr>
      <t>Se realizaron mesas de trabajo para seguimiento al cumplimiento de los inicadores para evalucion de asignación de PAC, con las direcciones territoriales y la coordinación financiera. 
Por causa del incumplimiento con el indicador de INPANUT se enviarion memorandos de incumplimiento a las Direcciones Territoriales y dependencias de Nivel Central
Link evidencias: https://drive.google.com/drive/u/0/folders/1Lv4jVafbnoPQAVRA57SZtMFNqOfsgaCu</t>
    </r>
  </si>
  <si>
    <r>
      <rPr>
        <b/>
        <sz val="11"/>
        <rFont val="Arial Narrow"/>
        <family val="2"/>
      </rPr>
      <t>DTAN</t>
    </r>
    <r>
      <rPr>
        <sz val="11"/>
        <rFont val="Arial Narrow"/>
        <family val="2"/>
      </rPr>
      <t xml:space="preserve">: El SFF iGUAQUE.  se encuentra cerrado y no presta sus servios de ecoturismo actualmente, se adjunta certificaciion del jefe de Area protegida. PNN Cocuy, se anexan 3 carpetas con la información del mes de Enero, febrero y lo correspondiente del 1 al 27 de marzo de 2023, ( Para la entrega de la informacion a riesgos no se habia realizado el informe de visitanes de marzo, se anexan 4 carpetas con los soportes de ingresos y consignaciones)   en cada carpeta de los meses enero y febrero se encuentran los cierres de caja de los municipios de COCUY y GUICAN, asi mismo se encuentran archivos en PDF  con las consignaciones hechas de pagos por </t>
    </r>
    <r>
      <rPr>
        <i/>
        <sz val="11"/>
        <rFont val="Arial Narrow"/>
        <family val="2"/>
      </rPr>
      <t>anticipo</t>
    </r>
    <r>
      <rPr>
        <sz val="11"/>
        <rFont val="Arial Narrow"/>
        <family val="2"/>
      </rPr>
      <t xml:space="preserve">  que hacen los turistas en el periodo, las consignaciones de los pagos de boleteria del periodo reportado, Informe de visitantes (GRFN_FO_09 ), </t>
    </r>
    <r>
      <rPr>
        <b/>
        <u/>
        <sz val="11"/>
        <rFont val="Arial Narrow"/>
        <family val="2"/>
      </rPr>
      <t xml:space="preserve"> ANEXOS</t>
    </r>
    <r>
      <rPr>
        <sz val="11"/>
        <rFont val="Arial Narrow"/>
        <family val="2"/>
      </rPr>
      <t xml:space="preserve">: </t>
    </r>
    <r>
      <rPr>
        <u/>
        <sz val="11"/>
        <rFont val="Arial Narrow"/>
        <family val="2"/>
      </rPr>
      <t>SFF IGUAQUE</t>
    </r>
    <r>
      <rPr>
        <sz val="11"/>
        <rFont val="Arial Narrow"/>
        <family val="2"/>
      </rPr>
      <t xml:space="preserve">: SFF Iguaque Certificación Cierre SFF firmado. </t>
    </r>
    <r>
      <rPr>
        <u/>
        <sz val="11"/>
        <rFont val="Arial Narrow"/>
        <family val="2"/>
      </rPr>
      <t>PNN COCUY</t>
    </r>
    <r>
      <rPr>
        <sz val="11"/>
        <rFont val="Arial Narrow"/>
        <family val="2"/>
      </rPr>
      <t xml:space="preserve">: </t>
    </r>
    <r>
      <rPr>
        <b/>
        <sz val="11"/>
        <rFont val="Arial Narrow"/>
        <family val="2"/>
      </rPr>
      <t>RECAUDOS ENERO-</t>
    </r>
    <r>
      <rPr>
        <sz val="11"/>
        <rFont val="Arial Narrow"/>
        <family val="2"/>
      </rPr>
      <t xml:space="preserve"> 1. CIERRE DE CAJA GUICAN, 2. CIERRE DE CAJA COCUY, 3. CONSIGNACION ABRIL CONCILIACION ANTICIPO. ( ANTICIPIOS DE ENERO, FEBRERO MARZO). 4.. CUADRO CONSIGNACIONES CONCILIACION MES ENERO,- 5. INFORME DE VISITANTES ENERO 2023.-   </t>
    </r>
    <r>
      <rPr>
        <b/>
        <sz val="11"/>
        <rFont val="Arial Narrow"/>
        <family val="2"/>
      </rPr>
      <t xml:space="preserve">RECAUDOS FEBRERO: </t>
    </r>
    <r>
      <rPr>
        <sz val="11"/>
        <rFont val="Arial Narrow"/>
        <family val="2"/>
      </rPr>
      <t xml:space="preserve">1. CIERRE CAJA FEBRERO GUICAN,-  2. CIERRE DE CAJA  FEBRERO COCUY,- 3. CONSIGNACIONES ABRIL ANTICIPO FEBRERO.- 3. CONSIGNACIONES MARZO ANTICIPO FEBRERO,- 4. CONSIGNACIONES MES DE  FEBRERO.- 4. CONSIGNACIONES RECAUDO MES DE FEBRERO INFORME MENSUAL,- 5. INFORME VISITANTES FEBRERO,- 6. TABLA CONSIGNACIONES RESERVAS FEBRERO, MARZO Y ABRIL.- </t>
    </r>
    <r>
      <rPr>
        <b/>
        <sz val="11"/>
        <rFont val="Arial Narrow"/>
        <family val="2"/>
      </rPr>
      <t xml:space="preserve"> RECAUDOS MARZO:</t>
    </r>
    <r>
      <rPr>
        <sz val="11"/>
        <rFont val="Arial Narrow"/>
        <family val="2"/>
      </rPr>
      <t xml:space="preserve"> 1 AL 6 DE MARZO,- 7 AL 13 DE MARZO,- 14 al 21 de MARZO,- 23 AL 27 DE MARZO.</t>
    </r>
  </si>
  <si>
    <r>
      <rPr>
        <b/>
        <sz val="11"/>
        <rFont val="Arial Narrow"/>
        <family val="2"/>
      </rPr>
      <t xml:space="preserve">DTAN: </t>
    </r>
    <r>
      <rPr>
        <sz val="11"/>
        <rFont val="Arial Narrow"/>
        <family val="2"/>
      </rPr>
      <t>Se realiza la respectiva verificación de la boleteria consumida en el mes y las anuladas con el PNN COCUY;  una vez llegan físicas a la territorial se verifica con la matriz de recaudos.  Se envía memorando a nivel central y certificación de boleteria consumida solo para el PNN Cocuy que presta los servcios de de ecoturismo formalmente. En el AUN Los Estoraques se lleva un control de ingreso de visitantes  no se vende boleteria y no se preciben ingresos por ecoturismo,. El SFF Iguaque no presta sus servicios de ecoturismo a visitantes, no esta abierto al publico y no ha efectuado venta de boletas  y por lo tanto no se relaciona evidencia de boleteria vendida y cierre de caja diarios.(Memorando 20202000007603 del 18 de diciembre de 2020 de la Subdirección de Gestión y Manejo imposibilidad de apertura para servcios ecoturistiicos) Se adjunta 2 carpetas: del PNN Cocuy con el informe de boletas y ecoturismos de los meses enero y febrero. AUN Estpraques, se adjunta el informe de visitnes mes enero ANEXOS: 1. PNN COCUY: 1. INFORME DE BOLETERIA ENERO, - 2. INFORME DE BOLETERIA FEBRERO.-  2. ANU LOS ESTORAQUES.: Evidencia: LISTADO DE PERSONAS QUE INGRESARON AL ANU ESTORAQUES</t>
    </r>
  </si>
  <si>
    <r>
      <rPr>
        <b/>
        <sz val="11"/>
        <rFont val="Arial Narrow"/>
        <family val="2"/>
      </rPr>
      <t>DTCA:</t>
    </r>
    <r>
      <rPr>
        <sz val="11"/>
        <rFont val="Arial Narrow"/>
        <family val="2"/>
      </rPr>
      <t xml:space="preserve"> 33,33%</t>
    </r>
  </si>
  <si>
    <t>GGF:  Desde el nivel central, el perfil preparador esta a cargo del profesional de la Tesorería y el perfil aprobador esta a cargo del funcionario con funciones de pagaduría, quienes llevan a cabo el giro de los recursos a través del portal Bancario.
Como evidencia:  Se adjunta boletines diario de caja y bancos correspondientes al primer trimestre 2023. 
DTPA: Se verifica en el reporte de pagos masivos Colombia emitidio por el Portal Empresarial Bancario, la Gestion de Pagos realizadas en el trimestre. Evidencia: Reporte de pagos masivos
DTOR: La funcionaria con perfil pagador regional, realizo durante el periodo reportado ordenes de pago presupuestal, para el pago de servicios publicos, inmediatamente envia un correo a la coordinadora del grupo interno de trabajo notificando la fecha en la que se hara efectivo el ingreso del dinero para que que la coordinadora ingrese al portal bancario en la fecha estimada y realice el pago por medio de pse; en cuanto a las ordenes de pago no presupuestales, correspondiente al pago de planillas de seguridad social e impuestos, se verifico toda la informacion previa, con los formularios de impuestos municipales y planillas de seguridad social. posterior a la verificacion de los formularios de impuestos se realizo el ingreso al banco y se elaboro las plantillas de pago por cada municipio,  inmediatamente se envia un correo a la coordinadora del grupo interno de trabajo notificando la fecha en la que se hara efectivo el ingreso del dinero para que que la coordinadora ingrese al portal bancario en la fecha estimada y realice la aprobacion de la plantilla y el pago se pueda hacer efectivo.
Anexo1_Detalpagmasiv_ener_marzo.pdf
Anexo2_repopagmasiv_ener_marzo.pdf
DTAN: Al momento de realizarse un pago (presupuestal o no presupuestal) se presenta control dual de acceso al portal bancario.
 En las Direcciones Territoriales, el perfil preparador esta a cargo del funcionario con funciones de pagaduría  que realiza la verificación de los soportes con el fin de registrar la información en el Portal Bancario. 
El perfil autorizador esta a cargo del Coordinador del Grupo interno de trabajo, quien ingresa al portal bancario y verifica la información registrada por el pertil preparador quien aprueba de los registros para pago; se documenta bajo el reporte de pagos massivos colombia.  
En nivel central, el perfil preparador esta a cargo del profesional de la Tesorería y el perfil aprobador esta a cargo del funcionario con funciones de pagaduría, quienes llevan a cabo el giro de los recursos a través del portal Bancario, dejando como evidencia los soportes dle boletín diario de caja y bancos. 
DTAM:  El perfil preparador lo tiene el funcionario con funciones de pagaduría y el perfil autorizador el Coordinador del Grupo Interno de Trabajo; mediante orfeo se deja evidencia (archivo adjunto) de la preparación del pago y evidencia (archivo adjunto) de la autorización del mismo. Los soportes de la transacción no sólo se adjuntan al orfeo, también al Boletín Diario de Caja y Bancos de la DT
Reporte Pagos Masivos (https://drive.google.com/file/d/1kekuQceLYg_Ux6eyNzLgIayfnM0gbUta/view?usp=share_link)
DTAO: La pagadora de la DT  realiza la verificación de los soportes con el fin de registrar la información en el Portal Bancario y la coordinadora como  perfil autorizador  ingresa al portal bancario y verifica la información registrada y aprueba para pago. se anexa listado de ordenes de pago pptales y no pptales con traspaso a pagaduria, se anexa soporte de certificación bancaria para pago por medio de portal bancario y se anexa informe de pagos colombia  del 01 enero al 31 de marzo de 2023 ,  informe trimestral de pagos masivos colombia obtenido del portal bancario del 01 enero al 31 de marzo de 2023 Informe mesnual de pagos descargados del portal bancario.
Evidencias:
RESUMEN PAGOS COLOMBIA ENERO 2023
RESUMEN PAGOS COLOMBIA FEBRERO 2023
RESUMEN PAGOS COLOMBIA MARZO 2023
MASIVO PAGOS COLOMBIA TRANSFERENCIA 01 ENERO AL 31 MARZO 2023
MASIVO PAGOS COLOMBIA PAGO PSE 01 ENERO AL 31 MARZO 2023
LISTADO DE PAGOS TRASPASO PAGADURIA ORDENES DE PAGO PPTALES Y NO PPTAL 01 ENERO AL 31 DE MARZO 2023 GOBIERNO
DTCA:  De enero a marzo de 2023, se han aprobado los siguientes pagos: Impuestos para pagos de PNN Old Providence, PNN Corales del Rosario y PNN Corales de Profundidad.</t>
  </si>
  <si>
    <t xml:space="preserve">GGF: Desde el nivel central se verifica desde la tesorería con el perfil pagador la gestión de pagos con traspaso a pagaduría y cumplimiento de acuerdo a lo establecido en el procedimiento de Boletín de caja y bancos, por tanto como evidencia se adjunta: Reporte del portal bancario "pagos Masivos Colombia", donde se lleva a cabo la verificación como segunda línea de defensa a los perfiles  de preparador y autorizador tanto de nivel cental como direcciones territorial que intervienen en el giro de los recursos de portal bancario y adicionalmente el informe trimestral. </t>
  </si>
  <si>
    <r>
      <rPr>
        <b/>
        <sz val="11"/>
        <rFont val="Arial Narrow"/>
        <family val="2"/>
      </rPr>
      <t>GGF: 14/04/2023
DTPA:</t>
    </r>
    <r>
      <rPr>
        <sz val="11"/>
        <rFont val="Arial Narrow"/>
        <family val="2"/>
      </rPr>
      <t xml:space="preserve"> 11/04/2023</t>
    </r>
    <r>
      <rPr>
        <b/>
        <sz val="11"/>
        <rFont val="Arial Narrow"/>
        <family val="2"/>
      </rPr>
      <t xml:space="preserve">
DTOR: </t>
    </r>
    <r>
      <rPr>
        <sz val="11"/>
        <rFont val="Arial Narrow"/>
        <family val="2"/>
      </rPr>
      <t xml:space="preserve"> 12/04/2023</t>
    </r>
    <r>
      <rPr>
        <b/>
        <sz val="11"/>
        <rFont val="Arial Narrow"/>
        <family val="2"/>
      </rPr>
      <t xml:space="preserve">
DTAN</t>
    </r>
    <r>
      <rPr>
        <sz val="11"/>
        <rFont val="Arial Narrow"/>
        <family val="2"/>
      </rPr>
      <t>: 27/03/2023</t>
    </r>
    <r>
      <rPr>
        <b/>
        <sz val="11"/>
        <rFont val="Arial Narrow"/>
        <family val="2"/>
      </rPr>
      <t xml:space="preserve">
DTAM: </t>
    </r>
    <r>
      <rPr>
        <sz val="11"/>
        <rFont val="Arial Narrow"/>
        <family val="2"/>
      </rPr>
      <t xml:space="preserve">30/04/2023
</t>
    </r>
    <r>
      <rPr>
        <b/>
        <sz val="11"/>
        <rFont val="Arial Narrow"/>
        <family val="2"/>
      </rPr>
      <t xml:space="preserve">DTAO: 11/04/2023
DTCA: </t>
    </r>
    <r>
      <rPr>
        <sz val="11"/>
        <rFont val="Arial Narrow"/>
        <family val="2"/>
      </rPr>
      <t>31/03/2023</t>
    </r>
  </si>
  <si>
    <r>
      <rPr>
        <b/>
        <sz val="11"/>
        <rFont val="Arial Narrow"/>
        <family val="2"/>
      </rPr>
      <t xml:space="preserve">GGF: </t>
    </r>
    <r>
      <rPr>
        <sz val="11"/>
        <rFont val="Arial Narrow"/>
        <family val="2"/>
      </rPr>
      <t>19/04/2023</t>
    </r>
  </si>
  <si>
    <r>
      <rPr>
        <b/>
        <sz val="11"/>
        <rFont val="Arial Narrow"/>
        <family val="2"/>
      </rPr>
      <t>GGF:</t>
    </r>
    <r>
      <rPr>
        <sz val="11"/>
        <rFont val="Arial Narrow"/>
        <family val="2"/>
      </rPr>
      <t>Para el presente reporte no se programa avance de reporte al lineamiento de para realizar los pagos de los recursos generados por Traspaso a Pagaduria.</t>
    </r>
  </si>
  <si>
    <r>
      <rPr>
        <b/>
        <sz val="11"/>
        <rFont val="Arial Narrow"/>
        <family val="2"/>
      </rPr>
      <t xml:space="preserve">GGF: </t>
    </r>
    <r>
      <rPr>
        <sz val="11"/>
        <rFont val="Arial Narrow"/>
        <family val="2"/>
      </rPr>
      <t xml:space="preserve"> N/A</t>
    </r>
  </si>
  <si>
    <r>
      <rPr>
        <b/>
        <sz val="11"/>
        <rFont val="Arial Narrow"/>
        <family val="2"/>
      </rPr>
      <t>GGF:</t>
    </r>
    <r>
      <rPr>
        <sz val="11"/>
        <rFont val="Arial Narrow"/>
        <family val="2"/>
      </rPr>
      <t xml:space="preserve">Desde el nivel Central se lleva a cabo el seguimiento trimestral a la Gestión de las Tesorería de las DTs, para lo cual se adjunta como evidencia Informe correspondiente al primer trimestre. </t>
    </r>
  </si>
  <si>
    <r>
      <rPr>
        <b/>
        <sz val="11"/>
        <rFont val="Arial Narrow"/>
        <family val="2"/>
      </rPr>
      <t xml:space="preserve">GGF:  </t>
    </r>
    <r>
      <rPr>
        <sz val="11"/>
        <rFont val="Arial Narrow"/>
        <family val="2"/>
      </rPr>
      <t>13,33%</t>
    </r>
  </si>
  <si>
    <r>
      <rPr>
        <b/>
        <sz val="11"/>
        <rFont val="Arial Narrow"/>
        <family val="2"/>
      </rPr>
      <t>GGF:</t>
    </r>
    <r>
      <rPr>
        <sz val="11"/>
        <rFont val="Arial Narrow"/>
        <family val="2"/>
      </rPr>
      <t xml:space="preserve">Desde el nivel Central se lleva a cabo una prueba aleatoria a los perfiles que intervienen en el proceso de pagos a terceros beneficiarios a través del Portal Bancario, los cuales están aprobados por comité técnico de la Dirección del Tesoro Nacional (pagos exceptuados) 
Se adjunta como evidencia los reportes de la Dirección Territorial Caribe- DTCA, toda vez que desde el nivel central se verifica que la DT realizó pagos a ooperativas por concepto de deducciones de nomina "Coperativa de credito Corvinde" y "Crediservicios" los cuales no se confirma, por cuanto no se cuenta con las certificaciones bancarias. </t>
    </r>
  </si>
  <si>
    <r>
      <rPr>
        <b/>
        <sz val="11"/>
        <rFont val="Arial Narrow"/>
        <family val="2"/>
      </rPr>
      <t xml:space="preserve">GGF: </t>
    </r>
    <r>
      <rPr>
        <sz val="11"/>
        <rFont val="Arial Narrow"/>
        <family val="2"/>
      </rPr>
      <t>6,6%</t>
    </r>
  </si>
  <si>
    <t>El control no se activó porque el risgo no se materializó</t>
  </si>
  <si>
    <r>
      <rPr>
        <b/>
        <sz val="10"/>
        <rFont val="Arial Narrow"/>
        <family val="2"/>
      </rPr>
      <t>SSNA:</t>
    </r>
    <r>
      <rPr>
        <sz val="10"/>
        <rFont val="Arial Narrow"/>
        <family val="2"/>
      </rPr>
      <t xml:space="preserve"> Durante el primer cuatrimestre de 2023, se presentaron los siguientes avances en los mecanismos financieros en la SSNA: 
</t>
    </r>
    <r>
      <rPr>
        <b/>
        <u/>
        <sz val="10"/>
        <rFont val="Arial Narrow"/>
        <family val="2"/>
      </rPr>
      <t>PSA:</t>
    </r>
    <r>
      <rPr>
        <sz val="10"/>
        <rFont val="Arial Narrow"/>
        <family val="2"/>
      </rPr>
      <t xml:space="preserve"> Desde la SSNA se realizó la consolidación del estado actual de las iniciativas de los proyectos de Pago por Servicios Ambiental - PSA que se han adelantado hasta la fecha y se trazó una ruta crítica para realizar una priorización de las iniciativas existentes, conforme a los lineamientos del MADS y las estrategias de índole nacional. Adicionalmente se realizó reunión con el Fondo Biocarbono para presentación de un PSA de huella de carbono para DTOR.
</t>
    </r>
    <r>
      <rPr>
        <b/>
        <u/>
        <sz val="10"/>
        <rFont val="Arial Narrow"/>
        <family val="2"/>
      </rPr>
      <t xml:space="preserve">Transferencias del Sector Eléctrico: </t>
    </r>
    <r>
      <rPr>
        <sz val="10"/>
        <rFont val="Arial Narrow"/>
        <family val="2"/>
      </rPr>
      <t xml:space="preserve">En la SSNA se liquidaron los recursos correspondientes a las Transferencias del Sector Electrico por valor de $1.879 millones por concepto de los proyectos hidroelectricos: La Miel, Amoyá, Hidrosogamoso, Urrá, Alto Anchicaya, Guavio, Sueva I, Sueva II e Ituango que tienen jurisdiccion en las áreas protegidas de PNN con el proposito de tener una línea para el diseño de una estrategia de cobro de estos recursos.
</t>
    </r>
    <r>
      <rPr>
        <b/>
        <u/>
        <sz val="10"/>
        <rFont val="Arial Narrow"/>
        <family val="2"/>
      </rPr>
      <t>Valoración:</t>
    </r>
    <r>
      <rPr>
        <sz val="10"/>
        <rFont val="Arial Narrow"/>
        <family val="2"/>
      </rPr>
      <t xml:space="preserve"> Se participó en las capacitaciones programadas con el Ministerio de Ambiente los días 19 y 21 de abril para conocer los lineamientos del sector en el tema y proyectar las nuevas valoraciones que realizará la entidad.
https://drive.google.com/drive/folders/14wXoFskwgw25chNQcRfTBu8xwvQf9AgQ?usp=sharing</t>
    </r>
  </si>
  <si>
    <r>
      <rPr>
        <b/>
        <sz val="10"/>
        <rFont val="Arial Narrow"/>
        <family val="2"/>
      </rPr>
      <t>SSNA:</t>
    </r>
    <r>
      <rPr>
        <sz val="10"/>
        <rFont val="Arial Narrow"/>
        <family val="2"/>
      </rPr>
      <t xml:space="preserve"> Durante el primer cuatrimestre de 2023, se presentaron los siguientes seguimientos en los mecanismos financieros en la SSNA: 
</t>
    </r>
    <r>
      <rPr>
        <b/>
        <u/>
        <sz val="10"/>
        <rFont val="Arial Narrow"/>
        <family val="2"/>
      </rPr>
      <t xml:space="preserve">Compensaciones: </t>
    </r>
    <r>
      <rPr>
        <sz val="10"/>
        <rFont val="Arial Narrow"/>
        <family val="2"/>
      </rPr>
      <t xml:space="preserve">Se realizaron mesas de trabajo con la Agencia Nacional de Infraestructura - ANI con el fin de identificar los aportes en materia ambiental que puede realizar la entidad y también para realizar las recomendaciones pertinentes para orientar los recursos de compensación hacia el SINAP. Se estableció contacto telefónico con el Jefe del PNN Las Orquideas para revisar asuntos relacionados con las compensaciones del 1% y se recibió correo e informe el 18 de abril de 2022 del estado de dichas compensaciones.
</t>
    </r>
    <r>
      <rPr>
        <b/>
        <u/>
        <sz val="10"/>
        <rFont val="Arial Narrow"/>
        <family val="2"/>
      </rPr>
      <t>PSA:</t>
    </r>
    <r>
      <rPr>
        <sz val="10"/>
        <rFont val="Arial Narrow"/>
        <family val="2"/>
      </rPr>
      <t xml:space="preserve"> Desde la SSNA se realizó la verificación del estado actual de las iniciativas de los proyectos de Pago por Servicios Ambiental - PSA que se han adelantado hasta la fecha y se trazó una ruta crítica para realizar una priorización de las iniciativas existentes, conforme a los lineamientos del MADS y las estrategias de índole nacional. 
</t>
    </r>
    <r>
      <rPr>
        <b/>
        <u/>
        <sz val="10"/>
        <rFont val="Arial Narrow"/>
        <family val="2"/>
      </rPr>
      <t>Valoración:</t>
    </r>
    <r>
      <rPr>
        <sz val="10"/>
        <rFont val="Arial Narrow"/>
        <family val="2"/>
      </rPr>
      <t xml:space="preserve"> Se asistio al lanzamiento del Estudio Nacional del Agua para conocer sobre la distribucion, dinamica, estado, cantidad y calidad del recurso hidrico existente en el pais, asi como las presiones sobre los sistemas hidricos que contribuyen al ordenamiento del territorio alrededor del agua. 
https://drive.google.com/drive/folders/14wXoFskwgw25chNQcRfTBu8xwvQf9AgQ?usp=sharing</t>
    </r>
  </si>
  <si>
    <r>
      <rPr>
        <b/>
        <sz val="10"/>
        <rFont val="Arial Narrow"/>
        <family val="2"/>
      </rPr>
      <t xml:space="preserve">SSNA: </t>
    </r>
    <r>
      <rPr>
        <sz val="10"/>
        <rFont val="Arial Narrow"/>
        <family val="2"/>
      </rPr>
      <t>27/04/2023</t>
    </r>
  </si>
  <si>
    <r>
      <rPr>
        <b/>
        <sz val="10"/>
        <rFont val="Arial Narrow"/>
        <family val="2"/>
      </rPr>
      <t>SSNA:</t>
    </r>
    <r>
      <rPr>
        <sz val="10"/>
        <rFont val="Arial Narrow"/>
        <family val="2"/>
      </rPr>
      <t xml:space="preserve"> 50%</t>
    </r>
  </si>
  <si>
    <r>
      <rPr>
        <b/>
        <sz val="11"/>
        <color theme="1"/>
        <rFont val="Arial Narrow"/>
        <family val="2"/>
      </rPr>
      <t>SSNA:</t>
    </r>
    <r>
      <rPr>
        <sz val="11"/>
        <color theme="1"/>
        <rFont val="Arial Narrow"/>
        <family val="2"/>
      </rPr>
      <t xml:space="preserve"> 50%</t>
    </r>
  </si>
  <si>
    <t>Se hizo análisis de las evidencias frente a las acciones del proceso para la mitigación del riesgo. 
Anexo 2. PSA - REUNION BIOCARBONO 04-19-2023
Anexo 2a. PSA - Consolidacion de la informacion de las iniciativas PSA en SPNNC
Anexo 2b. PSA - Proyecto Biocarbono_PNN 19-04-2023
Anexo 2c. PSA - Segunda Parte Presentación Biocarbono Minagricultura.
Liquidaciones Transferencias del Sector Eléctrico 2023 - 19ABR2023,
Anexo 4a. Lista de Asistencia 19 abril 2023 Capacitación en Valoraciones MinAmbiente.
Anexo 4b. Lista de Asistencia 21 abril 2023 Capacitación en Instrumentos e incentivos Ambientales.
Anexo 1. Compensación - Lista de Asistencia 22 MARZO 2023 Reunión ANI Coordinación temas con PNN.
Anexo 1a. Compensación - Lista de Asistencia 29 marzo 2023 Reunión ANI revisión temas Sociedad Portuaria de la Península.
Anexo 1b. Correo del Parque Las Orquideas 18 abril 2023 con reporte de Compensaciones Pendientes.
Anexo 1c. Informe PNN Las Orquideas 18 abril 2023.
Anexo 4. Valoración - Asistencia estudio nacional del agua 2022.
https://drive.google.com/drive/folders/14wXoFskwgw25chNQcRfTBu8xwvQf9AgQ?usp=sharing</t>
  </si>
  <si>
    <r>
      <rPr>
        <b/>
        <sz val="11"/>
        <rFont val="Arial Narrow"/>
        <family val="2"/>
      </rPr>
      <t>SSNA:</t>
    </r>
    <r>
      <rPr>
        <sz val="11"/>
        <rFont val="Arial Narrow"/>
        <family val="2"/>
      </rPr>
      <t xml:space="preserve"> La Subdirección de Sostenibilidad y Negocios Ambientales, de acuerdo a los compromisos adquiridos en el Contrato interadministrativo entre Parques Nacionales Naturales de Colombia y la Sociedad Hotelera Tequendama S.A. (SHT) en el PNN Tayrona, y en el Convenio de Asociación entre Parques Nacionales Naturales de Colombia y la Fundación Semillas del Futuro en el SFF Otún Quimbaya. 
Se realizó reunión de seguimiento el día 9 de febrero en la que se revisaron los compromisos suscritos por la Fundación, reunión de seguimiento del 6 de marzo de 2023 e informe del mes de marzo de seguimiento al Convenio No. 005 de 2022. 
https://drive.google.com/drive/folders/14wXoFskwgw25chNQcRfTBu8xwvQf9AgQ?usp=sharing</t>
    </r>
  </si>
  <si>
    <r>
      <rPr>
        <b/>
        <sz val="11"/>
        <rFont val="Arial Narrow"/>
        <family val="2"/>
      </rPr>
      <t>SSNA:</t>
    </r>
    <r>
      <rPr>
        <sz val="11"/>
        <rFont val="Arial Narrow"/>
        <family val="2"/>
      </rPr>
      <t xml:space="preserve"> Conforme a lo establecido en el Sistema de Calidad de la entidad, la SSNA confirmó que se puede acceder al procedimiento Conflicto de Intereses GTH_PR_ 30. y se procedió a socializar e interiorizar con el equipo de la Subdirección. 
https://drive.google.com/drive/folders/14wXoFskwgw25chNQcRfTBu8xwvQf9AgQ?usp=sharing</t>
    </r>
  </si>
  <si>
    <r>
      <rPr>
        <b/>
        <sz val="11"/>
        <rFont val="Arial Narrow"/>
        <family val="2"/>
      </rPr>
      <t xml:space="preserve">SSNA: </t>
    </r>
    <r>
      <rPr>
        <sz val="11"/>
        <rFont val="Arial Narrow"/>
        <family val="2"/>
      </rPr>
      <t>1.Se efectuó solicitud de realización del Comité de Seguimiento del Contrato Interadministrativo No. 001 de 2022 (suscrito SHT) y se envió al Grupo de Control Interno solicitud de suscripción de Plan de Mejoramiento derivado del informe de auditoría interna al contrato en mención.
2. Se realizaron reuniones de seguimiento e informe deld mes de marzo del convenio de Asociación 005 de 2022.
Evidencias: 
'Anexo 1 Memorando solicitud de realización de Comité de Seguimiento. Anexo 2 memorando al Grupo de Control Interno con solicitud de suscripción de Plan de Mejoramiento y propuesta de Plan de Mejoramiento. Anexo 3 Acta de reunión de seguimiento del 9 de febrero de 2023. Anexo 4 Acta de reunión de seguimiento del 6 de marzo de 2023 y Anexo 5 Informe de seguimiento al Convenio 005 de 2022.
https://drive.google.com/drive/folders/14wXoFskwgw25chNQcRfTBu8xwvQf9AgQ?usp=sharing</t>
    </r>
  </si>
  <si>
    <r>
      <rPr>
        <b/>
        <sz val="11"/>
        <color theme="1"/>
        <rFont val="Arial Narrow"/>
        <family val="2"/>
      </rPr>
      <t xml:space="preserve">SSNA: </t>
    </r>
    <r>
      <rPr>
        <sz val="11"/>
        <color theme="1"/>
        <rFont val="Arial Narrow"/>
        <family val="2"/>
      </rPr>
      <t>Se evidenció y socializó con los miembros del equipo de la SSNA el procedimeitno de conflicto de interés.
Se anexa las evidencias en el drive así: Anexo 1 Presentación Procedimiento. Anexo 2 Correo de Socialización con el equipo. Anexo 3 Reporte Procedimiento.
https://drive.google.com/drive/folders/14wXoFskwgw25chNQcRfTBu8xwvQf9AgQ?usp=sharing</t>
    </r>
  </si>
  <si>
    <r>
      <rPr>
        <b/>
        <sz val="11"/>
        <rFont val="Arial Narrow"/>
        <family val="2"/>
      </rPr>
      <t xml:space="preserve">GCI: </t>
    </r>
    <r>
      <rPr>
        <sz val="11"/>
        <rFont val="Arial Narrow"/>
        <family val="2"/>
      </rPr>
      <t>La actividad se tiene programada para ejecutarse en el segundo semestre de 2023, cuando se complete el grupo de contratistas del grupo de Control Interno, por lo tanto, no se anexa evidencia.</t>
    </r>
  </si>
  <si>
    <t>Se ajustó la redacción del riesgo y el control 1, al igual de la valoración del mismo.</t>
  </si>
  <si>
    <t xml:space="preserve">	20232400000753 </t>
  </si>
  <si>
    <t>Posibilidad de recibir o solicitar cualquier dádiva o beneficio a nombre propio o de terceros con el fin de ejecutar las actividades propias del proceso de Gestión del Conocimiento e Innovación, y  en caso de identificar conflicto intereres, no dar cumplimiento al marco legal relacionado y el procedimiento vigente establecido por la entidad.</t>
  </si>
  <si>
    <t>1. El personal del proceso de Gestión del Conocimiento e Innovación (NC), tres veces al año, realizará seguimiento al conocimiento y apropiación sobre los lineamientos estandarizados y documentados por la Entidad relacionados con conflicto de intereses, mediante una encuesta de conocimiento tabulada (formulario), con el objetivo de reforzar que se implemente y ejecute el tema en el desarrollo de las actividades del procesos, según la necesidad u ocurrencia del mismo. En caso de desviaciones (que la persona no tenga conocimiento) se socializarán los lineamientos del tema y se realizará nuevamente la encuesta en espacios diferentes a la periodicidad establecida.
Nota. El control para la vigencia 2023 solo se ejecutará dos veces para el año.</t>
  </si>
  <si>
    <t>1. El personal del proceso Gestión de Recursos Físicos realizará seguimiento de manera cuatrimestral al conocimiento y apropiación sobre los lineamientos estandarizados y documentados por la Entidad relacionados con conflicto de intereses con el objetivo de ser implementado y ejecutado el tema según la necesidad u ocurrencia del tema; dejando como evidencia una encuesta de conocimiento. En caso de desviaciones (que la persona no tenga conocimiento) se socializará los lineamientos del tema y se realizará nuevamente la encuesta.</t>
  </si>
  <si>
    <r>
      <t xml:space="preserve">1. El almacenista de la Dirección Territorial verifica la solicitud del cuentadante cada vez que se requiere un bien en calidad de préstamo o traslado, en relación al diligenciamiento adecuado del formato Traslado y préstamo de bienes y que posea la información del bien, la justificación del préstamo y las firmas de quien recibe y entrega con el fin de controlar el préstamo y la entrega del bien, dejando como evidencia  los formatos de traslado y préstamo debidamente firmados. En caso de no contar con las firmas no se trámite el mismo pues no cuenta con la aprobación.
</t>
    </r>
    <r>
      <rPr>
        <b/>
        <sz val="11"/>
        <rFont val="Arial Narrow"/>
        <family val="2"/>
      </rPr>
      <t>Nota</t>
    </r>
    <r>
      <rPr>
        <sz val="11"/>
        <rFont val="Arial Narrow"/>
        <family val="2"/>
      </rPr>
      <t>. El que entrega el bien es el cuentadante.  
Cuando no se registre la necesidad de traslado o préstamo de bienes, el almacenista remitirá un correo electrónico al Coordinador de Grupo Interno de Trabajo (administrativo y financiero) informando que no se realizaron préstamos o traslados de bienes.</t>
    </r>
  </si>
  <si>
    <r>
      <t xml:space="preserve">1. Grupo de Procesos Corporativos verificará de forma trimestral el cumplimiento a través del plan de trabajo y la actualización de inventarios documentales, con el fin de determinar el cumplimiento de las actividades de administración, manejo y conservación de los archivos de la Entidad quedando </t>
    </r>
    <r>
      <rPr>
        <b/>
        <sz val="11"/>
        <rFont val="Arial Narrow"/>
        <family val="2"/>
      </rPr>
      <t>como evidencia el avance del plan de trabajo de las dependencias de Nivel Central</t>
    </r>
    <r>
      <rPr>
        <sz val="11"/>
        <rFont val="Arial Narrow"/>
        <family val="2"/>
      </rPr>
      <t>. En caso de presentarse incumplimientos de la entrega de información se requerirá a la dependencia involucrada la remisión de la misma en el menor tiempo posible.</t>
    </r>
  </si>
  <si>
    <r>
      <t xml:space="preserve">2. Cada Dirección Territorial verificará de forma trimestral el cumplimiento a través del plan de trabajo y la actualización de inventarios documentales de las áreas protegidas asignadas, con el fin de determinar el cumplimiento de las actividades de administración, manejo y conservación de los archivos de la Entidad quedando como evidencia la remisión del avance del plan de trabajo a </t>
    </r>
    <r>
      <rPr>
        <b/>
        <sz val="11"/>
        <rFont val="Arial Narrow"/>
        <family val="2"/>
      </rPr>
      <t>Nivel Central (Grupo de Procesos Corporativos).</t>
    </r>
    <r>
      <rPr>
        <sz val="11"/>
        <rFont val="Arial Narrow"/>
        <family val="2"/>
      </rPr>
      <t xml:space="preserve"> En caso de presentarse incumplimientos de la entrega de información se requerirá a la dependencia involucrada la remisión de la misma en el menor tiempo posible.</t>
    </r>
  </si>
  <si>
    <t>1. El personal del proceso Gestión Documental de manera cuatrimestral realizará seguimiento al conocimiento y apropiación sobre los lineamientos estandarizados y documentados por la Entidad relacionados con conflicto de intereses con el objetivo de ser implementado y ejecutado el tema según la necesidad u ocurrencia del tema; dejando como evidencia una encuesta de conocimiento. En caso de desviaciones (que la persona no tenga conocimiento) se socializará los lineamientos del tema y se realizará nuevamente la encuesta.</t>
  </si>
  <si>
    <t>1. La jefe de la Oficina de Control Disciplinario Interno, permanentemente revisa los procesos disciplinarios cuya etapa se encuentre próxima a vencimiento, y genera alertas vía correo electrónico a los profesionales, con el objetivo de evaluar y proyectar la decisión que en derecho corresponda, dejando como evidencia los soportes de la remisión del correo. En caso de una desviación se requiere el funcionario o contratista para que proyecte de manera inmediata la decisión que corresponda.</t>
  </si>
  <si>
    <t>2. La jefe de la Oficina de Control Disciplinario en el momento en el que se recibe la queja por el sistema de gestión documental ORFEO genera el reparto de la misma al contratista o al funcionario de manera equilibrada para la expedición de la decisión que corresponda en los términos de 5 días hábiles siguientes al reparto, realizando seguimiento por parte de la Jefatura mediante comunicaciones permanentes por correo electrónico a los abogados, con el objetivo de asegurar el cumplimiento del término establecido, dejando como evidencia la base de datos de quejas o informes. En caso de una desviación se requiere el funcionario o contratista para que proyecte de manera inmediata la decisión que corresponda.</t>
  </si>
  <si>
    <t>Se ajustó la redacción del riesgo y el control 1, conforme la indicación del informe del 1er cuatrimestrel de riesgos del GCI</t>
  </si>
  <si>
    <t>Posibilidad de recibir o solicitar cualquier dádiva o beneficio a nombre propio o de terceros con el fin de obtener  información generada a través de investigaciones para la toma de decisiones de manejo, dificultando la evaluación de acciones de manejo requeridas.</t>
  </si>
  <si>
    <t>Posibilidad de recibir o solicitar cualquier dádiva o beneficio a nombre propio o de terceros con el fin de no reportar o registrar acciones de conflicto de intereses que se puedan identificar en la ejecución de las actividades del proceso AMSPNN y no dar cumplimiento al marco legal del tema y el procedimiento vigente de conflicto de intereses establecido por la entidad.</t>
  </si>
  <si>
    <t>1. La SGM-GPM verificará a las área protegidas (según los tiempos pactados con cada una) el estado de los compromisos de avales (resultados y datos derivados de cada investigación), mediante la matriz de seguimiento de avales de investigación con el objetivo que la información este disponible para los tres niveles de gestión cuando sea requerido. En caso de incumplimiento y/o retrasos de los compromisos, se deberá informar a la SGM-GPM por medio de un memorando y/o en su defecto correo electrónico. Posteriormente la SGM-GPM, realizará seguimiento al estado del incumplimiento.
Evidencia. Matriz de seguimiento de avales de investigación.</t>
  </si>
  <si>
    <t>1. El líder del SGI de la SGM, trimestralmente verificará el conocimiento y apropiación del personal del proceso AMSPNN, sobre los lineamientos estandarizados y documentados por la Entidad relacionados con conflicto de intereses, con el objetivo de reforzar la implementación del tema según la necesidad u ocurrencia; quedando como evidencia: una encuesta de conocimiento y los resultados obtenidos (tabulación). En caso de desviaciones (que la persona no tenga conocimiento) se socializará los lineamientos del tema y se realizará nuevamente la encuesta.</t>
  </si>
  <si>
    <t>Posibilidad de recibir o solicitar cualquier dádiva o beneficio a nombre propio o de terceros con el fin de no reportar o registrar acciones de conflicto de intereses que se puedan identificar en la ejecución de las actividades del proceso Participación Social y no dar cumplimiento al marco legal del tema y el procedimiento vigente de conflicto de intereses establecido por la entidad.</t>
  </si>
  <si>
    <t>1. El líder del SGI de la SGM, trimestralmente verificará el conocimiento y apropiación del personal del proceso Participación social, sobre los lineamientos estandarizados y documentados por la Entidad relacionados con conflicto de intereses, con el objetivo de reforzar la implementación del tema según la necesidad u ocurrencia; quedando como evidencia: una encuesta de conocimiento y los resultados obtenidos (tabulación). En caso de desviaciones (que la persona no tenga conocimiento) se socializará los lineamientos del tema y se realizará nuevamente la encuesta.</t>
  </si>
  <si>
    <t>Posibilidad de recibir o solicitar cualquier dádiva o beneficio a nombre propio o de terceros omitiendo un requisito de tipo contractual</t>
  </si>
  <si>
    <t>Posibilidad de recibir o solicitar cualquier dádiva o beneficio a nombre propio o de terceros direccionando los procesos de contratación a favor de terceros</t>
  </si>
  <si>
    <t>Posibilidad de recibir o solicitar cualquier dádiva a nombre propio o para un tercero en la ejecución de las actividades propias del proceso de Gestión Contractual incumpliendo el procedimiento de conflicto de intereses establecido por la entidad.</t>
  </si>
  <si>
    <t>1. El Grupo de Contratos conforme al cambio de instrumentos normativos, genera los lineamientos y documentación requerida (manual de contratación y procedimientos) a los instrumentos normativos contractuales, con el propósito de dar cumplimiento a la normatividad vigente. Dejando como evidencia el manual de contratación, procedimientos e instrumentos normativos. En caso de desviación se informará al ente de control correspondiente para generar los correctivos desde su competencia</t>
  </si>
  <si>
    <t>1.	El Grupo de Contratos conforme a la dinámica contractual recibe y responde observaciones a los documentos contractuales remitidos por los procesos, con el objetivo de advertir un posible direccionamiento en alguno de ellos. Dejando como evidencia la respuesta con las respectivas observaciones. En caso de desviación se adecua el proceso por medio de una denda o se revoca de inmediato</t>
  </si>
  <si>
    <t>El personal del proceso de Gestión Contractual de manera cuatrimestral realizará seguimiento al conocimiento y apropiación sobre los lineamientos estandarizados y documentados por la Entidad relacionados con conflicto de intereses con el objetivo de ser implementado y ejecutado el tema según la necesidad u ocurrencia del tema; dejando como evidencia los resultados de la encuesta. En caso de desviaciones (que la persona no tenga conocimiento) se socializará los lineamientos del tema y se realizará nuevamente la encuesta.</t>
  </si>
  <si>
    <t>1. Actualizar documento DRP, solicitar un espacio en el CGID para su aprobación y hacer la proyección en el PAA</t>
  </si>
  <si>
    <t xml:space="preserve">1 Documento DRP actualizado
2. Correo soporte solicitando espacio en el CGID
3. Costeo de Plan de Continuidad </t>
  </si>
  <si>
    <t xml:space="preserve">1. Documento politica de backups y/o solicitud de espacio en el CGID para aprobación y/o
listado de asistencia de socilización de la politica </t>
  </si>
  <si>
    <t>1. El equipo de trabajo del proceso de Gestión de Tecnologías y Seguridad de la Información realizará cuatrimestralmente seguimiento al conocimiento y apropiación de los lineamientos estandarizados y documentados por la Entidad relacionados con el procedimiento de conflicto de intereses,  con el objetivo de ser implementado y ejecutado; dejando como evidencia una encuesta. En caso de desviaciones (que la persona no tenga conocimiento) se socializará los lineamientos del tema y se realizará nuevamente la encuesta.</t>
  </si>
  <si>
    <t xml:space="preserve">1. El equipo TIC  cuenta con un sistema de protección de aplicaciones Web que se monitorea  diariamente para mitigar ataques informaticos dirigios a las aplicaciones web  de forma automatica los eventos de seguridad que se generan sobre las aplicaciones web de la entidad, quedando como evidencia en los informes de gestión mensual que se generan y en caso de desviación  se activa el protocolo de restauración de servicios. </t>
  </si>
  <si>
    <t>Se realizó revisión y ajuste en la redacción del control existente para el riesgo</t>
  </si>
  <si>
    <t xml:space="preserve">Se ajustó la redacción del los controles 1 y 2 </t>
  </si>
  <si>
    <t xml:space="preserve">Se ajustó la descripción del riesgo y la del control conforme a las recomendaciones remitidas por el Grupo de Control interno en el primer informe cuatrimestral de riesgos. </t>
  </si>
  <si>
    <t>1. Verificar las observaciones al informe de evaluación del proceso.</t>
  </si>
  <si>
    <t>Obervaciones al informe y/o mensajes públicos y/o ORFEO subido en la plataforma</t>
  </si>
  <si>
    <t>Se ajustó la descripción del riesgo y la  del control, conforme a las recomendaciones remitidas por el Grupo de Control interno en el primer informe cuatrimestral de riesgos. 
Se ajustó la actividad y la evidencia de la acción 1 del plan detratamiento.</t>
  </si>
  <si>
    <t xml:space="preserve">Se ajusta el control 3, la acción 1, sus evidencias y fechas del plan de  acción para la vigencia 2023. </t>
  </si>
  <si>
    <t>El responsable activara el plan de contigecia en centro alterno (nube / datacenter alterno), en caso de materialización del riesgo, dejando como evidencia el informe de activación del plan de contigencia. (plan de Contigencia)</t>
  </si>
  <si>
    <t>Posibilidad de afectación reputacional por investigaciones disciplinarias, daños, publicación de información incorrecta, manipulación y acciones ilicitas que se origina debido al uso indebido de la información digital de la entidad .</t>
  </si>
  <si>
    <t>1. Falta de implementación, y socialización al personal de la entidad de la politica de backups 
2. Desconocimiento del proceso para aprobación de las politicas</t>
  </si>
  <si>
    <t xml:space="preserve">Pérdida de información en la entidad o en las dependencias </t>
  </si>
  <si>
    <t>Posibilidad de afectación economica y reputacional por perdida de la información y daño reputacional debido a la falta de cumplimiento en ejecutar los lineamientos de la politica de bakap</t>
  </si>
  <si>
    <t>GTIC centraliza y valida la información de los backups mensualmente con el objetivo de salvaguardar la información de la entidad en su esquema de almacenamiento masivo y para la información geografica se realiza un respaldo en nube, dejando como evidencia el informe de backups. En caso desviación se aplicara el procedimiento de restauración.</t>
  </si>
  <si>
    <t>En caso de perdida de la información, el Grupo de Tecnologias de la Información y Comunicaciones activa de manera inmediata el procedimiento de restauración para el proceso de recuperación de la misma</t>
  </si>
  <si>
    <t xml:space="preserve">1. Implementar, aprobar y socializar la politica de backups para toda la Entidad. </t>
  </si>
  <si>
    <t xml:space="preserve">Grupo deTecnologías de la Información y las Comunicaciones </t>
  </si>
  <si>
    <r>
      <t xml:space="preserve">Se construye un </t>
    </r>
    <r>
      <rPr>
        <b/>
        <sz val="11"/>
        <rFont val="Arial Narrow"/>
        <family val="2"/>
      </rPr>
      <t>nuevo riesgo</t>
    </r>
    <r>
      <rPr>
        <sz val="11"/>
        <rFont val="Arial Narrow"/>
        <family val="2"/>
      </rPr>
      <t xml:space="preserve"> de gestión teniendo en cuenta las observación realizada en el informe del 3 cuatrimestre de la vigencia 2022. </t>
    </r>
  </si>
  <si>
    <t>Se ajustó la redacción del control 1, conforme a los lineamientos de la guia DAFP.</t>
  </si>
  <si>
    <t>Falta de implementación  y socialización al personal de la entidad de la politica de backups 
Desconocimiento del proceso para aprobación de las politicas</t>
  </si>
  <si>
    <t>Se agrega dentro del contexto del proceso la debilidad, la falta de implementación y socialización al personal de la entidad de la politica de backups y desconocimiento del proceso para aprobación de las politicas.</t>
  </si>
  <si>
    <t>Se ajustó la redacción del control 1 y por ende su calificación y se ajustó el nivel del riesgo residual, conforme a los lineamientos de la guia DAFP</t>
  </si>
  <si>
    <t>Posibilidad de solicitar y/o recibir coimas o dadivas en favor propio o de un tercero para tramitar afectaciones presupuestales omitiendo o adulterando el respectivo soporte legal requerido y/o la autorización del ordenador del gasto.</t>
  </si>
  <si>
    <t xml:space="preserve">2. El Grupo de Gestión Financiera anualmente emite una circular con el fin de informar a la entidad las directrices relacionadas con el manejo de los usuarios y token, dejando como evidencia la circular divulgada y firmada. </t>
  </si>
  <si>
    <r>
      <t xml:space="preserve">1. Las Direcciones Territoriales cada que se presente una novedad (Licencias, vacaciones y/o permisos) notificarán a nivel central mediante orfeo dichas situaciones, con el fin de realizar los ajustes a los usuarios en el portal bancario y SIIF Nación, a traves de formato de novedades de portal bancario y SIIF Nación, en caso de presentar inconsistencias en el formato, será devuelvo a la Dirección Territorial. 
</t>
    </r>
    <r>
      <rPr>
        <b/>
        <sz val="11"/>
        <rFont val="Arial Narrow"/>
        <family val="2"/>
      </rPr>
      <t>Nota:</t>
    </r>
    <r>
      <rPr>
        <sz val="11"/>
        <rFont val="Arial Narrow"/>
        <family val="2"/>
      </rPr>
      <t xml:space="preserve"> Es importante notar que en cuanto a las novedades que no superen los tres días, desde el perfil administrador se debe restringir el uso del Token, generando un bloqueo al usuario. </t>
    </r>
  </si>
  <si>
    <t xml:space="preserve">Se ajustan los 2 controles existentes en cuanto a los componentes que pide la guía de riesgos. </t>
  </si>
  <si>
    <t xml:space="preserve">El personal de los parques con vocación ecoturistica responsable de la boleteria y el recaudo de la DTAO, de manera permanente ejecuta los controles relacionados en el Procedimiento Recaudo y Registro de Derechos de Ingreso, con el fin de controlar la boletería y los ingresos. Dejando como evidencias  los relacionados a continuación: 
• Matriz ingreso a visitantes y control de recuados
•  Inventario Boletería
•  Informe de conciliación de consignaciones por pago de anticipo
•  Informe Cierre de Caja
•  Informe Conciliación de recaudos
•  Informe de conciliación de recaudos entre el área protegida y el tercero debidamente firmada
• Informe de conciliación de recaudos entre la Dirección Territorial y el área protegida con vocación ecoturística debidamente firmada)
En caso de no llevar a cabo la ejecución de su control, informar de manera inmedianta mediante orfeo al Líder de Proceso. </t>
  </si>
  <si>
    <t xml:space="preserve">El personal de los parques con vocación ecoturistica responsable de la boleteria y el recaudo de la DTCA, de manera permanente ejecuta los controles relacionados en el Procedimiento Recaudo y Registro de Derechos de Ingreso, con el fin de controlar la boletería y los ingresos. Dejando como evidencias  los relacionados a continuación: 
• Matriz ingreso a visitantes y control de recuados
•  Inventario Boletería
•  Informe de conciliación de consignaciones por pago de anticipo
•  Informe Cierre de Caja
•  Informe Conciliación de recaudos
•  Informe de conciliación de recaudos entre el área protegida y el tercero debidamente firmada
• Informe de conciliación de recaudos entre la Dirección Territorial y el área protegida con vocación ecoturística debidamente firmada)
En caso de no llevar a cabo la ejecución de su control, informar de manera inmedianta mediante orfeo al Líder de Proceso. </t>
  </si>
  <si>
    <t xml:space="preserve">El personal de los parques con vocación ecoturistica responsable de la boleteria y el recaudo de la DTAN, de manera permanente ejecuta los controles relacionados en el Procedimiento Recaudo y Registro de Derechos de Ingreso, con el fin de controlar la boletería y los ingresos. Dejando como evidencias  los relacionados a continuación: 
• Matriz ingreso a visitantes y control de recuados
•  Inventario Boletería
•  Informe de conciliación de consignaciones por pago de anticipo
•  Informe Cierre de Caja
•  Informe Conciliación de recaudos
•  Informe de conciliación de recaudos entre el área protegida y el tercero debidamente firmada
• Informe de conciliación de recaudos entre la Dirección Territorial y el área protegida con vocación ecoturística debidamente firmada)
En caso de no llevar a cabo la ejecución de su control, informar de manera inmedianta mediante orfeo al Líder de Proceso. </t>
  </si>
  <si>
    <t xml:space="preserve">El personal de los parques con vocación ecoturistica responsable de la boleteria y el recaudo de la DTPA, de manera permanente ejecuta los controles relacionados en el Procedimiento Recaudo y Registro de Derechos de Ingreso, con el fin de controlar la boletería y los ingresos. Dejando como evidencias  los relacionados a continuación: 
• Matriz ingreso a visitantes y control de recuados
•  Inventario Boletería
•  Informe de conciliación de consignaciones por pago de anticipo
•  Informe Cierre de Caja
•  Informe Conciliación de recaudos
•  Informe de conciliación de recaudos entre el área protegida y el tercero debidamente firmada
• Informe de conciliación de recaudos entre la Dirección Territorial y el área protegida con vocación ecoturística debidamente firmada)
En caso de no llevar a cabo la ejecución de su control, informar de manera inmedianta mediante orfeo al Líder de Proceso. </t>
  </si>
  <si>
    <t>Posibilidad de solicitar y/o recibir  retribuciones a favor propio o de un tercero para dar trámite en la ejecución de la Gestión de Recursos Financieros omitiendo la declaración del conflicto de intereses,</t>
  </si>
  <si>
    <t>1. El personal del proceso Gestión de Recursos Financieros realizará seguimiento una vez cada cuatro meses al conocimiento sobre los lineamientos estandarizados y documentados por la Entidad relacionados con conflicto de intereses con el objetivo de ser implementado y ejecutado el tema según la necesidad u ocurrencia del tema; Mediante una encuesta de conocimiento trimestral. En caso de desviaciones (que la persona no tenga conocimiento) se socializará los lineamientos del tema y se realizará nuevamente la encuesta.</t>
  </si>
  <si>
    <t xml:space="preserve">2. Mensualmente el profesional de tesorería con perfil pagador verifica a traves del reporte de pagos masivos Colombia emitidio por el Portal Empresarial Bancario, la Gestion de Pagos con traspaso a pagaduria y cumplimiento al lineamiento establecido a traves del procedimiento de boletín de caja y bancos con el fin de verificar que los desembolsos se hayan realizado a los terceros benefeciarios, dejando como evidencia un informe trimestral. </t>
  </si>
  <si>
    <t xml:space="preserve">Posibilidad de Afectación económica y reputacional por sanciones y demandas, debido a la generación de respuestas de las PQRSD por parte de las dependencias responsables, fuera de los términos legales establecidos. </t>
  </si>
  <si>
    <t>El responsable asignado en Nivel Central y en cada Dirección Territorial quincenalmente verifica que la respuesta dada al peticionario cumpla con los criterios definidos por el proceso, con el propósito de generar el correcto cierre del trámite en el sistema de gestión documental, dejando como evidencia en la revisión de los criterios en la matriz de seguimiento de PQRSD del Grupo de Servicio al Ciudadano. En caso de desviación se solicita a la dependencia responsable el cumplimiento del criterio</t>
  </si>
  <si>
    <r>
      <t xml:space="preserve">Cada responsable asignado en cada Dirección Territorial y en Nivel Central cada vez que se requiera, verifica la fecha de vencimiento de PQRSD en el sistema de gestión documental con el propósito de prevenir incumplimientos en los términos de ley para dar respuesta, dejando como evidencia la generación de alertas por medio de correo electrónico remitidas al responsable de emitir la respuesta. En caso de no ejecutar la verificación debe realizarse de inmediato. 
</t>
    </r>
    <r>
      <rPr>
        <b/>
        <sz val="10"/>
        <rFont val="Arial Narrow"/>
        <family val="2"/>
      </rPr>
      <t>Nota</t>
    </r>
    <r>
      <rPr>
        <sz val="10"/>
        <rFont val="Arial Narrow"/>
        <family val="2"/>
      </rPr>
      <t>: Se aclara que para las áreas protegidas que no reciban PQRSD se remitirán correos electrónicos recordando los tiempos de respuesta legalmente establecidos.</t>
    </r>
  </si>
  <si>
    <t>Se incluyeron las causas para el nuevo riesgo de gestión, en las debilidades para los factores de personal y proceso.</t>
  </si>
  <si>
    <t>Se ajusto la redacción del riesgo, y el control número 1</t>
  </si>
  <si>
    <t>Se ajustaron los controles 1 y 2.</t>
  </si>
  <si>
    <t xml:space="preserve">	20234700002983</t>
  </si>
  <si>
    <t xml:space="preserve">1. No contar con toda la información generada por la entidad y requerida por el/los ciudadano(s).
2. Desconocimiento parcial de la actualización y/o cambios en la normatividad legal vigente de la entidad.
3. Desconocimiento en los protocolos, guías, procedimientos y/o marco general requerido para la política de servicio al ciudadano por parte de los funcionarios asignados para la atención, generando un comportamiento fuera de lo requerido.
</t>
  </si>
  <si>
    <t>Atención de manera inoportuna en ocasiones por alguno de los canales de atención institucional establecidos.</t>
  </si>
  <si>
    <t>Posibilidad de afectación reputacional por 
atención de manera inoportuna en ocasiones por alguno de los canales de atención institucional establecidos, debido a la prestación inadecuada del Servicio al Ciudadano frente a las necesidades de los diferentes grupos de interés de la entidad.</t>
  </si>
  <si>
    <t>El GAU, cuatrimestralmente verificará que todo el personal que brinda atención al ciudadano en los tres niveles de gestión, se socializó en temas básicos de la entidad, lineamientos y criterios para la atención, normatividad de la entidad, funciones y/o responsabilidades, entre otros. Con el objetivo de brindar una atención oportuna a los grupos de interés que se comuniquen con la entidad mediante los diferentes canales de atención. Quedando como evidencia un cronograma de actividades socializadas y  en caso de desviación, es decir que una persona no cuente con la socialización de un tema, se remitirá un correo electrónico informandole el tema a reforzar o en caso de ser posible remitiendo la invitación para la socialización.</t>
  </si>
  <si>
    <t>El GAU quincenalmente validará con las dependencias de Nivel Central y Direcciones Territoriales, la existencia de actividades, eventos, cambios o novedades que sean de interés y que se requiere información para entregar a los grupos de valor que se comuniquen con la entidad mediante los diferentes canales de atención dispuestos; con el objetivo de conocer la información que puede ser de interés del ciudadano. Quedando como evidencia el correo electrónico. En caso de no contar con la información de una actividad, evento, cambio o novedad, se identificará la dependencia responsable con el objetivo de tener la información y brindarla al ciudadano.</t>
  </si>
  <si>
    <r>
      <t xml:space="preserve">Cuando se identifique la prestación inadecuada del Servicio al Ciudadano frente a las necesidades de los diferentes grupos de interés de la entidad, el Grupo de Atención al Ciudadano informará a la dependencia responsable, de manera inmediata mediante orfeo o correo electrónico las causas del incumplimiento para la toma de acciones y en caso de aplicar implementar el procedimiento vigente de PQRSD SC_PR_02.
</t>
    </r>
    <r>
      <rPr>
        <b/>
        <sz val="10"/>
        <rFont val="Arial Narrow"/>
        <family val="2"/>
      </rPr>
      <t xml:space="preserve">Nota: </t>
    </r>
    <r>
      <rPr>
        <sz val="10"/>
        <rFont val="Arial Narrow"/>
        <family val="2"/>
      </rPr>
      <t xml:space="preserve">Aplica únicamente para las dependencias que atienden ciudadanos en Nivel Central y Direcciones Territoriales. </t>
    </r>
  </si>
  <si>
    <t>1. Invitar y/o desarrollar a participar con otras entidades y/o dependencias en espacios para fortalecer el conocimiento en temas de la entidad o temas de la política de atención al ciudadano.</t>
  </si>
  <si>
    <t>Formatos de asistencia o impr pant del evento o comunicación.</t>
  </si>
  <si>
    <t>GAU</t>
  </si>
  <si>
    <t>Mínimo 1 participación mensual</t>
  </si>
  <si>
    <t>2. Generar piezas comunicativas para fortalecer el conocimiento e importancia de una atención al ciudadano oportuna y completa.</t>
  </si>
  <si>
    <t>Piezas gráficas divulgadas</t>
  </si>
  <si>
    <t>4 Piezas comunicativas</t>
  </si>
  <si>
    <t>Se crea un nuevo riesgo para el proceso evaluando todos los componentes que se requieren, conforme la Guía de riesgos del DAFP.</t>
  </si>
  <si>
    <t>Insuficiencia de personal  para el desarrollo de las actividades del proceso de servicio al ciudadano. 
Falta optimizar el manejo de los aplicativos relacionados con servicio al ciudadano.
Posible desconocimiento de la documentación, lineamientos y normatividad relacionados con conflicto de Intereses.
Desconocimiento parcial de la actualización y/o cambios en la normatividad legal vigente de la entidad.
Desconocimiento en los protocolos, guías, procedimientos y/o marco general requerido para la política de servicio al ciudadano por parte de los funcionarios asignados para la atención, generando un comportamiento fuera de lo requerido.
Atención de manera inoportuna en ocasiones por alguno de los canales de atención institucional establecidos.</t>
  </si>
  <si>
    <t>Desconocimiento para identificar la clase de petición  de acuerdo a lo establecido en la normatividad que regula el derecho fundamental de petición.
Insuficiente apropiación  de los lineamientos establecidos para el proceso de servicio al ciudadano.
No contar con toda la información generada por la entidad y requerida por el/los ciudadano(s).</t>
  </si>
  <si>
    <t>Posibilidad de recibir o solicitar cualquier dádiva a nombre propio o para un tercero en la ejecución de las actividades propias del proceso de Servicio al Ciudadano incumpliendo el procedimiento de conflicto de intereses establecido por la entidad.</t>
  </si>
  <si>
    <t>1. Cada responsable asignado en cada Dirección Territorial y en Nivel Central cada vez que se requiera, verifica la fecha de vencimiento de PQRSD en el sistema de gestión documental con el propósito de prevenir incumplimientos en los términos de ley para dar respuesta, dejando como evidencia la generación de alertas por medio de correo electrónico remitidas al responsable de emitir la respuesta. En caso de no ejecutar la verificación debe realizarse de inmediato. 
Nota: Se aclara que para las áreas protegidas que no reciban PQRSD se remitirán correos electrónicos recordando los tiempos de respuesta legalmente establecidos.</t>
  </si>
  <si>
    <t>2. El responsable asignado en Nivel Central y en cada Dirección Territorial quincenalmente verifica que la respuesta dada al peticionario cumpla con los criterios definidos por el proceso, con el propósito de generar el correcto cierre del trámite en el sistema de gestión documental, dejando como evidencia en la revisión de los criterios en la matriz de seguimiento de PQRSD del Grupo de Servicio al Ciudadano. En caso de desviación se solicita a la dependencia responsable el cumplimiento del criterio</t>
  </si>
  <si>
    <t xml:space="preserve">1. El personal del proceso Servicio al Ciudadano realizará cuatrimestralmente seguimiento al conocimiento y apropiación sobre los lineamientos estandarizados y documentados por la Entidad relacionados con conflicto de intereses con el objetivo de ser implementado y ejecutado el tema según la necesidad u ocurrencia del tema; Mediante una encuesta de conocimiento. En caso de desviaciones (que la persona no tenga conocimiento) se socializará los lineamientos del tema y se realizará nuevamente la encuesta.
</t>
  </si>
  <si>
    <t>Se ajustó: las causas inmediata y raíz, la redacción de la descripción del riesgo, se modifican los controles 1, 2 y 3 y se realiza su correspondiente evaluación y calificación. 
Se ajustó el porcentaje programado de la acción No. 1
Se elimina la acción 2 con todos sus componentes.
Lo anterior como resultado de análisis de autocontrol del proceso.</t>
  </si>
  <si>
    <t>Se ajusta la redacción del control 1
Se ajutó en la acción 1 , la actividad el porcentaje programado y la evidencia.
Se elimina la acción 2 con todos sus componentes</t>
  </si>
  <si>
    <t>Se ajusta la redacción de los controles 3 y 4.</t>
  </si>
  <si>
    <t xml:space="preserve">Se incluyen las dos nuevas causas identificadas para el riesgo 8 en el contexto del proceso en las debilidades de: Diseño del proceso
Interacción con otros procesos </t>
  </si>
  <si>
    <t>dificultad de la planeación y ejecución de las actividades para el manejo del área protegida, por empleo de información no real o incompleta para las diferentes AP del sistema.</t>
  </si>
  <si>
    <t>Posibilidad de afectación económica y reputacional por dificultad de la planeación y ejecución de las actividades para el manejo del área protegida, por empleo de información no real o incompleta para las diferentes AP del sistema debido a desconocimiento de las dinámicas reales de territorio.</t>
  </si>
  <si>
    <t xml:space="preserve">Seguimiento inadecuado de  las presiones antrópicas existentes en las AP 
Escaso registro de presiones antropicas existentes en las AP
No aplicación de acciones permisivas para el control de las presiones antropicas detectadas en los recorridos de PVC. 
Limitación en la detección de las presiones antropicas permisivas y sancionatorias a través de los recorridos de control y vigilancia a causa de: condiciones topográficas desfavorables y condiciones de seguridad (orden público) desfavorables, capacidad de personal insuficiente, entrenamiento del personal disponible insuficiente (manejo inadecuado de SMART y aplicaciones).  </t>
  </si>
  <si>
    <t>El área protegida (DTAM) realizá trimestralmente, la verificación y seguimiento al estado de implementación de protocolos de PVC, con el fin de planificar y ejecutar las acciones en materia de prevención, control y vigilancia, que evalúan el manejo dado a las presiones antrópicas y son registradas en las herramientas tecnológicas habilitadas (SMART y aplicativos). Quedando como evidencia el informe trimestral de acciones de Prevención, vigilancia y control (AAMB_FO_30 Modelo de informe trimestral de acciones de prevención vigilancia y control en las áreas administradas por PNNC), y los anexos que se consideren necesarios. En caso de desviación del control se generan alertas al seguimiento del informe trimestral, para determinar el cumplimiento de las acitividades de PVC.</t>
  </si>
  <si>
    <t xml:space="preserve">En caso de identificar desconocimiento de las dinámicas reales de territorio debido a las situaciones que no permitan conocer las presiones, el Área Protegida informará a través de una comunicación oficial a la DT y al GTEA la situación presentada para determinar acciones que minimicen las consecuencias en materia de PVC, y se garantice la planeación y la ejecución de las actividades para el manejo del Área protegida. 
</t>
  </si>
  <si>
    <r>
      <t>La DTAM trimestralmente revisa y valida el informe trimestral de acciones de Prevención, vigilancia y control (AAMB_FO_30 Modelo de informe trimestral de acciones de prevención vigilancia y control en las áreas administradas por PNNC), y los anexos que se consideren necesarios, remitido por cada una de la APs inscritas, con el objetivo de verificar coherencia y ejecución de las acciones para el control y/o mitigación de las presiones antrópicas detectadas en el ejercicio de PVC, quedando como evidencia la matriz de (Plan de acción anual) - PAA validada y remitida a Nivel Central en relación al indicador correspondiente al informe trimestral de PVC. (</t>
    </r>
    <r>
      <rPr>
        <b/>
        <sz val="10"/>
        <rFont val="Arial Narrow"/>
        <family val="2"/>
      </rPr>
      <t>Nota</t>
    </r>
    <r>
      <rPr>
        <sz val="10"/>
        <rFont val="Arial Narrow"/>
        <family val="2"/>
      </rPr>
      <t xml:space="preserve">. La evidencia a anexar puede ser: print de pantalla de lo reportado o correo electrónico de remisión). En caso de no cumplir el informe con los requisitos establecidos, se informará al AP para su ajuste, con el objetivo de dar cumplimiento a las acitividades de PVC.
</t>
    </r>
  </si>
  <si>
    <t>1. El personal del proceso Autoridad Ambiental, trimestralmente realizará seguimiento al conocimiento y apropiación sobre los lineamientos estandarizados y documentados por la Entidad relacionados con conflicto de intereses con el objetivo de reforzar que se implemente y ejecute el tema según la necesidad u ocurrencia del tema; quedando como evidencia: Mediante una encuesta de conocimiento y los resultados obtenidos. En caso de desviaciones (que la persona no tenga conocimiento) se socializará los lineamientos del tema y se realizará nuevamente la encuesta.</t>
  </si>
  <si>
    <t>Se ajusta la redacción en el control 1.</t>
  </si>
  <si>
    <t>1. El área protegida (DTAM) revisa y verifica el registro de las presiones antrópicas reportadas en los recorridos de PVC, con el objetivo de conocer la dinámica de las presiones identificadas para garantizar la completitud de la información, lo cual se ejecutará trimestralmente, dejando como evidencia: correo electrónico a la DT con el reporte de los registros validados y aprobados en el área protegida, mediante los soportes de acciones de vigilacia (de las herramientas con las que cuenta la Entidad), con el soporte de retroalimentación de Nivel Central (GGCI) o Dirección Territorial. En caso de desviación, es decir que al verificar los registros se solicitará ajustes o modificación a quien tomó la información en campo.</t>
  </si>
  <si>
    <t>1. El área protegida (DTAO) revisa y verifica el registro de las presiones antrópicas reportadas en los recorridos de PVC, con el objetivo de conocer la dinámica de las presiones identificadas para garantizar la completitud de la información, lo cual se ejecutará trimestralmente, dejando como evidencia: correo electrónico a la DT con el reporte de los registros validados y aprobados en el área protegida, mediante los soportes de acciones de vigilacia (de las herramientas con las que cuenta la Entidad), con el soporte de retroalimentación de Nivel Central (GGCI) o Dirección Territorial. En caso de desviación, es decir que al verificar los registros se solicitará ajustes o modificación a quien tomó la información en campo.</t>
  </si>
  <si>
    <t>1. El área protegida (DTCA) revisa y verifica el registro de las presiones antrópicas reportadas en los recorridos de PVC, con el objetivo de conocer la dinámica de las presiones identificadas para garantizar la completitud de la información, lo cual se ejecutará trimestralmente, dejando como evidencia: correo electrónico a la DT con el reporte de los registros validados y aprobados en el área protegida, mediante los soportes de acciones de vigilacia (de las herramientas con las que cuenta la Entidad), con el soporte de retroalimentación de Nivel Central (GGCI) o Dirección Territorial. En caso de desviación, es decir que al verificar los registros se solicitará ajustes o modificación a quien tomó la información en campo.</t>
  </si>
  <si>
    <t>1. El área protegida (DTAN) revisa y verifica el registro de las presiones antrópicas reportadas en los recorridos de PVC, con el objetivo de conocer la dinámica de las presiones identificadas para garantizar la completitud de la información, lo cual se ejecutará trimestralmente, dejando como evidencia: correo electrónico a la DT con el reporte de los registros validados y aprobados en el área protegida, mediante los soportes de acciones de vigilacia (de las herramientas con las que cuenta la Entidad), con el soporte de retroalimentación de Nivel Central (GGCI) o Dirección Territorial. En caso de desviación, es decir que al verificar los registros se solicitará ajustes o modificación a quien tomó la información en campo.</t>
  </si>
  <si>
    <t>1. El área protegida (DTOR) revisa y verifica el registro de las presiones antrópicas reportadas en los recorridos de PVC, con el objetivo de conocer la dinámica de las presiones identificadas para garantizar la completitud de la información, lo cual se ejecutará trimestralmente, dejando como evidencia: correo electrónico a la DT con el reporte de los registros validados y aprobados en el área protegida, mediante los soportes de acciones de vigilacia (de las herramientas con las que cuenta la Entidad), con el soporte de retroalimentación de Nivel Central (GGCI) o Dirección Territorial. En caso de desviación, es decir que al verificar los registros se solicitará ajustes o modificación a quien tomó la información en campo.</t>
  </si>
  <si>
    <t>1. El área protegida (DTPA) revisa y verifica el registro de las presiones antrópicas reportadas en los recorridos de PVC, con el objetivo de conocer la dinámica de las presiones identificadas para garantizar la completitud de la información, lo cual se ejecutará trimestralmente, dejando como evidencia: correo electrónico a la DT con el reporte de los registros validados y aprobados en el área protegida, mediante los soportes de acciones de vigilacia (de las herramientas con las que cuenta la Entidad), con el soporte de retroalimentación de Nivel Central (GGCI) o Dirección Territorial. En caso de desviación, es decir que al verificar los registros se solicitará ajustes o modificación a quien tomó la información en campo.</t>
  </si>
  <si>
    <t>aamb_fo_25_programacion-trimestral-de-recorridos-de-prevencion-vigilancia-y-control
aamb_fo_26_ejecución-trimestral-de-recorridos-de-prevencion-vigilancia-y-control</t>
  </si>
  <si>
    <r>
      <t xml:space="preserve">1. Generar programación y ejecución trimestral de recorridos de PVC.
</t>
    </r>
    <r>
      <rPr>
        <b/>
        <sz val="11"/>
        <rFont val="Arial Narrow"/>
        <family val="2"/>
      </rPr>
      <t>Nota.</t>
    </r>
    <r>
      <rPr>
        <sz val="11"/>
        <rFont val="Arial Narrow"/>
        <family val="2"/>
      </rPr>
      <t xml:space="preserve"> Solo se reportaran los tres primeros trimestres de la vigencia.</t>
    </r>
  </si>
  <si>
    <t>3.Los profesionales del GTEA revisan trimestralmente el cumplimiento de los requisitos de la salida de trámites para verificar tiempos con el objetivo de dar cumplimiento a la ejecución de cada fase de conformidad al procedimiento establecido para cada tipo de trámite, con el objetivo de evitar la extralimitación de las funciones o dilación de  los tiempos de losTrámites Ambientales.
Evidencia: Informe de salida no conforme y registro de control, tratamiento y seguimiento de salidas no conformes. en caso de desviación o incumplimento en los tiempos se determina una acción de tratamiento y un seguimiento respectivo. Nota. Solo se presentaran los tres primeros trimestre del año por los cortes de presentación de los monitoreo de riesgos.</t>
  </si>
  <si>
    <t>4. El profesional jurídico de la DTCA revisa trimestralmente el cumplimiento de los requisitos de la salida de trámites para Permiso de adelantar labores de adecuación, reposición o mejoras a las construcciones existentes en el PNN Corales del Rosario, con el objetivo de verificar tiempos y dar cumplimiento a la ejecución de cada fase de conformidad al procedimiento establecido para el trámite y evitar la extralimitación de las funciones o dilación de  los tiempos de losTrámites Ambientales.
Evidencia: Informe de salida no conforme y registro de control, tratamiento y seguimiento de salidas no conformes, en caso de desviación o incumplimento en los tiempos se determina una acción de tratamiento y un seguimiento respectivo. Nota. Solo se presentaran los tres primeros trimestre del año por los cortes de presentación de los monitoreo de riesgos.</t>
  </si>
  <si>
    <t xml:space="preserve">
Dificultad de la planeación y ejecución de las actividades para el manejo del área protegida, por empleo de información no real o incompleta para las diferentes AP del sistema.</t>
  </si>
  <si>
    <t xml:space="preserve">Inaplicabilidad de los tiempos que otorga la normativa que hace parte de los procedimientos del Sistema de Gestión Intregado de la Entidad, que aplica para los Procesos sancionatorios.
Limitación en la detección de las presiones antropicas permisivas y sancionatorias a través de los recorridos de control y vigilancia a causa de: condiciones topográficas desfavorables y condiciones de seguridad (orden público) desfavorables, capacidad de personal insuficiente, entrenamiento del personal disponible insuficiente (manejo inadecuado de SMART y aplicaciones). </t>
  </si>
  <si>
    <t>Se ajustó la redacción del riesgo y de los controles 1 y 2.</t>
  </si>
  <si>
    <t>Posibilidad de recibir o solicitar cualquier dádiva en el desarrollo de las actividades de asesoría Jurídica para no dar cumplimiento al procedimiento de conflicto de intereses establecido por la entidad.</t>
  </si>
  <si>
    <t>Posibilidad de recibir o solicitar dádivas o beneficios para manipular información favoreciendo intereses de terceros</t>
  </si>
  <si>
    <t>Posibilidad de que no se ejerza una adecuada elaboración y/o revisión o aprobación por parte de la Oficina Asesorá Jurídica en los documentos, para favorecer los intereses de un particular y en perjuicio de los intereses de la entidad.</t>
  </si>
  <si>
    <t>1. Todos los documentos trabajados por la Oficina Asesora Jurídica serán proyectados o revisados por un profesional y aprobados por el jefe de la Oficina Asesora Jurídica, quedando como evidencia de la revisión el envío por el aplicativo oficial de correspondencia y/o el correo electronico, Si se requieren ajustes de fondo, el Jefe de la Oficina Asesora  devolverá al profesional, para realizar el ajuste del documento y el profesional lo presentará nuevamente para aprobación. Este control comprende la gestión predial, normativa y la judicial, exceptuando las acciones de tutela.</t>
  </si>
  <si>
    <t>1. Seguimiento trimestral aleatoria a los documentos revisados y/o aprobados por correo electronico y por el aplicativo ORFEO.</t>
  </si>
  <si>
    <t>Selección aleatoria de correos electronico sy de orfeos revisados y/o aprobados por el jefe de la OAJ.</t>
  </si>
  <si>
    <t xml:space="preserve">Actualización en redacción de riesgo 233 se ajustó la redacción del riesgo en la columna E y el control, donde se da cumplimiento a los criterios definidos para la redacción establecidos en la guía del DAFP y la actividad de control y la evidencia. </t>
  </si>
  <si>
    <t>1. El personal del proceso de Gestión Jurídica realizará seguimiento al conocimiento y apropiación sobre los lineamientos estandarizados y documentados por la Entidad relacionados con conflicto de intereses de manera cuatrimestral con el objetivo de ser implementado y ejecutado, según la necesidad u ocurrencia del tema; Mediante la ejecución de una encuesta de conocimiento y apropiación del tema, quedando como evidencia un formulario. En caso de desviaciones (que la persona no tenga conocimiento) se socializará los lineamientos del tema y se realizará nuevamente la encuesta.</t>
  </si>
  <si>
    <t>Se ajusto la redacción del riesgo en la columna E y el control, donde se da cumplimiento a los criterios definidos para la redacción establecidos en la guia del DAFP, de igual forma se ajustan los responsables.</t>
  </si>
  <si>
    <t xml:space="preserve">Se ajusta redacciòn riesgo, de acuerdo a lo establecido en la guía de riesgos V5.
De igual manera se lleva a cabo el ajuste a el Control 1, especificando los responsables de Nivel Central y Direcciones Territoriales, así mismo se ajustó  la valoración, y en las columnas denominadas "lPESO O PARTICIPACIÓN DE CADA VARIABLE EN EL DISEÑO DEL CONTROL PARA LA MITIGACIÓN DEL RIESGOS, EVALUACIÓN DEL DISEÑO Y EJECUCIÓN DEL CONTROL, CALIFICACIÓN DE LA SOLIDEZ DE LOS CONTROLES, CALIFICACIÓN DE LA SOLIDEZ DEL CONJUNTO DE CONTROLES" 
realcionadas en las Columna AX a BK. 
Los controles existentes de cada uno de los riesgos de corrupciòn en cuanto a los componentes que pide la guía de riesgos. </t>
  </si>
  <si>
    <t>Se ajustan el Control existente en cuanto a los componentes que pide la guía de riesgos. 
Se ajusta fecha del  en el control de "1. Realizar un control de boletería de acuerdo con el procedimiento establecido RECAUDO Y REGISTRO DE DERECHO DE INGRESO GRF_PR_17, en las áreas protegidas con vocación ecoturística." con fecha del 30/01/2023 31/12/2023</t>
  </si>
  <si>
    <t xml:space="preserve">Se ajusta redacciòn riesgo, de acuerdo a lo establecido en la guía de riesgos V5.
De igual manera se lleva a cabo el ajuste a los controles existentes de cada uno de los riesgos de corrupciòn en cuanto a los componentes que pide la guía de riesgos. </t>
  </si>
  <si>
    <t>Se ajustan los controles existentes en cuanto a los componentes que pide la guía de riesgos. 
Se ajusta fechas del en el control de "2. Informe Trimestral de seguimiento a la Gestión de las Tesorería de las DTs." con fecha del 28/02/2023 31/12/2023</t>
  </si>
  <si>
    <t xml:space="preserve">1. El responsable de presupuesto en Nivel Central y Direcciones Territoriales cada vez que se emite un registro prespuestal, lo elabora, con base en el acto administrativo remitido mediante ORFEO al grupo interno de trabajo de Financiera y adjunta el mismo firmado por el jefe de presupuesto o quien haga sus veces, con el objetivo de que se formalice el contrato entre las dos partes, dejando como eviencia el Listado de Registros Presupuestales. En caso modificaciones el tramite se devuelve al Proceso de Contratos. 
</t>
  </si>
  <si>
    <t>15 - 16 - 17-32</t>
  </si>
  <si>
    <t>18-33</t>
  </si>
  <si>
    <t>1. Control. Ajustamos la redacción y el alcance que debe tener el control del riesgo en la redacción, además del alcance sobre la gestión que debe haber de cada una de las partes involucradas para la generación del producto para
el seguimiento y control.
2. Ampliamos el alcance de la acción para evidenciar la gestión frente al riesgo. De manera adicional, en el registro/evidencia ampliamos a memorandos u oficios en la evidencia de la acción.</t>
  </si>
  <si>
    <t>1. Control. Ajustamos la redacción del alcance del control del riesgo y especificamos la frecuencia del evento de control durante el año.
2. Acción. Adicionamos una nota en la acción en dónde se toma acción por cada cuatrimestre y se amplía el registro/evidencia al mecanismo de socialización empleado, incluso dado este ajuste se modifica la meta de forma anual.</t>
  </si>
  <si>
    <t xml:space="preserve">El personal Sostenibilidad Financiera y Negocios Ambientales, semestralmente verifica los requerimientos que posee la entidad identificando las necesidades para trabajar en el desarrollo de mecanismos económicos y/o financieros, así como alianzas estratégicas, con el fin de aportar a la reducción de la brecha financiera, quedando como evidencia un documento técnico de las necesidades. En caso de incluir una nueva necesidad que no estaba detectada (desviación), se incluirá el o los ajustes necesarios con el objetivo de dar cumplimiento a las metas establecidas por la Entidad.
</t>
  </si>
  <si>
    <t xml:space="preserve">Los profesionales asignados del proceso de Sostenibilidad Financiera y Negocios Ambientales realizará seguimiento a los mecanismos financieros diseñados y en implementación, con el fin reducción de la brecha financiera e incumplimiento de los objetivos institucionales, de acuerdo a los tiempos establecidos del respectivo mecanismo, quedando como evidencia el documento del seguimiento efectuado y las recomendaciones recomendadas, en caso de aplicar; en caso de desviación se realizará el ajuste o se darán recomendaciones al proceso para el cumplimiento.
</t>
  </si>
  <si>
    <t>Los profesionales de la SSNA, en caso de identificar insostenibilidad financiera en la gestión e implementación de los mecanismos financieros definidos e identificados por el proceso en las áreas o por lo diferentes actores, realizarán el diseño de nuevos mecanismos financieros que habiliten otras estrategias financieras para la generación de recursos que cubran las necesidades de las áreas protegidas quedando registrado en documento técnico que se genere.</t>
  </si>
  <si>
    <t>1. Control 1. Modificamos la redacción y la tipología de nivel Detectivo a Preventivo, el porcentaje de probabilidad residual final pasa al 24%. En el control se define claramente la frecuencia, en el control 2. Ajustamos la redacción del riesgo y en el control 3. Ajustamos la redacción del riesgo.   
2. Se ajusta la actividad y la evidencia de la acción 1</t>
  </si>
  <si>
    <t>1. Proponer mejoras en el desarrollo de las actividades o acciones del diseño de mecanismos económico y/o financieros.</t>
  </si>
  <si>
    <t>Propuesta (documento, correo electrónico, actas, asistencias con ayudas de memoria, entre otros)</t>
  </si>
  <si>
    <t>1. El personal del proceso de Sosteniblidad Financiera y Negocios Ambientales (NC),  tres veces al año,  realizará seguimiento al conocimiento y apropiación sobre los lineamientos estandarizados y documentados por la Entidad relacionados con conflicto de intereses, con el objetivo de fortalecer e implementar y ejecución del tema, según la necesidad u ocurrencia del mismo en el desarrollo de las actividades del procesos; mediante una encuesta de conocimiento y tabulación de la misma (formulario), En caso de desviaciones (que la persona no tenga conocimiento) se socializarán los lineamientos del tema y se realizará nuevamente la encuesta en espacios diferentes a la periodicidad establecida.</t>
  </si>
  <si>
    <t xml:space="preserve">1. El personal de Sostenibilidad Financiera según el tiempo de cada proceso, realiza seguimiento en la ejecución según la necesidad del proceso, verificando los recursos aportados y/o cumplimiento de las obligaciones versus lo indicado por los informes y/o los compromisos adquiridos; para conocer las entregas, el destino de los recursos físicos y/o cumplimiento de lo pactado con la alianza. Quedando como evidencia el acta de seguimiento;  en caso de evidenciar diferencias entre lo pactado inicialmente y lo entregado o ejecutado, se procede a solicitar ajuste a los actores involucrados en el proceso, con el fin de que se subsane las diferencias encontradas y sea remitidas nuevamente al equipo de SSNA que realiza el seguimiento. </t>
  </si>
  <si>
    <t xml:space="preserve">1. Reuniones y/o comunicado de respuesta a los requerimientos con los aliados. </t>
  </si>
  <si>
    <t>Acta - Ayuda de memorias - Correos electrónicos - memorandos u oficios.</t>
  </si>
  <si>
    <r>
      <t xml:space="preserve">1. Realizar una jornada de socialización del procedimiento de conflicto de intereses y recordatorios sobre su cumplimiento al personal (Funcionarios y Contratistas) de la SSNA.
</t>
    </r>
    <r>
      <rPr>
        <b/>
        <sz val="11"/>
        <rFont val="Arial Narrow"/>
        <family val="2"/>
      </rPr>
      <t>Nota</t>
    </r>
    <r>
      <rPr>
        <sz val="11"/>
        <rFont val="Arial Narrow"/>
        <family val="2"/>
      </rPr>
      <t>. La jornada solo corresponde a una en cada cuatrimestre.</t>
    </r>
  </si>
  <si>
    <t xml:space="preserve">Listado de asistencia y correo electrónico - mecanismo de socialización empleado </t>
  </si>
  <si>
    <t>Se elimina por completo la acción 2 del plan de tratamiento, por cuanto la nueva plataforma PIIP para el reportes de proyectos de inversión, no genera reporte; por lo anterior el % programado de la acción 1 aumenta y se deja en 100%.</t>
  </si>
  <si>
    <t>El área protegida (DTCA) realizá trimestralmente, la verificación y seguimiento al estado de implementación de protocolos de PVC, con el fin de planificar y ejecutar las acciones en materia de prevención, control y vigilancia, que evalúan el manejo dado a las presiones antrópicas y son registradas en las herramientas tecnológicas habilitadas (SMART y aplicativos). Quedando como evidencia el informe trimestral de acciones de Prevención, vigilancia y control (AAMB_FO_30 Modelo de informe trimestral de acciones de prevención vigilancia y control en las áreas administradas por PNNC), y los anexos que se consideren necesarios. En caso de desviación del control se generan alertas al seguimiento del informe trimestral, para determinar el cumplimiento de las acitividades de PVC.</t>
  </si>
  <si>
    <r>
      <t>La DTCA trimestralmente revisa y valida el informe trimestral de acciones de Prevención, vigilancia y control (AAMB_FO_30 Modelo de informe trimestral de acciones de prevención vigilancia y control en las áreas administradas por PNNC), y los anexos que se consideren necesarios, remitido por cada una de la APs inscritas, con el objetivo de verificar coherencia y ejecución de las acciones para el control y/o mitigación de las presiones antrópicas detectadas en el ejercicio de PVC, quedando como evidencia la matriz de (Plan de acción anual) - PAA validada y remitida a Nivel Central en relación al indicador correspondiente al informe trimestral de PVC. (</t>
    </r>
    <r>
      <rPr>
        <b/>
        <sz val="10"/>
        <rFont val="Arial Narrow"/>
        <family val="2"/>
      </rPr>
      <t>Nota</t>
    </r>
    <r>
      <rPr>
        <sz val="10"/>
        <rFont val="Arial Narrow"/>
        <family val="2"/>
      </rPr>
      <t xml:space="preserve">. La evidencia a anexar puede ser: print de pantalla de lo reportado o correo electrónico de remisión). En caso de no cumplir el informe con los requisitos establecidos, se informará al AP para su ajuste, con el objetivo de dar cumplimiento a las acitividades de PVC.
</t>
    </r>
  </si>
  <si>
    <t>El área protegida (DTOR) realizá trimestralmente, la verificación y seguimiento al estado de implementación de protocolos de PVC, con el fin de planificar y ejecutar las acciones en materia de prevención, control y vigilancia, que evalúan el manejo dado a las presiones antrópicas y son registradas en las herramientas tecnológicas habilitadas (SMART y aplicativos). Quedando como evidencia el informe trimestral de acciones de Prevención, vigilancia y control (AAMB_FO_30 Modelo de informe trimestral de acciones de prevención vigilancia y control en las áreas administradas por PNNC), y los anexos que se consideren necesarios. En caso de desviación del control se generan alertas al seguimiento del informe trimestral, para determinar el cumplimiento de las acitividades de PVC.</t>
  </si>
  <si>
    <t>El área protegida (DTAO) realizá trimestralmente, la verificación y seguimiento al estado de implementación de protocolos de PVC, con el fin de planificar y ejecutar las acciones en materia de prevención, control y vigilancia, que evalúan el manejo dado a las presiones antrópicas y son registradas en las herramientas tecnológicas habilitadas (SMART y aplicativos). Quedando como evidencia el informe trimestral de acciones de Prevención, vigilancia y control (AAMB_FO_30 Modelo de informe trimestral de acciones de prevención vigilancia y control en las áreas administradas por PNNC), y los anexos que se consideren necesarios. En caso de desviación del control se generan alertas al seguimiento del informe trimestral, para determinar el cumplimiento de las acitividades de PVC.</t>
  </si>
  <si>
    <r>
      <t>La DTAO trimestralmente revisa y valida el informe trimestral de acciones de Prevención, vigilancia y control (AAMB_FO_30 Modelo de informe trimestral de acciones de prevención vigilancia y control en las áreas administradas por PNNC), y los anexos que se consideren necesarios, remitido por cada una de la APs inscritas, con el objetivo de verificar coherencia y ejecución de las acciones para el control y/o mitigación de las presiones antrópicas detectadas en el ejercicio de PVC, quedando como evidencia la matriz de (Plan de acción anual) - PAA validada y remitida a Nivel Central en relación al indicador correspondiente al informe trimestral de PVC. (</t>
    </r>
    <r>
      <rPr>
        <b/>
        <sz val="10"/>
        <rFont val="Arial Narrow"/>
        <family val="2"/>
      </rPr>
      <t>Nota</t>
    </r>
    <r>
      <rPr>
        <sz val="10"/>
        <rFont val="Arial Narrow"/>
        <family val="2"/>
      </rPr>
      <t>. La evidencia a anexar puede ser: print de pantalla de lo reportado o correo electrónico de remisión). En caso de no cumplir el informe con los requisitos establecidos, se informará al AP para su ajuste, con el objetivo de dar cumplimiento a las acitividades de PVC.</t>
    </r>
  </si>
  <si>
    <r>
      <t>La DTOR trimestralmente revisa y valida el informe trimestral de acciones de Prevención, vigilancia y control (AAMB_FO_30 Modelo de informe trimestral de acciones de prevención vigilancia y control en las áreas administradas por PNNC), y los anexos que se consideren necesarios, remitido por cada una de la APs inscritas, con el objetivo de verificar coherencia y ejecución de las acciones para el control y/o mitigación de las presiones antrópicas detectadas en el ejercicio de PVC, quedando como evidencia la matriz de (Plan de acción anual) - PAA validada y remitida a Nivel Central en relación al indicador correspondiente al informe trimestral de PVC. (</t>
    </r>
    <r>
      <rPr>
        <b/>
        <sz val="10"/>
        <rFont val="Arial Narrow"/>
        <family val="2"/>
      </rPr>
      <t>Nota</t>
    </r>
    <r>
      <rPr>
        <sz val="10"/>
        <rFont val="Arial Narrow"/>
        <family val="2"/>
      </rPr>
      <t>. La evidencia a anexar puede ser: print de pantalla de lo reportado o correo electrónico de remisión). En caso de no cumplir el informe con los requisitos establecidos, se informará al AP para su ajuste, con el objetivo de dar cumplimiento a las acitividades de PVC.</t>
    </r>
  </si>
  <si>
    <t>El área protegida (DTAN) realizá trimestralmente, la verificación y seguimiento al estado de implementación de protocolos de PVC, con el fin de planificar y ejecutar las acciones en materia de prevención, control y vigilancia, que evalúan el manejo dado a las presiones antrópicas y son registradas en las herramientas tecnológicas habilitadas (SMART y aplicativos). Quedando como evidencia el informe trimestral de acciones de Prevención, vigilancia y control (AAMB_FO_30 Modelo de informe trimestral de acciones de prevención vigilancia y control en las áreas administradas por PNNC), y los anexos que se consideren necesarios. En caso de desviación del control se generan alertas al seguimiento del informe trimestral, para determinar el cumplimiento de las acitividades de PVC.</t>
  </si>
  <si>
    <r>
      <t>La DTAN trimestralmente revisa y valida el informe trimestral de acciones de Prevención, vigilancia y control (AAMB_FO_30 Modelo de informe trimestral de acciones de prevención vigilancia y control en las áreas administradas por PNNC), y los anexos que se consideren necesarios, remitido por cada una de la APs inscritas, con el objetivo de verificar coherencia y ejecución de las acciones para el control y/o mitigación de las presiones antrópicas detectadas en el ejercicio de PVC, quedando como evidencia la matriz de (Plan de acción anual) - PAA validada y remitida a Nivel Central en relación al indicador correspondiente al informe trimestral de PVC. (</t>
    </r>
    <r>
      <rPr>
        <b/>
        <sz val="10"/>
        <rFont val="Arial Narrow"/>
        <family val="2"/>
      </rPr>
      <t>Nota</t>
    </r>
    <r>
      <rPr>
        <sz val="10"/>
        <rFont val="Arial Narrow"/>
        <family val="2"/>
      </rPr>
      <t>. La evidencia a anexar puede ser: print de pantalla de lo reportado o correo electrónico de remisión). En caso de no cumplir el informe con los requisitos establecidos, se informará al AP para su ajuste, con el objetivo de dar cumplimiento a las acitividades de PVC.</t>
    </r>
  </si>
  <si>
    <t>El área protegida (DTPA) realizá trimestralmente, la verificación y seguimiento al estado de implementación de protocolos de PVC, con el fin de planificar y ejecutar las acciones en materia de prevención, control y vigilancia, que evalúan el manejo dado a las presiones antrópicas y son registradas en las herramientas tecnológicas habilitadas (SMART y aplicativos). Quedando como evidencia el informe trimestral de acciones de Prevención, vigilancia y control (AAMB_FO_30 Modelo de informe trimestral de acciones de prevención vigilancia y control en las áreas administradas por PNNC), y los anexos que se consideren necesarios. En caso de desviación del control se generan alertas al seguimiento del informe trimestral, para determinar el cumplimiento de las acitividades de PVC.</t>
  </si>
  <si>
    <r>
      <t>La DTPA trimestralmente revisa y valida el informe trimestral de acciones de Prevención, vigilancia y control (AAMB_FO_30 Modelo de informe trimestral de acciones de prevención vigilancia y control en las áreas administradas por PNNC), y los anexos que se consideren necesarios, remitido por cada una de la APs inscritas, con el objetivo de verificar coherencia y ejecución de las acciones para el control y/o mitigación de las presiones antrópicas detectadas en el ejercicio de PVC, quedando como evidencia la matriz de (Plan de acción anual) - PAA validada y remitida a Nivel Central en relación al indicador correspondiente al informe trimestral de PVC. (</t>
    </r>
    <r>
      <rPr>
        <b/>
        <sz val="10"/>
        <rFont val="Arial Narrow"/>
        <family val="2"/>
      </rPr>
      <t>Nota</t>
    </r>
    <r>
      <rPr>
        <sz val="10"/>
        <rFont val="Arial Narrow"/>
        <family val="2"/>
      </rPr>
      <t>. La evidencia a anexar puede ser: print de pantalla de lo reportado o correo electrónico de remisión). En caso de no cumplir el informe con los requisitos establecidos, se informará al AP para su ajuste, con el objetivo de dar cumplimiento a las acitividades de PVC.</t>
    </r>
  </si>
  <si>
    <t>El Área Protegida (DTPA) informara a la DT y/o Nivel Central la situación presentada, para emitir las recomendaciones y/o activara las acciones establecidas en el Plan de Contingencia de Riesgo Público, en caso de materialización del mismo. Dejando como evidencia lo requerido por correo electrónico. (Plan de contigencia)</t>
  </si>
  <si>
    <t>El Área Protegida (DTOR) informara a la DT y/o Nivel Central la situación presentada, para emitir las recomendaciones y/o activara las acciones establecidas en el Plan de Contingencia de Riesgo Público, en caso de materialización del mismo. Dejando como evidencia lo requerido por correo electrónico. (Plan de contigencia)</t>
  </si>
  <si>
    <t>El Área Protegida (DTAN) informara a la DT y/o Nivel Central la situación presentada, para emitir las recomendaciones y/o activara las acciones establecidas en el Plan de Contingencia de Riesgo Público, en caso de materialización del mismo. Dejando como evidencia lo requerido por correo electrónico. (Plan de contigencia)</t>
  </si>
  <si>
    <t>El Área Protegida (DTCA) informara a la DT y/o Nivel Central la situación presentada, para emitir las recomendaciones y/o activara las acciones establecidas en el Plan de Contingencia de Riesgo Público, en caso de materialización del mismo. Dejando como evidencia lo requerido por correo electrónico. (Plan de contigencia)</t>
  </si>
  <si>
    <t>El Área Protegida (DTAO) informara a la DT y/o Nivel Central la situación presentada, para emitir las recomendaciones y/o activara las acciones establecidas en el Plan de Contingencia de Riesgo Público, en caso de materialización del mismo. Dejando como evidencia lo requerido por correo electrónico. (Plan de contigencia)</t>
  </si>
  <si>
    <t>El Área Protegida (DTAM) informara al Nivel Central la situación presentada, para emitir las recomendaciones y/o activara las acciones establecidas en el Plan de Contingencia de Riesgo Público, en caso de materialización del mismo. Dejando como evidencia lo requerido por correo electrónico. (Plan de contigencia)</t>
  </si>
  <si>
    <t>Se elimina la oportunidad 33/ 2023, dado que la misma, ahora corresponde al Control 2 del riesgo 243, por tal motivo no puede ser control y oportunidad al mismo tiempo.</t>
  </si>
  <si>
    <t>Se elimina la oportunidad 52/ 2023, dado que se identificó que es la misma 51 por ende se procedío a eliminar.</t>
  </si>
  <si>
    <t>Se solicitó la información correspondiente al proceso pendiente</t>
  </si>
  <si>
    <r>
      <rPr>
        <b/>
        <sz val="10"/>
        <rFont val="Arial Narrow"/>
        <family val="2"/>
      </rPr>
      <t>OAP:</t>
    </r>
    <r>
      <rPr>
        <sz val="10"/>
        <rFont val="Arial Narrow"/>
        <family val="2"/>
      </rPr>
      <t xml:space="preserve"> 16/08/2023</t>
    </r>
  </si>
  <si>
    <r>
      <rPr>
        <b/>
        <sz val="10"/>
        <rFont val="Arial Narrow"/>
        <family val="2"/>
      </rPr>
      <t>OAP:</t>
    </r>
    <r>
      <rPr>
        <sz val="10"/>
        <rFont val="Arial Narrow"/>
        <family val="2"/>
      </rPr>
      <t xml:space="preserve"> El primer seguimiento de Plan de Acción (vigencia 2023) se presentó en el segundo Comité Institucional de Gestión y Desempeño llevado a cabo el 5 de junio de 2023; con el objetivo de revisión y aprobación (se anexa agenda). El Plan Estratégico Institucional (2023-2027) a la fecha se encuentra en construcción, acorde a las prioridades nacionales e institucionales.
</t>
    </r>
    <r>
      <rPr>
        <b/>
        <sz val="10"/>
        <rFont val="Arial Narrow"/>
        <family val="2"/>
      </rPr>
      <t>Evidencia</t>
    </r>
    <r>
      <rPr>
        <sz val="10"/>
        <rFont val="Arial Narrow"/>
        <family val="2"/>
      </rPr>
      <t xml:space="preserve">: 1- PEI-PAA 2023 ENE-MAR y Agenda CIGD_Enero_5 Junio
</t>
    </r>
    <r>
      <rPr>
        <b/>
        <sz val="10"/>
        <rFont val="Arial Narrow"/>
        <family val="2"/>
      </rPr>
      <t>URL:</t>
    </r>
    <r>
      <rPr>
        <sz val="10"/>
        <rFont val="Arial Narrow"/>
        <family val="2"/>
      </rPr>
      <t xml:space="preserve"> https://drive.google.com/drive/folders/1l5ysK9gMY7bK54Gq3FPuI4cNUNum5wuj?usp=drive_link</t>
    </r>
  </si>
  <si>
    <r>
      <rPr>
        <b/>
        <sz val="10"/>
        <color theme="1"/>
        <rFont val="Arial Narrow"/>
        <family val="2"/>
      </rPr>
      <t>OAP</t>
    </r>
    <r>
      <rPr>
        <sz val="10"/>
        <color theme="1"/>
        <rFont val="Arial Narrow"/>
        <family val="2"/>
      </rPr>
      <t xml:space="preserve">: Para el segundo cuatrimestre se publicó en página web el balance del primer seguimiento al PAA-PEI (primer trimestre teniendo en cuenta la observación del reporte del cuatrimestre anterior). 
</t>
    </r>
    <r>
      <rPr>
        <b/>
        <sz val="10"/>
        <color theme="1"/>
        <rFont val="Arial Narrow"/>
        <family val="2"/>
      </rPr>
      <t xml:space="preserve">Evidencia: </t>
    </r>
    <r>
      <rPr>
        <sz val="10"/>
        <color theme="1"/>
        <rFont val="Arial Narrow"/>
        <family val="2"/>
      </rPr>
      <t xml:space="preserve">Balance PAA ENE-MAR 2023
</t>
    </r>
    <r>
      <rPr>
        <b/>
        <sz val="10"/>
        <color theme="1"/>
        <rFont val="Arial Narrow"/>
        <family val="2"/>
      </rPr>
      <t>URL:</t>
    </r>
    <r>
      <rPr>
        <sz val="10"/>
        <color theme="1"/>
        <rFont val="Arial Narrow"/>
        <family val="2"/>
      </rPr>
      <t xml:space="preserve"> https://drive.google.com/drive/folders/1l5ysK9gMY7bK54Gq3FPuI4cNUNum5wuj?usp=drive_link
</t>
    </r>
    <r>
      <rPr>
        <b/>
        <sz val="10"/>
        <color theme="1"/>
        <rFont val="Arial Narrow"/>
        <family val="2"/>
      </rPr>
      <t xml:space="preserve">URL página web: </t>
    </r>
    <r>
      <rPr>
        <sz val="10"/>
        <color theme="1"/>
        <rFont val="Arial Narrow"/>
        <family val="2"/>
      </rPr>
      <t>https://old.parquesnacionales.gov.co/portal/wp-content/uploads/2023/07/balance-paa-trimestre-i_2023.pdf</t>
    </r>
  </si>
  <si>
    <t xml:space="preserve">No se generan alertas </t>
  </si>
  <si>
    <r>
      <t xml:space="preserve">
</t>
    </r>
    <r>
      <rPr>
        <b/>
        <sz val="10"/>
        <rFont val="Arial Narrow"/>
        <family val="2"/>
      </rPr>
      <t>OAP:</t>
    </r>
    <r>
      <rPr>
        <sz val="10"/>
        <rFont val="Arial Narrow"/>
        <family val="2"/>
      </rPr>
      <t xml:space="preserve"> Del total de 19 procesos contenidos en el PAA se recibieron los soportes de 18 (la evidencia soporta la verificación de entrega de los procesos). Se encontró dentro del proceso de consolidación que a la fecha se encuentra pendiente por información 1 proceso (Cooperación Internacional y Asuntos Internacionales, se anexa soporte de la alterta generada por la entrega).
</t>
    </r>
    <r>
      <rPr>
        <b/>
        <sz val="10"/>
        <rFont val="Arial Narrow"/>
        <family val="2"/>
      </rPr>
      <t>Evidencia:</t>
    </r>
    <r>
      <rPr>
        <sz val="10"/>
        <rFont val="Arial Narrow"/>
        <family val="2"/>
      </rPr>
      <t xml:space="preserve"> 1- PEI-PAA 2023 ENE-JUN - Correo de PNNC- Segundo Seguimiento PAA e Informe de gestión - Primer semestre de 2023 - CoAI.pdf
</t>
    </r>
    <r>
      <rPr>
        <b/>
        <sz val="10"/>
        <rFont val="Arial Narrow"/>
        <family val="2"/>
      </rPr>
      <t>URL</t>
    </r>
    <r>
      <rPr>
        <sz val="10"/>
        <rFont val="Arial Narrow"/>
        <family val="2"/>
      </rPr>
      <t>: https://drive.google.com/drive/folders/1l5ysK9gMY7bK54Gq3FPuI4cNUNum5wuj?usp=drive_link</t>
    </r>
  </si>
  <si>
    <r>
      <rPr>
        <b/>
        <sz val="10"/>
        <color theme="1"/>
        <rFont val="Arial Narrow"/>
        <family val="2"/>
      </rPr>
      <t>OAP</t>
    </r>
    <r>
      <rPr>
        <sz val="10"/>
        <color theme="1"/>
        <rFont val="Arial Narrow"/>
        <family val="2"/>
      </rPr>
      <t>: 16/08/2023</t>
    </r>
  </si>
  <si>
    <r>
      <t xml:space="preserve">1. Seguimiento permanente a los indicadores de los PAA. 
</t>
    </r>
    <r>
      <rPr>
        <b/>
        <sz val="10"/>
        <color theme="1"/>
        <rFont val="Arial Narrow"/>
        <family val="2"/>
      </rPr>
      <t>Nota</t>
    </r>
    <r>
      <rPr>
        <sz val="10"/>
        <color theme="1"/>
        <rFont val="Arial Narrow"/>
        <family val="2"/>
      </rPr>
      <t>. En el primer trimestre del año se realiza cierre del PAA de la vigencia anterior por lo cual se publica a inicio del primer trimestre.</t>
    </r>
  </si>
  <si>
    <r>
      <rPr>
        <b/>
        <sz val="10"/>
        <color rgb="FF000000"/>
        <rFont val="Arial Narrow"/>
        <family val="2"/>
      </rPr>
      <t xml:space="preserve">OAP: </t>
    </r>
    <r>
      <rPr>
        <sz val="10"/>
        <color rgb="FF000000"/>
        <rFont val="Arial Narrow"/>
        <family val="2"/>
      </rPr>
      <t xml:space="preserve">Se realizó el informe del primer seguimiento de indicadores PAA de enero a marzo de 2023 y se publicó en página web.
</t>
    </r>
    <r>
      <rPr>
        <b/>
        <sz val="10"/>
        <color rgb="FF000000"/>
        <rFont val="Arial Narrow"/>
        <family val="2"/>
      </rPr>
      <t>Evidencia:</t>
    </r>
    <r>
      <rPr>
        <sz val="10"/>
        <color rgb="FF000000"/>
        <rFont val="Arial Narrow"/>
        <family val="2"/>
      </rPr>
      <t xml:space="preserve"> Balance PAA ENE-MAR 2023</t>
    </r>
    <r>
      <rPr>
        <b/>
        <sz val="10"/>
        <color rgb="FF000000"/>
        <rFont val="Arial Narrow"/>
        <family val="2"/>
      </rPr>
      <t xml:space="preserve">
</t>
    </r>
    <r>
      <rPr>
        <sz val="10"/>
        <color theme="1"/>
        <rFont val="Arial Narrow"/>
        <family val="2"/>
      </rPr>
      <t xml:space="preserve">https://drive.google.com/drive/folders/1l5ysK9gMY7bK54Gq3FPuI4cNUNum5wuj?usp=sharing
</t>
    </r>
    <r>
      <rPr>
        <b/>
        <sz val="10"/>
        <color theme="1"/>
        <rFont val="Arial Narrow"/>
        <family val="2"/>
      </rPr>
      <t>URL página web:</t>
    </r>
    <r>
      <rPr>
        <sz val="10"/>
        <color theme="1"/>
        <rFont val="Arial Narrow"/>
        <family val="2"/>
      </rPr>
      <t xml:space="preserve"> https://old.parquesnacionales.gov.co/portal/wp-content/uploads/2023/07/balance-paa-trimestre-i_2023.pdf</t>
    </r>
  </si>
  <si>
    <r>
      <rPr>
        <b/>
        <sz val="10"/>
        <color theme="1"/>
        <rFont val="Arial Narrow"/>
        <family val="2"/>
      </rPr>
      <t xml:space="preserve">OAP: </t>
    </r>
    <r>
      <rPr>
        <sz val="10"/>
        <color theme="1"/>
        <rFont val="Arial Narrow"/>
        <family val="2"/>
      </rPr>
      <t>17,5%</t>
    </r>
  </si>
  <si>
    <r>
      <rPr>
        <b/>
        <sz val="10"/>
        <color theme="1"/>
        <rFont val="Arial Narrow"/>
        <family val="2"/>
      </rPr>
      <t xml:space="preserve">OAP: </t>
    </r>
    <r>
      <rPr>
        <sz val="10"/>
        <color theme="1"/>
        <rFont val="Arial Narrow"/>
        <family val="2"/>
      </rPr>
      <t>En el segundo cuatrimestre del año se realizaron las mesas temáticas para la actualización de indicadores y metas del PEI/PAA.
Se brindó apoyo en el segundo seguimiento de Plan de Acción en el proceso de Talento Humano (</t>
    </r>
    <r>
      <rPr>
        <b/>
        <sz val="10"/>
        <color theme="1"/>
        <rFont val="Arial Narrow"/>
        <family val="2"/>
      </rPr>
      <t>Evidencia</t>
    </r>
    <r>
      <rPr>
        <sz val="10"/>
        <color theme="1"/>
        <rFont val="Arial Narrow"/>
        <family val="2"/>
      </rPr>
      <t xml:space="preserve">: Gestión Talento Humano_ Revisión diferencias PAA Segundo seguimiento)
Se anexa carpeta con el listados de asistencia de las mesas (Listas de Asistencia Mesas Temáticas)
</t>
    </r>
    <r>
      <rPr>
        <b/>
        <sz val="10"/>
        <color theme="1"/>
        <rFont val="Arial Narrow"/>
        <family val="2"/>
      </rPr>
      <t>Evidencia:</t>
    </r>
    <r>
      <rPr>
        <sz val="10"/>
        <color theme="1"/>
        <rFont val="Arial Narrow"/>
        <family val="2"/>
      </rPr>
      <t xml:space="preserve"> https://drive.google.com/drive/folders/1l5OEhKvZZp90y-sK5oJr7CGRye2IhokK?usp=drive_link</t>
    </r>
  </si>
  <si>
    <r>
      <rPr>
        <b/>
        <sz val="10"/>
        <color theme="1"/>
        <rFont val="Arial Narrow"/>
        <family val="2"/>
      </rPr>
      <t xml:space="preserve">OAP: </t>
    </r>
    <r>
      <rPr>
        <sz val="10"/>
        <color theme="1"/>
        <rFont val="Arial Narrow"/>
        <family val="2"/>
      </rPr>
      <t xml:space="preserve">Se enviaron correos electrónicos con la solicitud de información para el segundo seguimiento del PAA a los siguientes procesos: Cooperación y Asuntos Internacionales y Evaluación Independiente
</t>
    </r>
    <r>
      <rPr>
        <b/>
        <sz val="10"/>
        <color theme="1"/>
        <rFont val="Arial Narrow"/>
        <family val="2"/>
      </rPr>
      <t>Evidencia:</t>
    </r>
    <r>
      <rPr>
        <sz val="10"/>
        <color theme="1"/>
        <rFont val="Arial Narrow"/>
        <family val="2"/>
      </rPr>
      <t xml:space="preserve"> Correo de PNNC - Fwd_ Segundo Seguimiento PAA - Primer semestre de 2023 - CI
Correo de PNNC- Segundo Seguimiento PAA e Informe de gestión - Primer semestre de 2023 - CoAI
https://drive.google.com/drive/folders/1l5OEhKvZZp90y-sK5oJr7CGRye2IhokK?usp=drive_link</t>
    </r>
  </si>
  <si>
    <r>
      <rPr>
        <b/>
        <sz val="10"/>
        <color theme="1"/>
        <rFont val="Arial Narrow"/>
        <family val="2"/>
      </rPr>
      <t xml:space="preserve">OAP: </t>
    </r>
    <r>
      <rPr>
        <sz val="10"/>
        <color theme="1"/>
        <rFont val="Arial Narrow"/>
        <family val="2"/>
      </rPr>
      <t>16</t>
    </r>
    <r>
      <rPr>
        <sz val="10"/>
        <color theme="1"/>
        <rFont val="Arial Narrow"/>
        <family val="2"/>
      </rPr>
      <t>/08/2023</t>
    </r>
  </si>
  <si>
    <r>
      <rPr>
        <b/>
        <sz val="10"/>
        <color theme="1"/>
        <rFont val="Arial Narrow"/>
        <family val="2"/>
      </rPr>
      <t xml:space="preserve">OAP: </t>
    </r>
    <r>
      <rPr>
        <sz val="10"/>
        <color theme="1"/>
        <rFont val="Arial Narrow"/>
        <family val="2"/>
      </rPr>
      <t>16</t>
    </r>
    <r>
      <rPr>
        <sz val="10"/>
        <color theme="1"/>
        <rFont val="Arial Narrow"/>
        <family val="2"/>
      </rPr>
      <t>/08/2024</t>
    </r>
  </si>
  <si>
    <r>
      <rPr>
        <b/>
        <sz val="10"/>
        <color theme="1"/>
        <rFont val="Arial Narrow"/>
        <family val="2"/>
      </rPr>
      <t>OAP</t>
    </r>
    <r>
      <rPr>
        <sz val="10"/>
        <color theme="1"/>
        <rFont val="Arial Narrow"/>
        <family val="2"/>
      </rPr>
      <t>: En el segundo cuatrimestre se realizó la actualización de metas de un (1) indicador del proceso de Autoridad Ambiental. 
Se anexa orfeo MEMORANDO (MEMORANDO 120236030000693_00002)
y 1- PEI-PAA 2023 ENE-JUN</t>
    </r>
  </si>
  <si>
    <t>No se generaron alertas</t>
  </si>
  <si>
    <r>
      <rPr>
        <b/>
        <sz val="10"/>
        <color theme="1"/>
        <rFont val="Arial Narrow"/>
        <family val="2"/>
      </rPr>
      <t>OAP</t>
    </r>
    <r>
      <rPr>
        <sz val="10"/>
        <color theme="1"/>
        <rFont val="Arial Narrow"/>
        <family val="2"/>
      </rPr>
      <t xml:space="preserve">: En el segundo Comité Institucional de Gestión y Desempeño realizado el 5 de junio se revisó y aprobó el PAA y no se generaron compromisos ni alertas sobre el mismo, generando que la OAP no requiriera seguimiento de dichos compromisos.
</t>
    </r>
    <r>
      <rPr>
        <b/>
        <sz val="10"/>
        <color theme="1"/>
        <rFont val="Arial Narrow"/>
        <family val="2"/>
      </rPr>
      <t>Evidencias:</t>
    </r>
    <r>
      <rPr>
        <sz val="10"/>
        <color theme="1"/>
        <rFont val="Arial Narrow"/>
        <family val="2"/>
      </rPr>
      <t xml:space="preserve"> CIGD 5 de junio de 2023 (actualizada 5 jun).pptx
Correo de Parques Nacionales Naturales de Colombia - Re_ Presentación consolidada Comité Institucional de Gestión y Desempeño - CIGD 5 de junio</t>
    </r>
  </si>
  <si>
    <r>
      <rPr>
        <b/>
        <sz val="10"/>
        <color rgb="FF000000"/>
        <rFont val="Arial Narrow"/>
        <family val="2"/>
      </rPr>
      <t xml:space="preserve">OAP: </t>
    </r>
    <r>
      <rPr>
        <sz val="10"/>
        <color rgb="FF000000"/>
        <rFont val="Arial Narrow"/>
        <family val="2"/>
      </rPr>
      <t xml:space="preserve">Se realizó el informe del primer seguimiento de indicadores PAA de enero a marzo de 2023 y se publicó en página web.
</t>
    </r>
    <r>
      <rPr>
        <b/>
        <sz val="10"/>
        <color rgb="FF000000"/>
        <rFont val="Arial Narrow"/>
        <family val="2"/>
      </rPr>
      <t>Evidencia:</t>
    </r>
    <r>
      <rPr>
        <sz val="10"/>
        <color rgb="FF000000"/>
        <rFont val="Arial Narrow"/>
        <family val="2"/>
      </rPr>
      <t xml:space="preserve"> Balance PAA ENE-MAR 2023</t>
    </r>
    <r>
      <rPr>
        <sz val="10"/>
        <color theme="1"/>
        <rFont val="Arial Narrow"/>
        <family val="2"/>
      </rPr>
      <t xml:space="preserve">
</t>
    </r>
    <r>
      <rPr>
        <b/>
        <sz val="10"/>
        <color theme="1"/>
        <rFont val="Arial Narrow"/>
        <family val="2"/>
      </rPr>
      <t xml:space="preserve">URL página web: </t>
    </r>
    <r>
      <rPr>
        <sz val="10"/>
        <color theme="1"/>
        <rFont val="Arial Narrow"/>
        <family val="2"/>
      </rPr>
      <t>https://old.parquesnacionales.gov.co/portal/wp-content/uploads/2023/07/balance-paa-trimestre-i_2023.pdf</t>
    </r>
  </si>
  <si>
    <r>
      <rPr>
        <b/>
        <sz val="10"/>
        <rFont val="Arial Narrow"/>
        <family val="2"/>
      </rPr>
      <t xml:space="preserve">GGIS: </t>
    </r>
    <r>
      <rPr>
        <sz val="10"/>
        <rFont val="Arial Narrow"/>
        <family val="2"/>
      </rPr>
      <t>17/08/2023</t>
    </r>
  </si>
  <si>
    <r>
      <rPr>
        <b/>
        <sz val="10"/>
        <rFont val="Arial Narrow"/>
        <family val="2"/>
      </rPr>
      <t>GGIS</t>
    </r>
    <r>
      <rPr>
        <sz val="10"/>
        <rFont val="Arial Narrow"/>
        <family val="2"/>
      </rPr>
      <t xml:space="preserve">: A la fecha no se ha recibido requerimientos especifos de necesidades de socialización o sensibilización y la debido a que en el segundo cuatrimestre, las autoridades ambientales se encuentran en las actividades contractuales, a la fecha se tiene programada la actividad de socialización para el mes de Septiembre. 
</t>
    </r>
    <r>
      <rPr>
        <b/>
        <sz val="10"/>
        <rFont val="Arial Narrow"/>
        <family val="2"/>
      </rPr>
      <t>Nota</t>
    </r>
    <r>
      <rPr>
        <sz val="10"/>
        <rFont val="Arial Narrow"/>
        <family val="2"/>
      </rPr>
      <t>: No se anexan evidencias.</t>
    </r>
  </si>
  <si>
    <r>
      <rPr>
        <b/>
        <sz val="10"/>
        <rFont val="Arial Narrow"/>
        <family val="2"/>
      </rPr>
      <t>GGIS</t>
    </r>
    <r>
      <rPr>
        <sz val="10"/>
        <rFont val="Arial Narrow"/>
        <family val="2"/>
      </rPr>
      <t xml:space="preserve">: No se han presentado materialización del riesgo </t>
    </r>
  </si>
  <si>
    <r>
      <rPr>
        <b/>
        <sz val="10"/>
        <rFont val="Arial Narrow"/>
        <family val="2"/>
      </rPr>
      <t xml:space="preserve">GGIS: </t>
    </r>
    <r>
      <rPr>
        <sz val="10"/>
        <rFont val="Arial Narrow"/>
        <family val="2"/>
      </rPr>
      <t xml:space="preserve">El monitoreo y los soportes suministrados, son conformes a la descripción del mapa de riesgos, denotando un adecuado seguimiento. </t>
    </r>
  </si>
  <si>
    <r>
      <rPr>
        <b/>
        <sz val="10"/>
        <rFont val="Arial Narrow"/>
        <family val="2"/>
      </rPr>
      <t>GGIS:</t>
    </r>
    <r>
      <rPr>
        <sz val="10"/>
        <rFont val="Arial Narrow"/>
        <family val="2"/>
      </rPr>
      <t xml:space="preserve"> La Unidad de Decisión no programó avances al respecto para el periodo reportado. </t>
    </r>
  </si>
  <si>
    <r>
      <rPr>
        <b/>
        <sz val="10"/>
        <rFont val="Arial Narrow"/>
        <family val="2"/>
      </rPr>
      <t xml:space="preserve">GGIS: </t>
    </r>
    <r>
      <rPr>
        <sz val="10"/>
        <rFont val="Arial Narrow"/>
        <family val="2"/>
      </rPr>
      <t>40%</t>
    </r>
  </si>
  <si>
    <r>
      <rPr>
        <b/>
        <sz val="10"/>
        <rFont val="Arial Narrow"/>
        <family val="2"/>
      </rPr>
      <t>GGIS</t>
    </r>
    <r>
      <rPr>
        <sz val="10"/>
        <rFont val="Arial Narrow"/>
        <family val="2"/>
      </rPr>
      <t>: El monitoreo y los soportes suministrados, son conformes a la descripción del mapa de riesgos, denotando un adecuado seguimiento</t>
    </r>
  </si>
  <si>
    <t>No se requiere generar alerta dado que se presentaron los informes dentro de los tiempos establecidos tanto a nivel territorial en el contexto de los SIRAP como a nivel central se construyo el informe de orientación y acompañamiento de los sistemas regionales.</t>
  </si>
  <si>
    <r>
      <rPr>
        <b/>
        <sz val="10"/>
        <rFont val="Arial Narrow"/>
        <family val="2"/>
      </rPr>
      <t>DTAO:</t>
    </r>
    <r>
      <rPr>
        <sz val="10"/>
        <rFont val="Arial Narrow"/>
        <family val="2"/>
      </rPr>
      <t xml:space="preserve"> 17/08/2023
</t>
    </r>
    <r>
      <rPr>
        <b/>
        <sz val="10"/>
        <rFont val="Arial Narrow"/>
        <family val="2"/>
      </rPr>
      <t>DTOR:</t>
    </r>
    <r>
      <rPr>
        <sz val="10"/>
        <rFont val="Arial Narrow"/>
        <family val="2"/>
      </rPr>
      <t xml:space="preserve"> 17/08/2023
</t>
    </r>
    <r>
      <rPr>
        <b/>
        <sz val="10"/>
        <rFont val="Arial Narrow"/>
        <family val="2"/>
      </rPr>
      <t xml:space="preserve">DTPA: </t>
    </r>
    <r>
      <rPr>
        <sz val="10"/>
        <rFont val="Arial Narrow"/>
        <family val="2"/>
      </rPr>
      <t xml:space="preserve">17/08/2023
</t>
    </r>
    <r>
      <rPr>
        <b/>
        <sz val="10"/>
        <rFont val="Arial Narrow"/>
        <family val="2"/>
      </rPr>
      <t>DTAM:</t>
    </r>
    <r>
      <rPr>
        <sz val="10"/>
        <rFont val="Arial Narrow"/>
        <family val="2"/>
      </rPr>
      <t xml:space="preserve"> 17/08/2023
</t>
    </r>
    <r>
      <rPr>
        <b/>
        <sz val="10"/>
        <rFont val="Arial Narrow"/>
        <family val="2"/>
      </rPr>
      <t>DTCA:</t>
    </r>
    <r>
      <rPr>
        <sz val="10"/>
        <rFont val="Arial Narrow"/>
        <family val="2"/>
      </rPr>
      <t xml:space="preserve"> 17/08/2023
</t>
    </r>
    <r>
      <rPr>
        <b/>
        <sz val="10"/>
        <rFont val="Arial Narrow"/>
        <family val="2"/>
      </rPr>
      <t>DTAN:</t>
    </r>
    <r>
      <rPr>
        <sz val="10"/>
        <rFont val="Arial Narrow"/>
        <family val="2"/>
      </rPr>
      <t xml:space="preserve"> 17/08/2023
</t>
    </r>
    <r>
      <rPr>
        <b/>
        <sz val="10"/>
        <rFont val="Arial Narrow"/>
        <family val="2"/>
      </rPr>
      <t xml:space="preserve">GGIS: </t>
    </r>
    <r>
      <rPr>
        <sz val="10"/>
        <rFont val="Arial Narrow"/>
        <family val="2"/>
      </rPr>
      <t>17/08/2023</t>
    </r>
  </si>
  <si>
    <r>
      <rPr>
        <b/>
        <sz val="10"/>
        <rFont val="Arial Narrow"/>
        <family val="2"/>
      </rPr>
      <t>DTAO:</t>
    </r>
    <r>
      <rPr>
        <sz val="10"/>
        <rFont val="Arial Narrow"/>
        <family val="2"/>
      </rPr>
      <t xml:space="preserve"> No se han presentado materialización del riesgo 
</t>
    </r>
    <r>
      <rPr>
        <b/>
        <sz val="10"/>
        <rFont val="Arial Narrow"/>
        <family val="2"/>
      </rPr>
      <t>DTOR:</t>
    </r>
    <r>
      <rPr>
        <sz val="10"/>
        <rFont val="Arial Narrow"/>
        <family val="2"/>
      </rPr>
      <t xml:space="preserve"> No se han presentado materialización del riesgo 
</t>
    </r>
    <r>
      <rPr>
        <b/>
        <sz val="10"/>
        <rFont val="Arial Narrow"/>
        <family val="2"/>
      </rPr>
      <t>DTAM:</t>
    </r>
    <r>
      <rPr>
        <sz val="10"/>
        <rFont val="Arial Narrow"/>
        <family val="2"/>
      </rPr>
      <t xml:space="preserve"> No se han presentado materialización del riesgo 
</t>
    </r>
    <r>
      <rPr>
        <b/>
        <sz val="10"/>
        <rFont val="Arial Narrow"/>
        <family val="2"/>
      </rPr>
      <t>DTPA:</t>
    </r>
    <r>
      <rPr>
        <sz val="10"/>
        <rFont val="Arial Narrow"/>
        <family val="2"/>
      </rPr>
      <t xml:space="preserve"> No se han presentado materialización del riesgo 
</t>
    </r>
    <r>
      <rPr>
        <b/>
        <sz val="10"/>
        <rFont val="Arial Narrow"/>
        <family val="2"/>
      </rPr>
      <t>DTAN:</t>
    </r>
    <r>
      <rPr>
        <sz val="10"/>
        <rFont val="Arial Narrow"/>
        <family val="2"/>
      </rPr>
      <t xml:space="preserve"> No se han presentado materialización del riesgo 
</t>
    </r>
    <r>
      <rPr>
        <b/>
        <sz val="10"/>
        <rFont val="Arial Narrow"/>
        <family val="2"/>
      </rPr>
      <t>DTCA:</t>
    </r>
    <r>
      <rPr>
        <sz val="10"/>
        <rFont val="Arial Narrow"/>
        <family val="2"/>
      </rPr>
      <t xml:space="preserve"> No se han presentado materialización del riesgo 
</t>
    </r>
    <r>
      <rPr>
        <b/>
        <sz val="10"/>
        <rFont val="Arial Narrow"/>
        <family val="2"/>
      </rPr>
      <t xml:space="preserve">GGIS: </t>
    </r>
    <r>
      <rPr>
        <sz val="10"/>
        <rFont val="Arial Narrow"/>
        <family val="2"/>
      </rPr>
      <t xml:space="preserve">No se han presentado materialización del riesgo </t>
    </r>
  </si>
  <si>
    <r>
      <rPr>
        <b/>
        <sz val="10"/>
        <rFont val="Arial Narrow"/>
        <family val="2"/>
      </rPr>
      <t xml:space="preserve">GGIS: </t>
    </r>
    <r>
      <rPr>
        <sz val="10"/>
        <rFont val="Arial Narrow"/>
        <family val="2"/>
      </rPr>
      <t>14/08/2023</t>
    </r>
    <r>
      <rPr>
        <b/>
        <sz val="10"/>
        <rFont val="Arial Narrow"/>
        <family val="2"/>
      </rPr>
      <t xml:space="preserve">
DTAN:</t>
    </r>
    <r>
      <rPr>
        <sz val="10"/>
        <rFont val="Arial Narrow"/>
        <family val="2"/>
      </rPr>
      <t xml:space="preserve"> 09/08/2023
</t>
    </r>
    <r>
      <rPr>
        <b/>
        <sz val="10"/>
        <rFont val="Arial Narrow"/>
        <family val="2"/>
      </rPr>
      <t>DTOR:</t>
    </r>
    <r>
      <rPr>
        <sz val="10"/>
        <rFont val="Arial Narrow"/>
        <family val="2"/>
      </rPr>
      <t xml:space="preserve"> 09/08/2023
</t>
    </r>
    <r>
      <rPr>
        <b/>
        <sz val="10"/>
        <rFont val="Arial Narrow"/>
        <family val="2"/>
      </rPr>
      <t>DTAM</t>
    </r>
    <r>
      <rPr>
        <sz val="10"/>
        <rFont val="Arial Narrow"/>
        <family val="2"/>
      </rPr>
      <t xml:space="preserve">: 09/08/2023
</t>
    </r>
    <r>
      <rPr>
        <b/>
        <sz val="10"/>
        <rFont val="Arial Narrow"/>
        <family val="2"/>
      </rPr>
      <t>DTPA</t>
    </r>
    <r>
      <rPr>
        <sz val="10"/>
        <rFont val="Arial Narrow"/>
        <family val="2"/>
      </rPr>
      <t xml:space="preserve">: 10/08/2023
</t>
    </r>
    <r>
      <rPr>
        <b/>
        <sz val="10"/>
        <rFont val="Arial Narrow"/>
        <family val="2"/>
      </rPr>
      <t>DTCA</t>
    </r>
    <r>
      <rPr>
        <sz val="10"/>
        <rFont val="Arial Narrow"/>
        <family val="2"/>
      </rPr>
      <t xml:space="preserve">: 09/08/2023
</t>
    </r>
    <r>
      <rPr>
        <b/>
        <sz val="10"/>
        <rFont val="Arial Narrow"/>
        <family val="2"/>
      </rPr>
      <t xml:space="preserve">DTAO: </t>
    </r>
    <r>
      <rPr>
        <sz val="10"/>
        <rFont val="Arial Narrow"/>
        <family val="2"/>
      </rPr>
      <t>09/08/2023</t>
    </r>
  </si>
  <si>
    <r>
      <t xml:space="preserve">GGIS: </t>
    </r>
    <r>
      <rPr>
        <sz val="10"/>
        <rFont val="Arial Narrow"/>
        <family val="2"/>
      </rPr>
      <t>66.6%</t>
    </r>
    <r>
      <rPr>
        <b/>
        <sz val="10"/>
        <rFont val="Arial Narrow"/>
        <family val="2"/>
      </rPr>
      <t xml:space="preserve">
DTAN: </t>
    </r>
    <r>
      <rPr>
        <sz val="10"/>
        <rFont val="Arial Narrow"/>
        <family val="2"/>
      </rPr>
      <t>66.6%</t>
    </r>
    <r>
      <rPr>
        <b/>
        <sz val="10"/>
        <rFont val="Arial Narrow"/>
        <family val="2"/>
      </rPr>
      <t xml:space="preserve">
DTOR: </t>
    </r>
    <r>
      <rPr>
        <sz val="10"/>
        <rFont val="Arial Narrow"/>
        <family val="2"/>
      </rPr>
      <t>66.6%</t>
    </r>
    <r>
      <rPr>
        <b/>
        <sz val="10"/>
        <rFont val="Arial Narrow"/>
        <family val="2"/>
      </rPr>
      <t xml:space="preserve">
DTAM</t>
    </r>
    <r>
      <rPr>
        <sz val="10"/>
        <rFont val="Arial Narrow"/>
        <family val="2"/>
      </rPr>
      <t>: 66.6%</t>
    </r>
    <r>
      <rPr>
        <b/>
        <sz val="10"/>
        <rFont val="Arial Narrow"/>
        <family val="2"/>
      </rPr>
      <t xml:space="preserve">
DTPA</t>
    </r>
    <r>
      <rPr>
        <sz val="10"/>
        <rFont val="Arial Narrow"/>
        <family val="2"/>
      </rPr>
      <t>: 66.6%</t>
    </r>
    <r>
      <rPr>
        <b/>
        <sz val="10"/>
        <rFont val="Arial Narrow"/>
        <family val="2"/>
      </rPr>
      <t xml:space="preserve">
DTCA: </t>
    </r>
    <r>
      <rPr>
        <sz val="10"/>
        <rFont val="Arial Narrow"/>
        <family val="2"/>
      </rPr>
      <t>33,3%</t>
    </r>
    <r>
      <rPr>
        <b/>
        <sz val="10"/>
        <rFont val="Arial Narrow"/>
        <family val="2"/>
      </rPr>
      <t xml:space="preserve">
DTAO: </t>
    </r>
    <r>
      <rPr>
        <sz val="10"/>
        <rFont val="Arial Narrow"/>
        <family val="2"/>
      </rPr>
      <t>66.6%</t>
    </r>
  </si>
  <si>
    <r>
      <rPr>
        <b/>
        <sz val="11"/>
        <rFont val="Arial Narrow"/>
        <family val="2"/>
      </rPr>
      <t xml:space="preserve">GTEA: </t>
    </r>
    <r>
      <rPr>
        <sz val="11"/>
        <rFont val="Arial Narrow"/>
        <family val="2"/>
      </rPr>
      <t>17/08/2023</t>
    </r>
  </si>
  <si>
    <t>No se ha materializado el riesgo</t>
  </si>
  <si>
    <r>
      <rPr>
        <b/>
        <sz val="11"/>
        <rFont val="Arial Narrow"/>
        <family val="2"/>
      </rPr>
      <t xml:space="preserve">GTEA: </t>
    </r>
    <r>
      <rPr>
        <sz val="11"/>
        <rFont val="Arial Narrow"/>
        <family val="2"/>
      </rPr>
      <t>Se evidencia el reporte de transacciones de ORFEO de la Líder temática de RNSC de GTEA con 942 transacciones documentadas relacionadas con RNSC a los profesionales jurídicos y técnicos. (se incluye información de abril dado el corte del cuatrimestre anterior).</t>
    </r>
    <r>
      <rPr>
        <b/>
        <sz val="11"/>
        <rFont val="Arial Narrow"/>
        <family val="2"/>
      </rPr>
      <t xml:space="preserve">
Evidencia: 
</t>
    </r>
    <r>
      <rPr>
        <sz val="11"/>
        <rFont val="Arial Narrow"/>
        <family val="2"/>
      </rPr>
      <t>REPORTE_ORFEO_LIDER_TEMATICA_RNSC</t>
    </r>
  </si>
  <si>
    <r>
      <rPr>
        <b/>
        <sz val="11"/>
        <color theme="1"/>
        <rFont val="Arial Narrow"/>
        <family val="2"/>
      </rPr>
      <t xml:space="preserve">GTEA: </t>
    </r>
    <r>
      <rPr>
        <sz val="11"/>
        <color theme="1"/>
        <rFont val="Arial Narrow"/>
        <family val="2"/>
      </rPr>
      <t>66,6%</t>
    </r>
  </si>
  <si>
    <r>
      <rPr>
        <b/>
        <sz val="10"/>
        <rFont val="Arial Narrow"/>
        <family val="2"/>
      </rPr>
      <t xml:space="preserve">GTEA: </t>
    </r>
    <r>
      <rPr>
        <sz val="10"/>
        <rFont val="Arial Narrow"/>
        <family val="2"/>
      </rPr>
      <t xml:space="preserve">	El monitoreo y los soportes suministrados, son conformes a la descripción del mapa de riesgos, denotando un adecuado seguimiento</t>
    </r>
  </si>
  <si>
    <r>
      <rPr>
        <b/>
        <sz val="11"/>
        <color theme="1"/>
        <rFont val="Arial Narrow"/>
        <family val="2"/>
      </rPr>
      <t xml:space="preserve">GGIS: </t>
    </r>
    <r>
      <rPr>
        <sz val="11"/>
        <color theme="1"/>
        <rFont val="Arial Narrow"/>
        <family val="2"/>
      </rPr>
      <t>17/08/2023</t>
    </r>
  </si>
  <si>
    <r>
      <rPr>
        <b/>
        <sz val="11"/>
        <color theme="1"/>
        <rFont val="Arial Narrow"/>
        <family val="2"/>
      </rPr>
      <t xml:space="preserve">GGIS: </t>
    </r>
    <r>
      <rPr>
        <sz val="11"/>
        <color theme="1"/>
        <rFont val="Arial Narrow"/>
        <family val="2"/>
      </rPr>
      <t>Se realizó una jornada recordatorio del procedimiento de conflicto de intereses remitiendo correo electrónico anexando presentación y procedimiento al personal GGIS.
Evidencia: 20230810_Presentacion_conflicto_Intereses
20230810_Correo_Ele_Procedimiento_Conflicto</t>
    </r>
  </si>
  <si>
    <r>
      <rPr>
        <b/>
        <sz val="11"/>
        <color theme="1"/>
        <rFont val="Arial Narrow"/>
        <family val="2"/>
      </rPr>
      <t xml:space="preserve">GGIS: </t>
    </r>
    <r>
      <rPr>
        <sz val="11"/>
        <color theme="1"/>
        <rFont val="Arial Narrow"/>
        <family val="2"/>
      </rPr>
      <t>50%</t>
    </r>
  </si>
  <si>
    <r>
      <rPr>
        <b/>
        <sz val="11"/>
        <rFont val="Arial Narrow"/>
        <family val="2"/>
      </rPr>
      <t xml:space="preserve">GGIS: </t>
    </r>
    <r>
      <rPr>
        <sz val="11"/>
        <rFont val="Arial Narrow"/>
        <family val="2"/>
      </rPr>
      <t>17/08/2023</t>
    </r>
  </si>
  <si>
    <r>
      <rPr>
        <b/>
        <sz val="11"/>
        <rFont val="Arial Narrow"/>
        <family val="2"/>
      </rPr>
      <t>GGIS:</t>
    </r>
    <r>
      <rPr>
        <sz val="11"/>
        <rFont val="Arial Narrow"/>
        <family val="2"/>
      </rPr>
      <t xml:space="preserve"> Se realizó una encuesta sobre el conocimiento y apropiación de los lineamientos de conflicto de intereses remitida por correo electrónico el día 10 de agosto del 2023, identificando de las 14 personas que participan del grupo GGIS, el 100% tienen conocimiento y apropiación en relación del tema. (Nota: En el archivo adjunto se evidencia un % del 93, dado que se ejecutaron pruebas para verificar la funcionalidad pero el resultado correspondiente al personal del GGIS es del 100%)
</t>
    </r>
    <r>
      <rPr>
        <b/>
        <sz val="11"/>
        <rFont val="Arial Narrow"/>
        <family val="2"/>
      </rPr>
      <t>Evidencia:</t>
    </r>
    <r>
      <rPr>
        <sz val="11"/>
        <rFont val="Arial Narrow"/>
        <family val="2"/>
      </rPr>
      <t xml:space="preserve"> 
20230817_Formulario_Preguntas_Conflicto_Intereses
20230817_Encuesta_Procedimiento_Conflicto_Intereses
20230817_Porcentaje respuesas correctas</t>
    </r>
  </si>
  <si>
    <r>
      <rPr>
        <b/>
        <sz val="12"/>
        <color rgb="FF000000"/>
        <rFont val="Arial Narrow"/>
        <family val="2"/>
      </rPr>
      <t xml:space="preserve">GGIS: </t>
    </r>
    <r>
      <rPr>
        <sz val="12"/>
        <color rgb="FF000000"/>
        <rFont val="Arial Narrow"/>
        <family val="2"/>
      </rPr>
      <t>17/08/2023</t>
    </r>
  </si>
  <si>
    <r>
      <rPr>
        <b/>
        <sz val="12"/>
        <color rgb="FF000000"/>
        <rFont val="Arial Narrow"/>
        <family val="2"/>
      </rPr>
      <t xml:space="preserve">GGIS: </t>
    </r>
    <r>
      <rPr>
        <sz val="12"/>
        <color rgb="FF000000"/>
        <rFont val="Arial Narrow"/>
        <family val="2"/>
      </rPr>
      <t>66,67%</t>
    </r>
  </si>
  <si>
    <t>GGIS: Se ajustó la base de datos que contienen la información más pertinente y estratégica para los fines, por otro lado se actualizó la misma incluyendo las RNSC que tienen Planes de Manejo.
Evidencia: 20230816 Base PM-RNSC Ajustado</t>
  </si>
  <si>
    <r>
      <t xml:space="preserve">SSNA: </t>
    </r>
    <r>
      <rPr>
        <sz val="12"/>
        <color rgb="FF000000"/>
        <rFont val="Arial Narrow"/>
        <family val="2"/>
      </rPr>
      <t xml:space="preserve">Con el objetivo de aumentar la divulgación de información técnica de la entidad en el primer semestre del 2023, personal de (SSNA) participó en diferentes eventos tales como:
1) Acompañamiento al Parque Nacional Natural Paramillo en el evento realizado en Montería, Córdoba, 61 Feria de la Ganadería “La Feria del Pueblo”, la participación se realizó los días 16, 17 y 18 de junio de 2023.
En el desarrollo del evento se realizaron charlas, presentación de videos, muestra del emprendimiento de artesanías Ebera Neka, de la comunidad indígena Embera y se tuvo la presencia de la tienda de Parques Nacionales Naturales de Colombia. 
2. Feria Internacional del medio ambiente- FIMA participación del foro de bioeconomía.
Participación de Parques Nacionales Naturales de Colombia y WWF en la Feria Internacional de Medio Ambiente - FIMA, PNN estuvo presente durante los 3 días de evento, esta se realizó los días 14, 15 y 16 de junio de 2023.
En el desarrollo del evento se realizaron charlas (medios de vida sostenible que contribuyen a la construcción de la Paz, y  ¿Cómo firmar la Paz con la Naturaleza en Colombia?), muestra de emprendimientos del Parque Nacional Natural Chingaza, Caguán Expeditions  emprendimiento de turismo de naturaleza y se tuvo la presencia de la tienda de Parques Nacionales Naturales de Colombia. 
3) AGRO EXPO. la participación se realizó los días entre el 13 y 23 de Julio de 2023 en Corferias Bogotá - Col. 
Participación Parques Nacionales Naturales de Colombia en AGROEXPO en Corferias Bogotá, del 13 al 23 de julio, PNN estuvo ubicado en el pabellón 6, nivel 2, stand 120 los 11 días de feria, durante la feria se tuvo la participación de 14 emprendimientos de las diferentes áreas protegidas y sus zonas de influencia, se contó con la participación de la tienda de PNNC y durante el evento se atendieron dudas e inquietudes por parte de la ciudadanía, relacionadas con ecoturismo y otros temas relacionados con PNNC, cuando las solicitudes eran especificas o necesitaban elevar consulta se remitía a los visitantes a la página web oficial y al correo de atención al usuario para obtener información detallada y resolver sus inquietudes.
4) Se participa en el taller “Bioeconomía en acción: Caminos para la sostenibilidad en Latinoamérica y experiencias
de Asia y África" del cual se recibió la invitación de parte del Ministerio de Ciencia, Tecnología e Innovación del 26 al 28 de junio en el cual la Subdirección de Sostenibilidad y Negocios Ambientales participó con nuestro representante del equipo John Alarcon experto en temas de productos Bio. 
</t>
    </r>
    <r>
      <rPr>
        <b/>
        <sz val="12"/>
        <color rgb="FF000000"/>
        <rFont val="Arial Narrow"/>
        <family val="2"/>
      </rPr>
      <t>Evidencia</t>
    </r>
    <r>
      <rPr>
        <sz val="12"/>
        <color rgb="FF000000"/>
        <rFont val="Arial Narrow"/>
        <family val="2"/>
      </rPr>
      <t xml:space="preserve"> eventos 2023. </t>
    </r>
  </si>
  <si>
    <r>
      <t xml:space="preserve">SSNA: </t>
    </r>
    <r>
      <rPr>
        <sz val="12"/>
        <color rgb="FF000000"/>
        <rFont val="Arial Narrow"/>
        <family val="2"/>
      </rPr>
      <t>15/08/2023</t>
    </r>
  </si>
  <si>
    <r>
      <rPr>
        <b/>
        <sz val="12"/>
        <color rgb="FF000000"/>
        <rFont val="Arial Narrow"/>
        <family val="2"/>
      </rPr>
      <t xml:space="preserve">SSNA: </t>
    </r>
    <r>
      <rPr>
        <sz val="12"/>
        <color rgb="FF000000"/>
        <rFont val="Arial Narrow"/>
        <family val="2"/>
      </rPr>
      <t>80%</t>
    </r>
  </si>
  <si>
    <t xml:space="preserve">Ninguna </t>
  </si>
  <si>
    <r>
      <t>SSNA:</t>
    </r>
    <r>
      <rPr>
        <sz val="11"/>
        <rFont val="Arial Narrow"/>
        <family val="2"/>
      </rPr>
      <t xml:space="preserve"> 15/08/2023</t>
    </r>
  </si>
  <si>
    <r>
      <t>SSNA:</t>
    </r>
    <r>
      <rPr>
        <sz val="11"/>
        <rFont val="Arial Narrow"/>
        <family val="2"/>
      </rPr>
      <t xml:space="preserve"> 16/08/2023</t>
    </r>
  </si>
  <si>
    <r>
      <t xml:space="preserve">SSNA: </t>
    </r>
    <r>
      <rPr>
        <sz val="11"/>
        <color rgb="FF222222"/>
        <rFont val="Arial Narrow"/>
        <family val="2"/>
      </rPr>
      <t xml:space="preserve">Se realiza seguimiento a los proyectos que se vienen adelantando con relación a Parques Nacionales y la Unidad Administrativa Especial de Aeronaùtica Civil, la cuál tiene por objetivo gestionar estrategias de promoción y divulgación de las áreas protegidas con vocación ecoturistica. Actualmente se encuentra en construcción el documento para el convenio interadministrativo y en el proceso de seguimiento se identifica que se viene realizando la construcción de los estudios previos y el convenio.
Nota: Los archivos de evidencia se encuentran en estado de construcción.
</t>
    </r>
    <r>
      <rPr>
        <b/>
        <sz val="11"/>
        <color rgb="FF222222"/>
        <rFont val="Arial Narrow"/>
        <family val="2"/>
      </rPr>
      <t>Evidencia:</t>
    </r>
    <r>
      <rPr>
        <sz val="11"/>
        <color rgb="FF222222"/>
        <rFont val="Arial Narrow"/>
        <family val="2"/>
      </rPr>
      <t xml:space="preserve"> 2. PROYECTO_CONVENIO INTERADMINISTRATIVO_PNN PROPUESTA
3. Modelo estudio previo convenio interadministrativo (1) PROPUESTA. </t>
    </r>
  </si>
  <si>
    <r>
      <rPr>
        <b/>
        <sz val="11"/>
        <color rgb="FF222222"/>
        <rFont val="Arial Narrow"/>
        <family val="2"/>
      </rPr>
      <t>SSNA</t>
    </r>
    <r>
      <rPr>
        <sz val="11"/>
        <color rgb="FF222222"/>
        <rFont val="Arial Narrow"/>
        <family val="2"/>
      </rPr>
      <t xml:space="preserve">: Con el objetivo de fortalecer el procedimiento de conflicto de intereses se desarrollo un proceso de socialización de dicho procedimiento y posteriormente se remitió una encuesta de reconocimiento, dentro de la cuál se evidencia que los integrantes del proceso conocen los lineamientos estandarizados y documentados de la entidad ya que 18 miembros del equipo pertenecientes al proceso obtuvieron una calificación adecuada al tema y no se presentaron desviaciones(no se presentó necesidad de socializar de nuevo el tema). 
</t>
    </r>
    <r>
      <rPr>
        <b/>
        <sz val="11"/>
        <color rgb="FF222222"/>
        <rFont val="Arial Narrow"/>
        <family val="2"/>
      </rPr>
      <t>Evidencia</t>
    </r>
    <r>
      <rPr>
        <sz val="11"/>
        <color rgb="FF222222"/>
        <rFont val="Arial Narrow"/>
        <family val="2"/>
      </rPr>
      <t>: Tabulación encuesta conflicto de intereses.</t>
    </r>
  </si>
  <si>
    <r>
      <t>SSNA:</t>
    </r>
    <r>
      <rPr>
        <sz val="11"/>
        <color theme="1"/>
        <rFont val="Arial Narrow"/>
        <family val="2"/>
      </rPr>
      <t xml:space="preserve"> En respuesta a los requerimientos se han realizado ajustes al memorando de entendiemiento entre PNNC y la Sociedad Concesionaria Operadora Aeroportuaria internacional S.A, el cùal busca estràtegias de comunicaciòn y sensibilizaciòn para la conservaciòn, protecciòn y disminuciòn del tràfico de especies.
De igual forma se han generado ajustes a los requerimientos para el memmorando de entendiemiento de cooperaciòn tècnica entre PNNC y fundaciòn Bavaria, para contribuir en el cumplimiento de la misiòn institucional a un mediano plazo en temas còmo, intercambio de experiencias, gestiòn hìdrica, modelos de gestiòn entre otros. 
Evidencia: 1. MEMORANDO DE ENTENDIMIENTO SUSCRITO ENTRE PARQUES NACIONALES PROPUESTA
4. MOU BAVARIA PROPUESTA</t>
    </r>
    <r>
      <rPr>
        <b/>
        <sz val="11"/>
        <color theme="1"/>
        <rFont val="Arial Narrow"/>
        <family val="2"/>
      </rPr>
      <t xml:space="preserve">
 </t>
    </r>
    <r>
      <rPr>
        <sz val="11"/>
        <color theme="1"/>
        <rFont val="Arial Narrow"/>
        <family val="2"/>
      </rPr>
      <t xml:space="preserve">Nota: Los archivos de evidencia se encuentran en estado de construcciòn, es decir borrador. </t>
    </r>
  </si>
  <si>
    <t xml:space="preserve">66.66% </t>
  </si>
  <si>
    <r>
      <rPr>
        <b/>
        <sz val="11"/>
        <color theme="1"/>
        <rFont val="Arial Narrow"/>
        <family val="2"/>
      </rPr>
      <t xml:space="preserve">SSNA: </t>
    </r>
    <r>
      <rPr>
        <sz val="11"/>
        <color theme="1"/>
        <rFont val="Arial Narrow"/>
        <family val="2"/>
      </rPr>
      <t>Se generó correo recordatorio para el procedimiento de conflicto de intereses y adicionalmente se anexo presentación sobre el proceso con el objetivo de reforzar el conocimiento de funcionarios y contratistas, enviado por el lídel sistema de Gestión del proceso el 16 de agosto de 2023.
Evidencia-correo-socialización y recordatorio de prcedimiento conflicto de intereses.
Presetación Socialización Conflicto de Interés 2023 SSNA</t>
    </r>
  </si>
  <si>
    <t>66.66%</t>
  </si>
  <si>
    <r>
      <rPr>
        <b/>
        <sz val="10"/>
        <rFont val="Arial Narrow"/>
        <family val="2"/>
      </rPr>
      <t xml:space="preserve">SSNA: </t>
    </r>
    <r>
      <rPr>
        <sz val="10"/>
        <rFont val="Arial Narrow"/>
        <family val="2"/>
      </rPr>
      <t>El control no se activó porque el riesgo no se materializó</t>
    </r>
  </si>
  <si>
    <r>
      <t xml:space="preserve">SSNA: </t>
    </r>
    <r>
      <rPr>
        <sz val="10"/>
        <rFont val="Arial Narrow"/>
        <family val="2"/>
      </rPr>
      <t>15/08/2023</t>
    </r>
  </si>
  <si>
    <r>
      <rPr>
        <b/>
        <sz val="10"/>
        <rFont val="Arial Narrow"/>
        <family val="2"/>
      </rPr>
      <t>SSNA:</t>
    </r>
    <r>
      <rPr>
        <sz val="10"/>
        <rFont val="Arial Narrow"/>
        <family val="2"/>
      </rPr>
      <t xml:space="preserve"> En el primer semestre mediante la identificacion de necesidades se determinó lo siguiente para cada instrumento económico evaluado. 
A) VISITANTES: La necesidad de enfrentar las problematicas que permanecen post pandemia (covid-19),  donde se debe aumentar de la necesidad de promover la visita a los parques naturales, por medio del ecoturismo y la promoción de los dintintos atractivos turisticos con los que cuent la entindad. 
B) ANTENAS: La necesidad del apoyo jurídico y su presencia dentro del proceso de licencias por uso, afectación del ecosistema por la presencia de estructuras de radiocomunicación al interior de AP, se evidencia la necesidad de aclarar marco normativo que respalda el cobro por este concepto para proceder con los respectivos cobros a las respectivas figuras jurídicas que según la ley deben pagar por el uso del espacio, la afectación del ecosistema o por las ambas situaciones. Ademas hay una amplia brecha sobre información de estas estructuras lo que genera una gran dificultad para reconocer dichas estructuras y articular de forma sustentada el respectivo cobro. Esto es reflejo del bajo recaudo por este instrumento económico. 
C)TIENDA: Es necesario aumentar los ingresos por este concepto, debido a que se encuentra un 8% por debajo del recaudo estimado para el año 2023. 
D) TSE: Es necesario el apoyo jurídico que permita la consecusión de información sobre cada uno de los proyectos energéticos que se desarrollan y que deban pagar a PNNC por su funcionamiento, se ve la necesidad del aporte de conocimiento legal y jurídico que permita a personal de la SSNA, obligar a las diferentes figuras jurídicas a cargo de los proyectos energéticos a articular y enviar la información respectiva a PNNC para generar el valor que corresponde a la institución por el funcionamiento de dicho Instrumento económico. 
No se presentó una nueva necesidad que no estaba detectada por lo cual no fue necesario generar ajustes.
Evidencia: Instrumentos economicos 1er semestre 2023 Necesidades.
URL: 
https://drive.google.com/drive/folders/1Nu87mQ2GOKDkYN0YCm0PtaUbnj_6JDuT?usp=drive_link</t>
    </r>
  </si>
  <si>
    <r>
      <rPr>
        <b/>
        <sz val="10"/>
        <rFont val="Arial Narrow"/>
        <family val="2"/>
      </rPr>
      <t xml:space="preserve">SSNA: </t>
    </r>
    <r>
      <rPr>
        <sz val="10"/>
        <rFont val="Arial Narrow"/>
        <family val="2"/>
      </rPr>
      <t xml:space="preserve">En el primer semestre mediante el seguimiento a los instrumentos económicos, se concluyeron los datos mas relevantes comparando el recaudo obtenido al mes de junio del 2023 y la cifra estimada por cada uno de los instrumentos económicos analizados. El cual se refleja en el informe de seguimiento anexo y las principales observaciones fueron :  A) TSE: El recaudo por concepto de (TSE) a Junio del 2023 es de 58,96% cruzada con la cifra proyectada para el año 2023. B) TUA: El recaudo por concepto de (TUA) a Junio del 2023 es de 60,64% cruzada con la cifra proyectada para el año 2023. C) VISITANTES: El recaudo por concepto de (VISITANTES) a Junio del 2023 es de 79,42% cruzada con la cifra proyectada para el año 2023. D) ANTENAS: El recaudo por concepto de (ANTENAS) a Junio del 2023 es de 84,46% cruzada con la cifra proyectada para el año 2023. E) TIENDA: El recaudo por concepto de (TIENDA) a Junio del 2023 es de 42,27% cruzada con la cifra proyectada para el año 2023.
Evidencia: Seguimiento a instrumentos económicos 1er semestre 2023 </t>
    </r>
    <r>
      <rPr>
        <sz val="10"/>
        <color rgb="FFFF0000"/>
        <rFont val="Arial Narrow"/>
        <family val="2"/>
      </rPr>
      <t xml:space="preserve">
</t>
    </r>
    <r>
      <rPr>
        <sz val="10"/>
        <rFont val="Arial Narrow"/>
        <family val="2"/>
      </rPr>
      <t>URL:
 https://drive.google.com/drive/folders/1Nu87mQ2GOKDkYN0YCm0PtaUbnj_6JDuT?usp=drive_link</t>
    </r>
  </si>
  <si>
    <r>
      <rPr>
        <b/>
        <sz val="10"/>
        <rFont val="Arial Narrow"/>
        <family val="2"/>
      </rPr>
      <t>SSNA</t>
    </r>
    <r>
      <rPr>
        <sz val="10"/>
        <rFont val="Arial Narrow"/>
        <family val="2"/>
      </rPr>
      <t>: El monitoreo y los soportes suministrados, son conformes a la descripción del mapa de riesgos, denotando un adecuado seguimiento</t>
    </r>
  </si>
  <si>
    <t>PNN Churumbelos: no se requierre generar alerta debido a que el área protegida aplica los controles establecidos.
SF PM Orito:  no se requierre generar alerta debido a que el área protegida aplica los controles establecidos.
PNN Alto Fragua: no se requierre generar alerta debido a que el área protegida aplica los controles establecidos.
PNN Cahuinarí: no se requierre generar alerta debido a que el área protegida aplica los controles establecidos.
PNN Chiribiquete: no se requierre generar alerta debido a que el área protegida aplica los controles establecidos.
RNN Puinawai: no se requierre generar alerta debido a que el área protegida aplica los controles establecidos.
RNN NUKAK: no se requierre generar alerta debido a que el área protegida aplica los controles establecidos.
PNN Yaigojé Apaporis: no se requierre generar alerta debido a que el área protegida aplica los controles
PNN Amacayacu: 
PNN Río Puré: No se requierre generar alerta debido a que el área protegida aplica los controles establecidos.
PNN La Paya: No se requierre generar alerta debido a que el área protegida aplica los controles establecidos.</t>
  </si>
  <si>
    <t>PNN Churumbelos: N/A
SF PM Orito: N/A
PNN Alto Fragua: N/A
PNN Cahuinarí: N/A
PNN Chiribiquete: N/A
RNN Puinawai: N/A
RNN NUKAK: N/A
PNN Yaigojé Apaporis: N/A
PNN La Paya: N/A</t>
  </si>
  <si>
    <t>DTAM: 26/07/2023</t>
  </si>
  <si>
    <t>DRIVE DE GESTION DTAM: https://drive.google.com/drive/folders/1o0_zmA_In1mEeHW7Ls-9vi9FoCMUdP85
DTAM: Con respecto a la gestion del tematico PVC de la DTAM se da desde antes del reporte manifestando quienes reportan, las fechas y los alcances del reporte del indicador por AP. Asi mismo se da durante el reporte el acompañamiento y al final se confirma mediante e mail a la profesional de planeacion de la territorial validando las AP que cumplieron con el reporte.
Se anexan Correos electronicos de seguimiento y acompañamiento del reporte por parte del profesional tematico de la DTAM.
Anexo 1 Correo PNNC Habilitación Reporte PAA (mes de junio – segundo trimestre) 2023 
https://drive.google.com/drive/u/0/folders/1-WoF67PvaAiS7j6gyPEVbskkMPoPmJmr</t>
  </si>
  <si>
    <t>DTAM: No se requierre generar alerta debido a que se  aplican los controles establecidos.</t>
  </si>
  <si>
    <t>DTAM: N/A</t>
  </si>
  <si>
    <t>PNN Churumbelos: No se anexa evidencia, ni soporte de ejecución por cuanto el control correctivo solo se activa cuando el riesgo se materializa y a la fecha el evento no se ha ejecutado.
SF PM Orito: No se anexa evidencia, ni soporte de ejecución por cuanto el control correctivo solo se activa cuando el riesgo se materializa y a la fecha el evento no se ha ejecutado.
PNN Alto Fragua: no se anexa evidencia, ni soporte de ejecución por cuanto el control correctivo solo se activa cuando el riesgo se materializa y a la fecha el evento no se ha ejecutado.
PNN Cahuinarí: no se anexa evidencia, ni soporte de ejecución por cuanto el control correctivo solo se activa cuando el riesgo se materializa y a la fecha el evento no se ha ejecutado.
PNN Chiribiquete: No se anexa evidencia, ni soporte de ejecución por cuanto el control correctivo solo se activa cuando el riesgo se materializa y a la fecha el evento no se ha ejecutado
RNN Puinawai: No se anexa evidencia, ni soporte de ejecución por cuanto el control correctivo solo se activa cuando el 
RNN Nukak: No se anexa evidencia, ni soporte de ejecución por cuanto el control correctivo solo se activa cuando el riesgo se materializa y a la fecha el evento no se ha ejecutado
PNN Yaigojé Apaporis: No se anexa evidencia, ni soporte de ejecución por cuanto el control correctivo solo se activa cuando el riesgo se materializa y a la fecha el evento no se ha ejecutado
PNN Amacayacu: No reportó
PNN Río Puré: No se anexa evidencia, ni soporte de ejecución por cuanto el control correctivo solo se activa cuando el riesgo se materializa y a la fecha el evento no se ha ejecutado
PNN La Paya: No se anexa evidencia, ni soporte de ejecución por cuanto el control correctivo solo se activa cuando el riesgo se materializa y a la fecha el evento no se ha ejecutado.</t>
  </si>
  <si>
    <r>
      <rPr>
        <sz val="10"/>
        <color theme="1"/>
        <rFont val="Arial Narrow"/>
        <family val="2"/>
      </rPr>
      <t>PNN Churumbelos: 26/07/2023
SF PM Orito: 26/07/2023
PNN Alto Fragua: 26/07/2023
PNN Cahuinarí: 26/07/2023
PNN Chiribiquete: 26/07/2023
RNN Puinawai: 26/07/2023
RNN NUKAK: 26/07/2023
PNN Yaigojé Apaporis: 26/07/2023
PNN Amacayacu: 26/07/2023
PNN Río Puré: 26/07/2023
PNN La Paya: 26/07/2023</t>
    </r>
  </si>
  <si>
    <r>
      <rPr>
        <sz val="10"/>
        <color theme="1"/>
        <rFont val="Arial Narrow"/>
        <family val="2"/>
      </rPr>
      <t>PNN Churumbelos: 26/07/2023
SF PM Orito: 26/07/2023
PNN Alto Fragua: 26/07/2023
PNN Cahuinarí: 26/07/2023
PNN Chiribiquete: 26/07/2023
RNN Puinawai: 26/07/2023
RNN Nukak: 26/07/2023
PNN Yaigojé Apaporis: 26/07/2023
PNN Amacayacu: 26/07/2023
PNN Río Puré: 26/07/2023
PNN La Paya: 26/07/2023</t>
    </r>
  </si>
  <si>
    <r>
      <rPr>
        <sz val="10"/>
        <color theme="1"/>
        <rFont val="Arial Narrow"/>
        <family val="2"/>
      </rPr>
      <t xml:space="preserve">PNN Churumbelos:  Se generan acciones de  PVC en el  área protegida. 
SF PM Orito: Se generan acciones de  PVC en el  área protegida. 
PNN Alto Fragua: N/A
PNN Cahuinarí: 
PNN Chiribiquete: Se generan acciones de  PVC en el  área protegida. 
RNN Puinawai: Se generan acciones de  PVC en el  área protegida.  
RNN Nukak: Se generan acciones de  PVC en el  área protegida.  
PNN Yaigojé Apaporis: Se generan acciones de  PVC en el  área protegida.  
PNN Amacayacu: 
PNN Río Puré: 
PNN La Paya: Se generan acciones de  PVC en el  área protegida. </t>
    </r>
  </si>
  <si>
    <r>
      <rPr>
        <sz val="10"/>
        <color theme="1"/>
        <rFont val="Arial Narrow"/>
        <family val="2"/>
      </rPr>
      <t>PNN Churumbelos: N/A
SF PM Orito: N/A
PNN Alto Fragua:  N/A
PNN Cahuinarí: N/A
PNN Chiribiquete: N/A
RNN Puinawai: N/A
RNN Nukak: N/A
PNN Yaigojé Apaporis: N/A
PNN La Paya: N/A</t>
    </r>
  </si>
  <si>
    <r>
      <rPr>
        <sz val="10"/>
        <color rgb="FF000000"/>
        <rFont val="Arial Narrow"/>
        <family val="2"/>
      </rPr>
      <t xml:space="preserve">DRIVE DE GESTION DTAM: </t>
    </r>
    <r>
      <rPr>
        <u/>
        <sz val="10"/>
        <color rgb="FF1155CC"/>
        <rFont val="Arial Narrow"/>
        <family val="2"/>
      </rPr>
      <t xml:space="preserve">https://drive.google.com/drive/folders/1o0_zmA_In1mEeHW7Ls-9vi9FoCMUdP85
</t>
    </r>
    <r>
      <rPr>
        <b/>
        <sz val="10"/>
        <color rgb="FF000000"/>
        <rFont val="Arial Narrow"/>
        <family val="2"/>
      </rPr>
      <t>PNN Churumbelos</t>
    </r>
    <r>
      <rPr>
        <sz val="10"/>
        <color rgb="FF000000"/>
        <rFont val="Arial Narrow"/>
        <family val="2"/>
      </rPr>
      <t xml:space="preserve">: Con memorando 20235180001003 se remite a la DTAM el segundo informe trimestral de PVC del PNN SCHAW.
Anexo 1_Memorando 20235180001003
Anex0 2_Informe trimestral PVC PNN SCHAW
https://drive.google.com/drive/u/3/folders/1mPXnX8FKLFzzEHx3GDJz2yLF23JpUFf5
</t>
    </r>
    <r>
      <rPr>
        <b/>
        <sz val="10"/>
        <color rgb="FF000000"/>
        <rFont val="Arial Narrow"/>
        <family val="2"/>
      </rPr>
      <t>SF PM Orito</t>
    </r>
    <r>
      <rPr>
        <sz val="10"/>
        <color rgb="FF000000"/>
        <rFont val="Arial Narrow"/>
        <family val="2"/>
      </rPr>
      <t xml:space="preserve">: El área protegida ha elaborado el respectivo informe que da cuenta sobre el proceso de implementación del protocolo PVyC durante el segundo trimestre de 2023. 
Anexo 1_ 2do Informe Trimestral de Acciones de P, V y C.  https://drive.google.com/drive/u/0/folders/1TKhDN5WTUiaJplUekQTtb1pdjugThHxK
</t>
    </r>
    <r>
      <rPr>
        <b/>
        <sz val="10"/>
        <color rgb="FF000000"/>
        <rFont val="Arial Narrow"/>
        <family val="2"/>
      </rPr>
      <t xml:space="preserve">PNN Alto Fragua: </t>
    </r>
    <r>
      <rPr>
        <sz val="10"/>
        <color rgb="FF000000"/>
        <rFont val="Arial Narrow"/>
        <family val="2"/>
      </rPr>
      <t xml:space="preserve">El área generó el informe PVyC correspodiente al segundo trimestre del año. (Anexo_1_Informe PVyC.
https://drive.google.com/drive/u/0/folders/1R2JWtdUdjjxZeLAc3CCxgDmwKjCIQvhj
</t>
    </r>
    <r>
      <rPr>
        <b/>
        <sz val="10"/>
        <color rgb="FF000000"/>
        <rFont val="Arial Narrow"/>
        <family val="2"/>
      </rPr>
      <t>PNN Cahuinarí</t>
    </r>
    <r>
      <rPr>
        <sz val="10"/>
        <color rgb="FF000000"/>
        <rFont val="Arial Narrow"/>
        <family val="2"/>
      </rPr>
      <t>: Se genera el II informe de Prevención, Vigilancia y Control del área protegida. Anexo 1 INFORME IMPLEMENTACIÓN PVC__02_trim_2023, Anexo 2 Respuesta orfeo No. 20235140000603 verificación coberturas NC 2023
https://drive.google.com/drive/u/0/folders/1kBcgw8peIaZIxWAFpfJqkLKsLw7YiGiT</t>
    </r>
    <r>
      <rPr>
        <b/>
        <sz val="10"/>
        <color rgb="FF000000"/>
        <rFont val="Arial Narrow"/>
        <family val="2"/>
      </rPr>
      <t xml:space="preserve">
PNN Chiribiquete</t>
    </r>
    <r>
      <rPr>
        <sz val="10"/>
        <color rgb="FF000000"/>
        <rFont val="Arial Narrow"/>
        <family val="2"/>
      </rPr>
      <t>: Se genera el segundo informe de prevención, vigilancia y control del PNNSCH. En este se destaca la participación en espacios regionales y locales de PVC. Se programó la ejecución de 3 recorridos de Prevención Vigilancia y Control, con el fin  de identificar presiones que se tienen sobre el área protegida, se realizaron en 2 sobrevuelos, por el arco de deforestación en los sectores de San Vicente del Caguán, Cartagena del Chaira, Solano, San José del Guaviare, Calamar y Miraflores y 1 recorrido de PVC en el marco de la identificación de transformaciones antropogénicas al interior y fuera del AP con sensores remotos (Sentinel-Panet Scop) Incluye, los reportes de alertas tempranas generadas para el trimestre. 
Anexo 1. Anexo 1. Inf_PVC_Segundo_trimestre_2023
URL: https://drive.google.com/drive/u/2/folders/1GDAsGb_Z5ZQbAxbb1Iz4br1WHDKwtEiH</t>
    </r>
    <r>
      <rPr>
        <b/>
        <sz val="10"/>
        <color rgb="FF000000"/>
        <rFont val="Arial Narrow"/>
        <family val="2"/>
      </rPr>
      <t xml:space="preserve">
RNN Puinawai</t>
    </r>
    <r>
      <rPr>
        <sz val="10"/>
        <color rgb="FF000000"/>
        <rFont val="Arial Narrow"/>
        <family val="2"/>
      </rPr>
      <t xml:space="preserve">:  : Se genera el segundo informe de prevención, vigilancia y control de la RNN Puinawai.     Anexo 1 Informe PVC_Trim02_RNNP PUINAWAI 2023.
https://drive.google.com/drive/u/0/folders/1Zz468SC_tPjlBPQqa_X_mIHVqUH1l5s6
</t>
    </r>
    <r>
      <rPr>
        <b/>
        <sz val="10"/>
        <color rgb="FF000000"/>
        <rFont val="Arial Narrow"/>
        <family val="2"/>
      </rPr>
      <t>RNN NUKAK</t>
    </r>
    <r>
      <rPr>
        <sz val="10"/>
        <color rgb="FF000000"/>
        <rFont val="Arial Narrow"/>
        <family val="2"/>
      </rPr>
      <t xml:space="preserve">:  Se reporta el informe del segundo trimestre de PVyC el cual incluye el informe SMART 
https://drive.google.com/drive/u/0/folders/13FNBi6zXu1coiCZhYjtMFD1_ymaLAG-A
</t>
    </r>
    <r>
      <rPr>
        <b/>
        <sz val="10"/>
        <color rgb="FF000000"/>
        <rFont val="Arial Narrow"/>
        <family val="2"/>
      </rPr>
      <t>PNN Yaigojé Apaporis</t>
    </r>
    <r>
      <rPr>
        <sz val="10"/>
        <color rgb="FF000000"/>
        <rFont val="Arial Narrow"/>
        <family val="2"/>
      </rPr>
      <t xml:space="preserve">: El PNN YAPgeneera el nforme del segundo trimestre de PVyC. Anexo 1 Informe 2doTri2023PVC_PnnYAP.
https://drive.google.com/drive/u/0/folders/1qomW3QmKBn6vq-Pc_sy877ppOG3t6jjB
</t>
    </r>
    <r>
      <rPr>
        <b/>
        <sz val="10"/>
        <color rgb="FF000000"/>
        <rFont val="Arial Narrow"/>
        <family val="2"/>
      </rPr>
      <t>PNN Amacayacu</t>
    </r>
    <r>
      <rPr>
        <sz val="10"/>
        <color rgb="FF000000"/>
        <rFont val="Arial Narrow"/>
        <family val="2"/>
      </rPr>
      <t xml:space="preserve">: No reportó
</t>
    </r>
    <r>
      <rPr>
        <b/>
        <sz val="10"/>
        <color rgb="FF000000"/>
        <rFont val="Arial Narrow"/>
        <family val="2"/>
      </rPr>
      <t>PNN Río Puré</t>
    </r>
    <r>
      <rPr>
        <sz val="10"/>
        <color rgb="FF000000"/>
        <rFont val="Arial Narrow"/>
        <family val="2"/>
      </rPr>
      <t>: Se presenta el segundo informe de PVyC que corresponde al segundo trimestre de 2023,. Anexo 1 informe PVC II TRIMESTRE PNN RIO PURE
https://drive.google.com/drive/u/0/folders/1PDePjTstibM6LjmwieS_y1X5K1IY2tUM</t>
    </r>
    <r>
      <rPr>
        <b/>
        <sz val="10"/>
        <color rgb="FF000000"/>
        <rFont val="Arial Narrow"/>
        <family val="2"/>
      </rPr>
      <t xml:space="preserve">
PNN La Paya</t>
    </r>
    <r>
      <rPr>
        <sz val="10"/>
        <color rgb="FF000000"/>
        <rFont val="Arial Narrow"/>
        <family val="2"/>
      </rPr>
      <t>: Se presenta el segundo informe de PVyC que corresponde al segundo trimestre de 2023, asociado a la implementación del protocolo de PVyC del área protegida.
nexo 1 Segundo Iinforme Trimestral de PVyC 2023
https://drive.google.com/drive/folders/1D7JC7LXxF3iOBYRffXmV9Mr4wJ1YJ78X</t>
    </r>
  </si>
  <si>
    <t xml:space="preserve">SF PM Orito: X
PNN La Paya: X
PNN Chiribiquete: X
RNN Nukak: X
PNN Churumbelos: X
PNN Alto Fragua: X
PNN Yaigojé Apaporis: X
PNN Cahuinarí: X
RNN Puinawai: X
</t>
  </si>
  <si>
    <t>DTAM: X</t>
  </si>
  <si>
    <t xml:space="preserve">SF PM Orito: X
PNN La Paya: X
PNN Chiribiquete: X
RNN Nukak: X
PNN Churumbelos: X
PNN Alto Fragua: X
PNN Yaigojé Apaporis: X
PNN Cahuinarí: X
RNN puinawai: X
</t>
  </si>
  <si>
    <t xml:space="preserve">SF PM Orito: X
PNN La Paya: X
PNN Chiribiquete: X 
RNN Nukak: X
PNN Churumbelos: X
PNN Alto Fragua: X
PNN Yaigojé Apaporis: X
PNN Cahuinarí: X
RNN Puinawai: X
</t>
  </si>
  <si>
    <t>No se anexa evidencia, ni soporte de ejecución por cuanto el control correctivo solo se activa cuando el riesgo se materializa y a la fecha el evento no se ha materializado.</t>
  </si>
  <si>
    <t xml:space="preserve">RN CB: 31-07-2023
PNN BPK: 31-07-2023 
PNN OPML: 31-07-2023
PNN MACUIRA: 31-07-2023
SFF LOS FLAMENCOS: 31-07-2023
PNN TAYRONA: 31-07-2023
PNN SNSM: 31-07-2023
SFF CGSM: 31-07-2023
VIPIS: 31-07-2023
SFF LOS COLORADOS: 31-07-2023
SFF CMH: 31-07-2023
PNN CP: 31-07-2023
PNN CRSB: 31-07-2023
PNN PARAMILLO: 31-07-2023
SF ACANDÍ: 31-07-2023                                                     </t>
  </si>
  <si>
    <r>
      <rPr>
        <sz val="10"/>
        <rFont val="Arial Narrow"/>
        <family val="2"/>
      </rPr>
      <t xml:space="preserve">DTCA Evidencias riesgos de gestión: </t>
    </r>
    <r>
      <rPr>
        <u/>
        <sz val="10"/>
        <color rgb="FF1155CC"/>
        <rFont val="Arial Narrow"/>
        <family val="2"/>
      </rPr>
      <t xml:space="preserve">https://drive.google.com/drive/folders/1YqN1GvtijmPQ2yMg61dvsHr_nT1BjGK6?usp=sharing
</t>
    </r>
    <r>
      <rPr>
        <b/>
        <sz val="10"/>
        <rFont val="Arial Narrow"/>
        <family val="2"/>
      </rPr>
      <t>RN CB:</t>
    </r>
    <r>
      <rPr>
        <sz val="10"/>
        <rFont val="Arial Narrow"/>
        <family val="2"/>
      </rPr>
      <t xml:space="preserve"> La Reserva Natural Cordillera Beata, se encuentra en proceso de estructuración de sus procesos del sistema de gestión; por lo tanto, aún no realiza reportes.
</t>
    </r>
    <r>
      <rPr>
        <b/>
        <sz val="10"/>
        <rFont val="Arial Narrow"/>
        <family val="2"/>
      </rPr>
      <t>PNN BPK</t>
    </r>
    <r>
      <rPr>
        <sz val="10"/>
        <rFont val="Arial Narrow"/>
        <family val="2"/>
      </rPr>
      <t xml:space="preserve">: El PNN Bahia Portete Kaurrele, envio informe de PVC  del segundo trimestre a corte 30 de junio, en el cual se reporta  que durante la vigencia del II trimestre de 2023, se programaron 45 recorridos, de los cuales se ejecutaron 45, todos terrestres en los sectores sur, oriental y occidental en el municipio de Uribia. 
</t>
    </r>
    <r>
      <rPr>
        <b/>
        <sz val="10"/>
        <rFont val="Arial Narrow"/>
        <family val="2"/>
      </rPr>
      <t>PNN OPMBL</t>
    </r>
    <r>
      <rPr>
        <sz val="10"/>
        <rFont val="Arial Narrow"/>
        <family val="2"/>
      </rPr>
      <t xml:space="preserve">: No se han presentado cambios en las dinamicas del territorio que reportar. Se cuenta con un porcentaje de visibilidad del AP del 100% mediante los recorridos de PVC.
</t>
    </r>
    <r>
      <rPr>
        <b/>
        <sz val="10"/>
        <rFont val="Arial Narrow"/>
        <family val="2"/>
      </rPr>
      <t>PNN MACUIRA</t>
    </r>
    <r>
      <rPr>
        <sz val="10"/>
        <rFont val="Arial Narrow"/>
        <family val="2"/>
      </rPr>
      <t xml:space="preserve">: El PNN de Macuira durante el segundo cuatrimestre cubrió con recorridos de PVC los cuatro sectores de manejo donde se detectaron presiones antrópicas (ganadería caprina, ovina), ambientales y climáticas (sequía, erosión) que afectan el estado de conservación de algunos ecosistemas. Para mitigar los efectos de algunas presiones se implementaron acciones de educación ambiental, recorridos de PVC periódios en los sectores de manejo donde se han presentado los eventos de impactopor presiones. Toda la información se describe en los informes de PVC presentados en el segundo reporte trimestral del Plan de Acción Anual - PAA 2023.
</t>
    </r>
    <r>
      <rPr>
        <b/>
        <sz val="10"/>
        <rFont val="Arial Narrow"/>
        <family val="2"/>
      </rPr>
      <t>SFF LOS FLAMENCOS</t>
    </r>
    <r>
      <rPr>
        <sz val="10"/>
        <rFont val="Arial Narrow"/>
        <family val="2"/>
      </rPr>
      <t xml:space="preserve">: Adjunta el informe del II trimestre de PVC.
</t>
    </r>
    <r>
      <rPr>
        <b/>
        <sz val="10"/>
        <rFont val="Arial Narrow"/>
        <family val="2"/>
      </rPr>
      <t>PNN TAYRONA</t>
    </r>
    <r>
      <rPr>
        <sz val="10"/>
        <rFont val="Arial Narrow"/>
        <family val="2"/>
      </rPr>
      <t xml:space="preserve">: Adjunta el informe del II trimestre de PVC y anexos.
</t>
    </r>
    <r>
      <rPr>
        <b/>
        <sz val="10"/>
        <rFont val="Arial Narrow"/>
        <family val="2"/>
      </rPr>
      <t>PNN SNSM:</t>
    </r>
    <r>
      <rPr>
        <sz val="10"/>
        <rFont val="Arial Narrow"/>
        <family val="2"/>
      </rPr>
      <t xml:space="preserve"> Adjunta el informe del II trimestre de PVC y anexos.
</t>
    </r>
    <r>
      <rPr>
        <b/>
        <sz val="10"/>
        <rFont val="Arial Narrow"/>
        <family val="2"/>
      </rPr>
      <t>SFF CGSM</t>
    </r>
    <r>
      <rPr>
        <sz val="10"/>
        <rFont val="Arial Narrow"/>
        <family val="2"/>
      </rPr>
      <t xml:space="preserve">: Adjunta el informe del II trimestre de PVC y anexos.
</t>
    </r>
    <r>
      <rPr>
        <b/>
        <sz val="10"/>
        <rFont val="Arial Narrow"/>
        <family val="2"/>
      </rPr>
      <t>VIPIS</t>
    </r>
    <r>
      <rPr>
        <sz val="10"/>
        <rFont val="Arial Narrow"/>
        <family val="2"/>
      </rPr>
      <t xml:space="preserve">: Adjunta el informe del II trimestre de PVC y anexos.
</t>
    </r>
    <r>
      <rPr>
        <b/>
        <sz val="10"/>
        <rFont val="Arial Narrow"/>
        <family val="2"/>
      </rPr>
      <t>SFF LOS COLORADOS</t>
    </r>
    <r>
      <rPr>
        <sz val="10"/>
        <rFont val="Arial Narrow"/>
        <family val="2"/>
      </rPr>
      <t xml:space="preserve">: a través del ejercicio de PVC, mantiene visibilidad sobre el área sujeta dinámicas que generan presión, de tal manera, para el primer semestre del año en curso, se logró cubrir un 98,68% del área bajo presión, así como un 99,05% de su área total. Para ello, desde el AP se realizaron 179 patrullajes, por las 5 rutas de PVC: Cacaos - Carretera – Vivero, Yayal, Polo - Bajo El Cerezo, Cañada La Chana – Rondón, Bajo Grande. Por lo tanto, no fue necesario remitir comunicación a la DTCA o el NC.
</t>
    </r>
    <r>
      <rPr>
        <b/>
        <sz val="10"/>
        <rFont val="Arial Narrow"/>
        <family val="2"/>
      </rPr>
      <t>PNN CMH</t>
    </r>
    <r>
      <rPr>
        <sz val="10"/>
        <rFont val="Arial Narrow"/>
        <family val="2"/>
      </rPr>
      <t xml:space="preserve">: Sin información.
</t>
    </r>
    <r>
      <rPr>
        <b/>
        <sz val="10"/>
        <rFont val="Arial Narrow"/>
        <family val="2"/>
      </rPr>
      <t>PNN CP</t>
    </r>
    <r>
      <rPr>
        <sz val="10"/>
        <rFont val="Arial Narrow"/>
        <family val="2"/>
      </rPr>
      <t xml:space="preserve">: Adjunta el informe del II trimestre de PVC y anexos.
</t>
    </r>
    <r>
      <rPr>
        <b/>
        <sz val="10"/>
        <rFont val="Arial Narrow"/>
        <family val="2"/>
      </rPr>
      <t>PNN CRSB</t>
    </r>
    <r>
      <rPr>
        <sz val="10"/>
        <rFont val="Arial Narrow"/>
        <family val="2"/>
      </rPr>
      <t xml:space="preserve">: El área protegida realiza los recorridos de acuerdo a la progración, se anexa aamb_fo_25_programacion-trimestral-de-recorridos-de-prevencion-vigilancia-y-control_v_1
</t>
    </r>
    <r>
      <rPr>
        <b/>
        <sz val="10"/>
        <rFont val="Arial Narrow"/>
        <family val="2"/>
      </rPr>
      <t>PNN PARAMILLO</t>
    </r>
    <r>
      <rPr>
        <sz val="10"/>
        <rFont val="Arial Narrow"/>
        <family val="2"/>
      </rPr>
      <t xml:space="preserve">: Aunque en el AP se presenta conflicto armado que limita ejercer la autoridad ambiental en el territorio, sí se tiene conocimiento de lo que está pasando en el territorio, las presiones que se están presentando y los grupos poblacionales que lo están haciendo, por lo cual, los equipos de trabajo del Parque están adelantando acciones en algunos de estos sectores donde la comunidad acompaña los procesos y acciones que se adelantan. Por tanto, se considera que no se identifica desconocimiento de las dinámicas reales de territorio, por lo que no existe una comunicación de esta situación a la DT, por lo que no se cuenta con evidencias para aportar.
</t>
    </r>
    <r>
      <rPr>
        <b/>
        <sz val="10"/>
        <rFont val="Arial Narrow"/>
        <family val="2"/>
      </rPr>
      <t>SF ACANDÍ</t>
    </r>
    <r>
      <rPr>
        <sz val="10"/>
        <rFont val="Arial Narrow"/>
        <family val="2"/>
      </rPr>
      <t>: Durante el segundo cuatrimestre de la vigencia 2023, el equipo técnico del área protegida realizó recorridos de PVC marinos y terrestres, de acuerdo a las programaciones concertadas con el coordinador del área. Los recorridos terrestres se intensificaron gracias a que se contó con la contratación del personal técnico y operario para realizar el ejercicio de Autoridad Ambiental; en cuanto a los recorridos marinos, estos fueron afectados y alguno fue necesario su cancelación, esto debido al siniestro que presento la embarcación asignada al santuario. Los resultados de los recorridos realizados durante el cuatrimestre fueron registrados en el aplicativo de Sico Smart. Evidencias:
Anexo 1. Informe II trimestre PVC</t>
    </r>
  </si>
  <si>
    <t xml:space="preserve">RN CB: X
PNN BPK: X 
PNN OPML: X
PNN MACUIRA: X
SFF LOS FLAMENCOS: X
PNN TAYRONA: X
PNN SNSM: X
SFF CGSM: X
VIPIS: X
SFF LOS COLORADOS: X
SFF CMH: X
PNN CP: X
PNN CRSB: X
PNN PARAMILLO: X
SF ACANDÍ: X                                                     </t>
  </si>
  <si>
    <r>
      <rPr>
        <b/>
        <sz val="10"/>
        <color theme="1"/>
        <rFont val="Arial Narrow"/>
        <family val="2"/>
      </rPr>
      <t>DTCA</t>
    </r>
    <r>
      <rPr>
        <sz val="10"/>
        <color theme="1"/>
        <rFont val="Arial Narrow"/>
        <family val="2"/>
      </rPr>
      <t>: 31/07/2023</t>
    </r>
  </si>
  <si>
    <r>
      <rPr>
        <b/>
        <sz val="10"/>
        <rFont val="Arial Narrow"/>
        <family val="2"/>
      </rPr>
      <t>DTCA</t>
    </r>
    <r>
      <rPr>
        <sz val="10"/>
        <rFont val="Arial Narrow"/>
        <family val="2"/>
      </rPr>
      <t xml:space="preserve">: El profesional de la DTCA encargado de PVC realizó la validación del indicador 22 del PAA en el segundo trimestre. La evidencia: </t>
    </r>
    <r>
      <rPr>
        <u/>
        <sz val="10"/>
        <color rgb="FF1155CC"/>
        <rFont val="Arial Narrow"/>
        <family val="2"/>
      </rPr>
      <t>https://drive.google.com/drive/folders/1YoqASDENJtN_gJXv2B61ivGrCSUKjFaC?usp=sharing</t>
    </r>
  </si>
  <si>
    <t>DTOR:  Evidencias riesgos de gestión: https://drive.google.com/drive/folders/178uEvzdVF7ZwjqhUm0cMmEFM9a-yuoa4?usp=sharing
La Dirección Territorial Orinoquía  revisó y validó el informe trimestral de acciones de Prevención, vigilancia y control (AAMB_FO_30 Modelo de informe trimestral de acciones de prevención vigilancia y control en las áreas administradas por PNNC) de las área áreas protegidas. 
Anexo 1_Print_validación_inf_pvcAPs</t>
  </si>
  <si>
    <t>PNN S. MACARENA: 31/07/2023.
PNN EL TUPARRO: 31/07/2023
DNMI CINARUCO: 31/07/2023
PNN TINIGUA: 31/07/2023
PNN SUMAPAZ: 31/07/2023
PNN CHINGAZA: 31/07/2023
PNN PICACHOS: 31/07/2023</t>
  </si>
  <si>
    <r>
      <rPr>
        <b/>
        <sz val="10"/>
        <color theme="1"/>
        <rFont val="Arial Narrow"/>
        <family val="2"/>
      </rPr>
      <t xml:space="preserve">DTOR: </t>
    </r>
    <r>
      <rPr>
        <sz val="10"/>
        <color theme="1"/>
        <rFont val="Arial Narrow"/>
        <family val="2"/>
      </rPr>
      <t>31/07/2023</t>
    </r>
  </si>
  <si>
    <t>PNN S. MACARENA: X
PNN EL TUPARRO: X
DNMI CINARUCO: X
PNN TINIGUA: X
PNN SUMAPAZ: X
PNN CHINGAZA: X
PNN PICACHOS: X</t>
  </si>
  <si>
    <t>PNN NHU: El equipo de trabajo está fortaleciendo la planificación de recorridos y acordando con los líderes comunitarios para coordinar los desplazamientos en el territorio con el ánimo de ser mas eficientes en los recorridos previstos y para las demás AP se están desarrollando los controles por tanto no es necesario generar alerta</t>
  </si>
  <si>
    <t xml:space="preserve">La DTAO trimestralmente revisa y valida el informe trimestral de acciones de Prevención, Vigilancia y Control AMMB_FO_30. Se anexa como evidencia el print de pantalla con la validación de cada uno de los reportes que generaron las áreas protegidas en la matriz del PAA.
https://drive.google.com/drive/folders/1f2LTprg-kmjLN29jklO_ioQbWfbKdK2Z
Selva de Florencia: el reporte de SICO se presenta en el informe AMMB_FO_30, presentan la ejecución y programación trimestral de recorridos de PVC (formatos AMMB_FO_25 y AMMB_FO_26).
Tatamá: se presenta en el informe AMMB_FO_30 con los anexos (reporte SICO SMART y formatos AMMB_FO_25 y AMMB_FO_26).
Nevado del Huila: se presenta en el informe AMMB_FO_30 con los anexos (reporte SICO SMART y formatos AMMB_FO_25 y AMMB_FO_26).
Orquídeas: se presenta en el informe AMMB_FO_30 con los anexos (reporte SICO SMART y formatos AMMB_FO_25 y AMMB_FO_26).
Doña Juana Cascabel: presentan el reporte SICO SMART y el informe AMMB_FO_30.
Hermosas: los anexos (reporte SICO SMART y formatos AMMB_FO_25 y AMMB_FO_26) se presentan en el informe AMMB_FO_30.
Puracé: se presenta en el informe AMMB_FO_30 con los anexos (reporte SICO SMART y formatos AMMB_FO_25 y AMMB_FO_26).
Otún Quimbaya: los anexos (reporte SICO SMART y formatos AMMB_FO_25 y AMMB_FO_26) se presentan en el informe AMMB_FO_30.
Nevados: se valida el reporte el reporte de SICO SMART se presenta en el informe AMMB_FO_30, presentan los formatos AMMB_FO_25 y AMMB_FO_26.
Corota: se presenta en el informe AMMB_FO_30 con los anexos (reporte SICO SMART y formatos AMMB_FO_25 y AMMB_FO_26).
Galeras: se presenta en el informe AMMB_FO_30 con los anexos (reporte SICO SMART y formatos AMMB_FO_25 y AMMB_FO_26).
Guácharos: se presenta en el informe AMMB_FO_30 con los anexos (reporte SICO SMART y formatos AMMB_FO_25 y AMMB_FO_26).
</t>
  </si>
  <si>
    <t xml:space="preserve">No se genera alerta, se cumple con el control </t>
  </si>
  <si>
    <t>1.PNN Complejo volcánico Doña Juana: 31/07/2023
2.PNN Cueva De Los Guacharos: 31/07/2023
3.PNN Las Hermosas: 31/07/2023
4.PNN Las Orquídeas: 31/07/2023
5.PNN Los Nevados: 31/07/2023
6.PNN Nevado Del Huila: 31/07/2023
7.PNN Puracé: 31/07/2023
8.PNN Selva De Florencia: 31/07/2023
9.PNN Tatamá: 31/07/2023
10.SFF Galeras:31/07/2023
11.SFF Isla De La Corota: 31/07/2023
12.SFF Otún Quimbaya: 31/07/2023</t>
  </si>
  <si>
    <t>1.PNN Complejo volcánico Doña Juana: X 
2.PNN Cueva De Los Guacharos: X
3.PNN Las Hermosas: X
4.PNN Las Orquídeas: X
5.PNN Los Nevados: X
6.PNN Nevado Del Huila: X
7.PNN Puracé: X
8.PNN Selva De Florencia: X
9.PNN Tatamá: X
10.SFF Galeras: X
11.SFF Isla De La Corota: X
12.SFF Otún Quimbaya: X</t>
  </si>
  <si>
    <r>
      <rPr>
        <b/>
        <sz val="10"/>
        <color theme="1"/>
        <rFont val="Arial Narrow"/>
        <family val="2"/>
      </rPr>
      <t xml:space="preserve">DTAO: </t>
    </r>
    <r>
      <rPr>
        <sz val="10"/>
        <color theme="1"/>
        <rFont val="Arial Narrow"/>
        <family val="2"/>
      </rPr>
      <t>X</t>
    </r>
  </si>
  <si>
    <r>
      <rPr>
        <sz val="10"/>
        <rFont val="Arial Narrow"/>
        <family val="2"/>
      </rPr>
      <t xml:space="preserve">DTAO: ENLACE EVIDENCIAS RIESGOS DE GESTIÓN: 
</t>
    </r>
    <r>
      <rPr>
        <u/>
        <sz val="10"/>
        <color rgb="FF1155CC"/>
        <rFont val="Arial Narrow"/>
        <family val="2"/>
      </rPr>
      <t xml:space="preserve">https://drive.google.com/drive/folders/12v2OrO7n-BUjTYtxpiT3nflM5Slx8aiM
</t>
    </r>
    <r>
      <rPr>
        <b/>
        <sz val="10"/>
        <rFont val="Arial Narrow"/>
        <family val="2"/>
      </rPr>
      <t>1.PNN Complejo volcánico Doña Juana:</t>
    </r>
    <r>
      <rPr>
        <sz val="10"/>
        <rFont val="Arial Narrow"/>
        <family val="2"/>
      </rPr>
      <t xml:space="preserve"> Se anexa informe de PVC II trimestre
</t>
    </r>
    <r>
      <rPr>
        <b/>
        <sz val="10"/>
        <rFont val="Arial Narrow"/>
        <family val="2"/>
      </rPr>
      <t xml:space="preserve">2.PNN Cueva De Los Guacharos: </t>
    </r>
    <r>
      <rPr>
        <sz val="10"/>
        <rFont val="Arial Narrow"/>
        <family val="2"/>
      </rPr>
      <t xml:space="preserve"> Se anexa informe de PVC II trimestre
</t>
    </r>
    <r>
      <rPr>
        <b/>
        <sz val="10"/>
        <rFont val="Arial Narrow"/>
        <family val="2"/>
      </rPr>
      <t>3.PNN Las Hermosas</t>
    </r>
    <r>
      <rPr>
        <sz val="10"/>
        <rFont val="Arial Narrow"/>
        <family val="2"/>
      </rPr>
      <t xml:space="preserve">:  Area protegida realiza la implementacion de la estrategia de PVC en dos sectores del Parque, a saber sectores de manejo dos y tres (2 y 3), los sectores de manejo uno y cuatro (1 y 4) presentan actuamente situaciones de presencia de actores armados al margen de la ley, razon por la cual existe restriccion de transito y entrada (protocolo de actuacion ante riesgo público). Evidencia: Informe de PVC  "II_TRI_pHER_2023"
</t>
    </r>
    <r>
      <rPr>
        <b/>
        <sz val="10"/>
        <rFont val="Arial Narrow"/>
        <family val="2"/>
      </rPr>
      <t xml:space="preserve">4.PNN Las Orquídeas: </t>
    </r>
    <r>
      <rPr>
        <sz val="10"/>
        <rFont val="Arial Narrow"/>
        <family val="2"/>
      </rPr>
      <t xml:space="preserve">Para el segundo cuatrimestre, se han desarrollado jornadas de recorridos de PVC en los sectores ubicados al interior del AP, principalmente entre los sectores Calles, Venados y Abriaquí, todos ellos realizados de manera terrestre (lomo de mula o a pie), con el fin de identificar y verificar presiones ocasionadas por las comunidades asentadas al interior del AP y como apoyo al monitoreo de VOC que está ejecutando el CAM.
</t>
    </r>
    <r>
      <rPr>
        <b/>
        <sz val="10"/>
        <rFont val="Arial Narrow"/>
        <family val="2"/>
      </rPr>
      <t>5.PNN Los Nevados:</t>
    </r>
    <r>
      <rPr>
        <sz val="10"/>
        <rFont val="Arial Narrow"/>
        <family val="2"/>
      </rPr>
      <t xml:space="preserve">  A partir de la implementación del protocolo de PVC aprobado para el AP se viene garantizando la realización de recorridos de PVC al interior y en zona de influencia del PNN Los Nevados. Como resultado de la sistematización de recorridos de PVC en la plataforma SICOSMART correspondiente al primer y segundo trimestre 2023, se confirma que en cuanto a los datos de visibilidad del área protegida, específicamente el área en presión que es cubierta con jornadas de vigilancia para el SEGUNDO trimestre, se valida que dicha área es de 1932.277 ha (calculada en proyección CTM 12) lo que equivale al 60.21% de las zonas presionadas en el PNN LOS NEVADOS.
</t>
    </r>
    <r>
      <rPr>
        <b/>
        <sz val="10"/>
        <rFont val="Arial Narrow"/>
        <family val="2"/>
      </rPr>
      <t>6.PNN Nevado Del Huila:</t>
    </r>
    <r>
      <rPr>
        <sz val="10"/>
        <rFont val="Arial Narrow"/>
        <family val="2"/>
      </rPr>
      <t xml:space="preserve"> Durante el periodo de reporte, se elaboró Informe trimestral de acciones de PVC con su respectiva caepeta de anexos al informe, esto como soporte de reporte de indicador del PAA_2023 del mes de Junio del mismo año
Evidencia: INFORME II TRIMESTRE 2023 PVC PNN NEVADO DEL HUILA 
</t>
    </r>
    <r>
      <rPr>
        <b/>
        <sz val="10"/>
        <rFont val="Arial Narrow"/>
        <family val="2"/>
      </rPr>
      <t>7.PNN Puracé:</t>
    </r>
    <r>
      <rPr>
        <sz val="10"/>
        <rFont val="Arial Narrow"/>
        <family val="2"/>
      </rPr>
      <t xml:space="preserve"> Se hace entrega del informe trimestral de acciones de Prevención, vigilancia y control (AAMB_FO_30 Modelo de informe trimestral de acciones de prevención vigilancia y control en las áreas administradas por PNNC, de igual manera se hizo entrega del informe Sico Smart en el que se reportan los recorridos de Prevención, vigilancia y control del segundo trimestre del año 2023.
</t>
    </r>
    <r>
      <rPr>
        <b/>
        <sz val="10"/>
        <rFont val="Arial Narrow"/>
        <family val="2"/>
      </rPr>
      <t xml:space="preserve">8.PNN Selva De Florencia: </t>
    </r>
    <r>
      <rPr>
        <sz val="10"/>
        <rFont val="Arial Narrow"/>
        <family val="2"/>
      </rPr>
      <t xml:space="preserve">El protocolo se encuentra en implementación desde el año 2020. Se realizan ionformes trimestrales. El informe anual de su implementación se realizará en el tercer trimestre del año. 
</t>
    </r>
    <r>
      <rPr>
        <b/>
        <sz val="10"/>
        <rFont val="Arial Narrow"/>
        <family val="2"/>
      </rPr>
      <t>9.PNN Tatamá:</t>
    </r>
    <r>
      <rPr>
        <sz val="10"/>
        <rFont val="Arial Narrow"/>
        <family val="2"/>
      </rPr>
      <t xml:space="preserve"> Desarrolla acciones de PVC, cumpliendo con el protocolo establecidos y siguendo con lineamientos de la Entidad. Los recorridos de PVC se capturan en los equipos móviles y son sistematizados en el aplicativo SMART. La gestión, las acciones y las conclusiones se ven reflejados en el documento AAMB_FO_PNN_TATAMA_T_II; EVIDENCIA: AAMB_FO_PNN_TATAMA_T_II. 
</t>
    </r>
    <r>
      <rPr>
        <b/>
        <sz val="10"/>
        <rFont val="Arial Narrow"/>
        <family val="2"/>
      </rPr>
      <t>10.SFF Galeras:</t>
    </r>
    <r>
      <rPr>
        <sz val="10"/>
        <rFont val="Arial Narrow"/>
        <family val="2"/>
      </rPr>
      <t xml:space="preserve"> SFF Galeras: El protocolo de PVC del SFF Galeras esta validado y aprobado por la SGM con memorando 20212000004793 de octubre de 2021.
</t>
    </r>
    <r>
      <rPr>
        <b/>
        <sz val="10"/>
        <rFont val="Arial Narrow"/>
        <family val="2"/>
      </rPr>
      <t>11.SFF Isla De La Corota</t>
    </r>
    <r>
      <rPr>
        <sz val="10"/>
        <rFont val="Arial Narrow"/>
        <family val="2"/>
      </rPr>
      <t xml:space="preserve">:  Se anexa informe de PVC II trimestre
</t>
    </r>
    <r>
      <rPr>
        <b/>
        <sz val="10"/>
        <rFont val="Arial Narrow"/>
        <family val="2"/>
      </rPr>
      <t>12.SFF Otún Quimbaya:</t>
    </r>
    <r>
      <rPr>
        <sz val="10"/>
        <rFont val="Arial Narrow"/>
        <family val="2"/>
      </rPr>
      <t xml:space="preserve"> Durante el trimestre 2 de 2023 se avanza en la implementación del Protocolo de PVC mediante la realización de recorridos de vigilancia, que corresponden a las rutas establecidas, para un total de 23 recorridos. En abril 27 se realiza reunión del COCAO, con énfasis en el análisis con el nivel de actividad naranja del volcán nevado del Ruiz, establecido por SGC el 30 de marzo del presente. Se realizan actividades de sensibilización e información a visitantes, transeúntes y ocupantes de la chiva a quienes se aborda en especial los días domingos y festivos con 1911 personas informadas; En total se tienen 1758 personas informadas, en los meses de marzo, abril y mayo; tanto por inducciones como por abordajes a los ocupantes de la chiva. Se realizó recorrido a las redes eléctricas en mayo 16 para verificar afectación por debajo de las redes eléctricas en las actividades propias de mantenimiento, por parte de la empresa de energía de Pereira. Evidencia: Anexo 1.  Informe Trimestral de PVC 2DO TRIMESTRE</t>
    </r>
  </si>
  <si>
    <r>
      <rPr>
        <b/>
        <sz val="10"/>
        <color theme="1"/>
        <rFont val="Arial Narrow"/>
        <family val="2"/>
      </rPr>
      <t xml:space="preserve">DTAO: </t>
    </r>
    <r>
      <rPr>
        <sz val="10"/>
        <color theme="1"/>
        <rFont val="Arial Narrow"/>
        <family val="2"/>
      </rPr>
      <t>8/08/2023</t>
    </r>
  </si>
  <si>
    <t>1.PNN Complejo volcánico Doña Juana: 08/08/2023
2.PNN Cueva De Los Guacharos: 08/08/2023
3.PNN Las Hermosas: 08/08/2023
4.PNN Las Orquídeas: 08/08/2023
5.PNN Los Nevados: 08/08/2023
6.PNN Nevado Del Huila: 08/08/2023
7.PNN Puracé: 08/08/2023
8.PNN Selva De Florencia: 08/08/2023
9.PNN Tatamá: 08/08/2023
10.SFF Galeras: 08/08/2023
11.SFF Isla De La Corota: 08/08/2023
12.SFF Otún Quimbaya: 08/08/2023</t>
  </si>
  <si>
    <t xml:space="preserve"> PARA LAS AP DTAO 
SOLO SE REPORTA POR LA AP SOLO SI SE PRESENTA DESCONOCIMIENTO DE LAS PRESIONES EN EL AP </t>
  </si>
  <si>
    <t>1.PNN Complejo volcánico Doña Juana: X 
2.PNN Cueva De Los Guacharos: X
3.PNN Las Hermosas: X
4.PNN Las Orquídeas: X
5.PNN Los Nevados: X
7.PNN Puracé: X
8.PNN Selva De Florencia: X
9.PNN Tatamá: X
10.SFF Galeras: X
11.SFF Isla De La Corota: X
12.SFF Otún Quimbaya: X</t>
  </si>
  <si>
    <t>6.PNN Nevado Del Huila: X</t>
  </si>
  <si>
    <t xml:space="preserve">PNN NHU: El equipo de trabajo está fortaleciendo la planificación de recorridos y acordando con los líderes comunitarios para coordinar los desplazamientos en el territorio con el ánimo de ser mas eficientes en los recorridos previstos y para las demás AP se están desarrollando los controles por tanto no es necesario generar alerta
Para las otras AP No se ha materializado el riesgo </t>
  </si>
  <si>
    <t>PNN CATATUMBO BARI: No se generan alertas por que se cumple las funciones de PVC que establece el control. Se ha dado cumplimiento a las actividades programadas en el AP. 
PNN COCUY:No se generan alertas por que se cumple las funciones de PVC que establece el control. Se ha dado cumplimiento a las actividades programadas en el AP.  
AUN ESTORAQUES:No se generan alertas por que se cumple las funciones de PVC que establece el control. Se ha dado cumplimiento a las actividades programadas en el AP. 
SFF GUANENTA ALTO RIO FONCE: No se generan alertas por que se cumple las funciones de PVC que establece el control. Se ha dado cumplimiento a las actividades programadas en el AP.
SFF IGUAQUE: No se generan alertas por que se cumple las funciones de PVC que establece el control. Se ha dado cumplimiento a las actividades programadas en el AP. 
PNN PISBA: No se generan alertas por que se cumple las funciones de PVC que establece el control. Se ha dado cumplimiento a las actividades programadas en el AP.
PNN SERRANIA YARIGUIES: No se generan alertas por que se cumple las funciones de PVC que establece el control. Se ha dado cumplimiento a las actividades programadas en el AP.
PNN TAMA: No se generan alertas por que se cumple las funciones de PVC que establece el control. Se ha dado cumplimiento a las actividades programadas en el AP.</t>
  </si>
  <si>
    <t>PNN CATATUMBO BARI: 08/08/2023
PNN COCUY: 08/08/2023
ANU ESTORAQUES: 08/08/2023
SFF GUANENTA ALTO RIO FONCE: 08/08/2023
SFF IGUAQUE: 08/08/2023
PNN PISBA: 08/08/2023
PNN SERRANIA YARIGUIES:  08/08/2023
PNN TAMA: 08/08/2023</t>
  </si>
  <si>
    <r>
      <rPr>
        <b/>
        <sz val="10"/>
        <color theme="1"/>
        <rFont val="Arial Narrow"/>
        <family val="2"/>
      </rPr>
      <t xml:space="preserve">DTAN: </t>
    </r>
    <r>
      <rPr>
        <sz val="10"/>
        <color theme="1"/>
        <rFont val="Arial Narrow"/>
        <family val="2"/>
      </rPr>
      <t>8/08/2023</t>
    </r>
  </si>
  <si>
    <t>DTAN:  Evidencias riesgos de gestión: https://drive.google.com/drive/folders/1tb6gpzJi7S56LQ7Dk6Nl6YRQZuyLpMcQ?usp=sharing
Para el segundo cuatrimestre de 2023 las areas protegidas presentaron y la DTAN valido y reviso los informes trimestrales de acciones de prevención vigilancia y control en las áreas protegidas de la DTAN, se adjunta los formatos los AAMB_FO_30 con la informacion de cada una de las AP de la DTAN (8 areas protegidas), de la siguiente forma: 
PNN CATATUMBO BARI: Informe_Acciones_PVC_PNNCatatumbo_1S
PNN COCUY: Informe_Acciones_PVC_PNN  E lCocuy_1S
ANU ESTORAQUES: Informe_Acciones_PVC_PNN ESTORAQUES_1S
SFF GUANENTA ALTO RIO FONCE: Informe_Acciones_PVC_SFF Guanentá_1S (1)
SFF IGUAQUE: Informe_Acciones_PVC_SFFIguaque_1S
PNN PISBA: Informe_Acciones_PVC_Pisba_1S
PNN SERRANIA YARIGUIES: Informe _Acciones PVC_PNNSYA_1S
PNN TAMA: Informe II PVC. Version 2. PAA Porcentaje de informes de PVC_PNNTama2023</t>
  </si>
  <si>
    <t>PNN CATATUMBO BARI: X
PNN COCUY: X
ANU ESTORAQUES: X
SFF GUANENTA ALTO RIO FONCE: X
SFF IGUAQUE: X
PNN PISBA: X
PNN SERRANIA YARIGUIES:  X
PNN TAMA: X</t>
  </si>
  <si>
    <r>
      <rPr>
        <b/>
        <sz val="11"/>
        <color theme="1"/>
        <rFont val="Arial Narrow"/>
        <family val="2"/>
      </rPr>
      <t xml:space="preserve">DTAN: </t>
    </r>
    <r>
      <rPr>
        <sz val="11"/>
        <color theme="1"/>
        <rFont val="Arial Narrow"/>
        <family val="2"/>
      </rPr>
      <t>X</t>
    </r>
  </si>
  <si>
    <r>
      <rPr>
        <b/>
        <sz val="10"/>
        <rFont val="Arial Narrow"/>
        <family val="2"/>
      </rPr>
      <t>DTAN:</t>
    </r>
    <r>
      <rPr>
        <sz val="10"/>
        <rFont val="Arial Narrow"/>
        <family val="2"/>
      </rPr>
      <t xml:space="preserve"> Se adjunta la matriz PAA validada y remitida al nivel central correspondiente al segundo semestre de 2023 con el avance porcentual acumulado en el indicador correspondiente al informe trimestral de PVC. Se reporta como evidencia, validación mediante correo electrónico enviado por el Grupo de Gestión del Conocimiento e Innovación 
Subdirección de Gestión y Manejo de Áreas Protegidasde con fecha de 12 de julio 2023. Adicionalmente se carga matriz de relación asociado a la validación del indicador 22. 
</t>
    </r>
    <r>
      <rPr>
        <b/>
        <sz val="10"/>
        <rFont val="Arial Narrow"/>
        <family val="2"/>
      </rPr>
      <t>EVIDENCIAS:</t>
    </r>
    <r>
      <rPr>
        <sz val="10"/>
        <rFont val="Arial Narrow"/>
        <family val="2"/>
      </rPr>
      <t xml:space="preserve"> 1. Validación PAA _ Nivel Central 
2. MATRIZ PAA PRIMER SEMESTRE 2023_Rev_NC
Anexos enlace al drive donde reposan  las evidencias </t>
    </r>
    <r>
      <rPr>
        <u/>
        <sz val="10"/>
        <color rgb="FF1155CC"/>
        <rFont val="Arial Narrow"/>
        <family val="2"/>
      </rPr>
      <t>https://drive.google.com/drive/folders/1SsjxAoYIfJV62Ixr_fl8AG7q76LFw7Yf?usp=sharing</t>
    </r>
    <r>
      <rPr>
        <sz val="10"/>
        <rFont val="Arial Narrow"/>
        <family val="2"/>
      </rPr>
      <t xml:space="preserve"> </t>
    </r>
  </si>
  <si>
    <t>PNN Farallones de Cali: 15/08/2023
PNN Utría: 15/08/2023
PNN Katios: 15/08/2023
PNN Munchique: 15/08/2023
PNN Sanquianga: 15/08/2023
PNN Uramba: 15/08/2023
SFF Malpelo: 15/08/2023</t>
  </si>
  <si>
    <t>DTPA 15/08/2023</t>
  </si>
  <si>
    <t>PNN Farallones de Cali:15/08/2023
PNN Utría: 15/08/2023
PNN Katios: 15/08/2023
PNN Munchique: 15/08/2023
PNN Sanquianga: 15/08/2023
PNN Uramba: 15/08/2023
SFF Malpelo: 15/08/2023</t>
  </si>
  <si>
    <r>
      <rPr>
        <b/>
        <sz val="11"/>
        <color theme="1"/>
        <rFont val="Arial Narrow"/>
        <family val="2"/>
      </rPr>
      <t xml:space="preserve">DTPA: </t>
    </r>
    <r>
      <rPr>
        <sz val="11"/>
        <color theme="1"/>
        <rFont val="Arial Narrow"/>
        <family val="2"/>
      </rPr>
      <t>X</t>
    </r>
  </si>
  <si>
    <r>
      <rPr>
        <b/>
        <sz val="10"/>
        <color theme="1"/>
        <rFont val="Arial Narrow"/>
        <family val="2"/>
      </rPr>
      <t xml:space="preserve">GTEA: </t>
    </r>
    <r>
      <rPr>
        <sz val="10"/>
        <color theme="1"/>
        <rFont val="Arial Narrow"/>
        <family val="2"/>
      </rPr>
      <t>11/08/2023</t>
    </r>
  </si>
  <si>
    <r>
      <rPr>
        <b/>
        <sz val="10"/>
        <rFont val="Arial Narrow"/>
        <family val="2"/>
      </rPr>
      <t>GTEA</t>
    </r>
    <r>
      <rPr>
        <sz val="10"/>
        <rFont val="Arial Narrow"/>
        <family val="2"/>
      </rPr>
      <t xml:space="preserve">: Se realizó validación del reporte de PAA del segundo trimestre para el indicador 22 sobre el porcentaje de informes de PVC reportados por las AP: </t>
    </r>
    <r>
      <rPr>
        <i/>
        <sz val="10"/>
        <rFont val="Arial Narrow"/>
        <family val="2"/>
      </rPr>
      <t>Se logra un avance del 17,50% (que corresponde a un total de 48 informes a junio /240 informes programados para el año. Lo anterior corresponde al reporte acumulado a junio de la siguiente manera: DTOR 12/24, DTAN 12/36, DTPA 10/36, DTAM 17/44, la DTAO 12/48 y la DTCA no presenta evidencias</t>
    </r>
    <r>
      <rPr>
        <sz val="10"/>
        <rFont val="Arial Narrow"/>
        <family val="2"/>
      </rPr>
      <t xml:space="preserve">.
Evidencia: </t>
    </r>
    <r>
      <rPr>
        <u/>
        <sz val="10"/>
        <color rgb="FF1155CC"/>
        <rFont val="Arial Narrow"/>
        <family val="2"/>
      </rPr>
      <t>https://drive.google.com/drive/folders/1Mk9snWtHHC_JWzk7IRSehA9Uhwyp0eOu?usp=sharing</t>
    </r>
  </si>
  <si>
    <r>
      <rPr>
        <b/>
        <sz val="10"/>
        <color theme="1"/>
        <rFont val="Arial Narrow"/>
        <family val="2"/>
      </rPr>
      <t>GTEA:</t>
    </r>
    <r>
      <rPr>
        <sz val="10"/>
        <color theme="1"/>
        <rFont val="Arial Narrow"/>
        <family val="2"/>
      </rPr>
      <t xml:space="preserve"> 66,66%</t>
    </r>
  </si>
  <si>
    <r>
      <rPr>
        <b/>
        <sz val="10"/>
        <color theme="1"/>
        <rFont val="Arial Narrow"/>
        <family val="2"/>
      </rPr>
      <t>OGR:</t>
    </r>
    <r>
      <rPr>
        <sz val="10"/>
        <color theme="1"/>
        <rFont val="Arial Narrow"/>
        <family val="2"/>
      </rPr>
      <t xml:space="preserve"> 14/08/2023</t>
    </r>
  </si>
  <si>
    <r>
      <rPr>
        <b/>
        <sz val="10"/>
        <color theme="1"/>
        <rFont val="Arial Narrow"/>
        <family val="2"/>
      </rPr>
      <t xml:space="preserve">OGR: </t>
    </r>
    <r>
      <rPr>
        <sz val="10"/>
        <color theme="1"/>
        <rFont val="Arial Narrow"/>
        <family val="2"/>
      </rPr>
      <t xml:space="preserve">Para el segundo cuatrimestre la OGR informó mediante memorando a 2 de las DTs, el estado de actualización de los Planes de Contingencia de Riesgo Público que permite conocer las dinámicas de Riesgo Público de sus áreas Protegidas adscritas con la finalidad de generar la actualización.
1. Memorando DTAO Planes de Riesgo Público 28072023 memorando: 20231500001513
2. Memorando DTPA  Planes de Riesgo Público 28072023 memorando: 20231500001523
Evidencias: 1. Memorando DTAO Planes de Riesgo Público 28072023
2. Memorando DTPA  Planes de Riesgo Público 28072023
https://drive.google.com/drive/folders/1p03W08j2WdN9lFfI5ET2XRvNDN-xOw0R?usp=drive_link
</t>
    </r>
  </si>
  <si>
    <t>PNN Churumbelos: 26/07/2023
SF PM Orito: 26/07/2023
PNN Alto Fragua: 26/07/2023
PNN Cahuinarí: 26/07/2023
PNN Chiribiquete: 26/07/2023
RNN Puinawai: 26/07/2023
RNN NUKAK: 26/07/2023
PNN Yaigojé Apaporis: 26/07/2023
PNN Amacayacu: 26/07/2023
PNN Río Puré: 26/07/2023
PNN La Paya: 26/07/2023</t>
  </si>
  <si>
    <t>N,A,.</t>
  </si>
  <si>
    <t>1.PNN Complejo volcánico Doña Juana: 27/07/2023
2.PNN Cueva De Los Guacharos: 27/07/2023
3.PNN Las Hermosas: 27/07/2023
4.PNN Las Orquídeas: 27/07/2023
5.PNN Los Nevados: 27/07/2023
6.PNN Nevado Del Huila: 27/07/2023
7.PNN Puracé: 27/07/2023
8.PNN Selva De Florencia: 27/07/2023
9.PNN Tatamá: 27/07/2023
10.SFF Galeras: 27/07/2023
11.SFF Isla De La Corota: 27/07/2023
12.SFF Otún Quimbaya: 27/07/2023</t>
  </si>
  <si>
    <t>1.PNN Complejo volcánico Doña Juana: X 
2.PNN Cueva De Los Guacharos: X
3.PNN Las Hermosas: X
4.PNN Las Orquídeas: X
5.PNN Nevado Del Huila: X
6.PNN Puracé: X
7.PNN Selva De Florencia: X
8.PNN Tatamá: X
9.SFF Galeras: X
10.SFF Isla De La Corota: X
11.SFF Otún Quimbaya: X</t>
  </si>
  <si>
    <t xml:space="preserve">SFF ACANDÍ: 31/07/23
SFF LOS COLORADOS: 31/07/23
PNN CRSB: 31/07/23
PNN PARAMILLO: 31/07/23
PNN SNSM: 31/07/23
SFF CMH: 31/07/23
PNN CP: 31/07/23
PNN MACUIRA: 31/07/23
PNN OPMBL: 31/07/23
RN CB: 31/07/23
SFF CGSM: 31/07/23
PNN CRSB: 31/07/23
PNN TAYRONA: 31/07/23
SFF LOS FLAMENCOS: 31/07/23
PNN BPK: 31/07/23
</t>
  </si>
  <si>
    <t xml:space="preserve">SFF ACANDÍ: X
SFF LOS COLORADOS: X
PNN CRSB: X
PNN PARAMILLO: X
PNN SNSM: X
SFF CMH: X
PNN CP: X
PNN MACUIRA: X
PNN OPMBL: X
RN CB: X
SFF CGSM: X
PNN CRSB: X
PNN TAYRONA: X
SFF LOS FLAMENCOS: X
PNN BPK: X
</t>
  </si>
  <si>
    <t>OGR: El monitoreo y los soportes suministrados, son conformes a la descripción del mapa de riesgos, denotando un adecuado seguimiento</t>
  </si>
  <si>
    <r>
      <rPr>
        <b/>
        <sz val="10"/>
        <rFont val="Arial Narrow"/>
        <family val="2"/>
      </rPr>
      <t>OGR:</t>
    </r>
    <r>
      <rPr>
        <sz val="10"/>
        <rFont val="Arial Narrow"/>
        <family val="2"/>
      </rPr>
      <t xml:space="preserve"> El monitoreo y los soportes suministrados, son conformes a la descripción del mapa de riesgos, denotando un adecuado seguimiento</t>
    </r>
  </si>
  <si>
    <t>El riesgo no se ha materializado</t>
  </si>
  <si>
    <t xml:space="preserve">PNN CATATUMBO BARI: El control no se ejecuto debido a que el riesgo no se materializo  
PNN COCUY: El control no se ejecuto debido a que el riesgo no se materializo  
AUN ESTORAQUES: El control no se ejecuto debido a que el riesgo no se materializo 
SFF GUANENTA ALTO RIO FONCE: El control no se ejecuto debido a que el riesgo no se materializo 
SFF IGUAQUE: El control no se ejecuto debido a que el riesgo no se materializo 
PNN PISBA: El control no se ejecuto debido a que el riesgo no se materializo 
PNN SERRANIA YARIGUIES: El control no se ejecuto debido a que el riesgo no se materializo 
PNN TAMA: El control no se ejecuto debido a que el riesgo no se materializo </t>
  </si>
  <si>
    <t>las Areas protegidas  de la DTAN no informaron situaciónes de riesgo público, para emitir las recomendaciones y/o activara las acciones establecidas en el Plan de Contingencia de Riesgo Público</t>
  </si>
  <si>
    <t>PNN CORDILLERA DE LOS PICACHOS: X
PNN CHINGAZA: X
PNN SIERRA DE LA MACARENA : X
PNN TUPARRO: X
PNN TINIGUA: X
PNN SUMAPAZ: X
DNMI Cinaruco: X</t>
  </si>
  <si>
    <t xml:space="preserve">PNN FARALLONES DE CALI: El control no se ejecuto debido a que el riesgo no se materializo 
PNN GORGONA: El control no se ejecuto debido a que el riesgo no se materializo 
SFF ISLA DE MALPELO: El control no se ejecuto debido a que el riesgo no se materializo 
PNN LOS KATIOS: El control no se ejecuto debido a que el riesgo no se materializo  
PNN MUNCHIQUE: El control no se ejecuto debido a que el riesgo no se materializo  
PNN SANQUIANGA: El control no se ejecuto debido a que el riesgo no se materializo 
PNN URAMBA BAHIA MALAGA: El control no se ejecuto debido a que el riesgo no se materializo 
PNN UTRIA: El control no se ejecuto debido a que el riesgo no se materializo </t>
  </si>
  <si>
    <t>PNN FARALLONES DE CALI: X
PNN GORGONA: X
SFF ISLA DE MALPELO: X
PNN LOS KATIOS: X
PNN MUNCHIQUE: X
PNN SANQUIANGA: X
PNN URAMBA BAHIA MALAGA: X
PNN UTRIA: X</t>
  </si>
  <si>
    <t>PNN Churumbelos: No se anexa evidencia, ni soporte de ejecución por cuanto el control correctivo solo se activa cuando el riesgo se materializa y a la fecha el evento no se ha ejecutado.
SF PM Orito: No se anexa evidencia, ni soporte de ejecución por cuanto el control correctivo solo se activa cuando el riesgo se materializa y a la fecha el evento no se ha ejecutado.
PNN Alto Fragua: No se anexa evidencia, ni soporte de ejecución por cuanto el control correctivo solo se activa cuando el riesgo se materializa y a la fecha el evento no se ha ejecutado.
PNN Cahuinarí:  No se anexa evidencia, ni soporte de ejecución por cuanto el control correctivo solo se activa cuando el riesgo se materializa y a la fecha el evento no se ha ejecutado.
PNN Chiribiquete: No se anexa evidencia, ni soporte de ejecución por cuanto el control correctivo solo se activa cuando el riesgo se materializa y a la fecha el evento no se ha ejecutado.
RNN Puinawai: No se anexa evidencia, ni soporte de ejecución por cuanto el control correctivo solo se activa cuando el riesgo se materializa y a la fecha el evento no se ha ejecutado.
RNN NUKAK: No se anexa evidencia, ni soporte de ejecución por cuanto el control correctivo solo se activa cuando el riesgo se materializa y a la fecha el evento no se ha ejecutado
PNN Yaigojé Apaporis: No se anexa evidencia, ni soporte de ejecución por cuanto el control correctivo solo se activa cuando el riesgo se materializa y a la fecha el evento no se ha ejecutado
PNN Amacayacu: 
PNN Río Puré: 
PNN La Paya: No se anexa evidencia, ni soporte de ejecución por cuanto el control correctivo solo se activa cuando el riesgo se materializa y a la fecha el evento no se ha ejecutado.</t>
  </si>
  <si>
    <t xml:space="preserve">PNN Churumbelos: no se requiere generar alerta debido a que el área protegida aplica los controles establecidos.
SF PM Orito: no se requiere generar alerta debido a que el área protegida aplica los controles establecidos.
PNN Alto Fragua: no se requiere generar alerta debido a que el área protegida aplica los controles establecidos.
PNN Cahuinarí: no se requiere generar alerta debido a que el área protegida aplica los controles establecidos.
PNN Chiribiquete: No se requiere generar alerta debido a que el área protegida aplica los controles establecidos.
RNN Puinawai: se generaron las alertas a través de formulacion de planes de mejoramiento por control y autocontrol.
RNN Nukak: no se requiere generar alerta debido a que el área protegida aplica los controles establecidos.
PNN Yaigojé Apaporis: no se requiere generar alerta debido a que el área protegida aplica los controles establecidos.
PNN Amacayacu: no se requiere generar alerta debido a que el área protegida aplica los controles establecidos.
PNN Río Puré: no se requiere generar alerta debido a que el área protegida aplica los controles establecidos.
PNN La Paya: no reporta.
</t>
  </si>
  <si>
    <r>
      <rPr>
        <b/>
        <sz val="10"/>
        <color theme="1"/>
        <rFont val="Arial Narrow"/>
        <family val="2"/>
      </rPr>
      <t>OGR</t>
    </r>
    <r>
      <rPr>
        <sz val="10"/>
        <color theme="1"/>
        <rFont val="Arial Narrow"/>
        <family val="2"/>
      </rPr>
      <t>: 14/08/2023</t>
    </r>
  </si>
  <si>
    <r>
      <t xml:space="preserve">1. La persona asignada en el AP para el tema de riesgo público, actualizará y/o divulgará el plan de contingencia de riesgo público conforme los lineamientos para el tema y teniendo en cuenta los tiempos previos al vencimiento para la revisiones oportunas por parte de la DT y OGR.
</t>
    </r>
    <r>
      <rPr>
        <b/>
        <sz val="11"/>
        <rFont val="Arial Narrow"/>
        <family val="2"/>
      </rPr>
      <t xml:space="preserve">
Nota: </t>
    </r>
    <r>
      <rPr>
        <sz val="11"/>
        <rFont val="Arial Narrow"/>
        <family val="2"/>
      </rPr>
      <t>La meta corresponde a uno (1), debido a que es un plan de contingencia de riesgo público, el cual posee una vigencia de dos años. Por ende, si el plan fue aprobado en la vigencia anterior, la socialización contará como el cumplimiento total de la acción.</t>
    </r>
  </si>
  <si>
    <r>
      <rPr>
        <b/>
        <sz val="10"/>
        <color rgb="FF000000"/>
        <rFont val="Arial Narrow"/>
        <family val="2"/>
      </rPr>
      <t>OGR:</t>
    </r>
    <r>
      <rPr>
        <sz val="10"/>
        <color rgb="FF000000"/>
        <rFont val="Arial Narrow"/>
        <family val="2"/>
      </rPr>
      <t xml:space="preserve"> Se ha realizado la atención y seguimiento con las instancias pertinentes a doce  (12) situaciones de orden público que se presentan en los municipios con jurisdicción en las áreas de los Parques Nacionales Naturales.
Evidencias:</t>
    </r>
    <r>
      <rPr>
        <sz val="10"/>
        <color rgb="FF6D9EEB"/>
        <rFont val="Arial Narrow"/>
        <family val="2"/>
      </rPr>
      <t xml:space="preserve"> </t>
    </r>
    <r>
      <rPr>
        <sz val="10"/>
        <color rgb="FF000000"/>
        <rFont val="Arial Narrow"/>
        <family val="2"/>
      </rPr>
      <t xml:space="preserve">Anexo 1. Situaciones de riesgo publico </t>
    </r>
    <r>
      <rPr>
        <sz val="10"/>
        <color rgb="FF6D9EEB"/>
        <rFont val="Arial Narrow"/>
        <family val="2"/>
      </rPr>
      <t xml:space="preserve">
</t>
    </r>
    <r>
      <rPr>
        <sz val="10"/>
        <color rgb="FF000000"/>
        <rFont val="Arial Narrow"/>
        <family val="2"/>
      </rPr>
      <t>1. Correo - Recomendaciones ante situación de riesgo público PNN Nevado del Huila 03052023
2. Correo - ALERTA DE RIESGO PÚBLICO PNN FARALLONES DE CALI 19052023
3. Correo - ALERTA Y RECOMENDACIONES - CONTINUA SITUACION DE RIESGO MUNICIPIOS ADVERTIDOS AT 026 DE 2020
4. Correo - ALERTA Y RECOMENDACIONES - Situación de Riesgo público Región del Catatumbo
5. Correo - RECOMENDACIONES ANTE SITUACIÓN DE RIESGO PÚBLICO
6. Correo  - Alerta y Recomendaciones ante situaciones de Riesgo Publico PNN Yaigoge Apaporis
7. Correo- ALERTA Y RECOMENDACIONES - ALERTA TEMPRANA No. 014-23
8. Correo- ALERTA DE RIESGO PÚBLICO PNN FARALLONES DE CALI
9. Correo - ALERTA DE RIESGO PÚBLICO PNN NEVADO DEL HUILA
10. Correo - ALERTA DE RIESGO PÚBLICO PNN FARALLONES DE CALI
11. Correo - ALERTA DE RIESGO PÚBLICO ATENTADOS TERRORISTAS DTAO
12. Correo - Recomendaciones ante amenazas a funcionarios PNN El Tuparro</t>
    </r>
    <r>
      <rPr>
        <sz val="10"/>
        <color rgb="FF6D9EEB"/>
        <rFont val="Arial Narrow"/>
        <family val="2"/>
      </rPr>
      <t xml:space="preserve">
</t>
    </r>
    <r>
      <rPr>
        <sz val="10"/>
        <color rgb="FF000000"/>
        <rFont val="Arial Narrow"/>
        <family val="2"/>
      </rPr>
      <t>https://drive.google.com/drive/folders/16g2GEMxFX2y6kQvAtZm4F_JCPhUW-oxH?usp=drive_link</t>
    </r>
  </si>
  <si>
    <r>
      <rPr>
        <b/>
        <sz val="10"/>
        <color theme="1"/>
        <rFont val="Arial Narrow"/>
        <family val="2"/>
      </rPr>
      <t>OGR:</t>
    </r>
    <r>
      <rPr>
        <sz val="10"/>
        <color theme="1"/>
        <rFont val="Arial Narrow"/>
        <family val="2"/>
      </rPr>
      <t xml:space="preserve"> 33.3%</t>
    </r>
  </si>
  <si>
    <t>1.PNN Complejo volcánico Doña Juana: 31/07/2023
2.PNN Cueva De Los Guacharos: 31/07/2023
3.PNN Las Hermosas: 31/07/2023
4.PNN Las Orquídeas: 31/07/2023
5.PNN Los Nevados: 31/07/2023
6.PNN Nevado Del Huila: 31/07/2023
7.PNN Puracé: 31/07/2023
8.PNN Selva De Florencia: 31/07/2023
9.PNN Tatamá: 31/07/2023
10.SFF Galeras: 31/07/2023
11.SFF Isla De La Corota: 31/07/2023
12.SFF Otún Quimbaya: 31/07/2023</t>
  </si>
  <si>
    <t xml:space="preserve">SFF ACANDÍ: NR
SFF LOS COLORADOS: 66%
PNN CRSB: 66%
PNN PARAMILLO:66%
PNN SNSM: 66%
SFF CMH: 66%
PNN CP: 66%
PNN MACUIRA: 66%
PNN OPMBL: 66%
RN CB: 0%
SFF CGSM: 66%
PNN CRSB: 66%
PNN TAYRONA: 66%
SFF LOS FLAMENCOS: 66%
PNN BPK: 66%
</t>
  </si>
  <si>
    <t>DTAN: En el segudno cuatrimestre de 2023, las áreas protegidas adscritas a la DTAN socializaron el plan de contingencia de riesgo público al personal del área Protegida. Se adjunta las lista de asistencia de las socializaciones efectuadas, algunas áreas protegidas aportaron el informe de gestión que contienen las listas de asistencia de la actividad desarrollada. En el enlace al drive se encuentran 8 carpetas por áreas protegidas de la DTAN que contienen la evidencia de socialización a funcionarios y contratistas. 
Evidencias:
PNN CATATUMBO BARI: CATATUMBO Socializacion Plan-contingencia de RIESGO-Publico-Equipo-AP
PNN COCUY: PNN COCUY SOCIALIZACION PLAN DE EMERGENCIAS Y CONTINGENCIAS  Y RIESGO PUBLICO
ANU ESTORAQUES: Estoraques - Listado Socialización Riesgo Publico
SFF GUANENTA ALTO RIO FONCE: GUANENTA INFORME DE GESTION  Y SIOCIALIZACION PLAN DE RIESGO PUBLICO
SFF IGUAQUE: IGUAQUE INF DE GESTION Y SOCIALIZACION PLAN RIESGO PUBLICO
PNN PISBA: socializacion riesgo público personal pnn pisba_26-06-2023 
PNN SERRANIA YARIGUIES:  1.  YARIGUIES ACTA SOCIALIZACION RIESGO PUBLICO
PNN TAMA: TAMA SOCIALIZACIÓN PLAN RIESGO PUBLICO
Anexos: https://drive.google.com/drive/folders/10AoyUTmZ_H9OArmHpeXkCPd4i5EeV_dB?usp=sharing</t>
  </si>
  <si>
    <t>PNN CATATUMBO BARI: 50%
PNN COCUY: 50%
AUN ESTORAQUES: 50%
SFF GUANENTA ALTO RIO FONCE: 50%
SFF IGUAQUE: 50%
PNN PISBA: 50%
PNN SERRANIA YARIGUIES: 50%
PNN TAMA: 50%</t>
  </si>
  <si>
    <t>PNN CATATUMBO BARI: El monitoreo y los soportes suministrados, son conformes a la descripción del mapa de riesgos, denotando un adecuado seguimiento
PNN COCUY: El monitoreo y los soportes suministrados, son conformes a la descripción del mapa de riesgos, denotando un adecuado seguimiento
AUN ESTORAQUES: El monitoreo y los soportes suministrados, son conformes a la descripción del mapa de riesgos, denotando un adecuado seguimiento
SFF GUANENTA ALTO RIO FONCE: El monitoreo y los soportes suministrados, son conformes a la descripción del mapa de riesgos, denotando un adecuado seguimiento
SFF IGUAQUE: El monitoreo y los soportes suministrados, son conformes a la descripción del mapa de riesgos, denotando un adecuado seguimiento
PNN PISBA: El monitoreo y los soportes suministrados, son conformes a la descripción del mapa de riesgos, denotando un adecuado seguimiento
PNN SERRANIA YARIGUIES: El monitoreo y los soportes suministrados, son conformes a la descripción del mapa de riesgos, denotando un adecuado seguimiento
PNN TAMA: El monitoreo y los soportes suministrados, son conformes a la descripción del mapa de riesgos, denotando un adecuado seguimiento</t>
  </si>
  <si>
    <t>1.PNN Complejo volcánico Doña Juana: El monitoreo y los soportes suministrados, son conformes a la descripción del mapa de riesgos, denotando un adecuado seguimiento
2.PNN Cueva De Los Guacharos: El monitoreo y los soportes suministrados, son conformes a la descripción del mapa de riesgos, denotando un adecuado seguimiento
3.PNN Las Hermosas: El monitoreo y los soportes suministrados, son conformes a la descripción del mapa de riesgos, denotando un adecuado seguimiento
4.PNN Las Orquídeas: El monitoreo y los soportes suministrados, son conformes a la descripción del mapa de riesgos, denotando un adecuado seguimiento
5.PNN Nevado Del Huila: El monitoreo y los soportes suministrados, son conformes a la descripción del mapa de riesgos, denotando un adecuado seguimiento
6.PNN Puracé: El monitoreo y los soportes suministrados, son conformes a la descripción del mapa de riesgos, denotando un adecuado seguimiento
7.PNN Selva De Florencia: El monitoreo y los soportes suministrados, son conformes a la descripción del mapa de riesgos, denotando un adecuado seguimiento
8.PNN Tatamá: El monitoreo y los soportes suministrados, son conformes a la descripción del mapa de riesgos, denotando un adecuado seguimiento
9.SFF Galeras: El monitoreo y los soportes suministrados, son conformes a la descripción del mapa de riesgos, denotando un adecuado seguimiento
10.SFF Isla De La Corota: El monitoreo y los soportes suministrados, son conformes a la descripción del mapa de riesgos, denotando un adecuado seguimiento
11.SFF Otún Quimbaya: El monitoreo y los soportes suministrados, son conformes a la descripción del mapa de riesgos, denotando un adecuado seguimiento</t>
  </si>
  <si>
    <t>OGR: X</t>
  </si>
  <si>
    <t>PNN Amacayacu: X</t>
  </si>
  <si>
    <t>PNN Churumbelos: x
SF PM Orito:x
PNN Alto Fragua: x
PNN Cahuinarí: x
PNN Chiribiquete:x
RNN Puinawai: x
RNN Nukak: x
PNN Yaigojé Apaporis: x
PNN Río Puré; X
PNN La Paya: x</t>
  </si>
  <si>
    <t>PNN S. MACARENA: 15/08/2023.
PNN EL TUPARRO: 15/08/2023
DNMI CINARUCO: 15/08/2023
PNN TINIGUA: 15/08/2023
PNN SUMAPAZ: 15/08/2023
PNN CHINGAZA: 15/08/2023
PNN PICACHOS: 15/08/2023</t>
  </si>
  <si>
    <r>
      <rPr>
        <b/>
        <sz val="10"/>
        <color theme="1"/>
        <rFont val="Arial Narrow"/>
        <family val="2"/>
      </rPr>
      <t xml:space="preserve">OGR: </t>
    </r>
    <r>
      <rPr>
        <sz val="10"/>
        <color theme="1"/>
        <rFont val="Arial Narrow"/>
        <family val="2"/>
      </rPr>
      <t xml:space="preserve">Para este cuatrimestre la OGR generó socializaciones en estructuración de Planes de Emergencia y Contingencia de desastres naturales e incendios forestales así mismo asesorias a estos
</t>
    </r>
    <r>
      <rPr>
        <b/>
        <sz val="10"/>
        <color theme="1"/>
        <rFont val="Arial Narrow"/>
        <family val="2"/>
      </rPr>
      <t xml:space="preserve">Evidencias.
</t>
    </r>
    <r>
      <rPr>
        <sz val="10"/>
        <color theme="1"/>
        <rFont val="Arial Narrow"/>
        <family val="2"/>
      </rPr>
      <t>1. Listado de asistencia y ayuda de memoria PECDNS PNN Los Nevados 16052023
2. Listado de asistencia y ayuda de memoria  PECDNS PNN Los Nevados 23052023
3. LISTA DE ASISTENCIA  DEL ASESORIA PECDNS  PNN NEVADOS 29052023
4. LISTA DE ASISTENCIA  PECDNS PNN NEVADOS 30052023
5. LISTA ASISTENCIA ACTUALIZACION  PECDNS PNN NEVADOS 31052023
6. Reunión asesoria PECDNS PNN  LA PAYA
https://drive.google.com/drive/folders/1-9RnNiKRRRD7BXXd8XNPkATzGUDIP2qu?usp=drive_link</t>
    </r>
  </si>
  <si>
    <r>
      <rPr>
        <b/>
        <sz val="10"/>
        <color theme="1"/>
        <rFont val="Arial Narrow"/>
        <family val="2"/>
      </rPr>
      <t>OGR</t>
    </r>
    <r>
      <rPr>
        <sz val="10"/>
        <color theme="1"/>
        <rFont val="Arial Narrow"/>
        <family val="2"/>
      </rPr>
      <t>: Para el cuatrimestre la OGR realizaró seguimiento al Estado de los Planes de Emergencia y Contingencia de las áreas protegidas, con el objetivo de conocer la trazabilidad del trámite y remitir las recomendaciones pertinentes para cada una de las áreas Protegidas. La Dirección Territorial acompañará técnicamente el proceso de actualización de los PECDNS,  Quedando como evidencia los  memorandos enviados:  
1. Memorando seguimiento PECDNS DTPA  07/06/2023
2. Memorando Seguimiento PECDNS DTCA  07/06/2023
3. Memorando seguimiento PECDNS DTAM 07/06/2023
4. Memorando seguimiento PECDNS PNN Orquideas 08/06/2023
5. Memorado seguimiento PNN LA PAYA 20/06/2023
https://drive.google.com/drive/folders/1uDbz6GvhwjtamxNRMBlu_zQHGKZlQHU2?usp=drive_link</t>
    </r>
  </si>
  <si>
    <r>
      <t>1</t>
    </r>
    <r>
      <rPr>
        <b/>
        <sz val="10"/>
        <color theme="1"/>
        <rFont val="Arial Narrow"/>
        <family val="2"/>
      </rPr>
      <t xml:space="preserve">. PNN Los Nevados: </t>
    </r>
    <r>
      <rPr>
        <sz val="10"/>
        <color theme="1"/>
        <rFont val="Arial Narrow"/>
        <family val="2"/>
      </rPr>
      <t xml:space="preserve">El Servicio Geológico Colombiano expide el 30 de marzo de 2023 un boletín extraordinario en el que  reporta el incremento de la la actividad del Volcán Nevado del Ruíz (pasando de nivel amarillo a naranja),  lo que conlleva a la expedición por Parques Nacionales Naturales de Colombia de la Resolución 068 del 31 de marzo del 2023  “Por medio de la cual se ordena el cierre total y en consecuencia se prohlbe el ingreso de visitantes y la prestacion de servicios ecoturisticos en el Parque Nacional Natural Los Nevados”.
En términos de la implementación del Plan de Emergencias, se reportan las siguientes acciones relevantes:
Se generan espacios internos de planificación frente a la contingencia generada por el aumento en la actividad del Nevado del Ruiz de Nivel Amarillo a NIVEL NARANJA Ó (III), ERUPCION PROBABLE EN TERMINO DE DÍAS O SEMANAS, emitida el día jueves 30 de marzo de 2023. al respecto se proyecta una propuesta de Plan de acción para la atención y gestión del Parque ante el cambio de actividad del volcán.
Producto del incremento en la actividad del volcán nevado del Ruiz,  surge la necesidad de actualizar el plan de emergencias, específicamente el plan de contingencias por actividad volcánica para posibilitar la realización de actividades misionales en algunos sectores de menor riesgo, generando el ejercicio en conjunto con la lider temática de la DTAO y en coordinación con la Oficina de Gestión del Riesgo de Parques Nacionales Naturales de Colombia.
Participación activa en los Consejos Municipales y Departamentales para la Gestión del Riesgo de Desastres CMGRD y CDGRD derivados del incremento actividad volcán nevado del Ruiz; así las cosas se ha participado en los Consejos de Risaralda, Manizales, Ibagué, Murillo,  Salento,  Santa Isabel  y Anzoátegui. 
</t>
    </r>
    <r>
      <rPr>
        <b/>
        <sz val="10"/>
        <color theme="1"/>
        <rFont val="Arial Narrow"/>
        <family val="2"/>
      </rPr>
      <t>Evidencias</t>
    </r>
    <r>
      <rPr>
        <sz val="10"/>
        <color theme="1"/>
        <rFont val="Arial Narrow"/>
        <family val="2"/>
      </rPr>
      <t>: Boletín extraordinario del 30 de marzo de 2023
Informe II Reporte PAA PDECDNSN 2023 oficial
Carpeta de Actualización Plan Emergencias PNN Los Nevados
https://drive.google.com/drive/folders/12v2OrO7n-BUjTYtxpiT3nflM5Slx8aiM?usp=sharing
2.PNN Complejo volcánico Doña Juana: No se presenta materialización del riesgo o novedades.
3.PNN Cueva De Los Guacharos: No se presenta materialización del riesgo o novedades. No se anexan evidencias
4.PNN Las Hermosas: No se presenta materialización del riesgo o novedades. No se anexan evidencias
5.PNN Las Orquídeas: No se presenta materialización del riesgo o novedades. No se anexan evidencias
6.PNN Nevado Del Huila: No se presenta materialización del riesgo o novedades. No se anexan evidencias
7.PNN Puracé: No se presenta materialización del riesgo o novedades. No se anexan evidencias
8.PNN Selva De Florencia: No se presenta materialización del riesgo o novedades. No se anexan evidencias
9.PNN Tatamá: No se presenta materialización del riesgo o novedades. No se anexan evidencias
10.SFF Galeras: No se presenta materialización del riesgo o novedades. No se anexan evidencias
11.SFF Isla De La Corota: No se presenta materialización del riesgo o novedades. No se anexan evidencias
12.SFF Otún Quimbaya: No se presenta materialización del riesgo o novedades. No se anexan evidencias</t>
    </r>
  </si>
  <si>
    <t>PNN LOS NEVADOS: X</t>
  </si>
  <si>
    <t>PNN LOS NEVADOS: Acciones por la situación de emergencia</t>
  </si>
  <si>
    <t>PNN COMPLEJO VOLCANICO DOÑA JUANA: X
PNN CUEVA DE LOS GUACHAROS: X
SFF GALERAS: X
SFF ISLA DE LA COROTA: X 
PNN LAS HERMOSAS: X 
PNN LAS ORQUIDEAS: X
PNN LOS NEVADOS: X
PNN NEVADO DEL HUILA: X
SFF OTUN QUIMBAYA: X 
PNN PURACE: X 
PNN SELVAS TATAMA: X
PNN SELVA DE FLORENCIA: X</t>
  </si>
  <si>
    <t>Las Areas protegidas  de la DTAN no informaron  situaciónes emergencia para emitir las recomendaciones y/o activara las acciones establecidas en PECDNS</t>
  </si>
  <si>
    <t>PNN CATATUMBO BARI: 03/08/2023
PNN COCUY: 03/08/2023
ANU ESTORAQUES: 03/08/2023
SFF GUANENTA ALTO RIO FONCE: 03/08/2023
SFF IGUAQUE: 03/08/2023
PNN PISBA: 03/08/2023
PNN SERRANIA YARIGUIES: 03/08/2023
PNN TAMA: 03/08/2023</t>
  </si>
  <si>
    <t>PNN CATATUMBO BARI: El control no se ejecuto debido a que el riesgo no se materializo 
PNN COCUY: El control no se ejecuto debido a que el riesgo no se materializo 
AUN ESTORAQUES: El control no se ejecuto debido a que el riesgo no se materializo
SFF GUANENTA ALTO RIO FONCE: El control no se ejecuto debido a que el riesgo no se materializo
SFF IGUAQUE: El control no se ejecuto debido a que el riesgo no se materializo
PNN PISBA: El control no se ejecuto debido a que el riesgo no se materializo
PNN SERRANIA YARIGUIES: El control no se ejecuto debido a que el riesgo no se materializo
PNN TAMA: El control no se ejecuto debido a que el riesgo no se materializo</t>
  </si>
  <si>
    <t>PNN COMPLEJO VOLCANICO DOÑA JUANA: X
PNN CUEVA DE LOS GUACHAROS: X
SFF GALERAS: X
SFF ISLA DE LA COROTA: X 
PNN LAS HERMOSAS: X 
PNN LAS ORQUIDEAS: X
PNN NEVADO DEL HUILA: X
SFF OTUN QUIMBAYA: X 
PNN PURACE: X 
PNN SELVAS TATAMA: X
PNN SELVA DE FLORENCIA: X</t>
  </si>
  <si>
    <t>El riesgo no se materializo</t>
  </si>
  <si>
    <t>PNN CORDILLERA DE LOS PICACHOS:X
PNN CHINGAZA:X
PNN SIERRA DE LA MACARENA:X 
PNN TUPARRO: X
PNN TINIGUA: X
PNN SUMAPAZ: X
DNMI Cinaruco:X</t>
  </si>
  <si>
    <t>PNN FARALLONES DE CALI: El control no se ejecuto debido a que el riesgo no se materializo, no se anexan evidencias.
PNN GORGONA: El control no se ejecuto debido a que el riesgo no se materializo, no se anexan evidencias.
SFF ISLA DE MALPELO: El control no se ejecuto debido a que el riesgo no se materializo, no se anexan evidencias.
PNN LOS KATIOS: El control no se ejecuto debido a que el riesgo no se materializo, no se anexan evidencias. 
PNN MUNCHIQUE: El control no se ejecuto debido a que el riesgo no se materializo, no se anexan evidencias. 
PNN SANQUIANGA: El control no se ejecuto debido a que el riesgo no se materializo, no se anexan evidencias.
PNN URAMBA BAHIA MALAGA: El control no se ejecuto debido a que el riesgo no se materializo, no se anexan evidencias.
PNN UTRIA: El control no se ejecuto debido a que el riesgo no se materializo, no se anexan evidencias.</t>
  </si>
  <si>
    <t>PNN FARALLONES DE CALI:X
PNN GORGONA: X
SFF ISLA DE MALPELO: X
PNN LOS KATIOS : X
PNN MUNCHIQUE: X
PNN SANQUIANGA: X
PNN URAMBA BAHIA MALAGA: X
PNN UTRIA: X</t>
  </si>
  <si>
    <t>SFF ACANDÍ: Durante el segundo cuatrimestre el equipo técnico del área protegida activó los protocolos de PVC para tener en cuenta durante el desarrollo de recorridos de PVC en territorio marinos y terrestres, para el ejercicio de Autoridad Ambiental dentro del área protegida.
Evidencia: Pantallazo WhatsApp
SFF LOS COLORADOS: Para el periodo de reporte, se activó el PECDNS ante la alerta generada por los posibles efectos del fenómeno del niño desde la DTCA; con lo cual, se generó un espacio de reunión con el equipo del área protegida el 5 de julio de 2023 (Anexo 1. Acta activación PECDNS-Fenómeno del niño05.07.23), además, se realizó el análisis y clasificación de riesgos para conocimiento de la DTCA (Anexo 2. Analisis_Fenomeno del niño_ 2023-2024). De igual manera, el 21 de julio se generó un memorando de comunicación 20236750001563 dirigido a la DTCA (Anexo 3. Memorando-DTCA-Fenomenodelniño), a fin de dar a conocer las acciones estratégicas definidas por el SFF Los Colorados frente al fenómeno del niño y las necesidades presupuestales y herramientas identificadas para hacer frente a dicha situación (Anexo 4. solicitud equipos SFFC _gestión riesgo fen-niño).
PNN CRSB: Sin información.
PNN PARAMILLO: Durante el periodo no se presentaron en el PNN Paramillo situaciones que ameritara activar  el Plan de emergencias y contingencias por desastres naturales. No se presenta evidencias.
PNN SNSM: Sin información.
PNN CMH: A la fecha no se han presentado situaciones de emergencias por desastres naturales que requieran la activación del PLEC.
PNN CP: El PNN Corales de Profundidad envió orfeo según memorando con radicado No.20236670000753, mencionando el cumplimiento y la finalización del periodo de implementación, del Plan de Emergencias y Contingencias por Desastres Naturales y Socioambientales (PECDNS), a la DTCA, anexando el informe final de su implementación. La DTCA responde positivamente, validando la implementación del PECDNS, según memorando No.20236550001213.
En el memorando enviado a la DTCA, se menciona la limitación que tiene el área protegida, para la actualización del PECDNS; se carece de un equipo de funcionarios de planta de personal, solo cuenta con cuatro contratistas, que tienen sus compromisos de trabajo enfocados en otras actividades temáticas que requiere el área protegida. Está a la espera el nombramiento del resultado de una convocatoria interna de PNNC, de tres cargos para el área protegida, correspondiente a un técnico, un profesional y un profesional especializado, se espera con ello abordar la actualización del documento PECDNS para el PNN Corales de Profundidad. Según lo mencionado, el PNN Corales de Profundidad no reporta este riesgo, por carecer del documento actualizado del PECDNS, y validado por la Oficina de Gestión del Riesgo de Nivel Central.   
Limitaciones. El PNN Corales de Profundidad, carece de una planta de personal completa, actualmente el único funcionario es el jefe del área protegida. Desde el año 2021 se viene solicitando mediante orfeos enviados a la DTCA y Nivel Central, el nombramiento de la planta de personal, pero a la fecha no se realizado aún los nombramientos.    
PNN de Macuira: Para los meses Mayo, Junio, julio y agosto en el PNN Macuira no se reportan situaciones de riesgo público directo que generan coordinar su atención oportuna con las instancias competentes. La hoja metodológica (HM) indica que: Las áreas protegidas en las cuales no se presenten situaciones de riesgo público, no serán necesario su reporte.
PNN OPMBL: El PECDNS se encuentra en su segundo año de implementacion, aunque especificamente en el AP no se presentaron sitaciones de de riesgo de desastre, en la Isla se presento un incendio forestal en el Parque Regional The Peak, por lo que fue activado el CMGRD, del cual se es miembro y se participo activamente para el apoyo en el seguimiento del evento desde el CMGRD. Ademas, durante la emergencia con el apoyo de la DTCA y la Brigada de Bomberos de VIPIS se realizo un taller de capacitacion basico de incendios forestales.
RNC BEATA: En proceso de estructuración de la AP, por lo tanto, aún no genera reportes.
SFF CGSM: Para la vigencia del segundo cuatrimestre no se reportan eventos asociados a las amenazas identificadas en el PLEC y que deban ser informadas o coordinadas para su atención oportuna con las instancias competentes
PNN CRSB: Sin información.
PNN TAYRONA: Sin información.
SFF LOS FLAMENCOS: Sin información.
PNN BPK: Sin información.</t>
  </si>
  <si>
    <t xml:space="preserve">El Área Protegida activara el Plan de Emergencias y contingencias por desastres naturales o incendios forestales e informara a la Dirección Territorial, Nivel Central y a las entidades competentes, de la situación presentada con el fin de atender el evento. Dejando como evidencia correos electrónicos,  memorandos, informes y otro tipo de comunicaciones informales (whatsapp)
</t>
  </si>
  <si>
    <t xml:space="preserve">Posibilidad de afectación económica y reputacional por  impacto de las funciones ecosistémicas  (VOCs)  y la integridad del personal de las mismas,  debido a una respuesta inadecuada  ante una situación de emergencia generada por fenómenos naturales o incendios forestales en el área protegida. </t>
  </si>
  <si>
    <t>PNN FARALLONES DE CALI: El monitoreo es conforme a la descripción del mapa de riesgos, denotando un adecuado seguimiento
PNN GORGONA: El monitoreo es conforme a la descripción del mapa de riesgos, denotando un adecuado seguimiento
SFF ISLA DE MALPELO: El monitoreo es conforme a la descripción del mapa de riesgos, denotando un adecuado seguimiento
PNN LOS KATIOS: El monitoreo es conforme a la descripción del mapa de riesgos, denotando un adecuado seguimiento
PNN MUNCHIQUE: El monitoreo es conforme a la descripción del mapa de riesgos, denotando un adecuado seguimiento
PNN SANQUIANGA: El monitoreo es conforme a la descripción del mapa de riesgos, denotando un adecuado seguimiento
PNN URAMBA BAHIA MALAGA: El monitoreo es conforme a la descripción del mapa de riesgos, denotando un adecuado seguimiento
PNN UTRIA: El monitoreo es conforme a la descripción del mapa de riesgos, denotando un adecuado seguimiento</t>
  </si>
  <si>
    <t>PNN CORDILLERA DE LOS PICACHOS: El monitoreo es conforme a la descripción del mapa de riesgos, denotando un adecuado seguimiento
PNN CHINGAZA: El monitoreo es conforme a la descripción del mapa de riesgos, denotando un adecuado seguimiento
PNN SIERRA DE LA MACARENA : El monitoreo es conforme a la descripción del mapa de riesgos, denotando un adecuado seguimiento
PNN TUPARRO: El monitoreo es conforme a la descripción del mapa de riesgos, denotando un adecuado seguimiento
PNN TINIGUA: El monitoreo es conforme a la descripción del mapa de riesgos, denotando un adecuado seguimiento
PNN SUMAPAZ: El monitoreo es conforme a la descripción del mapa de riesgos, denotando un adecuado seguimiento
DNMI Cinaruco: El monitoreo es conforme a la descripción del mapa de riesgos, denotando un adecuado seguimiento</t>
  </si>
  <si>
    <t>PNN CATATUMBO BARI: El monitoreo es conforme a la descripción del mapa de riesgos, denotando un adecuado seguimiento
PNN COCUY: El monitoreo es conforme a la descripción del mapa de riesgos, denotando un adecuado seguimiento
AUN ESTORAQUES: El monitoreo es conforme a la descripción del mapa de riesgos, denotando un adecuado seguimiento
SFF GUANENTA ALTO RIO FONCE: El monitoreo es conforme a la descripción del mapa de riesgos, denotando un adecuado seguimiento
SFF IGUAQUE: El monitoreo es conforme a la descripción del mapa de riesgos, denotando un adecuado seguimiento
PNN PISBA: El monitoreo es conforme a la descripción del mapa de riesgos, denotando un adecuado seguimiento
PNN SERRANIA YARIGUIES: El monitoreo es conforme a la descripción del mapa de riesgos, denotando un adecuado seguimiento
PNN TAMA: El monitoreo es conforme a la descripción del mapa de riesgos, denotando un adecuado seguimiento</t>
  </si>
  <si>
    <r>
      <rPr>
        <b/>
        <sz val="10"/>
        <rFont val="Arial Narrow"/>
        <family val="2"/>
      </rPr>
      <t>PNN LOS NEVADOS:</t>
    </r>
    <r>
      <rPr>
        <sz val="10"/>
        <rFont val="Arial Narrow"/>
        <family val="2"/>
      </rPr>
      <t xml:space="preserve"> El monitoreo y los soportes suministrados, son conformes a la descripción del mapa de riesgos, denotando un adecuado seguimiento
1.PNN Complejo volcánico Doña Juana: El monitoreo es conforme a la descripción del mapa de riesgos, denotando un adecuado seguimiento
2.PNN Cueva De Los Guacharos: El monitoreo es conforme a la descripción del mapa de riesgos, denotando un adecuado seguimiento
3.PNN Las Hermosas: El monitoreo es conforme a la descripción del mapa de riesgos, denotando un adecuado seguimiento
4.PNN Las Orquídeas: El monitoreo es conforme a la descripción del mapa de riesgos, denotando un adecuado seguimiento
5.PNN Nevado Del Huila: El monitoreo es conforme a la descripción del mapa de riesgos, denotando un adecuado seguimiento
6.PNN Puracé: El monitoreo es conforme a la descripción del mapa de riesgos, denotando un adecuado seguimiento
7.PNN Selva De Florencia: El monitoreo es conforme a la descripción del mapa de riesgos, denotando un adecuado seguimiento
8.PNN Tatamá: El monitoreo es conforme a la descripción del mapa de riesgos, denotando un adecuado seguimiento
9.SFF Galeras: El monitoreo es conforme a la descripción del mapa de riesgos, denotando un adecuado seguimiento
10.SFF Isla De La Corota: El monitoreo es conforme a la descripción del mapa de riesgos, denotando un adecuado seguimiento
11.SFF Otún Quimbaya: El monitoreo es conforme a la descripción del mapa de riesgos, denotando un adecuado seguimiento</t>
    </r>
  </si>
  <si>
    <t>PNN Los Nevados: X
1.PNN Complejo volcánico Doña Juana: X 
2.PNN Cueva De Los Guacharos: X
3.PNN Las Hermosas: X
4.PNN Las Orquídeas: X
5.PNN Nevado Del Huila: X
6.PNN Puracé: X
7.PNN Selva De Florencia: X
8.PNN Tatamá: X
9.SFF Galeras: X
10.SFF Isla De La Corota: X
11.SFF Otún Quimbaya: X</t>
  </si>
  <si>
    <t>PNN Churumbelos: X
SF PM Orito: X 
PNN Alto Fragua: X
PNN Cahuinarí: X
PNN Chiribiquete: X
RNN: Puinawai: X
RNN Nukak: X
PNN Yaigojé Apaporis: X
PNN Río Puré; X
PNN la Paya: X
PNN Amacayacu: X</t>
  </si>
  <si>
    <t>PNN Churumbelos: según memorando 20221500145783 del 16 de diciembre 2022 el área protegida recibe la aprobación  de actualización del Plan de Contingencia para el Riesgo Público del PNN Serranía de Los Churumbelos 2022. Al grupo del trabajo del área protegida se hizo la socialización del documento plan de contingencia de riesgo público-PCRP
Anexo 1_Acta inducción socialización PCRP grupo trabajo PNN SCHAW 2023
https://drive.google.com/drive/u/3/folders/1JdBBBcrauFijgMrt4pUbAkr2DBJyKhfx
SF PM Orito: El área protegida realiza la socialización del Plan de Contingencia de Riesgo Público al equipo del área protegida. Anexo 1_ Taller del PCRP al equipo del SF PMOIA. 
https://drive.google.com/drive/u/0/folders/128gcmfep2Zf7u1_iykTrHJq6ci0Cd0I1
PNN Alto Fragua: La actualización del Plan de Contingencia para el riesgo público del área fue aprobado el 02/08/2022 con memorando 20221500001653 por la OGR. Se reprograma socialización para el mes de septiembre. No se adjunta avidencia.
PNN Cahuinarí: se genera informe de SEGUIMIENTO PLAN DE CONTINGENCIA EN RIESGO PÚBLICO, Anexo 1 Informe de Riesgo Publico_24_06_2023, Así mismo, expone mediante orfeo el Reporte de Presencia y ocupación de grupos armados ilegales en las instalaciones e infraestructura (cabañas) del PNN Cahuinari. Anexo 2 Memo Reporte de Presencia y ocupación de grupos armados ilegales, así mismo, también con memorando da conocer por situaciones de riesgo publico en la zona del área Protegida del PNN Cahuinari, Anexo 3 Situación de Riesgo Publico en área Protegida PNN Cahuinari. Anexo 4 lista_asistencia socialización 30_06_2023 riesgo publico
https://drive.google.com/drive/u/0/folders/1lbm3kuIfLNDF5dmjFJ3k3ULeGu7fiYUO
PNN Chiribiquete: Mediante memorando 20235170001643 del 26 de junio de 2023 se envia a la DTAM solicitud de información respecto al estado de avance de la revisión del PCRP. Posteriormente la DTAM mediante memorando No. 20235050000703 del 27jun2023 remite observaciones; el AP ajusta lo solicitado y entrega el documento ajustado mediante memorando No. 20235170001863 del 13 de julio de 2023.
Anexo 1. Memo_Impulso revision PCRP jun
Anexo 2. Envio_ajustes PCRP_13jul2023
https://drive.google.com/drive/u/2/folders/1vjg0fNGfa_yxsja_IVrr-0sqcRNUb_O7
RNN Puinawai: la reserva avanza en la actualización del Plan de Contigencia para Riesgo Público en la construcción de un documento borrador. Anexo 1. Doc. Borrador actualizaciónPCRPPUINAWAI
https://drive.google.com/drive/u/0/folders/1ExblhfDQFrPmOSok_6nZBqfjVeuZJ6yG
RNN NUKAK: Se realiza socialización del documento de PCRP del AP, con el equipo técnico (funcionarios y contratista) de acuerdo al procedimiento de plan de acción del protocolo, en el entedido que la mayoría del personal del equipo es nuevo. Anexo 1. 05-05-2023_Socialización PCRP -Listado de asitencia y ayuda memoria.
https://drive.google.com/drive/u/0/folders/14_JNMyHphrF8qMjWhI7u206VTic2ielv
PNN Yaigojé Apaporis: Se cuenta con informe situación de riesgo público, se envía ruta técnica para actualizar el documento de PCRP, el cual debe hacerse a partir de ejercicios de análisis de riesgos PIC, situaciones, escenarios y acciones a corto, mediano plazo que permita disminuir el RP en el area, esto mediante el Orfeo # 20235150000693 fecha 28-07-2023. 
Anexo 1 memorando notificación estado actualización PCRP-PNN YAP 28-07-2023
https://drive.google.com/drive/u/0/folders/1hXq_HDHdkDWc-Vxf_LRNi6ExO1w0LBLx
PNN Amacayacu: No se reporta 
PNN Río Puré: El documento PCRP se encuentra en actualización. No se adjuntan evidencias. 
PNN La Paya: No se adjuntan evidencias debido a que el plan de riesgo público del área protegida se encuentra en actualización.</t>
  </si>
  <si>
    <r>
      <rPr>
        <b/>
        <sz val="11"/>
        <color theme="1"/>
        <rFont val="Arial Narrow"/>
        <family val="2"/>
      </rPr>
      <t xml:space="preserve">GTEA: </t>
    </r>
    <r>
      <rPr>
        <sz val="11"/>
        <color theme="1"/>
        <rFont val="Arial Narrow"/>
        <family val="2"/>
      </rPr>
      <t>14/08/2023</t>
    </r>
  </si>
  <si>
    <r>
      <rPr>
        <b/>
        <sz val="11"/>
        <color theme="1"/>
        <rFont val="Arial Narrow"/>
        <family val="2"/>
      </rPr>
      <t xml:space="preserve">Grupo de Trámites y Evaluación Ambiental GTEA: </t>
    </r>
    <r>
      <rPr>
        <sz val="11"/>
        <color theme="1"/>
        <rFont val="Arial Narrow"/>
        <family val="2"/>
      </rPr>
      <t>Se realizó socialización de presentación de conflicto de intereses de la entidad el 2 de junio de 2023, posterior a dinámica de encuesta: Kahoot. Evidencia: 02062023_Acta Reunión Seguimiento GTEA, 20230602_GTEA reunion 2 junio 2023 .xlsx - GAINF_FO_04, PPT_Prezzi_ Conflicto de intereses.pptx</t>
    </r>
  </si>
  <si>
    <r>
      <rPr>
        <b/>
        <sz val="11"/>
        <color theme="1"/>
        <rFont val="Arial Narrow"/>
        <family val="2"/>
      </rPr>
      <t xml:space="preserve">GTEA: </t>
    </r>
    <r>
      <rPr>
        <sz val="11"/>
        <color theme="1"/>
        <rFont val="Arial Narrow"/>
        <family val="2"/>
      </rPr>
      <t>50%</t>
    </r>
  </si>
  <si>
    <t>PNN Churumbelos: 26/07/2023
SF PM Orito: 26/07/2023
PNN Alto Fragua: 26/07/2023
PNN Cahuinarí: 26/07/2023
PNN Chiribiquete: 26/07/2023
RNN Puinawai: 26/07/2023
RNN Nukak: 26/07/2023
PNN Yaigojé Apaporis: 26/07/2023
PNN Amacayacu: 26/07/2023
PNN Río Puré: 26/07/2023
PNN La Paya: 26/07/2023</t>
  </si>
  <si>
    <t>PNN Cahuinarí: X</t>
  </si>
  <si>
    <t>PNN Churumbelos: N/A
SF PM Orito: N/A
PNN Alto Fragua: N/A
PNN Cahuinarí: N/A
PNN Chiribiquete: N/A
RNN Puinawai: N/A
RNN Nukak: N/A
PNN Yaigojé Apaporis: N/A
PNN Amacayacu: N/A
PNN Río Puré: N/A
PNN La Paya: N/A</t>
  </si>
  <si>
    <t>PNN Churumbelos: 
SF PM Orito: x
PNN Alto Fragua: X
PNN Chiribiquete: 
RNN Puinawai: 
RNN Nukak: 
PNN Yaigojé Apaporis:
PNN Amacayacu: 
PNN Río Puré: 
PNN La Paya: x</t>
  </si>
  <si>
    <r>
      <rPr>
        <sz val="12"/>
        <color theme="1"/>
        <rFont val="Arial Narrow"/>
        <family val="2"/>
      </rPr>
      <t>1.</t>
    </r>
    <r>
      <rPr>
        <b/>
        <sz val="12"/>
        <color theme="1"/>
        <rFont val="Arial Narrow"/>
        <family val="2"/>
      </rPr>
      <t xml:space="preserve">PNN Complejo Volcánico Doña Juana: </t>
    </r>
    <r>
      <rPr>
        <sz val="12"/>
        <color theme="1"/>
        <rFont val="Arial Narrow"/>
        <family val="2"/>
      </rPr>
      <t>Durante el periodo de reporte, se realizaron recorridos de PVC de los cuales se adjuntan las siguientes</t>
    </r>
    <r>
      <rPr>
        <b/>
        <sz val="12"/>
        <color theme="1"/>
        <rFont val="Arial Narrow"/>
        <family val="2"/>
      </rPr>
      <t xml:space="preserve"> Evidencia: </t>
    </r>
    <r>
      <rPr>
        <sz val="12"/>
        <color theme="1"/>
        <rFont val="Arial Narrow"/>
        <family val="2"/>
      </rPr>
      <t>Correo de Parques Nacionales Naturales de Colombia - REPORTE I y II TRIMESTRE PAA 2023_ Área en Presión Cubierta por recorridos - PNN DOÑA JUANA
2.</t>
    </r>
    <r>
      <rPr>
        <b/>
        <sz val="12"/>
        <color theme="1"/>
        <rFont val="Arial Narrow"/>
        <family val="2"/>
      </rPr>
      <t xml:space="preserve">PNN Cueva De Los Guacharos: </t>
    </r>
    <r>
      <rPr>
        <sz val="12"/>
        <color theme="1"/>
        <rFont val="Arial Narrow"/>
        <family val="2"/>
      </rPr>
      <t>Durante el periodo de reporte, se realizaron recorridos de PVC de los cuales se adjuntan las siguientes</t>
    </r>
    <r>
      <rPr>
        <b/>
        <sz val="12"/>
        <color theme="1"/>
        <rFont val="Arial Narrow"/>
        <family val="2"/>
      </rPr>
      <t xml:space="preserve"> Evidencia: </t>
    </r>
    <r>
      <rPr>
        <sz val="12"/>
        <color theme="1"/>
        <rFont val="Arial Narrow"/>
        <family val="2"/>
      </rPr>
      <t>Correo de Parques Nacionales Naturales de Colombia - REPORTE I y II TRIMESTRE PAA 2023_ Área en Presión Cubierta por recorridos - PNN GUACHAROS
3.</t>
    </r>
    <r>
      <rPr>
        <b/>
        <sz val="12"/>
        <color theme="1"/>
        <rFont val="Arial Narrow"/>
        <family val="2"/>
      </rPr>
      <t xml:space="preserve">PNN Las Hermosas: </t>
    </r>
    <r>
      <rPr>
        <sz val="12"/>
        <color theme="1"/>
        <rFont val="Arial Narrow"/>
        <family val="2"/>
      </rPr>
      <t xml:space="preserve">El equipo técnico del PNN Las Hermosas, registra en sus salidas de campo, las presiones observadas en el AP, posteriormente verificca las afectaciones relacionadas y las registra en el aplicativo SMART, una vez se generen los analisis en esta herramienta, es enviada la BACKUP y/o PATRULLAJES  a la DTAO   </t>
    </r>
    <r>
      <rPr>
        <b/>
        <sz val="12"/>
        <color theme="1"/>
        <rFont val="Arial Narrow"/>
        <family val="2"/>
      </rPr>
      <t>Evidencia:</t>
    </r>
    <r>
      <rPr>
        <sz val="12"/>
        <color theme="1"/>
        <rFont val="Arial Narrow"/>
        <family val="2"/>
      </rPr>
      <t xml:space="preserve">  Captura de pantalla de correo "Correo de Parques Nacionales Naturales de Colombia - PATRULLAJES_PNN LAS HERMOSAS_II SEM"</t>
    </r>
    <r>
      <rPr>
        <b/>
        <sz val="12"/>
        <color theme="1"/>
        <rFont val="Arial Narrow"/>
        <family val="2"/>
      </rPr>
      <t xml:space="preserve"> </t>
    </r>
    <r>
      <rPr>
        <sz val="12"/>
        <color theme="1"/>
        <rFont val="Arial Narrow"/>
        <family val="2"/>
      </rPr>
      <t xml:space="preserve">
4</t>
    </r>
    <r>
      <rPr>
        <b/>
        <sz val="12"/>
        <color theme="1"/>
        <rFont val="Arial Narrow"/>
        <family val="2"/>
      </rPr>
      <t xml:space="preserve">.PNN Las Orquídeas: </t>
    </r>
    <r>
      <rPr>
        <sz val="12"/>
        <color theme="1"/>
        <rFont val="Arial Narrow"/>
        <family val="2"/>
      </rPr>
      <t>Se han desarrollado jornadas de recorridos de PVC en los sectores ubicados al interior del AP, principalmente entre los sectores Calles, Venados y Abriaquí, todos ellos realizados de manera terrestre (lomo de mula o a pie), con el fin de identificar y verificar presiones ocasionadas por las comunidades asentadas al interior del AP y como apoyo al monitoreo de VOC que está ejecutando el CAM. 
5.</t>
    </r>
    <r>
      <rPr>
        <b/>
        <sz val="12"/>
        <color theme="1"/>
        <rFont val="Arial Narrow"/>
        <family val="2"/>
      </rPr>
      <t>PNN Los Nevados</t>
    </r>
    <r>
      <rPr>
        <sz val="12"/>
        <color theme="1"/>
        <rFont val="Arial Narrow"/>
        <family val="2"/>
      </rPr>
      <t xml:space="preserve">: Durante el periodo de reporte, se realizaron recorridos de PVC de los cuales se adjuntan las siguientes </t>
    </r>
    <r>
      <rPr>
        <b/>
        <sz val="12"/>
        <color theme="1"/>
        <rFont val="Arial Narrow"/>
        <family val="2"/>
      </rPr>
      <t xml:space="preserve">Evidencias:
</t>
    </r>
    <r>
      <rPr>
        <sz val="12"/>
        <color theme="1"/>
        <rFont val="Arial Narrow"/>
        <family val="2"/>
      </rPr>
      <t>-Correo de Parques Nacionales Naturales de Colombia - 4 de 82 REPORTE I y II TRIMESTRE PAA 2023_ Área en Presión Cubierta por recorridos - PNN NEVADOS
-Ejecucion recorridos PVC Trimestre II 2023
-Programacion recorridos PVC trimestre II - 2023
6</t>
    </r>
    <r>
      <rPr>
        <b/>
        <sz val="12"/>
        <color theme="1"/>
        <rFont val="Arial Narrow"/>
        <family val="2"/>
      </rPr>
      <t>.PNN Nevado Del Huila</t>
    </r>
    <r>
      <rPr>
        <sz val="12"/>
        <color theme="1"/>
        <rFont val="Arial Narrow"/>
        <family val="2"/>
      </rPr>
      <t xml:space="preserve">: Durante el periodo de reporte, se realizaron recorridos de PVC, se generó Informe de II trimestre de PVC del PNN Nevado del Huila con sus respectivos anexos.
</t>
    </r>
    <r>
      <rPr>
        <b/>
        <sz val="12"/>
        <color theme="1"/>
        <rFont val="Arial Narrow"/>
        <family val="2"/>
      </rPr>
      <t>Evidencias:</t>
    </r>
    <r>
      <rPr>
        <sz val="12"/>
        <color theme="1"/>
        <rFont val="Arial Narrow"/>
        <family val="2"/>
      </rPr>
      <t xml:space="preserve"> - Correo envío Reporte PAA - Informe_PVC IITrim_2023_NHU
- PAA 2023 - NHU Reporte Junio
7.</t>
    </r>
    <r>
      <rPr>
        <b/>
        <sz val="12"/>
        <color theme="1"/>
        <rFont val="Arial Narrow"/>
        <family val="2"/>
      </rPr>
      <t>PNN Puracé</t>
    </r>
    <r>
      <rPr>
        <sz val="12"/>
        <color theme="1"/>
        <rFont val="Arial Narrow"/>
        <family val="2"/>
      </rPr>
      <t xml:space="preserve">: Durante el 2do trimestre de 2023 se han programado la totalidad de 33  reccorridos de PVC dentro de AP.
</t>
    </r>
    <r>
      <rPr>
        <b/>
        <sz val="12"/>
        <color theme="1"/>
        <rFont val="Arial Narrow"/>
        <family val="2"/>
      </rPr>
      <t>EVIDENCIAS</t>
    </r>
    <r>
      <rPr>
        <sz val="12"/>
        <color theme="1"/>
        <rFont val="Arial Narrow"/>
        <family val="2"/>
      </rPr>
      <t>:
Anexo 1. Formato de programacion de recorridos de PVC Abril a Junio
8.</t>
    </r>
    <r>
      <rPr>
        <b/>
        <sz val="12"/>
        <color theme="1"/>
        <rFont val="Arial Narrow"/>
        <family val="2"/>
      </rPr>
      <t>PNN Selva De Florencia</t>
    </r>
    <r>
      <rPr>
        <sz val="12"/>
        <color theme="1"/>
        <rFont val="Arial Narrow"/>
        <family val="2"/>
      </rPr>
      <t>: Se realiza el envio de los patrullajes a la DTAO (Correo_envio por Wetransfer__patrullajes_DTAO, Retroalimentación DTAO y NC).
9.</t>
    </r>
    <r>
      <rPr>
        <b/>
        <sz val="12"/>
        <color theme="1"/>
        <rFont val="Arial Narrow"/>
        <family val="2"/>
      </rPr>
      <t>PNN Tatamá:</t>
    </r>
    <r>
      <rPr>
        <sz val="12"/>
        <color theme="1"/>
        <rFont val="Arial Narrow"/>
        <family val="2"/>
      </rPr>
      <t xml:space="preserve"> Reporta a la DT el informe de AAMB_FO_30_PNN_TATAMA_II en el informe de PAA trimestre II, llevandolo a un drive de evidencias y reporrta su envío, en esta matriz con PVC aporta al  cumplimiento del indicador 22.
</t>
    </r>
    <r>
      <rPr>
        <b/>
        <sz val="12"/>
        <color theme="1"/>
        <rFont val="Arial Narrow"/>
        <family val="2"/>
      </rPr>
      <t>EVIDENCIAS</t>
    </r>
    <r>
      <rPr>
        <sz val="12"/>
        <color theme="1"/>
        <rFont val="Arial Narrow"/>
        <family val="2"/>
      </rPr>
      <t>: AAMB_FO_30_PNN_TATAMA
MATRIZ_REPORTE_PAA_II_2023
CORREO_ENVIO_REPORTE_PAA_II_2023 
10.</t>
    </r>
    <r>
      <rPr>
        <b/>
        <sz val="12"/>
        <color theme="1"/>
        <rFont val="Arial Narrow"/>
        <family val="2"/>
      </rPr>
      <t>SFF Galeras</t>
    </r>
    <r>
      <rPr>
        <sz val="12"/>
        <color theme="1"/>
        <rFont val="Arial Narrow"/>
        <family val="2"/>
      </rPr>
      <t xml:space="preserve">: SFF Galeras: Desde  el AP se cargan los recorridos de PVC en el SMART y se exporta en informe correspondiente, en el cual se describe las presiones reportadas  en los recorridos de PVC. </t>
    </r>
    <r>
      <rPr>
        <b/>
        <sz val="12"/>
        <color theme="1"/>
        <rFont val="Arial Narrow"/>
        <family val="2"/>
      </rPr>
      <t xml:space="preserve">Anexo </t>
    </r>
    <r>
      <rPr>
        <sz val="12"/>
        <color theme="1"/>
        <rFont val="Arial Narrow"/>
        <family val="2"/>
      </rPr>
      <t xml:space="preserve">1_Informe presiones antropicas reportadas_recorridos PVC y </t>
    </r>
    <r>
      <rPr>
        <b/>
        <sz val="12"/>
        <color theme="1"/>
        <rFont val="Arial Narrow"/>
        <family val="2"/>
      </rPr>
      <t>Anexo 2</t>
    </r>
    <r>
      <rPr>
        <sz val="12"/>
        <color theme="1"/>
        <rFont val="Arial Narrow"/>
        <family val="2"/>
      </rPr>
      <t>: Correo de envio a la DT.
11.</t>
    </r>
    <r>
      <rPr>
        <b/>
        <sz val="12"/>
        <color theme="1"/>
        <rFont val="Arial Narrow"/>
        <family val="2"/>
      </rPr>
      <t>SFF Isla De La Corota</t>
    </r>
    <r>
      <rPr>
        <sz val="12"/>
        <color theme="1"/>
        <rFont val="Arial Narrow"/>
        <family val="2"/>
      </rPr>
      <t xml:space="preserve">: Desde  el AP se cargan los recorridos de PVC en el SMART y se exporta en informe correspondiente, en el cual se describe las presiones reportadas  en los recorridos de PVC. 
</t>
    </r>
    <r>
      <rPr>
        <b/>
        <sz val="12"/>
        <color theme="1"/>
        <rFont val="Arial Narrow"/>
        <family val="2"/>
      </rPr>
      <t>Anexos:</t>
    </r>
    <r>
      <rPr>
        <sz val="12"/>
        <color theme="1"/>
        <rFont val="Arial Narrow"/>
        <family val="2"/>
      </rPr>
      <t xml:space="preserve">
1. Informe_General_PV y C_IITrimestre SFIC
2. Correo SIG-DTAO_REPORTE I y II TRIMESTRE PAA 2023
3. Correo DTAO- Entrega II Trimestre 
12.</t>
    </r>
    <r>
      <rPr>
        <b/>
        <sz val="12"/>
        <color theme="1"/>
        <rFont val="Arial Narrow"/>
        <family val="2"/>
      </rPr>
      <t xml:space="preserve">SFF Otún Quimbaya: </t>
    </r>
    <r>
      <rPr>
        <sz val="12"/>
        <color theme="1"/>
        <rFont val="Arial Narrow"/>
        <family val="2"/>
      </rPr>
      <t>Durante el 2do trimestre de 2023 se han programado la totalidad de 33  reccorridos de PVC dentro de AP.
EVIDENCIAS:Anexo 1. Formato de programacion de recorridos de PVC Abril a Junio</t>
    </r>
  </si>
  <si>
    <t xml:space="preserve">1. RN CB: 31/07/23
2. PNN BPK: 31/07/23
3. PNN OPMBL: 31/07/23
4. SFF ACANDÍ: 31/07/23
5. SFF LOS COLORADOS: 31/07/23
6. PNN CRSB: 31/07/23
7. PNN PARAMILLO: 31/07/23
8. PNN SNSM: 31/07/23
9. SFF CMH: 31/07/23
10. PNN CP: 31/07/23
11. PNN MACUIRA: 31/07/23
12. SFF CGSM: 31/07/23
13. PNN CRSB: 31/07/23
14. PNN TAYRONA: 31/07/23
15. SFF LOS FLAMENCOS: 31/07/23
</t>
  </si>
  <si>
    <t>VIPIS: Adjunta correo de envio a DTCA de informes e indicadores de PVC.
SFF ACANDÍ: Envia correo de reportes PVC a DTCA.
SFF LOS COLORADOS: Adjunta correo de envio a DTCA de informes e indicadores de PVC.
PNN CRSB: El área protegida realiza los recorridos de acuerdo a la progración, se anexa aamb_fo_25_programacion-trimestral-de-recorridos-de-prevencion-vigilancia-y-control_v_1
PNN PARAMILLO: Se generaron las respectivas programaciones para llevar a cabo los recorridos de PVC, aunque algunas de estas programaciones no se desarrollaron debido a inconvenientes presentados, la mayoría sí se ejecutaron, Se anexa el formato de programación semestral de recorridos de PVC,
PNN SNSM: Para el segundo trimestre de la vigencia 2023, el AP realizó la programación de recorridos de prevención, vigilancia y control de acuerdo al procedimiento y lo remitió a la DT para lo correspondiente. Evidencia: https://drive.google.com/drive/folders/1Qfu7YadtZ8NqALkJFYxbBkxs-1b9Ux-f
PNN CMH: El 21 de junio de 2023 mediante correo electrónico, se remite al técnico encargado del tema de PVC de la DTCA, el Segundo Reporte Trimestral para PAA del indicador de PVC, en el cual van incluidos: Resumen descriptivo de las acciones de PVC, Informe Trimestral de acciones de PVC, Informe trimestral SMART, Programación Trimestral de Recorridos de PVC, Ejecución Trimestral de Recorridos de PVC.
Anexo 1_Programación_Recorridos_Segundo_Trimestre_PVC-SFFCMH_2023.
Anexo 2_Ejecución_Recorridos_Segundo_Trimestre_PVC-SFFCMH_2023
PNN CP: Se envio a la DTCA el informe de PVC del II trimestre 2023.   
PNN MACUIRA: Sin información.
PNN OPMBL: La programamacion fue generada, ejecutada y fue debidamente diligenciado el formato 25, en el que se reportan 24 patrullajes, de estos 17 fueron marinos y 7 fueron mixtos por el manglar.
RNC BEATA: En proceso de estructuración de la AP, por lo tanto, aún no genera reportes.
SFF CGSM: Según requerimientos y compromisos del AP, se entrega INFORME TRIMESTRAL RECORRIDOS DE PVC, Plantilla_Trimestral PVC SFF CGSM - SMART del 2023-03-24 al 2023-06-15.pdf, AAMB_FO_26 donde se evidencia durante el segundo trimestre de la vigencia 2023, en el periodo comprendido entre abril y junio se realizaron Cuarenta y uno (41) recorridos; (6) recorridos acuáticos en los sectores de Aguas Vivas-Nueva Venecia, y (35) recorridos terrestres en el sector de Condazo-Mendegua. Se originaron 527 observaciones en el total, en el sector Aguas Vivas 48; en el sector Nueva Venecia 94; en el sector Condazo-Mendegua 385. En cuanto a avistamientos, se reportaron 255 avistamientos de fauna, distribuidos así: 247 aves, 3 reptiles, 2 peces y 2 mamíferos. De acuerdo con la programación AAMB_FO_25 se tenia presupestado 81 recorridos por reliazar. Ademas se ajunta 
MODELO DE INFORME TRIMESTRAL DE ACCIONES DE PREVENCIÓN, VIGILANCIA Y CONTROL EN LAS ÁREAS ADMINISTRADAS POR PARQUES NACIONALES NATURALES DE COLOMBIA AMMB_FO_30
PNN CRSB: El área protegida realiza los recorridos de acuerdo a la progración, se anexa aamb_fo_25_programacion-trimestral-de-recorridos-de-prevencion-vigilancia-y-control_v_1
PNN TAYRONA: Sin información.
SFF LOS FLAMENCOS: Sin información.
PNN BPK:  Adjunta correo de envio a DTCA de informes e indicadores de PVC.</t>
  </si>
  <si>
    <t xml:space="preserve">1. RN CB: X
2. PNN BPK: X
3. PNN OPMBL: X
4. SFF ACANDÍ: X
5. SFF LOS COLORADOS: X
6. PNN CRSB: X
7. PNN PARAMILLO: X
8. PNN SNSM: X
9. SFF CMH: X
10. PNN CP: X
11. PNN MACUIRA: X
12. SFF CGSM: X
13. PNN CRSB: X
14. PNN TAYRONA: X
15. SFF LOS FLAMENCOS: X
</t>
  </si>
  <si>
    <t>PNN CATATUMBO BARI: 08/08/2023
PNN COCUY: 08/08/2023
ANU ESTORAQUES: 08/08/2023
SFF GUANENTA ALTO RIO FONCE: 08/08/2023
SFF IGUAQUE: 08/08/2023
PNN PISBA: 08/08/2023
PNN SERRANIA YARIGUIES: 08/08/2023
PNN TAMA: 08/08/2023</t>
  </si>
  <si>
    <r>
      <t xml:space="preserve">DTAN:  Se adjunta los correo electronicos  con la validacion efectuada por la  direccion territorial  a cada una de las áreas protegidas de la DTAN  con los registros enviados, en el correo se hace la validacion por la terriotrial  y se informa el resutlado de la validación.  Asi mismo se adjunta correo enviado por el nivel central con la retroalimentació GGCI validando la informacion enviada por la DTAN y sus areas protegidas. 
</t>
    </r>
    <r>
      <rPr>
        <b/>
        <sz val="10"/>
        <color theme="1"/>
        <rFont val="Arial Narrow"/>
        <family val="2"/>
      </rPr>
      <t>Evidencias:</t>
    </r>
    <r>
      <rPr>
        <sz val="10"/>
        <color theme="1"/>
        <rFont val="Arial Narrow"/>
        <family val="2"/>
      </rPr>
      <t xml:space="preserve">
PNN CATATUMBO BARI: Catatumbo Validación PAA _ DTAN
PNN COCUY: Cocuy Validación PAA _ DTAN
ANU ESTORAQUES: Estoraques Validación PAA _ DTAN
SFF GUANENTA ALTO RIO FONCE: Guanentá Validación PAA _ DTAN
SFF IGUAQUE: Iguaque _Validación PAA_ DTAN
PNN PISBA: PISBA Validación PAA _ DTAN
PNN SERRANIA YARIGUIES: Yariguies Validación PAA _ DTAN
PNN TAMA: Tama Validación PAA _ DTAN </t>
    </r>
  </si>
  <si>
    <t>No se ha materializado el riesgo se estan ejecutando los controles en cada AP de la DTAN</t>
  </si>
  <si>
    <t>PNN Farallones de Cali: 14/08/2023
PNN Utría: 14/08/2023
PNN Katios: 14/08/2023
PNN Munchique: 14/08/2023
PNN Sanquianga: 14/08/2023
PNN Uramba: 14/08/2023
SFF Malpelo: 14/08/2023</t>
  </si>
  <si>
    <t>PNN Farallones de Cali: 66,66%
PNN Gorgona: 66,66%
PNN Utría: 66,66%
PNN Katios: 66,66%
PNN Munchique:0%
PNN Sanquianga: 66,66%
PNN Uramba: 0%
SFF Malpelo: 66,66%</t>
  </si>
  <si>
    <t>PNN SIERRA DE LA MACARENA: Para este reporte se entrega informe Trimestral, el cual refleja las acciones realizadas  segundo reporte mes de  junio 2023 (Anexo 1. aamb_FO_25_program_ recorridos_06_2023, Anexo 2. aamb_FO_26_ejecucion trimest_recor_06_2023).
PNN CHINGAZA: Se presenta programación trimestral de recorridos realizado por la línea para el presente cuatrimestre reportado. Ver anexos: Anexo1. Programacion_recorridos_junio
Anexo2, Ejecucion_recorridos_junio.
PNN CORDILLERA DE LOS PICACHOS: El PNN Cordillera de los picachos, realizó la programación de recorridos  para el 2do. Trimestre 2023, se programaron 8 recorridos y se realizaron 9 de los cuales 3 están enfocados en seguimiento a presiones y 6 de seguimiento a acuerdos de conservación suscritos con familias campesinas de la zona con función  amortiguadora del AP.
Anexo 3. aamb_fo_25_programacion t-recorridos PVCv_1
Anexo 4. aamb_fo_26_-ejecucion-t-recorridos-pvc_v_1 (1)
PNN TINIGUA: durante el periodo de reporte se entregan los formatos de programación y ejecución trimestral de recorridos que se reportaron en la línea de PVC correspondiente al segundo trimestre.
5. Formato_Program_Trim_Recorridos
6. Formato_Ejecu_Trim_Recorridos
PNN SUMAPAZ: El 16 de marzo se realiza la programación  para el segundo trimestre de la vigencia 2023, en donde se programan 43 recorridos en los diferentes sectores de manejo del Área Protegida.
El 13 de junio se consolida el reporte de la ejecución de recorridos planeados para el segundo trimestre, relacionando un total  de 69 recorridos en los diferentes sectores, reflejandosé un 43% de más de lo inicialmente programado, ya que identificaron recorridos necesarios para verificación de las diferentes presiones.  Evidencia: Progra_IItrim_psum_pvc, Ejecuc_IItrimestre_recor_pvc
DNMI CINARUCO: Se programaron  12 recorridos, distribuidos en los 6 sectores de manejo del AP. Se adelantaron 14 recorridos en 5 sectores,  los cuales tuvieron como fin la Verificacion de focos de calor, recorrido de seguimiento al buen estado de habitas de especies de fauna y flora, recorrido para recopilacion de informacion de registros de caceria y pesca, diligenciamiento de ficha UOT, diligenciamiento de encuesta interaccion negativa con felinos. Anexos 2do Trimestre ejecucion_trim_recor,  2do_Trimestre_programacion_PVC.
PNN ELTUPARRO: Se llevo a cabo la programación trimetral de los recorridos de PVC teniendo en cuenta as directrices del jefe, así mismo, el seguimiento de ejecución de estos. Anexos: Form_25; Form 26</t>
  </si>
  <si>
    <t>MACARENA 66,66%
CHINGAZA 66.66%
PICACHOS 66.66%
TINIGUA: 66,66%
SUMAPAZ 66,66%
DNMI CINARUCO 66.66%
PNN EL TUPARRO 66,66%</t>
  </si>
  <si>
    <t>PNN CATATUMBO BARI: 66.66%
PNN COCUY: 66.66%
ANU ESTORAQUES: 66,66
SFF GUANENTA ALTO RIO FONCE: 66.66%
SFF IGUAQUE: 66.66%
PNN PISBA:  66.66%
PNN SERRANIA YARIGUIES:  66.66%
PNN TAMA: 66.66%</t>
  </si>
  <si>
    <r>
      <t xml:space="preserve">Para el segundo cuatrimestre se envio la programación de los recorridos de PVC a cada una de las AP de la DTAN. Se presenta como evidencia por cada AP los formatos de programación y ejecución de los recorridos de PVC definidos en su planeación triemestral.  Se adjunta en cada una de las carpetas de las Areas protegidas 2 archivos:  Ejecución_Recorridos PVC y Programación_Recorridos PVC de cada Areas Protegida de la DTAN  
</t>
    </r>
    <r>
      <rPr>
        <b/>
        <sz val="10"/>
        <color rgb="FF000000"/>
        <rFont val="Arial Narrow"/>
        <family val="2"/>
      </rPr>
      <t>ANEXOS</t>
    </r>
    <r>
      <rPr>
        <sz val="10"/>
        <color rgb="FF000000"/>
        <rFont val="Arial Narrow"/>
        <family val="2"/>
      </rPr>
      <t>:  
PNN CATATUMBO BARI: Ejecución_Recorridos PVC_PNNCatumbo_1S.- Programación_Recorridos PVC _PNNCatatumbo_1S.
PNN COCUY: Ejecución_Recorridos_PVC_PNNElCocuy_1S.-  Programación_Recorridos PVC _PNNElCocuy_1S.
ANU ESTORAQUES: Programación_Recorridos PVC _ANULosEstoarques_1S.-  Ejecución_Recorridos PVC_ANULosEstoraques_1S.
SFF GUANENTA ALTO RIO FONCE: Ejecución_Recorridos PVC_SFFGuanentá_1S.-  Programación_Recorridos PVC _SFFGuanentá_1S.
SFF IGUAQUE: Ejecución_Recorridos PVC_SFFiguaque_1S.-  Programación_Recorridos_PVC _SFFIguaque_1S. 
PNN PISBA: Ejecución_Recorridos PVC_PNNPisba_1S.-  Programación_Recorridos PVC _PNNPisba_1S.
PNN SERRANIA YARIGUIES: Ejecucion_Recorridos_PVC_PNNSYA_1S.-  Programación_Recorridos PVC_PNNSYA_1S.
PNN TAMA: Programación_Recorridos PVC _PNNTamá .-  Ejecución_Recorridos PVC_PNNTamá_.</t>
    </r>
  </si>
  <si>
    <t>VIPIS: Adjunta la ejecución y programación de recorridos para el trimestre.
SFF ACANDÍ: Durante el segundo se elaboraron las programaciones mensuales para el desarrollo de actividades de prevención, vigilancia y control, de acuerdo a estas el equipo técnico del área protegida realizó recorridos de PVC marinos y terrestres. los recorridos terrestres se intensificaron gracias a que se contó con la contratación del personal técnico y operario para realizar el ejercicio de Autoridad Ambiental; en cuanto a los recorridos marinos, estos fueron afectados y algunos fue necesario su cancelación, esto debido al siniestro que presento la embarcación asignada al santuario. Cabe mencionar que los resultados de los recorridos realizados durante el cuatrimestre fueron registrados en el aplicativo de Sico Smart Anexo 1: programaciones de PVC
SFF LOS COLORADOS: De acuerdo a las presiones registradas en el aplicativo Sico Smart, se proyectó para el trimestre la programación de recorridos por las cinco rutas establecidas en el área protegida (Anexo 1. programación-trimestral-de-recorridos PVC- IITrimestre). Alcanzando un total de 97 recorridos por las 5 rutas de PVC: Cacaos - Carretera – Vivero, Yayal, Polo - Bajo El Cerezo, Cañada La Chana – Rondón, Bajo Grande.
PNN CRSB: Adjunta la ejecución y programación de recorridos para el trimestre.
PNN PARAMILLO: Se generaron las respectivas programaciones para llevar a cabo los recorridos de PVC, aunque algunas de estas programaciones no se desarrollaron debido a inconvenientes presentados, la mayoría sí se ejecutaron, Se anexa el formato de programación semestral de recorridos de PVC,
PNN SNSM: Para el segundo trimestre de la vigencia 2023, el AP realizó la programación de recorridos de prevención, vigilancia y control de acuerdo al procedimiento y lo remitió a la DT para lo correspondiente. Evidencia: https://drive.google.com/drive/folders/1Qfu7YadtZ8NqALkJFYxbBkxs-1b9Ux-f
SFF CMH: El 21 de junio de 2023 mediante correo electrónico, se remite al técnico encargado del tema de PVC de la DTCA, el Segundo Reporte Trimestral para PAA del indicador de PVC, en el cual van incluidos: Resumen descriptivo de las acciones de PVC, Informe Trimestral de acciones de PVC, Informe trimestral SMART, Programación Trimestral de Recorridos de PVC, Ejecución Trimestral de Recorridos de PVC.
Anexo 1_Programación_Recorridos_Segundo_Trimestre_PVC-SFFCMH_2023.
Anexo 2_Ejecución_Recorridos_Segundo_Trimestre_PVC-SFFCMH_2023
PNN CP: Durante el segundo trimestre del año 2023, se realizó cinco recorridos de PVC marinos. Se realizó seguimiento en la plataforma satelital Marine Traffic, para el tránsito marítimo en el área protegida, la licencia de se renovó por un periodo de un año.
PNN MACUIRA: Adjunta la ejecución y programación de recorridos para el trimestre.
PNN OPMBL: La programamacion fue generada, ejecutada y fue debidamente diligenciado el formato 25, en el que se reportan 24 patrullajes, de estos 17 fueron marinos y 7 fueron mixtos por el manglar.
RN CB: En proceso de estructuración de la AP, por lo tanto, aún no genera reportes.
SFF CGSM: se ejecutaron las actividades, tal y como se presenta en la evidencia.
PNN CRSB: Se realizaron los recorridos conforme la programación.
PNN TAYRONA: Anexa formatos de ejecución y programación de recorridos del periodo.
SFF LOS FLAMENCOS: Anexa formatos de ejecución y programación de recorridos del periodo.
PNN BPK: El PNN Bahia Portete Kaurrele, para el segundo trimestre programo 45 recorridos de PVC de los cuales se realizaron 45, todos terrestres en los sectores sur, oriental y occidental en el municipio de Uribia los cual se evidencia en el informe de PVC   a corte 30 de junio.</t>
  </si>
  <si>
    <t>1.PNN Complejo volcánico Doña Juana: 31/07/2023
2.PNN Cueva De Los Guacharos: 31/07/2023
3.PNN Las Hermosas: 31/07/2023
4.PNN Las Orquídeas: 25/07/2023
5.PNN Los Nevados: 31/07/2023
6.PNN Nevado Del Huila: 31/07/2023
7.PNN Puracé: 31/07/2023
8.PNN Selva De Florencia: 31/07/2023
9.PNN Tatamá: 27/07/2023
10.SFF Galeras: 31/07/2023
11.SFF Isla De La Corota: 31/07/2023
12.SFF Otún Quimbaya: 31/07/2023</t>
  </si>
  <si>
    <r>
      <t>1.</t>
    </r>
    <r>
      <rPr>
        <b/>
        <sz val="10"/>
        <color theme="1"/>
        <rFont val="Arial Narrow"/>
        <family val="2"/>
      </rPr>
      <t>PNN Complejo volcánico Doña Juana:</t>
    </r>
    <r>
      <rPr>
        <sz val="10"/>
        <color theme="1"/>
        <rFont val="Arial Narrow"/>
        <family val="2"/>
      </rPr>
      <t xml:space="preserve"> Se han desarrollado jornadas de recorridos de PVC con </t>
    </r>
    <r>
      <rPr>
        <b/>
        <sz val="10"/>
        <color theme="1"/>
        <rFont val="Arial Narrow"/>
        <family val="2"/>
      </rPr>
      <t xml:space="preserve">Evidencias: </t>
    </r>
    <r>
      <rPr>
        <sz val="10"/>
        <color theme="1"/>
        <rFont val="Arial Narrow"/>
        <family val="2"/>
      </rPr>
      <t>aamb_fo_26_-ejecucion-trimestral-de-recorridos-de-prevencion-vigilancia-y-control_v_1   y
aamb_fo_25_programacion-trimestral-de-recorridos-de-prevencion-vigilancia-y-control_v_1
2.</t>
    </r>
    <r>
      <rPr>
        <b/>
        <sz val="10"/>
        <color theme="1"/>
        <rFont val="Arial Narrow"/>
        <family val="2"/>
      </rPr>
      <t>PNN Cueva De Los Guacharos:</t>
    </r>
    <r>
      <rPr>
        <sz val="10"/>
        <color theme="1"/>
        <rFont val="Arial Narrow"/>
        <family val="2"/>
      </rPr>
      <t xml:space="preserve"> Se generó la  programación y ejecución trimestral de recorridos de PVC, de acuerdo al plan establecido para el año 2023 con </t>
    </r>
    <r>
      <rPr>
        <b/>
        <sz val="10"/>
        <color theme="1"/>
        <rFont val="Arial Narrow"/>
        <family val="2"/>
      </rPr>
      <t>Evidencias:</t>
    </r>
    <r>
      <rPr>
        <sz val="10"/>
        <color theme="1"/>
        <rFont val="Arial Narrow"/>
        <family val="2"/>
      </rPr>
      <t xml:space="preserve">  Anexo 3 aamb_fo_25_programacion-trimestral-de-recorridos-de-prevencion-vigilancia-y-control_v_1-1 (1)
Anexo 2 aamb_fo_26_-ejecucion-trimestral-de-recorridos-de-prevencion-vigilancia-y-control_v_1-1
3.</t>
    </r>
    <r>
      <rPr>
        <b/>
        <sz val="10"/>
        <color theme="1"/>
        <rFont val="Arial Narrow"/>
        <family val="2"/>
      </rPr>
      <t xml:space="preserve">PNN Las Hermosas: </t>
    </r>
    <r>
      <rPr>
        <sz val="10"/>
        <color theme="1"/>
        <rFont val="Arial Narrow"/>
        <family val="2"/>
      </rPr>
      <t xml:space="preserve">Se presenta programacion para el periodo contemplado en el formato Institucional para tal fin.   </t>
    </r>
    <r>
      <rPr>
        <b/>
        <sz val="10"/>
        <color theme="1"/>
        <rFont val="Arial Narrow"/>
        <family val="2"/>
      </rPr>
      <t>Evidencia:</t>
    </r>
    <r>
      <rPr>
        <sz val="10"/>
        <color theme="1"/>
        <rFont val="Arial Narrow"/>
        <family val="2"/>
      </rPr>
      <t xml:space="preserve"> "aamb_fo_25_programacion-tri-recorridos-PVC_v_1_II_TRIM-2023" 
4.</t>
    </r>
    <r>
      <rPr>
        <b/>
        <sz val="10"/>
        <color theme="1"/>
        <rFont val="Arial Narrow"/>
        <family val="2"/>
      </rPr>
      <t>PNN Las Orquídeas</t>
    </r>
    <r>
      <rPr>
        <sz val="10"/>
        <color theme="1"/>
        <rFont val="Arial Narrow"/>
        <family val="2"/>
      </rPr>
      <t>: Se han desarrollado jornadas de recorridos de PVC en los sectores ubicados al interior del AP, principalmente entre los sectores Calles, Venados y Abriaquí, todos ellos realizados de manera terrestre (lomo de mula o a pie), con el fin de identificar y verificar presiones ocasionadas por las comunidades asentadas al interior del AP y como apoyo al monitoreo de VOC que está ejecutando el CAM. 
5.</t>
    </r>
    <r>
      <rPr>
        <b/>
        <sz val="10"/>
        <color theme="1"/>
        <rFont val="Arial Narrow"/>
        <family val="2"/>
      </rPr>
      <t>PNN Los Nevados</t>
    </r>
    <r>
      <rPr>
        <sz val="10"/>
        <color theme="1"/>
        <rFont val="Arial Narrow"/>
        <family val="2"/>
      </rPr>
      <t xml:space="preserve">: se genera la programación Trimestral de recorridos de PVC. </t>
    </r>
    <r>
      <rPr>
        <b/>
        <sz val="10"/>
        <color theme="1"/>
        <rFont val="Arial Narrow"/>
        <family val="2"/>
      </rPr>
      <t>Evidencia:</t>
    </r>
    <r>
      <rPr>
        <sz val="10"/>
        <color theme="1"/>
        <rFont val="Arial Narrow"/>
        <family val="2"/>
      </rPr>
      <t xml:space="preserve"> aamb_fo_25_programacion-trim_1_2023_recorridos_PVC_Dona_Juana_v_1
6.</t>
    </r>
    <r>
      <rPr>
        <b/>
        <sz val="10"/>
        <color theme="1"/>
        <rFont val="Arial Narrow"/>
        <family val="2"/>
      </rPr>
      <t>PNN Nevado Del Huila:</t>
    </r>
    <r>
      <rPr>
        <sz val="10"/>
        <color theme="1"/>
        <rFont val="Arial Narrow"/>
        <family val="2"/>
      </rPr>
      <t xml:space="preserve"> 
7.</t>
    </r>
    <r>
      <rPr>
        <b/>
        <sz val="10"/>
        <color theme="1"/>
        <rFont val="Arial Narrow"/>
        <family val="2"/>
      </rPr>
      <t xml:space="preserve">PNN Puracé: </t>
    </r>
    <r>
      <rPr>
        <sz val="10"/>
        <color theme="1"/>
        <rFont val="Arial Narrow"/>
        <family val="2"/>
      </rPr>
      <t>Se hizo entrega de los formatos de programación de recorridos de PVC (Formato FO_25) y el formato de ejecución trimestral de recorridos de PVC (Formato FO_26) correspondientes al segundro trimestre del año 2023.
8.</t>
    </r>
    <r>
      <rPr>
        <b/>
        <sz val="10"/>
        <color theme="1"/>
        <rFont val="Arial Narrow"/>
        <family val="2"/>
      </rPr>
      <t>PNN Selva De Florencia</t>
    </r>
    <r>
      <rPr>
        <sz val="10"/>
        <color theme="1"/>
        <rFont val="Arial Narrow"/>
        <family val="2"/>
      </rPr>
      <t>: Se realiza programación trimestral y se consigna en el formato dispuesto por la Entidad.(pSFL_2022-Trimestre1_ProgramacionFormato25). Igualmente, se diligencia el formato de Ejecución Trimestral (pSFL_2023-Trimestrell_EjecucionFormato26).
9.</t>
    </r>
    <r>
      <rPr>
        <b/>
        <sz val="10"/>
        <color theme="1"/>
        <rFont val="Arial Narrow"/>
        <family val="2"/>
      </rPr>
      <t>PNN Tatamá</t>
    </r>
    <r>
      <rPr>
        <sz val="10"/>
        <color theme="1"/>
        <rFont val="Arial Narrow"/>
        <family val="2"/>
      </rPr>
      <t>: Formula y desarrolla los recorridos de acuerdo a lo programado.
EVIDENCIAS:
AAMB_FO_25_programacion-trimestral-de-recorridos-de-prevencion-vigilancia-y-control
AAMB_FO_26_ejecución-trimestral-de-recorridos-de-prevencion-vigilancia-y-control
10.</t>
    </r>
    <r>
      <rPr>
        <b/>
        <sz val="10"/>
        <color theme="1"/>
        <rFont val="Arial Narrow"/>
        <family val="2"/>
      </rPr>
      <t>SFF Galeras:</t>
    </r>
    <r>
      <rPr>
        <sz val="10"/>
        <color theme="1"/>
        <rFont val="Arial Narrow"/>
        <family val="2"/>
      </rPr>
      <t xml:space="preserve"> SFF Galeras: El AP cuenta con el consolidado de los recorridos de PVC programados, los cuales se encuentran registrados en el FO_25.</t>
    </r>
    <r>
      <rPr>
        <b/>
        <sz val="10"/>
        <color theme="1"/>
        <rFont val="Arial Narrow"/>
        <family val="2"/>
      </rPr>
      <t xml:space="preserve"> Anexo</t>
    </r>
    <r>
      <rPr>
        <sz val="10"/>
        <color theme="1"/>
        <rFont val="Arial Narrow"/>
        <family val="2"/>
      </rPr>
      <t xml:space="preserve"> 1_FO_25_Recorridos programados.
11.</t>
    </r>
    <r>
      <rPr>
        <b/>
        <sz val="10"/>
        <color theme="1"/>
        <rFont val="Arial Narrow"/>
        <family val="2"/>
      </rPr>
      <t>SFF Isla De La Corota</t>
    </r>
    <r>
      <rPr>
        <sz val="10"/>
        <color theme="1"/>
        <rFont val="Arial Narrow"/>
        <family val="2"/>
      </rPr>
      <t xml:space="preserve">: El AP cuenta con la programación de los recorridos de PVC.
</t>
    </r>
    <r>
      <rPr>
        <b/>
        <sz val="10"/>
        <color theme="1"/>
        <rFont val="Arial Narrow"/>
        <family val="2"/>
      </rPr>
      <t>Anexos</t>
    </r>
    <r>
      <rPr>
        <sz val="10"/>
        <color theme="1"/>
        <rFont val="Arial Narrow"/>
        <family val="2"/>
      </rPr>
      <t>:
1. aamb_fo_25_programacion-trimestral-de-recorridos-de-prevencion-vigilancia-y-control_v_1
2. aamb_fo_26_-ejecucion-trimestral-de-recorridos-PVyC_v_1
12.</t>
    </r>
    <r>
      <rPr>
        <b/>
        <sz val="10"/>
        <color theme="1"/>
        <rFont val="Arial Narrow"/>
        <family val="2"/>
      </rPr>
      <t>SFF Otún Quimbaya</t>
    </r>
  </si>
  <si>
    <t>PNN Churumbelos:    El área protegida ha realizado la respectiva programación de recorridos PVC para el segundo trimestre de 2023Anexo 1_aamb_fo_25_programacion trimestal recorridos_III Trimestre 2023, Anexo 2_aamb_fo_26_-ejecucion trimestal recorridos_II Trimestre 2023. 
https://drive.google.com/drive/u/0/folders/15oy_8Pfmb5441LbClmbs0y-8J7SsnDW1
SF PM Orito: El área protegida ha realizado la respectiva programación de recorridos PVC para el segundo trimestre de 2023. 
Anexo1 aamb_fo_25_progr-trim-de-recorr-P-V-y-C_SF PMOIA_Trim2_2023. Anexo2 aamb_fo_26_-ejecuc-trim-de-recorr-P-V-y-C_SFPMOIA_Trim1_2023
https://drive.google.com/drive/u/0/folders/1WsPfYnOSNtBmjxwRe7ATZ4-sFhp3zPSr
PNN Alto Fragua: De acuerdo a programación de recorridos para el segundo trimestre de 2023 se realizaron 3 rrecorridos terrestres y 5 de verificación en plataforma planet scop (Anexo 1 Formato 26 Ejecución recorridos) . Para el mes de junio se realizó la programacIón de recorridos correspondientes al 3 trimestre del año.  (Anexo 2 Formato 25 Programacion 3Trm) .
https://drive.google.com/drive/u/0/folders/1YMsOuRzB0CoOAB8ht80Kog82fltdvIvL
PNN Cahuinarí: Se realiza informe de la reralizacion de la revision de imagenes satelitales  sobre la revision de abiertos y se remite memorando  sobre ocupacion de grupos armados en las instlaciones ubicadas en el area protegida Anexo. 1 Informe trimestral de PVYC  Anexo 2. Memo Reporte de Presencia y ocupación de grupos armados ilegales.
https://drive.google.com/drive/u/0/folders/1CNXFCpTOoZR-Td5rdMsPF5Ph9y6hhadb
PNN Chiribiquete: Se generó la programación de recorridos de PVC correspondiente al segundo trimestre 2023.
Anexo 1. Prog_2trim-de-recorridosPVC_v_1_PNNSCH 
Anexo 2. aamb_fo_26_-ejecucion-trim-recorridos_PVC_v_1
URL: https://drive.google.com/drive/u/2/folders/1vimkIFRaX9NWurTgIvqK0zv1fkLJ2lMO
RNN Puinawai: El área protegida ha realizado la respectiva programación de recorridos PVC para el segundo trimestre de 2023.  Anexo 1 programaciontrimestral recorridos PVC RNN PUINAWAI (2), Anexo 2 Formato 26 Ejecucion trimestral recorridos PVC RNN PUINAWAI. 
https://drive.google.com/drive/u/0/folders/1cNNhkKjNaYTyA25TG5Ip9IvThWJ-pyvh
RNN Nukak: El área protegida ha realizado la respectiva programación de recorridos PVC para el segundo trimestre de 2023. 
Anexo 1 aamb fo 25 programaciontrimestral recorridosPVC
Anexo 2 aamb fo 26 ejecucion trimestral recorridos PVyC
https://drive.google.com/drive/u/0/folders/1m7_uBIWXMj2ir-WAmF4AC_ILm2eW7-1N
PNN Yaigojé Apaporis: Se realiza comunicado a la DTAM en torno a la programación de acciones complementarias recorridos PVy C a través de sensores remotos, seguimiento abiertos y realización sobrevuelos.Anexo 1 memo notificación programación de acciones PVC  PNNYAP 28-07-2023, Anexo 2 PVSYAP sobrevuelo sector S19052023, Anexo 3 sobrevuelo sector nte PVNYAP_19052023.
https://drive.google.com/drive/u/0/folders/1dTbkF3peTim9a-NliVfZRH6sed9GTXcW
PNN Amacayacu: No reporta
PNN Río Puré:  El área protegida ha realizado la respectiva programación y la ejecución trimestral de los recorridos de PVyC para el segundo trimestre de 2023Anexo 1 Ruta Sobrevuelo Colombia 2023_07_03, Anexo 1.1 Programacion_trimestral_recorrido_PVC_Segundo_Trimestre_2023_pRPU_FO_25, Anexo 2 Ejecución_recorridos_PVC_Segundo_Trimestre_2023_pRPU_FO_26.
https://drive.google.com/drive/u/0/folders/148u7OSqPi6UziBz5mV2kRRVc-4Ca4RLE
PNN La Paya: El área protegida ha realizado la respectiva programación y la ejecución trimestral de los recorridos de PVyC para el segundo trimestre de 2023. 
Anexo 1. AAMB_FO_25 programacion trimestral de recorridos de PVyC - PNN La Paya, segundo trimestre 2023.
Anexo 2. AAMB _ FO 26 ejecucion trimestral de recorridos PVyC - PNN La Paya, segundo trimestre 2023.
https://drive.google.com/drive/folders/1LDzDYZ9upAXOR2mgJnKJzUuDDHA3ai1N</t>
  </si>
  <si>
    <r>
      <rPr>
        <b/>
        <sz val="11"/>
        <color theme="1"/>
        <rFont val="Arial Narrow"/>
        <family val="2"/>
      </rPr>
      <t xml:space="preserve">GTEA: </t>
    </r>
    <r>
      <rPr>
        <sz val="11"/>
        <color theme="1"/>
        <rFont val="Arial Narrow"/>
        <family val="2"/>
      </rPr>
      <t>17/08/2023</t>
    </r>
  </si>
  <si>
    <r>
      <rPr>
        <b/>
        <sz val="11"/>
        <color theme="1"/>
        <rFont val="Arial Narrow"/>
        <family val="2"/>
      </rPr>
      <t>DTCA</t>
    </r>
    <r>
      <rPr>
        <sz val="11"/>
        <color theme="1"/>
        <rFont val="Arial Narrow"/>
        <family val="2"/>
      </rPr>
      <t>: 31/07/2023</t>
    </r>
  </si>
  <si>
    <r>
      <rPr>
        <b/>
        <sz val="11"/>
        <color theme="1"/>
        <rFont val="Arial Narrow"/>
        <family val="2"/>
      </rPr>
      <t>DTCA:</t>
    </r>
    <r>
      <rPr>
        <sz val="11"/>
        <color theme="1"/>
        <rFont val="Arial Narrow"/>
        <family val="2"/>
      </rPr>
      <t xml:space="preserve"> 31/07/2023</t>
    </r>
  </si>
  <si>
    <r>
      <rPr>
        <b/>
        <sz val="11"/>
        <color theme="1"/>
        <rFont val="Arial Narrow"/>
        <family val="2"/>
      </rPr>
      <t xml:space="preserve">GTEA: </t>
    </r>
    <r>
      <rPr>
        <sz val="11"/>
        <color theme="1"/>
        <rFont val="Arial Narrow"/>
        <family val="2"/>
      </rPr>
      <t>X</t>
    </r>
  </si>
  <si>
    <r>
      <rPr>
        <b/>
        <sz val="10"/>
        <rFont val="Arial Narrow"/>
        <family val="2"/>
      </rPr>
      <t>DTCA</t>
    </r>
    <r>
      <rPr>
        <sz val="10"/>
        <rFont val="Arial Narrow"/>
        <family val="2"/>
      </rPr>
      <t>: El monitoreo y los soportes suministrados, son conformes a la descripción del mapa de riesgos, denotando un adecuado seguimiento</t>
    </r>
  </si>
  <si>
    <r>
      <rPr>
        <b/>
        <sz val="10"/>
        <rFont val="Arial Narrow"/>
        <family val="2"/>
      </rPr>
      <t>GTEA:</t>
    </r>
    <r>
      <rPr>
        <sz val="10"/>
        <rFont val="Arial Narrow"/>
        <family val="2"/>
      </rPr>
      <t xml:space="preserve"> El monitoreo y los soportes suministrados, son conformes a la descripción del mapa de riesgos, denotando un adecuado seguimiento</t>
    </r>
  </si>
  <si>
    <r>
      <rPr>
        <b/>
        <sz val="10"/>
        <rFont val="Arial Narrow"/>
        <family val="2"/>
      </rPr>
      <t>GTEA:</t>
    </r>
    <r>
      <rPr>
        <sz val="10"/>
        <rFont val="Arial Narrow"/>
        <family val="2"/>
      </rPr>
      <t xml:space="preserve"> X</t>
    </r>
  </si>
  <si>
    <r>
      <rPr>
        <b/>
        <sz val="10"/>
        <rFont val="Arial Narrow"/>
        <family val="2"/>
      </rPr>
      <t xml:space="preserve">DTCA: </t>
    </r>
    <r>
      <rPr>
        <sz val="10"/>
        <rFont val="Arial Narrow"/>
        <family val="2"/>
      </rPr>
      <t>X</t>
    </r>
  </si>
  <si>
    <r>
      <rPr>
        <b/>
        <sz val="11"/>
        <color theme="1"/>
        <rFont val="Arial Narrow"/>
        <family val="2"/>
      </rPr>
      <t xml:space="preserve">DTCA: </t>
    </r>
    <r>
      <rPr>
        <sz val="11"/>
        <color theme="1"/>
        <rFont val="Arial Narrow"/>
        <family val="2"/>
      </rPr>
      <t>X</t>
    </r>
  </si>
  <si>
    <r>
      <rPr>
        <b/>
        <sz val="11"/>
        <color theme="1"/>
        <rFont val="Arial Narrow"/>
        <family val="2"/>
      </rPr>
      <t>DTCA</t>
    </r>
    <r>
      <rPr>
        <sz val="11"/>
        <color theme="1"/>
        <rFont val="Arial Narrow"/>
        <family val="2"/>
      </rPr>
      <t>: Se reporta el informe II trimestre de la salida de conformidad del permiso de adecuación.
Evidencias:
120236510000263_00005 (1)
120236510000263_00006</t>
    </r>
  </si>
  <si>
    <r>
      <rPr>
        <b/>
        <sz val="11"/>
        <color theme="1"/>
        <rFont val="Arial Narrow"/>
        <family val="2"/>
      </rPr>
      <t xml:space="preserve">GTEA: </t>
    </r>
    <r>
      <rPr>
        <sz val="11"/>
        <color theme="1"/>
        <rFont val="Arial Narrow"/>
        <family val="2"/>
      </rPr>
      <t>16/08/2023</t>
    </r>
  </si>
  <si>
    <r>
      <rPr>
        <b/>
        <sz val="11"/>
        <color theme="1"/>
        <rFont val="Arial Narrow"/>
        <family val="2"/>
      </rPr>
      <t>GTEA</t>
    </r>
    <r>
      <rPr>
        <sz val="11"/>
        <color theme="1"/>
        <rFont val="Arial Narrow"/>
        <family val="2"/>
      </rPr>
      <t xml:space="preserve">: 16/08/2023
</t>
    </r>
    <r>
      <rPr>
        <b/>
        <sz val="11"/>
        <color theme="1"/>
        <rFont val="Arial Narrow"/>
        <family val="2"/>
      </rPr>
      <t>DTCA</t>
    </r>
    <r>
      <rPr>
        <sz val="11"/>
        <color theme="1"/>
        <rFont val="Arial Narrow"/>
        <family val="2"/>
      </rPr>
      <t>: 31/07/2023</t>
    </r>
  </si>
  <si>
    <r>
      <rPr>
        <b/>
        <sz val="11"/>
        <color theme="1"/>
        <rFont val="Arial Narrow"/>
        <family val="2"/>
      </rPr>
      <t xml:space="preserve">DTCA: </t>
    </r>
    <r>
      <rPr>
        <sz val="11"/>
        <color theme="1"/>
        <rFont val="Arial Narrow"/>
        <family val="2"/>
      </rPr>
      <t>30%</t>
    </r>
  </si>
  <si>
    <r>
      <rPr>
        <b/>
        <sz val="11"/>
        <color theme="1"/>
        <rFont val="Arial Narrow"/>
        <family val="2"/>
      </rPr>
      <t>GTEA</t>
    </r>
    <r>
      <rPr>
        <sz val="11"/>
        <color theme="1"/>
        <rFont val="Arial Narrow"/>
        <family val="2"/>
      </rPr>
      <t xml:space="preserve">: realizó una sensibilización sobre tiempo de trámites en reunión del 2 de junio al equipo de trabajo.
</t>
    </r>
    <r>
      <rPr>
        <b/>
        <sz val="11"/>
        <color theme="1"/>
        <rFont val="Arial Narrow"/>
        <family val="2"/>
      </rPr>
      <t>Evidencia:</t>
    </r>
    <r>
      <rPr>
        <sz val="11"/>
        <color theme="1"/>
        <rFont val="Arial Narrow"/>
        <family val="2"/>
      </rPr>
      <t xml:space="preserve"> 02062023_Acta Reunión Seguimiento GTEA 
20230602_GTEA reunion 2 junio 2023 .xlsx - GAINF_FO_04
</t>
    </r>
    <r>
      <rPr>
        <b/>
        <sz val="11"/>
        <color theme="1"/>
        <rFont val="Arial Narrow"/>
        <family val="2"/>
      </rPr>
      <t>DTCA</t>
    </r>
    <r>
      <rPr>
        <sz val="11"/>
        <color theme="1"/>
        <rFont val="Arial Narrow"/>
        <family val="2"/>
      </rPr>
      <t xml:space="preserve">: Durante el periodo comprendido de Enero a julio de 2023, se elaboró el cronograma de sensibilizaciones sobre el cumplimiento de los tiempos otorgados por la norma en el trámite de adecuación, reposición o mejora, igualmente se realizó una actividad de sensibilización la cual se llevó a cabo el día 24-05-2023.
</t>
    </r>
    <r>
      <rPr>
        <b/>
        <sz val="11"/>
        <color theme="1"/>
        <rFont val="Arial Narrow"/>
        <family val="2"/>
      </rPr>
      <t>Evidencias</t>
    </r>
    <r>
      <rPr>
        <sz val="11"/>
        <color theme="1"/>
        <rFont val="Arial Narrow"/>
        <family val="2"/>
      </rPr>
      <t>: Gmail - Invitación_ SENSIBILIZACIÓN SOBRE EL CUMPLIMIENTO DE LOS TIEMPOS EN E... mié 24 de may de 2023 14_30 - 16_00 (COT) (builes0689@gmail.com)
LISTA DE ASISTENCIA 24 DE MAYO DE 2023 TARDE (1) PERMISOS</t>
    </r>
  </si>
  <si>
    <r>
      <rPr>
        <b/>
        <sz val="11"/>
        <color theme="1"/>
        <rFont val="Arial Narrow"/>
        <family val="2"/>
      </rPr>
      <t>GTEA:</t>
    </r>
    <r>
      <rPr>
        <sz val="11"/>
        <color theme="1"/>
        <rFont val="Arial Narrow"/>
        <family val="2"/>
      </rPr>
      <t xml:space="preserve"> 10%
</t>
    </r>
    <r>
      <rPr>
        <b/>
        <sz val="11"/>
        <color theme="1"/>
        <rFont val="Arial Narrow"/>
        <family val="2"/>
      </rPr>
      <t>DTCA:</t>
    </r>
    <r>
      <rPr>
        <sz val="11"/>
        <color theme="1"/>
        <rFont val="Arial Narrow"/>
        <family val="2"/>
      </rPr>
      <t xml:space="preserve"> 10%</t>
    </r>
  </si>
  <si>
    <r>
      <rPr>
        <b/>
        <sz val="11"/>
        <color theme="1"/>
        <rFont val="Arial Narrow"/>
        <family val="2"/>
      </rPr>
      <t>GTEA:</t>
    </r>
    <r>
      <rPr>
        <sz val="11"/>
        <color theme="1"/>
        <rFont val="Arial Narrow"/>
        <family val="2"/>
      </rPr>
      <t xml:space="preserve"> X
</t>
    </r>
    <r>
      <rPr>
        <b/>
        <sz val="11"/>
        <color theme="1"/>
        <rFont val="Arial Narrow"/>
        <family val="2"/>
      </rPr>
      <t>DTCA:</t>
    </r>
    <r>
      <rPr>
        <sz val="11"/>
        <color theme="1"/>
        <rFont val="Arial Narrow"/>
        <family val="2"/>
      </rPr>
      <t xml:space="preserve"> X</t>
    </r>
  </si>
  <si>
    <r>
      <rPr>
        <b/>
        <sz val="10"/>
        <rFont val="Arial Narrow"/>
        <family val="2"/>
      </rPr>
      <t>GTEA:</t>
    </r>
    <r>
      <rPr>
        <sz val="10"/>
        <rFont val="Arial Narrow"/>
        <family val="2"/>
      </rPr>
      <t xml:space="preserve"> El monitoreo y los soportes suministrados, son conformes a la descripción del mapa de riesgos, denotando un adecuado seguimiento
</t>
    </r>
    <r>
      <rPr>
        <b/>
        <sz val="10"/>
        <rFont val="Arial Narrow"/>
        <family val="2"/>
      </rPr>
      <t>DTCA</t>
    </r>
    <r>
      <rPr>
        <sz val="10"/>
        <rFont val="Arial Narrow"/>
        <family val="2"/>
      </rPr>
      <t>:  El monitoreo y los soportes suministrados, son conformes a la descripción del mapa de riesgos, denotando un adecuado seguimiento</t>
    </r>
  </si>
  <si>
    <t>DTOR: 14/08/2023
DTAN: 08/08/2023
DTCA: 14/08/2023
DTAM: 08/08/2023
DTAO: 14/08/2023
DTPA: 08/08/2023
GTEA: 14/08/2023</t>
  </si>
  <si>
    <t>DTOR: X
DTCA: X
DTAO: X
DTPA: X
DTAM:X
DTAN:X
GTEA: X</t>
  </si>
  <si>
    <t>DTOR: No se generan alertas ya que se esta ejecutando el control
DTCA: 
DTAO: No se generan alertas ya que se esta ejecutando el control
DTPA: No se generan alertas ya que se esta ejecutando el control
DTAM: No se generan alertas ya que se esta ejecutando el control
DTAN: No se generan alertas ya que se esta ejecutando el control
GTEA: No se generan alertas ya que se esta ejecutando el control</t>
  </si>
  <si>
    <t>DTOR: X
DTCA: X 
DTAO: X
DTPA: X
DTAM: X
DTAN: X
GTEA: X</t>
  </si>
  <si>
    <t>DTOR: No se ha materializado el riesgo, se aplican los controles
DTCA: 
DTAO: No se ha materializado el riesgo, se aplican los controles
DTPA: No se ha materializado el riesgo, se aplican los controles
DTAM: No se ha materializado el riesgo, se aplican los controles
DTAN: No se ha materializado el riesgo, se aplican los controles
GTEA: No se ha materializado el riesgo, se aplican los controles</t>
  </si>
  <si>
    <r>
      <rPr>
        <b/>
        <sz val="11"/>
        <color rgb="FF000000"/>
        <rFont val="Arial Narrow"/>
        <family val="2"/>
      </rPr>
      <t xml:space="preserve">DTAO: </t>
    </r>
    <r>
      <rPr>
        <sz val="11"/>
        <color rgb="FF000000"/>
        <rFont val="Arial Narrow"/>
        <family val="2"/>
      </rPr>
      <t xml:space="preserve">17/08/2023
</t>
    </r>
    <r>
      <rPr>
        <b/>
        <sz val="11"/>
        <color rgb="FF000000"/>
        <rFont val="Arial Narrow"/>
        <family val="2"/>
      </rPr>
      <t>DTPA:</t>
    </r>
    <r>
      <rPr>
        <sz val="11"/>
        <color rgb="FF000000"/>
        <rFont val="Arial Narrow"/>
        <family val="2"/>
      </rPr>
      <t xml:space="preserve"> 17/08/2023
</t>
    </r>
    <r>
      <rPr>
        <b/>
        <sz val="11"/>
        <color rgb="FF000000"/>
        <rFont val="Arial Narrow"/>
        <family val="2"/>
      </rPr>
      <t xml:space="preserve">DTAM:  </t>
    </r>
    <r>
      <rPr>
        <sz val="11"/>
        <color rgb="FF000000"/>
        <rFont val="Arial Narrow"/>
        <family val="2"/>
      </rPr>
      <t xml:space="preserve">17/08/2023
</t>
    </r>
    <r>
      <rPr>
        <b/>
        <sz val="11"/>
        <color rgb="FF000000"/>
        <rFont val="Arial Narrow"/>
        <family val="2"/>
      </rPr>
      <t xml:space="preserve">DTAN: </t>
    </r>
    <r>
      <rPr>
        <sz val="11"/>
        <color rgb="FF000000"/>
        <rFont val="Arial Narrow"/>
        <family val="2"/>
      </rPr>
      <t xml:space="preserve">17/082023 
</t>
    </r>
    <r>
      <rPr>
        <b/>
        <sz val="11"/>
        <color rgb="FF000000"/>
        <rFont val="Arial Narrow"/>
        <family val="2"/>
      </rPr>
      <t>DTOR:</t>
    </r>
    <r>
      <rPr>
        <sz val="11"/>
        <color rgb="FF000000"/>
        <rFont val="Arial Narrow"/>
        <family val="2"/>
      </rPr>
      <t xml:space="preserve"> 17/08/2023
</t>
    </r>
    <r>
      <rPr>
        <b/>
        <sz val="11"/>
        <color rgb="FF000000"/>
        <rFont val="Arial Narrow"/>
        <family val="2"/>
      </rPr>
      <t>DTCA:</t>
    </r>
    <r>
      <rPr>
        <sz val="11"/>
        <color rgb="FF000000"/>
        <rFont val="Arial Narrow"/>
        <family val="2"/>
      </rPr>
      <t xml:space="preserve"> 17/082023
</t>
    </r>
  </si>
  <si>
    <t>DTOR: X
DTCA: 
DTAO: X
DTPA: X
DTAM:X
DTAN:X
GTEA: X</t>
  </si>
  <si>
    <t>DTOR: X
DTCA: X
DTAO: X
DTPA: X
DTAM:X
DTAN:X</t>
  </si>
  <si>
    <t>DTOR: 14/08/2023
DTAN: 08/08/2023
DTCA: 31/07/2023
DTAM: 08/08/2023
DTAO: 14/08/2023
DTPA: 08/08/2023</t>
  </si>
  <si>
    <t>DTOR: 14/08/2023
DTAN: 08/08/2023
DTCA:  14/08/2023
DTAM: 08/08/2023
DTAO: 14/08/2023
GTEA: 14/08/2023
DTPA: 08/08/2023</t>
  </si>
  <si>
    <t>DTOR: X
DTCA: X 
DTAO: X
DTPA: X
DTAM:X
DTAN:X</t>
  </si>
  <si>
    <r>
      <rPr>
        <b/>
        <sz val="11"/>
        <color theme="1"/>
        <rFont val="Arial Narrow"/>
        <family val="2"/>
      </rPr>
      <t>GTEA</t>
    </r>
    <r>
      <rPr>
        <sz val="11"/>
        <color theme="1"/>
        <rFont val="Arial Narrow"/>
        <family val="2"/>
      </rPr>
      <t>: Se adjunta evidencia del orfeo con los trámites asignados respectoa a abogado sancionatorios. 
Evidencia: ORFEO SANCIONATORIOS</t>
    </r>
  </si>
  <si>
    <t>GTEA: X</t>
  </si>
  <si>
    <r>
      <rPr>
        <b/>
        <sz val="10"/>
        <rFont val="Arial Narrow"/>
        <family val="2"/>
      </rPr>
      <t>GTEA</t>
    </r>
    <r>
      <rPr>
        <sz val="10"/>
        <rFont val="Arial Narrow"/>
        <family val="2"/>
      </rPr>
      <t>: El monitoreo y los soportes suministrados, son conformes a la descripción del mapa de riesgos, denotando un adecuado seguimiento</t>
    </r>
  </si>
  <si>
    <r>
      <rPr>
        <b/>
        <sz val="11"/>
        <color theme="1"/>
        <rFont val="Arial Narrow"/>
        <family val="2"/>
      </rPr>
      <t>GTEA</t>
    </r>
    <r>
      <rPr>
        <sz val="11"/>
        <color theme="1"/>
        <rFont val="Arial Narrow"/>
        <family val="2"/>
      </rPr>
      <t>: 26,66%</t>
    </r>
  </si>
  <si>
    <t>DTOR: X
DTCA: X 
DTAO: X
DTPA: X
DTAM:X
DTAN:X
GTEA: X</t>
  </si>
  <si>
    <t>DTAM: 08/08/2023</t>
  </si>
  <si>
    <t>DTAM: 0%</t>
  </si>
  <si>
    <t>DTAM: 50%</t>
  </si>
  <si>
    <t>DTAM: Se realizaron dos asesorias a compañeros DTAM  con miras a recalcar los datos y la calidad en la captura de los mismos. 
Anexo 1 evidencias OP 23: Alto fragua y Nukak, ambos equipos recientes en el tema de plataforma y Smart. No obstamte las victorias tempranas, se geera preoupacion por el minimo avance de Yaigoje Apaporis quienes deberian estar por el 50% de la meta fijada y apenas llevan reportado un 1,8%. La profesional  responsable Julia Herrera en su momento argumento que aun disponian de plazo para realizar la tarea, pero no obstante se le recordo que tenian que avanzar en mas 3000 para el tercer trimestre 2023 y eso puede ser una tarea dispendiosa y un tanto compleja como para pretender realizarla en solo un mes y menos en una semana.
Anexo 01 Evidencias OP 23 A Cuatrim 02 2023</t>
  </si>
  <si>
    <t>DTAM: no se generan acciones en el periodo, no se anexan evidencias.</t>
  </si>
  <si>
    <t>DTAM: A fecha 31/06/2023 Nivel central realizo la revisión y retroalimentación de las capas enviadas, sin detección de errores.
Archivo 02 Evidencia OP 24 A Cuatrim 02 2023</t>
  </si>
  <si>
    <t>DTAO: La Dirección Territorial adelanta la consolidación del estado de sus procesos sancionatorios activos e inactivos desde el año 2010 y los consigna en la matriz de estado de procesos sancionatorios la cual se remite de forma mensual al GTEA por medio de orfeo .
Evidencias: Para este periodo se reporta el envío de las matrices de Enero a Marzo de 2023, enviadas los memorandos: 20236040000033, 20236040001473 y 20236040001603. 
DTPA: La Dirección Territorial adelanta la consolidación del estado de sus procesos sancionatorios; sin embargo, se evidenció que la Matriz adjunta como evidencia de soporte de control, no corresponde al formato establecido en la matriz de estado de procesos sancionatorios, establecida por Circular de la Dirección General N° 20222300000014 de 29/12/22.
Evidencias: Anexo_Formato Reporte Mensual Exp. Sancionatorios DTPA Julio 2023, Anexo_Formato Reporte Mensual Exp. Sancionatorios DTPA Junio 2023, Anexo_Formato Reporte Mensual Exp. Sancionatorios DTPA mayo 2023, Anexo_Memorando remite matriz mensual de sancionatorios actualizada a 30 de junio 2023, Anexo_Memorando remite matriz mensual de sancionatorios actualizado a 31 de julio 2023 y Anexo_Memorando remite matriz mensual de sancionatorios actualizado a 31 de mayo 2023.
DTAM: La Dirección Territorial adelanta la consolidación del estado de sus procesos sancionatorios; sin embargo, se evidenció que unicamente se remite evidencias de entrega de la matriz (corte Marzo 2023), argumentando que los memorandos de envío de las matrices de los meses de Enero y Febrero, no se proporcionan debido a la demora en la contratación del personal responsable del reporte.
Evidencias: Anexo 1 reporte matriz sancinarorios DTAM  corte mes de marzo de 2023.pdf, Anexo 2 Matriz sancionatorios.xlsx.
DTOR: La Dirección Territorial adelanta la consolidación del estado de sus procesos sancionatorios; se evidencia la entrega de las matrices de Febrero y Marzo de 2023, argumentando que el memorando de envío y matriz del mes de Enero no se proporcionan debido a la atención de la planeación de otros procesos y demoras en la contratación del personal responsable del reporte.
Evidencias: Anexo6.1.xlsx, Anexo6.pdf, Anexo7.pdf, Anexo7.1.xlsx.
DTCA: La Dirección Territorial adelanta la consolidación del estado de sus procesos sancionatorios; sin embargo, se evidenció que no se han cargado evidencias de entrega de las matrices (Enero, Febrero y Marzo 2023), así como los memorandos remisorios.
Evidencias: No se aportan evidencias documentales de esta acción de control.
DTAN: La Dirección Territorial adelanta la consolidación del estado de sus procesos sancionatorios; sin embargo, se evidenció que no se han cargado evidencias de entrega de las matrices (Enero, Febrero), así como los memorandos remisorios. Se adjunta un correo, que no es el medio oficial de remisión.
Evidencias: No se aportan evidencias documentales de esta acción de control.</t>
  </si>
  <si>
    <t>PNN Churumbelos: mediante memorando 20231500001323 del 07 de julio de 2023, la OGR remite a la DTAM la revisión del PECDN del AP. Actualmente el documento se encuentra en revisión para los respectivos ajustes por parte del área protegida
Anexo 1_Memorando 20231500001323 emitido por OGR a DTAM
https://drive.google.com/drive/u/3/folders/18cLOlfEqdCQQqPYAB7sKipaS0-eMzieS
SF PM Orito: El área protegida realizó la socialización mediante oficio del PECDNS a la Secretaría de Gobierno del Municipio de Orito.
Anexo 1 Anexo 1_Oficio_socializ_PECDNS actualiz_SFPMOIA_al CMGR-Pasto. https://drive.google.com/drive/u/0/folders/1Ii69AYFYn2xMZv8b6_r_e5sWBu-gVIJd
PNN Alto Fragua: La socialización se está coordinando para el mes de septiembre debido a cambios de agenda por la gestión del AP y los actores objeto de la socialización. No se adjuntan evidencias.
PNN Cahuinarí: Esta Acción fue cumplida en el reporte del primer cuatrimestre.
PNN Chiribiquete: El área protegida avanza en los ajustes solicitados de acuerdo a las observaciones remitidas por la OGR
(no se adjuntan evidencias)
RNN Puinawai: La reserva se encuentra generando el documento PECDNS a través del profeisonal contratado. Anexo 1 AvancePECDN RNN Puinawai.
https://drive.google.com/drive/u/0/folders/1M9kfj-qASLUrJJdXnMbpv5-2fCVopik_
RNN NUKAK: Como estamos a la espera de que nos respondan fechas las estancias de los CMGRD de las Alcaldías de  los municipios de San José, El Retorno y Calamar en el Guaviare y Carurú en el Vaupes, se prevé esta actividad para el siguiente cuatrimestre. no se adjuntan evidencias.
PNN Yaigojé Apaporis: Se realizo reunión de trabajo para continuar con la ruta técnica para la aprobación del documento PECDNS, se envía correo solicitando comision extemporanea para trabajo en Bogota  en torno a las observaciones realizadas por la oficina de Gestión del Riesgo nivel central, se solicitó apoyo a la DTAM en torno a espacio de trabajo en Bogotá y logra atender las observaciones finales y consolidar documento. En espacio de coordinación realizado en leticia se dio a conocer el trabajo que viene realizando el equipo del parque en la consolidación del documento PECDNS, una vez esté aprobado se hará una socialización en las instancias de coordinación y sea implementado de forma conjunta. Anexo 1 Correo PNN YAP - envio solicitid comision extemporanea, Anexo 2 Correo PNN YAP: Invitacion reunion Orientaciones Consolidacion doc PEDNS PNN YAP. Anexo 3 Estado proceso de consolidación PECDNS, Anexo 4 observaciones borrador PECDNS PNN YAIGOJE
 https://drive.google.com/drive/u/0/folders/1AlH0No_aCz09uvl1JOOwNkbWDoK5sD3e
PNN Amacayacu: 
PNN Río Puré: Se realizarán las actividades para el tercer cuatrimestre. no se adjuntan evidencias.
PNN La Paya: El documento está en revisión para aprobación. Se adjuntan evidencias de lasacciones que se adelantan: Anexo 1. Memorando Remisorio No. 202352000 PECDNS del PNN La Paya. 24-05-2023
Anexo 2. Listado de asistencia ajustes PECDSNS del PNN La Paya -AP,DTAM. 13-07-2023
Anexo 3. Listado de asistencia Reunión PECDNS LA PAYA, SGyM, OGR. 17-07-2023
Anexo 4. Memorando remisorio No. 20235200008053 PECDNS PNN La Paya. 21-07-2023
https://drive.google.com/drive/folders/1Pm1G7okmAWV1C75Yz4PKrMHQr7VGaoSl</t>
  </si>
  <si>
    <t>PNN Churumbelos: 0%
SF PM Orito: 20%
PNN Alto Fragua: 0%
PNN Cahuinarí: 20%
PNN Chiribiquete: 0%
RNN Puinawai: 0%
RNN NUKAK: 0%
PNN Yaigojé Apaporis: 0%
PNN Amacayacu: 0%
PNN Río Puré: 0%
PNN La Paya: 0%</t>
  </si>
  <si>
    <t>PNN Churumbelos: mediante memorando 20231500001323 del 07 de julio de 2023, la OGR remite a la DTAM la revisión del PECDN del AP. Actualmente el documento se encuentra en revisión para los respectivos ajustes por parte del área protegida
Anexo 1_Memorando 20231500001323 emitido por OGR a DTAM
https://drive.google.com/drive/u/3/folders/18cLOlfEqdCQQqPYAB7sKipaS0-eMzieS
SF PM Orito: El área protegida realizó la socialización del PECDNS al equipo del SF PMOIA.
Anexo2 Socializ_medid_prevent SST y del PECDNS actualizado al equipo-SFPMOIA
https://drive.google.com/drive/folders/1rdmhkKCZPmQ1jSPBJUpAhGMWISOmeF0B 
PNN Alto Fragua: El 26/06/2023 se adelantó la socialización del PECNDS al equipo de trabajo del PNN AFIW.  Anexo 1 Asistencia, ayuda mermoria y fotografias socialización.
https://drive.google.com/drive/u/0/folders/1-zBNE170Elxel-n6bg3KTt4shJ_QK176
PNN Cahuinarí: Se realiza Socializacion del Plan de Emergencias y Contingencias por Desastres Naturales y Socioaturales PNN CAHUINARÍ. Anexo 1 Socializacion del PECD PNN CAHUINARÍ
https://drive.google.com/drive/u/0/folders/17tA0ExwB8aTJA2eqnSgWusD6bjKwJ4_1
PNN Chiribiquete: El área protegida avanza en los ajustes solicitados de acuerdo a las observaciones remitidas por la OGR
(no se adjuntan evidencias)
RNN Puinawai: La reserva se encuentra generando el documento PECDNS a través del profeisonal contratado. Anexo 1 AvancePECDN RNN Puinawai.
https://drive.google.com/drive/u/0/folders/1gb27yG_j3kCkAyemXftAhGVI58E2_azA
RNN NUKAK: Se realiza la socialización del PECDNS del AP, al equipo de funcionarios y contratistas del equipo técnico de la Reserva, habida cuenta que la mayoría son recien ingresados
Anexo 1 05-05-2023_Socialización PECDNS AP- listado de asistencia y ayuda memoria
Anexo 2 06-15- 2023_ Socialización plan de trabajo PECDNS
https://drive.google.com/drive/u/0/folders/1EAWZJcvpr3KtLqi2fO74qLjZQEf8PSJv
PNN Yaigojé Apaporis: El area esta en proceso que aprueben el documento, una vez esté aprobado se tiene proyectado la socialización con todo el equipo. Sin embargo, se realizó reunión técnica de trabajó con equipo técnico de area protegida en torno ajustes observaciones realizadas por la OGR. Anexo 1 Acta trabajo  PNN YAP 19-30-07- 2023, Anexo 2 Reunión orientación formulación PECDNS PNN Yaigoje Apaporis.
https://drive.google.com/drive/u/0/folders/153qPaKWa4uhODQrZZ-TATnmsyFCfP9vk
PNN Amacayacu: 
PNN Río Puré: Se realizarán las actividades para el tercer cuatrimestre. no se adjuntan evidencias.
PNN La Paya:  Documento en ajustes. No se adjuntan evidencias</t>
  </si>
  <si>
    <t>PNN Churumbelos: 0%
SF PM Orito: 40%
PNN Alto Fragua: 40%
PNN Cahuinarí: 0%
PNN Chiribiquete: 0%
RNN Puinawai: 0%
RNN NUKAK: 40%
PNN Yaigojé Apaporis: 0%
PNN Amacayacu: 0%
PNN Río Puré: 0%
PNN La Paya: 0%</t>
  </si>
  <si>
    <t>PNN Churumbelos: mediante memorando 20231500001323 del 07 de julio de 2023, la OGR remite a la DTAM la revisión del PECDN del AP. Actualmente el documento se encuentra en revisión para los respectivos ajustes por parte del área protegida
Anexo 1_Memorando 20231500001323 emitido por OGR a DTAM
https://drive.google.com/drive/u/3/folders/18cLOlfEqdCQQqPYAB7sKipaS0-eMzieS
SF PM Orito: El área protegida avanza en la implementación del PECDNS y da cuenta con el Informe semestral de implementación del PECDNS del 2023.
Anexo 3_Inf_Semest_Implementación_PECDNS_2023.
https://drive.google.com/drive/u/0/folders/1rdmhkKCZPmQ1jSPBJUpAhGMWISOmeF0B.
PNN Alto Fragua: Mediante memorando 20235160000863 del 01/08/2023 se remite a la DTAM informe de implementación del PECDNS para su respectivo procedimiento. (Anexo 2 Orfeo_ PECNDS y  (Anexo_3_ Informe implementacicon PECNDS).
https://drive.google.com/drive/u/0/folders/1rkP6MuNW1DhD97TvJ9rcrF4r_VHB6Wy0
PNN Cahuinarí: el área protegida avanza en la implementación del PECDNS y da cuenta con el imforme de implementación. Anexo 1 INFORME_02_TRIM_RIESGOS_NATURALES_2023.
https://drive.google.com/drive/u/0/folders/1wI5scsPDSHmlrI79Hg6uaM1OloaBIXjF
PNN Chiribiquete: El área protegida avanza en los ajustes solicitados de acuerdo a las observaciones remitidas por la OGR
(no se adjuntan evidencias)
RNN Puinawai: La reserva se encuentra generando el documento PECDNS a través del profeisonal contratado. Anexo 1 AvancePECDN RNN Puinawai.
RNN NUKAK: El área protegida avanza en la implementación del PECDNS y da cuenta con el Informe de implementación del PECDNS 1er semestre del 2023.
Anexo 3 Informe implementación PECDNS  primer semestre 2023.
https://drive.google.com/drive/u/0/folders/1FDpOQ_9Db7WiLXKZO15yXVXyoofx8lg-
PNN Yaigojé Apaporis: Se envía correo  a la DTAM sobre el estado de avance consolidación documento PECDNS, se prioriza comisión en Bogotá profesional PNN YAP, para que reúna con la DTAM y el nivel central y se pueda lograr consolidación y aprobación del documento. Anexo 1 Acta trabajo  PNN YAP 19-30-07- 2023, Anexo 2 Correo PNN YAP - envio solicitid comision extemporanea, Anexo 3 Correo PNN YAP: Invitacion reunion orinetaciones consolidacion PEDNS PNN YAP.
https://drive.google.com/drive/u/0/folders/14uPIBWnH-D60p1RqJcJ5JCBhx62B24fJ
PNN Amacayacu: 
PNN Río Puré: Se realizarán las actividades para el tercer cuatrimestre. no se adjuntan evidencias.
PNN La Paya: Documento en ajustes. No se adjuntan evidencias</t>
  </si>
  <si>
    <t>PNN Churumbelos: 0%
SF PM Orito: 40%
PNN Alto Fragua: 20%
PNN Cahuinarí: 20%
PNN Chiribiquete: 0% 
RNN Puinawai: 0%
RNN NUKAK: 20%
PNN Yaigojé Apaporis: 0%
PNN Amacayacu: 0%
PNN Río Puré: 0%
PNN La Paya: 0%</t>
  </si>
  <si>
    <t>DTAN: Las Areas Protegidas de la Direccion Territorial Andes Nororientales tiene aprobados PECDNS  en la actualidad. Se reaiizo socializacion  a municipios y departamentos del Plan de emergencias y contingencias por las Aeas  Protegidas: PNN Catatumbo, PNN Estoraques, PNN Tama.   PNN Pisba  socializo con los municipios, no ha realizado socialización a la gobernación del departamento.  Para el segundo cuatrimestre no presentan avance porcentual de esta actividad las AP :PNN Cocuy, SFF Guanenta, SFF Iguaque y PNN Yariguies. Anexos: PNN Catumbo- Accion 1 :  ( 5 archivos pdf ) PNN Estoraques ( 4 archivos en PDF) PNN PIsba ( 5 archivos en PDF) PNN Tama ( 8 archivos en PDF)  Enlace al drive para verificar accion 1: https://drive.google.com/drive/folders/1A_6R-MIhFF5lxOYGS2qj_3VpMVTNR5sw?usp=sharing</t>
  </si>
  <si>
    <t>DTAN: En el segundo cuatriemtre de 2023 las areas Protegidas de la DTAN realizaron la socialización al personal del Area Proteida a excepción de:  SFF Guaneneta, SFF Iguaque, PNN Yariguies.Se adjunta carpeta de cada area protegida con las lista de asistencia de socializacion PECDNS identificada en una carpeta de nombre ACCION 2: Anexos:  PNN Cocuy accion 2 ( 2 archivos en PDF).- PNN Catatumbo- accion 2 ( 1 archivo en PDF).- PNN Estoraques Accion 2 ( 1 archivos en PDF).- PNN Tama Accion 2 ( 1 archivos en PDF).-   PNN PIsba Accion 2  ( 1 archivos en PDF).  Enlace al drive para verificar accion 2: https://drive.google.com/drive/folders/1A_6R-MIhFF5lxOYGS2qj_3VpMVTNR5sw?usp=sharing</t>
  </si>
  <si>
    <t>DTAN: laS Areas Protegidas de la Direccion Territorial Andes Nororientales documentaron en avance en el PECDNS  conforme a las actividades realizadas . En el Drive se encuentra cada una de las AP de la DTAN y contiene carpeta identificada como ACCION 3. la carpeta contiene el informe de implementacion de todas las AP de la DTAN. Anexos enlace al DRIVE accion 3: https://drive.google.com/drive/folders/1A_6R-MIhFF5lxOYGS2qj_3VpMVTNR5sw?usp=sharing</t>
  </si>
  <si>
    <t>PNN CATATUMBO BARI 20%
PNN COCUY 0%
AUN ESTORAQUES 20%
SFF GUANENTA ALTO RIO FONCE 0%
SFF IGUAQUE 0%
PNN PISBA 15%
PNN SERRANIA YARIGUIES 0%
PNN TAMA 20%</t>
  </si>
  <si>
    <t>PNN CATATUMBO BARI 40%
PNN COCUY 40%
AUN ESTORAQUES 40%
SFF GUANENTA ALTO RIO FONCE 0%
SFF IGUAQUE 0%
PNN PISBA 40%
PNN SERRANIA YARIGUIES 0%
PNN TAMA 40%</t>
  </si>
  <si>
    <t>PNN CATATUMBO BARI 40%
PNN COCUY 40%
AUN ESTORAQUES 40%
SFF GUANENTA ALTO RIO FONCE 40%
SFF IGUAQUE 40%
PNN PISBA 40%
PNN SERRANIA YARIGUIES 40%
PNN TAMA 40%</t>
  </si>
  <si>
    <t>PNN SIERRA DE LA MACARENA: Se han venido realizando las  socializaciones ante los CMGR, para este reporte se entrega evidencia del municipio de Puerto Rico, (Anexo 1. Acta 02 CGRM Pto Rico_18_05_2023); adicionalmente se ha gestionado espacios en las alcaldias de Vistahermosa y San Juan de Arama, se presentan evidencias (Anexo 2. Radicado_Alclad_Visherm_10_05_2023 y Anexo 3.  Ofic Radicad_Alcald_ San Juan_8_06_23).
PNN CHINGAZA: El Plan de Emergencias y Contingencias aprobado el 06 diciembre de 2021 se socializó en el año 2022 con las instancias territoriales del SNGRD. En este cuatrimestre se adelanta la actualización del plan, razón por la cual se planea la nueva socialización una vez esté aprobado por la OGR. Se presenta evidencia del avance realizado en el periodo reportado para la actualización.  Anexo1. Acta_analisisriesgosnaturales
PNN TINIGUA: Tinigua: Teniendo en cuenta que el PECDN se encuentra en actualización, el AP adelantó espacios de seguimiento a la actualización del mismo, y se espera socializar ante entidades una vez el documento sea aprobado por ORG.
PNN SUMAPAZ: El equipo del Parque solicitó en la sesión ordinaria del mes de junio del Consejo Local de Gestión del Riesgo y Cambio Climatico -CLGRCC- de la localidad 20 de Sumapaz (Sector Bogotá) incluir en la agenda del mes septiembre la socialización del Plan de Emergencias y Contingencias del área protegida. (Anexo 1).  AsÍ mismo se solicitó en la sesión ordinaria del mes de Junio del Comite Interinstitucional de Educación Ambiental de Cabrera (Sector Cundinamarca), un espacio para la socialización del Plan de Emergencias y Contingencias del área protegida, asi como la actualización de las bases de datos de los respondientes en caso de una eventualidad.  (Anexo 2).  Evidencias:  Anexo1. Acta_CLGRCC_mayjun23, Anexo2.Acta_CIDEA_Cabrera_Socializ
DNMI CINARUCO: Se remitieron oficios a los coordinadores de los comités locales de gestión del riesgo de los municipios de Cravo Norte y Arauca, solicitando un espacio para realizar la socialización del plan de emergencias y contingencias del AP, sin embargo a la fecha no se tiene respuesta por parte del comité de  Cravo Norte, mientras que el comité del municipio de Arauca  indico que revisaran agenda para proponer posible fecha una vez se supere la emergencia por inundaciones que enfrenta el municipio (Oficios_socializacion_PECDS_municipios)
PNN EL TUPARRO: No presentó reporte
PNN CORDILLERA DE LOS PICACHOS: No presentó reporte</t>
  </si>
  <si>
    <t>MACARENA 13,33%
CHINGAZA13,33%
TINIGUA 13,33%
SUMAPAZ 13,33%
CINARUCO 13,33%
TUPARRO  6,6%
PICACHOS 6,6%</t>
  </si>
  <si>
    <t xml:space="preserve">PNN SIERRA DE LA MACARENA: Para este reporte no se realizaron socializaciones al equipo del AP ya que se realizo una en el mes de marzo, sin embargo a medida que se esta haciendo la implementacion del PECDN se realizara una retroalimentaciòn de los ultimos eventros presentados casos movimientos de tierras, inundaciones etc, para el mes de septiembre.
PNN CHINGAZA: En el cuatrimestre se realizaron tres socializaciones del Plan de Emergencias y Contingencias de Desastres Naturales y Socionaturales al personal presente en las sedes de Monterredondo y Siecha y una realizada de manera virtual.  Ver anexos: 
Anexo2. Acta_socializacionpecdns_10052023
Anexo3. Acta_socializacionpecdns_16052023
Anexo4. Acta_socialziacionpecdns_21062023
PNN TINIGUA: durante el periodo de reporte, se realizaron espacios de socialización del PECDNS y seguimiento a la actualización, tanto con los encargados del proceso en el AP como con la líder temática de la DTOR.
1. Acta_Revi_Plan
2. Acta_Segui_Act_Plan
3. Acta_Segui_Act_Plan-DTOR
PNN SUMAPAZ: Se realizo la Socialización virtual del Plan de Emergencias y Contingencias por desastres Naturales y socionaturales al equipo del PNN Sumapaz, con el objetivo de dar a conocer el Plan al personal nuevo y retroalimentar los conocimientos del equipo colaborador antiguo. De igual forma, se identificarón los elementos del Plan que se deben actualizar de manera prioritaria y para la actualización bianual reglamentaria, así como, las acciones de prevención y articulación que se deben adelantar durante el segundo semestre, teniendo en cuenta la alerta de fenómeno del niño.  Evidencias: Anexo3.Lista-asist-Social-PECDNS-psum, Anexo4.Presentación_Sociali_PECDNS
DNMI CINARUCO: Se realizó socialización del plan de Emergencias y contingencias con el equipo del área protegida el dia 23 de junio del 2023 (AM_socialización_Equipo_PECDS). 
PNN EL TUPARRO: Se realizó socialización del PECDN al equipo de trabajo del área protegida. Anexo: Acta_PEC
PNN CORDILLERA DE LOS PICACHOS: No presentó reporte
</t>
  </si>
  <si>
    <t>MACARENA 26,66%
CHINGAZA 26,66%
TINIGUA  26,66%%
SUMAPAZ  26,66%%
CINARUCO  26,66%%
TUPARRO 26,66%%
PICACHOS 13,33%</t>
  </si>
  <si>
    <t>PNN SIERRA DE LA MACARENA: El PNN Sierra de la Macarena realizó las actividades proyectadas en el Plan de Emergencia y Contingencia de desastres naturales, consolidado en el segundo informe semestral. Anexo 4. Infor_imple_PECDNS_pSMac_Isem. 
PNN CHINGAZA: El seguimiento PEI-PAA realizado en el mes de junio se presentó informe de implementación de PECDNS con las evidencias conforme al cronograma para revisión de la DTOR y NC. Se presenta informe de implementación del Plan de Emergencias y Contingencias de Desastres Naturales y Socionaturales y sus anexos. Ver anexos: Anexo5.Informe_Implentacionpecdns y sus anexos.
PNN TINIGUA: Tinigua: En el marco del reporte PAA, se entregó un informe de avance en  la implementación del PECDNS el cual fue reportado por el AP a la DTOR.
4. Informe_Avanc_Imple_PECDNS
5. Correo_Aprob_Infor_DTOR
PNN SUMAPAZ: Dentro del proceso de Implementación del Plan de Emergencias, en las medidas preventivas se avanzó en la media de Articulación con el Consejo  municipal de Gestión del  riesgo de los municipios con influencia en el parque y la localidad 20 de Bogotá, donde el PNN Sumapaz participo activamente en las sesiones ordinarias del Consejo Local de Gestión del Riesgo y Cambio Climático -CLGRCC-de la Localidad 20 de Sumapaz de los mes de mayo y junio (Anexo 5). También se realizó la gestión del espació de Socialización del PECDNS del AP en la sesión ordinaria del CIDEA de Cabrera en el mes de junio (Anexo 6). De la misma manera en la medida de Capacitación y entrenamiento para grupos de trabajo, se realizó socialización del PECDNS al equipo del PNN Sumapaz, con el objetivo de dar a conocer el Plan al personal nuevo y retroalimentar los conocimientos del equipo colaborador antiguo, y se trataron entre otros los siguientes puntos, Análisis del riesgo para el PNNS (amenazas, nivel de vulnerabilidad y nivel de riesgo), Medidas de prevención y mitigación por amenaza (Anexo7y8).  Evidencias: Anexo5. Acta_CLGRCC_mayjun23, Anexo6.Acta_CIDEA_Cabrera_Socializ, Anexo7.Lista-asist-Social-PECDNS-psum, Anexo8.Present_Sociali_PECDNS
DNMI CINARUCO: Se remitió informe de avance de la implementación del Plan de Emergencias y Contingencias. Como parte de la implementación del mismo  para el presente trimestre se incorporo la información asociada a los  espacios de educación ambiental sobre sistemas productivos y incendios forestales (Informe_implemen_PECDS)
PNN EL TUPARRO: Teniendo en cuenta el crnograma del año 2 del PECNDS del área protegida, se realizo el reporte de novedades dirario, solicitud de gestión para la adquisión de la señalización del área protegida, inspección a las cabañas e inspección a los botiquines de primeros auxilios   Anexo:Evi_PECDNS
PNN CORDILLERA DE LOS PICACHOS: durante el periodo de reporte se ejecutaron las actividades programadas en el PECDNS, como se detalla en el informe. Anexo 1 Infor_imple_PECDNS_pCPic_ISem</t>
  </si>
  <si>
    <t>MACARENA 26,66%
CHINGAZA 26,66%
TINIGUA  26,66%%
SUMAPAZ  26,66%%
CINARUCO  26,66%%
TUPARRO 26,66%%
PICACHOS 26,66%</t>
  </si>
  <si>
    <t>PNN S. MACARENA: 31/07/2023.
PNN EL TUPARRO:  31/07/2023.
DNMI CINARUCO: 31/07/2023.
PNN TINIGUA:  31/07/2023.
PNN SUMAPAZ:  31/07/2023.
PNN CHINGAZA:  31/07/2023.
PNN PICACHOS:  31/07/2023.</t>
  </si>
  <si>
    <t>PNN Farallones de Cali: 10%
PNN Gorgona: 0%
PNN Utría: 0%
PNN Katios: 10%
PNN Munchique: 0%
PNN Sanquianga: 0%
PNN Uramba: 0%
SFF Malpelo: 10%</t>
  </si>
  <si>
    <t>PNN Farallones de Cali: 26.66%
PNN Gorgona: 0%
PNN Utría: 0%
PNN Katios: 26.66%
PNN Munchique: 26.66%
PNN Sanquianga: 0%
PNN Uramba: 26.66%
SFF Malpelo: 0%</t>
  </si>
  <si>
    <t>PNN FARALLONES DE CALI: El documento PEC en el área protegida, fue actualidado el año pasado.
PNN GORGONA: El documento PEC en el área protegida se encuentra en proceso de actualización, atendiendo las observaciones realizadas desde nivel central. 
PNN UTRIA: El documento en el área protegida se encuentra en proceso de actualización, atendiendo las observaciones realizadas por NC. Memorando 20237500010783
PNN LOS KATIOS: el documento PECDN fue actualidado el año pasado. Evidencia:Informe de implemenacion PECDS PNNK
PNN MUNCHIQUE: El PECDN del PNN Munchique se aprobó el 27 de agosto de 2021 mediante memorando No 20211500002013; sin emabrgo para el reporte realizado no se han desarrollado mas acciones.
PNN SANQUIANGA: El documento PEC en el área protegida se encuentra en proceso de actualización, atendiendo las observaciones realizadas desde nivel central
PNN URAMBA BAHIA MALAGA:Se realiza las modificaciones, solicitadas desde la OGR y se recibe la retroalimentación, se está a la espera de una reunión para explicar que el PNN UBM se encuentra en un Área Marítima, se adelantó un ejercicio para la proyección de uno de los puntos mas altos en el CCCN DE Juanchaco, que se realiza en articulación con la Universidad de Cundinamarca y  se deja la metodología aprendida en la Dirección territorial con el profesional Evidencia: 1.Proceso_PECDNS_Orfeo, 2.PECRN_PNN_UBM280323, 3.TABLA DE ATRIBUTOS UNIDADES CARTOGRÁFICAS DE SUELOS_pURA2023
4.Comisión PNN Bahía Málaga - mayo 2023, 5.Comisión Uramba Bahía Málaga_AcompañamientoUniversidadCundinamarca, 6.Correo_documento PECRN del Parque Nacional Natural Uramba Bahía Málaga para revisión, 7.CorreoSocialización_ propuestas_zonas_evacuación_caso_Tsunami_comunidadJuanchaco_, 8.Correo_solicitudacompañamientoUniversidad, 8.1Jose Alejandro Perdomo_Solcitud_acompañamiento, 9.Correo_Solicitud_Comisión_Extraordinaria_José AlejandroPerdomoUrrea, 10.Correo_Solicitud_informes_implementación_PECDNS en el AP, 11.SolicitudespaciorevisiónPECDNS_PNNUrambaBahiaMalaga
SFF ISLA MALPELO: el documento PECNDS se encuentra aprobado; sin embargo en este trimestre no se ha realizado la socialización Evidencia: Informe PECDNSN 2do Semestre 2023.pdf
https://drive.google.com/drive/folders/1IWm9bzMSVPGmj1nQNheOcFN9oIFLdakJ</t>
  </si>
  <si>
    <t>PNN Farallones de Cali: Se adjunta los informes realizados por el AP. Evidencia: informes de implementacion 2022, informes de implementacion 2021 
PNN Gorgona: el documento se encuentra en proceso de actualización
PNN Utría: el documento se encuentra en proceso de actualización
PNN Los Katios: el AP, ha venido realizando las acciones contempladas en el cronograma de actividades del PECDN. Evidencias: MEMORIA REUNION  CMGRD DE RIOSUCIO 23
PNN Munchique: Se elabora informe de trimestral del PECDNS
Se participa en la Mesa Departamental de Cambio Climático y Riesgo de Desastres Naturales. Evidencias: A1. 2023.03.15. Mesa Dpto CamClimatico Cauca y Inf Imp PECDN pMun ITRI
PNN Sanquianga: el documento se encuentra en proceso de actualización.
PNN Uramba: Se realiza las modificaciones, solicitadas desde la OGR y se recibe la retroalimentación, se está a la espera de una reunión para explicar que el PNN UBM se encuentra en un Área Marítima, se adelantó un ejercicio para la proyección de uno de los puntos mas altos en el CCCN DE Juanchaco, que se realiza en articulación con la Universidad de Cundinamarca y  se deja la metodología aprendida en la Dirección territorial con el profesional Evidencia: 1.Proceso_PECDNS_Orfeo, 2.PECRN_PNN_UBM280323, 3.TABLA DE ATRIBUTOS UNIDADES CARTOGRÁFICAS DE SUELOS_pURA2023
4.Comisión PNN Bahía Málaga - mayo 2023, 5.Comisión Uramba Bahía Málaga_AcompañamientoUniversidadCundinamarca, 6.Correo_documento PECRN del Parque Nacional Natural Uramba Bahía Málaga para revisión, 7.CorreoSocialización_ propuestas_zonas_evacuación_caso_Tsunami_comunidadJuanchaco_, 8.Correo_solicitudacompañamientoUniversidad, 8.1Jose Alejandro Perdomo_Solcitud_acompañamiento, 9.Correo_Solicitud_Comisión_Extraordinaria_José AlejandroPerdomoUrrea, 10.Correo_Solicitud_informes_implementación_PECDNS en el AP, 11.SolicitudespaciorevisiónPECDNS_PNNUrambaBahiaMalaga
SFF Malpelo: Se realizó el primer informe trimestre del Plan de emergencias y contingencias. Evidencia: Anexo_2023-01 Informe PECDNSN.pdf
https://drive.google.com/drive/folders/1IWm9bzMSVPGmj1nQNheOcFN9oIFLdakJ</t>
  </si>
  <si>
    <t xml:space="preserve">SFF ACANDÍ:  Durante el segundo cuatrimestre desde el área protegida se actualizo el documento Plan de Emergencia y Contingencia por Desastres Naturales del área protegida, y fue enviado al par técnico de la DTCA para su revisión y aprobación, se esta a la espera del visto bueno por parte de la ORG. Por otro lado, no ha sido posible socializar con la alcaldía municipal el documento, debido a que no se ha generado el espacio con los mismo, se espera que este se pueda dar en el transcurso del tercer cuatrimestre.
SFF LOS COLORADOS: El Comité de Gestión de Riesgo Municipal de San Juan Nepomuceno no ha reactivado sus sesiones de debate frente a temas de orden Público y natural, ante lo cual, desde el área protegida, para el tercer trimestre 2023, se convocará un espacio de socialización interno en el que se convocaran a las entidades competentes a fin de lograr la socialización del PECDNS.
PNN CRSB: El área esta en proceso de actualización del  Plan de Emergencia y Contingencias para Desastres Naturales
PNN PARAMILLO: El Plan de emergencias y contingencias por desastres naturales del PNN Paramillo se encuentra en proceso de actualización, por lo que aún no se puede socializar dicho Plan hasta tanto no sea actualizado y aprobado. No se tienen evidencias. 
PNN SNSM: Sin información.
PNN CMH: A la fecha el plan de emergencias y contingencias por desastres naturales del Santuario se encuentran en actualización, razón por la cual, de acuerdo al procedimiento establecido por Nivel Central, no se realizará socialización hasta tanto no se actualice.
PNN de Macuira: Sin información.
PNN OPMBL: La ultima socialización del PECDNS fue realizada al CMGRD via correo electronico,
RNC BEATA: En proceso de estructuración de la AP, por lo tanto, aún no genera reportes.
SFF CGSM: De acuerdo con los lineamientos el Santuario NO debe reportar su implementación, debido a que para esta vigencia se tiene proyectado actualizar dicho plan de acuerdo al procedimiento AAMB_PR_06 GESTION DE RIESGO NATURALES. El plan venció el 24/dici/2022.
PNN CRSB: El área esta en proceso de actualización del  Plan de Emergencia y Contingencias para Desastres Naturales
PNN TAYRONA: Sin información.
SFF LOS FLAMENCOS: Sin información.
PNN BPK: Sin información.
</t>
  </si>
  <si>
    <t xml:space="preserve">SFF ACANDÍ: 0%
SFF LOS COLORADOS: 66%
PNN CRSB: 66%
PNN PARAMILLO:66%
PNN SNSM: 66%
SFF CMH: 66%
PNN CP: 66%
PNN MACUIRA: 66%
PNN OPMBL: 66%
RN CB: 0%
SFF CGSM: 66%
PNN CRSB: 66%
PNN TAYRONA: 66%
SFF LOS FLAMENCOS: 66%
PNN BPK: 66%
</t>
  </si>
  <si>
    <t>SFF ACANDÍ: Durante el cuatrimestre se realizó socializó al equipo técnico del área protegida el Plan de Emergencia y Contingencia por Desastres Naturales, al equipo técnico del SFAPP, con el fin dar a conocer dicho documento y generar insumos para su actualización.  Anexo 4: Listado de asistencia.
SFF LOS COLORADOS: El Plan de Emergencia y Contingencias para Desastres Naturales del SFF Los Colorados, fue socializado al equipo del área protegida el día 22 de febrero de 2023, dando cumplimiento a lo establecido en el procedimiento, la evidencia se presentó en el primer reporte cuatrimestral.
PNN CRSB: El área esta en proceso de actualización del  Plan de Emergencia y Contingencias para Desastres Naturales
PNN PARAMILLO: El Plan de emergencias y contingencias por desastres naturales del PNN Paramillo se encuentra en proceso de actualización, por lo que aún no se puede socializar dicho Plan hasta tanto no sea actualizado y aprobado. No se tienen evidencias.
PNN SNSM: El AP realizó una jornada de socialización y ajustes del PLECDS en jornada híbirda realizada el 10 de julio de 2023. También, se realizó espacio de trabajo del AP para articular las acciones del Plan a las acciones de cumplimiento de la Setencia T-606 de 2015, en el marco del proceso de restauración del Ap y en atención al fenómeno del niño.  evidencias en:  https://drive.google.com/drive/u/1/folders/1nEWfB43AxbqCF_rrhQvAfcFvZwc3oXJF
PNN CMH: A la fecha el plan de emergencias y contingencias por desastres naturales del Santuario se encuentran en actualización, razón por la cual, de acuerdo al procedimiento establecido por Nivel Central, no se realizará socialización hasta tanto no se actualice.
PNN MACUIRA: El Plan de Emergencias y Contingencias por Desastres Naturales e Incendios Forestales de Macuira, se encuentra para actualización por lo cual el Area protegida iniciara los procesos pertinenetes para su actualizacion. Es importante resaltar que el AP implementará acciones en el evento que ocurra algún desastre natural, siguiendo los protocolos de la UNGR y anteriores del PLECDN.  El documento se entregará en tercer cuatrimestre al nivel de decisión correspondiente.
PNN OPMBL: En el 2022 fue realizada la socializacion del documento, sin embargo, debido a cambio en el personal sera nuevamente programada una socializacion.
RNC BEATA: En proceso de estructuración de la AP, por lo tanto, aún no genera reportes.
SFF CGSM: De acuerdo con los lineamientos el Santuario NO debe reportar su implementación, debido a que para esta vigencia se tiene proyectado actualizar dicho plan de acuerdo al procedimiento AAMB_PR_06 GESTION DE RIESGO NATURALES. El plan venció el 24/dici/2022.
PNN CRSB: El área esta en proceso de actualización del  Plan de Emergencia y Contingencias para Desastres Naturales
PNN TAYRONA: Sin información.
SFF LOS FLAMENCOS: Sin información.
PNN BPK: Sin información.</t>
  </si>
  <si>
    <t xml:space="preserve">SFF ACANDÍ: 66%
SFF LOS COLORADOS: 66%
PNN CRSB: 66%
PNN PARAMILLO:66%
PNN SNSM: 66%
SFF CMH: 66%
PNN CP: 66%
PNN MACUIRA: 66%
PNN OPMBL: 66%
RN CB: 0%
SFF CGSM: 66%
PNN CRSB: 66%
PNN TAYRONA: 66%
SFF LOS FLAMENCOS: 66%
PNN BPK: 66%
</t>
  </si>
  <si>
    <t xml:space="preserve">SFF ACANDÍ: Desde el área protegida SFAPP se remitió a la DTCA informe de implementación del PECDNSN, en el cual se relacionan las actividades que se encuentran en implementaran en el segundo cuatrimestre de la vigencia 2023, las cuales están contempladas en el cronograma del Plan de Emergencia y Contingencia de Desastres Naturales del Santuario. Anexo 5: Informe de Avance Implementación PECDNSN del SF APP 2023.
SFF LOS COLORADOS: En el segundo trimestre se adelantaron diferentes acciones propuestas en el cronograma de acuerdo a los dos años de implementación establecidos para el PECDNS, el cual fue aprobado mediante memorando 20231500000023 del 2 de enero de 2023. A l respecto, se generó el respectivo informe de avances (Anexo 1. Informe_PECDNS-II Trimestre 2023) y se remitió a la DTCA mediante correo electrónico del 22 de junio (Anexo 2. Correo reporte PAA y remisión informe PECDNS).
PNN CRSB: El área esta en proceso de actualización del  Plan de Emergencia y Contingencias para Desastres Naturales
PNN PARAMILLO: El Plan de emergencias y contingencias por desastres naturales del PNN Paramillo se encuentra en proceso de actualización, por lo que aún no pueden implementarse las acciones contenidas en dicho plan. No se tienen evidencias.
PNN SNSM: En el AP no se han presentado eventos, por lo cual, no ha sido necesario activar el Plan
PNN CMH: El 27 de junio mediante correo electrónico, se envía al técnico encargado del tema de Riesgos en la DTCA, el informe de implementación del Plan de Emergencias y Contingencias del Santuario, en sus dos años de vigencia (enero 2021-enero 2023).
Anexo 1_e-mail_envío_Informe Implementación PLEC_27062023.
Anexo 2_Informe_Implementación_PLEC-SFFCMH-Ene.2021-Ene.2023.
PNN de Macuira: Durante el segundo cuatrimestre no se reportan situaciones que requieran activar Plan de Emergencias y contingencias por desastres naturales o incendios forestales para coordinar su atención oportuna con las instancias competentes.
PNN OPMBL: Se han adelantado acciones y se cuentan con evidencias, sin embargo, aun no se han plasmado en un documento para ser presentados a los diferentes niveles.
RNC BEATA: En proceso de estructuración de la AP, por lo tanto, aún no genera reportes.
SFF CGSM: De acuerdo con los lineamientos el Santuario NO debe reportar su implementación, debido a que para esta vigencia se tiene proyectado actualizar dicho plan de acuerdo al procedimiento AAMB_PR_06 GESTION DE RIESGO NATURALES. El plan venció el 24/dici/2022.
PNN CRSB: El área esta en proceso de actualización del  Plan de Emergencia y Contingencias para Desastres Naturales
PNN TAYRONA: Sin información.
SFF LOS FLAMENCOS: Sin información.
PNN BPK: Sin información.
</t>
  </si>
  <si>
    <r>
      <t>1.</t>
    </r>
    <r>
      <rPr>
        <b/>
        <sz val="10"/>
        <color theme="1"/>
        <rFont val="Arial Narrow"/>
        <family val="2"/>
      </rPr>
      <t>PNN Complejo volcánico Doña Juana:</t>
    </r>
    <r>
      <rPr>
        <sz val="10"/>
        <color theme="1"/>
        <rFont val="Arial Narrow"/>
        <family val="2"/>
      </rPr>
      <t xml:space="preserve">  No se programó para este periodo socialización  ante los entes territoriales. Evidencia: N/A
2.</t>
    </r>
    <r>
      <rPr>
        <b/>
        <sz val="10"/>
        <color theme="1"/>
        <rFont val="Arial Narrow"/>
        <family val="2"/>
      </rPr>
      <t>PNN Cueva De Los Guacharos:</t>
    </r>
    <r>
      <rPr>
        <sz val="10"/>
        <color theme="1"/>
        <rFont val="Arial Narrow"/>
        <family val="2"/>
      </rPr>
      <t xml:space="preserve"> El PNN Cueva de los Guácharos, viene implementadon el PECDSN, del cual presenta el informe correspondienteI,donde se definieron actividades puntuales para ejecutar en el tiempopara realizar una adecuada ejecución de este plan.
3.</t>
    </r>
    <r>
      <rPr>
        <b/>
        <sz val="10"/>
        <color theme="1"/>
        <rFont val="Arial Narrow"/>
        <family val="2"/>
      </rPr>
      <t xml:space="preserve">PNN Las Hermosas: </t>
    </r>
    <r>
      <rPr>
        <sz val="10"/>
        <color theme="1"/>
        <rFont val="Arial Narrow"/>
        <family val="2"/>
      </rPr>
      <t>Se enviaron alertas de estado climatologico diario, a las diferentes entidades en el territorio, asi mismo se participo en dos (2) consejos municipales de gestión de riesgo. Evidencias: "INFORME_GR_PAA__II_TRIMESTRE_2023_AJU"
4.</t>
    </r>
    <r>
      <rPr>
        <b/>
        <sz val="10"/>
        <color theme="1"/>
        <rFont val="Arial Narrow"/>
        <family val="2"/>
      </rPr>
      <t>PNN Las Orquídeas</t>
    </r>
    <r>
      <rPr>
        <sz val="10"/>
        <color theme="1"/>
        <rFont val="Arial Narrow"/>
        <family val="2"/>
      </rPr>
      <t>:  El PECDNS se encuentra en ajuste 
5.</t>
    </r>
    <r>
      <rPr>
        <b/>
        <sz val="10"/>
        <color theme="1"/>
        <rFont val="Arial Narrow"/>
        <family val="2"/>
      </rPr>
      <t>PNN Los Nevados:</t>
    </r>
    <r>
      <rPr>
        <sz val="10"/>
        <color theme="1"/>
        <rFont val="Arial Narrow"/>
        <family val="2"/>
      </rPr>
      <t xml:space="preserve"> El Servicio Geológico Colombiano expide el 30 de marzo de 2023 un boletín extraordinario en el que  reporta el incremento de la la actividad del Volcán Nevado del Ruíz (pasando de nivel amarillo a naranja),  lo que conlleva en principio a la expedición por Parques Nacionales Naturales de Colombia de la Resolución 068 del 31 de marzo del 2023  “Por medio de la cual se ordena el cierre total y en consecuencia se prohlbe el ingreso de visitantes y la prestacion de servicios ecoturisticos en el Parque Nacional Natural Los Nevados”.
En segundo lugar, producto del incremento en la actividad del volcán nevado del Ruiz,  surge la necesidad de actualizar el plan de emergencias, específicamente el plan de contingencias por actividad volcánica para posibilitar la realización de actividades misionales en algunos sectores de menor riesgo, generando el ejercicio en conjunto con la lider temática de la DTAO y en coordinación con la Oficina de Gestión del Riesgo de Parques Nacionales Naturales de Colombia.
A través de memorando No. 20236200002843 se remite desde el área protegida los Ajustes Plan de Emergencias y Contingencias y se recibe el memorando No.20231500001433 de Aprobación Plan de Emergencias y Contingencias por Desastres Naturales y Socio naturales del Parque Nacional Natural Los Nevados.
Seguidamente se proyecta iniciar en el mes de agosto los espacios de socialización del plan de emergencias ajustado con los Consejos Municipales y Departamentales de Gestión del Riesgo de los 11 municipios y 4 departamentos con jurisdicción en el PNN Los Nevados.
</t>
    </r>
    <r>
      <rPr>
        <b/>
        <sz val="10"/>
        <color theme="1"/>
        <rFont val="Arial Narrow"/>
        <family val="2"/>
      </rPr>
      <t>Evidencias:</t>
    </r>
    <r>
      <rPr>
        <sz val="10"/>
        <color theme="1"/>
        <rFont val="Arial Narrow"/>
        <family val="2"/>
      </rPr>
      <t xml:space="preserve"> Memorandos ajustes plan de emergencias PNN Los Nevados.
Actualización Plan Emergencias PNN Los Nevados
6.</t>
    </r>
    <r>
      <rPr>
        <b/>
        <sz val="10"/>
        <color theme="1"/>
        <rFont val="Arial Narrow"/>
        <family val="2"/>
      </rPr>
      <t>PNN Nevado Del Huila</t>
    </r>
    <r>
      <rPr>
        <sz val="10"/>
        <color theme="1"/>
        <rFont val="Arial Narrow"/>
        <family val="2"/>
      </rPr>
      <t>: Durante el comité de Gestión del Riesgo del Municipio de Íquira, realizado el 28 de julio de 2023, fue socializado el Plan de Emergencias y Contingencias por Desastres Naturales y Socionaturales del PNN Nevado del Huila
Evidencia: Asistencia Socialización Plan de emergencias NHU CMGR Iquira 28_07_2023
7.</t>
    </r>
    <r>
      <rPr>
        <b/>
        <sz val="10"/>
        <color theme="1"/>
        <rFont val="Arial Narrow"/>
        <family val="2"/>
      </rPr>
      <t>PNN Puracé</t>
    </r>
    <r>
      <rPr>
        <sz val="10"/>
        <color theme="1"/>
        <rFont val="Arial Narrow"/>
        <family val="2"/>
      </rPr>
      <t>:  No se programó para este periodo socialización ante los entes territoriales. Evidencia: N/A
8.</t>
    </r>
    <r>
      <rPr>
        <b/>
        <sz val="10"/>
        <color theme="1"/>
        <rFont val="Arial Narrow"/>
        <family val="2"/>
      </rPr>
      <t>PNN Selva De Florencia</t>
    </r>
    <r>
      <rPr>
        <sz val="10"/>
        <color theme="1"/>
        <rFont val="Arial Narrow"/>
        <family val="2"/>
      </rPr>
      <t>: El dia 19 de mayo se socializa ante el Comité Municipal de Gestión del Riesgo de Pensilvania el PEC del Parque (Acta 001 2023 CMGRD Pensilvania). Queda pendiente la socialización ante el CMGRD de Samaná.
9.</t>
    </r>
    <r>
      <rPr>
        <b/>
        <sz val="10"/>
        <color theme="1"/>
        <rFont val="Arial Narrow"/>
        <family val="2"/>
      </rPr>
      <t>PNN Tatamá</t>
    </r>
    <r>
      <rPr>
        <sz val="10"/>
        <color theme="1"/>
        <rFont val="Arial Narrow"/>
        <family val="2"/>
      </rPr>
      <t>: EL PNN Tatamá: realizó e informó la socialización en el anterior reporte de mapa de riesgos.
10.</t>
    </r>
    <r>
      <rPr>
        <b/>
        <sz val="10"/>
        <color theme="1"/>
        <rFont val="Arial Narrow"/>
        <family val="2"/>
      </rPr>
      <t>SFF Galeras</t>
    </r>
    <r>
      <rPr>
        <sz val="10"/>
        <color theme="1"/>
        <rFont val="Arial Narrow"/>
        <family val="2"/>
      </rPr>
      <t>: Durante este periodo no se realizaron socializaciones del PECNDS a las entidades
11.</t>
    </r>
    <r>
      <rPr>
        <b/>
        <sz val="10"/>
        <color theme="1"/>
        <rFont val="Arial Narrow"/>
        <family val="2"/>
      </rPr>
      <t>SFF Isla De La Corota</t>
    </r>
    <r>
      <rPr>
        <sz val="10"/>
        <color theme="1"/>
        <rFont val="Arial Narrow"/>
        <family val="2"/>
      </rPr>
      <t>: Actividad realizada el cuatrimestre pasado. Socializado PECDNS ante CMGRD.
12.</t>
    </r>
    <r>
      <rPr>
        <b/>
        <sz val="10"/>
        <color theme="1"/>
        <rFont val="Arial Narrow"/>
        <family val="2"/>
      </rPr>
      <t>SFF Otún Quimbaya:</t>
    </r>
    <r>
      <rPr>
        <sz val="10"/>
        <color theme="1"/>
        <rFont val="Arial Narrow"/>
        <family val="2"/>
      </rPr>
      <t xml:space="preserve">  Se programara para el segundo semestre socializacion a las entidades correspondientes
No se aporta evidencia</t>
    </r>
  </si>
  <si>
    <r>
      <t>1.PNN Complejo volcánico Doña Juana:0%</t>
    </r>
    <r>
      <rPr>
        <sz val="10"/>
        <color rgb="FFFF0000"/>
        <rFont val="Arial Narrow"/>
        <family val="2"/>
      </rPr>
      <t xml:space="preserve"> </t>
    </r>
    <r>
      <rPr>
        <sz val="10"/>
        <color rgb="FF000000"/>
        <rFont val="Arial Narrow"/>
        <family val="2"/>
      </rPr>
      <t xml:space="preserve">
 2.PNN Cueva De Los Guacharos: 67%
 3.PNN Las Hermosas: 16,66% 
 4.PNN Las Orquídeas: 0%
 5.PNN Los Nevados: 0%
 6.PNN Nevado Del Huila: 20%
 7.PNN Puracé: 6%
 8.PNN Selva De Florencia: 10%
 9.PNN Tatamá: 20% 
 10.SFF Galeras: 10%
 11.SFF Isla De La Corota: 20%
 12.SFF Otún Quimbaya: 0%</t>
    </r>
  </si>
  <si>
    <r>
      <t>1.</t>
    </r>
    <r>
      <rPr>
        <b/>
        <sz val="10"/>
        <color theme="1"/>
        <rFont val="Arial Narrow"/>
        <family val="2"/>
      </rPr>
      <t>PNN Complejo volcánico Doña Juana</t>
    </r>
    <r>
      <rPr>
        <sz val="10"/>
        <color theme="1"/>
        <rFont val="Arial Narrow"/>
        <family val="2"/>
      </rPr>
      <t>: La acción ya se umplió el cuatrimestre pasado.
2.</t>
    </r>
    <r>
      <rPr>
        <b/>
        <sz val="10"/>
        <color theme="1"/>
        <rFont val="Arial Narrow"/>
        <family val="2"/>
      </rPr>
      <t>PNN Cueva De Los Guacharos:</t>
    </r>
    <r>
      <rPr>
        <sz val="10"/>
        <color theme="1"/>
        <rFont val="Arial Narrow"/>
        <family val="2"/>
      </rPr>
      <t xml:space="preserve">   El plan de Emergencia y contingencia por desastres naturales se encuentra en ajustes finales para aprobación y actualización, una vez aprobado será socializado ante el equipo de trabajo. Evidencia: N/A
3.</t>
    </r>
    <r>
      <rPr>
        <b/>
        <sz val="10"/>
        <color theme="1"/>
        <rFont val="Arial Narrow"/>
        <family val="2"/>
      </rPr>
      <t xml:space="preserve">PNN Las Hermosas: </t>
    </r>
    <r>
      <rPr>
        <sz val="10"/>
        <color theme="1"/>
        <rFont val="Arial Narrow"/>
        <family val="2"/>
      </rPr>
      <t>Se socializo el PECDNS aprobado con todo el equipo del AP, actividad realizada el día 26 de junio de 2023        Evidencias: "ACTA_REUNION_SOCIALIZACION_PECDNS-JUN-2023" "LISTA_ASISTENCIA_SOCIALIZACION_PECDNS-JUN-2023"
4.</t>
    </r>
    <r>
      <rPr>
        <b/>
        <sz val="10"/>
        <color theme="1"/>
        <rFont val="Arial Narrow"/>
        <family val="2"/>
      </rPr>
      <t>PNN Las Orquídeas</t>
    </r>
    <r>
      <rPr>
        <sz val="10"/>
        <color theme="1"/>
        <rFont val="Arial Narrow"/>
        <family val="2"/>
      </rPr>
      <t>:  El PECDNS se encuentra en ajuste
5</t>
    </r>
    <r>
      <rPr>
        <b/>
        <sz val="10"/>
        <color theme="1"/>
        <rFont val="Arial Narrow"/>
        <family val="2"/>
      </rPr>
      <t>.PNN Los Nevados</t>
    </r>
    <r>
      <rPr>
        <sz val="10"/>
        <color theme="1"/>
        <rFont val="Arial Narrow"/>
        <family val="2"/>
      </rPr>
      <t>: Memorandos ajustes plan de emergencias PNN Los Nevados.
Actualización Plan Emergencias PNN Los Nevados  
6.</t>
    </r>
    <r>
      <rPr>
        <b/>
        <sz val="10"/>
        <color theme="1"/>
        <rFont val="Arial Narrow"/>
        <family val="2"/>
      </rPr>
      <t>PNN Nevado Del Huila</t>
    </r>
    <r>
      <rPr>
        <sz val="10"/>
        <color theme="1"/>
        <rFont val="Arial Narrow"/>
        <family val="2"/>
      </rPr>
      <t>: El Plan de Emergencias fue socializado con el nuevo profesioanl de Restauración Ecológica
Evidencia: Lista_Asistencia_Inducción_socialización_PRP_PEC_Profesional RE 28-07-2023
7.</t>
    </r>
    <r>
      <rPr>
        <b/>
        <sz val="10"/>
        <color theme="1"/>
        <rFont val="Arial Narrow"/>
        <family val="2"/>
      </rPr>
      <t>PNN Puracé</t>
    </r>
    <r>
      <rPr>
        <sz val="10"/>
        <color theme="1"/>
        <rFont val="Arial Narrow"/>
        <family val="2"/>
      </rPr>
      <t>: El documento PECDNS se encuentra en elaboración para ser aprobado por el nivel central debido a que su periodo culminó en marzo de 2023. Dicho documento se encuentra en este momento en la bùsqueda de base de datos actualizada de organismos de socorro y de emergencia y se procederá a enviar para revisión y aprobación.
8.</t>
    </r>
    <r>
      <rPr>
        <b/>
        <sz val="10"/>
        <color theme="1"/>
        <rFont val="Arial Narrow"/>
        <family val="2"/>
      </rPr>
      <t>PNN Selva De Florencia</t>
    </r>
    <r>
      <rPr>
        <sz val="10"/>
        <color theme="1"/>
        <rFont val="Arial Narrow"/>
        <family val="2"/>
      </rPr>
      <t>: La actividad de socialización de la actualización del PECDNS con el equipo de trabajo del Parque, se llevó a cabo el 30 de marzo en las instalaciones de la sede administrativa y operativa en Florencia, Samaná, donde participó un total de 17 integrantes del equipo y se abordaron los temas de Matriz de Análisis de Amenazas, Análisis de Vulnerabilidad, Análisis de Riesgo, Esquema Organizacional, Planes de Contingencia e Implementación. (Anexo Acta con listado de asistencia, Presentación).
9.</t>
    </r>
    <r>
      <rPr>
        <b/>
        <sz val="10"/>
        <color theme="1"/>
        <rFont val="Arial Narrow"/>
        <family val="2"/>
      </rPr>
      <t>PNN Tatamá</t>
    </r>
    <r>
      <rPr>
        <sz val="10"/>
        <color theme="1"/>
        <rFont val="Arial Narrow"/>
        <family val="2"/>
      </rPr>
      <t xml:space="preserve">: El PNN Tatamá realizó la socialización con el equipo de trabajo.
</t>
    </r>
    <r>
      <rPr>
        <b/>
        <sz val="10"/>
        <color theme="1"/>
        <rFont val="Arial Narrow"/>
        <family val="2"/>
      </rPr>
      <t>EVIDENCIA</t>
    </r>
    <r>
      <rPr>
        <sz val="10"/>
        <color theme="1"/>
        <rFont val="Arial Narrow"/>
        <family val="2"/>
      </rPr>
      <t>: GD_FO_02_LISTA_DE_ASISTENCIA
10.</t>
    </r>
    <r>
      <rPr>
        <b/>
        <sz val="10"/>
        <color theme="1"/>
        <rFont val="Arial Narrow"/>
        <family val="2"/>
      </rPr>
      <t>SFF Galeras:</t>
    </r>
    <r>
      <rPr>
        <sz val="10"/>
        <color theme="1"/>
        <rFont val="Arial Narrow"/>
        <family val="2"/>
      </rPr>
      <t xml:space="preserve"> La socializacion del plan al equipo detrabajo se cumplio en el reporte del I Cuatrimesstre.
11.</t>
    </r>
    <r>
      <rPr>
        <b/>
        <sz val="10"/>
        <color theme="1"/>
        <rFont val="Arial Narrow"/>
        <family val="2"/>
      </rPr>
      <t>SFF Isla De La Coro</t>
    </r>
    <r>
      <rPr>
        <sz val="10"/>
        <color theme="1"/>
        <rFont val="Arial Narrow"/>
        <family val="2"/>
      </rPr>
      <t xml:space="preserve">ta: Actividad realizada. Se llevó a cabo la socialización del PECDNS del SFIC al equipo de trabajo.
</t>
    </r>
    <r>
      <rPr>
        <b/>
        <sz val="10"/>
        <color theme="1"/>
        <rFont val="Arial Narrow"/>
        <family val="2"/>
      </rPr>
      <t>Anexo:</t>
    </r>
    <r>
      <rPr>
        <sz val="10"/>
        <color theme="1"/>
        <rFont val="Arial Narrow"/>
        <family val="2"/>
      </rPr>
      <t xml:space="preserve"> 1. Acta n° 3 Socialización PECDNS a Equipo_SFIC_14.06.23_O.K
12.</t>
    </r>
    <r>
      <rPr>
        <b/>
        <sz val="10"/>
        <color theme="1"/>
        <rFont val="Arial Narrow"/>
        <family val="2"/>
      </rPr>
      <t>SFF</t>
    </r>
    <r>
      <rPr>
        <sz val="10"/>
        <color theme="1"/>
        <rFont val="Arial Narrow"/>
        <family val="2"/>
      </rPr>
      <t xml:space="preserve"> </t>
    </r>
    <r>
      <rPr>
        <b/>
        <sz val="10"/>
        <color theme="1"/>
        <rFont val="Arial Narrow"/>
        <family val="2"/>
      </rPr>
      <t>Otún Quimbaya:</t>
    </r>
    <r>
      <rPr>
        <sz val="10"/>
        <color theme="1"/>
        <rFont val="Arial Narrow"/>
        <family val="2"/>
      </rPr>
      <t xml:space="preserve"> Se socializa el Plan de emergencias en reuniones de equipo realizadas en abril 13 y mayo 24, con énfasis en el seguimiento a condiciones climáticas y situación del volcán nevado del Ruiz. 
EVIDENCIA: 
Anexo 1, Acta Abril
Anexo 2: Acta Mayo</t>
    </r>
  </si>
  <si>
    <r>
      <t xml:space="preserve">1.PNN Complejo volcánico Doña Juana: 40%
 2.PNN Cueva De Los Guacharos: 0%
 3.PNN Las Hermosas: 13,33%
 4.PNN Las Orquídeas: 0%
</t>
    </r>
    <r>
      <rPr>
        <sz val="10"/>
        <color rgb="FFFF0000"/>
        <rFont val="Arial Narrow"/>
        <family val="2"/>
      </rPr>
      <t xml:space="preserve"> </t>
    </r>
    <r>
      <rPr>
        <sz val="10"/>
        <color rgb="FF000000"/>
        <rFont val="Arial Narrow"/>
        <family val="2"/>
      </rPr>
      <t>5.PNN Los Nevados: 13,33%
 6.PNN Nevado Del Huila: 40%
 7.PNN Puracé: 20%
 8.PNN Selva De Florencia: 40%
 9.PNN Tatamá: 40%
 10.SFF Galeras: 40% 
 11.SFF Isla De La Corota: 40%
 12.SFF Otún Quimbaya:13,33%</t>
    </r>
  </si>
  <si>
    <r>
      <t xml:space="preserve">1.PNN Complejo volcánico Doña Juana: 26,66%
 2.PNN Cueva De Los Guacharos: 26,66%
 3.PNN Las Hermosas: 26,66% 
 4.PNN Las Orquídeas: 13,33%
</t>
    </r>
    <r>
      <rPr>
        <sz val="10"/>
        <color rgb="FFFF0000"/>
        <rFont val="Arial Narrow"/>
        <family val="2"/>
      </rPr>
      <t xml:space="preserve"> </t>
    </r>
    <r>
      <rPr>
        <sz val="10"/>
        <color theme="1"/>
        <rFont val="Arial Narrow"/>
        <family val="2"/>
      </rPr>
      <t>5.PNN Los Nevados: 26,66%
 6.PNN Nevado Del Huila: 26,66%
 7.PNN Puracé: 26,66% 
 8.PNN Selva De Florencia: 66,66% 
 9.PNN Tatamá:  26,66% 
 10.SFF Galeras: 26,66%
 11.SFF Isla De La Corota:  26,66%
 12.SFF Otún Quimbaya: 26,66%</t>
    </r>
  </si>
  <si>
    <t>DTPA Evidencias riesgos de gestión: https://drive.google.com/drive/folders/1IWm9bzMSVPGmj1nQNheOcFN9oIFLdakJ
La DTPA, actualmente tiene vigentes los protocolos de Prevención Vigilancia y Control, los cuales fueron aprobados en vigencias anteriores, y se viene implementado a la fecha, efectuando los recorridos efectuados según lo estipula para cada AP:
PNN Farallones de Cali: el AP realizó el segundo informes de PVC. Evidencia: Segundo Informe de Prevención, Vigilancia y Control
PNN Gorgona: Se anexan los formatos de actividades de PVC, los cuales corresponden a los patrullajes ejecutados en segundo trimestre. En dichos formatos se diligenciaron presiones en los casos identificados. Evidencia: ANEXO 3. AAMB_FO_30_INFORME TRIMESTRAL DE ACCIONES DE PVC PNN GORGONA_2do_Trm
PNN Utría: El parque registra las presiones en los recorridos realizados y se plasma la información en los informes de PVC. Evidencia:Anexo_Segundo informe trimestral acumulativo con el registro de las presiones antrópicas registradas en el AP
PNN Katios: Para este segundo trimestre se reporta presiones antrópicas en los recorridos de PVC. Evidencia: AAMB_FO_30 Modelo de informe trimestral de acciones de prevención vigilancia y control en las áreas administradas por PNNC Katíos 
PNN Munchique: Por situaciones de orden público en el AP no se han retomado los recorridos de PVC
PNN Sanquianga: el AP remitio segundo informe trimestral Evidencia: Anexo_Segundo informe trimestral acumulativo con el registro de las presiones antrópicas registradas
PNN Uramba: Se está trabajando en la capacitación para manejo de gps, Smart y tener las embarcaciones para la operatividad. En la planeación se tiene proyectado que el tercer trimestre realizar 10 recorridos y en el tercer trimestre otros 10 recorridos. No se anexan evidencias.
SFF Malpelo: el AP realizó el segundo informe trimestral.  Evidencia: Anexo_Segundo informe trimestral acumulativo con el registro de las presiones antrópicas registradas en el AP (pesca ilegal)</t>
  </si>
  <si>
    <r>
      <rPr>
        <sz val="10"/>
        <rFont val="Arial Narrow"/>
        <family val="2"/>
      </rPr>
      <t xml:space="preserve">DTPA: El profesional encargado de PVc de la DTPA realizó la validación de los informes de PVC de indicador 22 del PAA para el segundo trimestre de 2023. Evidencia: PRINT PANTALLA PAA consolidado ind 22 DTPA </t>
    </r>
    <r>
      <rPr>
        <sz val="10"/>
        <color rgb="FF1155CC"/>
        <rFont val="Arial Narrow"/>
        <family val="2"/>
      </rPr>
      <t>https://drive.google.com/drive/folders/1CUYVTXNTq7sYYtQYrX56i1PJ8vzWNWnI?usp=sharing</t>
    </r>
  </si>
  <si>
    <t>OAP: 16/08/2023</t>
  </si>
  <si>
    <r>
      <rPr>
        <b/>
        <sz val="10"/>
        <rFont val="Arial Narrow"/>
        <family val="2"/>
      </rPr>
      <t xml:space="preserve">OAP: </t>
    </r>
    <r>
      <rPr>
        <sz val="10"/>
        <rFont val="Arial Narrow"/>
        <family val="2"/>
      </rPr>
      <t>16/08/2023</t>
    </r>
  </si>
  <si>
    <r>
      <rPr>
        <b/>
        <sz val="10"/>
        <rFont val="Arial Narrow"/>
        <family val="2"/>
      </rPr>
      <t>OAP</t>
    </r>
    <r>
      <rPr>
        <sz val="10"/>
        <rFont val="Arial Narrow"/>
        <family val="2"/>
      </rPr>
      <t>: 16/08/2023</t>
    </r>
  </si>
  <si>
    <t>3 - 4 - 31</t>
  </si>
  <si>
    <t>OAP: X</t>
  </si>
  <si>
    <t>No se identificaron falencias en los reportes, por lo cual no se generon alertas</t>
  </si>
  <si>
    <t>No se genero ni se identificó contratación de prestación de servicios como enlace de planeación.</t>
  </si>
  <si>
    <r>
      <rPr>
        <b/>
        <sz val="11"/>
        <rFont val="Arial Narrow"/>
        <family val="2"/>
      </rPr>
      <t>OAP:</t>
    </r>
    <r>
      <rPr>
        <sz val="11"/>
        <rFont val="Arial Narrow"/>
        <family val="2"/>
      </rPr>
      <t xml:space="preserve"> 16/08/2023</t>
    </r>
  </si>
  <si>
    <r>
      <rPr>
        <b/>
        <sz val="11"/>
        <color theme="1"/>
        <rFont val="Arial Narrow"/>
        <family val="2"/>
      </rPr>
      <t>OAP:</t>
    </r>
    <r>
      <rPr>
        <sz val="11"/>
        <color theme="1"/>
        <rFont val="Arial Narrow"/>
        <family val="2"/>
      </rPr>
      <t xml:space="preserve"> 66,66%</t>
    </r>
  </si>
  <si>
    <r>
      <rPr>
        <b/>
        <sz val="12"/>
        <color rgb="FF000000"/>
        <rFont val="Arial Narrow"/>
        <family val="2"/>
      </rPr>
      <t>OAP</t>
    </r>
    <r>
      <rPr>
        <sz val="12"/>
        <color rgb="FF000000"/>
        <rFont val="Arial Narrow"/>
        <family val="2"/>
      </rPr>
      <t>: 17/08/2023</t>
    </r>
  </si>
  <si>
    <r>
      <rPr>
        <b/>
        <sz val="12"/>
        <color rgb="FF000000"/>
        <rFont val="Arial Narrow"/>
        <family val="2"/>
      </rPr>
      <t>OAP</t>
    </r>
    <r>
      <rPr>
        <sz val="12"/>
        <color rgb="FF000000"/>
        <rFont val="Arial Narrow"/>
        <family val="2"/>
      </rPr>
      <t>: 66,66%</t>
    </r>
  </si>
  <si>
    <r>
      <rPr>
        <b/>
        <sz val="11"/>
        <rFont val="Arial Narrow"/>
        <family val="2"/>
      </rPr>
      <t xml:space="preserve">OAP: </t>
    </r>
    <r>
      <rPr>
        <sz val="11"/>
        <rFont val="Arial Narrow"/>
        <family val="2"/>
      </rPr>
      <t>En el periodo de mayo a agosto, se han realizado varios acompañamientos a la Dirección Territorial Pacífico con referencia a la gestión de proyectos y/o solicitudes por externos:
4.	Concepto de utilidad común solicitado por APC – Colombia para el proyecto “Fondo de conservación de tiburones/ Shark Conservationm Fund para la caracterización del área de crianza del tiburón martillo (Sphyrna lewini) en el Golfo de Tribugá, Pacífico colombiano”. Desde la OAP se dio orientación al proceso y se complementó para dar respuesta a la APC.
5.	Concepto de utilidad común solicitado por APC – Colombia para el proyecto “Desarrollo de Planes de Manejo para cuatro Áreas Marinas Protegidas en las Zonas Económicas Exclusivas del Pacífico y el Caribe de Colombia”. Desde la OAP se dio orientación al proceso.
Evidencias:
4.1	Concepto de utilidad común- OAP.
4.2	09052023 Respuesta a APC_CONCEPTO proy Tiburones
4.3	Concepto DTPA
5.1 Concepto de utilidad común 
5.2 Correo de Corrección del concepto_CUC APC # 2</t>
    </r>
  </si>
  <si>
    <r>
      <rPr>
        <b/>
        <sz val="11"/>
        <rFont val="Arial Narrow"/>
        <family val="2"/>
      </rPr>
      <t>OAP</t>
    </r>
    <r>
      <rPr>
        <sz val="11"/>
        <rFont val="Arial Narrow"/>
        <family val="2"/>
      </rPr>
      <t xml:space="preserve">: En el segundo cuatrimestre los profesionales de la Oficina Asesora de Planeación con el objetivo de validar que las depdencias recibieran apoyo, realizón acompañamiento en el proceso de Donaciones a DTOR, SGM y DTAO, de acuerdo a las orientaciones requeridas para la gestión y apoyo para la firma del otro si del acuerdo de asociatividad entre PNNC, MADS y WWF en el marco del proyecto GEF Orinoquia, para dar cumplimiento del procedimiento de cooperación Nacional No Oficinal e internacional,mediante comunicaciones y/o asesorías.
También en el marco de la construcción de un Memorando de Entendimiento entre Parques Nacionales Naturales de Colombia y el Comité Internacional de la Cruz Roja CICR, se viene trabajando con la Subdirección de Gestión y Manejo en la última versión del documento, el cual actualmente se encuentra en proceso de revisión por parte del CICR para ajustes finales y proceder a la firma de ambas partes. 
</t>
    </r>
    <r>
      <rPr>
        <b/>
        <sz val="11"/>
        <rFont val="Arial Narrow"/>
        <family val="2"/>
      </rPr>
      <t>Evidencias</t>
    </r>
    <r>
      <rPr>
        <sz val="11"/>
        <rFont val="Arial Narrow"/>
        <family val="2"/>
      </rPr>
      <t>:
Anexo 3 soporte de asessorias a los procesos.
Listados de asistencia rreuniones entre la OAP y SGM para la construcción del MdE PNNC-CICR
MoU_PNN__CICR_ ajustes 9 Agosto</t>
    </r>
  </si>
  <si>
    <t>El reporte es acorde, no se generan alertas.</t>
  </si>
  <si>
    <r>
      <rPr>
        <b/>
        <sz val="10"/>
        <color rgb="FF000000"/>
        <rFont val="Arial Narrow"/>
        <family val="2"/>
      </rPr>
      <t xml:space="preserve">GPM: </t>
    </r>
    <r>
      <rPr>
        <sz val="10"/>
        <color rgb="FF000000"/>
        <rFont val="Arial Narrow"/>
        <family val="2"/>
      </rPr>
      <t>14/08/2023</t>
    </r>
  </si>
  <si>
    <t>La SGM-GPM verificará el concepto emitido por la DT en relación con los acuerdos a suscribirse con comunidades campesinas que contemplan acciones relacionadas con economía campesina y alternativas de uso compatibles con los objetivos de conservación, emitiendo concepto técnico en caso de concordancia.  En caso de presentarse observaciones, se reunirán los tres niveles de gestión en mesa técnica para hacer la respectiva retroalimentación.</t>
  </si>
  <si>
    <r>
      <rPr>
        <b/>
        <sz val="10"/>
        <rFont val="Arial Narrow"/>
        <family val="2"/>
      </rPr>
      <t>GPM:</t>
    </r>
    <r>
      <rPr>
        <sz val="10"/>
        <rFont val="Arial Narrow"/>
        <family val="2"/>
      </rPr>
      <t xml:space="preserve"> Durante el segundo cuatrimestre se emitieron 3 conceptos técnicos luego del proceso de verificación de la información enviada por las DT. Los concpetos técnicos aprobaron la suscripción de  31 acuerdos  en PNN Alto Fragua, 50 en el PNN Paramillo, y 28 en el PNN Sumapaz.
</t>
    </r>
    <r>
      <rPr>
        <b/>
        <sz val="10"/>
        <rFont val="Arial Narrow"/>
        <family val="2"/>
      </rPr>
      <t xml:space="preserve">Evidencias: </t>
    </r>
    <r>
      <rPr>
        <sz val="10"/>
        <rFont val="Arial Narrow"/>
        <family val="2"/>
      </rPr>
      <t>Concepto Técnico -PNN Paramillo; Concepto Técnico -PNN Sumapaz; Concepto Técnico -PNN Alto Fragua
https://drive.google.com/drive/u/0/folders/1cte5Tk1688dSahoVtd-_SJdAWE_9Y3me</t>
    </r>
  </si>
  <si>
    <r>
      <rPr>
        <b/>
        <sz val="10"/>
        <color rgb="FF000000"/>
        <rFont val="Arial Narrow"/>
        <family val="2"/>
      </rPr>
      <t xml:space="preserve">GPM: </t>
    </r>
    <r>
      <rPr>
        <sz val="10"/>
        <color rgb="FF000000"/>
        <rFont val="Arial Narrow"/>
        <family val="2"/>
      </rPr>
      <t>16/08/2023</t>
    </r>
  </si>
  <si>
    <r>
      <rPr>
        <b/>
        <sz val="10"/>
        <rFont val="Arial Narrow"/>
        <family val="2"/>
      </rPr>
      <t xml:space="preserve">GPM: </t>
    </r>
    <r>
      <rPr>
        <sz val="10"/>
        <rFont val="Arial Narrow"/>
        <family val="2"/>
      </rPr>
      <t>No se han indenticado difcultad en proceso de relacionamiento, por ende no se ejecuta acción de control.</t>
    </r>
  </si>
  <si>
    <r>
      <t xml:space="preserve">GPM: </t>
    </r>
    <r>
      <rPr>
        <sz val="10"/>
        <color rgb="FF000000"/>
        <rFont val="Arial Narrow"/>
        <family val="2"/>
      </rPr>
      <t>14/08/2023</t>
    </r>
  </si>
  <si>
    <r>
      <rPr>
        <b/>
        <sz val="10"/>
        <color rgb="FF000000"/>
        <rFont val="Arial Narrow"/>
        <family val="2"/>
      </rPr>
      <t>GPM:</t>
    </r>
    <r>
      <rPr>
        <sz val="10"/>
        <color rgb="FF000000"/>
        <rFont val="Arial Narrow"/>
        <family val="2"/>
      </rPr>
      <t xml:space="preserve"> Durante el segundo cuatrimestre del año 2023 se avanzó con las Direcciones Territoriales (Pacífico, Amazonas, Andes Occidentales, Caribe, Andes Nororientales y Orinoquia) en la revisión y ajustes de los planes de planes de trabajo. Definiendose los planes de ttrabajo finales para las Direcciones territoriales y dando por cumplida la acción. 
Anexos:
PLAN DE TRABAJO_DTAM
PLAN DE TRABAJO_DTPA
PLAN DE TRABAJO_DTAO
PLAN DE TRABAJO_DTCA
PLAN DE TRABAJO_DTOR
PLAN DE TRABAJO_DTAN
https://drive.google.com/drive/folders/1UPmEPQOTRPnlztIfnlPcEyTefvIjoQjv?usp=drive_link</t>
    </r>
  </si>
  <si>
    <r>
      <rPr>
        <b/>
        <sz val="10"/>
        <rFont val="Arial Narrow"/>
        <family val="2"/>
      </rPr>
      <t>GPM:</t>
    </r>
    <r>
      <rPr>
        <sz val="10"/>
        <rFont val="Arial Narrow"/>
        <family val="2"/>
      </rPr>
      <t xml:space="preserve"> 16/08/2023</t>
    </r>
  </si>
  <si>
    <r>
      <rPr>
        <b/>
        <sz val="10"/>
        <rFont val="Arial Narrow"/>
        <family val="2"/>
      </rPr>
      <t>GPM</t>
    </r>
    <r>
      <rPr>
        <sz val="10"/>
        <rFont val="Arial Narrow"/>
        <family val="2"/>
      </rPr>
      <t>: El monitoreo y los soportes suministrados, son conformes a la descripción del mapa de riesgos, denotando un adecuado seguimiento</t>
    </r>
  </si>
  <si>
    <r>
      <rPr>
        <b/>
        <sz val="10"/>
        <rFont val="Arial Narrow"/>
        <family val="2"/>
      </rPr>
      <t xml:space="preserve">GPM: </t>
    </r>
    <r>
      <rPr>
        <sz val="10"/>
        <rFont val="Arial Narrow"/>
        <family val="2"/>
      </rPr>
      <t xml:space="preserve">Teniendo como base el ciclo de vida del dato que incluye la formulación, implementación, calidad-archivo, uso-retroalimentación, para la consolidación del módulo de informes de monitoreo e investigación en la herramienta SMART y la base de datos institucional se realizaron las siguientes actividades:
El equipo nacional GPM-GGCI formuló plan de trabajo priorizando la consolidación y normalización de datos históricos (SULA) asociados a indicadores de restauración, ocupación de grandes mamíferos, burgao y caracol pala, aves y flora. Se generaron diseños de estudio para quince (15) áreas protegidas conforme los indicadores del programa de monitoreo. Se avanzó en la consolidación y cargue en GDB institucional del dataset Monitoreo_biodiversidad que contiene, a la fecha, ocho (8) objetos geográficos con su respectivo catálogo de objetos, (monitoreo general, indicadores por área protegida, VOC por área protegida y su avance en el diseño de monitoreo, restauración, ocupación de grandes mamíferos, burgao, caracol pala y flora), estos serán posteriormente configurados en la experiencia soportada por la plataforma ArcGis online.
Con  apoyo del GGCI realizaron orientaciones técnicas para la estructuración de datos y el fortalecimiento en el manejo de la herramienta SMART catorce (14) áreas protegidas del sistema, entre las que se encuentran los PNNs Las Hermosas, Orquídeas, Catatumbo, Sierra Nevada de Santa Marta, Tayrona, Tatamá, Selva de Florencia, Puracé, Chingaza, Farallones de Cali, Tuparro y los SFF Galeras, Colorados y Orito, con los cuales se ha avanzado en la configuración de los diseños de estudio en SMART para la toma de datos en campo, posterior análisis y flujo en el sistema de información de monitoreo. 
Asociado al sistema de información se avanzó en la gestión interna para contar con un repositorio institucional. Desde GGCI se presenta la herramienta D_Space como posible plataforma para Repositorio institucional de investigación en PNN, a partir de ello se da visto bueno y se acuerda gestionar un espacio para socializar y acordar con los asesores de GGCI los pasos a seguir.
Con el objeto de apoyar, retroalimentar y fortalecer la ejecución del monitoreo e investigación en las APs, se realizaron 17 sesiones de trabajo con áreas las protegidas (Otún, Amacayacu, Picachos (2), Selva de Florencia, Pisba, Guanentá (4), Macarena (4), Galeras, Colorados, Pisba, Tayrona) y las DTs (DTOR (2), DTAN (1), DTAO (1) y Todas las DTs (1))  
Se realizaron talleres presenciales en DTAN, DTCA, DTOR, DTAO y sus áreas protegidas con el objeto de "Orientar técnicamente el análisis de información y flujo de datos de monitoreo e investigación a partir de la revisión y retroalimentación de informes de monitoreo e investigación del 2022 y su articulación con la metodología de integridad ecológica". En el caso de la DTAM el taller se realizó de manera virtual dado que no fué posible gestionar los recursos requeridos    
</t>
    </r>
    <r>
      <rPr>
        <b/>
        <sz val="10"/>
        <rFont val="Arial Narrow"/>
        <family val="2"/>
      </rPr>
      <t xml:space="preserve">
Evidencias: 
</t>
    </r>
    <r>
      <rPr>
        <sz val="10"/>
        <rFont val="Arial Narrow"/>
        <family val="2"/>
      </rPr>
      <t xml:space="preserve"> 1. Carpeta Sistema_Información_Inves_Monito
2. Catalogo de objetos
3. Carpeta SesionesdeApoyo
4. Carpeta TalleresTerritorialesInves&amp;Moni 
https://drive.google.com/drive/u/0/folders/1OYyLv5iJwptuSVRgC_1CUm0ZP-32Tb0M</t>
    </r>
  </si>
  <si>
    <t>1.  Reporte: Acta de reunión el cual formula y aprueba el “Plan de trabajo para el apoyo en la formulación y/o implementación del programa de monitoreo y portafolio de investigación, así como la construcción y revisión de los informes de su implementación con cada área protegida.
2.Reporte: Consolidado en formato word por cada área protegida y/o por DT; en el cual se presente la  evidencia (pantallazo) del cargue y/o validación según corresponda en el sistema de información de investigación y monitoreo de PNNC, durante la vigencia, para los VOC/PIC priorizados.
3. Reporte: Evidencias (actas, asistencias, correos) que den cuenta de la gestión para la construcción del informe final de monitoreo e investigación. 
Nota: La meta corresponde a la suma de los documentos que se reporta en cada cuatrimestre. Primer reporte: Acta de plan de trabajo. Segundo Reporte: Documento Word Consolidado. Tercer Reporte: Evidencias que apliquen.</t>
  </si>
  <si>
    <t>Comunicaciones (Memorandos, correos electrónicos, actas de reunión o lista de asistencia)
Capturas de pantalla o consultas de la información cargada.</t>
  </si>
  <si>
    <r>
      <rPr>
        <b/>
        <sz val="11"/>
        <rFont val="Arial Narrow"/>
        <family val="2"/>
      </rPr>
      <t>GPM</t>
    </r>
    <r>
      <rPr>
        <sz val="11"/>
        <rFont val="Arial Narrow"/>
        <family val="2"/>
      </rPr>
      <t>: 16/08/2023</t>
    </r>
  </si>
  <si>
    <r>
      <rPr>
        <b/>
        <sz val="11"/>
        <rFont val="Arial Narrow"/>
        <family val="2"/>
      </rPr>
      <t>SGM</t>
    </r>
    <r>
      <rPr>
        <sz val="11"/>
        <rFont val="Arial Narrow"/>
        <family val="2"/>
      </rPr>
      <t>: 16/08/2023</t>
    </r>
  </si>
  <si>
    <r>
      <rPr>
        <b/>
        <sz val="11"/>
        <color theme="1"/>
        <rFont val="Arial Narrow"/>
        <family val="2"/>
      </rPr>
      <t>GPM:</t>
    </r>
    <r>
      <rPr>
        <sz val="11"/>
        <color theme="1"/>
        <rFont val="Arial Narrow"/>
        <family val="2"/>
      </rPr>
      <t xml:space="preserve"> 0%</t>
    </r>
  </si>
  <si>
    <t>SGM: X</t>
  </si>
  <si>
    <r>
      <rPr>
        <b/>
        <sz val="11"/>
        <rFont val="Arial Narrow"/>
        <family val="2"/>
      </rPr>
      <t>SGM</t>
    </r>
    <r>
      <rPr>
        <sz val="11"/>
        <rFont val="Arial Narrow"/>
        <family val="2"/>
      </rPr>
      <t xml:space="preserve">: El monitoreo y los soportes suministrados, son conformes a la descripción del mapa de riesgos, denotando un adecuado seguimiento. </t>
    </r>
  </si>
  <si>
    <r>
      <rPr>
        <b/>
        <sz val="11"/>
        <color theme="1"/>
        <rFont val="Arial Narrow"/>
        <family val="2"/>
      </rPr>
      <t>GPM</t>
    </r>
    <r>
      <rPr>
        <sz val="11"/>
        <color theme="1"/>
        <rFont val="Arial Narrow"/>
        <family val="2"/>
      </rPr>
      <t>: 66,66%</t>
    </r>
  </si>
  <si>
    <r>
      <rPr>
        <b/>
        <sz val="11"/>
        <color theme="1"/>
        <rFont val="Arial Narrow"/>
        <family val="2"/>
      </rPr>
      <t>SGM</t>
    </r>
    <r>
      <rPr>
        <sz val="11"/>
        <color theme="1"/>
        <rFont val="Arial Narrow"/>
        <family val="2"/>
      </rPr>
      <t>: 66,66%</t>
    </r>
  </si>
  <si>
    <r>
      <rPr>
        <b/>
        <sz val="11"/>
        <color theme="1"/>
        <rFont val="Arial Narrow"/>
        <family val="2"/>
      </rPr>
      <t xml:space="preserve">SGM: </t>
    </r>
    <r>
      <rPr>
        <sz val="11"/>
        <color theme="1"/>
        <rFont val="Arial Narrow"/>
        <family val="2"/>
      </rPr>
      <t xml:space="preserve">Para segundo cuatrimestre el proceso de AMSPNN, hizo socialización al equipo GPM acerca de información del procedimiento de conflicto de intereses  a través de un correo electrónico remitido a los integrantes, el cual contiene ilustraciones informativas acerca de la tipificación de situaciones y otra ilustración compartida por el grupo de comunicaciones; esto con el propósito de interpretar mejor la información. 
</t>
    </r>
    <r>
      <rPr>
        <b/>
        <sz val="11"/>
        <color theme="1"/>
        <rFont val="Arial Narrow"/>
        <family val="2"/>
      </rPr>
      <t xml:space="preserve">Anexos: </t>
    </r>
    <r>
      <rPr>
        <sz val="11"/>
        <color theme="1"/>
        <rFont val="Arial Narrow"/>
        <family val="2"/>
      </rPr>
      <t>Correo _Socialización
1_IlustraciónInformativa_TipificaciónSituacionesConflictoInteres
2_IlustraciónInformativa_TipificaciónSituacionesConflictoInteres</t>
    </r>
  </si>
  <si>
    <t>PNN Alto Fragua: 28/07/2023</t>
  </si>
  <si>
    <t>PNN Chiribiquete: 28/07/2023</t>
  </si>
  <si>
    <t>RNN Puinawai: 08/08/2023</t>
  </si>
  <si>
    <t>PNN Yaigojé Apaporis: 28/07/2023</t>
  </si>
  <si>
    <t>PNN La Paya: 28/07/2023</t>
  </si>
  <si>
    <t>PNN Cahuinarí: 28/07/2023</t>
  </si>
  <si>
    <r>
      <rPr>
        <b/>
        <sz val="12"/>
        <color rgb="FF000000"/>
        <rFont val="Arial Narrow"/>
        <family val="2"/>
      </rPr>
      <t>PNN Churumbelos</t>
    </r>
    <r>
      <rPr>
        <sz val="12"/>
        <color rgb="FF000000"/>
        <rFont val="Arial Narrow"/>
        <family val="2"/>
      </rPr>
      <t>: 27/08/2023</t>
    </r>
  </si>
  <si>
    <r>
      <rPr>
        <b/>
        <sz val="12"/>
        <color rgb="FF000000"/>
        <rFont val="Arial Narrow"/>
        <family val="2"/>
      </rPr>
      <t>SF PM Orito</t>
    </r>
    <r>
      <rPr>
        <sz val="12"/>
        <color rgb="FF000000"/>
        <rFont val="Arial Narrow"/>
        <family val="2"/>
      </rPr>
      <t>: 28/07/2023</t>
    </r>
  </si>
  <si>
    <r>
      <rPr>
        <b/>
        <sz val="12"/>
        <color rgb="FF000000"/>
        <rFont val="Arial Narrow"/>
        <family val="2"/>
      </rPr>
      <t>SF PM Orito</t>
    </r>
    <r>
      <rPr>
        <sz val="12"/>
        <color rgb="FF000000"/>
        <rFont val="Arial Narrow"/>
        <family val="2"/>
      </rPr>
      <t>: El jefe del área protegida ha realizado el ejercicio de análisis de contexto y riesgo público en la ZFA del SF PMOIA con el equipo del AP.
Anexo1_ Reunión de Riesgo Público con el equipo del SF PMOIA.</t>
    </r>
  </si>
  <si>
    <r>
      <rPr>
        <b/>
        <sz val="12"/>
        <color rgb="FF000000"/>
        <rFont val="Arial Narrow"/>
        <family val="2"/>
      </rPr>
      <t>PNN Alto Fragua:</t>
    </r>
    <r>
      <rPr>
        <sz val="12"/>
        <color rgb="FF000000"/>
        <rFont val="Arial Narrow"/>
        <family val="2"/>
      </rPr>
      <t xml:space="preserve"> Se adelantó reunión de concertación del plan de trabajo en el cual se priorizaron las temáticas de fortalecimiento al equipo de trabajo del PNN AFIW. Anexo 1 Acta concertación y Anexo 2 Plan de trabajo. </t>
    </r>
  </si>
  <si>
    <t>PNN Chiribiquete: En el segundo cuatrimestre se adelantaron cuatro (4) ejercicios de planificación de acciones en el marco de los comités locales, en el mes de mayo se adelanto el primer comité local del AP y dos ejercicios de seguimiento con los sectores de gestión San Vicente del Caguan y Cartagena del Chaira, en estos espacios se aborda la planeación y el seguimiento a los planes de trabajo por cada linea estratégica que maneja el área protegida, incluyendo la Comunicación y Educación para la Conservación. En el mes de julio se adelantó el seguimiento al Plan Operativo para el segundo semestre y precisar acciones por cada por cada línea de gestión. 
Anexo 1. AC_1er_Comite_Tecnico_10052023
Anexo 2. AC_Coordinacion_POA_CCH_16052023
Anexo 3. AC_Coordinacion_ActividadesPVyC-OT-Adtivos_18052023
Anexo 4. AC_Reu_Prof_POA_2do_Semestre_27072023</t>
  </si>
  <si>
    <r>
      <rPr>
        <b/>
        <sz val="12"/>
        <color rgb="FF000000"/>
        <rFont val="Arial Narrow"/>
        <family val="2"/>
      </rPr>
      <t>RNN Puinawai</t>
    </r>
    <r>
      <rPr>
        <sz val="12"/>
        <color rgb="FF000000"/>
        <rFont val="Arial Narrow"/>
        <family val="2"/>
      </rPr>
      <t>: acorde a la oportunidad de mejora, en este periodo se realiza reunión en el marco del convenio 165 de 2023 con Autoridades Indígenas traslapadas a la RNN Puinawai. 
Anexo 1 Acta reunion Autoridades indigenas RNN PUINAWAI.</t>
    </r>
  </si>
  <si>
    <r>
      <rPr>
        <b/>
        <sz val="12"/>
        <color rgb="FF000000"/>
        <rFont val="Arial Narrow"/>
        <family val="2"/>
      </rPr>
      <t>PNN La Paya:</t>
    </r>
    <r>
      <rPr>
        <sz val="12"/>
        <color rgb="FF000000"/>
        <rFont val="Arial Narrow"/>
        <family val="2"/>
      </rPr>
      <t xml:space="preserve"> Se realiza encuentro de planificación con gobernadores de Lagarto Cocha, Tukunara, Cecilia Cocha y Gao-Ya, con el fin de reactivar los compromisos y acciones de trabajo en la cuenca del Caucaya.
Se lleva a cabo dialogo con la asociación ACIPS, para revisión y seguimiento a la iniciativa de restauración y puntos varios en el marco de la implementación de los APV entre ACIPS y PNNC.
Anexo 1. Acta de reunión con Gobernadores cuenca Caucaya. 16-05-2023.
Anexo 2. Acta de reunion - APV-ACIPS-PNN La Paya. 24-07-2023.</t>
    </r>
  </si>
  <si>
    <t>PNN Río Puré - Jefe del área protegida</t>
  </si>
  <si>
    <t>PNN La Paya - Jefe del área protegida</t>
  </si>
  <si>
    <r>
      <t>PNN CHINGAZA:</t>
    </r>
    <r>
      <rPr>
        <sz val="12"/>
        <color rgb="FF000000"/>
        <rFont val="Arial Narrow"/>
        <family val="2"/>
      </rPr>
      <t xml:space="preserve"> Se realizó la definición y planeación de actividades en articulación con alcaldías municipales e instituciones pertenecientes a la zona de influencia del área protegida para implementar la estrategia de restauración ecológica y participación en los Consejos Municipales de Gestión de Riesgos de Desastres. 
Anexo1. Acta_calvario
Anexo2. Acta_cumaral
Anexo3. Acta_sanfrancisco</t>
    </r>
  </si>
  <si>
    <t>PNN CHINGAZA 66,66%</t>
  </si>
  <si>
    <t>PNN SUMAPAZ 66.66%</t>
  </si>
  <si>
    <t>DNMI CINARUCO: 66.66%</t>
  </si>
  <si>
    <r>
      <t xml:space="preserve">PNN EL TUPARRO: </t>
    </r>
    <r>
      <rPr>
        <sz val="12"/>
        <color rgb="FF000000"/>
        <rFont val="Arial Narrow"/>
        <family val="2"/>
      </rPr>
      <t>Se llevo a cabo la implementación de la segunda temporadadel monitoreo de ungulados. Anexos: Inf_implementacion</t>
    </r>
  </si>
  <si>
    <t>PNN EL TUPARRO 66,66%</t>
  </si>
  <si>
    <t>PNN TINIGUA 66,66%</t>
  </si>
  <si>
    <t>PNN PICACHOS 66,66%</t>
  </si>
  <si>
    <t>DTOR 66,66%</t>
  </si>
  <si>
    <r>
      <rPr>
        <b/>
        <sz val="12"/>
        <color rgb="FF000000"/>
        <rFont val="Arial Narrow"/>
        <family val="2"/>
      </rPr>
      <t xml:space="preserve">PNN CHINGAZA: </t>
    </r>
    <r>
      <rPr>
        <sz val="12"/>
        <color rgb="FF000000"/>
        <rFont val="Arial Narrow"/>
        <family val="2"/>
      </rPr>
      <t>31/07/2023</t>
    </r>
  </si>
  <si>
    <r>
      <t xml:space="preserve">PNN SUMAPAZ: </t>
    </r>
    <r>
      <rPr>
        <sz val="12"/>
        <color rgb="FF000000"/>
        <rFont val="Arial Narrow"/>
        <family val="2"/>
      </rPr>
      <t>En este segundo trimestre del año 2023, el equipo del Parque Nacional Natural Sumapaz asistió a 4 CIDEAs en los municipios de Cubarral y Acacias en el departamento del Meta y en los municipios de Cabrera y Arbeláez en el departamento de Cundinamarca. Así mismo, en el marco de los compromisos de estas reuniones se desarrollaron 6 actividades con comunidades estudiantiles y generales con quienes se ha realizado un acercamiento y reconocimiento del área protegida en los municipios de Cabrera, Arbelaez y Pasca (Cundinamarca).
Evidencias: Informe_Cideas_2docuatr y 12 anexos.</t>
    </r>
  </si>
  <si>
    <r>
      <rPr>
        <b/>
        <sz val="12"/>
        <color rgb="FF000000"/>
        <rFont val="Arial Narrow"/>
        <family val="2"/>
      </rPr>
      <t xml:space="preserve">PNN EL TUPARRO: </t>
    </r>
    <r>
      <rPr>
        <sz val="12"/>
        <color rgb="FF000000"/>
        <rFont val="Arial Narrow"/>
        <family val="2"/>
      </rPr>
      <t>31/07/2023</t>
    </r>
  </si>
  <si>
    <r>
      <t xml:space="preserve">PNN EL TUPARRO </t>
    </r>
    <r>
      <rPr>
        <sz val="12"/>
        <color rgb="FF000000"/>
        <rFont val="Arial Narrow"/>
        <family val="2"/>
      </rPr>
      <t xml:space="preserve">Durante este trimestre se realizaron socializaciones del plan de manejo, con entidades como: AUNAP, Asojuntas Cravo Norte y Asojuntas Arauca.Estos espacios han permitido visibilizar a la entidad con estos actores sociales e institucionales (Oportunidad _27). </t>
    </r>
  </si>
  <si>
    <r>
      <rPr>
        <b/>
        <sz val="12"/>
        <color rgb="FF000000"/>
        <rFont val="Arial Narrow"/>
        <family val="2"/>
      </rPr>
      <t xml:space="preserve">PNN SUMAPAZ: </t>
    </r>
    <r>
      <rPr>
        <sz val="12"/>
        <color rgb="FF000000"/>
        <rFont val="Arial Narrow"/>
        <family val="2"/>
      </rPr>
      <t>31/07/2023</t>
    </r>
  </si>
  <si>
    <r>
      <t xml:space="preserve">PNN TINIGUA: </t>
    </r>
    <r>
      <rPr>
        <sz val="12"/>
        <color rgb="FF000000"/>
        <rFont val="Arial Narrow"/>
        <family val="2"/>
      </rPr>
      <t>Durante el periodo de reporte, se adelantaron espacios con la I.E. La Julia y Rafael Uribe Uribe, Bocas del Perdido, Hector Ivan y el hogar infantil de Uribe, para articular acciones de sensibilización, restauración e investigación.
Se participó en espacios con otras instituciones como FEDECACAO, Badra y Red Nacional de Jóvenes para el seguimiento a proyectos que se vienen delantando con el AP; por último, el equipo del AP particpó en la mesa de trabajo con organizaciones sociales e instituciones para la formulación de la Política Nacional de Drogas.
1. Reu_INEDDJU_May-02
2. Segu_Vivero_Badra_May-03
3. Reu_IERUU_May-04
4. Taller_Res_INEDDJU_May-05
5. Taller_IEBP_May-10
6. Taller_INEDDJU_May-18
7. Reu_IEHVH_May-26
8. Reu_INEDDJU_Jun-06
9. Reu_FEDECACAO_Jun-06
10. Infor_Poli_Nac_Drogas_Jun-14
11. Siembra_Hogar_Infan_Jun-22
12. Acuerdo_Vive_IERUU_Jun-23
13. Reu_RNJA_Siembra_Jun-28</t>
    </r>
  </si>
  <si>
    <r>
      <rPr>
        <b/>
        <sz val="12"/>
        <color rgb="FF000000"/>
        <rFont val="Arial Narrow"/>
        <family val="2"/>
      </rPr>
      <t xml:space="preserve">PNN TINIGUA: </t>
    </r>
    <r>
      <rPr>
        <sz val="12"/>
        <color rgb="FF000000"/>
        <rFont val="Arial Narrow"/>
        <family val="2"/>
      </rPr>
      <t>31/07/2023</t>
    </r>
  </si>
  <si>
    <r>
      <rPr>
        <b/>
        <sz val="12"/>
        <color rgb="FF000000"/>
        <rFont val="Arial Narrow"/>
        <family val="2"/>
      </rPr>
      <t xml:space="preserve">PNN CORDILLERA DE LOS PICACHOS: </t>
    </r>
    <r>
      <rPr>
        <sz val="12"/>
        <color rgb="FF000000"/>
        <rFont val="Arial Narrow"/>
        <family val="2"/>
      </rPr>
      <t>31/07/2023</t>
    </r>
  </si>
  <si>
    <r>
      <t xml:space="preserve">PNN CORDILLERA DE LOS PICACHOS: </t>
    </r>
    <r>
      <rPr>
        <sz val="12"/>
        <color rgb="FF000000"/>
        <rFont val="Arial Narrow"/>
        <family val="2"/>
      </rPr>
      <t xml:space="preserve">Con el fin de incidir en los espacios de gestión y articulación institucional de los sectores de gestión de AP, el equipo PNN Cordillera de los Picachos, participo en los siguientes especios i) Se asistió a 03 reuniones de los CMGRD en el municipio de San Vicente del Caguán; ii) 03 mesas de trabajo para la socialización de los documentos soporte de la modificación del Plan Básico de Ordenamiento Territorial del municipio de San Vicente del Caguán; iii). 01 espacios en el marco del Consejo Municipal de Desarrollo Rural del municipio de San Vicente del Caguán; IV). 02 espacios con la alcaldía San Vicente del Caguán, para articulara reactivación SIMAP y 05 espacios de articulación con organizaciones campesina para la suscripción de nuevos acuerdos de conservación. 
</t>
    </r>
    <r>
      <rPr>
        <b/>
        <sz val="12"/>
        <color rgb="FF000000"/>
        <rFont val="Arial Narrow"/>
        <family val="2"/>
      </rPr>
      <t xml:space="preserve">Evidencias: </t>
    </r>
    <r>
      <rPr>
        <sz val="12"/>
        <color rgb="FF000000"/>
        <rFont val="Arial Narrow"/>
        <family val="2"/>
      </rPr>
      <t>Anexo 1 acta 001.pdf
Anexo 2 Acta010_Familias_BajoPato.pdf
Anexo 3 Acta011_AMCOP_familias.pdf
Anexo 4 Acta_Socialización_Familias_ZRC_PB.pdf
Anexo 5 Socialización_Avance_PBOT_03062023.pdf
Anexo 6 Mesa t_14-07-2023 CTP-PBOT.pdf
Anexo 7 SVC_AC_ReuniónCMDR_25052023.pdf
Anexo 8 lista Alcaldia _SIMAP_SVC_29-5-23.pdf
Anexo 9 Alcaldia SVC_SIMAP-JUL.pdf
Anexo 10 Soc_Avance_PBOT-CTP_05052023.pdf
Anexo 11 SVC_AC_ReunionCMGRD_1705203.pdf
Anexo 12 SVC_AC_ReunionCMGRD_02052023.pdf</t>
    </r>
  </si>
  <si>
    <r>
      <rPr>
        <b/>
        <sz val="12"/>
        <color rgb="FF000000"/>
        <rFont val="Arial Narrow"/>
        <family val="2"/>
      </rPr>
      <t xml:space="preserve">PNN SIERRA DE LA MACARENA: </t>
    </r>
    <r>
      <rPr>
        <sz val="12"/>
        <color rgb="FF000000"/>
        <rFont val="Arial Narrow"/>
        <family val="2"/>
      </rPr>
      <t>31/07/2023</t>
    </r>
  </si>
  <si>
    <r>
      <t xml:space="preserve">PNN SIERRA DE LA MACARENA: </t>
    </r>
    <r>
      <rPr>
        <sz val="12"/>
        <color rgb="FF000000"/>
        <rFont val="Arial Narrow"/>
        <family val="2"/>
      </rPr>
      <t>Para este reporte se presenta informe de gestión e implementación de proyectos en convenio con cooperantes y sus respectivos avances en cada unos de los municipios que convergen el Ap.(Anexo 1. Ayd_asistenc_Ganad_KFW_25_05_2023, Anexo 2. Ayud_Asist_Ganad_KFW_15_06_2023, Anexo 3. Inform_gestion_Pmac__2023, Anexo 4. Documt_ Técnico-Pmac_Agrosavia_26_06_2023).</t>
    </r>
  </si>
  <si>
    <r>
      <t>DTOR:</t>
    </r>
    <r>
      <rPr>
        <sz val="12"/>
        <color rgb="FF000000"/>
        <rFont val="Arial Narrow"/>
        <family val="2"/>
      </rPr>
      <t xml:space="preserve"> Durante el periodo se llevo a cabo la formulación del proyecto Recuperación de la gobernabilidad para abordar la deforestación en las áreas protegidas y sus zonas colindantes que hacen parte del arco de deforestación en los departamentos del Guaviare, Meta, Caquetá, Putumayo; el cual incluye acciones en los departamentos de Guaviare, Meta, Caquetá y Putumayo en 8 areas protegidas: Sierra de La Macarena, Tinigua, Cordillera de Los Picachos, Serranía de Chiribiquete, La Paya, Alto Fragua Indi Wasi, Santuario de Flora Plantas Medicinales Orito Ingi Ande y Reserva Nacional Natural Nukak y sus zonas colindantes, de los cuales 3 hacen parte de la territorial Orinoquia. El proyecto pretende una inversión de $34.776.888.300 con el fin de Mitigar la deforestación en las áreas protegidas y sus zonas colindantes que hacen parte del arco de deforestación en la Orinoquía y Amazonía. Las metas del proyecto son: 
1. Concertar con las comunidades campesinas 17 acuerdos de voluntades. 
2. Implementar acciones con 547 familias en el marco de los acuerdos de voluntades. 
3. Realizar el levantamiento de la información para la prevención y vigilancia de las áreas protegidas. 
4. Implementar acciones acordes al plan de contingencia para el riesgo público de las áreas protegidas.. 
5. Implementar sistemas de uso sostenible con familias campesinas. 
6. Instalar vallas en madera para la interpretación del patrimonio en los Parques Nacionales Naturales Sierra de La Macarena y Cordillera de Los Picachos y zona colindante.
7. Realizar obras de infraestructura liviana para el desarrollo del ecoturismo en los Parques Nacionales Naturales Sierra de La Macarena y Cordillera de Los Picachos.
8. Generar escenarios interinstitucionales e intrainstitucionales para mejorar la gobernanza en las áreas protegidas y sus zonas colindantes que hacen parte del arco de deforestación en la Orinoquia y Amazonía.
9. Desarrollar espacios de divulgación y fortalecimiento de las comunidades campesinas en practicas orientadas a la conservación y usos sostenibles de las áreas protegidas. 
Anexos: Carpeta FONAM 
Anexo 1 FONAM 2023: Documento técnico proyecto Formulado.
Anexo2_MemoriasConcertaciónPAA: 7 ayudas de memoria de los espacios de formulación del PAA con las áreas protegidas. 
Adicionalmente se acompañó el proceso de extensión de la vigencia y la renovación del acuerdo con los socios del proyecto GEF ORINOQUIA, por dos años más, con el fin de continuar con las consultorías reportadas en las vigencias anteriores, para esto se llevó a cabo la generación de términos de referencia para la contratación de los profesionales de apoyo al proyecto. 
y nuevas implementaciones dentro de las cuales se encuentra:
1. La contratación de un consultor individual profesional y un técnico para la caracterización de sistemas productivos en el DNMI Cinaruco.
2.La contratación de un consultor individual operario para apoyar la implementación del programa de monitoreo y del portafolio de proyectos de investigación en el DNMI Cinaruco.
3.Recursos para la impresión y publicación de materiales de divulgación sobre RNSC, investigación y monitoreo y otros temas priorizados por el SIRAP Orinoquia.
4.Continuidad del apoyo al funcionamiento del SIRAP Orinoquia con la dinamización de comités técnicos y directivos y otras reuniones priorizadas por la secretaría técnica.
5. Apoyo para la logística requerida para la formulación de planes de manejo de RNSC priorizadas, e implementación de acciones de tales planes de manejo entre otros incentivos.
6 Implementación de acciones tempranas de los acuerdos establecidos en la consulta previa de PNN Tuparro en el instrumento de manejo del área protegida que se establezca.
7. Logística para la aplicación del análisis de efectividad en las áreas protegidas (PNN El Tuparro y DNMI Cinaruco) y áreas conservadas intervenidas por el proyecto.
8. Apoyo a la implementación de por lo menos una acción priorizada en el plan de acción del SIRAP Orinoquia a 2030. 
Anexos: Carpeta GEF Orinoquia.
Anexo3_ActaBalance_GEFO 
Por ultimo se realizó acompañamiento al taller de inicio de la fase de ejecución del proyecto GEF-PARAMOS, y como resultado de esta para los componentes que se implementaran en áreas protegidas realizó un encuentro nacional entre parques nacionales naturales y el instituto Humboldt para socializar las metas, indicadores y ruta de trabajo para el primer año de ejecución, como resultado de este espacio, se estableció que para la territorial Orinoquia participan dos áreas protegidas en los componentes de seguimiento a implementación de planes de manejo y acuerdos de conservación voluntarios con familias campesinas en el parque nacional natural Sumapaz y en el parque nacional Natural Chingaza. El primer año de ejecución del proyecto inició el 1 de junio de 2023 y finaliza el 1 de junio de 2024, la vigencia del proyecto es por 5 años. 
Anexos: Carpeta GEF Paramos
Anexo4_ActaTaller_GEFP</t>
    </r>
  </si>
  <si>
    <r>
      <rPr>
        <b/>
        <sz val="12"/>
        <color rgb="FF000000"/>
        <rFont val="Arial Narrow"/>
        <family val="2"/>
      </rPr>
      <t xml:space="preserve">PNN Farallones de Cali: </t>
    </r>
    <r>
      <rPr>
        <sz val="12"/>
        <color rgb="FF000000"/>
        <rFont val="Arial Narrow"/>
        <family val="2"/>
      </rPr>
      <t>16/08/2023</t>
    </r>
  </si>
  <si>
    <r>
      <rPr>
        <b/>
        <sz val="12"/>
        <color rgb="FF000000"/>
        <rFont val="Arial Narrow"/>
        <family val="2"/>
      </rPr>
      <t>PNN Farallones de Cali:</t>
    </r>
    <r>
      <rPr>
        <sz val="12"/>
        <color rgb="FF000000"/>
        <rFont val="Arial Narrow"/>
        <family val="2"/>
      </rPr>
      <t xml:space="preserve"> Durante el primer semestre del presente año, el PNN Farallones de Cali a realizado monitoreos de los VOC, los cuales corresponden a Sistemas loticos y lenticos,  Ensamblaje de Anfibios, Ensamblaje de aves, Quercus humboldtii, Colombobalanus excelsa, Selva húmeda tropical, Bosque húmedo subandino, Bosque húmedo altoandino, Páramo, Picos de Farallones de Cali.  
Se adjunta evidencia de los avances en Recurso hídrico - sistemas loticos y lenticos en 4 ríos priorizados, Pance, Meléndez, Felidia y Pichindé
Tambien se realizó monitoreo de estado fenológico a la especie Quercus humboldtii, en el sector de Buenos Aires (Cerro el calvo), corregimiento de Pance.
Finalmente, se realizó monitoreo al Ensamblaje de Aves donde se registraron para el primer trimestre 48 especies y para el segundo trimestre 30 especies.
</t>
    </r>
    <r>
      <rPr>
        <b/>
        <sz val="12"/>
        <color rgb="FF000000"/>
        <rFont val="Arial Narrow"/>
        <family val="2"/>
      </rPr>
      <t>Evidencias</t>
    </r>
    <r>
      <rPr>
        <sz val="12"/>
        <color rgb="FF000000"/>
        <rFont val="Arial Narrow"/>
        <family val="2"/>
      </rPr>
      <t>: Carpetas Robledales, Recurso hidrico, Ensamblaje de Aves.</t>
    </r>
  </si>
  <si>
    <r>
      <rPr>
        <b/>
        <sz val="12"/>
        <color rgb="FF000000"/>
        <rFont val="Arial Narrow"/>
        <family val="2"/>
      </rPr>
      <t xml:space="preserve">PNN Uramba Bahía Málaga: </t>
    </r>
    <r>
      <rPr>
        <sz val="12"/>
        <color rgb="FF000000"/>
        <rFont val="Arial Narrow"/>
        <family val="2"/>
      </rPr>
      <t>16/08/2023</t>
    </r>
  </si>
  <si>
    <r>
      <rPr>
        <b/>
        <sz val="12"/>
        <color rgb="FF000000"/>
        <rFont val="Arial Narrow"/>
        <family val="2"/>
      </rPr>
      <t>PNN Utría:</t>
    </r>
    <r>
      <rPr>
        <sz val="12"/>
        <color rgb="FF000000"/>
        <rFont val="Arial Narrow"/>
        <family val="2"/>
      </rPr>
      <t xml:space="preserve"> 16/08/2023</t>
    </r>
  </si>
  <si>
    <r>
      <rPr>
        <b/>
        <sz val="12"/>
        <color rgb="FF000000"/>
        <rFont val="Arial Narrow"/>
        <family val="2"/>
      </rPr>
      <t xml:space="preserve">PNN Gorgona: </t>
    </r>
    <r>
      <rPr>
        <sz val="12"/>
        <color rgb="FF000000"/>
        <rFont val="Arial Narrow"/>
        <family val="2"/>
      </rPr>
      <t>16/08/2023</t>
    </r>
  </si>
  <si>
    <r>
      <rPr>
        <b/>
        <sz val="12"/>
        <color rgb="FF000000"/>
        <rFont val="Arial Narrow"/>
        <family val="2"/>
      </rPr>
      <t>PNN Katios:</t>
    </r>
    <r>
      <rPr>
        <sz val="12"/>
        <color rgb="FF000000"/>
        <rFont val="Arial Narrow"/>
        <family val="2"/>
      </rPr>
      <t>16/08/2023</t>
    </r>
  </si>
  <si>
    <r>
      <rPr>
        <b/>
        <sz val="12"/>
        <color rgb="FF000000"/>
        <rFont val="Arial Narrow"/>
        <family val="2"/>
      </rPr>
      <t xml:space="preserve">PNN Munchique: </t>
    </r>
    <r>
      <rPr>
        <sz val="12"/>
        <color rgb="FF000000"/>
        <rFont val="Arial Narrow"/>
        <family val="2"/>
      </rPr>
      <t>16/08/2023</t>
    </r>
  </si>
  <si>
    <r>
      <rPr>
        <b/>
        <sz val="12"/>
        <color rgb="FF000000"/>
        <rFont val="Arial Narrow"/>
        <family val="2"/>
      </rPr>
      <t xml:space="preserve">PNN Sanquianga: </t>
    </r>
    <r>
      <rPr>
        <sz val="12"/>
        <color rgb="FF000000"/>
        <rFont val="Arial Narrow"/>
        <family val="2"/>
      </rPr>
      <t>16/08/2023</t>
    </r>
  </si>
  <si>
    <r>
      <rPr>
        <b/>
        <sz val="10"/>
        <rFont val="Arial Narrow"/>
        <family val="2"/>
      </rPr>
      <t>OAP:</t>
    </r>
    <r>
      <rPr>
        <sz val="10"/>
        <rFont val="Arial Narrow"/>
        <family val="2"/>
      </rPr>
      <t xml:space="preserve"> Con el objetivo de realizar un seguimiento a los proyectos actuales de la entidad se solicitó en el mes de Junio, la información a las 6 Direcciones Terriotriales, SSNA, SGM y OAJ (se anexan memorandos de solicitud) sobre los proyectos en formulación, gestión y seguimiento gestionados y negociados y se actualizó la matriz de mapeo de cooperación existente , con el objetivo de verificar la ejecución de los puntos de control del procedimiento formulación, gestión y seguimiento a los proyectos gestionados y negociados de cooperación Nacional No oficial e Internacional y así dar cumplimiento a los lineamientos del tema, en la información recibida no se identificó falencias solo algunos temas faltante, por lo cual se realizó reiteración a las depedencias requeridas para complementar y actualizar la información.
Adicionalmente se realizó seguimiento a la ejecución de los puntos de control para actividades específicas del procedimiento, según el estado de los siguientes 3 proyectos:
</t>
    </r>
    <r>
      <rPr>
        <b/>
        <sz val="10"/>
        <rFont val="Arial Narrow"/>
        <family val="2"/>
      </rPr>
      <t>1.	Proyecto GEF 6 Pacífico (en ejecución)</t>
    </r>
    <r>
      <rPr>
        <sz val="10"/>
        <rFont val="Arial Narrow"/>
        <family val="2"/>
      </rPr>
      <t xml:space="preserve">: concretamente se presentan aportes a la actividad # 12 del procedimiento, que hace referencia a los compromisos institucionales en la ejecución. Es por esto que en junio se envió a la FAO un oficio de la Jefe de la OAP, certificando la contrapartida de PNNC para el 2022 en el proyecto. También se genera el reporte de implementación del proyecto por parte de la FAO (IMPLEMENTADOR), contribuyendo así a los puntos de control de la actividad # 14 del procedimiento. (Evidencias 1.1. 1.2. y 1.3)
</t>
    </r>
    <r>
      <rPr>
        <b/>
        <sz val="10"/>
        <rFont val="Arial Narrow"/>
        <family val="2"/>
      </rPr>
      <t>2.	Proyecto GEF 8 CMAR (en formulación, PIF aprobado)</t>
    </r>
    <r>
      <rPr>
        <sz val="10"/>
        <rFont val="Arial Narrow"/>
        <family val="2"/>
      </rPr>
      <t xml:space="preserve">: el 1 de Agosto 2023 Conservación Internacional (IMPLEMENTADOR) envió un oficio al Ministerio de Ambiente en su rol de Punto Focal ante el GEF, para informar sobre la aprobación del Concepto del Proyecto (Formato de Identificación del proyecto- PIF) por parte del GEF, aportando a los puntos de control de la actividad # 9 del procedimiento. (Evidencias 2.1.)
</t>
    </r>
    <r>
      <rPr>
        <b/>
        <sz val="10"/>
        <rFont val="Arial Narrow"/>
        <family val="2"/>
      </rPr>
      <t>3.	Proyecto Manejo Integrado Marino Costero (MIMAC) – (Cierre)</t>
    </r>
    <r>
      <rPr>
        <sz val="10"/>
        <rFont val="Arial Narrow"/>
        <family val="2"/>
      </rPr>
      <t xml:space="preserve">: El 24 de mayo 2023 se realizó el último comité directivo del proyecto donde se presentaron los principales resultados del proyecto y las lecciones aprendidas, contribuyendo a los puntos de control de la actividad # 20 del procedimiento.  (Evidencias 3.1. y 3.2.)
4. </t>
    </r>
    <r>
      <rPr>
        <b/>
        <sz val="10"/>
        <rFont val="Arial Narrow"/>
        <family val="2"/>
      </rPr>
      <t xml:space="preserve">Proyecto Aldeas- Fundación Scholas Occurentes Papa Francisco (En formulación):  </t>
    </r>
    <r>
      <rPr>
        <sz val="10"/>
        <rFont val="Arial Narrow"/>
        <family val="2"/>
      </rPr>
      <t>El proyecto ALDEAS tiene como objetivo promover la sostenibilidad social y recuperar el patrimonio cultural de comunidades ancestrales a través del cine y la educación. Lo anterior, teniendo en cuenta que estas comunidades han sido custodias de conocimientos con la naturaleza, la convivencia comunitaria y el respeto por la diversidad. Desde el 20 de junio de 2023 se vienen realizando diferentes reuniones de seguimiento entre PNNC y el equipo del proyecto ALDEAS con el fin de identificar áreas de cooperación mutua y explorar las AP hacia las cuales se podría extender este proyecto de tal manera que se presente una propuesta.  (Evidencias 4.1. y 4.2.)
Evidencias: Anexo 1. Solicitud y Matriz actualizada con los proyectos en ejecución 
Anexo 2. Seguimiento GEFs _ MIMAC _ Aldeas
https://drive.google.com/drive/folders/18c1otlyz1fO7WkLkebj_QctwHLpxeejX?usp=sharing</t>
    </r>
  </si>
  <si>
    <r>
      <rPr>
        <b/>
        <sz val="10"/>
        <rFont val="Arial Narrow"/>
        <family val="2"/>
      </rPr>
      <t>OAP</t>
    </r>
    <r>
      <rPr>
        <sz val="10"/>
        <rFont val="Arial Narrow"/>
        <family val="2"/>
      </rPr>
      <t>: Se realizaron reunión en el mes de mayo, con las 6 direcciones territoriales sobre el sistema de seguimiento a proyectos y la Gestión Documental de los mismos, ya que es está información la que permite realizar la trazabilidad de cada una de las etapas del procedimiento de formulación, gestión y seguimiento a los proyectos gestionados.
Evidencia: Anexo 2. Lista de Seguimiento y Ayuda Memoria de las reuniones
https://drive.google.com/drive/folders/18c1otlyz1fO7WkLkebj_QctwHLpxeejX?usp=sharing</t>
    </r>
  </si>
  <si>
    <r>
      <rPr>
        <b/>
        <sz val="10"/>
        <rFont val="Arial Narrow"/>
        <family val="2"/>
      </rPr>
      <t xml:space="preserve">OAP: </t>
    </r>
    <r>
      <rPr>
        <sz val="10"/>
        <rFont val="Arial Narrow"/>
        <family val="2"/>
      </rPr>
      <t>50%</t>
    </r>
  </si>
  <si>
    <r>
      <rPr>
        <b/>
        <sz val="10"/>
        <rFont val="Arial Narrow"/>
        <family val="2"/>
      </rPr>
      <t xml:space="preserve">DTAN: </t>
    </r>
    <r>
      <rPr>
        <sz val="10"/>
        <rFont val="Arial Narrow"/>
        <family val="2"/>
      </rPr>
      <t xml:space="preserve">8/08/2023
</t>
    </r>
    <r>
      <rPr>
        <b/>
        <sz val="10"/>
        <rFont val="Arial Narrow"/>
        <family val="2"/>
      </rPr>
      <t>DTOR:</t>
    </r>
    <r>
      <rPr>
        <sz val="10"/>
        <rFont val="Arial Narrow"/>
        <family val="2"/>
      </rPr>
      <t xml:space="preserve"> 27/07/2023
</t>
    </r>
    <r>
      <rPr>
        <b/>
        <sz val="10"/>
        <rFont val="Arial Narrow"/>
        <family val="2"/>
      </rPr>
      <t>DTAM:</t>
    </r>
    <r>
      <rPr>
        <sz val="10"/>
        <rFont val="Arial Narrow"/>
        <family val="2"/>
      </rPr>
      <t xml:space="preserve"> 08/08/2023
</t>
    </r>
    <r>
      <rPr>
        <b/>
        <sz val="10"/>
        <rFont val="Arial Narrow"/>
        <family val="2"/>
      </rPr>
      <t xml:space="preserve">DTPA: </t>
    </r>
    <r>
      <rPr>
        <sz val="10"/>
        <rFont val="Arial Narrow"/>
        <family val="2"/>
      </rPr>
      <t xml:space="preserve">14/08/2023
</t>
    </r>
    <r>
      <rPr>
        <b/>
        <sz val="10"/>
        <rFont val="Arial Narrow"/>
        <family val="2"/>
      </rPr>
      <t>DTOA</t>
    </r>
    <r>
      <rPr>
        <sz val="10"/>
        <rFont val="Arial Narrow"/>
        <family val="2"/>
      </rPr>
      <t xml:space="preserve">: 31/07/2023
</t>
    </r>
    <r>
      <rPr>
        <b/>
        <sz val="10"/>
        <rFont val="Arial Narrow"/>
        <family val="2"/>
      </rPr>
      <t xml:space="preserve">DTCA: </t>
    </r>
    <r>
      <rPr>
        <sz val="10"/>
        <rFont val="Arial Narrow"/>
        <family val="2"/>
      </rPr>
      <t>22/08/2023</t>
    </r>
  </si>
  <si>
    <r>
      <rPr>
        <b/>
        <sz val="10"/>
        <rFont val="Arial Narrow"/>
        <family val="2"/>
      </rPr>
      <t xml:space="preserve">GPM: </t>
    </r>
    <r>
      <rPr>
        <sz val="10"/>
        <rFont val="Arial Narrow"/>
        <family val="2"/>
      </rPr>
      <t>16/08/2023</t>
    </r>
  </si>
  <si>
    <r>
      <rPr>
        <b/>
        <sz val="10"/>
        <rFont val="Arial Narrow"/>
        <family val="2"/>
      </rPr>
      <t xml:space="preserve">OAP: </t>
    </r>
    <r>
      <rPr>
        <sz val="10"/>
        <rFont val="Arial Narrow"/>
        <family val="2"/>
      </rPr>
      <t>20/08/2023</t>
    </r>
  </si>
  <si>
    <r>
      <rPr>
        <b/>
        <sz val="10"/>
        <rFont val="Arial Narrow"/>
        <family val="2"/>
      </rPr>
      <t>OAP:</t>
    </r>
    <r>
      <rPr>
        <sz val="10"/>
        <rFont val="Arial Narrow"/>
        <family val="2"/>
      </rPr>
      <t xml:space="preserve"> En el segundo cuatrimestre de 2023 se verificó la información remitida por las dependencias en el formato de seguimiento de proyectos de inversión y se solicitaron los ajustes correspondientes para los proyectos de inversión Administración, Fortalecimiento y Tasas a cargo de la entidad. Todo a través de correo electrónico. Es importante mencionar que se anexa una muestra de los soportes de abril, mayo, junio y julio de 2023. Lo anterior debido a la cantidad de información remitida y a los cortes para la solicitud de la misma; además es importante mencionar que no se incluye la información de agosto ya que esta aún no se ha reportado. 
Evidencia: CARPETA CONTROL 1.
https://drive.google.com/drive/folders/1YhmD42kRsnMmNhYwhbJe2ERpFROVwoaK?usp=drive_link</t>
    </r>
  </si>
  <si>
    <r>
      <rPr>
        <b/>
        <sz val="10"/>
        <rFont val="Arial Narrow"/>
        <family val="2"/>
      </rPr>
      <t xml:space="preserve">OAP: </t>
    </r>
    <r>
      <rPr>
        <sz val="10"/>
        <rFont val="Arial Narrow"/>
        <family val="2"/>
      </rPr>
      <t>En el segundo cuatrimestre de 2023, se solicitó a las dependencias por medio de correo electrónico, como mecanismo de alerta y/o recordatorio; lo correspondiente a los reportes de seguimiento a los proyectos de inversión Administración, Fortalecimiento y Tasas; dando a conocer el plazo de entrega de la misma y trimestralmente recordando el envío del informe de avances. Se anexan los soportes para la solicitud de información de abril, mayo, junio y julio. La información de agosto no se incluye ya que se solicita en la última semana del mes de agosto. 
Evidencias:
1. SOLICITUD INFORMACIÓN ABRIL 2023.
2. SOLICITUD INFORMACIÓN MAYO 2023.
3. SOLICITUD INFORMACIÓN JUNIO 2023.
4. SOLICITUD INFORMACIÓN JULIO 2023.
https://drive.google.com/drive/folders/1IMxR72AlDjxAc2SZzp7PlZFiIYdaxLAZ?usp=drive_link</t>
    </r>
  </si>
  <si>
    <r>
      <rPr>
        <b/>
        <sz val="10"/>
        <rFont val="Arial Narrow"/>
        <family val="2"/>
      </rPr>
      <t>OAP:</t>
    </r>
    <r>
      <rPr>
        <sz val="10"/>
        <rFont val="Arial Narrow"/>
        <family val="2"/>
      </rPr>
      <t xml:space="preserve"> 67%</t>
    </r>
  </si>
  <si>
    <r>
      <rPr>
        <b/>
        <sz val="10"/>
        <rFont val="Arial Narrow"/>
        <family val="2"/>
      </rPr>
      <t>OAP</t>
    </r>
    <r>
      <rPr>
        <sz val="10"/>
        <rFont val="Arial Narrow"/>
        <family val="2"/>
      </rPr>
      <t>: Para el segundo cuatrimestre de 2023 se consolidaron los informes del segundo trimestre de 2023 verificando su contenido y congruencia con lo remitido por los líderes de producto en el formato de seguimiento de proyectos de inversión con el objetivo conocer el estado de avance de los proyectos de inversión a cargo de la entidad; Se generaron alertas del estado de avance de los productos y la ejecución presupuestal a los líderes de productos. Se anexa una muestra debido al volumen de la información. 
Evidencia: CARPETA CONTROL 2.
https://drive.google.com/drive/folders/1eHhof8MV3hHnOZ2DnHYTMq9rDM2Zeprg?usp=drive_link</t>
    </r>
  </si>
  <si>
    <t>Se generaron alertas por el estado de avance de los productos y la ejecución presupuestal con el objetivo que los líderes de productos verifiquen el estado de avance.</t>
  </si>
  <si>
    <r>
      <rPr>
        <b/>
        <sz val="12"/>
        <rFont val="Arial Narrow"/>
        <family val="2"/>
      </rPr>
      <t>PNN Yaigojé Apaporis:</t>
    </r>
    <r>
      <rPr>
        <sz val="12"/>
        <rFont val="Arial Narrow"/>
        <family val="2"/>
      </rPr>
      <t xml:space="preserve"> En este periodo el area logro formalizar el convenio interadministrativo 167-2023 entre la DTAM-CITYA-PNN YAP entorno a la implementación del REM reunirse en Leticia con lideres y representantes del Consejo indígena Territorio Yaigoje Apaporis CITYA, realizar espacio de coordinación donde se preparó Insumos técnicos y lograr hacer efectivo el primer desembolso del convenio 167-2023.Se realiza acta de concertación del plan de acción convenio 167-2023, con los entregables. Se anexa actas y entregables.
Anexo 1 acta concertacion planaccion convenio 167-2023
Anexo 2 Informe analítico ruta metodologica PIC Chagra 
Anexo 3 acta y prest seguimientoproyecto AV
Anexo 4 Lista asistencia reunión  preparación insumos concvenio 167
Anexo 5 Presentacion justificacion conv interadm PNN YAP 27-06-2023
Anexo 6 prest coordinacion proyecto AV-CITYA-CI- PNN YAP 05-07-2023</t>
    </r>
  </si>
  <si>
    <r>
      <rPr>
        <b/>
        <sz val="12"/>
        <rFont val="Arial Narrow"/>
        <family val="2"/>
      </rPr>
      <t>PNN Río Puré</t>
    </r>
    <r>
      <rPr>
        <sz val="12"/>
        <rFont val="Arial Narrow"/>
        <family val="2"/>
      </rPr>
      <t>: Como resultado de espacios de concertación, se genera Plan de trabajo con resguardo Curare los ingleses y seguimiento, que se reporta en el informe de EEM Segundo trimestre. Es importante mencionar que se comentan acciones adelantadas durante el primer cuatrimestre, dado que son acciones que se adelantaron y que para el primer periodo, no se solicitó.
Anexo 1 2023_06_INF_EEM_TRIMII_RPU, 
Anexo 2 Acta  POA2023  ACT-Manacaro
https://drive.google.com/drive/u/0/folders/1YcepuseKZDPjjhG_F_vuVQmZAh73CGxH</t>
    </r>
  </si>
  <si>
    <r>
      <rPr>
        <b/>
        <sz val="12"/>
        <color rgb="FF000000"/>
        <rFont val="Arial Narrow"/>
        <family val="2"/>
      </rPr>
      <t>PNN Río Puré</t>
    </r>
    <r>
      <rPr>
        <sz val="12"/>
        <color rgb="FF000000"/>
        <rFont val="Arial Narrow"/>
        <family val="2"/>
      </rPr>
      <t>: 08/08/2023</t>
    </r>
  </si>
  <si>
    <r>
      <rPr>
        <b/>
        <sz val="12"/>
        <color rgb="FF000000"/>
        <rFont val="Arial Narrow"/>
        <family val="2"/>
      </rPr>
      <t>RNN Nukak</t>
    </r>
    <r>
      <rPr>
        <sz val="12"/>
        <color rgb="FF000000"/>
        <rFont val="Arial Narrow"/>
        <family val="2"/>
      </rPr>
      <t>: 28/07/2023</t>
    </r>
  </si>
  <si>
    <r>
      <rPr>
        <b/>
        <sz val="12"/>
        <rFont val="Arial Narrow"/>
        <family val="2"/>
      </rPr>
      <t>RNN  Nukak:</t>
    </r>
    <r>
      <rPr>
        <sz val="12"/>
        <rFont val="Arial Narrow"/>
        <family val="2"/>
      </rPr>
      <t xml:space="preserve"> Durante el periodo informado la gestión de la Reserva ha apoyado procesos de planeación interinstitucional para coordinar acciones tendientes a restablecer derechos del pueblo Nukak, se han realizado con ellos jornadas de recolección de alimentos para revitalizar sus prácticas de uso y manejo del territorio y se han realizado reuniones para restablecer el relacionamiento con el resguardo indígena Morichal Viejo.
Anexo 1. 03-05-2023 Informe de la reunión de articulación interinstitucional para la identificación de la población Nukak
Anexo 2. 04-05-2023 Informe de reunión realizada en la alcaldía para apoyo al desplazamiento a población Nukak
Anexo 3. 05-06-2023 Salida de pesca a Puerto Concordia
Anexo 4. 09-05-2023 Reunión institucional UARIV tema seguridad alimentaria
Anexo 5. 09-05-2023 Articulación Asopamurimajsa salidas Nukak
Anexo 6. 13-05-2023 Reunión de planeación salidas de recolección
Anexo 7. 16-05-2023 Informe reunión convocada por la FCDS para articulación institucional
Anexo 8. 19-05-2023 Informe de salida de pesca y recolección
Anexo 9 . 03-06-2023 Salida de pesca y recolección a Caracol
Anexo 10. 07-06-2023 Asistencia reunión DTAM-NK-ASOPAM</t>
    </r>
  </si>
  <si>
    <r>
      <rPr>
        <b/>
        <sz val="12"/>
        <rFont val="Arial Narrow"/>
        <family val="2"/>
      </rPr>
      <t>PNN Cahuinarí</t>
    </r>
    <r>
      <rPr>
        <sz val="12"/>
        <rFont val="Arial Narrow"/>
        <family val="2"/>
      </rPr>
      <t>: Con el fin de fortalecer los procesos del PNN Cahuinarí, se generan evidencias de las acciones adelantadas con temáticos de procesos de la DTAM.
Anexo 1 Asistencia reunión Geodabase del PNN Cahuinari 
Anexo 2 Reunión temas administrativos y financieros acuerdos de conservación
Anexo 3 reunión zonificación PNN CAHUINARI Y DTAM</t>
    </r>
  </si>
  <si>
    <r>
      <rPr>
        <b/>
        <sz val="10"/>
        <rFont val="Arial Narrow"/>
        <family val="2"/>
      </rPr>
      <t>GGIS:</t>
    </r>
    <r>
      <rPr>
        <sz val="10"/>
        <rFont val="Arial Narrow"/>
        <family val="2"/>
      </rPr>
      <t xml:space="preserve"> Para el segundo cuatrimestre se realizaron las validaciones geográficas y tematicas de 68 solicitudes provenientes de las Autoridades Ambientales Competentes.
Evidencia: reporte_dane_2023-08-17
 https://drive.google.com/drive/folders/11MFHTiBkCu3OUEUURdV1Cej7lhqprbZe</t>
    </r>
  </si>
  <si>
    <r>
      <rPr>
        <b/>
        <sz val="10"/>
        <rFont val="Arial Narrow"/>
        <family val="2"/>
      </rPr>
      <t xml:space="preserve">GGIS: </t>
    </r>
    <r>
      <rPr>
        <sz val="10"/>
        <rFont val="Arial Narrow"/>
        <family val="2"/>
      </rPr>
      <t xml:space="preserve">Conforme a la nota de la acción, para el segundo cuatrimestre se anexa el acta de reunión de validación y la remisión del reporte RUNAP validado para su difusión realizada el 22 de junio del 2023 y posterior remisión mediante memorando numero 20232100000693 al grupo de comunicaciones el día 23 de junio de 2023
</t>
    </r>
    <r>
      <rPr>
        <b/>
        <sz val="10"/>
        <rFont val="Arial Narrow"/>
        <family val="2"/>
      </rPr>
      <t>Evidencvias:</t>
    </r>
    <r>
      <rPr>
        <sz val="10"/>
        <rFont val="Arial Narrow"/>
        <family val="2"/>
      </rPr>
      <t xml:space="preserve"> 
20220623 Reunion Reporte RUNAP I Sem 2023 Temáticos
120232100000693_00001 (2)
https://drive.google.com/drive/folders/1yNOIuuy03qCBGma9vMTNkyokyxm8tKWi</t>
    </r>
  </si>
  <si>
    <r>
      <rPr>
        <b/>
        <sz val="10"/>
        <rFont val="Arial Narrow"/>
        <family val="2"/>
      </rPr>
      <t>GGIS:</t>
    </r>
    <r>
      <rPr>
        <sz val="10"/>
        <rFont val="Arial Narrow"/>
        <family val="2"/>
      </rPr>
      <t xml:space="preserve"> Durante el segundo cuatrimestre del presente año, desde el Grupo de Gestión e Integración del SINAP, se ha realizado seguimiento permanente a las autoridades ambientales competentes, apoyando, orientando y acompañando a las autoridades ambientales en los procesos de inscripción, registro, y/o para procesos de actualización y depuración de la información de las áreas protegidas en el RUNAP. Lo anterior se ha realizado de acuerdo a las solicitudes recibidas por parte de las autoridades ambientales y/o atendiendo a los espacios solicitados desde PNNC. En particular durante el presente periodo de gestión se brindó orientación técnica y apoyo a las siguientes autoridades ambientales: MADS, CAR, CVC, CORPORINOQUIA, CORPOCESAR, CRC, CVS, CORMACARENA, CORALINA,  CORTOLIMA Y CORPOGUAVIO, para la correcta inscripción y ajuste de la información ingresada de las áreas protegidas en el RUNAP, la solución de inquietudes en el uso de la plataforma y/o para coordinar su participación en espacios de trabajo individuales llevados a cabo. 
Nota. Se anexa información de abril por cuanto en el reporte del 1er cuatrimestre no fue posible su inclusión.
</t>
    </r>
    <r>
      <rPr>
        <b/>
        <sz val="10"/>
        <rFont val="Arial Narrow"/>
        <family val="2"/>
      </rPr>
      <t xml:space="preserve">Evidencias:
</t>
    </r>
    <r>
      <rPr>
        <sz val="10"/>
        <rFont val="Arial Narrow"/>
        <family val="2"/>
      </rPr>
      <t>3 ABRIL 2023 (PQRS, Correos Electrónicos)
4 MAYO 2023 (PQRS, Correos Electrónicos)
5 JUNIO 2023 (PQRS, Correos Electrónicos)
6 JULIO 2023 (PQRS, Correos Electrónicos)
7 AGOSTO 2023 1 -2 (PQRS, Correos Electrónicos)
https://drive.google.com/drive/folders/1RF8V71IqIxTW63Cg5ezomJJjGna_6fer</t>
    </r>
  </si>
  <si>
    <r>
      <rPr>
        <b/>
        <sz val="10"/>
        <rFont val="Arial Narrow"/>
        <family val="2"/>
      </rPr>
      <t>GGIS:</t>
    </r>
    <r>
      <rPr>
        <sz val="10"/>
        <rFont val="Arial Narrow"/>
        <family val="2"/>
      </rPr>
      <t xml:space="preserve"> 17/08/2023</t>
    </r>
    <r>
      <rPr>
        <b/>
        <sz val="10"/>
        <rFont val="Arial Narrow"/>
        <family val="2"/>
      </rPr>
      <t xml:space="preserve">
DTAO:</t>
    </r>
    <r>
      <rPr>
        <sz val="10"/>
        <rFont val="Arial Narrow"/>
        <family val="2"/>
      </rPr>
      <t xml:space="preserve"> 11/04/2023
</t>
    </r>
    <r>
      <rPr>
        <b/>
        <sz val="10"/>
        <rFont val="Arial Narrow"/>
        <family val="2"/>
      </rPr>
      <t>DTOR:</t>
    </r>
    <r>
      <rPr>
        <sz val="10"/>
        <rFont val="Arial Narrow"/>
        <family val="2"/>
      </rPr>
      <t xml:space="preserve"> 27/03/2023
</t>
    </r>
    <r>
      <rPr>
        <b/>
        <sz val="10"/>
        <rFont val="Arial Narrow"/>
        <family val="2"/>
      </rPr>
      <t>DTPA:</t>
    </r>
    <r>
      <rPr>
        <sz val="10"/>
        <rFont val="Arial Narrow"/>
        <family val="2"/>
      </rPr>
      <t xml:space="preserve"> 31/03/2023
</t>
    </r>
    <r>
      <rPr>
        <b/>
        <sz val="10"/>
        <rFont val="Arial Narrow"/>
        <family val="2"/>
      </rPr>
      <t>DTAM:</t>
    </r>
    <r>
      <rPr>
        <sz val="10"/>
        <rFont val="Arial Narrow"/>
        <family val="2"/>
      </rPr>
      <t xml:space="preserve"> 27/03/2023
</t>
    </r>
    <r>
      <rPr>
        <b/>
        <sz val="10"/>
        <rFont val="Arial Narrow"/>
        <family val="2"/>
      </rPr>
      <t>DTAN</t>
    </r>
    <r>
      <rPr>
        <sz val="10"/>
        <rFont val="Arial Narrow"/>
        <family val="2"/>
      </rPr>
      <t xml:space="preserve">: 27/03/2023
</t>
    </r>
    <r>
      <rPr>
        <b/>
        <sz val="10"/>
        <rFont val="Arial Narrow"/>
        <family val="2"/>
      </rPr>
      <t>DTCA</t>
    </r>
    <r>
      <rPr>
        <sz val="10"/>
        <rFont val="Arial Narrow"/>
        <family val="2"/>
      </rPr>
      <t xml:space="preserve">: No se reporto </t>
    </r>
  </si>
  <si>
    <r>
      <rPr>
        <b/>
        <sz val="10"/>
        <rFont val="Arial Narrow"/>
        <family val="2"/>
      </rPr>
      <t>GGIS:</t>
    </r>
    <r>
      <rPr>
        <sz val="10"/>
        <rFont val="Arial Narrow"/>
        <family val="2"/>
      </rPr>
      <t xml:space="preserve"> 17/08/2023</t>
    </r>
  </si>
  <si>
    <r>
      <rPr>
        <b/>
        <sz val="10"/>
        <rFont val="Arial Narrow"/>
        <family val="2"/>
      </rPr>
      <t>GGIS</t>
    </r>
    <r>
      <rPr>
        <sz val="10"/>
        <rFont val="Arial Narrow"/>
        <family val="2"/>
      </rPr>
      <t>:  Se verifica por parte de los profesionales de GGIS de manera semestral que la información sea consistente y responda a los compromisos de su instrumento de planficación y la política CONPES 4050, en los informes de gestión realizados por los subsistemas, generando un consolidación a nivel nacional (evidencia: Informe de orientación y acompañamiento a los sistemas regionales de áreas protegidas). No se evidenciaron situaciones de alerta ya que las direcciones territoriales presentaron los informes de gestión de los respectivos SIRAP bajo su coordinación y a nivel central se elaboró la consolidación de información nacional y se presento el informe en el tiempo establecido.
Link: https://drive.google.com/drive/folders/14ErXdo4PsYsGRsPhRvcIWaVKMPE-Zk80</t>
    </r>
  </si>
  <si>
    <r>
      <rPr>
        <b/>
        <sz val="10"/>
        <rFont val="Arial Narrow"/>
        <family val="2"/>
      </rPr>
      <t>GGIS:</t>
    </r>
    <r>
      <rPr>
        <sz val="10"/>
        <rFont val="Arial Narrow"/>
        <family val="2"/>
      </rPr>
      <t xml:space="preserve"> Para el periodo de reporte se ha acompañado diferentes espacios técnicos en las instancias de de los subsistemas SIRAP AMAZONIA (SIRAP AMZ), SIRAP ORINOQUIA (SIRAP OR), SIRAP ANDES NORORIENTALES (SIRAP AN), SIRAP ANDES OCCIDENTALES (SIRAP AO), SIRAP CARIBE (SIRAP CA) Y SIRAP PACIFICO (SIRAP PA),  abordando compromisos de los planes de trabajo establecidos para cada uno, desarrollando temas relacionados a los compromisos establecidos en la politica CONPES 4050 que se deben desarrollar en articulación con los SIRAPS, análisis de efectividad, implementación de proyectos, revisión de propuestas para aportar a la ampliación de categorías del SINAP, entre otros temas.
SIRAP AMZ
SIRAP AN
SIRAP AO
SIRAP CA
SIRAP OR
SIRAP PA
</t>
    </r>
    <r>
      <rPr>
        <b/>
        <sz val="10"/>
        <rFont val="Arial Narrow"/>
        <family val="2"/>
      </rPr>
      <t>https://drive.google.com/drive/folders/1_iFxUnOox1m13JpyC0D_qlr8kwCQNCas
DTAN:</t>
    </r>
    <r>
      <rPr>
        <sz val="10"/>
        <rFont val="Arial Narrow"/>
        <family val="2"/>
      </rPr>
      <t xml:space="preserve"> Al primer semestre del año (30-06-2023), según reporte de PAA, LAS 7 Áreas adscritas a la Direccion Territorial que han firmado acuerdos con población campesina, han evidenciado seguimiento, orientado en 2 fases:1, Seguimiento al área en conservación del acuerdo firmado con el campesino.- 2.Seguimiento al Sistema sostenible para lo conservación, para validar los compromisos frente al usos sostenible tanto de los recursos del predio por fuera del AP, como de la utilización de los equipos y elementos entregados en el marco del acuerdo acciones de seguimiento en las 7 áreas protegidas con acuerdos con población campesina (todos menos PNN Catatumbo). Áreas con acciones de seguimiento de acuerdos con población campesina, Se adjunta 7 informes de seguimiento de cada una de las AP de la DTAN y un informe general consolidado correspondiente al indicador 11 del PAA. Anexos enlace al drive donde reposan las evidencias descritas en el avnace descriptivo.
https://drive.google.com/drive/folders/1Kk41r7Kp8VGDc38fqMiWjrvgBogqlmD_+CD159
Evidencias:
1. INFORME SEMESTRAL
2. ENCUESTA INTERSIRAP
3. SIDAP SANTANDER
4. COMITÉ TÉCNICO ZAPATOCA</t>
    </r>
    <r>
      <rPr>
        <b/>
        <sz val="10"/>
        <rFont val="Arial Narrow"/>
        <family val="2"/>
      </rPr>
      <t xml:space="preserve">
DTOR: </t>
    </r>
    <r>
      <rPr>
        <sz val="10"/>
        <rFont val="Arial Narrow"/>
        <family val="2"/>
      </rPr>
      <t xml:space="preserve">Durante el primer semestre de 2023 se avanzó en la implementación de las acciones del Plan de Operativo Anual del SIRAP Orinoquia en un 38.25%, con los avances logrados para cada objetivo estratégico a saber:
1. Aumentar el patrimonio natural y cultural conservado del SIRAP Orinoquia. Avance del 32%, con la actualización de la base de datos de las áreas protegidas con el registro de 13 nuevas RNSC en 2023-I en los departamentos de Meta, Casanare y Vichada, la coordinación de apoyos a nuevos registros de RNSC con TNC, WCS, WWF y PNNC,  el reporte de avance en los procesos de ruta declaratoria para las nuevas áreas protegidas de ST Cumaribo (Vichada), SHArauca (Arauca) y AR Humedal Aguasclaras (Meta) y la organización del Taller de nivelación y diseño de encuestas para fortalecer capacidades en especies invasoras para avanzar en la generación del documento de línea base para el SIRAPO; también se avanzó en el diseño de la matriz para la identificación de emprendimientos en áreas protegidas que hacen uso de la biodiversidad.
2. Aumentar la conectividad del SIRAP Orinoquia. Avance del 40%. Se avanza en la organización del Foro con sectores productivos y conservación y en la definición del alcance para el documento regional para la integración de las áreas protegidas en procesos de ordenamiento territorial, apoyado por el GEF Orinoquia y PNNC. Se continua la articulación y gestión en el marco de las Comisiones Regionales de Ordenamiento Territorial de Meta y Vichada, el desarrollo de espacios con Cormacarena y Corporinoquia y el proyecto Biocarbono Orinoquia para la definición de determinantes ambientales para el ordenamiento territorial y el apoyo a reuniones de catastro multipropósito con PNN Sierra de la Macarena.
3. Incrementar la efectividad en la gestión del SIRAP Orinoquia y sus áreas protegidas. Avance del 41%. Se realizaron dos espacios InterSirap para coordinar acciones conjuntas, así mismo se fortaleció el SIRAP con la firma del III MdE Regional, la actualización del reglamento operativo y la elección de la gobernación del Meta como nuevo presidente. También se aprobó la adhesión de la Universidad Santo Tomás - Sede Villavicencio como nuevo miembro y se avanza en la identificación y caracterización de actores indígenas para definir la ruta de convocatoria al SIRAPO. Se activó el subcomité de comunicaciones avanzando en la implementación del plan de posicionamiento con la ruta para el nuevo boletín virtual, los conversatorios de tardes de manduqueo para el mes de agosto, el V Encuentro BiodiverSirap Orinoquia y el diseño de piezas para divulgar los procesos de registro de RNSC ante PNNC. Se culminó el II Curso SIG dictado por la Universidad a miembros del SIRAPO y se apoyó el I Encuentro de RNSC del Meta.  Se realizó un seguimiento al proceso de formulación/actualización de planes de manejo para las áreas protegidas del SIRAPO y se logró implementar la herramienta de efectividad para las 30 áreas públicas del SIRAPO.   Los SIDAPs Meta y Vichada presentaron sus informes de gestión y SIDAP Casanare las acciones desarrolladas.
4.Hacer equitativa la distribución en la sociedad de los costos y los beneficios de la conservación de las áreas protegidas, del SIRAP y otras estrategias de conservación in situ, atendiendo a sus contextos territoriales diferenciales. Avance del 40%. Se actualizó la base de datos de acuerdos de conservación del SIRAPO, con 99 acuerdos registrados por PNNC y se avanza en el diagnóstico de emprendimientos y sus esquemas de formalización en articulación al primer objetivo del PA SIRAPO.
Anexo: 
https://drive.google.com/drive/folders/1dg7Xzg8Dj_fwI4lMzPsp9WvmZ8O1R_Jx?usp=sharing
1. AMSPNN
2. AUTORIDAD AMBIENTAL
3. COORDINACIÓN DEL SINAP
4. GESTION DE RECURSOS FÍSICOS 
5. GESTIÓN DOCUMENTAL 
6. SERVICIO AL CIUDADANO
7. GESTION DE RECURSOS FINANCIEROS CD159
</t>
    </r>
    <r>
      <rPr>
        <b/>
        <sz val="10"/>
        <rFont val="Arial Narrow"/>
        <family val="2"/>
      </rPr>
      <t>DTAM</t>
    </r>
    <r>
      <rPr>
        <sz val="10"/>
        <rFont val="Arial Narrow"/>
        <family val="2"/>
      </rPr>
      <t xml:space="preserve">: Durante este periodo se desarrollaron las siguientes acciones:
1. Reuniones que dan reactivación a las actividades del nodo GUAFRACHU.
2. Se realizó una reunión con los las organizaciones Aliadas para dar continuidad  al conformación del SIRAP.
3. se realizó un taller de fortalecimeitno de capacidades con el SIDAP Guaviare sobre RNSC y la política CONPES 40/50.
Anexo 1 Listado de Asistencia Nofo Guafrachu_02062
Anexo 2 asistencia mesa sirap
Anexo 3 Reunión Nodo Guafrachu
Anexo 4 presentación Nodo GUAFRACHU
Anexo 5 presentacionpnnc 2023
</t>
    </r>
    <r>
      <rPr>
        <b/>
        <sz val="10"/>
        <rFont val="Arial Narrow"/>
        <family val="2"/>
      </rPr>
      <t>https://drive.google.com/drive/u/0/folders/1usiasWvs9N3hd6xBOzUIvgUAEHvLLugt</t>
    </r>
    <r>
      <rPr>
        <sz val="10"/>
        <rFont val="Arial Narrow"/>
        <family val="2"/>
      </rPr>
      <t xml:space="preserve">
</t>
    </r>
    <r>
      <rPr>
        <b/>
        <sz val="10"/>
        <rFont val="Arial Narrow"/>
        <family val="2"/>
      </rPr>
      <t>DTPA:</t>
    </r>
    <r>
      <rPr>
        <sz val="10"/>
        <rFont val="Arial Narrow"/>
        <family val="2"/>
      </rPr>
      <t xml:space="preserve"> Las acciones correspondientes a los meses de abril, mayo, junio y julio del SIRAP Pacifico, se realizaron dos (2) comités técnicos del SIRAP PACIFICO para un total de (4) en el primer semestre, en gran medida orientados al seguimiento a las acciones del proyecto Pacifico Biocultural y a la orientación estratégica del subsistema. 
Los comités técnicos se realizaron en el mes de  abril  y de junio
El Plan de Acción del subsistema fue aprobado mediante correo electrónico por la mayoría de los Directores excepto por la CRC quien se encuentra surtiendo el trámite interno.  
En cuanto al plan de trabajo anual 2023 aprobado para el subsistema, está integrado por tres objetivos, 9 acciones y 12 resultados. Los cuales corresponden a unas acciones de gestión y otras de ejecución apoyadas con recursos del Proyecto Pacifico Biocultural y recursos propios de la CVC. Por lo anterior en esta vigencia no se formalizaron convenios interadministrativos para implementar acciones relacionadas con el plan de trabajo anual.
Las evidencias correspondientes a la gestión del I semestre del Sirap Pacifico se consolidan en el informe con sus respectivos anexos.
Evidencias: ANEXO 1_Acta Comité Técnico_26-27_ENERO_2023, ANEXO 2_ Acta Comité Técnico_marzo_2023, ANEXO 3_ANEXO_1.Acta_SIRAP PACIFICO_Abril, ANEXO 4_Acta Comité Técnico_JUNIO_2023, ANEXO 5_ Acta Comité Directivo SIRAP PACIFICOMarzo_24_2023, ANEXO 6. Informe final convenio  SAMP, ANEXO 6b_Contrapartida PNN proyecto Pacifico Bioculturalo, ANEXO 7_Iniciativa Nariño, ANEXO 8_ALIANZA POR LAS AREAS PROTEGIDAS, ANEXO 9_Lista de Asistencia_CT_Abril, ANEXO 10_Lista_Asistencia_26-27_enero_2023, ANEXO 11_Listado_Asistencia CTMARZO_2023, ANEXO 12_Plan de Accion SIRAP PACIFICO_2023-30_Aprobacion Directores (5)
</t>
    </r>
    <r>
      <rPr>
        <b/>
        <sz val="10"/>
        <rFont val="Arial Narrow"/>
        <family val="2"/>
      </rPr>
      <t>Link enlace: https://drive.google.com/drive/folders/1FDY4Si19xyvyh7bEROX-tnFsdHJ38qlR
DTCA:</t>
    </r>
    <r>
      <rPr>
        <sz val="10"/>
        <rFont val="Arial Narrow"/>
        <family val="2"/>
      </rPr>
      <t xml:space="preserve"> en el segundo cuatrimestre del 2023, se participó desde la DTCA en el Comité Técnico del SIRAP Caribe en fecha del 1 al 3 de agosto, donde se avanzó en la definición de los alcances  de la política del SINAP en el plan de acción  del SIRAP Caribe.
Se adjunta enlace con las evidencias respectivas del período: https://drive.google.com/drive/folders/1mqG-6XP5vttVRh-4JdC0_8zG9hTgHL_Z?usp=drive_link
</t>
    </r>
    <r>
      <rPr>
        <b/>
        <sz val="10"/>
        <rFont val="Arial Narrow"/>
        <family val="2"/>
      </rPr>
      <t>DTAO</t>
    </r>
    <r>
      <rPr>
        <sz val="10"/>
        <rFont val="Arial Narrow"/>
        <family val="2"/>
      </rPr>
      <t>: Se presenta informe de gestión del Subsistema Andes Occidentales del primer semestre con  los compromisos de su instrumento de planficación y la política CONPES 4050. Y el informe de la articulación en los espacios con los sistemas departamentales, el cual se evidencia los avances del primer semestre de cada SIDAP. 
El acta de reunión del comité técnico del SIDAP Antioquia, seguimiento a la implementación del Plan de Acción 2023 del SIDAP Antioquia. 
El acta de comité técnico del SIDAP Nariño, se reviso el plan de acción  2023. 
Evidencias: 
 Anexo 1. Informe de gestión del Subsistema Andes Occidentales
Anexo 2. Informe_avance_espacios-articulación
Anexo 3. Acta de reunión comité técnico SIDAP Antioquia
Anexo 4. Acta de reunión comité técnico SIDAP Nariño 
Anexo 5. Acta del comité técnico del SAO 
Anexo 6. Reglamento SIRAP Macizo
Link: https://drive.google.com/drive/folders/1lmKv_YtEvh66bZi6X5P4NiGiFDGR3vGR?usp=drive_link</t>
    </r>
  </si>
  <si>
    <r>
      <rPr>
        <b/>
        <sz val="11"/>
        <rFont val="Arial Narrow"/>
        <family val="2"/>
      </rPr>
      <t>GTEA:</t>
    </r>
    <r>
      <rPr>
        <sz val="11"/>
        <rFont val="Arial Narrow"/>
        <family val="2"/>
      </rPr>
      <t xml:space="preserve"> Para el segundo cuatrimestre se contrastó lo remitido por el Grupo de Procesos Corporativos (correspondencia) vía GD-ORFEO en la temática de RNSC con la información recibida vía correo electrónico en el buzón reservas.naturales@parquesnaiconales.gov.co y a la fecha no se identficaron posibles desviaciones. Se evidencia el reporte del ORFEO de la Líder temática de RNSC de GTEA con 942 transacciones documentadas relacionadas con RNSC y el reporte de correos electrónicos con solicitud de radicación para 567 solicitudes relacionadas con RNSC
</t>
    </r>
    <r>
      <rPr>
        <b/>
        <sz val="11"/>
        <rFont val="Arial Narrow"/>
        <family val="2"/>
      </rPr>
      <t>Evidencia:</t>
    </r>
    <r>
      <rPr>
        <sz val="11"/>
        <rFont val="Arial Narrow"/>
        <family val="2"/>
      </rPr>
      <t xml:space="preserve"> Base de datos con listado de correos de RNSC enviados a radicar19042023_22082023</t>
    </r>
  </si>
  <si>
    <r>
      <rPr>
        <b/>
        <sz val="10"/>
        <color theme="1"/>
        <rFont val="Arial Narrow"/>
        <family val="2"/>
      </rPr>
      <t>OAP:</t>
    </r>
    <r>
      <rPr>
        <sz val="10"/>
        <color theme="1"/>
        <rFont val="Arial Narrow"/>
        <family val="2"/>
      </rPr>
      <t xml:space="preserve"> 22/08/2024</t>
    </r>
  </si>
  <si>
    <r>
      <rPr>
        <b/>
        <sz val="11"/>
        <rFont val="Arial Narrow"/>
        <family val="2"/>
      </rPr>
      <t>OAP:</t>
    </r>
    <r>
      <rPr>
        <sz val="11"/>
        <rFont val="Arial Narrow"/>
        <family val="2"/>
      </rPr>
      <t xml:space="preserve"> Las personas que presentaron dificultades con el tema, se socializaran de forma personalizada para explicar de mayor forma el tema.</t>
    </r>
  </si>
  <si>
    <r>
      <rPr>
        <b/>
        <sz val="11"/>
        <rFont val="Arial Narrow"/>
        <family val="2"/>
      </rPr>
      <t>OAP</t>
    </r>
    <r>
      <rPr>
        <sz val="11"/>
        <rFont val="Arial Narrow"/>
        <family val="2"/>
      </rPr>
      <t>: Se realizó el seguimiento al conocimiento y apropiación sobre los lineamientos estandarizados y documentados por la Entidad relacionados con conflicto de intereses mediante una encuesta remitida a los integrantes de OAP por correo electrónico el día 08/08/2023. Obteniendo resultados positivos en relación a la apropiación de los conocimientos, dado que se pudo evidenciar que de un total de 20 personas encuestadas, 16 obtuvieron un resultado positivo de apropiación, es decir el 80% del personal integrante de OAP conoce el tema, pero dados los temas que presentaron dificultades en el 20%(4 Personas) restante se realizará una socialización personalizada para explicar de mayor forma el tema.
Evidencia:Formulario conflicto de intereses_08082023
Datos encuesta Conflicto de Intereses II cuatrimestre Riesgos 2023 (respuestas)</t>
    </r>
  </si>
  <si>
    <r>
      <rPr>
        <b/>
        <sz val="11"/>
        <rFont val="Arial Narrow"/>
        <family val="2"/>
      </rPr>
      <t>OAP</t>
    </r>
    <r>
      <rPr>
        <sz val="11"/>
        <rFont val="Arial Narrow"/>
        <family val="2"/>
      </rPr>
      <t>: Se realizó el seguimiento al conocimiento y apropiación sobre los lineamientos estandarizados y documentados por la Entidad relacionados con conflicto de intereses mediante una encuesta remitida a los integrantes de OAP por correo electrónico el día 08/08/2023. Obteniendo resultados positivos en relación a la apropiación de los conocimientos, dado que se pudo evidenciar que de un total de 20 personas encuestadas, 16 obtuvieron un resultado positivo de apropiación, es decir el 80% del personal integrante de OAP conoce el tema, pero dados los temas que presentaron dificultades en el 20% (4 personas) restante se realizará una socialización personalizada para explicar de mayor forma el tema.
Evidencia:Formulario conflicto de intereses_08082023
Datos encuesta Conflicto de Intereses II cuatrimestre Riesgos 2023 (respuestas)</t>
    </r>
  </si>
  <si>
    <r>
      <rPr>
        <b/>
        <sz val="10"/>
        <color theme="1"/>
        <rFont val="Arial Narrow"/>
        <family val="2"/>
      </rPr>
      <t>OAP</t>
    </r>
    <r>
      <rPr>
        <sz val="10"/>
        <color theme="1"/>
        <rFont val="Arial Narrow"/>
        <family val="2"/>
      </rPr>
      <t>:22/08/2023</t>
    </r>
  </si>
  <si>
    <r>
      <rPr>
        <b/>
        <sz val="10"/>
        <color theme="1"/>
        <rFont val="Arial Narrow"/>
        <family val="2"/>
      </rPr>
      <t>OAP</t>
    </r>
    <r>
      <rPr>
        <sz val="10"/>
        <color theme="1"/>
        <rFont val="Arial Narrow"/>
        <family val="2"/>
      </rPr>
      <t>: A través de correo electrónico remitido el 08/08/2023 la Jefe de la OAP realizó socialización y recordatorio del procedimiento de conflicto de intereses. 
Ver anexo Correo de Parques Nacionales Naturales ...l procedimiento Conflicto de Intereses 08082023</t>
    </r>
  </si>
  <si>
    <r>
      <rPr>
        <b/>
        <sz val="10"/>
        <color theme="1"/>
        <rFont val="Arial Narrow"/>
        <family val="2"/>
      </rPr>
      <t xml:space="preserve">OAP: </t>
    </r>
    <r>
      <rPr>
        <sz val="10"/>
        <color theme="1"/>
        <rFont val="Arial Narrow"/>
        <family val="2"/>
      </rPr>
      <t>33%</t>
    </r>
  </si>
  <si>
    <r>
      <rPr>
        <b/>
        <sz val="10"/>
        <rFont val="Arial Narrow"/>
        <family val="2"/>
      </rPr>
      <t>OAP</t>
    </r>
    <r>
      <rPr>
        <sz val="10"/>
        <rFont val="Arial Narrow"/>
        <family val="2"/>
      </rPr>
      <t>: X</t>
    </r>
  </si>
  <si>
    <r>
      <rPr>
        <b/>
        <sz val="10"/>
        <rFont val="Arial Narrow"/>
        <family val="2"/>
      </rPr>
      <t>OAP</t>
    </r>
    <r>
      <rPr>
        <sz val="10"/>
        <rFont val="Arial Narrow"/>
        <family val="2"/>
      </rPr>
      <t>: El monitoreo y los soportes suministrados, son conformes a la descripción del mapa de riesgos, denotando un adecuado seguimiento</t>
    </r>
  </si>
  <si>
    <r>
      <t>OAP</t>
    </r>
    <r>
      <rPr>
        <sz val="10"/>
        <rFont val="Arial Narrow"/>
        <family val="2"/>
      </rPr>
      <t>: X</t>
    </r>
  </si>
  <si>
    <r>
      <t>OAP</t>
    </r>
    <r>
      <rPr>
        <sz val="10"/>
        <rFont val="Arial Narrow"/>
        <family val="2"/>
      </rPr>
      <t>: El monitoreo y los soportes suministrados, son conformes a la descripción del mapa de riesgos, denotando un adecuado seguimiento</t>
    </r>
  </si>
  <si>
    <r>
      <rPr>
        <b/>
        <sz val="10"/>
        <rFont val="Arial Narrow"/>
        <family val="2"/>
      </rPr>
      <t>OAP:</t>
    </r>
    <r>
      <rPr>
        <sz val="10"/>
        <rFont val="Arial Narrow"/>
        <family val="2"/>
      </rPr>
      <t xml:space="preserve"> 22/08/2023</t>
    </r>
  </si>
  <si>
    <r>
      <t xml:space="preserve">
</t>
    </r>
    <r>
      <rPr>
        <b/>
        <sz val="10"/>
        <rFont val="Arial Narrow"/>
        <family val="2"/>
      </rPr>
      <t>OAP.</t>
    </r>
    <r>
      <rPr>
        <sz val="10"/>
        <rFont val="Arial Narrow"/>
        <family val="2"/>
      </rPr>
      <t xml:space="preserve"> Los profesionales de la OAP en lo que respecta al segundo cuatrimestre ha ejecutado las siguientes actividades: 
Seguimiento y reporte de riesgos: a través de mesas de trabajo se llevó a cabo la actualización y reporte a los riesgos de los 19 procesos 
Actualización documental: para el periodo (mayo, junio, julio, agosto) se realizó la actualización de 31 documentos dentro del Sistema de Gestión Documental 
Salidas no conformes: Para el periodo de seguimiento se realizó el seguimiento al reporte de salidas del 1er trimestre y 2 trimestre 2023 de los diferentes procesos 
Seguimiento Recisión por la dirección: cumplimiento de los compromisos pactados en la Revisión por la Dirección 2022 se realiza seguimiento a los compromisos adquiridos realizando la respectiva solicitud de evidencias y porcentaje de ejecución de los mismos. 
https://drive.google.com/drive/u/1/folders/1iG-WvDt3ZZTsNig3Ijq4N_vMxNA6wqlNEvidencias carpetas.
Riesgos. 
Documentación
Salidas No Conformes
Compromisos RxD_2022</t>
    </r>
  </si>
  <si>
    <r>
      <rPr>
        <b/>
        <sz val="10"/>
        <rFont val="Arial Narrow"/>
        <family val="2"/>
      </rPr>
      <t>OAP</t>
    </r>
    <r>
      <rPr>
        <sz val="10"/>
        <rFont val="Arial Narrow"/>
        <family val="2"/>
      </rPr>
      <t>: El control no se activo debido a que el riesgo no se materializó.</t>
    </r>
  </si>
  <si>
    <r>
      <rPr>
        <b/>
        <sz val="10"/>
        <rFont val="Arial Narrow"/>
        <family val="2"/>
      </rPr>
      <t xml:space="preserve">OAP: </t>
    </r>
    <r>
      <rPr>
        <sz val="10"/>
        <rFont val="Arial Narrow"/>
        <family val="2"/>
      </rPr>
      <t>33,33%</t>
    </r>
  </si>
  <si>
    <r>
      <rPr>
        <b/>
        <sz val="12"/>
        <color rgb="FF000000"/>
        <rFont val="Arial Narrow"/>
        <family val="2"/>
      </rPr>
      <t xml:space="preserve">OAP: </t>
    </r>
    <r>
      <rPr>
        <sz val="12"/>
        <color rgb="FF000000"/>
        <rFont val="Arial Narrow"/>
        <family val="2"/>
      </rPr>
      <t>22/08/2023</t>
    </r>
  </si>
  <si>
    <r>
      <rPr>
        <b/>
        <sz val="10"/>
        <rFont val="Arial Narrow"/>
        <family val="2"/>
      </rPr>
      <t>OAP</t>
    </r>
    <r>
      <rPr>
        <sz val="10"/>
        <rFont val="Arial Narrow"/>
        <family val="2"/>
      </rPr>
      <t xml:space="preserve">: Se realizó dos Comités Institucional de Gestión y Desempeño uno el 5/06/2023 y otro el 8/08/2023, dentro de los cuales se realizó seguimiento a los diferentes componentes (PAA, mapa de Riesgos; resolución CIGD, PAAC, política del sistema ambiental entre otos), por lo cual los profesionales han realizado seguimiento a los compromisos adquiridos, con el objetivo de verificar el cumplimiento a los diferentes temas correspondiente del MIPG.
</t>
    </r>
    <r>
      <rPr>
        <b/>
        <sz val="10"/>
        <rFont val="Arial Narrow"/>
        <family val="2"/>
      </rPr>
      <t xml:space="preserve">Evidenicas. </t>
    </r>
    <r>
      <rPr>
        <sz val="10"/>
        <rFont val="Arial Narrow"/>
        <family val="2"/>
      </rPr>
      <t>Presentación o correo de apertura dado que las actas se encuentran en revisión y/o contrucción.
Presentacion CIGD 5 de junio de 2023 (actualizada)
Correo - Presentación actualizada Comité Institucional de Gestión y Desempeño - CIGD 5062023
Correo - Apertura. Sesión No 3. Comité Institucional de Gestión y Desempeño- 08082023</t>
    </r>
  </si>
  <si>
    <r>
      <rPr>
        <b/>
        <sz val="11"/>
        <rFont val="Arial Narrow"/>
        <family val="2"/>
      </rPr>
      <t>OAP</t>
    </r>
    <r>
      <rPr>
        <sz val="11"/>
        <rFont val="Arial Narrow"/>
        <family val="2"/>
      </rPr>
      <t>: X</t>
    </r>
  </si>
  <si>
    <t xml:space="preserve">OAP: Se realizó el diligenciamiento del Formulario Unico de reporte de Avance Furag en los meses de Junio y Julio para la medición de Indice de Desempeño Institucional IDI 2022. </t>
  </si>
  <si>
    <r>
      <rPr>
        <b/>
        <sz val="10"/>
        <rFont val="Arial Narrow"/>
        <family val="2"/>
      </rPr>
      <t xml:space="preserve">OAP: </t>
    </r>
    <r>
      <rPr>
        <sz val="10"/>
        <rFont val="Arial Narrow"/>
        <family val="2"/>
      </rPr>
      <t>66%</t>
    </r>
  </si>
  <si>
    <r>
      <rPr>
        <b/>
        <sz val="10"/>
        <rFont val="Arial Narrow"/>
        <family val="2"/>
      </rPr>
      <t>OAP</t>
    </r>
    <r>
      <rPr>
        <sz val="10"/>
        <rFont val="Arial Narrow"/>
        <family val="2"/>
      </rPr>
      <t xml:space="preserve">: Se realizaron socializaciones del Modelo Integrado de Planeación y Gestión y subsistemas de gestión que lo conforman, mediante reuniones a: Profesionales de SGI Claudia Loaiza (DTPA) y Profesional Daniela Amaya (GTEA - autoridad ambiental) y Socialización reporte de riesgos y Revisión por la Dirección a profesional de SGI del proceso de Gestión Financiera Erika Robayo (11/08/2023) Socialización de reporte de salidas conformes DTCA el día 05052023, socialización a la funcionaria Myriam Borda OAP (9 y 10 agosto).
Taller práctico diligenciamiento formatos de registro de información papel y serv público insumo para el SGA a las 6 Direcciones territoriales con sus respectivas Áreas protegidas. Publiucación a través de correo masivo la politica ambiental institucional y divulgaciona a los líderes del SGI (08/2023). Se realizó socialización sobre el producto de SGI implementado a DTAM, DTAN, SSNA.
https://drive.google.com/drive/u/1/folders/1hofV2tT0IgxVEIqhQil27Q_m3zBhjgKa
</t>
    </r>
    <r>
      <rPr>
        <b/>
        <sz val="10"/>
        <rFont val="Arial Narrow"/>
        <family val="2"/>
      </rPr>
      <t>Evidencias:</t>
    </r>
    <r>
      <rPr>
        <sz val="10"/>
        <rFont val="Arial Narrow"/>
        <family val="2"/>
      </rPr>
      <t xml:space="preserve">
Asistencia Salidas no conformes 050523
Seguimiento a riesgos GGF 11082023
Socialización Riesgos y RXD 11082023
Socializacion_SGI_OAP_9 y 10 Agosto_2023
Asistencias Taller Socia Formatos Papel-Serv publicos SGA
Evidencia correo Socializa Política Ambiental SGA
Socializacion proyectos de inversión DT
memoria y listado 24 mayo calidad Autoridad Ambiental.pdf
Correo - Re Actualización Documentos Direccionamiento Estrategico</t>
    </r>
  </si>
  <si>
    <r>
      <rPr>
        <b/>
        <sz val="12"/>
        <color rgb="FF000000"/>
        <rFont val="Arial Narrow"/>
        <family val="2"/>
      </rPr>
      <t>OAP</t>
    </r>
    <r>
      <rPr>
        <sz val="12"/>
        <color rgb="FF000000"/>
        <rFont val="Arial Narrow"/>
        <family val="2"/>
      </rPr>
      <t>: Con el objetivo de tener las herramientas necesarias de fortalecimiento institucional en los diferentes temas técnicos, operativos, transversales para facilitar los procesos de implementación de los diferentes temas transversales que hacen parte del MIPG, se asistieron a las siguientes reuniones: 
1.	Curso formación de auditores DANE realizado del 29 de mayo al 5 de junio de 2023 para Briana Cabrera - Mónica Sandoval
2.	Socialización  de Acciones a  la estrategia política de integridad el día 22/06/2023
3.	Socialización de la Gestión de la alta gerencia realizada el 07/07/2023
4.	Socialización del Mantenimiento Clasificación CINE Campo 0532 Ciencias de la Tierra el 11/07/2023
5. Participación en el Programa Nacional de Carbono Neutralidad y Resiliencia Climática
El programa está enfocado en acompañar a todas las organizaciones de carácter público para que puedan cumplir el artículo 15 numeral 5 de la Ley 2169 de 2021.
Ver anexos
Curso formación de auditores 2023
2023-06-22_Acciones_estrategia_politica_integridad
Sesión Alta gerencia 07072023
Mantenimiento Clasificación CINE Campo 0532 Ciencias de la Tierra
Participación Programa Nacional de Carbono Neutralidad y Resiliencia Climática</t>
    </r>
  </si>
  <si>
    <r>
      <rPr>
        <b/>
        <sz val="12"/>
        <color rgb="FF000000"/>
        <rFont val="Arial Narrow"/>
        <family val="2"/>
      </rPr>
      <t>OAP</t>
    </r>
    <r>
      <rPr>
        <sz val="12"/>
        <color rgb="FF000000"/>
        <rFont val="Arial Narrow"/>
        <family val="2"/>
      </rPr>
      <t xml:space="preserve">: Por solicitud de Dirección General, la Oficina Asesora de Planeación priorizó y desarrolló </t>
    </r>
    <r>
      <rPr>
        <b/>
        <sz val="12"/>
        <color rgb="FF000000"/>
        <rFont val="Arial Narrow"/>
        <family val="2"/>
      </rPr>
      <t>el capítulo de</t>
    </r>
    <r>
      <rPr>
        <sz val="12"/>
        <color rgb="FF000000"/>
        <rFont val="Arial Narrow"/>
        <family val="2"/>
      </rPr>
      <t xml:space="preserve"> "</t>
    </r>
    <r>
      <rPr>
        <b/>
        <sz val="12"/>
        <color rgb="FF000000"/>
        <rFont val="Arial Narrow"/>
        <family val="2"/>
      </rPr>
      <t>Paz con la Naturaleza</t>
    </r>
    <r>
      <rPr>
        <sz val="12"/>
        <color rgb="FF000000"/>
        <rFont val="Arial Narrow"/>
        <family val="2"/>
      </rPr>
      <t>" del Portafolio de Oferta y Demanda de Cooperación de PNNC, en su versión 1 del 17 de agosto de 2023; este documento es el resultado de una serie de mesas de trabajo y al menos 4 entregas de borradores entre junio-agosto 2023 con equipos técnicos de SGM (dentro de los cuales hay representación del Colectivo de Guardaparques) y el equipo de asesores del Director General donde hubo insumos técnicos de todos los participantes, y tuvo como estructurante el Informe del Colectivo de Guardaparques que fue entregado a la JEP en 2020. Dicho documento está alineado con la primera propuesta de Metas e Indicadores de Paz con la Naturaleza del Plan de Acción Anual, versión 15 de agosto 2023. Fue entregado en su versión 1 al equipo de asesores del Director General, quienes lo remitieron al Director General para su revisión y visto bueno. Adicionalmente como parte de la construcción de un documento con la propuesta de priorización de las necesidades de PNNC que permita estructurar el portafolio de cooperación internacional y asuntos internacionales, en estos dos primeros cuatrimestres se participó en el proceso de construcción del PEI, instrumento base y central para generar y priorizar las necesidades de PNNC, el cual es el principal insumo por contener los ejes o temáticas principales y/o las metas para dar cumplimiento por la entidad.
Evidencias</t>
    </r>
  </si>
  <si>
    <t>PNN Churumbelos: No se anexa evidencia, ni soporte de ejecución por cuanto el control correctivo solo se activa cuando el riesgo se materializa y a la fecha el evento no se ha ejecutado.
SF PM Orito: No se anexa evidencia, ni soporte de ejecución por cuanto el control correctivo solo se activa cuando el riesgo se materializa y a la fecha el evento no se ha ejecutado.
PNN Alto Fragua: No se anexa evidencia, ni soporte de ejecución por cuanto el control correctivo solo se activa cuando el riesgo se materializa y a la fecha el evento no se ha ejecutado.
PNN Cahuinarí: No se anexa evidencia, ni soporte de ejecución por cuanto el control correctivo solo se activa cuando el riesgo se materializa y a la fecha el evento no se ha ejecutado.
PNN Chiribiquete: No se anexa evidencia, ni soporte de ejecución por cuanto el control correctivo solo se activa cuando el riesgo se materializa y a la fecha el evento no se ha ejecutado.
RNN Puinawai: No se anexa evidencia, ni soporte de ejecución por cuanto el control correctivo solo se activa cuando el riesgo se materializa y a la fecha el evento no se ha ejecutado.
RNN NUKAK: No se anexa evidencia, ni soporte de ejecución por cuanto el control correctivo solo se activa cuando el riesgo se materializa y a la fecha el evento no se ha ejecutad
PNN Yaigojé Apaporis: No se anexa evidencia, ni soporte de ejecución por cuanto el control correctivo solo se activa cuando el riesgo se materializa y a la fecha el evento no se ha ejecutad.
PNN Amacayacu: N.A.
PNN Río Puré:  No se anexa evidencia, ni soporte de ejecución por cuanto el control correctivo solo se activa cuando el riesgo se materializa y a la fecha el evento no se ha ejecutado.
PNN La Paya: No se anexa evidencia, ni soporte de ejecución por cuanto el control correctivo solo se activa cuando el riesgo se materializa y a la fecha el evento no se ha ejecutado.</t>
  </si>
  <si>
    <t>PNN Churumbelos: x
SF PM Orito:x
PNN Alto Fragua: x
PNN Cahuinarí: x
PNN Chiribiquete:x
RNN Puinawai: x
RNN Nukak: x
PNN Yaigojé Apaporis: X
PNN Río Puré; X
PNN La Paya: x</t>
  </si>
  <si>
    <t>PNN Churumbelos:  los controles establecidos son aplicados por el AP
SF PM Orito: los controles establecidos son aplicados por el AP.
PNN Alto Fragua:  los controles establecidos son aplicados por el AP.
PNN Cahuinarí: los controles establecidos son aplicados por el AP.
PNN Chiribiquete:  los controles establecidos son aplicados por el AP.
RNN Puinawai:  los controles establecidos son aplicados por el AP.
RNN NUKAK: los controles establecidos son aplicados por el AP.
PNN Yaigojé Apaporis: los controles establecidos son aplicados por el AP.
PNN Río Puré: los controles establecidos son aplicados por el AP.
PNN La Paya:  los controles establecidos son aplicados por el AP.</t>
  </si>
  <si>
    <t xml:space="preserve">PNN Churumbelos: X
SF PM Orito: X 
PNN Alto Fragua: X
PNN Cahuinarí: X
PNN Chiribiquete: X
RNN: Puinawai: X
RNN Nukak: X
PNN Yaigojé Apaporis: X
PNN Río Puré; X
PNN la Paya: X
</t>
  </si>
  <si>
    <t>PNN Churumbelos: El monitoreo es conforme a la descripción del mapa de riesgos, denotando un adecuado seguimiento
SF PM Orito: El monitoreo es conforme a la descripción del mapa de riesgos, denotando un adecuado seguimiento
PNN Alto Fragua: El monitoreo es conforme a la descripción del mapa de riesgos, denotando un adecuado seguimiento
PNN Cahuinarí: El monitoreo es conforme a la descripción del mapa de riesgos, denotando un adecuado seguimiento
PNN Chiribiquete: El monitoreo es conforme a la descripción del mapa de riesgos, denotando un adecuado seguimiento
RNN: Puinawai: El monitoreo es conforme a la descripción del mapa de riesgos, denotando un adecuado seguimiento
RNN Nukak: El monitoreo es conforme a la descripción del mapa de riesgos, denotando un adecuado seguimiento
PNN Yaigojé Apaporis: El monitoreo es conforme a la descripción del mapa de riesgos, denotando un adecuado seguimiento
PNN Río Puré; El monitoreo es conforme a la descripción del mapa de riesgos, denotando un adecuado seguimiento
PNN la Paya: El monitoreo es conforme a la descripción del mapa de riesgos, denotando un adecuado seguimiento
PNN Amacayacu: El avance descriptivo no se evidencia, ni se anexan soportes</t>
  </si>
  <si>
    <r>
      <rPr>
        <b/>
        <sz val="10"/>
        <color theme="1"/>
        <rFont val="Arial Narrow"/>
        <family val="2"/>
      </rPr>
      <t xml:space="preserve">PNN Churumbelos: </t>
    </r>
    <r>
      <rPr>
        <sz val="10"/>
        <color theme="1"/>
        <rFont val="Arial Narrow"/>
        <family val="2"/>
      </rPr>
      <t xml:space="preserve">26/07/2023
</t>
    </r>
    <r>
      <rPr>
        <b/>
        <sz val="10"/>
        <color theme="1"/>
        <rFont val="Arial Narrow"/>
        <family val="2"/>
      </rPr>
      <t>SF PM Orito</t>
    </r>
    <r>
      <rPr>
        <sz val="10"/>
        <color theme="1"/>
        <rFont val="Arial Narrow"/>
        <family val="2"/>
      </rPr>
      <t xml:space="preserve">: 26/07/2023
</t>
    </r>
    <r>
      <rPr>
        <b/>
        <sz val="10"/>
        <color theme="1"/>
        <rFont val="Arial Narrow"/>
        <family val="2"/>
      </rPr>
      <t>PNN Alto Fragua</t>
    </r>
    <r>
      <rPr>
        <sz val="10"/>
        <color theme="1"/>
        <rFont val="Arial Narrow"/>
        <family val="2"/>
      </rPr>
      <t xml:space="preserve">: 26/07/2023
</t>
    </r>
    <r>
      <rPr>
        <b/>
        <sz val="10"/>
        <color theme="1"/>
        <rFont val="Arial Narrow"/>
        <family val="2"/>
      </rPr>
      <t>PNN Cahuinarí</t>
    </r>
    <r>
      <rPr>
        <sz val="10"/>
        <color theme="1"/>
        <rFont val="Arial Narrow"/>
        <family val="2"/>
      </rPr>
      <t xml:space="preserve">: 26/07/2023
</t>
    </r>
    <r>
      <rPr>
        <b/>
        <sz val="10"/>
        <color theme="1"/>
        <rFont val="Arial Narrow"/>
        <family val="2"/>
      </rPr>
      <t>PNN Chiribiquete</t>
    </r>
    <r>
      <rPr>
        <sz val="10"/>
        <color theme="1"/>
        <rFont val="Arial Narrow"/>
        <family val="2"/>
      </rPr>
      <t xml:space="preserve">: 26/07/2023
</t>
    </r>
    <r>
      <rPr>
        <b/>
        <sz val="10"/>
        <color theme="1"/>
        <rFont val="Arial Narrow"/>
        <family val="2"/>
      </rPr>
      <t>RNN Puinawai</t>
    </r>
    <r>
      <rPr>
        <sz val="10"/>
        <color theme="1"/>
        <rFont val="Arial Narrow"/>
        <family val="2"/>
      </rPr>
      <t xml:space="preserve">: 26/07/2023
</t>
    </r>
    <r>
      <rPr>
        <b/>
        <sz val="10"/>
        <color theme="1"/>
        <rFont val="Arial Narrow"/>
        <family val="2"/>
      </rPr>
      <t>RNN NUKAK</t>
    </r>
    <r>
      <rPr>
        <sz val="10"/>
        <color theme="1"/>
        <rFont val="Arial Narrow"/>
        <family val="2"/>
      </rPr>
      <t xml:space="preserve">: 26/07/2023
</t>
    </r>
    <r>
      <rPr>
        <b/>
        <sz val="10"/>
        <color theme="1"/>
        <rFont val="Arial Narrow"/>
        <family val="2"/>
      </rPr>
      <t>PNN Yaigojé Apaporis</t>
    </r>
    <r>
      <rPr>
        <sz val="10"/>
        <color theme="1"/>
        <rFont val="Arial Narrow"/>
        <family val="2"/>
      </rPr>
      <t xml:space="preserve">: 26/07/2023
</t>
    </r>
    <r>
      <rPr>
        <b/>
        <sz val="10"/>
        <color theme="1"/>
        <rFont val="Arial Narrow"/>
        <family val="2"/>
      </rPr>
      <t>PNN Amacayacu</t>
    </r>
    <r>
      <rPr>
        <sz val="10"/>
        <color theme="1"/>
        <rFont val="Arial Narrow"/>
        <family val="2"/>
      </rPr>
      <t xml:space="preserve">: 
</t>
    </r>
    <r>
      <rPr>
        <b/>
        <sz val="10"/>
        <color theme="1"/>
        <rFont val="Arial Narrow"/>
        <family val="2"/>
      </rPr>
      <t>PNN Río Puré</t>
    </r>
    <r>
      <rPr>
        <sz val="10"/>
        <color theme="1"/>
        <rFont val="Arial Narrow"/>
        <family val="2"/>
      </rPr>
      <t xml:space="preserve">: 26/07/2023
</t>
    </r>
    <r>
      <rPr>
        <b/>
        <sz val="10"/>
        <color theme="1"/>
        <rFont val="Arial Narrow"/>
        <family val="2"/>
      </rPr>
      <t>PNN La Paya:</t>
    </r>
    <r>
      <rPr>
        <sz val="10"/>
        <color theme="1"/>
        <rFont val="Arial Narrow"/>
        <family val="2"/>
      </rPr>
      <t xml:space="preserve"> 26/07/2023</t>
    </r>
  </si>
  <si>
    <t>PNN Churumbelos: El monitoreo y los soportes suministrados, son conformes a la descripción del mapa de riesgos, denotando un adecuado seguimiento
SF PM Orito: El monitoreo y los soportes suministrados, son conformes a la descripción del mapa de riesgos, denotando un adecuado seguimiento.
PNN Alto Fragua: La Unidad de Decisión no programó avances al respecto para el periodo reportado. 
PNN Cahuinarí: El monitoreo y los soportes suministrados, son conformes a la descripción del mapa de riesgos, denotando un adecuado seguimiento
PNN Chiribiquete: La Unidad de Decisión no programó avances al respecto para el periodo reportado sin embargo se evidencia avancen en el desarrollo de la acción.
RNN Puinawai: La Unidad de Decisión no programó avances al respecto para el periodo reportado sin embargo se evidencia avancen en el desarrollo de la acción.
RNN Nukak: El monitoreo y los soportes suministrados, son conformes a la descripción del mapa de riesgos, denotando un adecuado seguimiento
PNN Yaigojé Apaporis: La Unidad de Decisión no programó avances al respecto para el periodo reportado.
PNN Río Puré; La Unidad de Decisión no programó avances al respecto para el periodo reportado.
PNN La Paya: La Unidad de Decisión no programó avances al respecto para el periodo reportado.
PNN Amacayacu: El avance descriptivo no se evidencia, ni se anexan soportes.</t>
  </si>
  <si>
    <r>
      <rPr>
        <b/>
        <sz val="10"/>
        <color theme="1"/>
        <rFont val="Arial Narrow"/>
        <family val="2"/>
      </rPr>
      <t>PNN Churumbelos:</t>
    </r>
    <r>
      <rPr>
        <sz val="10"/>
        <color theme="1"/>
        <rFont val="Arial Narrow"/>
        <family val="2"/>
      </rPr>
      <t xml:space="preserve"> 50%
</t>
    </r>
    <r>
      <rPr>
        <b/>
        <sz val="10"/>
        <color theme="1"/>
        <rFont val="Arial Narrow"/>
        <family val="2"/>
      </rPr>
      <t xml:space="preserve">SF PM Orito: </t>
    </r>
    <r>
      <rPr>
        <sz val="10"/>
        <color theme="1"/>
        <rFont val="Arial Narrow"/>
        <family val="2"/>
      </rPr>
      <t xml:space="preserve">50%
</t>
    </r>
    <r>
      <rPr>
        <b/>
        <sz val="10"/>
        <color theme="1"/>
        <rFont val="Arial Narrow"/>
        <family val="2"/>
      </rPr>
      <t xml:space="preserve">PNN Alto Fragua: </t>
    </r>
    <r>
      <rPr>
        <sz val="10"/>
        <color theme="1"/>
        <rFont val="Arial Narrow"/>
        <family val="2"/>
      </rPr>
      <t xml:space="preserve">0%
</t>
    </r>
    <r>
      <rPr>
        <b/>
        <sz val="10"/>
        <color theme="1"/>
        <rFont val="Arial Narrow"/>
        <family val="2"/>
      </rPr>
      <t xml:space="preserve">PNN Cahuinarí: </t>
    </r>
    <r>
      <rPr>
        <sz val="10"/>
        <color theme="1"/>
        <rFont val="Arial Narrow"/>
        <family val="2"/>
      </rPr>
      <t xml:space="preserve">50%
</t>
    </r>
    <r>
      <rPr>
        <b/>
        <sz val="10"/>
        <color theme="1"/>
        <rFont val="Arial Narrow"/>
        <family val="2"/>
      </rPr>
      <t xml:space="preserve">PNN Chiribiquete: </t>
    </r>
    <r>
      <rPr>
        <sz val="10"/>
        <color theme="1"/>
        <rFont val="Arial Narrow"/>
        <family val="2"/>
      </rPr>
      <t xml:space="preserve">10%
</t>
    </r>
    <r>
      <rPr>
        <b/>
        <sz val="10"/>
        <color theme="1"/>
        <rFont val="Arial Narrow"/>
        <family val="2"/>
      </rPr>
      <t xml:space="preserve">RNN Puinawai: </t>
    </r>
    <r>
      <rPr>
        <sz val="10"/>
        <color theme="1"/>
        <rFont val="Arial Narrow"/>
        <family val="2"/>
      </rPr>
      <t xml:space="preserve">0%
</t>
    </r>
    <r>
      <rPr>
        <b/>
        <sz val="10"/>
        <color theme="1"/>
        <rFont val="Arial Narrow"/>
        <family val="2"/>
      </rPr>
      <t xml:space="preserve">RNN NUKAK: </t>
    </r>
    <r>
      <rPr>
        <sz val="10"/>
        <color theme="1"/>
        <rFont val="Arial Narrow"/>
        <family val="2"/>
      </rPr>
      <t xml:space="preserve">50%
</t>
    </r>
    <r>
      <rPr>
        <b/>
        <sz val="10"/>
        <color theme="1"/>
        <rFont val="Arial Narrow"/>
        <family val="2"/>
      </rPr>
      <t>PNN Yaigojé Apaporis:</t>
    </r>
    <r>
      <rPr>
        <sz val="10"/>
        <color theme="1"/>
        <rFont val="Arial Narrow"/>
        <family val="2"/>
      </rPr>
      <t xml:space="preserve"> 0%
</t>
    </r>
    <r>
      <rPr>
        <b/>
        <sz val="10"/>
        <color theme="1"/>
        <rFont val="Arial Narrow"/>
        <family val="2"/>
      </rPr>
      <t xml:space="preserve">PNN Amacayacu: </t>
    </r>
    <r>
      <rPr>
        <sz val="10"/>
        <color theme="1"/>
        <rFont val="Arial Narrow"/>
        <family val="2"/>
      </rPr>
      <t xml:space="preserve">0%
</t>
    </r>
    <r>
      <rPr>
        <b/>
        <sz val="10"/>
        <color theme="1"/>
        <rFont val="Arial Narrow"/>
        <family val="2"/>
      </rPr>
      <t xml:space="preserve">PNN Río Puré: </t>
    </r>
    <r>
      <rPr>
        <sz val="10"/>
        <color theme="1"/>
        <rFont val="Arial Narrow"/>
        <family val="2"/>
      </rPr>
      <t xml:space="preserve">0%
</t>
    </r>
    <r>
      <rPr>
        <b/>
        <sz val="10"/>
        <color theme="1"/>
        <rFont val="Arial Narrow"/>
        <family val="2"/>
      </rPr>
      <t xml:space="preserve">PNN La Paya: </t>
    </r>
    <r>
      <rPr>
        <sz val="10"/>
        <color theme="1"/>
        <rFont val="Arial Narrow"/>
        <family val="2"/>
      </rPr>
      <t>0%</t>
    </r>
  </si>
  <si>
    <t>PNN Churumbelos: 26/07/2023
SF PM Orito: 26/07/2023
PNN Alto Fragua: 26/07/2023
PNN Cahuinarí: 26/07/2023
PNN Chiribiquete: 26/07/2023
RNN Puinawai: 26/07/2023
RNN Nukak: 26/07/2023
PNN Yaigojé Apaporis: 26/07/2023
PNN Amacayacu: 
PNN Río Puré: 26/07/2023
PNN La Paya: 26/07/2023</t>
  </si>
  <si>
    <r>
      <rPr>
        <b/>
        <sz val="10"/>
        <color theme="1"/>
        <rFont val="Arial Narrow"/>
        <family val="2"/>
      </rPr>
      <t>PNN Churumbelos</t>
    </r>
    <r>
      <rPr>
        <sz val="10"/>
        <color theme="1"/>
        <rFont val="Arial Narrow"/>
        <family val="2"/>
      </rPr>
      <t xml:space="preserve">: Los controles se aplican de acuerdo al lineamiento institucional establecido, el AP realiza recorridos de PVC los cuales son sistematizados en la plataforma SICO SMART. Anexo 1. Pantallazo envío correo electrónico Patrullajes primer periodo para revisión., Anexo 2. Pantallazo correo electrónico Reporte PAA segundo trimestre.
https://drive.google.com/drive/u/0/folders/1OdffmK44RvsjeRdjCtWMa3-ctWmpe-ck
</t>
    </r>
    <r>
      <rPr>
        <b/>
        <sz val="10"/>
        <color theme="1"/>
        <rFont val="Arial Narrow"/>
        <family val="2"/>
      </rPr>
      <t>SF PM Orito</t>
    </r>
    <r>
      <rPr>
        <sz val="10"/>
        <color theme="1"/>
        <rFont val="Arial Narrow"/>
        <family val="2"/>
      </rPr>
      <t xml:space="preserve">: El área protegida ha realizado el reporte respectivo a la DTAM, que después de su revisión ha sido remitido a NC, de quienes se recibió un correo de aprobación de respuesta.
Anexo 1_Correo_aprobación de NC de los recorridos reportados _ Reporte PAA 2do Trim. https://drive.google.com/drive/u/0/folders/1uHFmiT3xv8ByjiTw5P0oQS4Jeg5uFD2O
</t>
    </r>
    <r>
      <rPr>
        <b/>
        <sz val="10"/>
        <color theme="1"/>
        <rFont val="Arial Narrow"/>
        <family val="2"/>
      </rPr>
      <t>PNN Alto Fragua</t>
    </r>
    <r>
      <rPr>
        <sz val="10"/>
        <color theme="1"/>
        <rFont val="Arial Narrow"/>
        <family val="2"/>
      </rPr>
      <t xml:space="preserve">: de acuerdo a información generada por el área, desde la DTAM se remite el 23/06/2023 a nivel central información para la validación de datos del segundo trimestre - indicador 18 "% área en presión cubierta recorridos vigilancia PNN AFIW" (Anexo_1_Correo DTAM_Central_validacion.  Así mismo, el 29/06/2023 se recibe correo de validación por parte del Grupo de Gestión del Conocimiento e Innovación (Anexo_2_Correo validación. 
https://drive.google.com/drive/u/0/folders/1wq5wiN83sX8RVtkxhDzR9QeerJdfNSiq
</t>
    </r>
    <r>
      <rPr>
        <b/>
        <sz val="10"/>
        <color theme="1"/>
        <rFont val="Arial Narrow"/>
        <family val="2"/>
      </rPr>
      <t>PNN Cahuinarí</t>
    </r>
    <r>
      <rPr>
        <sz val="10"/>
        <color theme="1"/>
        <rFont val="Arial Narrow"/>
        <family val="2"/>
      </rPr>
      <t xml:space="preserve">: Los controles se aplican de acuerdo al lineamiento institucional establecido. Anexo 1 Correo PNN Envío para validación datos indicador 18 % área en presión cubierta recorridos vigilancia PNN Cahuinari TRIM 02 2022
https://drive.google.com/drive/u/0/folders/1Sq_TKegeDhWoRr9mIVK_0XXhWtNQBw6n
</t>
    </r>
    <r>
      <rPr>
        <b/>
        <sz val="10"/>
        <color theme="1"/>
        <rFont val="Arial Narrow"/>
        <family val="2"/>
      </rPr>
      <t>PNN Chiribiquete</t>
    </r>
    <r>
      <rPr>
        <sz val="10"/>
        <color theme="1"/>
        <rFont val="Arial Narrow"/>
        <family val="2"/>
      </rPr>
      <t xml:space="preserve">: Los controles se aplican de acuerdo al lineamiento institucional establecido, el AP realiza recorridos de PVC los cuales son sistematizados en la plataforma SICO SMART para el registro y seguimiento de las presiones antrópicas y naturales y el 13 de junio  2023 mediante correo electrónico se envía a la DTAM el informe sistematizado en la plataforma Sico Smart con los recorridos realizados en el segundo trimestre 2023.
Anexo 1. Correo - Informe Sico Smart 2 trimestre
URL: https://drive.google.com/drive/u/2/folders/1_gs_BZzUp6W8Cx38LkcwdNSGV5su6yUB
</t>
    </r>
    <r>
      <rPr>
        <b/>
        <sz val="10"/>
        <color theme="1"/>
        <rFont val="Arial Narrow"/>
        <family val="2"/>
      </rPr>
      <t>RNN Puinawai</t>
    </r>
    <r>
      <rPr>
        <sz val="10"/>
        <color theme="1"/>
        <rFont val="Arial Narrow"/>
        <family val="2"/>
      </rPr>
      <t xml:space="preserve">: Los controles se aplican de acuerdo al lineamiento institucional establecido, el AP realiza recorridos de PVC los cuales son sistematizados en la plataforma SICO SMART.   Anexo 1 correo para validación datos indicador 18 % área en presión cubierta recorridos vigilancia RNN PUINAWAITRIM 02 2023, Anexo 2 CorreoDATOS VALIDACION INDICADOR 18 % DE AREAS EN PRESION CUBIERTAS CON JORNADAS DE VIGILANCIA Trimestre 02 2023.
https://drive.google.com/drive/u/0/folders/175Ovn4YEG9g003oR4MIaM0MrMkB4pzW4
</t>
    </r>
    <r>
      <rPr>
        <b/>
        <sz val="10"/>
        <color theme="1"/>
        <rFont val="Arial Narrow"/>
        <family val="2"/>
      </rPr>
      <t>RNN Nukak</t>
    </r>
    <r>
      <rPr>
        <sz val="10"/>
        <color theme="1"/>
        <rFont val="Arial Narrow"/>
        <family val="2"/>
      </rPr>
      <t xml:space="preserve">: Los controles se aplican de acuerdo al lineamiento institucional establecido, el AP realiza recorridos de PVC los cuales son sistematizados en la plataforma SICO SMART para el registro y seguimiento de las presiones antrópicas y naturales. Anexo 1. Correo reporte patrullaje Smart 2do Trimestre 2023.
Anexo 1a. Correo reporte patrullaje Smart 2do Trimestre 2023
Anexo 1b. Correo reporte patrullaje Smart 2do Trimestre 2023
Anexo 1c. Correo reporte patrullaje Smart 2do Trimestre 2023
https://drive.google.com/drive/u/0/folders/1KHZdAiji7K-IRGLJY8riYALpqTvY4RLy
</t>
    </r>
    <r>
      <rPr>
        <b/>
        <sz val="10"/>
        <color theme="1"/>
        <rFont val="Arial Narrow"/>
        <family val="2"/>
      </rPr>
      <t>PNN Yaigojé Apaporis</t>
    </r>
    <r>
      <rPr>
        <sz val="10"/>
        <color theme="1"/>
        <rFont val="Arial Narrow"/>
        <family val="2"/>
      </rPr>
      <t xml:space="preserve">: Apaporis:Se realizo  recorrido de seguimiento de abiertos a través de sensores remotos, se envió comunicado a la DTAM sobre la situación que afecta el cumplimiento de la gestión y el cumplimiento misional por el tema de RP mediante el orfeo # 20235150000503 del 29-05-2023, se cuenta con informe trimestral II de PVyC. Anexo 1 Inf_2doTri2023PVC_PnnYAP, Anexo 2 Notificación Situación que afecta gestión cumplimiento misional del AP, Anexo 3 PVSYAP sobrevuelo sector S19052023, Anexo 4 recorrido abiertos pYAP_000090, Anexo 5 sobrevuelo sector nte PVNYAP_19052023.
https://drive.google.com/drive/u/0/folders/14qgX6oM7sdjAe99qVhl8-9pnBcymWbUA
</t>
    </r>
    <r>
      <rPr>
        <b/>
        <sz val="10"/>
        <color theme="1"/>
        <rFont val="Arial Narrow"/>
        <family val="2"/>
      </rPr>
      <t>PNN Amacayacu</t>
    </r>
    <r>
      <rPr>
        <sz val="10"/>
        <color theme="1"/>
        <rFont val="Arial Narrow"/>
        <family val="2"/>
      </rPr>
      <t xml:space="preserve">: No hace reporte
</t>
    </r>
    <r>
      <rPr>
        <b/>
        <sz val="10"/>
        <color theme="1"/>
        <rFont val="Arial Narrow"/>
        <family val="2"/>
      </rPr>
      <t>PNN Río Puré:</t>
    </r>
    <r>
      <rPr>
        <sz val="10"/>
        <color theme="1"/>
        <rFont val="Arial Narrow"/>
        <family val="2"/>
      </rPr>
      <t xml:space="preserve"> El área protegida ha realizado el reporte respectivo de los recorridos exportados SICO SMART del segundo trimestre a la DTAM. Anexo 1 Correo de PNN PORTADOS SICO SMART SEGUNDO TRIMESTRE.
https://drive.google.com/drive/u/0/folders/1SuzaZp3PPYLLuTqQpnsA7GL83FQAIcp0
PNN La Paya:  El área protegida ha realizado el reporte respectivo de los recorridos exportados SICO SMART del segundo trimestre a la DTAM.
Anexo 1 Correo de PNN PORTADOS SICO SMART SEGUNDO TRIMESTRE
https://drive.google.com/drive/folders/1FfGfZypYcM83gg7EBdoN3NJM-soYTsM4</t>
    </r>
  </si>
  <si>
    <r>
      <rPr>
        <b/>
        <sz val="10"/>
        <color theme="1"/>
        <rFont val="Arial Narrow"/>
        <family val="2"/>
      </rPr>
      <t>PNN Churumbelos</t>
    </r>
    <r>
      <rPr>
        <sz val="10"/>
        <color theme="1"/>
        <rFont val="Arial Narrow"/>
        <family val="2"/>
      </rPr>
      <t xml:space="preserve">: no se requiere generar alerta debido a que el área protegida aplica los controles establecidos.
SF PM Orito: no se requiere generar alerta debido a que el área protegida aplica los controles establecidos.
PNN Alto Fragua: no se requiere generar alerta debido a que el área protegida aplica los controles establecidos.
</t>
    </r>
    <r>
      <rPr>
        <b/>
        <sz val="10"/>
        <color theme="1"/>
        <rFont val="Arial Narrow"/>
        <family val="2"/>
      </rPr>
      <t>PNN Cahuinarí:</t>
    </r>
    <r>
      <rPr>
        <sz val="10"/>
        <color theme="1"/>
        <rFont val="Arial Narrow"/>
        <family val="2"/>
      </rPr>
      <t xml:space="preserve"> se genera Alerta y recomendaciones ante situaciónes de Riesgo Público PNN Cahuinarí
Anexo 2 Alerta y Recomendaciones ante situaciónes de Riesgo Público PNN Cahuinar. 
https://drive.google.com/drive/u/0/folders/1Sq_TKegeDhWoRr9mIVK_0XXhWtNQBw6n
PNN Chiribiquete: no se requiere generar alerta debido a que el área protegida aplica los controles establecidos.
RNN Puinawai:  no se requiere generar alerta debido a que el área protegida aplica los controles establecidos.
RNN Nukak: no se requiere generar alerta debido a que el área protegida aplica los controles establecidos.
PNN Yaigojé Apaporis: o se requiere generar alerta debido a que el área protegida aplica los controles establecidos.
PNN Amacayacu: 
PNN Río Puré: no se requiere generar alerta debido a que el área protegida aplica los controles establecidos. 
PNN La Paya: no se requiere generar alerta debido a que el área protegida aplica los controles establecidos.</t>
    </r>
  </si>
  <si>
    <t>PNN Churumbelos: 
SF PM Orito: x
PNN Alto Fragua: x
PNN Cahuinarí: 
PNN Chiribiquete: x
RNN Puinawai: 
RNN Nukak: x
PNN Yaigojé Apaporis: x
PNN Amacayacu: 
PNN Río Puré: X
PNN La Paya: X</t>
  </si>
  <si>
    <t>PNN Churumbelos: 66%
SF PM Orito: 66%
PNN Alto Fragua: 66%
PNN Cahuinarí: 66%
PNN Chiribiquete: 66%
RNN Puinawai: 66%
RNN Nukak: 66%
PNN Yaigojé Apaporis: 66%
PNN Amacayacu: 16,66%
PNN Río Puré: 66%
PNN La Paya: 66%</t>
  </si>
  <si>
    <t>PNN CORDILLERA DE LOS PICACHOS:  El monitoreo y los soportes suministrados, son conformes a la descripción del mapa de riesgos, denotando un adecuado seguimiento
PNN CHINGAZA:  El monitoreo y los soportes suministrados, son conformes a la descripción del mapa de riesgos, denotando un adecuado seguimiento
PNN SIERRA DE LA MACARENA :  El monitoreo y los soportes suministrados, son conformes a la descripción del mapa de riesgos, denotando un adecuado seguimiento
PNN TUPARRO:  2.	La Unidad de Decisión no programó avances al respecto para el periodo reportado
PNN TINIGUA:  El monitoreo y los soportes suministrados, son conformes a la descripción del mapa de riesgos, denotando un adecuado seguimiento
PNN SUMAPAZ:  El monitoreo y los soportes suministrados, son conformes a la descripción del mapa de riesgos, denotando un adecuado seguimiento
DNMI Cinaruco: El monitoreo y los soportes suministrados, son conformes a la descripción del mapa de riesgos, denotando un adecuado seguimiento.</t>
  </si>
  <si>
    <r>
      <t xml:space="preserve">MACARENA 33,33%
CHINGAZA 33,33%
PICACHOS 33,33%
TINIGUA 33,33%
</t>
    </r>
    <r>
      <rPr>
        <sz val="10"/>
        <color rgb="FFFF0000"/>
        <rFont val="Arial Narrow"/>
        <family val="2"/>
      </rPr>
      <t>SUMAPAZ 33,33%</t>
    </r>
    <r>
      <rPr>
        <sz val="10"/>
        <color theme="1"/>
        <rFont val="Arial Narrow"/>
        <family val="2"/>
      </rPr>
      <t xml:space="preserve">
DNMI CINARUCO 33,33%
EL TUPARRO 16,66%</t>
    </r>
  </si>
  <si>
    <r>
      <rPr>
        <b/>
        <sz val="10"/>
        <rFont val="Arial Narrow"/>
        <family val="2"/>
      </rPr>
      <t>PNN SIERRA DE LA MACARENA</t>
    </r>
    <r>
      <rPr>
        <sz val="10"/>
        <rFont val="Arial Narrow"/>
        <family val="2"/>
      </rPr>
      <t xml:space="preserve">: Se ha realizado espacios para socialización instrumentos de Gestión Riesgo Público desde la OGR - DTOR como parte de la implementación de acciones, adicional con el personal de AP, se viene socializando los  hechos de riesgo público de los últimos meses en el departamento del Meta. Anexo 1. Lista_Me_25_05_2023
</t>
    </r>
    <r>
      <rPr>
        <b/>
        <sz val="10"/>
        <rFont val="Arial Narrow"/>
        <family val="2"/>
      </rPr>
      <t>PNN CHINGAZA</t>
    </r>
    <r>
      <rPr>
        <sz val="10"/>
        <rFont val="Arial Narrow"/>
        <family val="2"/>
      </rPr>
      <t xml:space="preserve">: Para el presente año se realiza actualización del Plan de Contingencia de Riesgo Público. Se presenta acta de socialización realizada al equipo interno del AP en el mes de julio sobre el documento final presentado a DTOR y OGR. Ver anexo: Anexo1.Acta_socializacion_pcrp
</t>
    </r>
    <r>
      <rPr>
        <b/>
        <sz val="10"/>
        <rFont val="Arial Narrow"/>
        <family val="2"/>
      </rPr>
      <t xml:space="preserve">PNN CORDILLERA DE LOS PICACHOS: </t>
    </r>
    <r>
      <rPr>
        <sz val="10"/>
        <rFont val="Arial Narrow"/>
        <family val="2"/>
      </rPr>
      <t xml:space="preserve">El PNN Cordillera de los Picachos, realizo un espacio con la OGR NC y DTOR, el 17 de julio 2023, donde se revisó la situación de riesgo público en el sector de gestión Pato Balsillas del Parque y desde los diferentes niveles realizaron recomendaciones de medidas de autoprotección para el equipo de trabajo del AP. Anexo 1. AM_ReuniónMedAutoprotección.
</t>
    </r>
    <r>
      <rPr>
        <b/>
        <sz val="10"/>
        <rFont val="Arial Narrow"/>
        <family val="2"/>
      </rPr>
      <t>PNN TINIGUA</t>
    </r>
    <r>
      <rPr>
        <sz val="10"/>
        <rFont val="Arial Narrow"/>
        <family val="2"/>
      </rPr>
      <t xml:space="preserve">: En el mes de junio se socializó el documento PCRP, con el equipo de AP, para poner en contexto a los nuevos integrantes del equipo vinculados al AP en esta vigencia, sobre las dinámicas sociales y de riesgo público.
1. Social_Situ_RP_Tin2023
2. Acta_Soci_PCRP_08-Jun
3. Asist_Soci_PCRP_08-Jun
</t>
    </r>
    <r>
      <rPr>
        <b/>
        <sz val="10"/>
        <rFont val="Arial Narrow"/>
        <family val="2"/>
      </rPr>
      <t>PNN SUMAPAZ</t>
    </r>
    <r>
      <rPr>
        <sz val="10"/>
        <rFont val="Arial Narrow"/>
        <family val="2"/>
      </rPr>
      <t xml:space="preserve">: El plan de contingencia  de riesgo público, se encuentra vigente hasta  el mes de noviembre de 2023, por lo que está en proceso de actualización para el posterior envío a la DTOR y OGR dentro de los tiempos programados; así mismo se tiene previsto nueva socialización al equipo del Parque para el mes de agosto. Desde la DTOR se dió a conocer una  alerta temprana  el día 25 de julio, esta se socializó a todo el equipo del Parque, recalcando el tener en cuenta el Plan de Contingencia para reducir el riesgo a la integridad y la vida.
</t>
    </r>
    <r>
      <rPr>
        <b/>
        <sz val="10"/>
        <rFont val="Arial Narrow"/>
        <family val="2"/>
      </rPr>
      <t>DNMI CINARUCO</t>
    </r>
    <r>
      <rPr>
        <sz val="10"/>
        <rFont val="Arial Narrow"/>
        <family val="2"/>
      </rPr>
      <t xml:space="preserve">: Se realizó  la socialización del plan de riesgo público y guía de actitud  y comportamiento frenta al riesgo con el equipo del área protegida. Adicionalmente, se avanzó en la recopilación de información de eventos de riesgo presentados en los municipios donde el AP tiene jurisdicción como parte de los insumos para la actualización  del Plan de riesgo público  (AM_Socializacion_equipo_plan_riesgo_publico; Am_solicitud_inf_riesgo_publico; Avance_ajuste_Plan_Riesgo_Publico)
</t>
    </r>
    <r>
      <rPr>
        <b/>
        <sz val="10"/>
        <rFont val="Arial Narrow"/>
        <family val="2"/>
      </rPr>
      <t>PNN EL TUPARRO:</t>
    </r>
    <r>
      <rPr>
        <sz val="10"/>
        <rFont val="Arial Narrow"/>
        <family val="2"/>
      </rPr>
      <t xml:space="preserve"> Teniendo en cuenta que la meta es 1, se presentará evidencia de divulgación con el tercer reporte de la actual vigencia.  No se anexan evidencias.
Comparto URL Acceso para validación de los riesgos de gestión:
https://drive.google.com/drive/folders/17bzvciGDLmCezCtgu51yi9rTkMv7quFM?usp=sharing</t>
    </r>
  </si>
  <si>
    <r>
      <t xml:space="preserve">PNN CORDILLERA DE LOS PICACHOS: X
PNN CHINGAZA: X
PNN SIERRA DE LA MACARENA : X
PNN TUPARRO: X
PNN TINIGUA: X
</t>
    </r>
    <r>
      <rPr>
        <sz val="10"/>
        <color rgb="FFFF0000"/>
        <rFont val="Arial Narrow"/>
        <family val="2"/>
      </rPr>
      <t>PNN SUMAPAZ: X</t>
    </r>
    <r>
      <rPr>
        <sz val="10"/>
        <color theme="1"/>
        <rFont val="Arial Narrow"/>
        <family val="2"/>
      </rPr>
      <t xml:space="preserve">
DNMI Cinaruco: X</t>
    </r>
  </si>
  <si>
    <t>DTOR  Evidencias riesgos de gestión: https://drive.google.com/drive/folders/178uEvzdVF7ZwjqhUm0cMmEFM9a-yuoa4?usp=sharing
PNN CORDILLERA DE LOS PICACHOS: El AP realizó la verificación y seguimiento al estado de implementación de protocolos de PVC,  trimestralmente, y consolidó informe (AAMB_FO_30 Modelo de informe trimestral de acciones de prevención vigilancia y control en las áreas administradas por PNNC). Anexo 1.Inf_PVC_IItrim_pCPic_2023
PNN CHINGAZA:  El AP realizó la verificación y seguimiento al estado de implementación de protocolos de PVC,  trimestralmente, y consolidó informe (AAMB_FO_30 Modelo de informe trimestral de acciones de prevención vigilancia y control en las áreas administradas por PNNC). Anexo 1.Inf_PVC_IItrim_pChi_2023
PNN SIERRA DE LA MACARENA: El AP realizó la verificación y seguimiento al estado de implementación de protocolos de PVC,  trimestralmente, y consolidó informe (AAMB_FO_30 Modelo de informe trimestral de acciones de prevención vigilancia y control en las áreas administradas por PNNC). Anexo 1. Inf_PVC_IItrim_pSMac_2023
PNN TUPARRO: El AP realizó la verificación y seguimiento al estado de implementación de protocolos de PVC,  trimestralmente, y consolidó informe (AAMB_FO_30 Modelo de informe trimestral de acciones de prevención vigilancia y control en las áreas administradas por PNNC).  Anexo 1.Inf_PVC_IItrim_pTup_2023
PNN TINIGUA: El AP realizó la verificación y seguimiento al estado de implementación de protocolos de PVC,  trimestralmente, y consolidó informe (AAMB_FO_30 Modelo de informe trimestral de acciones de prevención vigilancia y control en las áreas administradas por PNNC).  Anexo 1.Inf_PVC_IItrim_pTin_2023
PNN SUMAPAZ: El AP realizó la verificación y seguimiento al estado de implementación de protocolos de PVC,  trimestralmente, y consolidó informe (AAMB_FO_30 Modelo de informe trimestral de acciones de prevención vigilancia y control en las áreas administradas por PNNC).  Anexo 1.Inf_PVC_IItrim_pSum_2023
DNMI CINARUCO: Se avanzó en el plan de trabajo de PVC, mesas de trabajo y avance en el protocolo del Distrito Nacional de Manejo Integrado Cinaruco. Anexo 1_Revisión_PDT_PVC_DNMIC, Anexo 2_AM_Mesadetrabajo_rutasPVC_080523, Anexo 3_AM_Mesadetrabajo_rutasPVC_090523, Anexo 4_AM_Mesadetrabajo_rutasPVC_100523, Anexo 5_AvanceProtocoloPVC.</t>
  </si>
  <si>
    <r>
      <t xml:space="preserve">PNN SIERRA DE LA MACARENA: </t>
    </r>
    <r>
      <rPr>
        <sz val="11"/>
        <rFont val="Arial Narrow"/>
        <family val="2"/>
      </rPr>
      <t>Se reporta para este periodo avances de los recorridos rezaliados a la fecha de este reporte como parte de las acciones realizadas dentro de la linea de PVC. Anexo 1. Inf_PVC_IItrim_pSMac_2023, Anexo 2_Correo_val_DT</t>
    </r>
    <r>
      <rPr>
        <b/>
        <sz val="11"/>
        <rFont val="Arial Narrow"/>
        <family val="2"/>
      </rPr>
      <t xml:space="preserve">
PNN CHINGAZA: </t>
    </r>
    <r>
      <rPr>
        <sz val="11"/>
        <rFont val="Arial Narrow"/>
        <family val="2"/>
      </rPr>
      <t>Se identificaron y registraron presiones durante los recorridos de PVC realizados en el segundo cuatrimestre. La información sistematizada en el aplicativo SicoSMART  y la información sobre las presiones incluidas en el informe trimestral del mes de junio es revisada por la DTOR quien aprueba la información enviada y remite mapa de visibilidad que permite reportar el porcentaje alcanzado sobre las presiones del PNN Chingaza con las actividades de prevención, vigilancia y control adelantadas en el periodo. Ver anexo: Anexo1. Correo_sicosmart, Anexo2. Corre_validacion, Anexo3. Correo_visibilidad</t>
    </r>
    <r>
      <rPr>
        <b/>
        <sz val="11"/>
        <rFont val="Arial Narrow"/>
        <family val="2"/>
      </rPr>
      <t xml:space="preserve">.
PNN CORDILLERA DE LOS PICACHOS: </t>
    </r>
    <r>
      <rPr>
        <sz val="11"/>
        <rFont val="Arial Narrow"/>
        <family val="2"/>
      </rPr>
      <t xml:space="preserve">como parte de la revisión y verificación  de las presiones antrópicas, reporta la ejecucion de 09 recorridos según programación. tres de los cuales  fueron sobre verificacion de  presiones Anexo 1. Informe_SICO_SMART_V410_000002
Anexo 2. Gmail - Fwd_ Reporte Sico Smart 2do Trimestre
</t>
    </r>
    <r>
      <rPr>
        <b/>
        <sz val="11"/>
        <rFont val="Arial Narrow"/>
        <family val="2"/>
      </rPr>
      <t xml:space="preserve">PNN TINIGUA: </t>
    </r>
    <r>
      <rPr>
        <sz val="11"/>
        <rFont val="Arial Narrow"/>
        <family val="2"/>
      </rPr>
      <t xml:space="preserve">Durante el periodo de reporte se entregó el informe de PVC correspondiente al trimestre II el cual fue validado por el profesional de la DTOR, y a su vez, la visibilidad de seguimeinto a presiones reportadas en el informe en mención, fue validad por Nivel Central.
1. Correo_Infor_PVC_Trim_II
</t>
    </r>
    <r>
      <rPr>
        <b/>
        <sz val="11"/>
        <rFont val="Arial Narrow"/>
        <family val="2"/>
      </rPr>
      <t xml:space="preserve">PNN SUMAPAZ: </t>
    </r>
    <r>
      <rPr>
        <sz val="11"/>
        <rFont val="Arial Narrow"/>
        <family val="2"/>
      </rPr>
      <t xml:space="preserve">Se reporta para este periodo avances de los recorridos realiados a la fecha de este reporte como parte de las acciones realizadas dentro de la linea de PVC. Anexo 1. Inf_PVC_IItrim_pSum_2023
</t>
    </r>
    <r>
      <rPr>
        <b/>
        <sz val="11"/>
        <rFont val="Arial Narrow"/>
        <family val="2"/>
      </rPr>
      <t>DNMI CINARUCO:</t>
    </r>
    <r>
      <rPr>
        <sz val="11"/>
        <rFont val="Arial Narrow"/>
        <family val="2"/>
      </rPr>
      <t xml:space="preserve"> Se realizaron 14 recorridos , en los sectores de Lejanias_La Virgen, Matal de Flor Amarillo, Rubiera, Cinaruco y Buron con propósitos . Algunos recorridos planteados inicialmente no se pudieron adelantar por temas de riesgo público  y niveles de inundación de la sabana.
</t>
    </r>
    <r>
      <rPr>
        <b/>
        <sz val="11"/>
        <rFont val="Arial Narrow"/>
        <family val="2"/>
      </rPr>
      <t>PNN EL TUPARRO:</t>
    </r>
    <r>
      <rPr>
        <sz val="11"/>
        <rFont val="Arial Narrow"/>
        <family val="2"/>
      </rPr>
      <t xml:space="preserve"> Durante el segundo tirmestre del año se realizaron acciones prevención como la  sensibilización a comunidades indigenas, socialización del PECNDS al equipo de trabajo y talles de educación ambiental, como  acciones de vigilancia se realizaron recorridos de PVC y  monitoreo de focos de calor. Anexos: II_Trim_PVC; Validacion DTOR, Validacion DTOR.</t>
    </r>
  </si>
  <si>
    <r>
      <rPr>
        <b/>
        <sz val="11"/>
        <rFont val="Arial Narrow"/>
        <family val="2"/>
      </rPr>
      <t>DTAN:</t>
    </r>
    <r>
      <rPr>
        <sz val="11"/>
        <rFont val="Arial Narrow"/>
        <family val="2"/>
      </rPr>
      <t xml:space="preserve"> X
</t>
    </r>
    <r>
      <rPr>
        <b/>
        <sz val="11"/>
        <rFont val="Arial Narrow"/>
        <family val="2"/>
      </rPr>
      <t xml:space="preserve">DTOR: </t>
    </r>
    <r>
      <rPr>
        <sz val="11"/>
        <rFont val="Arial Narrow"/>
        <family val="2"/>
      </rPr>
      <t xml:space="preserve">X
</t>
    </r>
    <r>
      <rPr>
        <b/>
        <sz val="11"/>
        <rFont val="Arial Narrow"/>
        <family val="2"/>
      </rPr>
      <t xml:space="preserve">DTAM: </t>
    </r>
    <r>
      <rPr>
        <sz val="11"/>
        <rFont val="Arial Narrow"/>
        <family val="2"/>
      </rPr>
      <t>X</t>
    </r>
    <r>
      <rPr>
        <b/>
        <sz val="11"/>
        <rFont val="Arial Narrow"/>
        <family val="2"/>
      </rPr>
      <t xml:space="preserve">
DTPA: </t>
    </r>
    <r>
      <rPr>
        <sz val="11"/>
        <rFont val="Arial Narrow"/>
        <family val="2"/>
      </rPr>
      <t xml:space="preserve">X
</t>
    </r>
    <r>
      <rPr>
        <b/>
        <sz val="11"/>
        <rFont val="Arial Narrow"/>
        <family val="2"/>
      </rPr>
      <t>DTAO:</t>
    </r>
    <r>
      <rPr>
        <sz val="11"/>
        <rFont val="Arial Narrow"/>
        <family val="2"/>
      </rPr>
      <t xml:space="preserve"> X
</t>
    </r>
    <r>
      <rPr>
        <b/>
        <sz val="11"/>
        <rFont val="Arial Narrow"/>
        <family val="2"/>
      </rPr>
      <t>DTCA:</t>
    </r>
    <r>
      <rPr>
        <sz val="11"/>
        <rFont val="Arial Narrow"/>
        <family val="2"/>
      </rPr>
      <t xml:space="preserve"> X</t>
    </r>
  </si>
  <si>
    <r>
      <rPr>
        <b/>
        <sz val="11"/>
        <rFont val="Arial Narrow"/>
        <family val="2"/>
      </rPr>
      <t>DTAN:</t>
    </r>
    <r>
      <rPr>
        <sz val="11"/>
        <rFont val="Arial Narrow"/>
        <family val="2"/>
      </rPr>
      <t xml:space="preserve"> X
</t>
    </r>
    <r>
      <rPr>
        <b/>
        <sz val="11"/>
        <rFont val="Arial Narrow"/>
        <family val="2"/>
      </rPr>
      <t xml:space="preserve">DTOR: </t>
    </r>
    <r>
      <rPr>
        <sz val="11"/>
        <rFont val="Arial Narrow"/>
        <family val="2"/>
      </rPr>
      <t xml:space="preserve">X
</t>
    </r>
    <r>
      <rPr>
        <b/>
        <sz val="11"/>
        <rFont val="Arial Narrow"/>
        <family val="2"/>
      </rPr>
      <t xml:space="preserve">DTAM: </t>
    </r>
    <r>
      <rPr>
        <sz val="11"/>
        <rFont val="Arial Narrow"/>
        <family val="2"/>
      </rPr>
      <t>X</t>
    </r>
    <r>
      <rPr>
        <b/>
        <sz val="11"/>
        <rFont val="Arial Narrow"/>
        <family val="2"/>
      </rPr>
      <t xml:space="preserve">
DTPA: </t>
    </r>
    <r>
      <rPr>
        <sz val="11"/>
        <rFont val="Arial Narrow"/>
        <family val="2"/>
      </rPr>
      <t xml:space="preserve">X
</t>
    </r>
    <r>
      <rPr>
        <b/>
        <sz val="11"/>
        <rFont val="Arial Narrow"/>
        <family val="2"/>
      </rPr>
      <t xml:space="preserve">DTAO: </t>
    </r>
    <r>
      <rPr>
        <sz val="11"/>
        <rFont val="Arial Narrow"/>
        <family val="2"/>
      </rPr>
      <t xml:space="preserve">X
</t>
    </r>
    <r>
      <rPr>
        <b/>
        <sz val="11"/>
        <rFont val="Arial Narrow"/>
        <family val="2"/>
      </rPr>
      <t>DTCA</t>
    </r>
    <r>
      <rPr>
        <sz val="11"/>
        <rFont val="Arial Narrow"/>
        <family val="2"/>
      </rPr>
      <t>: X</t>
    </r>
  </si>
  <si>
    <r>
      <rPr>
        <b/>
        <sz val="10"/>
        <rFont val="Arial Narrow"/>
        <family val="2"/>
      </rPr>
      <t>DTAN:</t>
    </r>
    <r>
      <rPr>
        <sz val="10"/>
        <rFont val="Arial Narrow"/>
        <family val="2"/>
      </rPr>
      <t xml:space="preserve"> 8/08/2023
</t>
    </r>
    <r>
      <rPr>
        <b/>
        <sz val="10"/>
        <rFont val="Arial Narrow"/>
        <family val="2"/>
      </rPr>
      <t>DTOR</t>
    </r>
    <r>
      <rPr>
        <sz val="10"/>
        <rFont val="Arial Narrow"/>
        <family val="2"/>
      </rPr>
      <t xml:space="preserve">: 31/07/2023
</t>
    </r>
    <r>
      <rPr>
        <b/>
        <sz val="10"/>
        <rFont val="Arial Narrow"/>
        <family val="2"/>
      </rPr>
      <t xml:space="preserve">DTAM: </t>
    </r>
    <r>
      <rPr>
        <sz val="10"/>
        <rFont val="Arial Narrow"/>
        <family val="2"/>
      </rPr>
      <t xml:space="preserve">08/08/2023
</t>
    </r>
    <r>
      <rPr>
        <b/>
        <sz val="10"/>
        <rFont val="Arial Narrow"/>
        <family val="2"/>
      </rPr>
      <t>DTPA</t>
    </r>
    <r>
      <rPr>
        <sz val="10"/>
        <rFont val="Arial Narrow"/>
        <family val="2"/>
      </rPr>
      <t xml:space="preserve">: 14/08/2023
</t>
    </r>
    <r>
      <rPr>
        <b/>
        <sz val="10"/>
        <rFont val="Arial Narrow"/>
        <family val="2"/>
      </rPr>
      <t>DTAO</t>
    </r>
    <r>
      <rPr>
        <sz val="10"/>
        <rFont val="Arial Narrow"/>
        <family val="2"/>
      </rPr>
      <t xml:space="preserve">: 31/07/2023
</t>
    </r>
    <r>
      <rPr>
        <b/>
        <sz val="10"/>
        <rFont val="Arial Narrow"/>
        <family val="2"/>
      </rPr>
      <t xml:space="preserve">DTCA: </t>
    </r>
    <r>
      <rPr>
        <sz val="10"/>
        <rFont val="Arial Narrow"/>
        <family val="2"/>
      </rPr>
      <t>31/07/2023</t>
    </r>
  </si>
  <si>
    <r>
      <rPr>
        <b/>
        <sz val="10"/>
        <rFont val="Arial Narrow"/>
        <family val="2"/>
      </rPr>
      <t xml:space="preserve">DTAN: </t>
    </r>
    <r>
      <rPr>
        <sz val="10"/>
        <rFont val="Arial Narrow"/>
        <family val="2"/>
      </rPr>
      <t xml:space="preserve">8/08/2023
</t>
    </r>
    <r>
      <rPr>
        <b/>
        <sz val="10"/>
        <rFont val="Arial Narrow"/>
        <family val="2"/>
      </rPr>
      <t xml:space="preserve">DTOR: </t>
    </r>
    <r>
      <rPr>
        <sz val="10"/>
        <rFont val="Arial Narrow"/>
        <family val="2"/>
      </rPr>
      <t xml:space="preserve">31/07/2023
</t>
    </r>
    <r>
      <rPr>
        <b/>
        <sz val="10"/>
        <rFont val="Arial Narrow"/>
        <family val="2"/>
      </rPr>
      <t xml:space="preserve">DTAM: </t>
    </r>
    <r>
      <rPr>
        <sz val="10"/>
        <rFont val="Arial Narrow"/>
        <family val="2"/>
      </rPr>
      <t xml:space="preserve">28/07/2023
</t>
    </r>
    <r>
      <rPr>
        <b/>
        <sz val="10"/>
        <rFont val="Arial Narrow"/>
        <family val="2"/>
      </rPr>
      <t xml:space="preserve">DTPA: </t>
    </r>
    <r>
      <rPr>
        <sz val="10"/>
        <rFont val="Arial Narrow"/>
        <family val="2"/>
      </rPr>
      <t xml:space="preserve">14/08/2023
</t>
    </r>
    <r>
      <rPr>
        <b/>
        <sz val="10"/>
        <rFont val="Arial Narrow"/>
        <family val="2"/>
      </rPr>
      <t>DTAO</t>
    </r>
    <r>
      <rPr>
        <sz val="10"/>
        <rFont val="Arial Narrow"/>
        <family val="2"/>
      </rPr>
      <t xml:space="preserve">: 08/08/2023
</t>
    </r>
    <r>
      <rPr>
        <b/>
        <sz val="10"/>
        <rFont val="Arial Narrow"/>
        <family val="2"/>
      </rPr>
      <t>DTCA</t>
    </r>
    <r>
      <rPr>
        <sz val="10"/>
        <rFont val="Arial Narrow"/>
        <family val="2"/>
      </rPr>
      <t>: 31/07/2023</t>
    </r>
  </si>
  <si>
    <r>
      <rPr>
        <b/>
        <sz val="10"/>
        <rFont val="Arial Narrow"/>
        <family val="2"/>
      </rPr>
      <t xml:space="preserve">DTAN: </t>
    </r>
    <r>
      <rPr>
        <sz val="10"/>
        <rFont val="Arial Narrow"/>
        <family val="2"/>
      </rPr>
      <t xml:space="preserve">X
</t>
    </r>
    <r>
      <rPr>
        <b/>
        <sz val="10"/>
        <rFont val="Arial Narrow"/>
        <family val="2"/>
      </rPr>
      <t xml:space="preserve">DTOR: </t>
    </r>
    <r>
      <rPr>
        <sz val="10"/>
        <rFont val="Arial Narrow"/>
        <family val="2"/>
      </rPr>
      <t xml:space="preserve">X
</t>
    </r>
    <r>
      <rPr>
        <b/>
        <sz val="10"/>
        <rFont val="Arial Narrow"/>
        <family val="2"/>
      </rPr>
      <t xml:space="preserve">DTAM: </t>
    </r>
    <r>
      <rPr>
        <sz val="10"/>
        <rFont val="Arial Narrow"/>
        <family val="2"/>
      </rPr>
      <t xml:space="preserve">X
</t>
    </r>
    <r>
      <rPr>
        <b/>
        <sz val="10"/>
        <rFont val="Arial Narrow"/>
        <family val="2"/>
      </rPr>
      <t xml:space="preserve">DTPA: </t>
    </r>
    <r>
      <rPr>
        <sz val="10"/>
        <rFont val="Arial Narrow"/>
        <family val="2"/>
      </rPr>
      <t>X
DTAO: X
DTCA: X</t>
    </r>
  </si>
  <si>
    <r>
      <rPr>
        <b/>
        <sz val="10"/>
        <color rgb="FF000000"/>
        <rFont val="Arial Narrow"/>
        <family val="2"/>
      </rPr>
      <t>GTEA:</t>
    </r>
    <r>
      <rPr>
        <sz val="10"/>
        <color rgb="FF000000"/>
        <rFont val="Arial Narrow"/>
        <family val="2"/>
      </rPr>
      <t xml:space="preserve">  Durante el periodo de  abril y agosto de 2023 el Coordinador del GTEA revisó 75 actos administrativos en cumplimiento a los procedimientos establecidos para los permisos, concesiones, y autorizaciones en las Áreas Protegidas. Nota. Se incluye información del mes de abril, por cuanto en el corte de presentación de riesgos para el 1er cuatrimestre no se alcanzó a presentar.
Evidencias: 
Autos tramites ABR-AGO
Resoluciones tramites ABR-AGO
tramites ABR-AGO
</t>
    </r>
    <r>
      <rPr>
        <b/>
        <sz val="10"/>
        <color rgb="FF000000"/>
        <rFont val="Arial Narrow"/>
        <family val="2"/>
      </rPr>
      <t>Nota.</t>
    </r>
    <r>
      <rPr>
        <sz val="10"/>
        <color rgb="FF000000"/>
        <rFont val="Arial Narrow"/>
        <family val="2"/>
      </rPr>
      <t xml:space="preserve"> Se incluye información del mes de abril, por cuanto en el corte de presentación de riesgos para el 1er cuatrimestre no se alcanzó a presentar.</t>
    </r>
  </si>
  <si>
    <r>
      <rPr>
        <b/>
        <sz val="11"/>
        <color rgb="FF000000"/>
        <rFont val="Arial Narrow"/>
        <family val="2"/>
      </rPr>
      <t>GTEA:</t>
    </r>
    <r>
      <rPr>
        <sz val="11"/>
        <color rgb="FF000000"/>
        <rFont val="Arial Narrow"/>
        <family val="2"/>
      </rPr>
      <t xml:space="preserve"> Durante el periodo abril-junio de 2023 se realiza el reporte de salidas conformes y no conformes, con número de memorando: 20232300005633 y 20232300005593. La revisión de las salidas permitió el cumplimiento de lo requisitos y por tal motivo no se generaron salidas no conformes. 
Evidencias:
120232300005633_00006
120232300005633_00008</t>
    </r>
  </si>
  <si>
    <r>
      <rPr>
        <b/>
        <sz val="12"/>
        <color rgb="FF000000"/>
        <rFont val="Arial Narrow"/>
        <family val="2"/>
      </rPr>
      <t>PNN Churumbelos:</t>
    </r>
    <r>
      <rPr>
        <sz val="12"/>
        <color rgb="FF000000"/>
        <rFont val="Arial Narrow"/>
        <family val="2"/>
      </rPr>
      <t xml:space="preserve"> 66,66%</t>
    </r>
  </si>
  <si>
    <r>
      <rPr>
        <b/>
        <sz val="12"/>
        <color rgb="FF000000"/>
        <rFont val="Arial Narrow"/>
        <family val="2"/>
      </rPr>
      <t>SF PM Orito</t>
    </r>
    <r>
      <rPr>
        <sz val="12"/>
        <color rgb="FF000000"/>
        <rFont val="Arial Narrow"/>
        <family val="2"/>
      </rPr>
      <t>: 66,66%</t>
    </r>
  </si>
  <si>
    <r>
      <rPr>
        <b/>
        <sz val="12"/>
        <color rgb="FF000000"/>
        <rFont val="Arial Narrow"/>
        <family val="2"/>
      </rPr>
      <t>PNN Alto Fragua</t>
    </r>
    <r>
      <rPr>
        <sz val="12"/>
        <color rgb="FF000000"/>
        <rFont val="Arial Narrow"/>
        <family val="2"/>
      </rPr>
      <t>: 66,66%</t>
    </r>
  </si>
  <si>
    <r>
      <rPr>
        <b/>
        <sz val="12"/>
        <color rgb="FF000000"/>
        <rFont val="Arial Narrow"/>
        <family val="2"/>
      </rPr>
      <t>PNN Chiribiquete</t>
    </r>
    <r>
      <rPr>
        <sz val="12"/>
        <color rgb="FF000000"/>
        <rFont val="Arial Narrow"/>
        <family val="2"/>
      </rPr>
      <t>: 66,66%</t>
    </r>
  </si>
  <si>
    <r>
      <rPr>
        <b/>
        <sz val="12"/>
        <color rgb="FF000000"/>
        <rFont val="Arial Narrow"/>
        <family val="2"/>
      </rPr>
      <t>RNN Puinawai</t>
    </r>
    <r>
      <rPr>
        <sz val="12"/>
        <color rgb="FF000000"/>
        <rFont val="Arial Narrow"/>
        <family val="2"/>
      </rPr>
      <t>: 66,66%</t>
    </r>
  </si>
  <si>
    <r>
      <rPr>
        <b/>
        <sz val="12"/>
        <color rgb="FF000000"/>
        <rFont val="Arial Narrow"/>
        <family val="2"/>
      </rPr>
      <t>PNN Yaigojé Apaporis:</t>
    </r>
    <r>
      <rPr>
        <sz val="12"/>
        <color rgb="FF000000"/>
        <rFont val="Arial Narrow"/>
        <family val="2"/>
      </rPr>
      <t xml:space="preserve"> 66,66%</t>
    </r>
  </si>
  <si>
    <r>
      <rPr>
        <b/>
        <sz val="12"/>
        <color rgb="FF000000"/>
        <rFont val="Arial Narrow"/>
        <family val="2"/>
      </rPr>
      <t xml:space="preserve">PNN La Paya: </t>
    </r>
    <r>
      <rPr>
        <sz val="12"/>
        <color rgb="FF000000"/>
        <rFont val="Arial Narrow"/>
        <family val="2"/>
      </rPr>
      <t>66,66%</t>
    </r>
  </si>
  <si>
    <r>
      <rPr>
        <b/>
        <sz val="12"/>
        <color rgb="FF000000"/>
        <rFont val="Arial Narrow"/>
        <family val="2"/>
      </rPr>
      <t>PNN Río Puré</t>
    </r>
    <r>
      <rPr>
        <sz val="12"/>
        <color rgb="FF000000"/>
        <rFont val="Arial Narrow"/>
        <family val="2"/>
      </rPr>
      <t>: 66,66%</t>
    </r>
  </si>
  <si>
    <r>
      <rPr>
        <b/>
        <sz val="12"/>
        <color rgb="FF000000"/>
        <rFont val="Arial Narrow"/>
        <family val="2"/>
      </rPr>
      <t>RNN Nukak</t>
    </r>
    <r>
      <rPr>
        <sz val="12"/>
        <color rgb="FF000000"/>
        <rFont val="Arial Narrow"/>
        <family val="2"/>
      </rPr>
      <t>: 66,66%</t>
    </r>
  </si>
  <si>
    <r>
      <rPr>
        <b/>
        <sz val="12"/>
        <color rgb="FF000000"/>
        <rFont val="Arial Narrow"/>
        <family val="2"/>
      </rPr>
      <t xml:space="preserve">PNN Cahuinarí: </t>
    </r>
    <r>
      <rPr>
        <sz val="12"/>
        <color rgb="FF000000"/>
        <rFont val="Arial Narrow"/>
        <family val="2"/>
      </rPr>
      <t>66,66%</t>
    </r>
  </si>
  <si>
    <r>
      <rPr>
        <b/>
        <sz val="11"/>
        <color theme="1"/>
        <rFont val="Arial Narrow"/>
        <family val="2"/>
      </rPr>
      <t>OGR</t>
    </r>
    <r>
      <rPr>
        <sz val="11"/>
        <color theme="1"/>
        <rFont val="Arial Narrow"/>
        <family val="2"/>
      </rPr>
      <t>: X</t>
    </r>
  </si>
  <si>
    <t>Para el primer cuatrimestre la OGR informó mediante memorando a 4 de las DTs, el estado de actualización de los Planes de Contingencia de Riesgo Publico que permite conocer las dinamicas de Riesgo Publico de sus areas Protegidas adscritas con la finalidad de generar la actualización. En el desarrollo de los memorandos de estado de actualización se identifico una alerta por el vencimiento de los Planes de Contingencia de Riesgo Público para lo cual se realizó una reunión virtual con Isla de la Corota y se tiene el soporte del memorando enviado anteriormente recordando igualmente las fechas de vencimiento.
1. Memo DTAM (RNN Nukak, PNN Chiribiquete, PNN La Paya) 20-feb-2023
2. Memo DTAO (SF Isla de la Corota, PNN Tatamá) 21-feb-2023
3. Memorando DTAO Inicial 
4. Ayuda memoria y lista de asistencia Isla de la Corota
https://drive.google.com/drive/folders/1L4FbS6FUpulcrDY6xWx-lK05vZ4rq-c9?usp=share_link</t>
  </si>
  <si>
    <r>
      <rPr>
        <b/>
        <sz val="10"/>
        <rFont val="Arial Narrow"/>
        <family val="2"/>
      </rPr>
      <t xml:space="preserve">OGR: </t>
    </r>
    <r>
      <rPr>
        <sz val="10"/>
        <rFont val="Arial Narrow"/>
        <family val="2"/>
      </rPr>
      <t>En el desarrollo de los memorandos de estado de actualización se identificó una alerta por el vencimiento de los Planes de Contingencia de Riesgo Público a Isla de la Corota.</t>
    </r>
  </si>
  <si>
    <r>
      <rPr>
        <b/>
        <sz val="11"/>
        <rFont val="Arial Narrow"/>
        <family val="2"/>
      </rPr>
      <t>DOTR</t>
    </r>
    <r>
      <rPr>
        <sz val="11"/>
        <rFont val="Arial Narrow"/>
        <family val="2"/>
      </rPr>
      <t xml:space="preserve">: N.A.
</t>
    </r>
    <r>
      <rPr>
        <b/>
        <sz val="11"/>
        <rFont val="Arial Narrow"/>
        <family val="2"/>
      </rPr>
      <t>DTPA</t>
    </r>
    <r>
      <rPr>
        <sz val="11"/>
        <rFont val="Arial Narrow"/>
        <family val="2"/>
      </rPr>
      <t xml:space="preserve">: N/A.
</t>
    </r>
    <r>
      <rPr>
        <b/>
        <sz val="11"/>
        <rFont val="Arial Narrow"/>
        <family val="2"/>
      </rPr>
      <t>DTCA:</t>
    </r>
    <r>
      <rPr>
        <sz val="11"/>
        <rFont val="Arial Narrow"/>
        <family val="2"/>
      </rPr>
      <t xml:space="preserve"> N.A.
</t>
    </r>
    <r>
      <rPr>
        <b/>
        <sz val="11"/>
        <rFont val="Arial Narrow"/>
        <family val="2"/>
      </rPr>
      <t>DTAN:</t>
    </r>
    <r>
      <rPr>
        <sz val="11"/>
        <rFont val="Arial Narrow"/>
        <family val="2"/>
      </rPr>
      <t xml:space="preserve"> Pese que algunas de las Dt no reporta avance porque influye el relacionamiento con externos, no se detectan alertas.
</t>
    </r>
    <r>
      <rPr>
        <b/>
        <sz val="11"/>
        <rFont val="Arial Narrow"/>
        <family val="2"/>
      </rPr>
      <t xml:space="preserve">DTAO: </t>
    </r>
    <r>
      <rPr>
        <sz val="11"/>
        <rFont val="Arial Narrow"/>
        <family val="2"/>
      </rPr>
      <t xml:space="preserve">Pese que algunas de las Dt no reporta avance porque influye el relacionamiento con externos, no se detectan alertas.
</t>
    </r>
    <r>
      <rPr>
        <b/>
        <sz val="11"/>
        <rFont val="Arial Narrow"/>
        <family val="2"/>
      </rPr>
      <t>DTAM:</t>
    </r>
    <r>
      <rPr>
        <sz val="11"/>
        <rFont val="Arial Narrow"/>
        <family val="2"/>
      </rPr>
      <t xml:space="preserve"> En la ejecución de acuerdos no se generan alertas</t>
    </r>
  </si>
  <si>
    <r>
      <rPr>
        <b/>
        <sz val="12"/>
        <color rgb="FF000000"/>
        <rFont val="Arial Narrow"/>
        <family val="2"/>
      </rPr>
      <t>PNN MACARENA:</t>
    </r>
    <r>
      <rPr>
        <sz val="12"/>
        <color rgb="FF000000"/>
        <rFont val="Arial Narrow"/>
        <family val="2"/>
      </rPr>
      <t xml:space="preserve"> 66,66%</t>
    </r>
  </si>
  <si>
    <t>1.PNN Complejo volcánico Doña Juana: 50%
 2.PNN Cueva De Los Guacharos: 16,66%
 3.PNN Las Hermosas: 16,66%
 4.PNN Las Orquídeas: 0%
 5.PNN Los Nevados: 20%
 6.PNN Nevado Del Huila: 50%
 7.PNN Puracé: 33,2% 
 8.PNN Selva De Florencia: 0%
 9.PNN Tatamá: 25%
 10.SFF Galeras: 50%
 11.SFF Isla De La Corota: 0% 
 12.SFF Otún Quimbaya: 16,6%</t>
  </si>
  <si>
    <r>
      <t>1.</t>
    </r>
    <r>
      <rPr>
        <b/>
        <sz val="10"/>
        <color theme="1"/>
        <rFont val="Arial Narrow"/>
        <family val="2"/>
      </rPr>
      <t>PNN Complejo volcánico Doña Juana</t>
    </r>
    <r>
      <rPr>
        <sz val="10"/>
        <color theme="1"/>
        <rFont val="Arial Narrow"/>
        <family val="2"/>
      </rPr>
      <t>: Este reporte se realizó en 1er cuatrimestre por lo que N/A 
2.</t>
    </r>
    <r>
      <rPr>
        <b/>
        <sz val="10"/>
        <color theme="1"/>
        <rFont val="Arial Narrow"/>
        <family val="2"/>
      </rPr>
      <t>PNN Cueva De Los Guacharos:</t>
    </r>
    <r>
      <rPr>
        <sz val="10"/>
        <color theme="1"/>
        <rFont val="Arial Narrow"/>
        <family val="2"/>
      </rPr>
      <t xml:space="preserve">  El día 12 del mes de mayo se envió a la DTAO, la actualización del  plan de contingencia para riesgo público PNN – GUA, vigencia 2023., estamos a la espera de la aprobación
3.</t>
    </r>
    <r>
      <rPr>
        <b/>
        <sz val="10"/>
        <color theme="1"/>
        <rFont val="Arial Narrow"/>
        <family val="2"/>
      </rPr>
      <t xml:space="preserve">PNN Las Hermosas: </t>
    </r>
    <r>
      <rPr>
        <sz val="10"/>
        <color theme="1"/>
        <rFont val="Arial Narrow"/>
        <family val="2"/>
      </rPr>
      <t xml:space="preserve">Se tiene aprobado el PCRP a partir del 25 de mayo de 2022 con memorando 20221500001183, se realizo socializacion del PCRP con el equipo del area protegida el día 26 de junio de 2023. </t>
    </r>
    <r>
      <rPr>
        <b/>
        <sz val="10"/>
        <color theme="1"/>
        <rFont val="Arial Narrow"/>
        <family val="2"/>
      </rPr>
      <t xml:space="preserve">  
Evidencias:</t>
    </r>
    <r>
      <rPr>
        <sz val="10"/>
        <color theme="1"/>
        <rFont val="Arial Narrow"/>
        <family val="2"/>
      </rPr>
      <t xml:space="preserve"> "MEMORANDO_APROBACION_PCRP_2022"     "PCRP APROBADO_2022"         "gd_fo_01_acta-de-reunion_v_3"   "LISTA_ASISTENCIA_SOCIALIZACION_PCRP-JUN-2023"
4.</t>
    </r>
    <r>
      <rPr>
        <b/>
        <sz val="10"/>
        <color theme="1"/>
        <rFont val="Arial Narrow"/>
        <family val="2"/>
      </rPr>
      <t>PNN Las Orquídeas</t>
    </r>
    <r>
      <rPr>
        <sz val="10"/>
        <color theme="1"/>
        <rFont val="Arial Narrow"/>
        <family val="2"/>
      </rPr>
      <t>: El PCRP  se actualizará en el tercer trimestre del 2023 teniendo en cuenta que su vigencia a hasta noviembre del presente- Evidencias:  N/A
5.</t>
    </r>
    <r>
      <rPr>
        <b/>
        <sz val="10"/>
        <color theme="1"/>
        <rFont val="Arial Narrow"/>
        <family val="2"/>
      </rPr>
      <t xml:space="preserve">PNN Los Nevados: </t>
    </r>
    <r>
      <rPr>
        <sz val="10"/>
        <color theme="1"/>
        <rFont val="Arial Narrow"/>
        <family val="2"/>
      </rPr>
      <t>cuenta con la aprobación de la actualización del Plan de Contingencia para el Riesgo Público a partir del MEMORANDO No. 20211500003053 del 08-11-2021 suscrito por el Jefe Oficina Gestión del Riesgo de Parques Nacionales Naturales de Colombia. 
La socialización de este plan y la orientación de lineamientos para la implementación del mismo, se realizó en junio de 2022 durante Comité Local con la participación del equipo de trabajo (funcionarios y contratistas) del PNN Los Nevados. En lo corrido de la vigencia 2023 no se han generado espacios de socialización del plan de contingencia de riesgo público.
El 19 de julio de 2023 se genera jornada de trabajo con la líder en gestión del riesgo de la DATO para generar la revisión del documento Plan de contingencias de riesgo publico aprobado y en implementación y orientar la ruta para iniciar fase de actualización.
Se aporta informe de la implementación Plan de Contingencia Riesgo Público correspondiente al periodo Abril-Mayo - Junio 2023.</t>
    </r>
    <r>
      <rPr>
        <b/>
        <sz val="10"/>
        <color theme="1"/>
        <rFont val="Arial Narrow"/>
        <family val="2"/>
      </rPr>
      <t xml:space="preserve">
Evidencia </t>
    </r>
    <r>
      <rPr>
        <sz val="10"/>
        <color theme="1"/>
        <rFont val="Arial Narrow"/>
        <family val="2"/>
      </rPr>
      <t xml:space="preserve">PNN Los Nevados:
Anexo 1 Orfeo Aprob PCRP NEV 2021
Anexo 2 PCRP 2021 aprobado
Anexo 3 Informe de implementacion PDCRP PNN Nevados
4 Anexos Infor Imp Plan Cont Riesg Publ </t>
    </r>
    <r>
      <rPr>
        <sz val="10"/>
        <color rgb="FFFF0000"/>
        <rFont val="Arial Narrow"/>
        <family val="2"/>
      </rPr>
      <t xml:space="preserve"> </t>
    </r>
    <r>
      <rPr>
        <sz val="10"/>
        <color theme="1"/>
        <rFont val="Arial Narrow"/>
        <family val="2"/>
      </rPr>
      <t xml:space="preserve"> 
6</t>
    </r>
    <r>
      <rPr>
        <b/>
        <sz val="10"/>
        <color theme="1"/>
        <rFont val="Arial Narrow"/>
        <family val="2"/>
      </rPr>
      <t>.PNN Nevado Del Huila:</t>
    </r>
    <r>
      <rPr>
        <sz val="10"/>
        <color theme="1"/>
        <rFont val="Arial Narrow"/>
        <family val="2"/>
      </rPr>
      <t xml:space="preserve">  El Plan de Contingencia por riesgo público se encuentra actualizado, Se han desarrollado dos reuniones de socialización de este documento, la primera, en el mes de mayo con todo el equipo de trabajo y una posterior en el mes de julio, dirigida al nuevo profesional de Restauración, quien se contrató a partir del día 28 de julio de 2023.
</t>
    </r>
    <r>
      <rPr>
        <b/>
        <sz val="10"/>
        <color theme="1"/>
        <rFont val="Arial Narrow"/>
        <family val="2"/>
      </rPr>
      <t>Evidencias:</t>
    </r>
    <r>
      <rPr>
        <sz val="10"/>
        <color theme="1"/>
        <rFont val="Arial Narrow"/>
        <family val="2"/>
      </rPr>
      <t xml:space="preserve"> 
1. 1. SOCIALIZACIÓN PLAN DE CONTINGENCIA DE RIESGO PÚBLICO PNN-NHU (PCRP).docx
2. 2. Asistencia Socialización PCRP.xlsx - GAINF_FO_04
3. 3. Lista_Asistencia_Inducción_socialización_PRP_PEC_Profesional RE 28-07-2023
7.</t>
    </r>
    <r>
      <rPr>
        <b/>
        <sz val="10"/>
        <color theme="1"/>
        <rFont val="Arial Narrow"/>
        <family val="2"/>
      </rPr>
      <t xml:space="preserve">PNN Puracé:  </t>
    </r>
    <r>
      <rPr>
        <sz val="10"/>
        <color theme="1"/>
        <rFont val="Arial Narrow"/>
        <family val="2"/>
      </rPr>
      <t>El documento PCRP actualizado fue socializado al personal del PNN Puracé durante el primer comité local interno realizado el dìa 8 de mayo de 2023. EVIDENCIA: Lista de asistencia comité local_8 mayo 2023.
8.</t>
    </r>
    <r>
      <rPr>
        <b/>
        <sz val="10"/>
        <color theme="1"/>
        <rFont val="Arial Narrow"/>
        <family val="2"/>
      </rPr>
      <t>PNN Selva De Florencia</t>
    </r>
    <r>
      <rPr>
        <sz val="10"/>
        <color theme="1"/>
        <rFont val="Arial Narrow"/>
        <family val="2"/>
      </rPr>
      <t>: El técnico Jose Alzate, se encuentra actualizando el documento del PCRP. Durante Comite técnico del dia 5 de julio, se diligencia con todo el equipo del AP la matriz de clasificación del riesgo (PRP_Borrador).
9</t>
    </r>
    <r>
      <rPr>
        <b/>
        <sz val="10"/>
        <color theme="1"/>
        <rFont val="Arial Narrow"/>
        <family val="2"/>
      </rPr>
      <t>.PNN Tatamá</t>
    </r>
    <r>
      <rPr>
        <sz val="10"/>
        <color theme="1"/>
        <rFont val="Arial Narrow"/>
        <family val="2"/>
      </rPr>
      <t>: El Parque Nacional Natural Tatamá se encuentra en proceso de construcción del documento, No se anexa evidencia.
10.</t>
    </r>
    <r>
      <rPr>
        <b/>
        <sz val="10"/>
        <color theme="1"/>
        <rFont val="Arial Narrow"/>
        <family val="2"/>
      </rPr>
      <t>SFF Galeras</t>
    </r>
    <r>
      <rPr>
        <sz val="10"/>
        <color theme="1"/>
        <rFont val="Arial Narrow"/>
        <family val="2"/>
      </rPr>
      <t>: Reunión de riesgo publico realizada el día 27 de abril de 2023, donde se trataron temas relacionados con diferentes situaciones de riesgo público que se hubiesen presentado en los diferentes sectores del SFF Galeras, para la toma de medidas de prevención y protección del personal del equipo de trabajo del área protegida.  Hasta la fecha no se presenta novedades que reportar. EVIDENCIA: Registro de aistencia y ayuda de memoria. 
11.</t>
    </r>
    <r>
      <rPr>
        <b/>
        <sz val="10"/>
        <color theme="1"/>
        <rFont val="Arial Narrow"/>
        <family val="2"/>
      </rPr>
      <t>SFF Isla De La Corota</t>
    </r>
    <r>
      <rPr>
        <sz val="10"/>
        <color theme="1"/>
        <rFont val="Arial Narrow"/>
        <family val="2"/>
      </rPr>
      <t>: Se viene avanzando en su actualizaciòn. Se presentarán evidencias en el próximo reporte cuatrimestral. No se anexa evidencias.
12.</t>
    </r>
    <r>
      <rPr>
        <b/>
        <sz val="10"/>
        <color theme="1"/>
        <rFont val="Arial Narrow"/>
        <family val="2"/>
      </rPr>
      <t>SFF Otún Quimbaya</t>
    </r>
    <r>
      <rPr>
        <sz val="10"/>
        <color theme="1"/>
        <rFont val="Arial Narrow"/>
        <family val="2"/>
      </rPr>
      <t xml:space="preserve">: Durante el segundo trimestre, se viene trabajando en la actualización del Plan de Contingencia para Riesgo Público, para lo cual se realizó conjuntamente en reunión de equipo realizada el 23 de junio  la actualización de la matriz o clasificación del riesgo (amenazas y vulnerabilidades).
</t>
    </r>
    <r>
      <rPr>
        <b/>
        <sz val="10"/>
        <color theme="1"/>
        <rFont val="Arial Narrow"/>
        <family val="2"/>
      </rPr>
      <t>Evidencia:</t>
    </r>
    <r>
      <rPr>
        <sz val="10"/>
        <color theme="1"/>
        <rFont val="Arial Narrow"/>
        <family val="2"/>
      </rPr>
      <t xml:space="preserve"> Anexo 1.Lista asistencia 23062023 - Anexo 1.Matriz clasificacion del riesgo
URL
https://drive.google.com/drive/folders/1lmKv_YtEvh66bZi6X5P4NiGiFDGR3vGR?usp=drive_link</t>
    </r>
  </si>
  <si>
    <r>
      <t>1.</t>
    </r>
    <r>
      <rPr>
        <b/>
        <sz val="10"/>
        <color theme="1"/>
        <rFont val="Arial Narrow"/>
        <family val="2"/>
      </rPr>
      <t>PNN Complejo volcánico Doña Juana:</t>
    </r>
    <r>
      <rPr>
        <sz val="10"/>
        <color theme="1"/>
        <rFont val="Arial Narrow"/>
        <family val="2"/>
      </rPr>
      <t xml:space="preserve">  Se documenta las acciones de implementación del  PECDNS conforme el cronograma. Evidencia: correo envío Informe de Implementación PECDNSN PCVDJC , informe de implementación 2 trimestre 2023
2.</t>
    </r>
    <r>
      <rPr>
        <b/>
        <sz val="10"/>
        <color theme="1"/>
        <rFont val="Arial Narrow"/>
        <family val="2"/>
      </rPr>
      <t>PNN Cueva De Los Guacharos:</t>
    </r>
    <r>
      <rPr>
        <sz val="10"/>
        <color theme="1"/>
        <rFont val="Arial Narrow"/>
        <family val="2"/>
      </rPr>
      <t xml:space="preserve">  Se presenta el informe de avance de implementación del PECDNS para el II trimestre de 2023. Evidencia ANEXO 1_INF TRIM II PEC 02-06-2023.pdf
3.</t>
    </r>
    <r>
      <rPr>
        <b/>
        <sz val="10"/>
        <color theme="1"/>
        <rFont val="Arial Narrow"/>
        <family val="2"/>
      </rPr>
      <t xml:space="preserve">PNN Las Hermosas: </t>
    </r>
    <r>
      <rPr>
        <sz val="10"/>
        <color theme="1"/>
        <rFont val="Arial Narrow"/>
        <family val="2"/>
      </rPr>
      <t xml:space="preserve">Se presenta el informe de avance de implementación del PECDNS para el II trimestre de 2023. </t>
    </r>
    <r>
      <rPr>
        <b/>
        <sz val="10"/>
        <color theme="1"/>
        <rFont val="Arial Narrow"/>
        <family val="2"/>
      </rPr>
      <t xml:space="preserve"> Evidencia:</t>
    </r>
    <r>
      <rPr>
        <sz val="10"/>
        <color theme="1"/>
        <rFont val="Arial Narrow"/>
        <family val="2"/>
      </rPr>
      <t xml:space="preserve">   "INFORME_GR_PAA__II_TRIMESTRE_2023_AJU"
4.</t>
    </r>
    <r>
      <rPr>
        <b/>
        <sz val="10"/>
        <color theme="1"/>
        <rFont val="Arial Narrow"/>
        <family val="2"/>
      </rPr>
      <t>PNN Las Orquídeas</t>
    </r>
    <r>
      <rPr>
        <sz val="10"/>
        <color theme="1"/>
        <rFont val="Arial Narrow"/>
        <family val="2"/>
      </rPr>
      <t>:  El PECDNS se encuentra en ajuste 
5</t>
    </r>
    <r>
      <rPr>
        <b/>
        <sz val="10"/>
        <color theme="1"/>
        <rFont val="Arial Narrow"/>
        <family val="2"/>
      </rPr>
      <t>.PNN Los Nevados</t>
    </r>
    <r>
      <rPr>
        <sz val="10"/>
        <color theme="1"/>
        <rFont val="Arial Narrow"/>
        <family val="2"/>
      </rPr>
      <t>: En términos de la implementación del Plan de Emergencias, se reportan las siguientes acciones relevantes:
Se generan espacios internos de planificación frente a la contingencia generada por el aumento en la actividad del Nevado del Ruiz de Nivel Amarillo a NIVEL NARANJA Ó (III), ERUPCION PROBABLE EN TERMINO DE DÍAS O SEMANAS, emitida el día jueves 30 de marzo de 2023. Al respecto se proyecta una propuesta de Plan de acción parala atención y gestión del Parque ante el cambio de actividad del volcán.
Producto del incremento en la actividad del volcán nevado del Ruiz,  surge la necesidad de actualizar el plan de emergencias, específicamente el plan de contingencias por actividad volcánica para posibilitar la realización de actividades misionales en algunos sectores de menor riesgo, generando el ejercicio en conjunto con la lider temática de la DTAO y en coordinación con la Oficina de Gestión del Riesgo de Parques Nacionales Naturales de Colombia.
Participación activa en los Consejos Municipales y Departamentales para la Gestión del Riesgo de Desastres CMGRD y CDGRD derivados del incremento actividad volcán nevado del Ruiz; así las cosas se ha participado en los Consejos de Risaralda, Manizales, Ibagué, Murillo,  Salento,  Santa Isabel  y Anzoátegui. 
Evidencias:Boletín extraordinario del 30 de marzo de 2023
Informe implementación Plan de Emergencias 
Actualización Plan Emergencias PNN Los Nevados
6.</t>
    </r>
    <r>
      <rPr>
        <b/>
        <sz val="10"/>
        <color theme="1"/>
        <rFont val="Arial Narrow"/>
        <family val="2"/>
      </rPr>
      <t>PNN Nevado Del Huila</t>
    </r>
    <r>
      <rPr>
        <sz val="10"/>
        <color theme="1"/>
        <rFont val="Arial Narrow"/>
        <family val="2"/>
      </rPr>
      <t xml:space="preserve">: Durante el periodo de reporte, se elaboró y presentó para reporte de PAA el Informe trimestral de implementación del PECDNS del PNN Nevado del Huila
</t>
    </r>
    <r>
      <rPr>
        <b/>
        <sz val="10"/>
        <color theme="1"/>
        <rFont val="Arial Narrow"/>
        <family val="2"/>
      </rPr>
      <t>Evidencias:</t>
    </r>
    <r>
      <rPr>
        <sz val="10"/>
        <color theme="1"/>
        <rFont val="Arial Narrow"/>
        <family val="2"/>
      </rPr>
      <t xml:space="preserve">
- INFORME II TRIMESTRE 2023 PECDNS PNN NEVADO DEL HUILA
- ANEXOS INFORME_II_TRIM_2023_PECNDS-NHU
-PAA 2023 - NHU Reporte Junio
7.</t>
    </r>
    <r>
      <rPr>
        <b/>
        <sz val="10"/>
        <color theme="1"/>
        <rFont val="Arial Narrow"/>
        <family val="2"/>
      </rPr>
      <t>PNN Puracé</t>
    </r>
    <r>
      <rPr>
        <sz val="10"/>
        <color theme="1"/>
        <rFont val="Arial Narrow"/>
        <family val="2"/>
      </rPr>
      <t>: Se remite a la DTAO el informe de PECDNS correspondiente al segundo trimestre del año 2023.
8.</t>
    </r>
    <r>
      <rPr>
        <b/>
        <sz val="10"/>
        <color theme="1"/>
        <rFont val="Arial Narrow"/>
        <family val="2"/>
      </rPr>
      <t>PNN Selva De Florencia</t>
    </r>
    <r>
      <rPr>
        <sz val="10"/>
        <color theme="1"/>
        <rFont val="Arial Narrow"/>
        <family val="2"/>
      </rPr>
      <t>: Se llevan a cabo acciones en 11 actividades del PECDNS (Informe de implementación PECDNS con evidencias). 
9.</t>
    </r>
    <r>
      <rPr>
        <b/>
        <sz val="10"/>
        <color theme="1"/>
        <rFont val="Arial Narrow"/>
        <family val="2"/>
      </rPr>
      <t>PNN Tatamá</t>
    </r>
    <r>
      <rPr>
        <sz val="10"/>
        <color theme="1"/>
        <rFont val="Arial Narrow"/>
        <family val="2"/>
      </rPr>
      <t xml:space="preserve">: El PNN Tatamá realizó el reporte de avance de implementación del Plan de Emergencia.
</t>
    </r>
    <r>
      <rPr>
        <b/>
        <sz val="10"/>
        <color theme="1"/>
        <rFont val="Arial Narrow"/>
        <family val="2"/>
      </rPr>
      <t>EVIDENCIA</t>
    </r>
    <r>
      <rPr>
        <sz val="10"/>
        <color theme="1"/>
        <rFont val="Arial Narrow"/>
        <family val="2"/>
      </rPr>
      <t>: INFORME_PECDANS_II_TRIMESTRE_2023
10.</t>
    </r>
    <r>
      <rPr>
        <b/>
        <sz val="10"/>
        <color theme="1"/>
        <rFont val="Arial Narrow"/>
        <family val="2"/>
      </rPr>
      <t>SFF Galeras</t>
    </r>
    <r>
      <rPr>
        <sz val="10"/>
        <color theme="1"/>
        <rFont val="Arial Narrow"/>
        <family val="2"/>
      </rPr>
      <t>: Se cuenta con un informe del avance en la implementación del PECNDS con sus respecivos anexos. Anexo 1_informe implementacion PEC con anexos
11.</t>
    </r>
    <r>
      <rPr>
        <b/>
        <sz val="10"/>
        <color theme="1"/>
        <rFont val="Arial Narrow"/>
        <family val="2"/>
      </rPr>
      <t>SFF Isla De La Corota</t>
    </r>
    <r>
      <rPr>
        <sz val="10"/>
        <color theme="1"/>
        <rFont val="Arial Narrow"/>
        <family val="2"/>
      </rPr>
      <t xml:space="preserve">: Actividad realizada. Informe de implementación II Trimestre enviado a DTAO.
</t>
    </r>
    <r>
      <rPr>
        <b/>
        <sz val="10"/>
        <color theme="1"/>
        <rFont val="Arial Narrow"/>
        <family val="2"/>
      </rPr>
      <t>Anexos:</t>
    </r>
    <r>
      <rPr>
        <sz val="10"/>
        <color theme="1"/>
        <rFont val="Arial Narrow"/>
        <family val="2"/>
      </rPr>
      <t xml:space="preserve">
1. Cron. Implementación y sgto PECDNS_SFIC 2023
2. Memo 120236260001783_00001
3. Carpeta anexos II Trimestre
12.</t>
    </r>
    <r>
      <rPr>
        <b/>
        <sz val="10"/>
        <color theme="1"/>
        <rFont val="Arial Narrow"/>
        <family val="2"/>
      </rPr>
      <t xml:space="preserve">SFF Otún Quimbaya: </t>
    </r>
    <r>
      <rPr>
        <sz val="10"/>
        <color theme="1"/>
        <rFont val="Arial Narrow"/>
        <family val="2"/>
      </rPr>
      <t xml:space="preserve">Durante el trimestre 2 de 2023 se hace socialización del Plan de emergencia al equipo de trabajo con énfasis en seguimiento de condiciones climáticas y nivel de actividad del volcán nevado del Ruiz. Se continua con relacionamiento interinstitucional en torno a la gestión del riesgo por medio de participación en la  Comisión Permanente de incendios forestales de Risaralda y la comisión de Conocimiento, ambas hacen parte del Consejo Departamental de gestión de Riesgo de Risaralda; reuniones realizadas en mayo, 17, 16 y junio 14.  Se hace seguimiento a las condiciones hidrometerológicas relacionadas con las amenazas identificadas mediante revisión de información del IDEAM, al igual que la revisión de los reportes por parte del Servicio Geológico Colombiano sobre el volcán nevado del Ruiz, el cual en marzo 30 cambia de nivel de actividad amarillo a naranja; Posteriormente en el boletín con fecha junio 27, el volcán pasa de nivel de actividad naranja a amarillo. De acuerdo con esto, el volcán Nevado del Ruiz estuvo en nivel de actividad naranja durante 90 días; en la actualidad está en nivel amarillo. Se continúa haciendo mantenimiento quincenal al sistema de acueducto. Se analiza la situación de riesgo de árboles ubicados en la vivienda La Cabaña del predio la Escuela -Rio arriba, en este sentido se emite Concepto Técnico No. 20236280000471, en el que se viabiliza darle manejo a dos árboles que pueden causar daños a la vivienda y sus ocupantes. El Concepto técnico se envía al usuario por medio del oficio con radicado No.   20236280000461.
</t>
    </r>
    <r>
      <rPr>
        <b/>
        <sz val="10"/>
        <color theme="1"/>
        <rFont val="Arial Narrow"/>
        <family val="2"/>
      </rPr>
      <t>EVIDENCIAS:</t>
    </r>
    <r>
      <rPr>
        <sz val="10"/>
        <color theme="1"/>
        <rFont val="Arial Narrow"/>
        <family val="2"/>
      </rPr>
      <t xml:space="preserve">
Anexo 1. Envio alertas plan de emergencia ABRIL
Anexo 2. Envio alertas plan de Emergencias MAYO
Anexo 3, Envio alertar plan de emergencias JUNIO
Anexo 4. Informe plan de emergencias 2 trimestre</t>
    </r>
  </si>
  <si>
    <r>
      <t xml:space="preserve">12. PNN Los Nevados : El 14 de julio de 2023, se presentó la marcha promovida por los prestadores de servicios turísticos exigiendo la apertura inmediata del PNN Los Nevados.
Al respecto de esta manifestación, con antelación desde el PNN Los Nevados se reportó al Director encargado de la DTAO y a la Oficina de Gestión del Riesgo del nivel central de PNNC, lo que motivó un correo generado por la Oficina de Gestión del Riesgo en el que se brindar orientaciones al equipo del PNN Los Nevados para enfrentar la situación. Estas orientaciones fueron compartidas a los funcionarios y contratistas que laboran en el PNN Los Nevados.
Evidencia PNN Los Nevados: Correl electrónico enviado a la DTAO y correo electrónico Oficina Gestión del Riesgo 
AP DTAO 
SOLO SE REPORTA POR LA AP SI SE PRESENTARON  SITUACIONES DE RIESGO PUBLICO Y SE ACTIVO EL PCRP , SE ADJUNTA COMO EVIDENCIA EL CORREO ENVIADO A LA DT o NIVEL CENTRAL SOBRE LA SITUACIÓN.
1.PNN Complejo volcánico Doña Juana:  No se anexa evidencia, ni soporte de ejecución por cuanto el control correctivo solo se activa cuando el riesgo se materializa y a la fecha el evento no se ha ejecutado.
2.PNN Cueva De Los Guacharos:  No se anexa evidencia, ni soporte de ejecución por cuanto el control correctivo solo se activa cuando el riesgo se materializa y a la fecha el evento no se ha ejecutado.
</t>
    </r>
    <r>
      <rPr>
        <b/>
        <sz val="10"/>
        <color theme="1"/>
        <rFont val="Arial Narrow"/>
        <family val="2"/>
      </rPr>
      <t>3.PNN Las Hermosas</t>
    </r>
    <r>
      <rPr>
        <sz val="10"/>
        <color theme="1"/>
        <rFont val="Arial Narrow"/>
        <family val="2"/>
      </rPr>
      <t>:  El 31 de Julio a las 4:00 de la tarde aproximadamente, fue hurtada la Camioneta Cheverolet D-MAX con placa OML 021 asignada al AP, en la via que comunica la vereda Bolo Blanco, con la cabecera Municipal del municipio de Pradera-Valle del Cauca, en el incidente se autoadjudico a las Disidencias de la Columna Adan Izquierdo. Se hicieron los reportes a las entideades competentes y se envio el reporte de la denuncia a la DTAO mediante ORFEO  con radicado No 20236190001063 y 20236190001083   Evidencia: NC_765636000183202300195 (noticia criminal) 
4.PNN Las Orquídeas:  No se anexa evidencia, ni soporte de ejecución por cuanto el control correctivo solo se activa cuando el riesgo se materializa y a la fecha el evento no se ha ejecutado.
5.PNN Nevado Del Huila:  No se anexa evidencia, ni soporte de ejecución por cuanto el control correctivo solo se activa cuando el riesgo se materializa y a la fecha el evento no se ha ejecutado.
6.PNN Puracé:  No se anexa evidencia, ni soporte de ejecución por cuanto el control correctivo solo se activa cuando el riesgo se materializa y a la fecha el evento no se ha ejecutado.
7.PNN Selva De Florencia:  No se anexa evidencia, ni soporte de ejecución por cuanto el control correctivo solo se activa cuando el riesgo se materializa y a la fecha el evento no se ha ejecutado.
8.PNN Tatamá:  No se anexa evidencia, ni soporte de ejecución por cuanto el control correctivo solo se activa cuando el riesgo se materializa y a la fecha el evento no se ha ejecutado.
9.SFF Galeras:  No se anexa evidencia, ni soporte de ejecución por cuanto el control correctivo solo se activa cuando el riesgo se materializa y a la fecha el evento no se ha ejecutado.
10.SFF Isla De La Corota:  No se anexa evidencia, ni soporte de ejecución por cuanto el control correctivo solo se activa cuando el riesgo se materializa y a la fecha el evento no se ha ejecutado.
11.SFF Otún Quimbaya:  No se anexa evidencia, ni soporte de ejecución por cuanto el control correctivo solo se activa cuando el riesgo se materializa y a la fecha el evento no se ha ejecutado.
https://drive.google.com/drive/folders/12v2OrO7n-BUjTYtxpiT3nflM5Slx8aiM?usp=sharing</t>
    </r>
  </si>
  <si>
    <r>
      <rPr>
        <b/>
        <sz val="10"/>
        <color theme="1"/>
        <rFont val="Arial Narrow"/>
        <family val="2"/>
      </rPr>
      <t>PNN NHU:</t>
    </r>
    <r>
      <rPr>
        <sz val="10"/>
        <color theme="1"/>
        <rFont val="Arial Narrow"/>
        <family val="2"/>
      </rPr>
      <t xml:space="preserve"> El día 28 de abril de 2023, se remitió memorando 20236210000733 donde se indica al Director Territorial las condiciones de Riesgo Público de la jurisdicción del AP. Se presenta evidencia en el segundo reporte del Mapa de Riesgos debido a que cuando se presentó la situación, ya se había reportado el I Seguimiento al Mapa de riesgos
Evidencias: - Memorando 20236210000733 Reporte situación de RP en NHU 
- Anexo. Panflet   
</t>
    </r>
    <r>
      <rPr>
        <b/>
        <sz val="10"/>
        <color theme="1"/>
        <rFont val="Arial Narrow"/>
        <family val="2"/>
      </rPr>
      <t>PNN Los Nevados</t>
    </r>
    <r>
      <rPr>
        <sz val="10"/>
        <color theme="1"/>
        <rFont val="Arial Narrow"/>
        <family val="2"/>
      </rPr>
      <t xml:space="preserve">:
El 14 de julio de 2023, se presentó la marcha promovida por los prestadores de servicios turísticos exigiendo la apertura inmediata del PNN Los Nevados.
Al respecto de esta manifestación, con antelación desde el PNN Los Nevados se reportó al Director encargado de la DTAO y a la Oficina de Gestión del Riesgo del nivel central de Parques lo que motivó un correo generado por la Oficina de Gestión del Riesgo en el que se brindar orientaciones al equipo del PNN Los Nevados para enfrentar la situación. Estas orientaciones fueron compartidas a los funcionarios y contratistas que laboran en el PNN Los Nevados.
Evidencia PNN Los Nevados: Correl electrónico enviado a la DTAO y correo electrónico Oficina Gestión del Riesgo 
</t>
    </r>
    <r>
      <rPr>
        <b/>
        <sz val="10"/>
        <color theme="1"/>
        <rFont val="Arial Narrow"/>
        <family val="2"/>
      </rPr>
      <t>PNN Las hermosas</t>
    </r>
    <r>
      <rPr>
        <sz val="10"/>
        <color theme="1"/>
        <rFont val="Arial Narrow"/>
        <family val="2"/>
      </rPr>
      <t>: El 31 de Julio a las 4:00 de la tarde aproximadamente, fue hurtada la Camioneta Chevrolet D-MAX con placa OML 021 asignada al AP, en la via que comunica la vereda Bolo Blanco, con la cabecera Municipal del municipio de Pradera-Valle del Cauca, en el incidente fue perpetrado por  las Disidencias de la FARC, Columna Adan Izquierdo (Autoadjudicación). Se hicieron los reportes a las entideades competentes y se envio el reporte de la denuncia a la DTAO mediante ORFEO  con radicado No 20236190001063 y 20236190001083   Evidencia: NC_765636000183202300195 (noticia criminal) 
EN LAS OTRAS AP NO SE PRESENTARON  SITUACIONES DE RIESGO PUBLICO.</t>
    </r>
  </si>
  <si>
    <t>1.PNN Complejo volcánico Doña Juana: X 
2.PNN Cueva De Los Guacharos: X
4.PNN Las Orquídeas: X
6.PNN Puracé: X
7.PNN Selva De Florencia: X
8.PNN Tatamá: X
9.SFF Galeras: X
10.SFF Isla De La Corota: X
11.SFF Otún Quimbaya: X</t>
  </si>
  <si>
    <t>12. PNN Nevados X 
5.PNN Nevado Del Huila: X
3.PNN Las Hermosas: X</t>
  </si>
  <si>
    <t>1.	PNN Complejo volcánico Doña Juana: No se genera alerta, se cumple con el control
2.	PNN Cueva De Los Guacharos: No se genera alerta, se cumple con el control
3.	PNN Las Hermosas: No se genera alerta, se cumple con el control
4.	PNN Las Orquídeas: No se genera alerta, se cumple con el control
5.	PNN Los Nevados: No se genera alerta, se cumple con el contro
6.	PNN Nevado Del Huila: No se genera alerta, se cumple con el control
7.	PNN Puracé: No se genera alerta, se cumple con el control
8.	PNN Selva De Florencia: No se genera alerta, se cumple con el control
9.	PNN Tatamá: No se genera alerta, se cumple con el control
10.	SFF Galeras: No se genera alerta, se cumple con el control
11.	SFF Isla De La Corota: No se genera alerta, se cumple con el control
12.	SFF Otún Quimbaya: No se genera alerta, se cumple con el control</t>
  </si>
  <si>
    <t>No se ha materializado el riesgo, se han desarrollado los controles 
PNN NHU: La información tomada en campo y cargada en la plataforma SICOSMART fue remitida a la DTAO, sin generar omisión de la misma</t>
  </si>
  <si>
    <t xml:space="preserve">1. PNN Complejo volcánico Doña Juana: 16,6%   
2.PNN Cueva De Los Guacharos: 67%
3.PNN Las Hermosas: 66,66%
4.PNN Las Orquídeas: 66,66%
5.PNN Los Nevados: 66,66%
6.PNN Nevado Del Huila: 66,66%
7.PNN Puracé: 66,66 
8.PNN Selva De Florencia: 66,66
9.PNN Tatamá: 66,66%
10.SFF Galeras: 66,6%
11.SFF Isla De La Corota: 33%
12.SFF Otún Quimbaya: 33% </t>
  </si>
  <si>
    <t xml:space="preserve">1. El responsable del tramite al momento de realizarse un pago (presupuestal o no presupuestal) se presenta control dual de acceso al portal bancario.
En las Direcciones Territoriales, el perfil preparador esta a cargo del funcionario con funciones de pagaduría  que realiza la verificación de los soportes con el fin de registrar la información en el Portal Bancario, dejando como evidencia soporte pagos pendientes de autorización. 
Seguidamente el  perfil autorizador esta a cargo del Coordinador del Grupo interno de trabajo, quien ingresa al portal bancario y verifica la información registrada por el pertil preparador quien aprueba los registros para pago; se documenta bajo el reporte de pagos massivos colombia.  
En nivel central, el perfil preparador esta a cargo del profesional de la Tesorería y el perfil aprobador esta a cargo del funcionario con funciones de pagaduría, quienes llevan a cabo el giro de los recursos a través del portal Bancario, dejando como evidencia los soportes del boletín diario de caja y bancos. </t>
  </si>
  <si>
    <r>
      <rPr>
        <b/>
        <sz val="10"/>
        <color theme="1"/>
        <rFont val="Arial Narrow"/>
        <family val="2"/>
      </rPr>
      <t>DTOR</t>
    </r>
    <r>
      <rPr>
        <sz val="10"/>
        <color theme="1"/>
        <rFont val="Arial Narrow"/>
        <family val="2"/>
      </rPr>
      <t xml:space="preserve">: El 09 de junio de 2023, se realizó capacitación y sensibilización Virtual, sobre el proceso sancionatorio ambiental Ley 1333/2009, al equipo de trabajo del PNN Tuparro. (Anexo9).
DTAN: En el periodo de reporte, se realizaron 2 sensibilización sobre el proceso sancionatorio ambiental Ley 1333/2009, ANEXOS: 1. Lista de Asistencia Sancionatorios 28.06.-  2. Lista de Asistencia Sancionatorios 19.07.
</t>
    </r>
    <r>
      <rPr>
        <b/>
        <sz val="10"/>
        <color theme="1"/>
        <rFont val="Arial Narrow"/>
        <family val="2"/>
      </rPr>
      <t>DTCA</t>
    </r>
    <r>
      <rPr>
        <sz val="10"/>
        <color theme="1"/>
        <rFont val="Arial Narrow"/>
        <family val="2"/>
      </rPr>
      <t xml:space="preserve">: durante el periodo de mayo a julio de 2023, se realizaron dos (2) sensibilizaciones sobre el cumplimiento de los tiempos otorgados por la norma en el procedimiento sancionatorio para evitar dilaciones, se adjunta: Capacitaciones 243- SANCIONATORIOS, CITACIÓN A LA ACTIVIDAD- Gmail - Invitación actualizada_ Sensibilización sobre el cumplimiento de los tiempos en e... mar 23 de may de 2023 09_00 - 10_30 (COT) (builes0689@gmail.com), LISTA DE ASISTENCIA 23-05-2023., LISTA DE ASISTENCIA 24 DE MAYO DE 2023 MAÑANA y PRESENTACIÓN DEFINITIVA.
</t>
    </r>
    <r>
      <rPr>
        <b/>
        <sz val="10"/>
        <color theme="1"/>
        <rFont val="Arial Narrow"/>
        <family val="2"/>
      </rPr>
      <t>DTAM</t>
    </r>
    <r>
      <rPr>
        <sz val="10"/>
        <color theme="1"/>
        <rFont val="Arial Narrow"/>
        <family val="2"/>
      </rPr>
      <t xml:space="preserve">: Se realiza reunión entre el SF PMOIA y profesionales PVyC, SIG y Jurídica de la DTAM, a fin de revisar y orientar el proceso de actualización del Protocolo PVyC del SF PMOIA y el proceso sancionatorio ley 1333 de 2009. Se hace Capacitación sobre Autoridad Ambiental al interior de PNNC con Ejército y Policía Nacional del municipio de Orito y socialización del SF PMOIA y PCRP. Anexo 10 03_21_2023 Asist-Memo_Reun_con DTAM_Actualiz_Protoc_PVyC_SFPMOIA. Anexo 11 Capacitación de Autoridad Ambiental en PNNC con Fuerza Publica de Orito. 
</t>
    </r>
    <r>
      <rPr>
        <b/>
        <sz val="10"/>
        <color theme="1"/>
        <rFont val="Arial Narrow"/>
        <family val="2"/>
      </rPr>
      <t>DTAO</t>
    </r>
    <r>
      <rPr>
        <sz val="10"/>
        <color theme="1"/>
        <rFont val="Arial Narrow"/>
        <family val="2"/>
      </rPr>
      <t xml:space="preserve">:  Se realizo Capacitacion en proceso sancionatorios al Equipo Juridico y tecnico de la DTAO y se programaron Capacitaciones a las Areas Protegidas  Se avanza en un 14,29% en las capacitaciones realizadas en el equipo tecnico y Juridico de la DTAO.
</t>
    </r>
    <r>
      <rPr>
        <b/>
        <sz val="10"/>
        <color theme="1"/>
        <rFont val="Arial Narrow"/>
        <family val="2"/>
      </rPr>
      <t>Evidencias</t>
    </r>
    <r>
      <rPr>
        <sz val="10"/>
        <color theme="1"/>
        <rFont val="Arial Narrow"/>
        <family val="2"/>
      </rPr>
      <t>: Capacitaciones sancionatorios DTAO, presentacion-pnnc-2023, Programacion Capacitaciones AP 2023 y WhatsApp Image 2023-07-27 at 8.18.04 PM
GTEA: Se encuentran pendientes las capacitaciones al nivel territorial desde el componente sancionatoria, las cuales se atenderán acorde a la actualización del procedimiento interno de la entidad y el documento estado de procesos sancionatorios propuesto. No se anexan evidencias.
DTPA: se realizo socialización de sensibilización Autoridad Ambiental al área protegida Farrallones de Cali, se realizó el día 14 de junio de 2023. Evidencia:
Anexo 1_Presentación_Riesgo publico, Manejo de comunicaciones y Prevención, Vigilancia y Cont
Anexo 2_Lista de asistencia Riesgo publico, Manejo de comunicaciones y Prevención, Vigilancia y Control.</t>
    </r>
  </si>
  <si>
    <t>DTOR: El monitoreo y los soportes suministrados, son conformes a la descripción del mapa de riesgos, denotando un adecuado seguimiento
DTCA: El monitoreo y los soportes suministrados, son conformes a la descripción del mapa de riesgos, denotando un adecuado seguimiento
DTAO: El monitoreo y los soportes suministrados, son conformes a la descripción del mapa de riesgos, denotando un adecuado seguimiento
DTPA: El monitoreo y los soportes suministrados, son conformes a la descripción del mapa de riesgos, denotando un adecuado seguimiento
DTAM: El monitoreo y los soportes suministrados, son conformes a la descripción del mapa de riesgos, denotando un adecuado seguimiento
DTAN: El monitoreo y los soportes suministrados, son conformes a la descripción del mapa de riesgos, denotando un adecuado seguimiento
GTEA: La Unidad de Decisión no programó avances al respecto para el periodo reportado</t>
  </si>
  <si>
    <r>
      <rPr>
        <b/>
        <sz val="10"/>
        <rFont val="Arial Narrow"/>
        <family val="2"/>
      </rPr>
      <t>GPM:</t>
    </r>
    <r>
      <rPr>
        <sz val="10"/>
        <rFont val="Arial Narrow"/>
        <family val="2"/>
      </rPr>
      <t xml:space="preserve"> Durante el periodo mayo-agosto la SGM-GPM realizó la validación de los reportes para los tres indicadores PAA asociados a investigación y monitoreo  de cada AP y DT en matrices presentados para los trimestres 1 y 2 de 2023. La validación realizada por AP y DT se incluyó en la matriz PAA asignada, se remitío a cada DT por correo electrónico y se consolidó en las respectivas matrices de seguimiento.
</t>
    </r>
    <r>
      <rPr>
        <b/>
        <sz val="10"/>
        <rFont val="Arial Narrow"/>
        <family val="2"/>
      </rPr>
      <t>Nota</t>
    </r>
    <r>
      <rPr>
        <sz val="10"/>
        <rFont val="Arial Narrow"/>
        <family val="2"/>
      </rPr>
      <t xml:space="preserve">. Se incluye validaciones de primer trimestre dado que en el primer reporte esta actividad aún no se hbía ejecutado.
</t>
    </r>
    <r>
      <rPr>
        <b/>
        <sz val="10"/>
        <rFont val="Arial Narrow"/>
        <family val="2"/>
      </rPr>
      <t>Evidencias:</t>
    </r>
    <r>
      <rPr>
        <sz val="10"/>
        <rFont val="Arial Narrow"/>
        <family val="2"/>
      </rPr>
      <t xml:space="preserve">
1.Matriz -1.%VocInfoMonitoreo_28jul2023.xlsx
2. Matriz-2.%VOCInforInvestigación_28jul2023.xlsx
3. Matriz- 3.HM_No.Invetigacione_28jul2023.xlsx
4. Carpeta ValidacionesTrimestre 1
5. Carpeta ValidacionesTrimestre 2
https://drive.google.com/drive/u/0/folders/1B-_kNACKhR8apnD36eFe45Wd6Gstv8Y9</t>
    </r>
  </si>
  <si>
    <r>
      <rPr>
        <b/>
        <sz val="11"/>
        <rFont val="Arial Narrow"/>
        <family val="2"/>
      </rPr>
      <t xml:space="preserve">SGM - GPM: </t>
    </r>
    <r>
      <rPr>
        <sz val="11"/>
        <rFont val="Arial Narrow"/>
        <family val="2"/>
      </rPr>
      <t xml:space="preserve">El proceso de administración y manejo, hizo uso del procedimiento vigente GTH_PR_ 30_ Conflicto de intereses dispuesto por gestión del talento humano, para desarrollar una pieza gráfica de información (tipificación situaciones de conflicto de intereses), que junto con otra de las piezas de comunicación interna que compartio el grupo de comunicaciones para toda la entidad, se socializó vía correo electrónico a todo el equipo del GPM. A partir de esa información se diseño la segunda encuesta  de apropiación acerca de la información compartida. De dicha encuesta se registraron 7 respuestas, donde se denota claridad en la definición y/o interpretación de lo que es conflicto de intereses; sin embargo, se obtuvieron 2 respuestas donde se dijo que el procedimiento se conocia parcialmente  y 1 que no se conocía, por lo que se podría inferir que la información del mismo es mucho mejor socializarsa de manera gráfica y en diferentes momentos para mayor apropiación de la información. Se espera en último trimestre tener mayor alcance en la encuesta realizada.
</t>
    </r>
    <r>
      <rPr>
        <b/>
        <sz val="11"/>
        <rFont val="Arial Narrow"/>
        <family val="2"/>
      </rPr>
      <t xml:space="preserve">Anexos:
</t>
    </r>
    <r>
      <rPr>
        <sz val="11"/>
        <rFont val="Arial Narrow"/>
        <family val="2"/>
      </rPr>
      <t>1.Excel ConolidadoRep.</t>
    </r>
    <r>
      <rPr>
        <b/>
        <sz val="11"/>
        <rFont val="Arial Narrow"/>
        <family val="2"/>
      </rPr>
      <t xml:space="preserve">
</t>
    </r>
    <r>
      <rPr>
        <sz val="11"/>
        <rFont val="Arial Narrow"/>
        <family val="2"/>
      </rPr>
      <t>Segunda Encuesta-Tema  Conflicto de Intereses - Formularios de Google
Resultados_ Segunda Encuesta-Tema Conflicto de Intereses</t>
    </r>
  </si>
  <si>
    <r>
      <rPr>
        <b/>
        <sz val="11"/>
        <rFont val="Arial Narrow"/>
        <family val="2"/>
      </rPr>
      <t xml:space="preserve">SGM - GPM: </t>
    </r>
    <r>
      <rPr>
        <sz val="11"/>
        <rFont val="Arial Narrow"/>
        <family val="2"/>
      </rPr>
      <t xml:space="preserve">El proceso de participación social, hizo uso del procedimiento vigente GTH_PR_ 30_ Conflicto de intereses dispuesto por gestión del talento humano, para desarrollar una pieza gráfica de información (tipificación situaciones de conflicto de intereses), que junto con otra de las piezas de comunicación interna que compartio el grupo de comunicaciones para toda la entidad, se socializó vía correo electrónico a todo el equipo. A partir de esa información se diseño la segunda encuesta  de apropiación acerca de la información compartida. De dicha encuesta se registraron 7 respuestas, donde se denota claridad en la definición y/o interpretación de lo que es conflicto de intereses; sin embargo, se obtuvieron 2 respuestas donde se dijo que el procedimiento se conocia parcialmente  y 1 que no se conocía, por lo que se podría inferir que la información del mismo es mucho mejor socializarsa de manera gráfica y en diferentes momentos para mayor apropiación de la información. Se espera en último trimestre tener mayor alcance en la encuesta realizada.
</t>
    </r>
    <r>
      <rPr>
        <b/>
        <sz val="11"/>
        <rFont val="Arial Narrow"/>
        <family val="2"/>
      </rPr>
      <t xml:space="preserve">Anexos:
</t>
    </r>
    <r>
      <rPr>
        <sz val="11"/>
        <rFont val="Arial Narrow"/>
        <family val="2"/>
      </rPr>
      <t>1.Excel ConolidadoRep.
Segunda Encuesta-Tema  Conflicto de Intereses - Formularios de Google
Resultados_ Segunda Encuesta-Tema Conflicto de Intereses</t>
    </r>
  </si>
  <si>
    <r>
      <rPr>
        <b/>
        <sz val="11"/>
        <rFont val="Arial Narrow"/>
        <family val="2"/>
      </rPr>
      <t xml:space="preserve">GPM: </t>
    </r>
    <r>
      <rPr>
        <sz val="11"/>
        <rFont val="Arial Narrow"/>
        <family val="2"/>
      </rPr>
      <t xml:space="preserve"> Si bien el seguimiento a los compromisos de avales, estaba previsto para julio-agosto, este no se realizó dado que el profesional de investigación a cargo del tema renunció y la contratación de la nueva profesional se formalizó recién la segunda semana de agosto. Se preveé cumplir con la activida en el mes de septiembre.
Se anexan evidencias de contratación de la nueva profesional.
Anexos:
CLAUSULADO DEL CONTRATO_DENISE
Seccion informacion general_Contrato Denise</t>
    </r>
  </si>
  <si>
    <t>Pese que aún no se generan avances por temas externos y relacionados con contratación, esta actividad ya se tiene programada como prioridad para el último cuatrimestre.</t>
  </si>
  <si>
    <t>EL CONTROL HA DENOTADO EFECTIVIDAD.</t>
  </si>
  <si>
    <r>
      <t>GPM:</t>
    </r>
    <r>
      <rPr>
        <sz val="10"/>
        <color rgb="FF000000"/>
        <rFont val="Arial Narrow"/>
        <family val="2"/>
      </rPr>
      <t xml:space="preserve"> En el segundo cuatrimestre se avanza en el seguimiento a los planes de trabajo de las seis Direcciones territoriales. Se realiza validación cualitativa y cuantitativa de los compromisos allegados en los planes de trabajo concertados, evidenciandose avance conforme a las actividades programadas y ausencia de dificultades para su ejecución, por ende, se agregan como evidencia la matriz con dicha información.
</t>
    </r>
    <r>
      <rPr>
        <b/>
        <sz val="10"/>
        <color rgb="FF000000"/>
        <rFont val="Arial Narrow"/>
        <family val="2"/>
      </rPr>
      <t>Anexos</t>
    </r>
    <r>
      <rPr>
        <sz val="10"/>
        <color rgb="FF000000"/>
        <rFont val="Arial Narrow"/>
        <family val="2"/>
      </rPr>
      <t xml:space="preserve">
Matriz seguimiento DT
https://drive.google.com/drive/u/0/folders/1d-KI6oumiHS7tIB5TAbgtjdqUKBYcpcv</t>
    </r>
  </si>
  <si>
    <r>
      <rPr>
        <b/>
        <sz val="11"/>
        <color theme="1"/>
        <rFont val="Arial Narrow"/>
        <family val="2"/>
      </rPr>
      <t xml:space="preserve">GPM:  </t>
    </r>
    <r>
      <rPr>
        <sz val="11"/>
        <color theme="1"/>
        <rFont val="Arial Narrow"/>
        <family val="2"/>
      </rPr>
      <t xml:space="preserve">Si bien el requermiento mediante correo electrónico del informe final y demás compromisos establecidos de avales de investigación estaba programado para segundo cuatrimestre, este no se realizó dado que el profesional de investigación a cargo del tema renunció y la contratación de la nueva profesional se formalizó recién la segunda semana de agosto. Se preveé cumplir con la actividad en el mes de septiembre. 
Se anexan evidencias de contratación de la nueva profesional.
</t>
    </r>
    <r>
      <rPr>
        <b/>
        <sz val="11"/>
        <color theme="1"/>
        <rFont val="Arial Narrow"/>
        <family val="2"/>
      </rPr>
      <t>Anexos:</t>
    </r>
    <r>
      <rPr>
        <sz val="11"/>
        <color theme="1"/>
        <rFont val="Arial Narrow"/>
        <family val="2"/>
      </rPr>
      <t xml:space="preserve">
CLAUSULADO DEL CONTRATO_DENISE
Seccion informacion general_Contrato Denise</t>
    </r>
  </si>
  <si>
    <t>PNN Farallones de Cali: X
PNN Gorgona: X
PNN Utría: X
PNN Katios: X
PNN Munchique: X
PNN Sanquianga: X
PNN Uramba: X
SFF Malpelo: X</t>
  </si>
  <si>
    <t>DTOR: El monitoreo y los soportes suministrados, son conformes a la descripción del mapa de riesgos, denotando un adecuado seguimiento
DTCA: 
DTAO: El monitoreo y los soportes suministrados, son conformes a la descripción del mapa de riesgos, denotando un adecuado seguimiento
DTPA: El monitoreo y los soportes suministrados, son conformes a la descripción del mapa de riesgos, denotando un adecuado seguimiento
DTAM: El monitoreo y los soportes suministrados, son conformes a la descripción del mapa de riesgos, denotando un adecuado seguimiento
DTAN: El monitoreo y los soportes suministrados, son conformes a la descripción del mapa de riesgos, denotando un adecuado seguimiento
GTEA:  El monitoreo y los soportes suministrados, son conformes a la descripción del mapa de riesgos, denotando un adecuado seguimiento.</t>
  </si>
  <si>
    <r>
      <rPr>
        <b/>
        <sz val="10"/>
        <color theme="1"/>
        <rFont val="Arial Narrow"/>
        <family val="2"/>
      </rPr>
      <t>PNN Farallones de Cali</t>
    </r>
    <r>
      <rPr>
        <sz val="10"/>
        <color theme="1"/>
        <rFont val="Arial Narrow"/>
        <family val="2"/>
      </rPr>
      <t xml:space="preserve">: el AP generó su programación de recorridos de PVC a ejecutar en el trimestre de abril a Junio del año en curso. Evidencia:aamb_fo_25_programacion-trimestral-de-recorridos-de-prevencion-vigilancia-y-control_v_2-Trimestre - aamb_fo_26_-ejecucion-trimestral-de-recorridos-de-prevencion-vigilancia-y-control_v_2- Trimestre
</t>
    </r>
    <r>
      <rPr>
        <b/>
        <sz val="10"/>
        <color theme="1"/>
        <rFont val="Arial Narrow"/>
        <family val="2"/>
      </rPr>
      <t>PNN Utría:</t>
    </r>
    <r>
      <rPr>
        <sz val="10"/>
        <color theme="1"/>
        <rFont val="Arial Narrow"/>
        <family val="2"/>
      </rPr>
      <t xml:space="preserve"> el AP generó su programación de recorridos de PVC a ejecutar. Evidencias: Formato aamb_fo_25_programacion-trimestral-de-recorridos-de-prevencion-vigilancia-y-control_v_2-Trimestre - Formato aamb_fo_26_-ejecucion-trimestral-de-recorridos-de-prevencion-vigilancia-y-control_v_2- Trimestre
</t>
    </r>
    <r>
      <rPr>
        <b/>
        <sz val="10"/>
        <color theme="1"/>
        <rFont val="Arial Narrow"/>
        <family val="2"/>
      </rPr>
      <t>PNN Gorgona</t>
    </r>
    <r>
      <rPr>
        <sz val="10"/>
        <color theme="1"/>
        <rFont val="Arial Narrow"/>
        <family val="2"/>
      </rPr>
      <t xml:space="preserve">: el AP generó su programación de recorridos de PVC a ejecutar en el trimestre  de abril a Junio del año en curso. Evidencia:Anexo_aamb_fo_25_programacion-trimestral-de-recorridos-de-prevencion-vigilancia-y-control_v_1, Anexo_aamb_fo_26_-ejecucion-trimestral-de-recorridos-de-prevencion-vigilancia-y-control_v_1
</t>
    </r>
    <r>
      <rPr>
        <b/>
        <sz val="10"/>
        <color theme="1"/>
        <rFont val="Arial Narrow"/>
        <family val="2"/>
      </rPr>
      <t>PNN Katios</t>
    </r>
    <r>
      <rPr>
        <sz val="10"/>
        <color theme="1"/>
        <rFont val="Arial Narrow"/>
        <family val="2"/>
      </rPr>
      <t xml:space="preserve">: el AP generó su programación de recorridos de PVC a ejecutar en el trimestre de  abril a Junio del año en curso. Evidencia:Anexo_formato aamb_fo_25 programacion trimestral de recorridos de prevencion vigilancia y control, Anexo_aamb_fo_26_ejecucion trimestral de recorridos de prevencion vigilancia y control_v_1
</t>
    </r>
    <r>
      <rPr>
        <b/>
        <sz val="10"/>
        <color theme="1"/>
        <rFont val="Arial Narrow"/>
        <family val="2"/>
      </rPr>
      <t>PNN Munchique</t>
    </r>
    <r>
      <rPr>
        <sz val="10"/>
        <color theme="1"/>
        <rFont val="Arial Narrow"/>
        <family val="2"/>
      </rPr>
      <t xml:space="preserve">: Por situaciones de orden público en el AP no se han retomado los recorridos de PVC
</t>
    </r>
    <r>
      <rPr>
        <b/>
        <sz val="10"/>
        <color theme="1"/>
        <rFont val="Arial Narrow"/>
        <family val="2"/>
      </rPr>
      <t>PNN Sanquianga</t>
    </r>
    <r>
      <rPr>
        <sz val="10"/>
        <color theme="1"/>
        <rFont val="Arial Narrow"/>
        <family val="2"/>
      </rPr>
      <t xml:space="preserve">:Se realizó la programación de los recorridos de control y vigilancia del trimestre. Evidencia: Anexo_formato aamb_fo_25_programacion-trimestral-de-recorridos-de-prevencion-vigilancia-y-control - Anexo_formato aamb_fo_26_-ejecucion-trimestral-de-recorridos-de-prevencion-vigilancia-y-control_v_2.
</t>
    </r>
    <r>
      <rPr>
        <b/>
        <sz val="10"/>
        <color theme="1"/>
        <rFont val="Arial Narrow"/>
        <family val="2"/>
      </rPr>
      <t>PNN Uramba:</t>
    </r>
    <r>
      <rPr>
        <sz val="10"/>
        <color theme="1"/>
        <rFont val="Arial Narrow"/>
        <family val="2"/>
      </rPr>
      <t xml:space="preserve"> Se está trabajando en la capacitación para manejo de GPS, Smart y tener las embarcaciones para la operatividad. Se generaron los permisos de la embarcación de la Cantora, el 24 de agosto de 2023 entro al área para realizar los recorridos de vigilancias y se realizó todo el proceso para la compra de los motores de la Uramba. Evidencia: ANEXO_DOC. EMBARCACION CANTORA-UBM.pdf. 
</t>
    </r>
    <r>
      <rPr>
        <b/>
        <sz val="10"/>
        <color theme="1"/>
        <rFont val="Arial Narrow"/>
        <family val="2"/>
      </rPr>
      <t>SFF Malpelo</t>
    </r>
    <r>
      <rPr>
        <sz val="10"/>
        <color theme="1"/>
        <rFont val="Arial Narrow"/>
        <family val="2"/>
      </rPr>
      <t>: el AP generó su programación de recorridos de PVC a ejecutar en el trimestre de abril a junio del año en curso. Evidencia:Anexo_formato aamb_fo_25_programacion-trimestral-de-recorridos-de-prevencion-vigilancia-y-control, Anexo_formato aamb_fo_26_ejecución-trimestral-de-recorridos-de-prevencion-vigilancia-y-control</t>
    </r>
  </si>
  <si>
    <r>
      <rPr>
        <b/>
        <sz val="12"/>
        <color rgb="FF000000"/>
        <rFont val="Arial Narrow"/>
        <family val="2"/>
      </rPr>
      <t xml:space="preserve">SFF Mapelo: </t>
    </r>
    <r>
      <rPr>
        <sz val="12"/>
        <color rgb="FF000000"/>
        <rFont val="Arial Narrow"/>
        <family val="2"/>
      </rPr>
      <t>25/08/2023</t>
    </r>
  </si>
  <si>
    <r>
      <rPr>
        <b/>
        <sz val="12"/>
        <rFont val="Arial Narrow"/>
        <family val="2"/>
      </rPr>
      <t xml:space="preserve">SFF Mapelo: </t>
    </r>
    <r>
      <rPr>
        <sz val="12"/>
        <rFont val="Arial Narrow"/>
        <family val="2"/>
      </rPr>
      <t>66,66%</t>
    </r>
  </si>
  <si>
    <r>
      <rPr>
        <b/>
        <sz val="12"/>
        <rFont val="Arial Narrow"/>
        <family val="2"/>
      </rPr>
      <t xml:space="preserve">SFF Mapelo: </t>
    </r>
    <r>
      <rPr>
        <sz val="12"/>
        <rFont val="Arial Narrow"/>
        <family val="2"/>
      </rPr>
      <t>Durante el primer semestre del presente año, el SFF Mapelo ha realizado los recorridos de Preveción, vigilancia y control, se adjunta los informes del primer y segundo trimestre en el cual se consigna lo correspondiente a los ejercicios de la autoridad ambiental efectuados.
Evidencia: Anexo_Informe Trimestral recorridos de PVC - junio.pdf, Anexo_Informe Trimestral recorridos de PVC - marzo.pdf, Anexo_Modelo de informe trimestral de acciones de PVC en las áreas administradas -junio.pdf, Anexo_Modelo de informe trimestral de acciones de PVC en las áreas administradas -marzo.pdf</t>
    </r>
  </si>
  <si>
    <r>
      <rPr>
        <b/>
        <sz val="12"/>
        <color rgb="FF000000"/>
        <rFont val="Arial Narrow"/>
        <family val="2"/>
      </rPr>
      <t>DTPA</t>
    </r>
    <r>
      <rPr>
        <sz val="12"/>
        <color rgb="FF000000"/>
        <rFont val="Arial Narrow"/>
        <family val="2"/>
      </rPr>
      <t>: 25/08/2023</t>
    </r>
  </si>
  <si>
    <r>
      <rPr>
        <b/>
        <sz val="12"/>
        <rFont val="Arial Narrow"/>
        <family val="2"/>
      </rPr>
      <t xml:space="preserve">DTPA: </t>
    </r>
    <r>
      <rPr>
        <sz val="12"/>
        <rFont val="Arial Narrow"/>
        <family val="2"/>
      </rPr>
      <t>Durante el periodo, la gestion consolidada se destacan los apoyos a las AP en la elaboración de EP para dos convenios uno para Gorgona, otro para la DTPA y un evento en el PNN Munchique, la concertación de los planes de acción de los acuerdos vigencia 2023, el acompañamiento al desarollo del proyecto KWF que para el componente de gobernanza facilito la actualización de los acuerdos en el PNN Los Katios. Se promovió articulacion interinstitucial con la URT y Alcaldias municipales compartiendo información de contexto para precisar el tema de los proyectos PDTS . El PNN Gorgona concerto el plan de acción de acuerdo vigencia 2023 y generó acercamientos con las emisoras locales para divulgar la importancia del territorio y su diversidad asociada. El PNN Munchique concerto el plan de acción del acuerdo y conformo una instancia para facilitar el dialogo a traves de cual se puedieron identificar los elementos y actividades realizadas por las Autoridades Tradicionales orientadas a la conservación del Sitio Sagrado Pico de Aguila; respecto al componente de cultura se realizaron capacitaciones con el fin de fortalecer los espacio de vida productivo Tul Nasa y la construcción de hornilla ecoeficiente para caña panelera y guarapo.
Evidencia: Anexo_Acta EEM. Fortalecimiento organizativo REM Thaudu - PNN Katíos.pdf, Anexo_Acta listado Mesa Trabajo Pico Aguila -PNNC Munchique.pdf, Anexo_Inf. HornoEcoPanelero-PNN Munchique.pdf, Anexo_Reunión comité del acuerdo y aprobación plan de trabajo2023 - PNN Gorgona.pdf</t>
    </r>
  </si>
  <si>
    <r>
      <rPr>
        <b/>
        <sz val="12"/>
        <rFont val="Arial Narrow"/>
        <family val="2"/>
      </rPr>
      <t xml:space="preserve">DTPA: </t>
    </r>
    <r>
      <rPr>
        <sz val="12"/>
        <rFont val="Arial Narrow"/>
        <family val="2"/>
      </rPr>
      <t>66,66%</t>
    </r>
  </si>
  <si>
    <r>
      <rPr>
        <b/>
        <sz val="12"/>
        <rFont val="Arial Narrow"/>
        <family val="2"/>
      </rPr>
      <t xml:space="preserve">PNN Utría: </t>
    </r>
    <r>
      <rPr>
        <sz val="12"/>
        <rFont val="Arial Narrow"/>
        <family val="2"/>
      </rPr>
      <t>Durante este trimestre el área protegida Utría, cuenta con 3 avales de investigacion en curso, monitoreo de tortuga carey, monitoreo de sapito arlequin y el hongo, investigaciones en restauración coralina. Se cuenta con informes parciales de los tres avales de investigación. 
Propuesta de aval de investigacion para tramitar con la SGM en donde se constituya con investigadores de la Universidad de Antioquia. Evidencia:Anexo_AVAL_Flora_PNNUtría_AOS_2023.docx</t>
    </r>
  </si>
  <si>
    <r>
      <rPr>
        <b/>
        <sz val="12"/>
        <rFont val="Arial Narrow"/>
        <family val="2"/>
      </rPr>
      <t xml:space="preserve">PNN Utría: </t>
    </r>
    <r>
      <rPr>
        <sz val="12"/>
        <rFont val="Arial Narrow"/>
        <family val="2"/>
      </rPr>
      <t>66,66%</t>
    </r>
  </si>
  <si>
    <r>
      <rPr>
        <b/>
        <sz val="12"/>
        <color rgb="FF000000"/>
        <rFont val="Arial Narrow"/>
        <family val="2"/>
      </rPr>
      <t xml:space="preserve">PNN Katios: </t>
    </r>
    <r>
      <rPr>
        <sz val="12"/>
        <color rgb="FF000000"/>
        <rFont val="Arial Narrow"/>
        <family val="2"/>
      </rPr>
      <t>Durante el periodo el área protegida, logro apoyar tecnicamente los proyectos buenas practicas pesqueras y manufactura al igual que la construccion del plan de ordenamiento ecoturistico, ademas se logro avanzar en la contratacion del proceso de eventos de la linea de EEM. 
Continuar sensibilizando a otros actores (caso comunidad el 40) del territorio sobre la importancia de conservar los recursos hidrobiologicos e implementar artes reglamentarias. 
se priorizaron las acciones de los planes de trabajo del REM y acciones específicas de relacionamiento con Arquia y Peranchito.
Se logro concertar con el mecanismos de coordinación REM las acciones priorizadas en el año 2022 en las reuniones de mecanismos de coordinación de los acuerdos suscritos.
Continuar con el fortalecimiento organizativo a partir del entendimiento de los compromisos asumidos en el acuerdo REM y la implementacion de taller de minimos del area protegida.
Evidencias:Anexo_Acta socializacion de insumos  PNNC y WWF.pdf, ANEXO_INFORME DE GESTION EEM PRIMER SEMESTRE_Rdo_NMB.docx, Anexo_Listado ayuda reunion revision insumos acuerdo NC, DTPA y PNNK - Rdo KPA.xlsx, Anexo_Memoria taller de BPP - P. America 1 Rdo KPA.pdf, Anexo_Memoria taller de BPP - Tumarado.pdf</t>
    </r>
  </si>
  <si>
    <r>
      <rPr>
        <b/>
        <sz val="12"/>
        <color rgb="FF000000"/>
        <rFont val="Arial Narrow"/>
        <family val="2"/>
      </rPr>
      <t xml:space="preserve">PNN Katios: </t>
    </r>
    <r>
      <rPr>
        <sz val="12"/>
        <color rgb="FF000000"/>
        <rFont val="Arial Narrow"/>
        <family val="2"/>
      </rPr>
      <t>66,66%</t>
    </r>
  </si>
  <si>
    <r>
      <rPr>
        <b/>
        <sz val="12"/>
        <color rgb="FF000000"/>
        <rFont val="Arial Narrow"/>
        <family val="2"/>
      </rPr>
      <t xml:space="preserve">PNN Munchique: </t>
    </r>
    <r>
      <rPr>
        <sz val="12"/>
        <color rgb="FF000000"/>
        <rFont val="Arial Narrow"/>
        <family val="2"/>
      </rPr>
      <t>Durante este trimestre en el área protegida Munchique, se logró conformormar la Mesa de Trabajo Pico de Aguila la cual se ha denominado "Minga de Pensamiento Sitio Sagrado Pico de Aguila - Pulmón del Territoritorio".
Adicionalmente se realizan tres espacios de dialogo con el fin de identificar las actividades realizadas por las Autoridades Tradicionales orientadas a la conservación del Sitio Sagrado Pico de Aguila; igualmente con base en los Mandatos Zonales y la situación actual del Sitio Sagrado Pico de Águila, proyectar las acciones que pueden aportar a su conservación. 
se realiza el Comité Coordinador del Acuerdo de Voluntades donde participan Autoridades del Resguardo de Honduras, Profesional de EEM de la DTPA como delegada del Director Territorial, y el equipo del PNN Munchique; durante el espacio se formaliza y se aprueba el Plan de Trabajo elaborado de manera conjunta. 
En la linea de Cultura se han realizado las siguientes capacitaciones con el fin de fortalecer los espacio de vida productivo Tul Nasa: a) Construcción de hornilla ecoeficiente para caña panelera y guarapo para extracción de alcohol,  b) Capacitación sobre los temas de planificación predial y elaboración de bioinsumos para control de plagas.
Se han realizado actividades de sensibilización ambiental en dos Instituciones Educativas Indigenas El Mesón y Tierradentro; donde se han orientado los siguientes temas: a) Se realiza reunión con los docentes de la I.E Indígena El Mesón donde se establece el Plan de Trabajo a realizar durante el 2023. b)Taller teórico práctico denominado "Caminando y Conociendo las Aves de mi Territorio". c) Taller teórico práctico en planificación predial y elaboración de bioinsumos, como una estrategia que permita  implementar  sistemas productivos que  aporten en la mitigación del impacto ambiental, favorezcan la soberanía alimentaria y la sostenibilidad. d)Taller teórico práctico denominado "Caracterización de Aves en los Sitios Sagrados del Territorio de la I. E. Indígena El Mesón".. e) Taller teórico práctico en protección y recuperación de suelos, mediante practicas amigables con el medio ambiente en sistemas productivos de caña panelera, maíz y fríjol. f) Con la comunidad de la Vereda las Brisas la Institución Educativa Indigena Tierradentro se realiza la actividad de elaboración de avisos en madera rustica con fines educativos para los estamentos de la Escuela de Brisas y el Colegio Tierradentro. 
Evidencia:Anexo_A1. 2023.04.27. Acta listado Mesa Trabajo Pico Aguila.pdf, Anexo_A2. 2023.06.01. Acta-Lista Minga Pensamiento SS PicoÁguila.pdf, Anexo_A3. 2023.06.07. Acta-lista Acciones de Cons SSPicoAguila.pdf, Anexo_A4. 2023.04.28. Acta lista Comite Coordinador AV.pdf, Anexo_A5. 2023.03.27-30.Inf. HornoEcoPanelero.pdf, Anexo_A6. 2023.05.17-18. Inf - lista Capa PlanPred Bioinsumos.pdf, Anexo_A7. 2023.04.17-18. Acta listado Reu Docentes IEI El Mesón.pdf, Anexo_A8. 23.05.8-12 Taller Caracterizacion Aves Sitios Sagrados IEI EL MESON.pdf, Anexo_A9. 23. 05.8-12 Inf lista taller teórico práctico PlanPred bioinsumos. IEI El Mesón.pdf, Anexo_A10. 23.06.6-9 Taller Aves Sitios Sagrados IE El Mesón - Chorrera Blanca.pdf, Anexo_A11. 2023.06.6-9 Recuperacion Suelos IEI El Meson.pdf, Anexo_A12. 23.05.23-26 Avisos Ambientales IE Brisas y Tierradentro 23- 26.mayo.23 + LA.pdf</t>
    </r>
  </si>
  <si>
    <r>
      <rPr>
        <b/>
        <sz val="12"/>
        <color rgb="FF000000"/>
        <rFont val="Arial Narrow"/>
        <family val="2"/>
      </rPr>
      <t xml:space="preserve">PNN Munchique: </t>
    </r>
    <r>
      <rPr>
        <sz val="12"/>
        <color rgb="FF000000"/>
        <rFont val="Arial Narrow"/>
        <family val="2"/>
      </rPr>
      <t>66,66%</t>
    </r>
  </si>
  <si>
    <r>
      <rPr>
        <b/>
        <sz val="12"/>
        <color rgb="FF000000"/>
        <rFont val="Arial Narrow"/>
        <family val="2"/>
      </rPr>
      <t xml:space="preserve">PNN Sanquianga: </t>
    </r>
    <r>
      <rPr>
        <sz val="12"/>
        <color rgb="FF000000"/>
        <rFont val="Arial Narrow"/>
        <family val="2"/>
      </rPr>
      <t>En el marco de la implementación de la estrategia de educación ambiental y los procesos comunicativos, el AP, planeo la realización de 30 acciones para la vigencia 2023, previa aprobación de los tres niveles de gestión. 
Teniendo en cuenta lo anterior, a la fecha, el AP ha realizado la implementación de 6 de esas acciones comprometidas, las cuales se referencian acontinuación: Se realizaron tres jornadas de sensibilización para la conservación del territorio las cuales fueron en la conmemoración del día del agua, día de la tierra y el día de la afrocolombianidad, un video informativa sobre el monitoreo del Chorlito, y la participación en la primera fase del plan de ordenamiento ecoturístico, la cual se llevó a cabo en los consejos comunitarios Bajo Tapaje, ODEMAP Mosquera Norte, Punta Mulatos y Río Sanquianga.
Evidencia: Jornadas de Sencibilización para la conservación del territorio, Plan de ordenamiento ecoturístico, Talleres de acuerdos de uso y manejo, Informe de Gestión.docx</t>
    </r>
  </si>
  <si>
    <r>
      <rPr>
        <b/>
        <sz val="12"/>
        <color rgb="FF000000"/>
        <rFont val="Arial Narrow"/>
        <family val="2"/>
      </rPr>
      <t xml:space="preserve">PNN Sanquianga: </t>
    </r>
    <r>
      <rPr>
        <sz val="12"/>
        <color rgb="FF000000"/>
        <rFont val="Arial Narrow"/>
        <family val="2"/>
      </rPr>
      <t>66,66%</t>
    </r>
  </si>
  <si>
    <r>
      <rPr>
        <b/>
        <sz val="12"/>
        <color rgb="FF000000"/>
        <rFont val="Arial Narrow"/>
        <family val="2"/>
      </rPr>
      <t xml:space="preserve">PNN Gorgona: </t>
    </r>
    <r>
      <rPr>
        <sz val="12"/>
        <color rgb="FF000000"/>
        <rFont val="Arial Narrow"/>
        <family val="2"/>
      </rPr>
      <t>realizará cuatro investigaciones que aportarán información actualizada sobre los VOC del AP. Una investigación estará dirigida a conocer la temperatura de incubación de los nidos de tortugas marinas que anidan en Playa Palmeras (VOC Ecosistema de litoral arenoso), la cual será realizada entre agosto y noviembre. En aves, se realizará un estudio de aves marinas en el marco del evento ENOS del 2023. Se realizará una investigación sobre la diversidad de mamíferos del área protegida, además de un estudio poblacional de Proechymis semispinosus (rata semiespinosa).  Evidencias: Se presenta acta de reunión de la línea de monitoreo e investigación en la que se definieron las propuestas de investigación en el PNN Gorgona.
Evidencia: Anexo_Acta reunión DTPA-PNNG Convenio, PM y organización MeI.xlsx, Anexo_Lista de asistencia - Planeación Investigación y Monitoreo.pdf</t>
    </r>
  </si>
  <si>
    <r>
      <rPr>
        <b/>
        <sz val="12"/>
        <color rgb="FF000000"/>
        <rFont val="Arial Narrow"/>
        <family val="2"/>
      </rPr>
      <t xml:space="preserve">PNN Gorgona: </t>
    </r>
    <r>
      <rPr>
        <sz val="12"/>
        <color rgb="FF000000"/>
        <rFont val="Arial Narrow"/>
        <family val="2"/>
      </rPr>
      <t>66,66%</t>
    </r>
  </si>
  <si>
    <r>
      <rPr>
        <b/>
        <sz val="12"/>
        <color rgb="FF000000"/>
        <rFont val="Arial Narrow"/>
        <family val="2"/>
      </rPr>
      <t xml:space="preserve">PNN Farallones de Cali: </t>
    </r>
    <r>
      <rPr>
        <sz val="12"/>
        <color rgb="FF000000"/>
        <rFont val="Arial Narrow"/>
        <family val="2"/>
      </rPr>
      <t>66,66%</t>
    </r>
  </si>
  <si>
    <r>
      <rPr>
        <b/>
        <sz val="12"/>
        <color rgb="FF000000"/>
        <rFont val="Arial Narrow"/>
        <family val="2"/>
      </rPr>
      <t xml:space="preserve">PNN Uramba Bahía Málaga: </t>
    </r>
    <r>
      <rPr>
        <sz val="12"/>
        <color rgb="FF000000"/>
        <rFont val="Arial Narrow"/>
        <family val="2"/>
      </rPr>
      <t>66,66%</t>
    </r>
  </si>
  <si>
    <r>
      <rPr>
        <b/>
        <sz val="12"/>
        <color rgb="FF000000"/>
        <rFont val="Arial Narrow"/>
        <family val="2"/>
      </rPr>
      <t>PNN Uramba Bahía Málaga:</t>
    </r>
    <r>
      <rPr>
        <sz val="12"/>
        <color rgb="FF000000"/>
        <rFont val="Arial Narrow"/>
        <family val="2"/>
      </rPr>
      <t xml:space="preserve"> Durante el periodo, se realiza acercamiento con las Juntas de los Consejos Comunitarios de la Barra, Juanchaco y Ladrillero, cuyo logro fue la sensibilización sobre la importancia  de las instanicas, en especial la comisión tematica de ecoturismo, cada consejo selecciono sus delegados y queda pendiente la reactivación formal.
Evidencia: Acta comisiones Juanchaco.pdf, Acta comisiones La Barra.pdf, Acta Comisiones Ladrilleros.pdf, Orientaciones y seguimiento EEM-PNN Uramba _ Julio.xlsx</t>
    </r>
  </si>
  <si>
    <r>
      <rPr>
        <b/>
        <sz val="11"/>
        <rFont val="Arial Narrow"/>
        <family val="2"/>
      </rPr>
      <t>DTOR</t>
    </r>
    <r>
      <rPr>
        <sz val="11"/>
        <rFont val="Arial Narrow"/>
        <family val="2"/>
      </rPr>
      <t xml:space="preserve">:1) Auto No. 065 del 25 de mayo de 2023, " Por el cual se ordena el traslado para presentar alegatos de conclusión" Expediente DTOR-012-2017  del PNN Tinigua (Anexo1)
2) Auto No. 066 del 25 de mayo de 2023, " Por el cual se ordena el traslado para presentar alegatos de conclusión" Expediente DTOR-015-2017 del PNN Sierra de la Macarena  (Anexo2)
3) Auto No. 072 del 14 de junio de 2023, " Por el cual se ordena el archivo definitivo de la indagación preliminar" Expediente DTOR-010-2022 del PNN Cordillera los Picachos (Anexo3)
4) Resolución No. 073 del 20 de junio de 2023, " Por medio de la cual resuelve de fondo el proceso sancionatorio" Expediente DTOR-012-2016 del PNN Chingaza (Anexo4)
5) Auto No. 074 del 21 de junio de 2023, " Por el cual se formula cargo único en contra de la ANT" Expediente DTOR-045-2020  del PNN Tuparro (Anexo5)
</t>
    </r>
    <r>
      <rPr>
        <b/>
        <sz val="11"/>
        <rFont val="Arial Narrow"/>
        <family val="2"/>
      </rPr>
      <t>DTAN</t>
    </r>
    <r>
      <rPr>
        <sz val="11"/>
        <rFont val="Arial Narrow"/>
        <family val="2"/>
      </rPr>
      <t xml:space="preserve">: 1. RESOLUCIÓN 001 13-06-2023 EXP 006-2019 PNN EL COCUY.-  2. AUTO No. 007 DEL 25 DE JULIO DE 2023.- 3. AUTO No. 006 DEL 15 DE JUNIO DE 2023.- 4. AUTO No. 005-2023 - EXPED 007-2019-SFF IGUAQUE.- 5. AUTO No. 004 15-06-2023 EXP 003-2019 SFF IGUAQUE.- 6. AUTO No. 003 15-06-2023 EXPE 001-2014 COCUY.- 7. AUTO No. 002-2023 - EXPED 004-2022-PNN COCUY.
</t>
    </r>
    <r>
      <rPr>
        <b/>
        <sz val="11"/>
        <rFont val="Arial Narrow"/>
        <family val="2"/>
      </rPr>
      <t>DTCA:</t>
    </r>
    <r>
      <rPr>
        <sz val="11"/>
        <rFont val="Arial Narrow"/>
        <family val="2"/>
      </rPr>
      <t xml:space="preserve"> Durante el periodo de Mayo a Julio de 2023, se elaboraron 63 Actos Administrativos. Evidencia_ Carpeta actos administrativos
</t>
    </r>
    <r>
      <rPr>
        <b/>
        <sz val="11"/>
        <rFont val="Arial Narrow"/>
        <family val="2"/>
      </rPr>
      <t>DTAM</t>
    </r>
    <r>
      <rPr>
        <sz val="11"/>
        <rFont val="Arial Narrow"/>
        <family val="2"/>
      </rPr>
      <t xml:space="preserve">: Anexo 3 Auto 08 del 13-06-2023 de Archivo Anexo 4 Auto 10 del 13-06-2023 de Archivo, Anexo 5 Auto 18 del 13-06-2023 de Archivo, Anexo 6 Auto 25 del 13-06-2023 de inicio sancionatorio y Anexo 7 Auto 043 DEL 4 DE AGOSTO 2023 (2)
</t>
    </r>
    <r>
      <rPr>
        <b/>
        <sz val="11"/>
        <rFont val="Arial Narrow"/>
        <family val="2"/>
      </rPr>
      <t>DTAO</t>
    </r>
    <r>
      <rPr>
        <sz val="11"/>
        <rFont val="Arial Narrow"/>
        <family val="2"/>
      </rPr>
      <t xml:space="preserve">:  Se reportan los actos Administrativos Expedidos por la DTAO con el fin de de exponer los avances y la gestion como Autoridad Ambiental y acorde a la Ley 1333 de 2009
Evidencia: AUTO 015 de 2023 APERTURA DE INVESTIGACION, AUTO 016 de 2023 APERTURA DE INVESTIGACION, AUTO 017 de 2023 APERTURA DE INVESTIGACION, AUTO 018 de 2023 APERTURA DE INVESTIGACION, AUTO 019 DE 2023 REVOCATORIA, AUTO 020 de 2023 APERTURA DE INVESTIGACION, AUTO 021 de 2023 APERTURA DE INVESTIGACION, AUTO 022 de 2023 APERTURA DE INVESTIGACION, AUTO 023 de 2023 REVOCATORIA, AUTO 024 de 2023 FORMULACION, AUTO 025 de 2023 APERTURA DE INVESTIGACION, AUTO 026 de 2023 APERTURA DE INVESTIGACION, AUTO 027 de 2023 APERTURA DE INVESTIGACION y AUTO 028 de 2023 APERTURA DE INVESTIGACION
</t>
    </r>
    <r>
      <rPr>
        <b/>
        <sz val="11"/>
        <rFont val="Arial Narrow"/>
        <family val="2"/>
      </rPr>
      <t>DTPA</t>
    </r>
    <r>
      <rPr>
        <sz val="11"/>
        <rFont val="Arial Narrow"/>
        <family val="2"/>
      </rPr>
      <t xml:space="preserve">: El responsable de la DTPA, elabora el reporte de Actos administrativos de impulso procesal y lo comunica a la procuraduria. Evidencias: Anexo 1_Auto 045 de 24 abril 2023, Anexo 2_Auto 055 de 3 mayo 2023, Anexo 3_Auto 071 de 23 mayo 2023, Anexo 4_Auto 075 de 2 junio 2023, Anexo 5_Auto 086 de 27 junio 2023, Anexo 6_Auto 093 de 13 julio 2023, Anexo 7_Auto 099 de 18 julio 2023.
</t>
    </r>
    <r>
      <rPr>
        <b/>
        <sz val="11"/>
        <rFont val="Arial Narrow"/>
        <family val="2"/>
      </rPr>
      <t>GTEA</t>
    </r>
    <r>
      <rPr>
        <sz val="11"/>
        <rFont val="Arial Narrow"/>
        <family val="2"/>
      </rPr>
      <t>: Expediente DTCA-054-2015, Resolucion 163 de 28 de julio de 2023, "Resuelve Apelación</t>
    </r>
  </si>
  <si>
    <r>
      <rPr>
        <b/>
        <sz val="11"/>
        <color theme="1"/>
        <rFont val="Arial Narrow"/>
        <family val="2"/>
      </rPr>
      <t>GTEA:</t>
    </r>
    <r>
      <rPr>
        <sz val="11"/>
        <color theme="1"/>
        <rFont val="Arial Narrow"/>
        <family val="2"/>
      </rPr>
      <t xml:space="preserve">Se realizó una presentación del conflicto de intereses en el mes de junio, adicionalmente, se realizó una actividad de encuesta respecto a lo presentado (herramienta Kahoot). Sobre la encuesta realizada se aclara que habían 24 participantes, de los cuales participaron 17 personas, y solo 3 personas respondieron de manera correcta a la encuesta; lo anterior, debido a que la programación del tiempo de respuesta fue muy reducido, lo que no permitió que las demás personas la respondieran. Las otras 7 personas, no tuvieron acceso al link de la actividad por temas técnicos. Es importante mencionar que se tendrá en cuenta la modificación del tiempo para la metodología de la encuesta del último trimestre.
</t>
    </r>
    <r>
      <rPr>
        <b/>
        <sz val="11"/>
        <color theme="1"/>
        <rFont val="Arial Narrow"/>
        <family val="2"/>
      </rPr>
      <t>Evidencias</t>
    </r>
    <r>
      <rPr>
        <sz val="11"/>
        <color theme="1"/>
        <rFont val="Arial Narrow"/>
        <family val="2"/>
      </rPr>
      <t>: Captura, Kahoot GTEA_1, Kahoot_GTEA_2, Kahoot_GTEA_3 y Kahoot_GTEA_4</t>
    </r>
  </si>
  <si>
    <r>
      <rPr>
        <b/>
        <sz val="10"/>
        <rFont val="Arial Narrow"/>
        <family val="2"/>
      </rPr>
      <t>GPC:</t>
    </r>
    <r>
      <rPr>
        <sz val="10"/>
        <rFont val="Arial Narrow"/>
        <family val="2"/>
      </rPr>
      <t xml:space="preserve"> 18/08/2023</t>
    </r>
  </si>
  <si>
    <r>
      <rPr>
        <b/>
        <sz val="10"/>
        <rFont val="Arial Narrow"/>
        <family val="2"/>
      </rPr>
      <t>GPC:</t>
    </r>
    <r>
      <rPr>
        <sz val="10"/>
        <rFont val="Arial Narrow"/>
        <family val="2"/>
      </rPr>
      <t xml:space="preserve"> Se ha realizado el seguimiento al cumplimiento del Plan de trabajo de Gestión Documental de acuerdo con las actividades establecidas en el Plan con el fin de gestionar la debida administración y gestión de los archivos y aplicativos en la gestión documental con un porcentaje aproximado del 50% de su cumplimiento.
https://drive.google.com/drive/folders/1EOphZToAevYD-vgV3Uky6rLViWp5NUJC
Anexo 1. Ponderado Nal- %avance-IIcuatrimestre-Gdtal-2023</t>
    </r>
  </si>
  <si>
    <r>
      <rPr>
        <b/>
        <sz val="10"/>
        <rFont val="Arial Narrow"/>
        <family val="2"/>
      </rPr>
      <t>DTAN</t>
    </r>
    <r>
      <rPr>
        <sz val="10"/>
        <rFont val="Arial Narrow"/>
        <family val="2"/>
      </rPr>
      <t xml:space="preserve">: 09/08/2023
</t>
    </r>
    <r>
      <rPr>
        <b/>
        <sz val="10"/>
        <rFont val="Arial Narrow"/>
        <family val="2"/>
      </rPr>
      <t xml:space="preserve">DTOR: </t>
    </r>
    <r>
      <rPr>
        <sz val="10"/>
        <rFont val="Arial Narrow"/>
        <family val="2"/>
      </rPr>
      <t xml:space="preserve">09/08/2023
</t>
    </r>
    <r>
      <rPr>
        <b/>
        <sz val="10"/>
        <rFont val="Arial Narrow"/>
        <family val="2"/>
      </rPr>
      <t>DTCA:</t>
    </r>
    <r>
      <rPr>
        <sz val="10"/>
        <rFont val="Arial Narrow"/>
        <family val="2"/>
      </rPr>
      <t xml:space="preserve"> 09/08/2023
</t>
    </r>
    <r>
      <rPr>
        <b/>
        <sz val="10"/>
        <rFont val="Arial Narrow"/>
        <family val="2"/>
      </rPr>
      <t>DTAM:</t>
    </r>
    <r>
      <rPr>
        <sz val="10"/>
        <rFont val="Arial Narrow"/>
        <family val="2"/>
      </rPr>
      <t xml:space="preserve"> 09/08/2023
</t>
    </r>
    <r>
      <rPr>
        <b/>
        <sz val="10"/>
        <rFont val="Arial Narrow"/>
        <family val="2"/>
      </rPr>
      <t>DTAO:</t>
    </r>
    <r>
      <rPr>
        <sz val="10"/>
        <rFont val="Arial Narrow"/>
        <family val="2"/>
      </rPr>
      <t xml:space="preserve"> 10/08/2023
</t>
    </r>
    <r>
      <rPr>
        <b/>
        <sz val="10"/>
        <rFont val="Arial Narrow"/>
        <family val="2"/>
      </rPr>
      <t>DTPA:</t>
    </r>
    <r>
      <rPr>
        <sz val="10"/>
        <rFont val="Arial Narrow"/>
        <family val="2"/>
      </rPr>
      <t xml:space="preserve"> 09/08/2023</t>
    </r>
  </si>
  <si>
    <r>
      <rPr>
        <b/>
        <sz val="10"/>
        <rFont val="Arial Narrow"/>
        <family val="2"/>
      </rPr>
      <t>DTAN:</t>
    </r>
    <r>
      <rPr>
        <sz val="10"/>
        <rFont val="Arial Narrow"/>
        <family val="2"/>
      </rPr>
      <t xml:space="preserve"> Se realizó el envío del avance del plan de trabajo al grupo de procesos corporativos, se adjuntan Anexos: Correo electrónico plan de trabajo 2 trimestre de 2023 Plan de trabajo 2023 (avance 2 trimestre). Enlace al drive con las evindencias: https://drive.google.com/drive/folders/1Fj9ytFHuzXEWEXtoVQCYRKlyaREop-Wu?usp=sharing
</t>
    </r>
    <r>
      <rPr>
        <b/>
        <sz val="10"/>
        <rFont val="Arial Narrow"/>
        <family val="2"/>
      </rPr>
      <t xml:space="preserve">DTOR: </t>
    </r>
    <r>
      <rPr>
        <sz val="10"/>
        <rFont val="Arial Narrow"/>
        <family val="2"/>
      </rPr>
      <t xml:space="preserve">A corte de julio de 2023 se continua con las sensibilizaciones de gestión documental, se continua con el trabajo de organización de archivo de gestión con las dependencias de gestión humana (historias laborales), procesos sancionatorios y contratos, se implementa el plan de trabajo 2023 para gestión documental elaborando un plan de acción para el mantenimiento del archivo central y plan de trabajo con las áreas protegidas. 
anexo_1_Informe_segu_impl_SGD_mar;
Anexo_1.1_sensibilizaciones; 
Anexo_1.2_organizacion_HL; 
Anexo_1.3_inv_doc_gestión; 
Anexo_1.4_inventario_doc_central; 
Anexo_1.5_expedientes_virtuales
comparto URL Acceso para validación de los riesgos de gestión:
https://drive.google.com/drive/folders/17bzvciGDLmCezCtgu51yi9rTkMv7quFM?usp=sharing
</t>
    </r>
    <r>
      <rPr>
        <b/>
        <sz val="10"/>
        <rFont val="Arial Narrow"/>
        <family val="2"/>
      </rPr>
      <t>DTCA:</t>
    </r>
    <r>
      <rPr>
        <sz val="10"/>
        <rFont val="Arial Narrow"/>
        <family val="2"/>
      </rPr>
      <t xml:space="preserve"> Los registros de información producidos y recibidos  por las AP y las diferentes unidades de desiciones en la dtca se tramita atraves del sistema documental orfeo y incluyendo la información en sus respectivos expedientes creados de cada series documental para evitar la posible  pérdida  de la informaión, como tambien se elabora el  cronograma de las copias de seguridad que apoya ingeniero de sistema  la dt , adjunto listado de expedientes creados y alertas de radicados socilizadas a los usuarios.
https://drive.google.com/drive/u/2/folders/1cz4BYDua5YwANY2yE2nYkd3ASo1Lo1gX
</t>
    </r>
    <r>
      <rPr>
        <b/>
        <sz val="10"/>
        <rFont val="Arial Narrow"/>
        <family val="2"/>
      </rPr>
      <t>DTAM:</t>
    </r>
    <r>
      <rPr>
        <sz val="10"/>
        <rFont val="Arial Narrow"/>
        <family val="2"/>
      </rPr>
      <t xml:space="preserve"> Para este periodo se remite el plan de trabajo de la DTAM y las AP al grupo de procesos corporativos  por correo electronico. ANEXO 1 Correo envio plan de trabajo y sus respectivos soportes.
https://drive.google.com/drive/u/0/folders/1D2bzxqDjgF2_QFBXpWyARRnAH5t6p6J2
</t>
    </r>
    <r>
      <rPr>
        <b/>
        <sz val="10"/>
        <rFont val="Arial Narrow"/>
        <family val="2"/>
      </rPr>
      <t>DTAO:</t>
    </r>
    <r>
      <rPr>
        <sz val="10"/>
        <rFont val="Arial Narrow"/>
        <family val="2"/>
      </rPr>
      <t xml:space="preserve"> Una vez el grupo de procesos corporativos hace envío del Plan de Trabajo para la vigencia 2023,  mediante orfeo 20234600001513,se procede con la elaboración del cronograma de inventario de la DTAO y las AP y se establecen las actividades de administración, manejo y  conservación de archivos a desarrollar durante toda la vigencia 2023, Se verifica el cumplimiento trimestral del plan de trabajo, el cual se remite a nivel central con las respectivas evidencias.
Evidencia:  
Orfeo 20236090000083_Reporte 2 trim PT Gdtal
Avance 2 trim 2023 Plan de Trabajo Gestión Dctal DTAO
Carpeta Anexos avance plan de trabajo Dctal.
https://drive.google.com/drive/folders/1b-0JLo1X2xObUYeFA8MMhALefnJm8Yry
</t>
    </r>
    <r>
      <rPr>
        <b/>
        <sz val="10"/>
        <rFont val="Arial Narrow"/>
        <family val="2"/>
      </rPr>
      <t>DTPA:</t>
    </r>
    <r>
      <rPr>
        <sz val="10"/>
        <rFont val="Arial Narrow"/>
        <family val="2"/>
      </rPr>
      <t xml:space="preserve"> 20237500016563 Se remitio al Grupo de Procesos Corporativo el plan de trabajo (número de radicado 20237510005083) con los respectivos soportes de las actividades desarrollados en los meses abril, mayo y junio del año en curso. Evidencias:ANEXO 1_MEMORANDO - PLAN DE TRABAJO DTPA.PDF 
Link evidencias: https://drive.google.com/drive/folders/1pvoMBnOP_MM4zvwcSXQTlnpEyALSlAGv</t>
    </r>
  </si>
  <si>
    <t xml:space="preserve">GPC No se ha presentado perdida de información fisica de archivos </t>
  </si>
  <si>
    <r>
      <rPr>
        <b/>
        <sz val="10"/>
        <color theme="1"/>
        <rFont val="Arial Narrow"/>
        <family val="2"/>
      </rPr>
      <t xml:space="preserve">GTIC: </t>
    </r>
    <r>
      <rPr>
        <sz val="10"/>
        <color theme="1"/>
        <rFont val="Arial Narrow"/>
        <family val="2"/>
      </rPr>
      <t>15/08/2023</t>
    </r>
  </si>
  <si>
    <r>
      <rPr>
        <b/>
        <sz val="10"/>
        <color theme="1"/>
        <rFont val="Arial Narrow"/>
        <family val="2"/>
      </rPr>
      <t xml:space="preserve">GTIC: </t>
    </r>
    <r>
      <rPr>
        <sz val="10"/>
        <color theme="1"/>
        <rFont val="Arial Narrow"/>
        <family val="2"/>
      </rPr>
      <t xml:space="preserve">Implemento un esquema de respaldos para todas las aplicaciones en produccion que están sobre nube, incluyendo la base de datos y los archivos asociados a cada aplicación
</t>
    </r>
    <r>
      <rPr>
        <b/>
        <sz val="10"/>
        <color theme="1"/>
        <rFont val="Arial Narrow"/>
        <family val="2"/>
      </rPr>
      <t xml:space="preserve">Anexo: </t>
    </r>
    <r>
      <rPr>
        <sz val="10"/>
        <color theme="1"/>
        <rFont val="Arial Narrow"/>
        <family val="2"/>
      </rPr>
      <t>Screen Shot 2023-08-01 at 8.15.17 PM, Screen Shot 2023-08-01 at 8.15.32 PM, Screen Shot 2023-08-01 at 8.15.54 PM, Screen Shot 2023-08-01 at 8.16.11 PM</t>
    </r>
  </si>
  <si>
    <r>
      <rPr>
        <b/>
        <sz val="10"/>
        <color theme="1"/>
        <rFont val="Arial Narrow"/>
        <family val="2"/>
      </rPr>
      <t xml:space="preserve">GTIC: </t>
    </r>
    <r>
      <rPr>
        <sz val="10"/>
        <color theme="1"/>
        <rFont val="Arial Narrow"/>
        <family val="2"/>
      </rPr>
      <t>15708/2023</t>
    </r>
  </si>
  <si>
    <r>
      <rPr>
        <b/>
        <sz val="10"/>
        <color rgb="FF000000"/>
        <rFont val="Arial Narrow"/>
        <family val="2"/>
      </rPr>
      <t xml:space="preserve">GTIC </t>
    </r>
    <r>
      <rPr>
        <sz val="10"/>
        <color rgb="FF000000"/>
        <rFont val="Arial Narrow"/>
        <family val="2"/>
      </rPr>
      <t xml:space="preserve">Genero los escaneos de vulnerabilidades sobre las aplicaciones web y los servidores OnPremise. 
</t>
    </r>
    <r>
      <rPr>
        <b/>
        <sz val="10"/>
        <color rgb="FF000000"/>
        <rFont val="Arial Narrow"/>
        <family val="2"/>
      </rPr>
      <t>Anexo:</t>
    </r>
    <r>
      <rPr>
        <sz val="10"/>
        <color rgb="FF000000"/>
        <rFont val="Arial Narrow"/>
        <family val="2"/>
      </rPr>
      <t>Reporte Vulnerabilidades PNNC.pdf</t>
    </r>
  </si>
  <si>
    <r>
      <rPr>
        <b/>
        <sz val="10"/>
        <color theme="1"/>
        <rFont val="Arial Narrow"/>
        <family val="2"/>
      </rPr>
      <t>GTIC:</t>
    </r>
    <r>
      <rPr>
        <sz val="10"/>
        <color theme="1"/>
        <rFont val="Arial Narrow"/>
        <family val="2"/>
      </rPr>
      <t xml:space="preserve"> 15708/2023</t>
    </r>
  </si>
  <si>
    <r>
      <rPr>
        <b/>
        <sz val="10"/>
        <color rgb="FF000000"/>
        <rFont val="Arial Narrow"/>
        <family val="2"/>
      </rPr>
      <t>GTIC:</t>
    </r>
    <r>
      <rPr>
        <sz val="10"/>
        <color rgb="FF000000"/>
        <rFont val="Arial Narrow"/>
        <family val="2"/>
      </rPr>
      <t xml:space="preserve"> Realizó la depuración de usuarios con el proposito de mantener actualizado el directorio activo de la entidad. 
</t>
    </r>
    <r>
      <rPr>
        <b/>
        <sz val="10"/>
        <color rgb="FF000000"/>
        <rFont val="Arial Narrow"/>
        <family val="2"/>
      </rPr>
      <t xml:space="preserve">Anexo: </t>
    </r>
    <r>
      <rPr>
        <sz val="10"/>
        <color rgb="FF000000"/>
        <rFont val="Arial Narrow"/>
        <family val="2"/>
      </rPr>
      <t>Reporte GLPI casos de gestión de usuarios en AD (glpi_MAYO_JULIO_20203.pdf)</t>
    </r>
  </si>
  <si>
    <r>
      <rPr>
        <b/>
        <sz val="10"/>
        <color theme="1"/>
        <rFont val="Arial Narrow"/>
        <family val="2"/>
      </rPr>
      <t xml:space="preserve">GTIC </t>
    </r>
    <r>
      <rPr>
        <sz val="10"/>
        <color theme="1"/>
        <rFont val="Arial Narrow"/>
        <family val="2"/>
      </rPr>
      <t>03/08/2023</t>
    </r>
  </si>
  <si>
    <r>
      <rPr>
        <b/>
        <sz val="10"/>
        <color rgb="FF000000"/>
        <rFont val="Arial Narrow"/>
        <family val="2"/>
      </rPr>
      <t xml:space="preserve">GTIC: </t>
    </r>
    <r>
      <rPr>
        <sz val="10"/>
        <color rgb="FF000000"/>
        <rFont val="Arial Narrow"/>
        <family val="2"/>
      </rPr>
      <t xml:space="preserve">Cuenta con una herramienta para el funcionamiento continuo de seguridad permietral  y se generan informes mensuales de gestión de la seguridad perimetral 
https://drive.google.com/drive/u/1/folders/14jRBc0WQiJhBYsFeuAh3N8ZRrqFsHjg-
 </t>
    </r>
    <r>
      <rPr>
        <b/>
        <sz val="10"/>
        <color rgb="FF000000"/>
        <rFont val="Arial Narrow"/>
        <family val="2"/>
      </rPr>
      <t xml:space="preserve">Anexo: </t>
    </r>
    <r>
      <rPr>
        <sz val="10"/>
        <color rgb="FF000000"/>
        <rFont val="Arial Narrow"/>
        <family val="2"/>
      </rPr>
      <t>Cyber Threat Assessment-2023-08-16-1432_1566.pdf</t>
    </r>
  </si>
  <si>
    <r>
      <rPr>
        <b/>
        <sz val="10"/>
        <color rgb="FF000000"/>
        <rFont val="Arial Narrow"/>
        <family val="2"/>
      </rPr>
      <t>GTIC</t>
    </r>
    <r>
      <rPr>
        <sz val="10"/>
        <color rgb="FF000000"/>
        <rFont val="Arial Narrow"/>
        <family val="2"/>
      </rPr>
      <t xml:space="preserve"> 03/08/2023</t>
    </r>
  </si>
  <si>
    <r>
      <rPr>
        <b/>
        <sz val="10"/>
        <color rgb="FF000000"/>
        <rFont val="Arial Narrow"/>
        <family val="2"/>
      </rPr>
      <t>GTIC:</t>
    </r>
    <r>
      <rPr>
        <sz val="10"/>
        <color rgb="FF000000"/>
        <rFont val="Arial Narrow"/>
        <family val="2"/>
      </rPr>
      <t xml:space="preserve"> Generó los lineamientos de la continuidad del negocio mediante el documento DRP actuallizado. 
https://docs.google.com/document/d/1aUSseLleDxTGKgTmWToivJLhTgyH382A/edit
</t>
    </r>
    <r>
      <rPr>
        <b/>
        <sz val="10"/>
        <color rgb="FF000000"/>
        <rFont val="Arial Narrow"/>
        <family val="2"/>
      </rPr>
      <t xml:space="preserve">Anexo: </t>
    </r>
    <r>
      <rPr>
        <sz val="10"/>
        <color rgb="FF000000"/>
        <rFont val="Arial Narrow"/>
        <family val="2"/>
      </rPr>
      <t>Pruebas Funcional BCP-DRP</t>
    </r>
  </si>
  <si>
    <r>
      <rPr>
        <b/>
        <sz val="10"/>
        <color theme="1"/>
        <rFont val="Arial Narrow"/>
        <family val="2"/>
      </rPr>
      <t>GTIC:</t>
    </r>
    <r>
      <rPr>
        <sz val="10"/>
        <color theme="1"/>
        <rFont val="Arial Narrow"/>
        <family val="2"/>
      </rPr>
      <t xml:space="preserve"> 03/08/2023</t>
    </r>
  </si>
  <si>
    <r>
      <rPr>
        <b/>
        <sz val="10"/>
        <color theme="1"/>
        <rFont val="Arial Narrow"/>
        <family val="2"/>
      </rPr>
      <t>GTIC:</t>
    </r>
    <r>
      <rPr>
        <sz val="10"/>
        <color theme="1"/>
        <rFont val="Arial Narrow"/>
        <family val="2"/>
      </rPr>
      <t xml:space="preserve"> Soporta el esquema de almacenamiento para mantener disponibles los repositorios de red donde los usuarios almacenan periódicamente las copias de seguridad, de acuerdo al instructivo de copias de seguridad implementado.
</t>
    </r>
    <r>
      <rPr>
        <b/>
        <sz val="10"/>
        <color theme="1"/>
        <rFont val="Arial Narrow"/>
        <family val="2"/>
      </rPr>
      <t xml:space="preserve">Anexo: </t>
    </r>
    <r>
      <rPr>
        <sz val="10"/>
        <color theme="1"/>
        <rFont val="Arial Narrow"/>
        <family val="2"/>
      </rPr>
      <t>INFORME MENSUAL DE GESTION DE SERVICIOS CTO 205-2023_MAYO; INFORME MENSUAL DE GESTION DE SERVICIOS CTO 205-2023_JUNIO, INFORME MENSUAL DE GESTION DE SERVICIOS CTO 205-2023_JULIO, INFORME BACKUPS -2023 _Julio 2023</t>
    </r>
  </si>
  <si>
    <t>GAU: 16/08/23
DTOR  9/08/23
DTAM 11/08/23
DTAN: 10/08/23
DTPA: 10/08/23
DTCA: 17/08/23
DTAO: 17/08/23</t>
  </si>
  <si>
    <r>
      <t xml:space="preserve">GAU: </t>
    </r>
    <r>
      <rPr>
        <sz val="10"/>
        <rFont val="Arial Narrow"/>
        <family val="2"/>
      </rPr>
      <t xml:space="preserve">Se enviaron las alertas a las DTs y a las dependencias de NC de las PQRSD que tienen a su cargo, los correos se remitieron para los radicados con fecha anterior al vencimiento de acuerdo a la matriz descargada, de igual manera se remiten correos con información de tipos de PQRSD, tiempos de respuesta, pasos para cerrar una PQRSD y no competencia del radicado.
EVIDENCIAS:
ANEXO 1. MAYO
ANEXO 2. JUNIO 
ANEXO 3. JULIO
ANEXO 4. AGOSTO
</t>
    </r>
    <r>
      <rPr>
        <b/>
        <sz val="10"/>
        <rFont val="Arial Narrow"/>
        <family val="2"/>
      </rPr>
      <t xml:space="preserve">EVIDENCIAS: </t>
    </r>
    <r>
      <rPr>
        <sz val="10"/>
        <rFont val="Arial Narrow"/>
        <family val="2"/>
      </rPr>
      <t>https://drive.google.com/drive/u/1/folders/1oCVNxrtlmrbNMmkxS-C91bVVnVV8vejB</t>
    </r>
    <r>
      <rPr>
        <b/>
        <sz val="10"/>
        <rFont val="Arial Narrow"/>
        <family val="2"/>
      </rPr>
      <t xml:space="preserve">
DTOR:</t>
    </r>
    <r>
      <rPr>
        <sz val="10"/>
        <rFont val="Arial Narrow"/>
        <family val="2"/>
      </rPr>
      <t>Durante el periodo de reporte se realizó el seguimiento a la matriz de pqrs, extraida del sistema de gestión documental orfeo, garantizando así respuesta oportuna de todas las peticiones allegadas a la Dirección Territorial Orinoquía. 
Anexo 1 Alerta_Rad20237210000482
Anexo 2 Alerta_Rad20237060002542
Anexo 3 Alerta_Rad20237060002912
Anexo4 Alerta_Rad20234600065542
Anexo 5 Alerta_Rad202370600003432
Anexo 6 Alerta_Rad20237060003462
Anexo 7 Alerta_Rad20234600074462
Anexo 8 Alerta_Rad20234600075402
Anexo 9 Alerta_Rad20237060003492
Anexo 10 Alerta_Rad20237060003452
Anexo 11 Alerta_Rad20234600077592
Anexo 12 alerta_rad20234600079192
Anexo 13 alerta_rad20237060003492
Anexo 14 alerta_rad20234600075402
Anexo  15 alerta_rad20234600077592
Anexo 16 alerta_rad20234600077442
Anexo 17 alerta_rad20237060003612
Anexo 18 alerta_rad20234600081142
EVIDENCIAS: https://drive.google.com/drive/folders/17bzvciGDLmCezCtgu51yi9rTkMv7quFM?usp=sharing</t>
    </r>
    <r>
      <rPr>
        <b/>
        <sz val="10"/>
        <rFont val="Arial Narrow"/>
        <family val="2"/>
      </rPr>
      <t xml:space="preserve">
DTAM:</t>
    </r>
    <r>
      <rPr>
        <sz val="10"/>
        <rFont val="Arial Narrow"/>
        <family val="2"/>
      </rPr>
      <t xml:space="preserve">Se generan alertas a los responsables de dar las respuesta, dejando como evidencia: 
Anexo 1  Aviso fecha próxima a vencer respuesta solicitud  radicado20235200057342
Anexo 2 Aviso fecha próxima a vencer solicitud radicado 20235200057342
Anexo 3 Aviso fecha próxima a vencer solicitud radicado 20235200059922
Anexo 4 Aviso fecha próxima a vencer solicitud radicado 20235130060542
Anexo 5 Aviso fecha próxima a vencer solicitud radicado 20234600063382
Anexo 6  Aviso fecha próxima a vencer solicitud radicado 20234600077192
Anexo 7 Aviso fecha próxima a vencer solicitud radicado 20235090077292
Anexo 8 Aviso fecha próxima a vencer solicitud radicado 20234600091642
Anexo 9 Aviso fecha próxima a vencer solicitud radicado 20235170092572
EVIDENCIAS: https://drive.google.com/drive/u/0/folders/1b5lN8wE34UVAXwLwAepIN_5JStKP3oPE
</t>
    </r>
    <r>
      <rPr>
        <b/>
        <sz val="10"/>
        <rFont val="Arial Narrow"/>
        <family val="2"/>
      </rPr>
      <t>DTAN:</t>
    </r>
    <r>
      <rPr>
        <sz val="10"/>
        <rFont val="Arial Narrow"/>
        <family val="2"/>
      </rPr>
      <t xml:space="preserve"> Para el segundo cuatrimestre la DTAN realizo seguimiento a las PQR que se encontraban en fecha de proximo vencimiento y las que se encontraban mal archivadas en la matriz del sistema documental orfeo. Se adjuntan 6 archivos den PDF de los meses mayo, junio y julio de 2023 
Anexos:
1. SEGUIMIENTO A PQR 05 DE MAYO DE 2023.- 2. Seguimiento a PQR DTAN 26 de mayo de 2023.- 3. SEGUIMIENTO A PQR  28 de junio.- 4. SEGUIMIENTO A PQR JUNIO 15 DE 2023.- 5. SEGUIMIENTO A PQR JULIO DE 2023.- 6. SEGUIMIENTO A PQR  JULIO 30_06_23 DTAN. 
EVIDENCIAS  DRIVE:https://drive.google.com/drive/folders/1TfT_Df7rjBx745wQ0Bb3Zb2rYZfRCBUq?usp=sharing 
</t>
    </r>
    <r>
      <rPr>
        <b/>
        <sz val="10"/>
        <rFont val="Arial Narrow"/>
        <family val="2"/>
      </rPr>
      <t>DTPA</t>
    </r>
    <r>
      <rPr>
        <sz val="10"/>
        <rFont val="Arial Narrow"/>
        <family val="2"/>
      </rPr>
      <t xml:space="preserve">: La Dirección territorial verificó las fechas de respuesta de las PQRS allegadas y generó las alertas correspondientes para la atención oportuna de las mismas. 
Evidencias: 
ANEXO 1 - ABRIL_CORREOS ALERTA - RESPUESTA Y CIERRE OPORTUNO PQRS ABRIL DTPA
ANEXO 2 - ABRIL_CORREOS INFORMATIVOS PQRSD ABRIL
ANEXO 3 - MAYO_CORREOS INFORMATIVOS ATENCION AL CIUDADANO MAYO
ANEXO 4 - JUNIO_CORREOS ALERTA - RESPUESTA Y CIERRE OPORTUNO PQRSD JUNIO DTPA-AP
ANEXO 5 - JUNIO_CORREOS INFORMATIVOS ATENCION AL CIUDADANO JUNIO
ANEXO 6 - JULIO_CORREOS INFORMATIVOS ATENCION AL CIUDADANO JULIO
ANEXO 7 - JULIO_CORREOS ALERTA - RESPUESTA Y CIERRE OPORTUNO PQRSD JULIO DTPA-AP
Link evidencias: https://drive.google.com/drive/folders/1r4Qe5xbjkKIMkwnFBV7kkxchcD5E3vfl
</t>
    </r>
    <r>
      <rPr>
        <b/>
        <sz val="10"/>
        <rFont val="Arial Narrow"/>
        <family val="2"/>
      </rPr>
      <t>DTAO:</t>
    </r>
    <r>
      <rPr>
        <sz val="10"/>
        <rFont val="Arial Narrow"/>
        <family val="2"/>
      </rPr>
      <t xml:space="preserve"> Se hace un seguimiento a las PQRS revisando encargado de responder y generando alertas para un llamado de atención dónde se recuerda los plazos para responder dichas solicitudes antes de que se venzan los tiempos dispuestos para cada tipo de radicado, se envia número de radicado, fecha en que se radicó, persona que hace la solicitud, tiempo que tiene para responder, tiempo que vence el plazo para responder.
Desde el GAU se incluye link de DRIVE:
https://drive.google.com/drive/folders/1SeWle60Uv-J1EEEWJIHNgHDItrk-P8if
</t>
    </r>
    <r>
      <rPr>
        <b/>
        <sz val="10"/>
        <rFont val="Arial Narrow"/>
        <family val="2"/>
      </rPr>
      <t>DTCA:</t>
    </r>
    <r>
      <rPr>
        <sz val="10"/>
        <rFont val="Arial Narrow"/>
        <family val="2"/>
      </rPr>
      <t xml:space="preserve"> se generaron en el período de mayo a julio, 32 alertas entre PQR's vencidas y por vencer, que para algunos casos se hicieron los seguimientos puntuales en cada dependencia o AP, que presentaron dificultad con la respuesta o el cierre de la misma. En el siguiente enlace se evidencian las 32 alertas generadas a través de correo electrónico: https://drive.google.com/file/d/1RpzxbhJe2_Oi5Lt1CDCQclnpdYC45aiH/view?usp=drive_link</t>
    </r>
  </si>
  <si>
    <t>GAU: X
DTAO: X</t>
  </si>
  <si>
    <t>DTAM: X
DTOR: X
DTAN: X
DTPA: X
DTCA: X</t>
  </si>
  <si>
    <t>GAU: De acuerdo el control se generaron las alertas a cada una de las DTs y las dependencias de NC, teniendo en cuenta la matriz de seguimiento del ORFEO
DTAM: los controles se aplican adecuadamente
DTOR: No se generan alertas ya que se esta ejecutando el control
DTAN: No se ha materializado el riesgo, se aplican los controles
DTPA: No se requiere generar alerta considerando que se han venido efectuando las acciones de control dentro de las gestiones realizadas
DTCA: El indicador de PQR's respondidas oportunamente que se lleva en el PAA ha presentado una mejoría por lo que el plan de acción frente a la focalización de dependencias y/o AP con dificultades para responder las peticiones va evolucionando positivamente. Se espera que en el último cuatrimestre las respuestas del 100% de PQR's hayan sido oportunas. De lo contrario, se deberá realizar plan de mejoramiento 
DTAO: SE TRAMITA LA GENERACIÓN DE ALERTA DE ACUERDO A LOS TIEMPOS ESTIPULADOS</t>
  </si>
  <si>
    <t>GAU: X</t>
  </si>
  <si>
    <t>DTAM: X
DTOR: X
DTAN: X
DTPA: X
DTCA: X
DTAO: X</t>
  </si>
  <si>
    <t>GAU: De acuerdo al control se generaron las alertas a cada una de las DTs y las dependencias de NC, teniendo las PQRSD que no tienen respuesta o se respondio fuera de los términos.
DTAM: N/A
DTOR: No se ha materializado el riesgo, se aplican los controle
DTAN: Para el presente reporte no se ha materializado el riesgo
DTPA: En el periodo realizado no se ha materializado el riesgo al efectuar las acciones de control para la mitigación del mismo 
DTCA: No existen evidencias o soportes documentales que permitan asegurar que el riesgo de recibir dádivas o beneficios por las respuestas extemporáneas de PQR's se haya materializado. 
DTAO: No se ha materializado el riesgo</t>
  </si>
  <si>
    <r>
      <t xml:space="preserve">GAU: </t>
    </r>
    <r>
      <rPr>
        <sz val="10"/>
        <rFont val="Arial Narrow"/>
        <family val="2"/>
      </rPr>
      <t>Desde el GAU se compartió la matriz de seguimiento PQRSD, donde las DT y GAU realizaron la verificación de los radicados para validar el cumplimiento con los criterios del cierre efectivo en el ORFEO.</t>
    </r>
    <r>
      <rPr>
        <b/>
        <sz val="10"/>
        <rFont val="Arial Narrow"/>
        <family val="2"/>
      </rPr>
      <t xml:space="preserve">
EVIDENCIA:  
</t>
    </r>
    <r>
      <rPr>
        <sz val="10"/>
        <rFont val="Arial Narrow"/>
        <family val="2"/>
      </rPr>
      <t xml:space="preserve">REVISIÓN CONTROL2 ENERO - 30 JUNIO </t>
    </r>
    <r>
      <rPr>
        <b/>
        <sz val="10"/>
        <rFont val="Arial Narrow"/>
        <family val="2"/>
      </rPr>
      <t xml:space="preserve">
</t>
    </r>
    <r>
      <rPr>
        <sz val="10"/>
        <rFont val="Arial Narrow"/>
        <family val="2"/>
      </rPr>
      <t>REVISIÓN CONTROL2 JULIO -15 AGOS</t>
    </r>
    <r>
      <rPr>
        <b/>
        <sz val="10"/>
        <rFont val="Arial Narrow"/>
        <family val="2"/>
      </rPr>
      <t xml:space="preserve">
Link de evidencia:
</t>
    </r>
    <r>
      <rPr>
        <sz val="10"/>
        <rFont val="Arial Narrow"/>
        <family val="2"/>
      </rPr>
      <t>https://drive.google.com/drive/u/1/folders/11XCQb0sPuKyqMW2Z_8hT4Jjvm6G3xBpG</t>
    </r>
    <r>
      <rPr>
        <b/>
        <sz val="10"/>
        <rFont val="Arial Narrow"/>
        <family val="2"/>
      </rPr>
      <t xml:space="preserve">
DTOR:</t>
    </r>
    <r>
      <rPr>
        <sz val="10"/>
        <rFont val="Arial Narrow"/>
        <family val="2"/>
      </rPr>
      <t xml:space="preserve">Durante el periodo de reporte se realizó el seguimiento a la matriz de pqrs, extraída del sistema de gestión documental orfeo, garantizando así respuesta oportuna de todas las peticiones allegadas a la Dirección Territorial Orinoquía.
Anexo 1 Ver_Control N°2_mayo
Anexo 1.1 Rev_Control2_mayo
Anexo 2_Ver_Control 2_junio
Anexo 2.1 Rev_Control2_Junio
Anexo 3 Ver_Control N°2_julio
Anexo 3.1 Rev_Control2_Julio
https://drive.google.com/drive/folders/17bzvciGDLmCezCtgu51yi9rTkMv7quFM?usp=sharing
</t>
    </r>
    <r>
      <rPr>
        <b/>
        <sz val="10"/>
        <rFont val="Arial Narrow"/>
        <family val="2"/>
      </rPr>
      <t xml:space="preserve">
DTAM:</t>
    </r>
    <r>
      <rPr>
        <sz val="10"/>
        <rFont val="Arial Narrow"/>
        <family val="2"/>
      </rPr>
      <t xml:space="preserve">Se realizó seguimiento a la respuesta dada, que tenga todos los atributos como es el word, el pdf, y el mecanismo de respuesta, a las solicitudes contestadas por la DTAM.
Anexo 1 MATRIZ REVISION CONTROL 2 JULIO 24 JULIO
https://drive.google.com/drive/u/0/folders/1vWdAXtCdJjuAeEn16CBGDZPWGy9PsrVR
</t>
    </r>
    <r>
      <rPr>
        <b/>
        <sz val="10"/>
        <rFont val="Arial Narrow"/>
        <family val="2"/>
      </rPr>
      <t>DTAN:</t>
    </r>
    <r>
      <rPr>
        <sz val="10"/>
        <rFont val="Arial Narrow"/>
        <family val="2"/>
      </rPr>
      <t xml:space="preserve"> Se realizo validacion de la matriz de PQR,S al segudno triesmtre de 2023, donde se verifico  que la respuesta dada al peticionario cumpla con los criterios definidos por el proceso, con el propósito de generar el correcto cierre del trámite en el sistema de gestión documental. Se adjunta matriz PAA el  indicador es el N° 59 del Proceso de Servicio al Ciudadano valiadado, el reporte es un consolidado de enero a junio como lo indico la OAP.
EVIDENCIAS: https://drive.google.com/drive/folders/1OBjvDFfC3eCZ5t3UstwzPBxtRJjghlJv?usp=sharing
</t>
    </r>
    <r>
      <rPr>
        <b/>
        <sz val="10"/>
        <rFont val="Arial Narrow"/>
        <family val="2"/>
      </rPr>
      <t xml:space="preserve">DTPA: </t>
    </r>
    <r>
      <rPr>
        <sz val="10"/>
        <rFont val="Arial Narrow"/>
        <family val="2"/>
      </rPr>
      <t xml:space="preserve">Durante el periodo del reporte, se verificó que las respuesta sean acordes a lo solicitado y entregadas en tiempo oportuno; haciendo seguimiento constante a la matriz de PQRS descaragada del ORFEO. 
Evidencias: 
ANEXO 8 - REVISIÓN CONTROL2 ENERO - 30 JUNIO DTPA
Link reporte evidencias: 
https://drive.google.com/drive/folders/1r4Qe5xbjkKIMkwnFBV7kkxchcD5E3vfl
</t>
    </r>
    <r>
      <rPr>
        <b/>
        <sz val="10"/>
        <rFont val="Arial Narrow"/>
        <family val="2"/>
      </rPr>
      <t>DTAO:</t>
    </r>
    <r>
      <rPr>
        <sz val="10"/>
        <rFont val="Arial Narrow"/>
        <family val="2"/>
      </rPr>
      <t xml:space="preserve"> No remite información de control
</t>
    </r>
    <r>
      <rPr>
        <b/>
        <sz val="10"/>
        <rFont val="Arial Narrow"/>
        <family val="2"/>
      </rPr>
      <t xml:space="preserve">DTCA: </t>
    </r>
    <r>
      <rPr>
        <sz val="10"/>
        <rFont val="Arial Narrow"/>
        <family val="2"/>
      </rPr>
      <t>para el período de reporte se recibieron aproximadamente 170 PQR's de las cuales respondieron oportunamente 109. En el siguiente enlace se puede evidenciar el registro del control 2: https://docs.google.com/spreadsheets/d/1CzYm8TWu2EU5jBuhUWs_tY3P7wYqVViV/edit#gid=1999310680</t>
    </r>
  </si>
  <si>
    <t>GAU: X
DTCA: X</t>
  </si>
  <si>
    <t>DTAM: X
DTOR: X
DTAN: X
DTPA: X</t>
  </si>
  <si>
    <t xml:space="preserve">GAU: De acuerdo el control se generaron las alertas a cada una de las DTs y las dependencias de NC, teniendo en cuenta la matriz de seguimiento del ORFEO
DTAM: los controles se aplican adecuadamente
DTOR: No se generan alertas ya que se esta ejecutando el control
DTAN: No se ha materializado el riesgo, se aplican los controles
DTPA: No se requiere generar alerta considerando que se han venido efectuando las acciones de control dentro de las gestiones realizadas
 DTCA: Pese a que hay un aumento en el número de PQR's respondidas oportunamente, aún siguen algunas respondiéndose de manera extemporánea </t>
  </si>
  <si>
    <t>GAU:  Se evidencio que la DTCA, y las dependencias Oficina Asesora Juridica y Grupo Predios no están generando las repuestas dentro de los tiempos de ley, y de forma correcta en el ORFEO.
DTAM: N/A
DTOR: No se ha
 materializado el riesgo, se aplican los controle
DTAN: Para el presente reporte no se ha materializado el riesgo
DTPA: En el periodo realizado no se ha materializado el riesgo al efectuar las acciones de control para la mitigación del mismo 
DTCA: No existen evidencias o soportes documentales que permitan asegurar que el riesgo de recibir dádivas o beneficios por las respuestas extemporáneas de PQR's se haya materializado.</t>
  </si>
  <si>
    <r>
      <rPr>
        <b/>
        <sz val="10"/>
        <rFont val="Arial Narrow"/>
        <family val="2"/>
      </rPr>
      <t xml:space="preserve">GAU: </t>
    </r>
    <r>
      <rPr>
        <sz val="10"/>
        <rFont val="Arial Narrow"/>
        <family val="2"/>
      </rPr>
      <t xml:space="preserve">Se solicitó información a las dependencias de acuerdo a los correos de alerta y la verificación en la matriz se deguimiento del ORFEO.
Solicitud GGCI 20234700003273
Solicitud GGF 20234700003283
Solicitud GGH 20234700003293
</t>
    </r>
    <r>
      <rPr>
        <b/>
        <sz val="10"/>
        <rFont val="Arial Narrow"/>
        <family val="2"/>
      </rPr>
      <t xml:space="preserve">Evidencias: Carpeta </t>
    </r>
    <r>
      <rPr>
        <sz val="10"/>
        <rFont val="Arial Narrow"/>
        <family val="2"/>
      </rPr>
      <t xml:space="preserve">Oficios solicitud de información 
</t>
    </r>
  </si>
  <si>
    <r>
      <rPr>
        <b/>
        <sz val="11"/>
        <color rgb="FF000000"/>
        <rFont val="Arial Narrow"/>
        <family val="2"/>
      </rPr>
      <t>GAU:</t>
    </r>
    <r>
      <rPr>
        <sz val="11"/>
        <color rgb="FF000000"/>
        <rFont val="Arial Narrow"/>
        <family val="2"/>
      </rPr>
      <t xml:space="preserve"> Se cumplió con lo requerido en el control, de acuerdo a lo establecido, donde se solicita información a los responsables.</t>
    </r>
  </si>
  <si>
    <t>Se evidenció que algunas dependencias no están generando las repuestas dentro de los términos de ley, y de forma correcta en el ORFEO.</t>
  </si>
  <si>
    <r>
      <rPr>
        <b/>
        <sz val="10"/>
        <color theme="1"/>
        <rFont val="Arial Narrow"/>
        <family val="2"/>
      </rPr>
      <t xml:space="preserve">OAJ: </t>
    </r>
    <r>
      <rPr>
        <sz val="10"/>
        <color theme="1"/>
        <rFont val="Arial Narrow"/>
        <family val="2"/>
      </rPr>
      <t>17/08/2023</t>
    </r>
  </si>
  <si>
    <r>
      <rPr>
        <b/>
        <sz val="10"/>
        <color theme="1"/>
        <rFont val="Arial Narrow"/>
        <family val="2"/>
      </rPr>
      <t>OAJ:</t>
    </r>
    <r>
      <rPr>
        <sz val="10"/>
        <color theme="1"/>
        <rFont val="Arial Narrow"/>
        <family val="2"/>
      </rPr>
      <t xml:space="preserve"> 17/08/2023</t>
    </r>
  </si>
  <si>
    <r>
      <rPr>
        <b/>
        <sz val="10"/>
        <color theme="1"/>
        <rFont val="Arial Narrow"/>
        <family val="2"/>
      </rPr>
      <t>OAJ:</t>
    </r>
    <r>
      <rPr>
        <sz val="10"/>
        <color theme="1"/>
        <rFont val="Arial Narrow"/>
        <family val="2"/>
      </rPr>
      <t xml:space="preserve"> realizó seguimiento al cumplimiento de aportes de insumos técnicos para la elaboración de los productos jurídicos mediante el diligenciamiento de las bases de datos que posee de la siguiente forma: 
*Anexo 1 Base de datos actos administrativos 2023
*Anexo 3 Documentos normativos en proyección 
https://drive.google.com/drive/folders/1YDo-RuSxlkZnxpWquaPTjfu7BpuAj2e0?usp=sharing</t>
    </r>
  </si>
  <si>
    <r>
      <rPr>
        <b/>
        <sz val="10"/>
        <color theme="1"/>
        <rFont val="Arial Narrow"/>
        <family val="2"/>
      </rPr>
      <t>OAJ:</t>
    </r>
    <r>
      <rPr>
        <sz val="10"/>
        <color theme="1"/>
        <rFont val="Arial Narrow"/>
        <family val="2"/>
      </rPr>
      <t xml:space="preserve"> La dependencia realizó seguimiento al cumplimiento de las gestiones para  la diligencia de los asuntos asignados, a través de alertas al jefe de dependencia de los temas urgentes  por correo electronico según las indicaciones del jefe de dependencia. 
Anexo evidencias: 
Pendientes 30 de Junio
Pendientes 02 de Agosto
Pendientes 10 de Agosto
https://drive.google.com/drive/folders/1rg5omBKVugAoI3DiWjNWVSqmW3pIGW_H?usp=sharing</t>
    </r>
  </si>
  <si>
    <t>OAJ: X</t>
  </si>
  <si>
    <r>
      <rPr>
        <b/>
        <sz val="10"/>
        <color theme="1"/>
        <rFont val="Arial Narrow"/>
        <family val="2"/>
      </rPr>
      <t xml:space="preserve">GTIC: </t>
    </r>
    <r>
      <rPr>
        <sz val="10"/>
        <color theme="1"/>
        <rFont val="Arial Narrow"/>
        <family val="2"/>
      </rPr>
      <t>31/07/2023</t>
    </r>
  </si>
  <si>
    <r>
      <rPr>
        <b/>
        <sz val="10"/>
        <color theme="1"/>
        <rFont val="Arial Narrow"/>
        <family val="2"/>
      </rPr>
      <t>GTIC:</t>
    </r>
    <r>
      <rPr>
        <sz val="10"/>
        <color theme="1"/>
        <rFont val="Arial Narrow"/>
        <family val="2"/>
      </rPr>
      <t xml:space="preserve"> Realiza el backups de respaldo de la información para la subdirección de gestión y manejo el 8 de agosto con el objetivo de salvaguardar la información del cuatrimestre reportado,  en los repositorios de la entidad de acuerdo al Instructivo de backups publicado en el SGI.
</t>
    </r>
    <r>
      <rPr>
        <b/>
        <sz val="10"/>
        <color theme="1"/>
        <rFont val="Arial Narrow"/>
        <family val="2"/>
      </rPr>
      <t xml:space="preserve">Anexo 1. </t>
    </r>
    <r>
      <rPr>
        <sz val="10"/>
        <color theme="1"/>
        <rFont val="Arial Narrow"/>
        <family val="2"/>
      </rPr>
      <t xml:space="preserve">FS_BKP_NC.png, , Anexo 2. UNITY_BLOCKS_DATA_SIG.png
</t>
    </r>
    <r>
      <rPr>
        <sz val="10"/>
        <rFont val="Arial Narrow"/>
        <family val="2"/>
      </rPr>
      <t>https://drive.google.com/drive/folders/1rJTMD9G0lvUJuiR8XA_C8ISX7uF80qgh</t>
    </r>
  </si>
  <si>
    <t>No se materializó el riesgo asociado</t>
  </si>
  <si>
    <r>
      <rPr>
        <b/>
        <sz val="10"/>
        <color theme="1"/>
        <rFont val="Arial Narrow"/>
        <family val="2"/>
      </rPr>
      <t>GGCI:</t>
    </r>
    <r>
      <rPr>
        <sz val="10"/>
        <color theme="1"/>
        <rFont val="Arial Narrow"/>
        <family val="2"/>
      </rPr>
      <t xml:space="preserve">  8/08/2023</t>
    </r>
  </si>
  <si>
    <r>
      <rPr>
        <b/>
        <sz val="10"/>
        <color theme="1"/>
        <rFont val="Arial Narrow"/>
        <family val="2"/>
      </rPr>
      <t xml:space="preserve">GGCI: </t>
    </r>
    <r>
      <rPr>
        <sz val="10"/>
        <color theme="1"/>
        <rFont val="Arial Narrow"/>
        <family val="2"/>
      </rPr>
      <t>Mensualmente el GGCI realizó revisión, control y seguimiento a los contratos mediante el trámite de cuentas donde se incluye la confrmación de la cuenta y la verificación de evidencias en SECOP II con el objetivo de recopilar y almacenar el conocimiento de las actividades desarrolladas y evitando la fuga o perdida de información. Para el caso de los contratistas que poseen retraso en las evidencias se anexa</t>
    </r>
    <r>
      <rPr>
        <sz val="10"/>
        <rFont val="Arial Narrow"/>
        <family val="2"/>
      </rPr>
      <t xml:space="preserve"> correo electronico por parte del supervison solicitando los productos pendientes (Evidencia: Solicitud URGENTE_InformeJulioMariaEugeniaTorres 2023) </t>
    </r>
    <r>
      <rPr>
        <sz val="10"/>
        <color theme="1"/>
        <rFont val="Arial Narrow"/>
        <family val="2"/>
      </rPr>
      <t xml:space="preserve">.
</t>
    </r>
    <r>
      <rPr>
        <b/>
        <sz val="10"/>
        <color theme="1"/>
        <rFont val="Arial Narrow"/>
        <family val="2"/>
      </rPr>
      <t xml:space="preserve">
Nota_1:</t>
    </r>
    <r>
      <rPr>
        <sz val="10"/>
        <color theme="1"/>
        <rFont val="Arial Narrow"/>
        <family val="2"/>
      </rPr>
      <t xml:space="preserve"> a partir del mes de junio se inicio la implementación del aplicativo Click 
</t>
    </r>
    <r>
      <rPr>
        <b/>
        <sz val="10"/>
        <rFont val="Arial Narrow"/>
        <family val="2"/>
      </rPr>
      <t>Nota_2:</t>
    </r>
    <r>
      <rPr>
        <sz val="10"/>
        <rFont val="Arial Narrow"/>
        <family val="2"/>
      </rPr>
      <t xml:space="preserve"> El nuevo aplicativo cklic presente una desviación con la información de una contratista motivo por el cual se anexa el soporte de la trazabilidad (Evidencia:AnaMariaHernandez).
</t>
    </r>
    <r>
      <rPr>
        <b/>
        <sz val="10"/>
        <rFont val="Arial Narrow"/>
        <family val="2"/>
      </rPr>
      <t>Nota_3</t>
    </r>
    <r>
      <rPr>
        <sz val="10"/>
        <rFont val="Arial Narrow"/>
        <family val="2"/>
      </rPr>
      <t xml:space="preserve">: El contratista Hugo Navarro presenta la siguiente situación en el aplicativo Klic no aparece como pagado generando el estado pendiente de la verificación en SECOP II pero no corresponde a una desviación (Evidencia: PANTALLAZO TRAMITE CUENTA HUGO NAVARRO). </t>
    </r>
    <r>
      <rPr>
        <sz val="10"/>
        <color theme="1"/>
        <rFont val="Arial Narrow"/>
        <family val="2"/>
      </rPr>
      <t xml:space="preserve">
</t>
    </r>
    <r>
      <rPr>
        <b/>
        <sz val="10"/>
        <color theme="1"/>
        <rFont val="Arial Narrow"/>
        <family val="2"/>
      </rPr>
      <t xml:space="preserve">
Anexo_1_Seguimiento cuentas 2023
</t>
    </r>
    <r>
      <rPr>
        <sz val="10"/>
        <color rgb="FFFF0000"/>
        <rFont val="Arial Narrow"/>
        <family val="2"/>
      </rPr>
      <t xml:space="preserve">
</t>
    </r>
    <r>
      <rPr>
        <b/>
        <sz val="10"/>
        <rFont val="Arial Narrow"/>
        <family val="2"/>
      </rPr>
      <t xml:space="preserve">Anexo_2_Seguimiento cuentas 2023-Click
</t>
    </r>
    <r>
      <rPr>
        <sz val="10"/>
        <rFont val="Arial Narrow"/>
        <family val="2"/>
      </rPr>
      <t xml:space="preserve">
https://drive.google.com/drive/folders/1KIv5zeRd5GzTyBR-eOcK8BFgzdGWd6Rd
</t>
    </r>
  </si>
  <si>
    <t>Se generó alerta por atrasos de entrega de productos en dos contratos del GGCI</t>
  </si>
  <si>
    <r>
      <rPr>
        <b/>
        <sz val="10"/>
        <color theme="1"/>
        <rFont val="Arial Narrow"/>
        <family val="2"/>
      </rPr>
      <t>GTIC:</t>
    </r>
    <r>
      <rPr>
        <sz val="10"/>
        <color theme="1"/>
        <rFont val="Arial Narrow"/>
        <family val="2"/>
      </rPr>
      <t xml:space="preserve"> 31/07/2023</t>
    </r>
  </si>
  <si>
    <r>
      <rPr>
        <b/>
        <sz val="10"/>
        <color theme="1"/>
        <rFont val="Arial Narrow"/>
        <family val="2"/>
      </rPr>
      <t>GTIC:</t>
    </r>
    <r>
      <rPr>
        <sz val="10"/>
        <color theme="1"/>
        <rFont val="Arial Narrow"/>
        <family val="2"/>
      </rPr>
      <t xml:space="preserve"> Se realizó los backups de la información del desarrollo de las actividades reportada por cada uno de los servidores y se almacena en las unidades destinadas para los repositorios de la entidad . 
Anexo 1. UNITY_BLOCKS_DATA_SIG 
Anexo 2. FS_BACKUP_GSIR(GGCI)
Anexo 3. Nube
</t>
    </r>
    <r>
      <rPr>
        <sz val="10"/>
        <rFont val="Arial Narrow"/>
        <family val="2"/>
      </rPr>
      <t>https://drive.google.com/drive/folders/1pcxq_lGhkLDdhwk-YoEKnbTTwrYu0aKz</t>
    </r>
  </si>
  <si>
    <r>
      <t xml:space="preserve">GGF: </t>
    </r>
    <r>
      <rPr>
        <sz val="10"/>
        <rFont val="Arial Narrow"/>
        <family val="2"/>
      </rPr>
      <t>15/08/2023</t>
    </r>
    <r>
      <rPr>
        <b/>
        <sz val="10"/>
        <rFont val="Arial Narrow"/>
        <family val="2"/>
      </rPr>
      <t xml:space="preserve">
DTCA:</t>
    </r>
    <r>
      <rPr>
        <sz val="10"/>
        <rFont val="Arial Narrow"/>
        <family val="2"/>
      </rPr>
      <t xml:space="preserve"> 31/07/2023</t>
    </r>
    <r>
      <rPr>
        <b/>
        <sz val="10"/>
        <rFont val="Arial Narrow"/>
        <family val="2"/>
      </rPr>
      <t xml:space="preserve">
DTPA: </t>
    </r>
    <r>
      <rPr>
        <sz val="10"/>
        <rFont val="Arial Narrow"/>
        <family val="2"/>
      </rPr>
      <t>15/08/2023</t>
    </r>
    <r>
      <rPr>
        <b/>
        <sz val="10"/>
        <rFont val="Arial Narrow"/>
        <family val="2"/>
      </rPr>
      <t xml:space="preserve">
DTAN: </t>
    </r>
    <r>
      <rPr>
        <sz val="10"/>
        <rFont val="Arial Narrow"/>
        <family val="2"/>
      </rPr>
      <t>08/08/2023</t>
    </r>
    <r>
      <rPr>
        <b/>
        <sz val="10"/>
        <rFont val="Arial Narrow"/>
        <family val="2"/>
      </rPr>
      <t xml:space="preserve">
DTOR: </t>
    </r>
    <r>
      <rPr>
        <sz val="10"/>
        <rFont val="Arial Narrow"/>
        <family val="2"/>
      </rPr>
      <t>08/08/2023</t>
    </r>
    <r>
      <rPr>
        <b/>
        <sz val="10"/>
        <rFont val="Arial Narrow"/>
        <family val="2"/>
      </rPr>
      <t xml:space="preserve">
DTAO: </t>
    </r>
    <r>
      <rPr>
        <sz val="10"/>
        <rFont val="Arial Narrow"/>
        <family val="2"/>
      </rPr>
      <t>31/07/2023</t>
    </r>
    <r>
      <rPr>
        <b/>
        <sz val="10"/>
        <rFont val="Arial Narrow"/>
        <family val="2"/>
      </rPr>
      <t xml:space="preserve">
DTAM: </t>
    </r>
    <r>
      <rPr>
        <sz val="10"/>
        <rFont val="Arial Narrow"/>
        <family val="2"/>
      </rPr>
      <t>08/08/2023</t>
    </r>
  </si>
  <si>
    <r>
      <rPr>
        <b/>
        <sz val="10"/>
        <rFont val="Arial Narrow"/>
        <family val="2"/>
      </rPr>
      <t xml:space="preserve">GGF: </t>
    </r>
    <r>
      <rPr>
        <sz val="10"/>
        <rFont val="Arial Narrow"/>
        <family val="2"/>
      </rPr>
      <t xml:space="preserve">Durante segundo trimestre de la vigencia 2023 se recibieron las solicitudes de PAC de las Direcciones Territoriales y Dependencias de Nivel Central, en el formato: GRFN_FO_13 Solicitud Version No. 3, se valido una a una la solitud en el SIIF Nación y en casos de factura se valido con el OLIMPIA y se devolvio en los casos en los que no se evidencio RP o un menor valor para evitar pedir PAC de mas con base a esta depuración se solicito registraron en la plataforma de SIIF Nación
Link de evidencias: https://drive.google.com/drive/u/0/folders/1GW-d4r9FnrtLxdun49t-cUZJBoYmu7L_
Nota: Es improtante notar que si bien el control aplica para direcciones territoriales, las Direcciones territoriales remiten la respuesta a GGF nivel central, quien es el encargado de llevar a cabo la revisión y publicación de la evidencia en el drive dispuesto para mapa de riesgos de gestión, no obstante la Dts debe garantizar la no materialización del riesgo, debido a que ejecuta sus controles de acuerdo a la periodicidad establecida. 
</t>
    </r>
    <r>
      <rPr>
        <b/>
        <sz val="10"/>
        <rFont val="Arial Narrow"/>
        <family val="2"/>
      </rPr>
      <t xml:space="preserve">DTCA: </t>
    </r>
    <r>
      <rPr>
        <b/>
        <sz val="10"/>
        <color theme="1"/>
        <rFont val="Arial Narrow"/>
        <family val="2"/>
      </rPr>
      <t xml:space="preserve"> </t>
    </r>
    <r>
      <rPr>
        <sz val="10"/>
        <color theme="1"/>
        <rFont val="Arial Narrow"/>
        <family val="2"/>
      </rPr>
      <t xml:space="preserve">Dirección Territorial Caribe participo en las cinco reuniones de seguimiento al PAC, y se remite listado SIFF de ejucicón del PAC del segundo cuatrimestre en donde se evidenica el porcentaje de cumplimiento del PAC pagado. </t>
    </r>
    <r>
      <rPr>
        <b/>
        <sz val="10"/>
        <rFont val="Arial Narrow"/>
        <family val="2"/>
      </rPr>
      <t xml:space="preserve">
DTPA: </t>
    </r>
    <r>
      <rPr>
        <sz val="10"/>
        <color theme="1"/>
        <rFont val="Arial Narrow"/>
        <family val="2"/>
      </rPr>
      <t xml:space="preserve">La Dirección Territorial, realizó seguimiento de PAC durante el periodo de enero a Julio. Evidedncia: Anexo_Seguimiento de PAC mensual.
Evidencias reposan en Link evidencia: https://drive.google.com/drive/u/0/folders/1gG1xCSqFd4GHG4D9Titye4fU69bzhoW8
</t>
    </r>
    <r>
      <rPr>
        <b/>
        <sz val="10"/>
        <rFont val="Arial Narrow"/>
        <family val="2"/>
      </rPr>
      <t xml:space="preserve">DTAN:  </t>
    </r>
    <r>
      <rPr>
        <sz val="10"/>
        <rFont val="Arial Narrow"/>
        <family val="2"/>
      </rPr>
      <t xml:space="preserve">Se solicita el pac del mes siguiente según las cuentas de proveedores recibidas durante el mes en curso y se revisa el plan de pagos establecido en los RP para la respectiva solicitud de PAC de las cuentas de los contratistas de la territorial y su AP. Se envia seguimiento del pac solicitado, pac asignado y pac ejecutado de los meses de abril, mayo, junio y julio: ANEXO: DTAN SEGUIMIENTO PAC 2023.xlsx . Adjunto enlace al drive donde reposan las evidencias: https://drive.google.com/drive/folders/1YbMq5_1XzEKM-uFnwldva75qe7RGYC3g?usp=sharing. </t>
    </r>
    <r>
      <rPr>
        <b/>
        <sz val="10"/>
        <rFont val="Arial Narrow"/>
        <family val="2"/>
      </rPr>
      <t xml:space="preserve">
DTOR: </t>
    </r>
    <r>
      <rPr>
        <sz val="10"/>
        <color theme="1"/>
        <rFont val="Arial Narrow"/>
        <family val="2"/>
      </rPr>
      <t xml:space="preserve">Mensualmente el pagador regional realiza solicitud de pac por medio de orfeo dirigido al grupo de gestion financiera, y es este es quien se encarga de la consolidacion y conciliacion  vr lo ejecutado, para el reporte de siif inpanut, los ultimos dias del mes se realizan reuniones dirigidas por NC para conocer los resultados y los indicadores de gestion, y asi aprobar el pac que se ejecutara el mes siguiente. 
Anexo 1_Sol_PAC_mayo
Anexo 2.1_Sol_PAC_junio
Anexo 2_Sol_PAC_junio
Anexo 3_Sol_PAC_julio
Anexo 4_Sol_PAC_agosto
</t>
    </r>
    <r>
      <rPr>
        <b/>
        <sz val="10"/>
        <rFont val="Arial Narrow"/>
        <family val="2"/>
      </rPr>
      <t xml:space="preserve">DTAO: </t>
    </r>
    <r>
      <rPr>
        <sz val="10"/>
        <rFont val="Arial Narrow"/>
        <family val="2"/>
      </rPr>
      <t>Se anexa reporte de SIIF saldo cupo PAC  a 31 de julio 2023, con el cual se realiza verificación del de saldos Inpanut</t>
    </r>
    <r>
      <rPr>
        <b/>
        <sz val="10"/>
        <rFont val="Arial Narrow"/>
        <family val="2"/>
      </rPr>
      <t xml:space="preserve">
DTAM:</t>
    </r>
    <r>
      <rPr>
        <sz val="10"/>
        <rFont val="Arial Narrow"/>
        <family val="2"/>
      </rPr>
      <t xml:space="preserve"> De acuerdo a la accion 1 del INPANUT, la territorial amazonia no lo reporta los indicadores, debido a que Nivel central es el que solicita ante el Ministerio de hacienda  y asigna el PAC a cada  una las territoriales, por lo anterior el encargado de dar el indicador es NC.</t>
    </r>
  </si>
  <si>
    <t xml:space="preserve">GGF: X
</t>
  </si>
  <si>
    <t>GGF: X
DTCA: X
DTPA:  X
DTAN: X 
DTOR: X 
DTAO:  X
DTAM:  X</t>
  </si>
  <si>
    <r>
      <rPr>
        <b/>
        <sz val="10"/>
        <rFont val="Arial Narrow"/>
        <family val="2"/>
      </rPr>
      <t>GGF:</t>
    </r>
    <r>
      <rPr>
        <sz val="10"/>
        <rFont val="Arial Narrow"/>
        <family val="2"/>
      </rPr>
      <t xml:space="preserve"> 15/08/2023
</t>
    </r>
  </si>
  <si>
    <r>
      <rPr>
        <b/>
        <sz val="10"/>
        <color theme="1"/>
        <rFont val="Arial Narrow"/>
        <family val="2"/>
      </rPr>
      <t xml:space="preserve">GGF: </t>
    </r>
    <r>
      <rPr>
        <sz val="10"/>
        <color theme="1"/>
        <rFont val="Arial Narrow"/>
        <family val="2"/>
      </rPr>
      <t xml:space="preserve">Durante el segundo trimestre de la vigencia 2023 se realiza seguimiento a la concentracion de saldos en bancos de las cuentas autorizadas por la Direccion del Tesoro Nacional de cada una de las Direcciones Territoriales y Nivel Central.  
Link de evidencias: https://drive.google.com/drive/u/0/folders/1GW-d4r9FnrtLxdun49t-cUZJBoYmu7L_
Nota: Es improtante notar que si bien el control aplica para direcciones territoriales, las Direcciones territoriales remiten la respuesta a GGF nivel central, quien es el encargado de llevar a cabo la revisión y publicación de la evidencia en el drive dispuesto para mapa de riesgos de gestión, no obstante la Dts debe garantizar la no materialización del riesgo, debido a que ejecuta sus controles de acuerdo a la periodicidad establecida. </t>
    </r>
  </si>
  <si>
    <r>
      <rPr>
        <b/>
        <sz val="10"/>
        <rFont val="Arial Narrow"/>
        <family val="2"/>
      </rPr>
      <t>GGF:</t>
    </r>
    <r>
      <rPr>
        <sz val="10"/>
        <rFont val="Arial Narrow"/>
        <family val="2"/>
      </rPr>
      <t xml:space="preserve"> El GGF gestiono un tramite ante el MHCP para la habilitación o creación de un rubro de ingresos para clasificar los DRX generados por Fiducias, adicionalmente a las mesas de trabajo y correos constantes para la identificación t clasificacion de los DRX.
Como evidencia la aprobación del tramite habilitación de un rubro de ingresos y actas de seguimiento y compromisos.
Link de evidencias: https://drive.google.com/drive/u/0/folders/1GW-d4r9FnrtLxdun49t-cUZJBoYmu7L_</t>
    </r>
  </si>
  <si>
    <r>
      <rPr>
        <b/>
        <sz val="10"/>
        <rFont val="Arial Narrow"/>
        <family val="2"/>
      </rPr>
      <t>GGF:</t>
    </r>
    <r>
      <rPr>
        <sz val="10"/>
        <rFont val="Arial Narrow"/>
        <family val="2"/>
      </rPr>
      <t xml:space="preserve"> Desde el nivel Central se lleva a cabo la verificación de verifica los saldos de los convenios por PNN y la subcuenta Fonam PNN, para lo cual se deja como evidencia: Actas de mesa de tabajo e informe remitido por parte del área contable en los ultimos seguimiento se toman los saldos en los RP y se evidencia la no ejecución de algunos convenios por situaciones de orden publico. 
Link de evidencias: https://drive.google.com/drive/u/0/folders/1GW-d4r9FnrtLxdun49t-cUZJBoYmu7L_</t>
    </r>
  </si>
  <si>
    <r>
      <rPr>
        <b/>
        <sz val="11"/>
        <color theme="1"/>
        <rFont val="Arial Narrow"/>
        <family val="2"/>
      </rPr>
      <t xml:space="preserve">GGF: </t>
    </r>
    <r>
      <rPr>
        <sz val="11"/>
        <color theme="1"/>
        <rFont val="Arial Narrow"/>
        <family val="2"/>
      </rPr>
      <t>15/08/2023</t>
    </r>
  </si>
  <si>
    <r>
      <rPr>
        <b/>
        <sz val="10"/>
        <rFont val="Arial Narrow"/>
        <family val="2"/>
      </rPr>
      <t>GGF:</t>
    </r>
    <r>
      <rPr>
        <sz val="10"/>
        <rFont val="Arial Narrow"/>
        <family val="2"/>
      </rPr>
      <t xml:space="preserve"> Con corte a julio 2023 se realizó evaluación del Plan de Control Interno Contable donde se verificó el cumplimiento en la entrega de información contable (Estados Financieros, conciliaciones contables) por parte de las Direcciones Territoriales y Nivel Central correspondiente al mes de mayo, teniendo en cuenta los plazos de cierres contables emitidos por la Contaduría General de la Nación y cronograma interno de cierres contables mensuales
Link evidencias: https://drive.google.com/drive/u/0/folders/1jm4k16MR-Go8dSRFTZNSs9q2vYJwFAdR</t>
    </r>
  </si>
  <si>
    <r>
      <rPr>
        <b/>
        <sz val="10"/>
        <rFont val="Arial Narrow"/>
        <family val="2"/>
      </rPr>
      <t xml:space="preserve">GGF: </t>
    </r>
    <r>
      <rPr>
        <sz val="10"/>
        <rFont val="Arial Narrow"/>
        <family val="2"/>
      </rPr>
      <t>Con corte a julio 2023 se realizó evaluación del Plan de Control Interno Contable donde se verificó y analizó la calidad de la información contable, los procesos de depuración de cifras contables en las Direcciones Territoriales  Nivel Central, adicional se realizaron mesas de trabajo con las DTS y NC para presentación y análisis de Estados Financieros. Adicionalmente en el mes de julio se realizó un comité de sostenibilidad donde se aprobaron procesos de depuración de las Direcciones Territoriales.
Link evidencias: https://drive.google.com/drive/u/0/folders/1jjAkhxFd97LCv3jBWUGiKIwITQKupmKo</t>
    </r>
  </si>
  <si>
    <r>
      <rPr>
        <b/>
        <sz val="10"/>
        <rFont val="Arial Narrow"/>
        <family val="2"/>
      </rPr>
      <t xml:space="preserve">GGF: </t>
    </r>
    <r>
      <rPr>
        <sz val="10"/>
        <rFont val="Arial Narrow"/>
        <family val="2"/>
      </rPr>
      <t>15/08/2023</t>
    </r>
  </si>
  <si>
    <r>
      <rPr>
        <b/>
        <sz val="10"/>
        <rFont val="Arial Narrow"/>
        <family val="2"/>
      </rPr>
      <t xml:space="preserve">GGF: </t>
    </r>
    <r>
      <rPr>
        <sz val="10"/>
        <rFont val="Arial Narrow"/>
        <family val="2"/>
      </rPr>
      <t>Se anexa el Informe técnico administrativo y financiero con corte al 30 de junio 2023, en el cual evidencia en su numeral 13, el cumplimiento de la acción de control de este riesgo.</t>
    </r>
  </si>
  <si>
    <r>
      <rPr>
        <b/>
        <sz val="10"/>
        <color theme="1"/>
        <rFont val="Arial Narrow"/>
        <family val="2"/>
      </rPr>
      <t xml:space="preserve">GGF: </t>
    </r>
    <r>
      <rPr>
        <sz val="10"/>
        <color theme="1"/>
        <rFont val="Arial Narrow"/>
        <family val="2"/>
      </rPr>
      <t>15/08/2023</t>
    </r>
  </si>
  <si>
    <r>
      <rPr>
        <b/>
        <sz val="10"/>
        <color theme="1"/>
        <rFont val="Arial Narrow"/>
        <family val="2"/>
      </rPr>
      <t>GGF:</t>
    </r>
    <r>
      <rPr>
        <sz val="10"/>
        <color theme="1"/>
        <rFont val="Arial Narrow"/>
        <family val="2"/>
      </rPr>
      <t xml:space="preserve"> De acuerdo  a las solicitudes se diligencia el formato estabalecido por Minhacienda para  vinculacion de usos presupuestales. Se adjunta fotrmato de solicitud establecido por el ministerio de Hacienda.
Se adjunta como evidencia, Formato de Plantilla solicitud Uso Presupuestales y consolidado de solicitud de creación de usos presupuestales ante del MHCP..
Evidencias reposan en link: https://drive.google.com/drive/u/0/folders/1kXDKtbWCsbnGCkkUZ21MIUjTVYo3w7Fj
Nota: Es improtante notar que si bien el control aplica para direcciones territoriales, las Direcciones territoriales remiten la respuesta a GGF nivel central, quien es el encargado de llevar a cabo la revisión y publicación de la evidencia en el drive dispuesto para mapa de riesgos de gestión, no obstante la Dts debe garantizar la no materialización del riesgo, debido a que ejecuta sus controles de acuerdo a la periodicidad establecida. </t>
    </r>
  </si>
  <si>
    <r>
      <t xml:space="preserve">GGF: </t>
    </r>
    <r>
      <rPr>
        <sz val="10"/>
        <color theme="1"/>
        <rFont val="Arial Narrow"/>
        <family val="2"/>
      </rPr>
      <t>18/08/2023</t>
    </r>
    <r>
      <rPr>
        <b/>
        <sz val="10"/>
        <color theme="1"/>
        <rFont val="Arial Narrow"/>
        <family val="2"/>
      </rPr>
      <t xml:space="preserve">
DTCA: </t>
    </r>
    <r>
      <rPr>
        <sz val="10"/>
        <color theme="1"/>
        <rFont val="Arial Narrow"/>
        <family val="2"/>
      </rPr>
      <t>15/08/2023</t>
    </r>
    <r>
      <rPr>
        <b/>
        <sz val="10"/>
        <color theme="1"/>
        <rFont val="Arial Narrow"/>
        <family val="2"/>
      </rPr>
      <t xml:space="preserve">
DTPA:</t>
    </r>
    <r>
      <rPr>
        <sz val="10"/>
        <color theme="1"/>
        <rFont val="Arial Narrow"/>
        <family val="2"/>
      </rPr>
      <t xml:space="preserve"> 15/08/2023</t>
    </r>
    <r>
      <rPr>
        <b/>
        <sz val="10"/>
        <color theme="1"/>
        <rFont val="Arial Narrow"/>
        <family val="2"/>
      </rPr>
      <t xml:space="preserve">
DTAN: </t>
    </r>
    <r>
      <rPr>
        <sz val="10"/>
        <color theme="1"/>
        <rFont val="Arial Narrow"/>
        <family val="2"/>
      </rPr>
      <t>08/08/2023</t>
    </r>
    <r>
      <rPr>
        <b/>
        <sz val="10"/>
        <color theme="1"/>
        <rFont val="Arial Narrow"/>
        <family val="2"/>
      </rPr>
      <t xml:space="preserve">
DTOR: </t>
    </r>
    <r>
      <rPr>
        <sz val="10"/>
        <color theme="1"/>
        <rFont val="Arial Narrow"/>
        <family val="2"/>
      </rPr>
      <t>31/07/2023</t>
    </r>
    <r>
      <rPr>
        <b/>
        <sz val="10"/>
        <color theme="1"/>
        <rFont val="Arial Narrow"/>
        <family val="2"/>
      </rPr>
      <t xml:space="preserve">
DTAO: </t>
    </r>
    <r>
      <rPr>
        <sz val="10"/>
        <color theme="1"/>
        <rFont val="Arial Narrow"/>
        <family val="2"/>
      </rPr>
      <t xml:space="preserve">31/07/2023
</t>
    </r>
    <r>
      <rPr>
        <b/>
        <sz val="10"/>
        <color theme="1"/>
        <rFont val="Arial Narrow"/>
        <family val="2"/>
      </rPr>
      <t xml:space="preserve">DTAM: </t>
    </r>
    <r>
      <rPr>
        <sz val="10"/>
        <color theme="1"/>
        <rFont val="Arial Narrow"/>
        <family val="2"/>
      </rPr>
      <t>08/08/2023</t>
    </r>
  </si>
  <si>
    <r>
      <rPr>
        <b/>
        <sz val="10"/>
        <color theme="1"/>
        <rFont val="Arial Narrow"/>
        <family val="2"/>
      </rPr>
      <t xml:space="preserve">GGF:  </t>
    </r>
    <r>
      <rPr>
        <sz val="10"/>
        <color theme="1"/>
        <rFont val="Arial Narrow"/>
        <family val="2"/>
      </rPr>
      <t>Al recibir el formato de solicituds de CDP, el profesional asigmnado verifica que el uso presupuestal relacionado en el mismo, corresponda concuerdo con el objeto contractual en el catálogo del DANE y el catálogo presupuestal emitido por el ministerio de Hacienda. se adjunta el último.  
Nota: Es improtante notar que si bien el control aplica para direcciones territoriales, las Direcciones territoriales remiten la respuesta a GGF nivel central, quien es el encargado de llevar a cabo la revisión y publicación de la evidencia en el drive dispuesto para mapa de riesgos de gestión, no obstante la Dts debe garantizar la no materialización del riesgo, debido a que ejecuta sus controles de acuerdo a la periodicidad establecida. 
Se adjunta como evidencia, Base seguimiento datos Contratacion Usos Pptales, Catalogo Pptal del Minhacienda Agosto, Matriz seguimiento a uso adecuado catalogos del DANE. 
Evidencias reposa en link:  https://drive.google.com/drive/u/0/folders/1kWnyD6q5upeXpbg5FymaEiQL8bjeK1Vc</t>
    </r>
    <r>
      <rPr>
        <b/>
        <sz val="10"/>
        <color theme="1"/>
        <rFont val="Arial Narrow"/>
        <family val="2"/>
      </rPr>
      <t xml:space="preserve">
DTCA: </t>
    </r>
    <r>
      <rPr>
        <sz val="10"/>
        <color theme="1"/>
        <rFont val="Arial Narrow"/>
        <family val="2"/>
      </rPr>
      <t xml:space="preserve">Desde la Dirección Territorial Caribe, al recibir el formato de solicituds de CDP, el profesional asignado verifica que la afectacion presupuestal concuerde con lo programado en el PAA 2023 y el uso presupuestal  corresponda concuerdo con el objeto contractual en el catálogo del DANE y el catálogo presupuestal emitido por el ministerio de Hacienda.
https://drive.google.com/drive/folders/1yfqx2cTirJGch2-JAAEKeehv2_Mhce_f?usp=sharing
</t>
    </r>
    <r>
      <rPr>
        <b/>
        <sz val="10"/>
        <color theme="1"/>
        <rFont val="Arial Narrow"/>
        <family val="2"/>
      </rPr>
      <t xml:space="preserve">DTPA: </t>
    </r>
    <r>
      <rPr>
        <sz val="10"/>
        <color theme="1"/>
        <rFont val="Arial Narrow"/>
        <family val="2"/>
      </rPr>
      <t xml:space="preserve">DTPA: Se realiza los Formatos de Solicitud de CDP del primer y segundo trimestre de la vigencia 2023. Evidencia: Formatos de solicitud de CDP
Link evidencia:https://drive.google.com/drive/u/0/folders/1gG1xCSqFd4GHG4D9Titye4fU69bzhoW8
</t>
    </r>
    <r>
      <rPr>
        <b/>
        <sz val="10"/>
        <color theme="1"/>
        <rFont val="Arial Narrow"/>
        <family val="2"/>
      </rPr>
      <t xml:space="preserve">DTAN: </t>
    </r>
    <r>
      <rPr>
        <sz val="10"/>
        <color theme="1"/>
        <rFont val="Arial Narrow"/>
        <family val="2"/>
      </rPr>
      <t xml:space="preserve">Para el segundo cuatriemstre de 2023 se adjunta  listados de CDPs  de Gobierno nacional y FONAN como evidencia  en el riesgo 25, CONTROL 2 . En la columna Q del archivo adjunt en las eviidencias, al final del objeto contractual se encuentra el numero de orfeo en donde se realiza el tramite con la solicitud de CDP en formato excel y la version correspondiente a la vigencia. anexos: CDPs PGN 16-08-2023.-    CDPs FONAM 16-08-2023.   Enlace al drive donde reposa la información: https://drive.google.com/drive/folders/1yU4nBlOIkS3Kc32gzLCPvFnyRRauuZeU
</t>
    </r>
    <r>
      <rPr>
        <b/>
        <sz val="10"/>
        <color theme="1"/>
        <rFont val="Arial Narrow"/>
        <family val="2"/>
      </rPr>
      <t>DTOR:</t>
    </r>
    <r>
      <rPr>
        <sz val="10"/>
        <color theme="1"/>
        <rFont val="Arial Narrow"/>
        <family val="2"/>
      </rPr>
      <t xml:space="preserve"> Una vez recibida las diferentes solicitudes de cdp mediante orfeo, se realiza una revision exhaustiva y minuciosa de la informacion registrada en el formato de solicitud de cdp, si se encuentra correcta la informacion se continua el proceso, si no es asi, se regresa al area con las observaciones pertinentes, para que realicen las correcciones y sea devuelto al profesional de presupuesto para continuar el tramite de expedicion de cdp.
- Anexo 3,reporte de orfeo
</t>
    </r>
    <r>
      <rPr>
        <b/>
        <sz val="10"/>
        <color theme="1"/>
        <rFont val="Arial Narrow"/>
        <family val="2"/>
      </rPr>
      <t xml:space="preserve">DTAO: </t>
    </r>
    <r>
      <rPr>
        <sz val="10"/>
        <color theme="1"/>
        <rFont val="Arial Narrow"/>
        <family val="2"/>
      </rPr>
      <t xml:space="preserve">La DT  cada vez que se recibe la información de solicitud de CDP, valida la información entregada mediante el formato, con el objetivo de determinar  la adecuada afectación presupuestal y el uso adecuado de los catalogos del DANE, quedando registrado en el trámite mediante el gestor documental ORFEO.
Evidencias:
LISTADO CDP NACIÓN 30 JUNIO
LISTADO CDP FONAM 30 JUNIO
</t>
    </r>
    <r>
      <rPr>
        <b/>
        <sz val="10"/>
        <color theme="1"/>
        <rFont val="Arial Narrow"/>
        <family val="2"/>
      </rPr>
      <t>DTAM:</t>
    </r>
    <r>
      <rPr>
        <sz val="10"/>
        <color theme="1"/>
        <rFont val="Arial Narrow"/>
        <family val="2"/>
      </rPr>
      <t xml:space="preserve">  La Dirección Territorial no reporta avance para el presente control. 
</t>
    </r>
  </si>
  <si>
    <t>GGF: X
DTCA: X
DTPA: X
DTAN: X
DTOR: X
DTAO: X
DTAM: X</t>
  </si>
  <si>
    <t>GGF: El monitoreo y los soportes suministrados, son conformes a la descripción del mapa de riesgos, denotando un adecuado seguimiento
DTCA: El monitoreo y los soportes suministrados, son conformes a la descripción del mapa de riesgos, denotando un adecuado seguimiento
DTPA: El monitoreo y los soportes suministrados, son conformes a la descripción del mapa de riesgos, denotando un adecuado seguimiento
DTAN: El monitoreo y los soportes suministrados, son conformes a la descripción del mapa de riesgos, denotando un adecuado seguimiento
DTOR: El monitoreo y los soportes suministrados, son conformes a la descripción del mapa de riesgos, denotando un adecuado seguimiento
DTAO: El monitoreo y los soportes suministrados, son conformes a la descripción del mapa de riesgos, denotando un adecuado seguimiento
DTAM: La Unidad de Decisión no programó avances al respecto para el periodo reportado.</t>
  </si>
  <si>
    <r>
      <rPr>
        <b/>
        <sz val="10"/>
        <color theme="1"/>
        <rFont val="Arial Narrow"/>
        <family val="2"/>
      </rPr>
      <t xml:space="preserve">GGF: </t>
    </r>
    <r>
      <rPr>
        <sz val="10"/>
        <color theme="1"/>
        <rFont val="Arial Narrow"/>
        <family val="2"/>
      </rPr>
      <t>18/08/2023</t>
    </r>
  </si>
  <si>
    <r>
      <rPr>
        <b/>
        <sz val="10"/>
        <rFont val="Arial Narrow"/>
        <family val="2"/>
      </rPr>
      <t xml:space="preserve">GGF: </t>
    </r>
    <r>
      <rPr>
        <sz val="10"/>
        <rFont val="Arial Narrow"/>
        <family val="2"/>
      </rPr>
      <t xml:space="preserve"> Para el periodo monitoriado se verifica los documentos adjuntos por cada contratista y proveedor, verificando su actividad economica registrada en el RUT y responsabilidades tributarias, aportes al sistema de seguridad social para posterior calculo de tarifas y aplicación de retenciones en materia tributaria (Retefuente, Reteica, Reteiva, entre otros segun normatividad, otros descuentos como libranzas, fondos, embargos, AFC y pensiones voluntarias, entre otros que se presenten a solicitud de contratista y/o proveedor).                                                                                                                
Se registra todos los datos en el drive para control de la informacion, trazabilidad de aplicacion y cronologia de tramite.
                                                                                       </t>
    </r>
  </si>
  <si>
    <r>
      <rPr>
        <b/>
        <sz val="10"/>
        <color theme="1"/>
        <rFont val="Arial Narrow"/>
        <family val="2"/>
      </rPr>
      <t xml:space="preserve">GGF: </t>
    </r>
    <r>
      <rPr>
        <sz val="10"/>
        <color theme="1"/>
        <rFont val="Arial Narrow"/>
        <family val="2"/>
      </rPr>
      <t>Se realiza el control de los impuestos a presentar y pagar de manera previa mediante la conciliacion de impuestos elaborada desde el area contable y revisada desde el area de tesoreria, con el fin de detectar las posibles diferencias que se puedan generar de manera oportuna anterior al cumplimiento de los cronogramas y calendarios tributarios a nivel nacional, departamental, distrital y/o municipal.
Se reporta (CONCILIACIONES GN: RENTA E ICA ABRIL, RENTA MAYO,  RENTA E ICA JUNIO, RENTA JULIO)</t>
    </r>
  </si>
  <si>
    <r>
      <rPr>
        <b/>
        <sz val="10"/>
        <color theme="1"/>
        <rFont val="Arial Narrow"/>
        <family val="2"/>
      </rPr>
      <t xml:space="preserve">GGF: </t>
    </r>
    <r>
      <rPr>
        <sz val="10"/>
        <color theme="1"/>
        <rFont val="Arial Narrow"/>
        <family val="2"/>
      </rPr>
      <t xml:space="preserve">Se realiza el control de los impuestos a presentar y pagar de manera previa mediante la matriz de impuestos elaborada desde el area contable y revisada desde el area de tesoreria, con el fin de establecer la totalidad de los saldos presentados en el CEN bolsa de deducciones de manera oportuna y con el fin de informar a los usuarios de la información para dar el cumplimiento de los cronogramas y calendarios tributarios a nivel nacional, departamental, distrital y/o municipal.
Se reporta (MATRIZ ABRIL, MATRIZ MAYO, MATRIZ JUNIO Y MATRIZ JULIO)
</t>
    </r>
  </si>
  <si>
    <r>
      <rPr>
        <b/>
        <sz val="10"/>
        <rFont val="Arial Narrow"/>
        <family val="2"/>
      </rPr>
      <t xml:space="preserve">GGF: </t>
    </r>
    <r>
      <rPr>
        <sz val="10"/>
        <rFont val="Arial Narrow"/>
        <family val="2"/>
      </rPr>
      <t>30/08/2023</t>
    </r>
  </si>
  <si>
    <r>
      <rPr>
        <b/>
        <sz val="10"/>
        <rFont val="Arial Narrow"/>
        <family val="2"/>
      </rPr>
      <t xml:space="preserve">GGF: </t>
    </r>
    <r>
      <rPr>
        <sz val="10"/>
        <rFont val="Arial Narrow"/>
        <family val="2"/>
      </rPr>
      <t>8/08/2023</t>
    </r>
  </si>
  <si>
    <r>
      <rPr>
        <b/>
        <sz val="10"/>
        <rFont val="Arial Narrow"/>
        <family val="2"/>
      </rPr>
      <t>GGF</t>
    </r>
    <r>
      <rPr>
        <sz val="10"/>
        <rFont val="Arial Narrow"/>
        <family val="2"/>
      </rPr>
      <t>:15/08/2023</t>
    </r>
  </si>
  <si>
    <r>
      <rPr>
        <b/>
        <sz val="10"/>
        <rFont val="Arial Narrow"/>
        <family val="2"/>
      </rPr>
      <t xml:space="preserve">GGF: </t>
    </r>
    <r>
      <rPr>
        <sz val="10"/>
        <rFont val="Arial Narrow"/>
        <family val="2"/>
      </rPr>
      <t>Con la informacion remitida por los diferentes actores del proceso,   conciliación de cierre caja diario. recaudos por concepto de derechos de ingreso Parque nacional natural Tayrona remitido por el area protegida, movimiento diario detallado remitodo por REVAL, certificacion diaria de procesos remitida por BRINKS y informacion Libro Bancos, se realiza la conciliacion y cargue de extractos.
Se adjunta como evidencia: CONCILIACION TAYRONA MAYO 2023, CONCILIACION TAYRONA JUNIO 2023 CONCILIACION TAYRONA JULIO 2023. 
Evidencias reposan en link:  https://drive.google.com/drive/u/0/folders/1iGwPaetyPUXs83aEb2zZQr3F6RRGQHrW</t>
    </r>
  </si>
  <si>
    <r>
      <rPr>
        <b/>
        <sz val="10"/>
        <rFont val="Arial Narrow"/>
        <family val="2"/>
      </rPr>
      <t xml:space="preserve">GGF: </t>
    </r>
    <r>
      <rPr>
        <sz val="10"/>
        <rFont val="Arial Narrow"/>
        <family val="2"/>
      </rPr>
      <t>X</t>
    </r>
  </si>
  <si>
    <r>
      <rPr>
        <b/>
        <sz val="10"/>
        <color theme="1"/>
        <rFont val="Arial Narrow"/>
        <family val="2"/>
      </rPr>
      <t xml:space="preserve">GTIC: </t>
    </r>
    <r>
      <rPr>
        <sz val="10"/>
        <color theme="1"/>
        <rFont val="Arial Narrow"/>
        <family val="2"/>
      </rPr>
      <t xml:space="preserve"> 25/07/2023</t>
    </r>
  </si>
  <si>
    <r>
      <rPr>
        <b/>
        <sz val="10"/>
        <color theme="1"/>
        <rFont val="Arial Narrow"/>
        <family val="2"/>
      </rPr>
      <t xml:space="preserve">GTIC: </t>
    </r>
    <r>
      <rPr>
        <sz val="10"/>
        <color theme="1"/>
        <rFont val="Arial Narrow"/>
        <family val="2"/>
      </rPr>
      <t xml:space="preserve">Para este cuatrimestre se validaron los dataset de: Coberturas, PVC y Biodiversidad.
En este cuatrimestre se inicia el desarrollo de datareviewer como herramienta para la validación de los datos automáticos antes de ingresar a la GDB. 
</t>
    </r>
    <r>
      <rPr>
        <b/>
        <sz val="10"/>
        <color theme="1"/>
        <rFont val="Arial Narrow"/>
        <family val="2"/>
      </rPr>
      <t xml:space="preserve">
Anexo 1. </t>
    </r>
    <r>
      <rPr>
        <sz val="10"/>
        <color theme="1"/>
        <rFont val="Arial Narrow"/>
        <family val="2"/>
      </rPr>
      <t>Seguimiento de dataset validados.png</t>
    </r>
    <r>
      <rPr>
        <b/>
        <sz val="10"/>
        <color theme="1"/>
        <rFont val="Arial Narrow"/>
        <family val="2"/>
      </rPr>
      <t xml:space="preserve">
Anexo 2. </t>
    </r>
    <r>
      <rPr>
        <sz val="10"/>
        <color theme="1"/>
        <rFont val="Arial Narrow"/>
        <family val="2"/>
      </rPr>
      <t xml:space="preserve">Calidad_OTL_PNN
</t>
    </r>
    <r>
      <rPr>
        <b/>
        <sz val="10"/>
        <color theme="1"/>
        <rFont val="Arial Narrow"/>
        <family val="2"/>
      </rPr>
      <t>Anexo 3.</t>
    </r>
    <r>
      <rPr>
        <sz val="10"/>
        <color theme="1"/>
        <rFont val="Arial Narrow"/>
        <family val="2"/>
      </rPr>
      <t xml:space="preserve"> Informe estructura
</t>
    </r>
    <r>
      <rPr>
        <b/>
        <sz val="10"/>
        <color theme="1"/>
        <rFont val="Arial Narrow"/>
        <family val="2"/>
      </rPr>
      <t xml:space="preserve">Anexo 4. </t>
    </r>
    <r>
      <rPr>
        <sz val="10"/>
        <color theme="1"/>
        <rFont val="Arial Narrow"/>
        <family val="2"/>
      </rPr>
      <t xml:space="preserve">Descripción del script_calidad
</t>
    </r>
    <r>
      <rPr>
        <sz val="10"/>
        <rFont val="Arial Narrow"/>
        <family val="2"/>
      </rPr>
      <t>https://drive.google.com/drive/folders/1nQOO-71tJTXWqOFotsJAl1ZZE6v-Clpr</t>
    </r>
  </si>
  <si>
    <r>
      <rPr>
        <b/>
        <sz val="10"/>
        <color theme="1"/>
        <rFont val="Arial Narrow"/>
        <family val="2"/>
      </rPr>
      <t>GTIC:</t>
    </r>
    <r>
      <rPr>
        <sz val="10"/>
        <color theme="1"/>
        <rFont val="Arial Narrow"/>
        <family val="2"/>
      </rPr>
      <t xml:space="preserve"> 25/07/2023</t>
    </r>
  </si>
  <si>
    <r>
      <rPr>
        <b/>
        <sz val="10"/>
        <color theme="1"/>
        <rFont val="Arial Narrow"/>
        <family val="2"/>
      </rPr>
      <t>GTIC</t>
    </r>
    <r>
      <rPr>
        <sz val="10"/>
        <color theme="1"/>
        <rFont val="Arial Narrow"/>
        <family val="2"/>
      </rPr>
      <t xml:space="preserve">: Se implementaron actualizaciones a la GDB que permiten validar datos nulos para el RUNAP asi como la sincronización automática entre la GDB de registro 5436 y la de publicación 5432.
</t>
    </r>
    <r>
      <rPr>
        <b/>
        <sz val="10"/>
        <color theme="1"/>
        <rFont val="Arial Narrow"/>
        <family val="2"/>
      </rPr>
      <t xml:space="preserve">Anexo 1. </t>
    </r>
    <r>
      <rPr>
        <sz val="10"/>
        <color theme="1"/>
        <rFont val="Arial Narrow"/>
        <family val="2"/>
      </rPr>
      <t>Scripts sincoronizacion</t>
    </r>
    <r>
      <rPr>
        <b/>
        <sz val="10"/>
        <color theme="1"/>
        <rFont val="Arial Narrow"/>
        <family val="2"/>
      </rPr>
      <t xml:space="preserve">
Anexo 2. </t>
    </r>
    <r>
      <rPr>
        <sz val="10"/>
        <color theme="1"/>
        <rFont val="Arial Narrow"/>
        <family val="2"/>
      </rPr>
      <t xml:space="preserve">Evidencia de publicacion RUNAP y sincronizacion
</t>
    </r>
    <r>
      <rPr>
        <sz val="10"/>
        <rFont val="Arial Narrow"/>
        <family val="2"/>
      </rPr>
      <t>https://drive.google.com/drive/folders/1sxyvplljzFHe1gyZZbBUFLd_y5XYhgGi</t>
    </r>
    <r>
      <rPr>
        <b/>
        <sz val="10"/>
        <color rgb="FFFF0000"/>
        <rFont val="Arial Narrow"/>
        <family val="2"/>
      </rPr>
      <t xml:space="preserve">
</t>
    </r>
  </si>
  <si>
    <r>
      <rPr>
        <b/>
        <sz val="10"/>
        <color theme="1"/>
        <rFont val="Arial Narrow"/>
        <family val="2"/>
      </rPr>
      <t xml:space="preserve">GTIC: </t>
    </r>
    <r>
      <rPr>
        <sz val="10"/>
        <color theme="1"/>
        <rFont val="Arial Narrow"/>
        <family val="2"/>
      </rPr>
      <t>Esta acción no se lleva a cabo  debido a que el riesgo no se materizalizo y por ende no se requirio su ejecución.</t>
    </r>
  </si>
  <si>
    <r>
      <rPr>
        <b/>
        <sz val="10"/>
        <color theme="1"/>
        <rFont val="Arial Narrow"/>
        <family val="2"/>
      </rPr>
      <t>GTIC:</t>
    </r>
    <r>
      <rPr>
        <sz val="10"/>
        <color theme="1"/>
        <rFont val="Arial Narrow"/>
        <family val="2"/>
      </rPr>
      <t xml:space="preserve"> 15/08/2023</t>
    </r>
  </si>
  <si>
    <r>
      <rPr>
        <b/>
        <sz val="10"/>
        <color theme="1"/>
        <rFont val="Arial Narrow"/>
        <family val="2"/>
      </rPr>
      <t>GTIC:</t>
    </r>
    <r>
      <rPr>
        <sz val="10"/>
        <color theme="1"/>
        <rFont val="Arial Narrow"/>
        <family val="2"/>
      </rPr>
      <t xml:space="preserve"> Centraliza y valida la información d elos backups para salvaguardar la información en un amacenamiento masivo y la información geoggrafica.
Anexo: INFORME BACKUPS -2023 _Julio 2023, INFORME MENSUAL DE GESTION DE SERVICIOS CTO 205-2023_JULIO, INFORME MENSUAL DE GESTION DE SERVICIOS CTO 205-2023_JUNIO, INFORME MENSUAL DE GESTION DE SERVICIOS CTO 205-2023_MAYO</t>
    </r>
  </si>
  <si>
    <t xml:space="preserve">
No se generan alertas ya que se esta ejecutando el control
</t>
  </si>
  <si>
    <t xml:space="preserve"> En el periodo realizado no se ha materializado el riesgo al efectuar las acciones de control para la mitigación del mismo .
</t>
  </si>
  <si>
    <t>No se presentó prestación inadecuada del Servicio al Ciudadano</t>
  </si>
  <si>
    <r>
      <rPr>
        <b/>
        <sz val="10"/>
        <rFont val="Arial Narrow"/>
        <family val="2"/>
      </rPr>
      <t xml:space="preserve">GAU: </t>
    </r>
    <r>
      <rPr>
        <sz val="10"/>
        <rFont val="Arial Narrow"/>
        <family val="2"/>
      </rPr>
      <t>23/08/2023</t>
    </r>
  </si>
  <si>
    <r>
      <rPr>
        <b/>
        <sz val="10"/>
        <rFont val="Arial Narrow"/>
        <family val="2"/>
      </rPr>
      <t xml:space="preserve">GAU: </t>
    </r>
    <r>
      <rPr>
        <sz val="10"/>
        <rFont val="Arial Narrow"/>
        <family val="2"/>
      </rPr>
      <t>Se organizó capacitación a las Direcciones Territoriales y Áreas Protegidas sobre servicio al ciudadano y participación ciudadana.
Evidencia: Lista de asistencia. (ASISTENCIA CAPACITACIÓN ATENCIÓN AL CIUDADANO)
https://drive.google.com/drive/u/0/folders/1ijCyuO0LuDVCBBRWgSsmWR9JjY_NqNUo</t>
    </r>
  </si>
  <si>
    <r>
      <rPr>
        <b/>
        <sz val="10"/>
        <rFont val="Arial Narrow"/>
        <family val="2"/>
      </rPr>
      <t xml:space="preserve">GAU: </t>
    </r>
    <r>
      <rPr>
        <sz val="10"/>
        <rFont val="Arial Narrow"/>
        <family val="2"/>
      </rPr>
      <t>Se remiten correos electrónicos a las dependenciasde nivel central y direcciones territoriales, solicitando la existencia de actividades, eventos, cambios o novedades programadas, que sean de interés y que se requiere información para entregar a los ciudadanos.
Evidencias: Correo de Parques Nacionales Naturales de Colombia - Solicitud de información.
Correo de Parques Nacionales Naturales de Colombia - Colorados
https://drive.google.com/drive/u/0/folders/17M-Lg_GarTamKP1XFnHJ4VKqzDEX4YsP</t>
    </r>
  </si>
  <si>
    <r>
      <rPr>
        <b/>
        <sz val="10"/>
        <color theme="1"/>
        <rFont val="Arial Narrow"/>
        <family val="2"/>
      </rPr>
      <t xml:space="preserve">GTIC: </t>
    </r>
    <r>
      <rPr>
        <sz val="10"/>
        <color theme="1"/>
        <rFont val="Arial Narrow"/>
        <family val="2"/>
      </rPr>
      <t>03/08/2023</t>
    </r>
  </si>
  <si>
    <r>
      <rPr>
        <b/>
        <sz val="10"/>
        <color theme="1"/>
        <rFont val="Arial Narrow"/>
        <family val="2"/>
      </rPr>
      <t>GTIC</t>
    </r>
    <r>
      <rPr>
        <sz val="10"/>
        <color theme="1"/>
        <rFont val="Arial Narrow"/>
        <family val="2"/>
      </rPr>
      <t xml:space="preserve">: Se realiza la activación de los equipos SPOT X,, se realizan las visitas a las areas protegidas de Gorgona y Nevados con el fin de establecer las necesidades en otras AP.
</t>
    </r>
    <r>
      <rPr>
        <b/>
        <sz val="10"/>
        <color theme="1"/>
        <rFont val="Arial Narrow"/>
        <family val="2"/>
      </rPr>
      <t xml:space="preserve">Anexo: </t>
    </r>
    <r>
      <rPr>
        <sz val="10"/>
        <color theme="1"/>
        <rFont val="Arial Narrow"/>
        <family val="2"/>
      </rPr>
      <t>Evidencia Activaciones Servicio 2023_PNNC, PROYECTO RADIOCOMUNICACIONES GORGONA 2023, PROYECTO RADIOCOMUNICACIONES LOS NEVADOS 2023.
https://drive.google.com/drive/u/1/folders/11G9iFkWpYaA8AmB2PIObkecYttlaK0cx</t>
    </r>
  </si>
  <si>
    <r>
      <rPr>
        <b/>
        <sz val="10"/>
        <color theme="1"/>
        <rFont val="Arial Narrow"/>
        <family val="2"/>
      </rPr>
      <t xml:space="preserve">GTIC: </t>
    </r>
    <r>
      <rPr>
        <sz val="10"/>
        <color theme="1"/>
        <rFont val="Arial Narrow"/>
        <family val="2"/>
      </rPr>
      <t>No se generan alertas debido a que el control no se ha ejecutado a la fecha del reporte</t>
    </r>
  </si>
  <si>
    <r>
      <rPr>
        <b/>
        <sz val="10"/>
        <rFont val="Arial Narrow"/>
        <family val="2"/>
      </rPr>
      <t>GPC</t>
    </r>
    <r>
      <rPr>
        <sz val="10"/>
        <rFont val="Arial Narrow"/>
        <family val="2"/>
      </rPr>
      <t xml:space="preserve">: 18/08/2023
</t>
    </r>
    <r>
      <rPr>
        <b/>
        <sz val="10"/>
        <rFont val="Arial Narrow"/>
        <family val="2"/>
      </rPr>
      <t>DTAN</t>
    </r>
    <r>
      <rPr>
        <sz val="10"/>
        <rFont val="Arial Narrow"/>
        <family val="2"/>
      </rPr>
      <t xml:space="preserve">: 09/08/2023
</t>
    </r>
    <r>
      <rPr>
        <b/>
        <sz val="10"/>
        <rFont val="Arial Narrow"/>
        <family val="2"/>
      </rPr>
      <t>DTOR:</t>
    </r>
    <r>
      <rPr>
        <sz val="10"/>
        <rFont val="Arial Narrow"/>
        <family val="2"/>
      </rPr>
      <t xml:space="preserve"> 09/08/2023
</t>
    </r>
    <r>
      <rPr>
        <b/>
        <sz val="10"/>
        <rFont val="Arial Narrow"/>
        <family val="2"/>
      </rPr>
      <t>DTCA:</t>
    </r>
    <r>
      <rPr>
        <sz val="10"/>
        <rFont val="Arial Narrow"/>
        <family val="2"/>
      </rPr>
      <t xml:space="preserve"> 09/08/2023
</t>
    </r>
    <r>
      <rPr>
        <b/>
        <sz val="10"/>
        <rFont val="Arial Narrow"/>
        <family val="2"/>
      </rPr>
      <t>DTAM:</t>
    </r>
    <r>
      <rPr>
        <sz val="10"/>
        <rFont val="Arial Narrow"/>
        <family val="2"/>
      </rPr>
      <t xml:space="preserve"> 09/08/2023
</t>
    </r>
    <r>
      <rPr>
        <b/>
        <sz val="10"/>
        <rFont val="Arial Narrow"/>
        <family val="2"/>
      </rPr>
      <t>DTAO</t>
    </r>
    <r>
      <rPr>
        <sz val="10"/>
        <rFont val="Arial Narrow"/>
        <family val="2"/>
      </rPr>
      <t xml:space="preserve">: 10/08/2023
</t>
    </r>
    <r>
      <rPr>
        <b/>
        <sz val="10"/>
        <rFont val="Arial Narrow"/>
        <family val="2"/>
      </rPr>
      <t>DTPA:</t>
    </r>
    <r>
      <rPr>
        <sz val="10"/>
        <rFont val="Arial Narrow"/>
        <family val="2"/>
      </rPr>
      <t xml:space="preserve"> 09/08/2023</t>
    </r>
  </si>
  <si>
    <t xml:space="preserve">GPC: 66%
DTAN: 66%
DTOR: 66%
DTCA: 66%
DTAM: 66%
DTAO: 66%
DTPA: 66% </t>
  </si>
  <si>
    <r>
      <rPr>
        <b/>
        <sz val="11"/>
        <color theme="1"/>
        <rFont val="Arial Narrow"/>
        <family val="2"/>
      </rPr>
      <t>GTIC:</t>
    </r>
    <r>
      <rPr>
        <sz val="11"/>
        <color theme="1"/>
        <rFont val="Arial Narrow"/>
        <family val="2"/>
      </rPr>
      <t xml:space="preserve"> A la fecha el grupo no cuenta los profesionales encargados para realizar la actividad relacionada con la integración de aplicaciones de la entidad dentro de directorio activo</t>
    </r>
  </si>
  <si>
    <r>
      <rPr>
        <b/>
        <sz val="11"/>
        <color rgb="FF000000"/>
        <rFont val="Arial Narrow"/>
        <family val="2"/>
      </rPr>
      <t>GTIC:</t>
    </r>
    <r>
      <rPr>
        <sz val="11"/>
        <color rgb="FF000000"/>
        <rFont val="Arial Narrow"/>
        <family val="2"/>
      </rPr>
      <t xml:space="preserve"> Realizó la actualización del Documento Pruebas Funcional BCP-DRP
https://drive.google.com/drive/u/1/folders/1uuqTOS7dcHxwJOub4KfvwGmA9f4i_PlK</t>
    </r>
    <r>
      <rPr>
        <b/>
        <sz val="11"/>
        <color rgb="FF000000"/>
        <rFont val="Arial Narrow"/>
        <family val="2"/>
      </rPr>
      <t xml:space="preserve">
Anexo: </t>
    </r>
    <r>
      <rPr>
        <sz val="10"/>
        <color rgb="FF000000"/>
        <rFont val="Arial Narrow"/>
        <family val="2"/>
      </rPr>
      <t>Pruebas Funcional BCP-DRP.docx</t>
    </r>
  </si>
  <si>
    <r>
      <rPr>
        <b/>
        <sz val="10"/>
        <color theme="1"/>
        <rFont val="Arial Narrow"/>
        <family val="2"/>
      </rPr>
      <t xml:space="preserve">GTIC: </t>
    </r>
    <r>
      <rPr>
        <sz val="10"/>
        <color theme="1"/>
        <rFont val="Arial Narrow"/>
        <family val="2"/>
      </rPr>
      <t xml:space="preserve"> 66%</t>
    </r>
  </si>
  <si>
    <r>
      <rPr>
        <b/>
        <sz val="10"/>
        <color theme="1"/>
        <rFont val="Arial Narrow"/>
        <family val="2"/>
      </rPr>
      <t>GTIC:</t>
    </r>
    <r>
      <rPr>
        <sz val="10"/>
        <color theme="1"/>
        <rFont val="Arial Narrow"/>
        <family val="2"/>
      </rPr>
      <t xml:space="preserve"> Implemento el esquema de auditoria sobre un recurso critico del  Servidor OnPremise
</t>
    </r>
    <r>
      <rPr>
        <b/>
        <sz val="10"/>
        <color theme="1"/>
        <rFont val="Arial Narrow"/>
        <family val="2"/>
      </rPr>
      <t>Anexo:</t>
    </r>
    <r>
      <rPr>
        <sz val="10"/>
        <color theme="1"/>
        <rFont val="Arial Narrow"/>
        <family val="2"/>
      </rPr>
      <t xml:space="preserve"> pAuditoría_AD_PRINCIPAL.png</t>
    </r>
  </si>
  <si>
    <r>
      <rPr>
        <b/>
        <sz val="10"/>
        <color theme="1"/>
        <rFont val="Arial Narrow"/>
        <family val="2"/>
      </rPr>
      <t xml:space="preserve">GTIC </t>
    </r>
    <r>
      <rPr>
        <sz val="10"/>
        <color theme="1"/>
        <rFont val="Arial Narrow"/>
        <family val="2"/>
      </rPr>
      <t>10%</t>
    </r>
  </si>
  <si>
    <r>
      <rPr>
        <b/>
        <sz val="10"/>
        <rFont val="Arial Narrow"/>
        <family val="2"/>
      </rPr>
      <t>GAU</t>
    </r>
    <r>
      <rPr>
        <sz val="10"/>
        <rFont val="Arial Narrow"/>
        <family val="2"/>
      </rPr>
      <t>: 16/08/2023</t>
    </r>
  </si>
  <si>
    <r>
      <t xml:space="preserve">GAU: </t>
    </r>
    <r>
      <rPr>
        <sz val="10"/>
        <rFont val="Arial Narrow"/>
        <family val="2"/>
      </rPr>
      <t xml:space="preserve">Se realizaron las sensibilizaciones programadas de acuerdo al cronograma y la disponibilidad de las DT y dependencias.
Asistencia sensibilización PQRSD GComuni 17-07-2023
Asistencia sensibilización PQRSD OAJ-Predios 9-08-2023
Sensibilización PQRSD GTEA 18-07-23_merged
Sensibilización PQRSD GGF 4-08-23.xlsx - GD_FO_02
</t>
    </r>
    <r>
      <rPr>
        <b/>
        <sz val="10"/>
        <rFont val="Arial Narrow"/>
        <family val="2"/>
      </rPr>
      <t xml:space="preserve">
EVIDENCIAS:
</t>
    </r>
    <r>
      <rPr>
        <sz val="10"/>
        <rFont val="Arial Narrow"/>
        <family val="2"/>
      </rPr>
      <t>https://drive.google.com/drive/u/1/folders/1iy0e44w3ELYyokaRG2j_LLFU-pXyjsPq</t>
    </r>
  </si>
  <si>
    <r>
      <rPr>
        <b/>
        <sz val="10"/>
        <rFont val="Arial Narrow"/>
        <family val="2"/>
      </rPr>
      <t>GAU</t>
    </r>
    <r>
      <rPr>
        <sz val="10"/>
        <rFont val="Arial Narrow"/>
        <family val="2"/>
      </rPr>
      <t xml:space="preserve"> 16/08/2023</t>
    </r>
  </si>
  <si>
    <r>
      <t xml:space="preserve">GAU: </t>
    </r>
    <r>
      <rPr>
        <sz val="10"/>
        <rFont val="Arial Narrow"/>
        <family val="2"/>
      </rPr>
      <t>Se realizaron reuniones con el GTIC para presentarle los requerimientos y ajustes necesarios en el ORFEO para el manejo de las PQRSD y la Ventanila Única.
Listado de asistencia reunion GAU 11082023</t>
    </r>
    <r>
      <rPr>
        <b/>
        <sz val="10"/>
        <rFont val="Arial Narrow"/>
        <family val="2"/>
      </rPr>
      <t xml:space="preserve">
</t>
    </r>
    <r>
      <rPr>
        <sz val="10"/>
        <rFont val="Arial Narrow"/>
        <family val="2"/>
      </rPr>
      <t>Listado de asistencia prueba VU 29062023</t>
    </r>
    <r>
      <rPr>
        <b/>
        <sz val="10"/>
        <rFont val="Arial Narrow"/>
        <family val="2"/>
      </rPr>
      <t xml:space="preserve">
</t>
    </r>
    <r>
      <rPr>
        <sz val="10"/>
        <rFont val="Arial Narrow"/>
        <family val="2"/>
      </rPr>
      <t>Listado de asistencia ventanilla unica 29052023
Listado de asistencia pruebas VU y Orfeo 27-07-23</t>
    </r>
    <r>
      <rPr>
        <b/>
        <sz val="10"/>
        <rFont val="Arial Narrow"/>
        <family val="2"/>
      </rPr>
      <t xml:space="preserve">
EVIDENCIAS:</t>
    </r>
    <r>
      <rPr>
        <sz val="10"/>
        <rFont val="Arial Narrow"/>
        <family val="2"/>
      </rPr>
      <t xml:space="preserve"> 
https://drive.google.com/drive/u/1/folders/1yFsEvqN6ZXPDEbp3yhIzhT6KWEFF17xh</t>
    </r>
  </si>
  <si>
    <r>
      <rPr>
        <b/>
        <sz val="10"/>
        <rFont val="Arial Narrow"/>
        <family val="2"/>
      </rPr>
      <t xml:space="preserve">GAU: </t>
    </r>
    <r>
      <rPr>
        <sz val="10"/>
        <rFont val="Arial Narrow"/>
        <family val="2"/>
      </rPr>
      <t>34%</t>
    </r>
  </si>
  <si>
    <r>
      <rPr>
        <b/>
        <sz val="10"/>
        <rFont val="Arial Narrow"/>
        <family val="2"/>
      </rPr>
      <t>OAJ:</t>
    </r>
    <r>
      <rPr>
        <sz val="10"/>
        <rFont val="Arial Narrow"/>
        <family val="2"/>
      </rPr>
      <t xml:space="preserve"> 17/08/2023</t>
    </r>
  </si>
  <si>
    <r>
      <rPr>
        <b/>
        <sz val="10"/>
        <rFont val="Arial Narrow"/>
        <family val="2"/>
      </rPr>
      <t>OAJ</t>
    </r>
    <r>
      <rPr>
        <sz val="10"/>
        <rFont val="Arial Narrow"/>
        <family val="2"/>
      </rPr>
      <t>: 17/08/2023</t>
    </r>
  </si>
  <si>
    <r>
      <rPr>
        <b/>
        <sz val="10"/>
        <rFont val="Arial Narrow"/>
        <family val="2"/>
      </rPr>
      <t>OAJ:</t>
    </r>
    <r>
      <rPr>
        <sz val="10"/>
        <rFont val="Arial Narrow"/>
        <family val="2"/>
      </rPr>
      <t xml:space="preserve">  Se realizó seguimiento del cumplimiento de aporte de insumos técnicos para la elaboración de los productos jurídicos relacionados a continuación  *Anexo 2 Base de actuaciones prediales 
*Anexo 4. Base de datos procesos penales
*Anexo 5. Base de datos acciones de tutela 
*Anexo 6. Base de datos procesos judiciales</t>
    </r>
  </si>
  <si>
    <r>
      <rPr>
        <b/>
        <sz val="10"/>
        <rFont val="Arial Narrow"/>
        <family val="2"/>
      </rPr>
      <t>OAJ:</t>
    </r>
    <r>
      <rPr>
        <sz val="10"/>
        <rFont val="Arial Narrow"/>
        <family val="2"/>
      </rPr>
      <t xml:space="preserve"> Se generó el archivo en excel con el seguimiento correspondiente, Adjunto a continuación: CUADRO DE CONTROL 2023 OFICINA JURIDICA</t>
    </r>
  </si>
  <si>
    <r>
      <rPr>
        <b/>
        <sz val="10"/>
        <rFont val="Arial Narrow"/>
        <family val="2"/>
      </rPr>
      <t>OAJ</t>
    </r>
    <r>
      <rPr>
        <sz val="10"/>
        <rFont val="Arial Narrow"/>
        <family val="2"/>
      </rPr>
      <t>: 33%</t>
    </r>
  </si>
  <si>
    <r>
      <rPr>
        <b/>
        <sz val="10"/>
        <color theme="1"/>
        <rFont val="Arial Narrow"/>
        <family val="2"/>
      </rPr>
      <t>GGCI:</t>
    </r>
    <r>
      <rPr>
        <sz val="10"/>
        <color theme="1"/>
        <rFont val="Arial Narrow"/>
        <family val="2"/>
      </rPr>
      <t xml:space="preserve"> 11/08/2023</t>
    </r>
  </si>
  <si>
    <r>
      <rPr>
        <b/>
        <sz val="10"/>
        <color theme="1"/>
        <rFont val="Arial Narrow"/>
        <family val="2"/>
      </rPr>
      <t>GGCI:</t>
    </r>
    <r>
      <rPr>
        <sz val="10"/>
        <color theme="1"/>
        <rFont val="Arial Narrow"/>
        <family val="2"/>
      </rPr>
      <t xml:space="preserve"> La acción está programada poara inciar en e mes de octubre
Nota: No se anexa evidencia</t>
    </r>
  </si>
  <si>
    <r>
      <rPr>
        <b/>
        <sz val="10"/>
        <color theme="1"/>
        <rFont val="Arial Narrow"/>
        <family val="2"/>
      </rPr>
      <t xml:space="preserve">GGCI: </t>
    </r>
    <r>
      <rPr>
        <sz val="10"/>
        <color theme="1"/>
        <rFont val="Arial Narrow"/>
        <family val="2"/>
      </rPr>
      <t>0%</t>
    </r>
  </si>
  <si>
    <r>
      <rPr>
        <b/>
        <sz val="10"/>
        <rFont val="Arial Narrow"/>
        <family val="2"/>
      </rPr>
      <t xml:space="preserve">GGF: </t>
    </r>
    <r>
      <rPr>
        <sz val="10"/>
        <rFont val="Arial Narrow"/>
        <family val="2"/>
      </rPr>
      <t>Se realizan mesas de trabajo periodicas con las DT para identificar posibles causales de negación del PAC y cada uno de los indicadores INPANUT
Link de evidencias: https://drive.google.com/drive/u/0/folders/1GW-d4r9FnrtLxdun49t-cUZJBoYmu7L_</t>
    </r>
  </si>
  <si>
    <r>
      <rPr>
        <b/>
        <sz val="10"/>
        <rFont val="Arial Narrow"/>
        <family val="2"/>
      </rPr>
      <t xml:space="preserve">GGF: </t>
    </r>
    <r>
      <rPr>
        <sz val="10"/>
        <rFont val="Arial Narrow"/>
        <family val="2"/>
      </rPr>
      <t>66,66%</t>
    </r>
  </si>
  <si>
    <r>
      <rPr>
        <b/>
        <sz val="10"/>
        <rFont val="Arial Narrow"/>
        <family val="2"/>
      </rPr>
      <t>GGF:</t>
    </r>
    <r>
      <rPr>
        <sz val="10"/>
        <rFont val="Arial Narrow"/>
        <family val="2"/>
      </rPr>
      <t xml:space="preserve"> Para la fecha de corte se remitió vía correo electrónico y memorandos a las Direcciones Territoriales y Nivel Central el cronograma anual contable donde adicionalmente se establecieron los lineamientos para los cierres contables mensuales
Link evidencias: https://drive.google.com/drive/u/0/folders/1jh9CdEfpr3O4hPjGomknatm97fKa61BX</t>
    </r>
  </si>
  <si>
    <r>
      <rPr>
        <b/>
        <sz val="10"/>
        <rFont val="Arial Narrow"/>
        <family val="2"/>
      </rPr>
      <t>GGF:</t>
    </r>
    <r>
      <rPr>
        <sz val="10"/>
        <rFont val="Arial Narrow"/>
        <family val="2"/>
      </rPr>
      <t xml:space="preserve"> Para la fecha de corte se realizó segumiento de la informacion contable a través del Plan de Control Interno contable, donde se evalúa el cumplimiento en la entrega de información contable, se verfica la calidad de la misma y los procesos de depuración con corte al mes de mayo 2023, de acuerdo a los plazos del cronograma contable. En el mes de mayo se realizaron mesas de trabajo con las DT y NC para socialización. Para el mes de julio se realizó un comite de sostenibilidad donde se aprobaron procesos de depuración de saldos de las DTs.
 Link evidencias: https://drive.google.com/drive/u/0/folders/1xjsaD9s1JEyMwCCLIBkHYx2G03M_zUP5</t>
    </r>
  </si>
  <si>
    <r>
      <rPr>
        <b/>
        <sz val="10"/>
        <rFont val="Arial Narrow"/>
        <family val="2"/>
      </rPr>
      <t>GGF:</t>
    </r>
    <r>
      <rPr>
        <sz val="10"/>
        <rFont val="Arial Narrow"/>
        <family val="2"/>
      </rPr>
      <t xml:space="preserve"> En el mes de mayo de 2023 se realizaron mesas de trabajo con las Direcciones Territoriales y Nivel Central donde se realizó la presentación de Estados Financieros con corte a marzo 2023, y se realizaron observaciones y se dieron lineamientos contables.
Link evidencias: https://drive.google.com/drive/u/0/folders/1xmjI4yhRzlcCYOlZ5VybProVxyL-bGdB</t>
    </r>
  </si>
  <si>
    <r>
      <rPr>
        <b/>
        <sz val="10"/>
        <rFont val="Arial Narrow"/>
        <family val="2"/>
      </rPr>
      <t xml:space="preserve">GGF: </t>
    </r>
    <r>
      <rPr>
        <sz val="10"/>
        <rFont val="Arial Narrow"/>
        <family val="2"/>
      </rPr>
      <t>33%</t>
    </r>
  </si>
  <si>
    <r>
      <rPr>
        <b/>
        <sz val="10"/>
        <rFont val="Arial Narrow"/>
        <family val="2"/>
      </rPr>
      <t xml:space="preserve">GGF: </t>
    </r>
    <r>
      <rPr>
        <sz val="10"/>
        <rFont val="Arial Narrow"/>
        <family val="2"/>
      </rPr>
      <t>27%</t>
    </r>
  </si>
  <si>
    <r>
      <rPr>
        <b/>
        <sz val="10"/>
        <rFont val="Arial Narrow"/>
        <family val="2"/>
      </rPr>
      <t xml:space="preserve">GGF: </t>
    </r>
    <r>
      <rPr>
        <sz val="10"/>
        <rFont val="Arial Narrow"/>
        <family val="2"/>
      </rPr>
      <t>7%</t>
    </r>
  </si>
  <si>
    <r>
      <rPr>
        <b/>
        <sz val="10"/>
        <rFont val="Arial Narrow"/>
        <family val="2"/>
      </rPr>
      <t>GGF: 31/</t>
    </r>
    <r>
      <rPr>
        <sz val="10"/>
        <rFont val="Arial Narrow"/>
        <family val="2"/>
      </rPr>
      <t xml:space="preserve">07/2023
</t>
    </r>
  </si>
  <si>
    <r>
      <rPr>
        <b/>
        <sz val="10"/>
        <rFont val="Arial Narrow"/>
        <family val="2"/>
      </rPr>
      <t>GGF:</t>
    </r>
    <r>
      <rPr>
        <sz val="10"/>
        <rFont val="Arial Narrow"/>
        <family val="2"/>
      </rPr>
      <t xml:space="preserve"> Para el presente reporte se eleva solicitud a presupusto, contabilidad, tesorería, con el fin de contar con la posible y si se requiere actualizaciòn de Normograma del Proceso de Gestión de Recursos Financieros, para lo cual a la fecha de corte no se requiere actualizar, toda vez que no hay normas generadas para este periodo. </t>
    </r>
  </si>
  <si>
    <t>GGF: 25%</t>
  </si>
  <si>
    <r>
      <rPr>
        <b/>
        <sz val="10"/>
        <rFont val="Arial Narrow"/>
        <family val="2"/>
      </rPr>
      <t xml:space="preserve">GGF: </t>
    </r>
    <r>
      <rPr>
        <sz val="10"/>
        <rFont val="Arial Narrow"/>
        <family val="2"/>
      </rPr>
      <t>15/08/2023</t>
    </r>
    <r>
      <rPr>
        <b/>
        <sz val="10"/>
        <rFont val="Arial Narrow"/>
        <family val="2"/>
      </rPr>
      <t xml:space="preserve">
DTCA: </t>
    </r>
    <r>
      <rPr>
        <sz val="10"/>
        <rFont val="Arial Narrow"/>
        <family val="2"/>
      </rPr>
      <t>31/07/2023</t>
    </r>
    <r>
      <rPr>
        <b/>
        <sz val="10"/>
        <rFont val="Arial Narrow"/>
        <family val="2"/>
      </rPr>
      <t xml:space="preserve">
DTPA: </t>
    </r>
    <r>
      <rPr>
        <sz val="10"/>
        <rFont val="Arial Narrow"/>
        <family val="2"/>
      </rPr>
      <t>07/08/2023</t>
    </r>
    <r>
      <rPr>
        <b/>
        <sz val="10"/>
        <rFont val="Arial Narrow"/>
        <family val="2"/>
      </rPr>
      <t xml:space="preserve">
DTAN:</t>
    </r>
    <r>
      <rPr>
        <sz val="10"/>
        <rFont val="Arial Narrow"/>
        <family val="2"/>
      </rPr>
      <t xml:space="preserve"> 03/08/2023</t>
    </r>
    <r>
      <rPr>
        <b/>
        <sz val="10"/>
        <rFont val="Arial Narrow"/>
        <family val="2"/>
      </rPr>
      <t xml:space="preserve">
DTOR: </t>
    </r>
    <r>
      <rPr>
        <sz val="10"/>
        <rFont val="Arial Narrow"/>
        <family val="2"/>
      </rPr>
      <t>31/07/2023</t>
    </r>
    <r>
      <rPr>
        <b/>
        <sz val="10"/>
        <rFont val="Arial Narrow"/>
        <family val="2"/>
      </rPr>
      <t xml:space="preserve">
DTAO: </t>
    </r>
    <r>
      <rPr>
        <sz val="10"/>
        <rFont val="Arial Narrow"/>
        <family val="2"/>
      </rPr>
      <t>31/07/2023</t>
    </r>
    <r>
      <rPr>
        <b/>
        <sz val="10"/>
        <rFont val="Arial Narrow"/>
        <family val="2"/>
      </rPr>
      <t xml:space="preserve">
DTAM:</t>
    </r>
    <r>
      <rPr>
        <sz val="10"/>
        <rFont val="Arial Narrow"/>
        <family val="2"/>
      </rPr>
      <t xml:space="preserve"> 09/08/2023</t>
    </r>
  </si>
  <si>
    <r>
      <rPr>
        <b/>
        <sz val="10"/>
        <rFont val="Arial Narrow"/>
        <family val="2"/>
      </rPr>
      <t xml:space="preserve">GGF: </t>
    </r>
    <r>
      <rPr>
        <sz val="10"/>
        <rFont val="Arial Narrow"/>
        <family val="2"/>
      </rPr>
      <t>Durante la vigencia se identifica los registros presupuestales que presenta saldos que superan la vigencia. El proceso de liberación se realiza en el último trimerstre del año de acuerdo con la solicitud cada uno de los supervisores.</t>
    </r>
    <r>
      <rPr>
        <b/>
        <sz val="10"/>
        <rFont val="Arial Narrow"/>
        <family val="2"/>
      </rPr>
      <t xml:space="preserve">
DTCA: </t>
    </r>
    <r>
      <rPr>
        <sz val="10"/>
        <rFont val="Arial Narrow"/>
        <family val="2"/>
      </rPr>
      <t xml:space="preserve">Desde la Direccion Territorial se hace monitoreo de la emision de los compromisos presupuestales en el segundo cuatrimestre, cumpliendo con la afectacion de rubro  y el plan de pagos de acuerdo  al plazo del contrato, mediante verificacion del presupuesto aprobado PAA 2023. Se adjuntan en la carpeta compartida por el GGF, riesgos de gestión los listados de los registros presupuestales de los meses de mayo, junio y julio de 2023
</t>
    </r>
    <r>
      <rPr>
        <b/>
        <sz val="10"/>
        <rFont val="Arial Narrow"/>
        <family val="2"/>
      </rPr>
      <t xml:space="preserve">DTPA: </t>
    </r>
    <r>
      <rPr>
        <sz val="10"/>
        <rFont val="Arial Narrow"/>
        <family val="2"/>
      </rPr>
      <t xml:space="preserve">Para el segundo reporte a riesgos, se adjunta los Listados de registro presupuestal del año 2023. Evidencia: ANEXO 1_LISTADO COMPROMISOS FONAM, ANEXO 2_LISTADO COMPROMISOS NACION
Link evidencias: https://drive.google.com/drive/u/0/folders/1GIvbKtYuElC1AUQFt8M1xXF7Q4fplZGi
</t>
    </r>
    <r>
      <rPr>
        <b/>
        <sz val="10"/>
        <rFont val="Arial Narrow"/>
        <family val="2"/>
      </rPr>
      <t xml:space="preserve">DTAN: </t>
    </r>
    <r>
      <rPr>
        <sz val="10"/>
        <rFont val="Arial Narrow"/>
        <family val="2"/>
      </rPr>
      <t xml:space="preserve">Para el segundo reporte a riesgos del año 2023, se adjunta los lisitados de registros presupuestales de la vigencia del reporte a riesgos correspondientes s FONAN Y GN. Se adjunta 2 archivos en exel con los registros presupeusales de FONAN Y Gobierno Nacional. Se adjuntan las actas modificatorias 004 y 108 de 2023.  Se adjunta enlace al drive donde reposan la evidencias: https://drive.google.com/drive/folders/18ElFEQNvp23CarWvc316ioe5Uzym2Ha1?usp=sharing </t>
    </r>
    <r>
      <rPr>
        <b/>
        <sz val="10"/>
        <rFont val="Arial Narrow"/>
        <family val="2"/>
      </rPr>
      <t xml:space="preserve">
DTOR:</t>
    </r>
    <r>
      <rPr>
        <sz val="10"/>
        <rFont val="Arial Narrow"/>
        <family val="2"/>
      </rPr>
      <t xml:space="preserve"> A la fecha del reporte no se han presentado casos de contratos que excedan la vigencia 2023   Anexo 1. Rp a corte de 31 julio 2023  Evidencia reposa e el link: https://drive.google.com/drive/folders/1l5CO8bJYCNOQ01zs_hqeIlFhjLKhZ9SN</t>
    </r>
    <r>
      <rPr>
        <b/>
        <sz val="10"/>
        <rFont val="Arial Narrow"/>
        <family val="2"/>
      </rPr>
      <t xml:space="preserve">
DTAO: </t>
    </r>
    <r>
      <rPr>
        <sz val="10"/>
        <rFont val="Arial Narrow"/>
        <family val="2"/>
      </rPr>
      <t xml:space="preserve">Durante el periodo no se han presentado hechos que superen la vigencia,  cada vez que Presupuesto emite RP, en el momento de diligenciar el plan de pagos se verifica el plazo del contrato teniendo en cuenta que no se exceda el presupuesto aprobado en PAA y la vigencia 2023.  Adicionalmente cada trimestre en la Elaboración del Informe Trimestral Administrativo, Técnico y Financiero se revisa Reporte CEN de Registros Presupuestales SIIF y se verifica nuevamente que ninguno exceda la anualidad. Al finalizar la vigencia se revisan exahustivamente los RP que corresponden a Vigencias Futuras y Reservas Presupuestales para asegurarse que se cuenta con la documentación correspondiente  (autorizaciones Ministerio de Hacienda, solicitud RP y prórrogas contratos RP) Evidencias: LISTADO COMPROMISOS A 30 junio  2023 NACIÓN y LISTADO COMPROMISOS A 30 junio  2023 FONAM </t>
    </r>
    <r>
      <rPr>
        <b/>
        <sz val="10"/>
        <rFont val="Arial Narrow"/>
        <family val="2"/>
      </rPr>
      <t xml:space="preserve">
DTAM</t>
    </r>
    <r>
      <rPr>
        <sz val="10"/>
        <rFont val="Arial Narrow"/>
        <family val="2"/>
      </rPr>
      <t>: Revisión mensual a través del informe de ejecución presupuestal
Listado Registros Presupuestales  a 31/07/2023
Link evidencias: https://drive.google.com/drive/folders/16ZSh1RjBRJFCaHHgOx5B7_-gFquNQmWp?usp=drive_link</t>
    </r>
  </si>
  <si>
    <r>
      <rPr>
        <b/>
        <sz val="10"/>
        <rFont val="Arial Narrow"/>
        <family val="2"/>
      </rPr>
      <t>GGF:</t>
    </r>
    <r>
      <rPr>
        <sz val="10"/>
        <rFont val="Arial Narrow"/>
        <family val="2"/>
      </rPr>
      <t xml:space="preserve"> 33,33%</t>
    </r>
    <r>
      <rPr>
        <b/>
        <sz val="10"/>
        <rFont val="Arial Narrow"/>
        <family val="2"/>
      </rPr>
      <t xml:space="preserve">
DTCA: </t>
    </r>
    <r>
      <rPr>
        <sz val="10"/>
        <rFont val="Arial Narrow"/>
        <family val="2"/>
      </rPr>
      <t>33,3%</t>
    </r>
    <r>
      <rPr>
        <b/>
        <sz val="10"/>
        <rFont val="Arial Narrow"/>
        <family val="2"/>
      </rPr>
      <t xml:space="preserve">
DTPA:</t>
    </r>
    <r>
      <rPr>
        <sz val="10"/>
        <rFont val="Arial Narrow"/>
        <family val="2"/>
      </rPr>
      <t xml:space="preserve">33,3% </t>
    </r>
    <r>
      <rPr>
        <b/>
        <sz val="10"/>
        <rFont val="Arial Narrow"/>
        <family val="2"/>
      </rPr>
      <t xml:space="preserve">
DTAN: </t>
    </r>
    <r>
      <rPr>
        <sz val="10"/>
        <rFont val="Arial Narrow"/>
        <family val="2"/>
      </rPr>
      <t>33,3%</t>
    </r>
    <r>
      <rPr>
        <b/>
        <sz val="10"/>
        <rFont val="Arial Narrow"/>
        <family val="2"/>
      </rPr>
      <t xml:space="preserve">
DTOR: </t>
    </r>
    <r>
      <rPr>
        <sz val="10"/>
        <rFont val="Arial Narrow"/>
        <family val="2"/>
      </rPr>
      <t xml:space="preserve">33.3%
</t>
    </r>
    <r>
      <rPr>
        <b/>
        <sz val="10"/>
        <rFont val="Arial Narrow"/>
        <family val="2"/>
      </rPr>
      <t xml:space="preserve">DTAO: </t>
    </r>
    <r>
      <rPr>
        <sz val="10"/>
        <rFont val="Arial Narrow"/>
        <family val="2"/>
      </rPr>
      <t xml:space="preserve"> 33.3%</t>
    </r>
    <r>
      <rPr>
        <b/>
        <sz val="10"/>
        <rFont val="Arial Narrow"/>
        <family val="2"/>
      </rPr>
      <t xml:space="preserve">
</t>
    </r>
    <r>
      <rPr>
        <b/>
        <sz val="10"/>
        <color theme="1"/>
        <rFont val="Arial Narrow"/>
        <family val="2"/>
      </rPr>
      <t xml:space="preserve">DTAM: </t>
    </r>
    <r>
      <rPr>
        <sz val="10"/>
        <color theme="1"/>
        <rFont val="Arial Narrow"/>
        <family val="2"/>
      </rPr>
      <t>33,3%</t>
    </r>
  </si>
  <si>
    <r>
      <rPr>
        <b/>
        <sz val="10"/>
        <color theme="1"/>
        <rFont val="Arial Narrow"/>
        <family val="2"/>
      </rPr>
      <t>GGF:</t>
    </r>
    <r>
      <rPr>
        <sz val="10"/>
        <color theme="1"/>
        <rFont val="Arial Narrow"/>
        <family val="2"/>
      </rPr>
      <t xml:space="preserve"> La verificación en el SIIF de la creación por parte del ministerio de Hacienda del usos solictados por PNNC.</t>
    </r>
  </si>
  <si>
    <t xml:space="preserve">GGF: Al 31 de julio de 2023, el proceso de gestión financiera asistió a  la Capacitación requerida por SIIF donde se relaciona a las etapas de la cadena presupuestal.  </t>
  </si>
  <si>
    <r>
      <rPr>
        <b/>
        <sz val="10"/>
        <rFont val="Arial Narrow"/>
        <family val="2"/>
      </rPr>
      <t xml:space="preserve">GGF: </t>
    </r>
    <r>
      <rPr>
        <sz val="10"/>
        <rFont val="Arial Narrow"/>
        <family val="2"/>
      </rPr>
      <t>16/08/2023</t>
    </r>
    <r>
      <rPr>
        <b/>
        <sz val="10"/>
        <rFont val="Arial Narrow"/>
        <family val="2"/>
      </rPr>
      <t xml:space="preserve">
DTCA:</t>
    </r>
    <r>
      <rPr>
        <sz val="10"/>
        <rFont val="Arial Narrow"/>
        <family val="2"/>
      </rPr>
      <t xml:space="preserve"> 15/08/2023</t>
    </r>
    <r>
      <rPr>
        <b/>
        <sz val="10"/>
        <rFont val="Arial Narrow"/>
        <family val="2"/>
      </rPr>
      <t xml:space="preserve">
DTPA: </t>
    </r>
    <r>
      <rPr>
        <sz val="10"/>
        <rFont val="Arial Narrow"/>
        <family val="2"/>
      </rPr>
      <t>08/08/2023</t>
    </r>
    <r>
      <rPr>
        <b/>
        <sz val="10"/>
        <rFont val="Arial Narrow"/>
        <family val="2"/>
      </rPr>
      <t xml:space="preserve">
DTAN:</t>
    </r>
    <r>
      <rPr>
        <sz val="10"/>
        <rFont val="Arial Narrow"/>
        <family val="2"/>
      </rPr>
      <t xml:space="preserve"> 08/08/2023</t>
    </r>
    <r>
      <rPr>
        <b/>
        <sz val="10"/>
        <rFont val="Arial Narrow"/>
        <family val="2"/>
      </rPr>
      <t xml:space="preserve">
DTOR: </t>
    </r>
    <r>
      <rPr>
        <sz val="10"/>
        <rFont val="Arial Narrow"/>
        <family val="2"/>
      </rPr>
      <t>31/07/2023</t>
    </r>
    <r>
      <rPr>
        <b/>
        <sz val="10"/>
        <rFont val="Arial Narrow"/>
        <family val="2"/>
      </rPr>
      <t xml:space="preserve">
DTAO:</t>
    </r>
    <r>
      <rPr>
        <sz val="10"/>
        <rFont val="Arial Narrow"/>
        <family val="2"/>
      </rPr>
      <t xml:space="preserve"> 31/07/2023</t>
    </r>
    <r>
      <rPr>
        <b/>
        <sz val="10"/>
        <rFont val="Arial Narrow"/>
        <family val="2"/>
      </rPr>
      <t xml:space="preserve">
DTAM:</t>
    </r>
    <r>
      <rPr>
        <sz val="10"/>
        <rFont val="Arial Narrow"/>
        <family val="2"/>
      </rPr>
      <t xml:space="preserve"> 08/08/2023</t>
    </r>
  </si>
  <si>
    <r>
      <rPr>
        <b/>
        <sz val="10"/>
        <rFont val="Arial Narrow"/>
        <family val="2"/>
      </rPr>
      <t xml:space="preserve">GGF: </t>
    </r>
    <r>
      <rPr>
        <sz val="10"/>
        <rFont val="Arial Narrow"/>
        <family val="2"/>
      </rPr>
      <t xml:space="preserve">Se registra en Drive de liquidaciones información correspondiente a tramites de pago, deducciones, retenciones y descuentos, se adjunta DRIVE de evidencia                                                                                                        
Se registra todos los datos en el drive para control de la informacion, trazabilidad de aplicacion y cronologia de tramite.
</t>
    </r>
    <r>
      <rPr>
        <b/>
        <sz val="10"/>
        <rFont val="Arial Narrow"/>
        <family val="2"/>
      </rPr>
      <t>DTCA</t>
    </r>
    <r>
      <rPr>
        <b/>
        <sz val="10"/>
        <color theme="1"/>
        <rFont val="Arial Narrow"/>
        <family val="2"/>
      </rPr>
      <t xml:space="preserve">: </t>
    </r>
    <r>
      <rPr>
        <sz val="10"/>
        <color theme="1"/>
        <rFont val="Arial Narrow"/>
        <family val="2"/>
      </rPr>
      <t xml:space="preserve">Una vez recibidas las diferentes cuentas para pagos de contratistas, arrendamientos y proveedores, se realiza la respectiva verificación contable y tributaria para determinar los diferentes descuentos que aplican de acuerdo a la normatividad legal vigente. Los que presenta novedad  se relacionan  en la matriz mensual de descuentos, se anexan las del mes de mayo, junio y julio. ANEXOS:  1.BASE DE DATOS DESCUENTOS RETENCION - MAYO 2023.-  2. BASE DE DATOS DESCUENTOS RETENCION - DRIVE JUNIO.-  3. BASE DE DATOS DESCUENTOS RETENCION - DRIVE JULIO. 
</t>
    </r>
    <r>
      <rPr>
        <b/>
        <sz val="10"/>
        <rFont val="Arial Narrow"/>
        <family val="2"/>
      </rPr>
      <t xml:space="preserve">DTPA: </t>
    </r>
    <r>
      <rPr>
        <sz val="10"/>
        <rFont val="Arial Narrow"/>
        <family val="2"/>
      </rPr>
      <t xml:space="preserve">Se realizó registro de matriz drive con la información de liquidación de impuestos y registro de deducciones. Evidencias:Anexo 1_Liquidacion_deducciones_ABRIL_2023, Anexo 2_Liquidacion_deducciones_MAYO_2023,Anexo 3_Liquidacion_deducciones_JUNIO_2023 
Evidencias reportan en el Link evidencias: https://drive.google.com/drive/u/0/folders/1GIvbKtYuElC1AUQFt8M1xXF7Q4fplZGi
</t>
    </r>
    <r>
      <rPr>
        <b/>
        <sz val="10"/>
        <rFont val="Arial Narrow"/>
        <family val="2"/>
      </rPr>
      <t xml:space="preserve">DTAN: </t>
    </r>
    <r>
      <rPr>
        <sz val="10"/>
        <rFont val="Arial Narrow"/>
        <family val="2"/>
      </rPr>
      <t>Adjunto envío matriz de descuentos de los pagos realizados durante los meses de mayo, Junio y Julio con el registro de deducciones aplicadas liquidacion de impuestos  a los contratistas y proveedores de la DTAN. Anexos: 1. BASE DE DATOS DESCUENTOS RETENCION - DRIVE MAYO.- 2. BASE DE DATOS DESCUENTOS RETENCION - DRIVE JUNIO.- 3. BASE DE DATOS DESCUENTOS RETENCION - DRIVE JULIO. Evidencias reportan en link: https://drive.google.com/drive/folders/1Tom2TSvm9Th_DlM3Ui2tYRu_O_Js5_mf?usp=sharing</t>
    </r>
    <r>
      <rPr>
        <b/>
        <sz val="10"/>
        <rFont val="Arial Narrow"/>
        <family val="2"/>
      </rPr>
      <t xml:space="preserve">
DTOR: </t>
    </r>
    <r>
      <rPr>
        <sz val="10"/>
        <rFont val="Arial Narrow"/>
        <family val="2"/>
      </rPr>
      <t>Se diligencia de manera mensual la base de Datos cargada en el DRIVE para liquidar las deduciones de Retenciones a contratistas y proveedores, la cual es consultada por el área de tesoreria al momento de lanzar los pagos. Anexo: Liquidación impuestos y deduciones a julio 2023 Evidencias reportan en link: https://drive.google.com/drive/u/0/folders/1glFe59AU9KjjEh4QIy7YyifAhFanSDSE</t>
    </r>
    <r>
      <rPr>
        <b/>
        <sz val="10"/>
        <rFont val="Arial Narrow"/>
        <family val="2"/>
      </rPr>
      <t xml:space="preserve">
DTAO:</t>
    </r>
    <r>
      <rPr>
        <sz val="10"/>
        <rFont val="Arial Narrow"/>
        <family val="2"/>
      </rPr>
      <t xml:space="preserve"> Se diligencia de manera mensual la base de Datos cargada en el DRIVE para liquidar las deduciones de Retenciones a contratistas y proveedores, la cual es consultada por el área de tesoreria al momento de lanzar los pagos. Anexo: Liquidación impuestos y deduciones a julio 2023 Evidencias reportan en link: https://drive.google.com/drive/u/0/folders/1gId_7pPwJOeTgCri6Bb6dUN11NJGXYIa
Evidencias: Base de datos DRIVE Liquidación de Impuestos a 31 de julio de 2023
</t>
    </r>
    <r>
      <rPr>
        <b/>
        <sz val="10"/>
        <rFont val="Arial Narrow"/>
        <family val="2"/>
      </rPr>
      <t xml:space="preserve">DTAM: </t>
    </r>
    <r>
      <rPr>
        <sz val="10"/>
        <rFont val="Arial Narrow"/>
        <family val="2"/>
      </rPr>
      <t>Se realiza registro matriz drive con la información de liquidación de impuestos y registro de deducciones. Evidencias:
23 03 31 TABLA LIQUIDACIÓN CONTRATISTAS 2023
23 03 31 TABLA LIQUIDACIÓN PROVEEDORES 2023
Evidencias reportan en link: https://drive.google.com/drive/u/0/folders/1Tp-iTNPeQdJ3OdgR3MFqA5u7L9Ku6oXP</t>
    </r>
  </si>
  <si>
    <r>
      <rPr>
        <b/>
        <sz val="10"/>
        <rFont val="Arial Narrow"/>
        <family val="2"/>
      </rPr>
      <t>GGF:</t>
    </r>
    <r>
      <rPr>
        <sz val="10"/>
        <rFont val="Arial Narrow"/>
        <family val="2"/>
      </rPr>
      <t xml:space="preserve"> 33,3% </t>
    </r>
    <r>
      <rPr>
        <b/>
        <sz val="10"/>
        <rFont val="Arial Narrow"/>
        <family val="2"/>
      </rPr>
      <t xml:space="preserve">
DTCA:</t>
    </r>
    <r>
      <rPr>
        <sz val="10"/>
        <rFont val="Arial Narrow"/>
        <family val="2"/>
      </rPr>
      <t xml:space="preserve"> 33,3%</t>
    </r>
    <r>
      <rPr>
        <b/>
        <sz val="10"/>
        <rFont val="Arial Narrow"/>
        <family val="2"/>
      </rPr>
      <t xml:space="preserve">
DTPA: </t>
    </r>
    <r>
      <rPr>
        <sz val="10"/>
        <rFont val="Arial Narrow"/>
        <family val="2"/>
      </rPr>
      <t>33,3%</t>
    </r>
    <r>
      <rPr>
        <b/>
        <sz val="10"/>
        <rFont val="Arial Narrow"/>
        <family val="2"/>
      </rPr>
      <t xml:space="preserve">
DTAN: </t>
    </r>
    <r>
      <rPr>
        <sz val="10"/>
        <rFont val="Arial Narrow"/>
        <family val="2"/>
      </rPr>
      <t>33,3%</t>
    </r>
    <r>
      <rPr>
        <b/>
        <sz val="10"/>
        <rFont val="Arial Narrow"/>
        <family val="2"/>
      </rPr>
      <t xml:space="preserve">
DTOR:</t>
    </r>
    <r>
      <rPr>
        <sz val="10"/>
        <rFont val="Arial Narrow"/>
        <family val="2"/>
      </rPr>
      <t xml:space="preserve"> 33,33%</t>
    </r>
    <r>
      <rPr>
        <b/>
        <sz val="10"/>
        <rFont val="Arial Narrow"/>
        <family val="2"/>
      </rPr>
      <t xml:space="preserve">
DTAO:</t>
    </r>
    <r>
      <rPr>
        <sz val="10"/>
        <rFont val="Arial Narrow"/>
        <family val="2"/>
      </rPr>
      <t xml:space="preserve">  33.3% 
</t>
    </r>
    <r>
      <rPr>
        <b/>
        <sz val="10"/>
        <rFont val="Arial Narrow"/>
        <family val="2"/>
      </rPr>
      <t>DTAM</t>
    </r>
    <r>
      <rPr>
        <sz val="10"/>
        <rFont val="Arial Narrow"/>
        <family val="2"/>
      </rPr>
      <t>: 33.3%</t>
    </r>
  </si>
  <si>
    <r>
      <rPr>
        <b/>
        <sz val="10"/>
        <color theme="1"/>
        <rFont val="Arial Narrow"/>
        <family val="2"/>
      </rPr>
      <t xml:space="preserve">GGF: </t>
    </r>
    <r>
      <rPr>
        <sz val="10"/>
        <color theme="1"/>
        <rFont val="Arial Narrow"/>
        <family val="2"/>
      </rPr>
      <t xml:space="preserve">Se generan los informes de seguimiento a la delegación, el cual reporta al detalle la gestión realizada desde las DTS y el NC de acuerdo a la competencia y demas temas tributarios de relevancia y conocimiento al interior de la entidad
Se reporta (INFORME DE SEGUIMIENTO ABRIL, INFORME DE SEGUIMIENTO MAYO, INFORME DE SEGUIMIENTO JUNIO y SEGUIMIENTO JULIO)
</t>
    </r>
  </si>
  <si>
    <r>
      <rPr>
        <b/>
        <sz val="10"/>
        <color theme="1"/>
        <rFont val="Arial Narrow"/>
        <family val="2"/>
      </rPr>
      <t>GGF</t>
    </r>
    <r>
      <rPr>
        <sz val="10"/>
        <color theme="1"/>
        <rFont val="Arial Narrow"/>
        <family val="2"/>
      </rPr>
      <t>: 35%</t>
    </r>
  </si>
  <si>
    <r>
      <rPr>
        <b/>
        <sz val="10"/>
        <rFont val="Arial Narrow"/>
        <family val="2"/>
      </rPr>
      <t>GGF:</t>
    </r>
    <r>
      <rPr>
        <sz val="10"/>
        <rFont val="Arial Narrow"/>
        <family val="2"/>
      </rPr>
      <t xml:space="preserve"> 31/07/2023</t>
    </r>
  </si>
  <si>
    <r>
      <rPr>
        <b/>
        <sz val="10"/>
        <color theme="1"/>
        <rFont val="Arial Narrow"/>
        <family val="2"/>
      </rPr>
      <t xml:space="preserve">GGF: </t>
    </r>
    <r>
      <rPr>
        <sz val="10"/>
        <color theme="1"/>
        <rFont val="Arial Narrow"/>
        <family val="2"/>
      </rPr>
      <t xml:space="preserve">Para el periodo comprendido entre abril 01 y julio 31 de 2023, se recibieron 56 certificados correspondientes a recaudo de Fonam - de ingreso de las ares protegidas, los cuales se verificaron y se imputarosn los ingresos en SIIF, de las 5 territoriales en lkas cuales hay ecoturismo,                                                                                                                                           
 Evidencia: 
Se anexo la carpoera con los 56 certificados (EVIDENCIA DE RIESGOS)               
Link evidencias: https://drive.google.com/drive/u/0/folders/1KBAW5ZWRmj3rHlcbdQy9oaQAco4ki-kW        </t>
    </r>
    <r>
      <rPr>
        <sz val="10"/>
        <color rgb="FFFF0000"/>
        <rFont val="Arial Narrow"/>
        <family val="2"/>
      </rPr>
      <t xml:space="preserve">                         </t>
    </r>
    <r>
      <rPr>
        <sz val="10"/>
        <color theme="1"/>
        <rFont val="Arial Narrow"/>
        <family val="2"/>
      </rPr>
      <t xml:space="preserve">                                                                                                                                                                                                   </t>
    </r>
  </si>
  <si>
    <r>
      <rPr>
        <b/>
        <sz val="10"/>
        <rFont val="Arial Narrow"/>
        <family val="2"/>
      </rPr>
      <t xml:space="preserve">GGF:  </t>
    </r>
    <r>
      <rPr>
        <sz val="10"/>
        <rFont val="Arial Narrow"/>
        <family val="2"/>
      </rPr>
      <t>15/08/2023</t>
    </r>
  </si>
  <si>
    <r>
      <rPr>
        <b/>
        <sz val="10"/>
        <rFont val="Arial Narrow"/>
        <family val="2"/>
      </rPr>
      <t xml:space="preserve">GGF: </t>
    </r>
    <r>
      <rPr>
        <sz val="10"/>
        <rFont val="Arial Narrow"/>
        <family val="2"/>
      </rPr>
      <t>Se remite acta mensual con las observaciones al seguimiento realizado.</t>
    </r>
  </si>
  <si>
    <r>
      <rPr>
        <b/>
        <sz val="10"/>
        <rFont val="Arial Narrow"/>
        <family val="2"/>
      </rPr>
      <t xml:space="preserve">GGF: </t>
    </r>
    <r>
      <rPr>
        <sz val="10"/>
        <rFont val="Arial Narrow"/>
        <family val="2"/>
      </rPr>
      <t>25%</t>
    </r>
  </si>
  <si>
    <r>
      <rPr>
        <b/>
        <sz val="10"/>
        <color theme="1"/>
        <rFont val="Arial Narrow"/>
        <family val="2"/>
      </rPr>
      <t xml:space="preserve">GGCI: </t>
    </r>
    <r>
      <rPr>
        <sz val="10"/>
        <color theme="1"/>
        <rFont val="Arial Narrow"/>
        <family val="2"/>
      </rPr>
      <t>11/08/2023</t>
    </r>
  </si>
  <si>
    <r>
      <rPr>
        <b/>
        <sz val="10"/>
        <color theme="1"/>
        <rFont val="Arial Narrow"/>
        <family val="2"/>
      </rPr>
      <t>GGCI:</t>
    </r>
    <r>
      <rPr>
        <sz val="10"/>
        <color theme="1"/>
        <rFont val="Arial Narrow"/>
        <family val="2"/>
      </rPr>
      <t xml:space="preserve"> 30%</t>
    </r>
  </si>
  <si>
    <r>
      <rPr>
        <b/>
        <sz val="10"/>
        <color theme="1"/>
        <rFont val="Arial Narrow"/>
        <family val="2"/>
      </rPr>
      <t xml:space="preserve">GGCI: </t>
    </r>
    <r>
      <rPr>
        <sz val="10"/>
        <color theme="1"/>
        <rFont val="Arial Narrow"/>
        <family val="2"/>
      </rPr>
      <t>La actividad se finalizó en el cuatrimestre anterior</t>
    </r>
  </si>
  <si>
    <r>
      <rPr>
        <b/>
        <sz val="10"/>
        <rFont val="Arial Narrow"/>
        <family val="2"/>
      </rPr>
      <t>GGCI</t>
    </r>
    <r>
      <rPr>
        <sz val="10"/>
        <rFont val="Arial Narrow"/>
        <family val="2"/>
      </rPr>
      <t>: Teniendo en cuenta las responsabilidades del personal de GGCI y GTIC se elaboraron reuniones virtuales permitiendo para este segundo cuatrimestre la construcción inicial de la propuesta del documento que contine los lineamientos de AGO, el cual contempla orientaciones sobre la manera en que todos los usuarios responsables en la producción, custodia y publicación de información geográfica de Parques Nacionales Naturales de Colombia – PNNC, deben almacenar, gestionar y administrar los recursos dentro de la plataforma de ArcGIS Online
Anexo1: 20230514_PropuestaProcedimiento_ArcGIS_Online 
https://drive.google.com/drive/folders/1RJN0pzlvfLYPs1zVGQ03A8p3A6b_Mg_S</t>
    </r>
  </si>
  <si>
    <r>
      <rPr>
        <b/>
        <sz val="10"/>
        <color theme="1"/>
        <rFont val="Arial Narrow"/>
        <family val="2"/>
      </rPr>
      <t>GGCI:</t>
    </r>
    <r>
      <rPr>
        <sz val="10"/>
        <color theme="1"/>
        <rFont val="Arial Narrow"/>
        <family val="2"/>
      </rPr>
      <t xml:space="preserve"> Se genera captura de pantalla por GTIC de las plataformas empleadas para la prestación de servicios públicos que posee parques nacionales a la fecha discriminadas por las tres herramientas oficiales empleadas por la entidad, el cual incluye la adicion del servicio https://storage.googleapis.com/pnn_geodatabase/runap/latest.zip. Finalizando en este cuatrimestre los inventarios de servicios públicos para la entidad en la vigencia 2023</t>
    </r>
    <r>
      <rPr>
        <sz val="10"/>
        <color rgb="FFFF0000"/>
        <rFont val="Arial Narrow"/>
        <family val="2"/>
      </rPr>
      <t xml:space="preserve">
</t>
    </r>
    <r>
      <rPr>
        <b/>
        <sz val="10"/>
        <rFont val="Arial Narrow"/>
        <family val="2"/>
      </rPr>
      <t xml:space="preserve">Anexo1_20230814_Inventario_Servicios_Publicos
</t>
    </r>
    <r>
      <rPr>
        <sz val="10"/>
        <rFont val="Arial Narrow"/>
        <family val="2"/>
      </rPr>
      <t>https://drive.google.com/drive/folders/1wn3CZbUHST3F7d_BkI5plJ1mhkget-js</t>
    </r>
  </si>
  <si>
    <r>
      <rPr>
        <b/>
        <sz val="10"/>
        <color theme="1"/>
        <rFont val="Arial Narrow"/>
        <family val="2"/>
      </rPr>
      <t>GGCI</t>
    </r>
    <r>
      <rPr>
        <sz val="10"/>
        <color theme="1"/>
        <rFont val="Arial Narrow"/>
        <family val="2"/>
      </rPr>
      <t>: 40%</t>
    </r>
  </si>
  <si>
    <r>
      <rPr>
        <b/>
        <sz val="10"/>
        <color theme="1"/>
        <rFont val="Arial Narrow"/>
        <family val="2"/>
      </rPr>
      <t>GGCI:</t>
    </r>
    <r>
      <rPr>
        <sz val="10"/>
        <color theme="1"/>
        <rFont val="Arial Narrow"/>
        <family val="2"/>
      </rPr>
      <t xml:space="preserve"> 20%</t>
    </r>
  </si>
  <si>
    <r>
      <rPr>
        <b/>
        <sz val="10"/>
        <color theme="1"/>
        <rFont val="Arial Narrow"/>
        <family val="2"/>
      </rPr>
      <t xml:space="preserve">GTIC: </t>
    </r>
    <r>
      <rPr>
        <sz val="10"/>
        <color theme="1"/>
        <rFont val="Arial Narrow"/>
        <family val="2"/>
      </rPr>
      <t xml:space="preserve">Cuenta con la politica de Respaldo de Informacion, contenida en el manual de Politicas de seguridad.
</t>
    </r>
    <r>
      <rPr>
        <b/>
        <sz val="10"/>
        <color theme="1"/>
        <rFont val="Arial Narrow"/>
        <family val="2"/>
      </rPr>
      <t>Anexo:</t>
    </r>
    <r>
      <rPr>
        <sz val="10"/>
        <color theme="1"/>
        <rFont val="Arial Narrow"/>
        <family val="2"/>
      </rPr>
      <t xml:space="preserve"> Manual politicas seguridad informacion final</t>
    </r>
  </si>
  <si>
    <r>
      <rPr>
        <b/>
        <sz val="10"/>
        <color theme="1"/>
        <rFont val="Arial Narrow"/>
        <family val="2"/>
      </rPr>
      <t>GTIC</t>
    </r>
    <r>
      <rPr>
        <sz val="10"/>
        <color theme="1"/>
        <rFont val="Arial Narrow"/>
        <family val="2"/>
      </rPr>
      <t xml:space="preserve"> 33%</t>
    </r>
  </si>
  <si>
    <r>
      <t xml:space="preserve">GAU: </t>
    </r>
    <r>
      <rPr>
        <sz val="10"/>
        <rFont val="Arial Narrow"/>
        <family val="2"/>
      </rPr>
      <t>23/08/2023</t>
    </r>
  </si>
  <si>
    <r>
      <rPr>
        <b/>
        <sz val="10"/>
        <rFont val="Arial Narrow"/>
        <family val="2"/>
      </rPr>
      <t xml:space="preserve">GAU: </t>
    </r>
    <r>
      <rPr>
        <sz val="10"/>
        <rFont val="Arial Narrow"/>
        <family val="2"/>
      </rPr>
      <t>Se remite correo electrónico a las dependencias de Nivel Central y Direcciones Territoriales, que sea informado al GAU la existencia de actividades, eventos, cambios o novedades que sean de interés y que se requiere información para entregar a los ciudadanos que se comunican con la entidad mediante los diferentes canales de atención dispuestos.
Evidencia: Correo electrónico.</t>
    </r>
  </si>
  <si>
    <r>
      <rPr>
        <b/>
        <sz val="10"/>
        <rFont val="Arial Narrow"/>
        <family val="2"/>
      </rPr>
      <t xml:space="preserve">GAU: </t>
    </r>
    <r>
      <rPr>
        <sz val="10"/>
        <rFont val="Arial Narrow"/>
        <family val="2"/>
      </rPr>
      <t>Se organizó y participó de capacitación de ecoturismo junto con la Subdirección de sostenibilidad y manejo ambiental, se capacito a nivel central, direcciones territoriales y áreas protegidas.
Evidencias: Formatos de asistencias - Registro fotográfico - Presentación
https://drive.google.com/drive/u/0/folders/1RxX29KggcMlLY5-rh43EmA33q1_6IVJu
Se realizó invitación a Direcciones Territoriales para inscripción al curso de atención al cliente, brindado por el Servicio Nacional de Aprendizaje SENA y se participó del mismo.
Evidencia: Correo electrónico. (Inscripción a Curso Atención al Cliente)
https://drive.google.com/drive/u/0/folders/1-l1aCKw-Y9tCfu0KSOh6yit-9G9jW_pN</t>
    </r>
  </si>
  <si>
    <r>
      <rPr>
        <b/>
        <sz val="10"/>
        <rFont val="Arial Narrow"/>
        <family val="2"/>
      </rPr>
      <t xml:space="preserve">GAU: </t>
    </r>
    <r>
      <rPr>
        <sz val="10"/>
        <rFont val="Arial Narrow"/>
        <family val="2"/>
      </rPr>
      <t>30%</t>
    </r>
  </si>
  <si>
    <r>
      <rPr>
        <b/>
        <sz val="10"/>
        <rFont val="Arial Narrow"/>
        <family val="2"/>
      </rPr>
      <t xml:space="preserve">GAU: </t>
    </r>
    <r>
      <rPr>
        <sz val="10"/>
        <rFont val="Arial Narrow"/>
        <family val="2"/>
      </rPr>
      <t>20%</t>
    </r>
  </si>
  <si>
    <r>
      <rPr>
        <b/>
        <sz val="11"/>
        <rFont val="Arial Narrow"/>
        <family val="2"/>
      </rPr>
      <t>GPC:</t>
    </r>
    <r>
      <rPr>
        <sz val="11"/>
        <rFont val="Arial Narrow"/>
        <family val="2"/>
      </rPr>
      <t xml:space="preserve"> 18/08/2023</t>
    </r>
  </si>
  <si>
    <r>
      <rPr>
        <b/>
        <sz val="11"/>
        <rFont val="Arial Narrow"/>
        <family val="2"/>
      </rPr>
      <t>GPC</t>
    </r>
    <r>
      <rPr>
        <sz val="11"/>
        <rFont val="Arial Narrow"/>
        <family val="2"/>
      </rPr>
      <t>: En atención al Seguimiento realizado a las actividades enmarcadas en el Proceso de Gestión Documental, y adelantadas en el segundo trimestre, se informa que de acuerdo Plan de Trabajo de Archivo, donde se plasman actividades de Seguimiento a las condiciones y mantenimiento de las sedes de almacenamiento de archivos, realización de sensibilizaciones y capacitaciones en temas de archivo y el Sistema de Gestión Documental, seguimiento a los cronogramas de transferencias documentales, la organización de archivos de gestión, elaboración y actualización de los inventarios de archivos de gestión, así como la debida administración del aplicativo de gestor documental, en la creación e inclusión de documentos en los expedientes y la finalización de trámites, con un ponderado del 50% de cumplimiento.
Así mismo sea realizado el seguimiento a la gestión de documentos electrónicos a través del Sistema de Gestión Documental Orfeo, con un total de 40.724 trámites finalizados con un porcentaje del 55% de ejecución con base en lo establecido para la vigencia al mes de julio.
https://drive.google.com/drive/u/1/folders/1HtCdmcr8AsmTHHR9WAmVlZ3f7WqlO65Z
Anexo 1. Ponderado Nal- %avance-Julio-Gdtal-2023
Anexo 2. Documentos-Tramitados a Julio 2023</t>
    </r>
  </si>
  <si>
    <r>
      <rPr>
        <b/>
        <sz val="11"/>
        <rFont val="Arial Narrow"/>
        <family val="2"/>
      </rPr>
      <t>DTAN</t>
    </r>
    <r>
      <rPr>
        <sz val="11"/>
        <rFont val="Arial Narrow"/>
        <family val="2"/>
      </rPr>
      <t xml:space="preserve">: 09/08/2023
</t>
    </r>
    <r>
      <rPr>
        <b/>
        <sz val="11"/>
        <rFont val="Arial Narrow"/>
        <family val="2"/>
      </rPr>
      <t>DTOR:</t>
    </r>
    <r>
      <rPr>
        <sz val="11"/>
        <rFont val="Arial Narrow"/>
        <family val="2"/>
      </rPr>
      <t xml:space="preserve"> 09/08/2023
</t>
    </r>
    <r>
      <rPr>
        <b/>
        <sz val="11"/>
        <rFont val="Arial Narrow"/>
        <family val="2"/>
      </rPr>
      <t>DTCA:</t>
    </r>
    <r>
      <rPr>
        <sz val="11"/>
        <rFont val="Arial Narrow"/>
        <family val="2"/>
      </rPr>
      <t xml:space="preserve"> 09/08/2023
</t>
    </r>
    <r>
      <rPr>
        <b/>
        <sz val="11"/>
        <rFont val="Arial Narrow"/>
        <family val="2"/>
      </rPr>
      <t>DTAM:</t>
    </r>
    <r>
      <rPr>
        <sz val="11"/>
        <rFont val="Arial Narrow"/>
        <family val="2"/>
      </rPr>
      <t xml:space="preserve"> 09/08/2023
</t>
    </r>
    <r>
      <rPr>
        <b/>
        <sz val="11"/>
        <rFont val="Arial Narrow"/>
        <family val="2"/>
      </rPr>
      <t>DTAO:</t>
    </r>
    <r>
      <rPr>
        <sz val="11"/>
        <rFont val="Arial Narrow"/>
        <family val="2"/>
      </rPr>
      <t xml:space="preserve"> 10/08/2023
</t>
    </r>
    <r>
      <rPr>
        <b/>
        <sz val="11"/>
        <rFont val="Arial Narrow"/>
        <family val="2"/>
      </rPr>
      <t>DTPA:</t>
    </r>
    <r>
      <rPr>
        <sz val="11"/>
        <rFont val="Arial Narrow"/>
        <family val="2"/>
      </rPr>
      <t xml:space="preserve"> 09/08/2023</t>
    </r>
  </si>
  <si>
    <r>
      <rPr>
        <b/>
        <sz val="11"/>
        <rFont val="Arial Narrow"/>
        <family val="2"/>
      </rPr>
      <t>DTAN</t>
    </r>
    <r>
      <rPr>
        <sz val="11"/>
        <rFont val="Arial Narrow"/>
        <family val="2"/>
      </rPr>
      <t xml:space="preserve">: Se envia el avance al nivel central a la oficicina de proceos corporativos correspondiente al segundo cuatrimestre de 2023.  Se adjunta como evidencia el correo y los anexos que demuestran el avance   ejecutado  a la fecha del reprote a riesgos. Anexos: Envió avance  plan de trabajo 2 cuatrimestre 2023.
https://drive.google.com/drive/u/0/folders/1Xv8y3uex1Yq8pnX94GGCx8ZgiGlXx5Wz
</t>
    </r>
    <r>
      <rPr>
        <b/>
        <sz val="11"/>
        <rFont val="Arial Narrow"/>
        <family val="2"/>
      </rPr>
      <t>DTOR:</t>
    </r>
    <r>
      <rPr>
        <sz val="11"/>
        <rFont val="Arial Narrow"/>
        <family val="2"/>
      </rPr>
      <t xml:space="preserve"> A corte de marzo de 2023 se inicio con las sensibilizaciones de gestión documental, se continua con el trabajo de organización de archivo de gestión con las dependencias de gestión humana (historias laborales), procesos sancionatorios y contratos, se implementa el plan de trabajo 2023 para gestión documental elaborando un plan de acción para el mantenimiento del archivo central y plan de trabajo con las áreas protegidas. 
anexo_1_Informe_segu_impl_SGD_mar; 
Anexo_1.1_sensibilizaciones; 
Anexo_1.2_organizacion_HL; 
Anexo_1.3_inv_doc_gestión; 
Anexo_1.4_inventario_doc_central; 
Anexo_1.5_expedientes_virtuales
https://drive.google.com/drive/u/0/folders/1Ow3HZvBhfJdjwsrxmNuUTRve8ib0Yfqi
</t>
    </r>
    <r>
      <rPr>
        <b/>
        <sz val="11"/>
        <rFont val="Arial Narrow"/>
        <family val="2"/>
      </rPr>
      <t>DTCA:</t>
    </r>
    <r>
      <rPr>
        <sz val="11"/>
        <rFont val="Arial Narrow"/>
        <family val="2"/>
      </rPr>
      <t xml:space="preserve"> Mediante los compromisos la DTCA envio el segundo avance del plan de trabajo de gestión documental al grupo de proceso corporativo el dia 12 jul 2023, 17:33 atraves de correo electronico adjuntando las evidencias de cada actividda desarrollada, adjunto evidencia de envio, las mismas se encuentran en el drive de evidencias de corrupción.
https://drive.google.com/drive/u/0/folders/1A-nQsQ-1iLmekZUYtCz6Z3L3m1qZ_6ma
</t>
    </r>
    <r>
      <rPr>
        <b/>
        <sz val="11"/>
        <rFont val="Arial Narrow"/>
        <family val="2"/>
      </rPr>
      <t>DTAM:</t>
    </r>
    <r>
      <rPr>
        <sz val="11"/>
        <rFont val="Arial Narrow"/>
        <family val="2"/>
      </rPr>
      <t xml:space="preserve"> Para este periodo se remite el plan de trabajo al grupo de procesos corporativos  por correo electronico  con el inventario de las historias laborales de la DTAM.
ANEXO 1 Correo envio plan de trabajo y sus respectivos soportes
ANEXO 2 Inventario historias laborales DTAM
https://drive.google.com/drive/u/0/folders/1wTekmAdV_OPNLpwg8yYyo-ODr-jyPspY
</t>
    </r>
    <r>
      <rPr>
        <b/>
        <sz val="11"/>
        <rFont val="Arial Narrow"/>
        <family val="2"/>
      </rPr>
      <t>DTAO:</t>
    </r>
    <r>
      <rPr>
        <sz val="11"/>
        <rFont val="Arial Narrow"/>
        <family val="2"/>
      </rPr>
      <t xml:space="preserve"> Una vez el grupo de procesos corporativos hace envío del Plan de Trabajo para la vigencia 2023,  mediante orfeo 20234600001513,se procede con la elaboración del cronograma de inventario de la DTAO y las AP y se establecen las actividades de administración, manejo y  conservación de archivos a desarrollar durante toda la vigencia 2023, Se verifica el cumplimiento trimestral del plan de trabajo, el cual se remite a nivel central con las respectivas evidencias.
Evidencia:  
Orfeo 20236090000083_Reporte 2 trim PT Gdtal
Avance 2 trim 2023 Plan de Trabajo Gestión Dctal DTAO
Carpeta Anexos avance plan de trabajo Dctal.
https://drive.google.com/drive/folders/138mG1lgVnNIT3SEVTUkODRUvAg5q62f9
</t>
    </r>
    <r>
      <rPr>
        <b/>
        <sz val="11"/>
        <rFont val="Arial Narrow"/>
        <family val="2"/>
      </rPr>
      <t>DTPA:</t>
    </r>
    <r>
      <rPr>
        <sz val="11"/>
        <rFont val="Arial Narrow"/>
        <family val="2"/>
      </rPr>
      <t xml:space="preserve"> 20237500016563 Se remitio plan de trabajo con el seguimiento del segundo trimestre de la vigencia adjuntado los soportes correspondientes. Evidencia: ANEXO 1_MEMORANDO - PLAN DE TRABAJO DTPA.PDF 
Link evidencia: https://drive.google.com/drive/folders/1TaJmXKCaTx6KrGzxptXon6GE4KyD6xYb</t>
    </r>
  </si>
  <si>
    <t>DTAN: X
DTOR:X
DTCA:X
DTAM:X
DTAO: X
DTPA:X</t>
  </si>
  <si>
    <t>DTAN: N/A
DTOR: N/A
DTCA: N/A
DTAM: N/A
DTAO: N/A
DTPA: N/A</t>
  </si>
  <si>
    <r>
      <rPr>
        <b/>
        <sz val="11"/>
        <rFont val="Arial Narrow"/>
        <family val="2"/>
      </rPr>
      <t>GPC:</t>
    </r>
    <r>
      <rPr>
        <sz val="11"/>
        <rFont val="Arial Narrow"/>
        <family val="2"/>
      </rPr>
      <t xml:space="preserve"> Se realizó encuesta  encuesta de conocimiento al Grupo de Procesos Corporativos con el fin de realizar seguimiento al conocimiento y apropiación sobre los lineamientos estandarizados y documentados por la Entidad relacionados con conflicto de intereses a Julio.
Anexo1: Análisis de encuesta sobre el conocimiento y apropiación sobre los lineamientos relacionados con conflicto de intereses
https://drive.google.com/drive/u/1/folders/1HtCdmcr8AsmTHHR9WAmVlZ3f7WqlO65Z</t>
    </r>
  </si>
  <si>
    <r>
      <rPr>
        <b/>
        <sz val="10"/>
        <rFont val="Arial Narrow"/>
        <family val="2"/>
      </rPr>
      <t>GC</t>
    </r>
    <r>
      <rPr>
        <sz val="10"/>
        <rFont val="Arial Narrow"/>
        <family val="2"/>
      </rPr>
      <t xml:space="preserve"> Como lineamientos se cuenta con el manual de contratación y guia de supervisión y con los procedimientos y caracterización vigentes. Evidencia: ANEXO No. 1 CARACTERIZACIÓN GESTIÓN CONTRACTUAl, ANEXO No. 2  MANUAL DE CONTRATACIÓN, ANEXO No. 3 GUIA DE SUPERVISIÓN E INTERVENTORIA</t>
    </r>
  </si>
  <si>
    <r>
      <rPr>
        <b/>
        <sz val="11"/>
        <rFont val="Arial Narrow"/>
        <family val="2"/>
      </rPr>
      <t xml:space="preserve">GC: </t>
    </r>
    <r>
      <rPr>
        <sz val="11"/>
        <rFont val="Arial Narrow"/>
        <family val="2"/>
      </rPr>
      <t>16/08/2023</t>
    </r>
  </si>
  <si>
    <r>
      <rPr>
        <b/>
        <sz val="11"/>
        <rFont val="Arial Narrow"/>
        <family val="2"/>
      </rPr>
      <t>GC:</t>
    </r>
    <r>
      <rPr>
        <sz val="11"/>
        <rFont val="Arial Narrow"/>
        <family val="2"/>
      </rPr>
      <t xml:space="preserve"> 16/08/2023</t>
    </r>
  </si>
  <si>
    <r>
      <rPr>
        <sz val="11"/>
        <color theme="1"/>
        <rFont val="Arial Narrow"/>
        <family val="2"/>
      </rPr>
      <t xml:space="preserve">
</t>
    </r>
    <r>
      <rPr>
        <b/>
        <sz val="11"/>
        <color theme="1"/>
        <rFont val="Arial Narrow"/>
        <family val="2"/>
      </rPr>
      <t>GTIC:</t>
    </r>
    <r>
      <rPr>
        <sz val="11"/>
        <color theme="1"/>
        <rFont val="Arial Narrow"/>
        <family val="2"/>
      </rPr>
      <t xml:space="preserve"> Cuenta con una herramienta de monitoreo constante sobre los aplicativos web institucionales. 
</t>
    </r>
    <r>
      <rPr>
        <b/>
        <sz val="11"/>
        <color theme="1"/>
        <rFont val="Arial Narrow"/>
        <family val="2"/>
      </rPr>
      <t>Ver anexo:</t>
    </r>
    <r>
      <rPr>
        <sz val="11"/>
        <color theme="1"/>
        <rFont val="Arial Narrow"/>
        <family val="2"/>
      </rPr>
      <t xml:space="preserve">  Reporte Actividad WAF</t>
    </r>
  </si>
  <si>
    <r>
      <rPr>
        <b/>
        <sz val="11"/>
        <color theme="1"/>
        <rFont val="Arial Narrow"/>
        <family val="2"/>
      </rPr>
      <t xml:space="preserve">GTIC </t>
    </r>
    <r>
      <rPr>
        <sz val="11"/>
        <color theme="1"/>
        <rFont val="Arial Narrow"/>
        <family val="2"/>
      </rPr>
      <t xml:space="preserve"> Realizó seguimiento del conocimiento sobre los lineamientos entregados del procedimiento de conficto de intereses. </t>
    </r>
    <r>
      <rPr>
        <b/>
        <sz val="11"/>
        <color theme="1"/>
        <rFont val="Arial Narrow"/>
        <family val="2"/>
      </rPr>
      <t xml:space="preserve">Anexo: </t>
    </r>
    <r>
      <rPr>
        <sz val="11"/>
        <color theme="1"/>
        <rFont val="Arial Narrow"/>
        <family val="2"/>
      </rPr>
      <t>II Encuesta conflicto intereses GTIC-2023 (respuestas)</t>
    </r>
  </si>
  <si>
    <r>
      <rPr>
        <b/>
        <sz val="11"/>
        <color theme="1"/>
        <rFont val="Arial Narrow"/>
        <family val="2"/>
      </rPr>
      <t xml:space="preserve">GTIC: </t>
    </r>
    <r>
      <rPr>
        <sz val="11"/>
        <color theme="1"/>
        <rFont val="Arial Narrow"/>
        <family val="2"/>
      </rPr>
      <t>3/08/2023</t>
    </r>
  </si>
  <si>
    <r>
      <rPr>
        <b/>
        <sz val="11"/>
        <color theme="1"/>
        <rFont val="Arial Narrow"/>
        <family val="2"/>
      </rPr>
      <t xml:space="preserve">GTIC: </t>
    </r>
    <r>
      <rPr>
        <sz val="11"/>
        <color theme="1"/>
        <rFont val="Arial Narrow"/>
        <family val="2"/>
      </rPr>
      <t>15/08/2023</t>
    </r>
  </si>
  <si>
    <r>
      <t>GAU:</t>
    </r>
    <r>
      <rPr>
        <sz val="11"/>
        <rFont val="Arial Narrow"/>
        <family val="2"/>
      </rPr>
      <t xml:space="preserve">Se enviaron las alertas a las DTs y a las dependencias de NC de las PQRSD que tienen a su cargo, los correos se remitieron para los radicados con fecha anterior al vencimiento de acuerdo a la matriz descargada, de igual manera se remiten correos con información de tipos de PQRSD, tiempos de respuesta, pasos para cerrar una PQRSD y no competencia del radicado.
EVIDENCIAS:
ANEXO 1. MAYO
ANEXO 2. JUNIO 
ANEXO 3. JULIO
ANEXO 4. AGOSTO
</t>
    </r>
    <r>
      <rPr>
        <b/>
        <sz val="11"/>
        <rFont val="Arial Narrow"/>
        <family val="2"/>
      </rPr>
      <t xml:space="preserve">
DTOR:</t>
    </r>
    <r>
      <rPr>
        <sz val="11"/>
        <rFont val="Arial Narrow"/>
        <family val="2"/>
      </rPr>
      <t xml:space="preserve">Durante el periodo de reporte se realizó el seguimiento a la matriz de pqrs, extraida del sistema de gestión documental orfeo, garantizando así respuesta oportuna de todas las peticiones allegadas a la Dirección Territorial Orinoquía. 
Anexo 1 Alerta_Rad20237210000482
Anexo 2 Alerta_Rad20237060002542
Anexo 3 Alerta_Rad20237060002912
Anexo4 Alerta_Rad20234600065542
Anexo 5 Alerta_Rad202370600003432
Anexo 6 Alerta_Rad20237060003462
Anexo 7 Alerta_Rad20234600074462
Anexo 8 Alerta_Rad20234600075402
Anexo 9 Alerta_Rad20237060003492
Anexo 10 Alerta_Rad20237060003452
Anexo 11 Alerta_Rad20234600077592
Anexo 12 alerta_rad20234600079192
Anexo 13 alerta_rad20237060003492
Anexo 14 alerta_rad20234600075402
Anexo  15 alerta_rad20234600077592
Anexo 16 alerta_rad20234600077442
Anexo 17 alerta_rad20237060003612
Anexo 18 alerta_rad20234600081142
</t>
    </r>
    <r>
      <rPr>
        <b/>
        <sz val="11"/>
        <rFont val="Arial Narrow"/>
        <family val="2"/>
      </rPr>
      <t xml:space="preserve">
DTAM:</t>
    </r>
    <r>
      <rPr>
        <sz val="11"/>
        <rFont val="Arial Narrow"/>
        <family val="2"/>
      </rPr>
      <t xml:space="preserve">Se generaron alertas mediante correo electrónico a las solicitudes radicadas, ASÍ: 
Anexo 1 Seguimiento respuestas PQR_s Mayo 2023
Anexo 2 Seguimiento respuestas PQR_s Mayo 2023 2
Anexo 3  Seguimiento respuestas PQR_s Julio 2023
https://drive.google.com/drive/folders/1a12YOaA0z0R2RhISxMwhPqc19P-jLV7C
</t>
    </r>
    <r>
      <rPr>
        <b/>
        <sz val="11"/>
        <rFont val="Arial Narrow"/>
        <family val="2"/>
      </rPr>
      <t>DTAN:</t>
    </r>
    <r>
      <rPr>
        <sz val="11"/>
        <rFont val="Arial Narrow"/>
        <family val="2"/>
      </rPr>
      <t xml:space="preserve"> 
En el segundo cuatrimestre la DTAN realizo seguimiento a las PQR que se encontraban en fecha de proximovencimiento y las que se encontraban mal archivadas en el sistema documental orfeo. Se adjuntan 6 archivos den PDF de los meses mayo, junio y julio de 2023 
Anexos: 
1. SEGUIMIENTO A PQR 05 DE MAYO DE 2023.- 2. Seguimiento a PQR DTAN 26 de mayo de 2023.- 3. SEGUIMIENTO A PQR  28 de junio.- 4. SEGUIMIENTO A PQR JUNIO 15 DE 2023.- 5. SEGUIMIENTO A PQR JULIO DE 2023.- 6. SEGUIMIENTO A PQR  JULIO 30_06_23 DTAN.
</t>
    </r>
    <r>
      <rPr>
        <b/>
        <sz val="11"/>
        <rFont val="Arial Narrow"/>
        <family val="2"/>
      </rPr>
      <t>DTPA</t>
    </r>
    <r>
      <rPr>
        <sz val="11"/>
        <rFont val="Arial Narrow"/>
        <family val="2"/>
      </rPr>
      <t xml:space="preserve">: Realizada la verificación de tiempos de respuesta, se remitieron alertas por correo electronico a los responsables con la finalidad de atender oportunamente lo requerido.
Evidencias: 
ANEXO 1 - ABRIL_CORREOS ALERTA - RESPUESTA Y CIERRE OPORTUNO PQRS ABRIL DTPA
ANEXO 2 - JUNIO_CORREOS ALERTA - RESPUESTA Y CIERRE OPORTUNO PQRSD JUNIO DTPA-AP
ANEXO 3 - JULIO_CORREOS ALERTA - RESPUESTA Y CIERRE OPORTUNO PQRSD JULIO DTPA-AP
EVIDENCIAS: https://drive.google.com/drive/folders/1AUtZUogV_rA--pCYHBlrlw6phm6qt6nB
</t>
    </r>
    <r>
      <rPr>
        <b/>
        <sz val="11"/>
        <rFont val="Arial Narrow"/>
        <family val="2"/>
      </rPr>
      <t>DTCA:</t>
    </r>
    <r>
      <rPr>
        <sz val="11"/>
        <rFont val="Arial Narrow"/>
        <family val="2"/>
      </rPr>
      <t xml:space="preserve"> se generaron en el período de mayo a julio, 32 alertas entre PQR's vencidas y por vencer, que para algunos casos se hicieron los seguimientos puntuales en cada dependencia o AP, que presentaron dificultad con la respuesta o el cierre de la misma. En el siguiente enlace se evidencian las 32 alertas generadas a través de correo electrónico: https://drive.google.com/file/d/1RpzxbhJe2_Oi5Lt1CDCQclnpdYC45aiH/view?usp=drive_link
</t>
    </r>
    <r>
      <rPr>
        <b/>
        <sz val="11"/>
        <rFont val="Arial Narrow"/>
        <family val="2"/>
      </rPr>
      <t>DTAO:</t>
    </r>
    <r>
      <rPr>
        <sz val="11"/>
        <rFont val="Arial Narrow"/>
        <family val="2"/>
      </rPr>
      <t xml:space="preserve"> Se envían correos dónde se genera la alerta de la PQRS para responder dentro de los plazos establecidos, se anexa información necesaria para responder según tipo de solicitud</t>
    </r>
  </si>
  <si>
    <t>DTAO: X</t>
  </si>
  <si>
    <t xml:space="preserve">GAU: X
DTOR: X
DTAM: X
DTAN: X
DTPA: X
DTCA: X
</t>
  </si>
  <si>
    <t>GAU: X
DTOR: X
DTAM: X
DTAN: X
DTPA: X
DTCA: X
DTAO: X</t>
  </si>
  <si>
    <t xml:space="preserve">GAU: De acuerdo al control se generaron las alertas a cada una de las DTs y las dependencias de NC, teniendo las PQRSD que no tienen respuesta o se respondio fuera de los términos.
DTOR:No se ha materializado el riesgo, se aplican los controles
DTAM: N/A
DTAN: El riesgo no se  materializa
DTPA: En el periodo realizado no se ha materializado el riesgo al efectuar las acciones de control para la mitigación del mismo
DTCA: No existen evidencias o soportes documentales que permitan asegurar que el riesgo de recibir dádivas o beneficios por las respuestas extemporáneas de PQR's se haya materializado. 
DTAO: No se ha materializado el riesgo </t>
  </si>
  <si>
    <t xml:space="preserve">GAU: X
DTOR: X
DTAM: X
DTAN: X
DTPA: X
</t>
  </si>
  <si>
    <t xml:space="preserve">GAU: De acuerdo el control se generaron las alertas a cada una de las DTs y las dependencias de NC, teniendo en cuenta la matriz de seguimiento del ORFEO
DTOR: No se generan alertas ya que se esta ejecutando el control
DTAM: se aplican los controles
DTAN: No se generan alertas se aplican controles de acuerdo a la validacion de la matriz adjunta
DTPA: No se requiere generar alerta considerando que se han venido efectuando las acciones de control dentro de las gestiones relizadas 
DTCA: Pese a que hay un aumento en el número de PQR's respondidas oportunamente, aún siguen algunas respondiéndose de manera extemporánea </t>
  </si>
  <si>
    <t>GAU: X
DTOR: X
DTAM: X
DTAN: X
DTPA: X
DTCA: X</t>
  </si>
  <si>
    <t xml:space="preserve">GAU:  Se evidencio que la DTCA, y las dependencias Oficina Asesora Juridica y Grupo Predios no están generando las repuestas dentro de los tiempos de ley, y de forma correcta en el ORFEO.
DTOR:No se ha materializado el riesgo, se aplican los controles
DTAM: N/A
DTAN: El riesgo no se  materializa
DTPA: En el periodo realizado no se ha materializado el riesgo al efectuar las acciones de control para la mitigación del mismo
DTCA: No existen evidencias o soportes documentales que permitan asegurar que el riesgo de recibir dádivas o beneficios por las respuestas extemporáneas de PQR's se haya materializado. </t>
  </si>
  <si>
    <t>GAU: 17/8/23</t>
  </si>
  <si>
    <r>
      <rPr>
        <b/>
        <sz val="11"/>
        <rFont val="Arial Narrow"/>
        <family val="2"/>
      </rPr>
      <t xml:space="preserve">GAU: </t>
    </r>
    <r>
      <rPr>
        <sz val="11"/>
        <rFont val="Arial Narrow"/>
        <family val="2"/>
      </rPr>
      <t>Se realizó seguimiento de conocimiento y apropiación de lineamientos sobre confñicto de interés mediente una encuesta de conocimiento, la cual fue diliengiada de manera individual por cada uno de los integrantes del GAU. 
EVIDENCIAS: 
Gráfica de resultado de la encuesta  de conflicto de intereses 2do cuatrimestre
Encuesta conflicto de interes - 2do cuatrimestre</t>
    </r>
  </si>
  <si>
    <r>
      <t>GAU:</t>
    </r>
    <r>
      <rPr>
        <sz val="11"/>
        <rFont val="Arial Narrow"/>
        <family val="2"/>
      </rPr>
      <t xml:space="preserve"> Desde el GAU se compartió la matriz de seguimiento PQRSD, donde las DT y GAU realizaron la verificación de los radicados para validar el cumplimiento con los criterios del cierre efectivo en el ORFEO.
EVIDENCIA:  
REVISIÓN CONTROL2 ENERO - 30 JUNIO 
REVISIÓN CONTROL2 JULIO -15 AGOS</t>
    </r>
    <r>
      <rPr>
        <b/>
        <sz val="11"/>
        <rFont val="Arial Narrow"/>
        <family val="2"/>
      </rPr>
      <t xml:space="preserve">
DTOR:</t>
    </r>
    <r>
      <rPr>
        <sz val="11"/>
        <rFont val="Arial Narrow"/>
        <family val="2"/>
      </rPr>
      <t>Durante el periodo de reporte se realizó el seguimiento a la matriz de pqrs, extraída del sistema de gestión documental orfeo, garantizando así respuesta oportuna de todas las peticiones allegadas a la Dirección Territorial Orinoquía.
Anexo 1 Ver_Control N°2_mayo
Anexo 1.1 Rev_Control2_mayo
Anexo 2_Ver_Control 2_junio
Anexo 2.1 Rev_Control2_Junio
Anexo 3 Ver_Control N°2_julio
Anexo 3.1 Rev_Control2_Julio</t>
    </r>
    <r>
      <rPr>
        <b/>
        <sz val="11"/>
        <rFont val="Arial Narrow"/>
        <family val="2"/>
      </rPr>
      <t xml:space="preserve">
DTAM:</t>
    </r>
    <r>
      <rPr>
        <sz val="11"/>
        <rFont val="Arial Narrow"/>
        <family val="2"/>
      </rPr>
      <t xml:space="preserve">Se hace segguimiento a las respuestas dadas, que tenga todos los atributos como es el word, el pdf, y el mecanismo de respuesta, a las solicitudes contestadas por la DTAM. Esto se consigna en la matriz estadística del gestor Documental.
Anexo 1 MATRIZ REVISION CONTROL 2 JULIO 24 JULIO
https://drive.google.com/drive/u/0/folders/1YN3czG-d29yOBIE7kliqONrAck4tWfrT
</t>
    </r>
    <r>
      <rPr>
        <b/>
        <sz val="11"/>
        <rFont val="Arial Narrow"/>
        <family val="2"/>
      </rPr>
      <t>DTAN:</t>
    </r>
    <r>
      <rPr>
        <sz val="11"/>
        <rFont val="Arial Narrow"/>
        <family val="2"/>
      </rPr>
      <t xml:space="preserve"> La  territorial Andes Nororientales realizo seguimiento a las PQR verifico que la respuesta dada al peticionario cumpla con los criterios definidos por el proceso para lograr el correcto cierre del trámite en el sistema de gestión documental, mediante la revisión de los criterios en la matriz de seguimiento de PQRSD del Grupo de Servicio al Ciudadano.
Anexo: MATRIZ  VALIDADA A JUNIO 30 DE 2023
</t>
    </r>
    <r>
      <rPr>
        <b/>
        <sz val="11"/>
        <rFont val="Arial Narrow"/>
        <family val="2"/>
      </rPr>
      <t xml:space="preserve">DTPA: </t>
    </r>
    <r>
      <rPr>
        <sz val="11"/>
        <rFont val="Arial Narrow"/>
        <family val="2"/>
      </rPr>
      <t xml:space="preserve">Durante el periodo del reporte, se verificó que las respuesta sean acordes a lo solicitado y entregadas en tiempo oportuno; haciendo seguimiento constante a la matriz de PQRS descaragada del ORFEO. 
Evidencias:
ANEXO 4 - REVISIÓN CONTROL2 ENERO - 30 JUNIO DTPA
Link evidencia: https://drive.google.com/drive/folders/1AUtZUogV_rA--pCYHBlrlw6phm6qt6nB
</t>
    </r>
    <r>
      <rPr>
        <b/>
        <sz val="11"/>
        <rFont val="Arial Narrow"/>
        <family val="2"/>
      </rPr>
      <t>DTCA:</t>
    </r>
    <r>
      <rPr>
        <sz val="11"/>
        <rFont val="Arial Narrow"/>
        <family val="2"/>
      </rPr>
      <t xml:space="preserve"> para el período de reporte se recibieron aproximadamente 170 PQR's de las cuales respondieron oportunamente 109. En el siguiente enlace se puede evidenciar el registro del control 2: https://docs.google.com/spreadsheets/d/1CzYm8TWu2EU5jBuhUWs_tY3P7wYqVViV/edit#gid=1999310680
</t>
    </r>
    <r>
      <rPr>
        <b/>
        <sz val="11"/>
        <rFont val="Arial Narrow"/>
        <family val="2"/>
      </rPr>
      <t xml:space="preserve">DTAO: </t>
    </r>
    <r>
      <rPr>
        <sz val="11"/>
        <rFont val="Arial Narrow"/>
        <family val="2"/>
      </rPr>
      <t>No corresponde el control  y no se cargan evidencias</t>
    </r>
  </si>
  <si>
    <t>GAU: De acuerdo el control se generaron las alertas a cada una de las DTs y las dependencias de NC, teniendo en cuenta la matriz de seguimiento del ORFEO
DTOR: No se generan alertas ya que se esta ejecutando el control
DTAM: se aplican los controles
DTAN: No se generan alertas se aplican controles
 DTPA: No se requiere generar alerta considerando que se han venido efectuando las acciones de control dentro de las gestiones relizadas 
DTCA: El indicador de PQR's respondidas oportunamente que se lleva en el PAA ha presentado una mejoría por lo que el plan de acción frente a la focalización de dependencias y/o AP con dificultades para responder las peticiones va evolucionando positivamente. Se espera que en el último cuatrimestre las respuestas del 100% de PQR's hayan sido oportunas. De lo contrario, se deberá realizar plan de mejoramiento 
DTAO: SE TRAMITA LA GENERACIÓN DE ALERTA DE ACUERDO A LOS TIEMPOS ESTIPULADOS</t>
  </si>
  <si>
    <r>
      <rPr>
        <b/>
        <sz val="11"/>
        <rFont val="Arial Narrow"/>
        <family val="2"/>
      </rPr>
      <t>OAJ</t>
    </r>
    <r>
      <rPr>
        <sz val="11"/>
        <rFont val="Arial Narrow"/>
        <family val="2"/>
      </rPr>
      <t>: 22/08/2023</t>
    </r>
  </si>
  <si>
    <r>
      <rPr>
        <b/>
        <sz val="11"/>
        <color theme="1"/>
        <rFont val="Arial Narrow"/>
        <family val="2"/>
      </rPr>
      <t>OAJ:</t>
    </r>
    <r>
      <rPr>
        <sz val="11"/>
        <color theme="1"/>
        <rFont val="Arial Narrow"/>
        <family val="2"/>
      </rPr>
      <t xml:space="preserve"> 22/08/2023</t>
    </r>
  </si>
  <si>
    <r>
      <rPr>
        <b/>
        <sz val="11"/>
        <rFont val="Arial Narrow"/>
        <family val="2"/>
      </rPr>
      <t>OAJ</t>
    </r>
    <r>
      <rPr>
        <sz val="11"/>
        <rFont val="Arial Narrow"/>
        <family val="2"/>
      </rPr>
      <t>: Se realizó el seguimiento a la acción judicial ejecutada en la herramienta EKOGUI, con el propósito de ejercer control y seguimiento administrativo y judicial de la Defensa Judicial; ver anexo de BASE DE DATOS PROCESOS JUDICIALES AGOSTO 17.</t>
    </r>
  </si>
  <si>
    <r>
      <rPr>
        <b/>
        <sz val="11"/>
        <color theme="1"/>
        <rFont val="Arial Narrow"/>
        <family val="2"/>
      </rPr>
      <t xml:space="preserve">OAJ: </t>
    </r>
    <r>
      <rPr>
        <sz val="11"/>
        <color theme="1"/>
        <rFont val="Arial Narrow"/>
        <family val="2"/>
      </rPr>
      <t>Se realizó el seguimiento al conocimiento y apropiación sobre los lineamientos estandarizados y documentados por la Entidad relacionados con conflicto de intereses mediante una encuesta remitida a los integrantes de OAJ por socialización el día 22/08/2023. Obteniendo resultados de apropiación del 90 % , de un total de 13 personas que particiáron en la encuesta,  el restante 10%  se reforzará en la proxima socialización. 
Evidencia:
20230823 Conflicto de intereses
Formulario conflicto de intereses_22082023</t>
    </r>
  </si>
  <si>
    <r>
      <rPr>
        <b/>
        <sz val="11"/>
        <color theme="1"/>
        <rFont val="Arial Narrow"/>
        <family val="2"/>
      </rPr>
      <t xml:space="preserve">GGCI: </t>
    </r>
    <r>
      <rPr>
        <sz val="11"/>
        <color theme="1"/>
        <rFont val="Arial Narrow"/>
        <family val="2"/>
      </rPr>
      <t>15/08/2023</t>
    </r>
  </si>
  <si>
    <r>
      <rPr>
        <b/>
        <sz val="11"/>
        <rFont val="Arial Narrow"/>
        <family val="2"/>
      </rPr>
      <t>GGCI:</t>
    </r>
    <r>
      <rPr>
        <sz val="11"/>
        <rFont val="Arial Narrow"/>
        <family val="2"/>
      </rPr>
      <t xml:space="preserve"> El personal de GGCI mediante la encuesta de conflicto de intereses permitio observar que el 100% tiene conocimiento y apropiación sobre los lineamientos que posee la entidad en el tema, ninguno de los integrantes presento desconocimiento
Anexo 1: Formulario tabulado de los resultados_GGCI</t>
    </r>
  </si>
  <si>
    <r>
      <rPr>
        <b/>
        <sz val="11"/>
        <color rgb="FFFF0066"/>
        <rFont val="Arial Narrow"/>
        <family val="2"/>
      </rPr>
      <t xml:space="preserve">
</t>
    </r>
    <r>
      <rPr>
        <b/>
        <sz val="11"/>
        <color theme="1"/>
        <rFont val="Arial Narrow"/>
        <family val="2"/>
      </rPr>
      <t xml:space="preserve">DTCA: </t>
    </r>
    <r>
      <rPr>
        <sz val="11"/>
        <color theme="1"/>
        <rFont val="Arial Narrow"/>
        <family val="2"/>
      </rPr>
      <t>31/07/2023</t>
    </r>
    <r>
      <rPr>
        <b/>
        <sz val="11"/>
        <color rgb="FFFF0066"/>
        <rFont val="Arial Narrow"/>
        <family val="2"/>
      </rPr>
      <t xml:space="preserve">
</t>
    </r>
    <r>
      <rPr>
        <b/>
        <sz val="11"/>
        <rFont val="Arial Narrow"/>
        <family val="2"/>
      </rPr>
      <t xml:space="preserve">DTPA: </t>
    </r>
    <r>
      <rPr>
        <sz val="11"/>
        <rFont val="Arial Narrow"/>
        <family val="2"/>
      </rPr>
      <t>07/08/2023</t>
    </r>
    <r>
      <rPr>
        <b/>
        <sz val="11"/>
        <rFont val="Arial Narrow"/>
        <family val="2"/>
      </rPr>
      <t xml:space="preserve">
DTAN: </t>
    </r>
    <r>
      <rPr>
        <sz val="11"/>
        <rFont val="Arial Narrow"/>
        <family val="2"/>
      </rPr>
      <t>03/08/2023</t>
    </r>
    <r>
      <rPr>
        <b/>
        <sz val="11"/>
        <rFont val="Arial Narrow"/>
        <family val="2"/>
      </rPr>
      <t xml:space="preserve">
DTOR: </t>
    </r>
    <r>
      <rPr>
        <sz val="11"/>
        <rFont val="Arial Narrow"/>
        <family val="2"/>
      </rPr>
      <t>31/07/2023</t>
    </r>
    <r>
      <rPr>
        <b/>
        <sz val="11"/>
        <rFont val="Arial Narrow"/>
        <family val="2"/>
      </rPr>
      <t xml:space="preserve">
DTAO: </t>
    </r>
    <r>
      <rPr>
        <sz val="11"/>
        <rFont val="Arial Narrow"/>
        <family val="2"/>
      </rPr>
      <t>12/07/2023</t>
    </r>
    <r>
      <rPr>
        <b/>
        <sz val="11"/>
        <rFont val="Arial Narrow"/>
        <family val="2"/>
      </rPr>
      <t xml:space="preserve">
DTAM</t>
    </r>
    <r>
      <rPr>
        <sz val="11"/>
        <rFont val="Arial Narrow"/>
        <family val="2"/>
      </rPr>
      <t>:09/08/20223</t>
    </r>
  </si>
  <si>
    <r>
      <rPr>
        <b/>
        <sz val="11"/>
        <rFont val="Arial Narrow"/>
        <family val="2"/>
      </rPr>
      <t xml:space="preserve">
DTCA: </t>
    </r>
    <r>
      <rPr>
        <sz val="11"/>
        <rFont val="Arial Narrow"/>
        <family val="2"/>
      </rPr>
      <t xml:space="preserve"> la DTCA garantiza la no manifestación del riesgo emitiendo los registros presupuestales con base en los actos administrativos correspondientes, remitidos por ORFEO firmado por el líder de presupuesto de la territorial. Desde la DTCA se realizó el monitoreo y  seguimiento a los soportes suministrados conforme a las descripciones del control existente. Se cargaron las evidencias al enlace suministrado por la OAP:
Evidencias reposan en link: https://drive.google.com/drive/u/0/folders/1u_ZE4xB6xW28lyS7uAEmmwXq83sG0OF-
</t>
    </r>
    <r>
      <rPr>
        <b/>
        <sz val="11"/>
        <rFont val="Arial Narrow"/>
        <family val="2"/>
      </rPr>
      <t xml:space="preserve">DTPA: </t>
    </r>
    <r>
      <rPr>
        <sz val="11"/>
        <rFont val="Arial Narrow"/>
        <family val="2"/>
      </rPr>
      <t xml:space="preserve">Al emitir un registro presupuestal la DTPA describe  el número del orfeo y código PAA. Evidencia: ANEXO 1_LISTADO COMPROMISOS FONAM, ANEXO 2_LISTADO COMPROMISOS NACION
Evidenca reposan en link: Link evidencia: https://drive.google.com/drive/folders/1PBihycv1HY8ikyCpLp2voUKmvh_2OiN1
</t>
    </r>
    <r>
      <rPr>
        <b/>
        <sz val="11"/>
        <rFont val="Arial Narrow"/>
        <family val="2"/>
      </rPr>
      <t xml:space="preserve">DTAN: </t>
    </r>
    <r>
      <rPr>
        <sz val="11"/>
        <rFont val="Arial Narrow"/>
        <family val="2"/>
      </rPr>
      <t>Se adjunta listado de Registros presupuestales, cuyo objeto contractual indica el número de radicado en donde se evidencia el acto administrativo y/o contrato que lo soporta. Se adjuntan 2 archivos en excel con los listados de RP emitiidos por la DTAN correpondientes a Gobierno Nacional y FONAN emitios hasta julio 28 de 2023. En la columna AI se encuentra relacionado “Objeto del Compromiso” se puede evidenciar el objeto del registro presupuestal y el número del ORFEO. Anexos: 1. RPs PGN 31-07-2023.xlsx.-  2. RPs FONAM 31-07-2023. Evidencia reportada en el link:  https://drive.google.com/drive/folders/1w8m55-GVcUii7AnhWw9FTGFpMKFkkF-0</t>
    </r>
    <r>
      <rPr>
        <b/>
        <sz val="11"/>
        <rFont val="Arial Narrow"/>
        <family val="2"/>
      </rPr>
      <t xml:space="preserve">
DTOR: </t>
    </r>
    <r>
      <rPr>
        <sz val="11"/>
        <rFont val="Arial Narrow"/>
        <family val="2"/>
      </rPr>
      <t>Durante el periodo de reporte se hicieron 875 registros presupestales por la fuente Gobierno y 202 por la fuente Fonam. Anexo 2. Rp a corte 31 jul 2023  Evidencia reportada en el link:  https://drive.google.com/drive/folders/1w8m55-GVcUii7AnhWw9FTGFpMKFkkF-0</t>
    </r>
    <r>
      <rPr>
        <b/>
        <sz val="11"/>
        <rFont val="Arial Narrow"/>
        <family val="2"/>
      </rPr>
      <t xml:space="preserve">
DTAO: </t>
    </r>
    <r>
      <rPr>
        <sz val="11"/>
        <rFont val="Arial Narrow"/>
        <family val="2"/>
      </rPr>
      <t xml:space="preserve">La DT  cada vez que  emite un registro prespuestal, lo elabora con base en el acto administrativo remitido mediante ORFEO al grupo interno de trabajo de Financiera y adjunta el mismo firmado por el jefe de presupuesto o quien haga sus veces, con el objetivo de que se formalice el contrato entre las dos partes. Evidencia reportada en el link:  https://drive.google.com/drive/folders/1w8m55-GVcUii7AnhWw9FTGFpMKFkkF-0
Evidencias: LISTADO COMPROMISOS A 30 junio  2023 NACIÓN y LISTADO COMPROMISOS A 30 junio  2023 FONAM 
</t>
    </r>
    <r>
      <rPr>
        <b/>
        <sz val="11"/>
        <rFont val="Arial Narrow"/>
        <family val="2"/>
      </rPr>
      <t xml:space="preserve">DTAM: </t>
    </r>
    <r>
      <rPr>
        <sz val="11"/>
        <rFont val="Arial Narrow"/>
        <family val="2"/>
      </rPr>
      <t xml:space="preserve"> El responsable de presupuesto emite el registro presupuestal con base en el acto administrativo que le es remitido por orfeo y  lo adjunta con la respectiva firma
Listado Registro Presupuestal Firmado (https://drive.google.com/drive/folders/1TrZ40V4hHJuOFyzW5MXeK4kvA4pdKM91?usp=drive_link)</t>
    </r>
  </si>
  <si>
    <t xml:space="preserve">
DTCA:X
DTPA: X
DTAN: X
DTOR: X
DTAO: X
DTAM: X</t>
  </si>
  <si>
    <r>
      <rPr>
        <b/>
        <sz val="11"/>
        <color theme="1"/>
        <rFont val="Arial Narrow"/>
        <family val="2"/>
      </rPr>
      <t xml:space="preserve">
DTCA: </t>
    </r>
    <r>
      <rPr>
        <sz val="11"/>
        <color theme="1"/>
        <rFont val="Arial Narrow"/>
        <family val="2"/>
      </rPr>
      <t>31/07/2023</t>
    </r>
    <r>
      <rPr>
        <b/>
        <sz val="11"/>
        <color theme="1"/>
        <rFont val="Arial Narrow"/>
        <family val="2"/>
      </rPr>
      <t xml:space="preserve">
DTPA: </t>
    </r>
    <r>
      <rPr>
        <sz val="11"/>
        <color theme="1"/>
        <rFont val="Arial Narrow"/>
        <family val="2"/>
      </rPr>
      <t>10/08/2023</t>
    </r>
    <r>
      <rPr>
        <b/>
        <sz val="11"/>
        <color theme="1"/>
        <rFont val="Arial Narrow"/>
        <family val="2"/>
      </rPr>
      <t xml:space="preserve">
DTAN: </t>
    </r>
    <r>
      <rPr>
        <sz val="11"/>
        <color theme="1"/>
        <rFont val="Arial Narrow"/>
        <family val="2"/>
      </rPr>
      <t>08/08/2023</t>
    </r>
    <r>
      <rPr>
        <b/>
        <sz val="11"/>
        <color theme="1"/>
        <rFont val="Arial Narrow"/>
        <family val="2"/>
      </rPr>
      <t xml:space="preserve">
DTOR: </t>
    </r>
    <r>
      <rPr>
        <sz val="11"/>
        <color theme="1"/>
        <rFont val="Arial Narrow"/>
        <family val="2"/>
      </rPr>
      <t>31/07/2023</t>
    </r>
    <r>
      <rPr>
        <b/>
        <sz val="11"/>
        <color theme="1"/>
        <rFont val="Arial Narrow"/>
        <family val="2"/>
      </rPr>
      <t xml:space="preserve">
DTAO: </t>
    </r>
    <r>
      <rPr>
        <sz val="11"/>
        <color theme="1"/>
        <rFont val="Arial Narrow"/>
        <family val="2"/>
      </rPr>
      <t xml:space="preserve">31/07/2023
</t>
    </r>
    <r>
      <rPr>
        <b/>
        <sz val="11"/>
        <color theme="1"/>
        <rFont val="Arial Narrow"/>
        <family val="2"/>
      </rPr>
      <t>DTAM</t>
    </r>
    <r>
      <rPr>
        <sz val="11"/>
        <color theme="1"/>
        <rFont val="Arial Narrow"/>
        <family val="2"/>
      </rPr>
      <t>:09/08/20223</t>
    </r>
  </si>
  <si>
    <t xml:space="preserve">
DTCA: El monitoreo y los soportes suministrados, son conformes a la descripción del mapa de riesgos, denotando un adecuado seguimiento
DTPA: El monitoreo y los soportes suministrados, son conformes a la descripción del mapa de riesgos, denotando un adecuado seguimiento
DTAN: La Unidad de Decisión no programó avances al respecto para el periodo reportado.
DTOR: El monitoreo y los soportes suministrados, son conformes a la descripción del mapa de riesgos, denotando un adecuado seguimiento
DTAO: El monitoreo y los soportes suministrados, son conformes a la descripción del mapa de riesgos, denotando un adecuado seguimiento
DTAM:  El monitoreo y los soportes suministrados, son conformes a la descripción del mapa de riesgos, denotando un adecuado seguimiento</t>
  </si>
  <si>
    <r>
      <rPr>
        <b/>
        <sz val="11"/>
        <color theme="1"/>
        <rFont val="Arial Narrow"/>
        <family val="2"/>
      </rPr>
      <t xml:space="preserve">GGF </t>
    </r>
    <r>
      <rPr>
        <sz val="11"/>
        <color theme="1"/>
        <rFont val="Arial Narrow"/>
        <family val="2"/>
      </rPr>
      <t>31/07/2023</t>
    </r>
  </si>
  <si>
    <r>
      <rPr>
        <b/>
        <sz val="11"/>
        <color theme="1"/>
        <rFont val="Arial Narrow"/>
        <family val="2"/>
      </rPr>
      <t xml:space="preserve">GGF: </t>
    </r>
    <r>
      <rPr>
        <sz val="11"/>
        <color theme="1"/>
        <rFont val="Arial Narrow"/>
        <family val="2"/>
      </rPr>
      <t xml:space="preserve">Se adjunta circular de cierre donde se evidencia manejo de usuarios numeral II Macroproceso de seguridad, emitida con numero de radicado 20224000000124 de 01 de diciembre de 2022, aplica para apertura vigencia 2023. </t>
    </r>
  </si>
  <si>
    <t>GGF: X</t>
  </si>
  <si>
    <t>GGF: El monitoreo y los soportes suministrados, son conformes a la descripción del mapa de riesgos, denotando un adecuado seguimiento</t>
  </si>
  <si>
    <r>
      <rPr>
        <b/>
        <sz val="11"/>
        <rFont val="Arial Narrow"/>
        <family val="2"/>
      </rPr>
      <t>DTAO:</t>
    </r>
    <r>
      <rPr>
        <sz val="11"/>
        <rFont val="Arial Narrow"/>
        <family val="2"/>
      </rPr>
      <t xml:space="preserve"> PNN Cueva De Los Guacharos: El PNN Cueva de los Guácharos ha venido ejecutando las acciones y controles respectivos relacionados con el ecoturismo. Evidencias: Anexo 1. Matriz ingreso de visitantes Enero - febrero - Marzo; Anexo 2. Control de recaudo Boletería Ene, febrero, marzo; Anexo 3. Formato Cierre de caja diario de enero a marzo; Anexo 4. Consignaciones Recaudo Enero - marzo.
PNN Los Nevados: Se viene generando el recaudo de ingresos de visitantes por el sector Laguna del Otún, aclarando que el recaudo sector Brisas - Potosí - El Cisne, es recibido por la Unión Temporal Operación Nevados en el marco del contrato de concesión de servicios ecoturísticos No. 001 de 2019. Mensualmente se genera el informe de INGRESO DE VISITANTES Y CONTROL DE RECAUDO en el formato establecido por Parques con Código: GRFN_FO_09, Versión: 5, Vigente desde el 03 de agosto de 2021, el cual es remitido a la DTAO a través de memorando orfeo en los tiempos establecidos.  Semanalmente un funcionario del Parque recoge los recaudos percibidos en el sector Laguna del Otún, estos son entregados al contratista técnico de apoyo en ecoturismo del Parque en Manizales, quien procede revisión de la boletería utilizada, la consolidación y  elaboración de consignación. La consignación es realizada por un funcionario del Parque y esta se constituye en el soporte para el envío del informe de ingresos. Anexos:  Consignaciones de Recaudo enero y febrero de 2023. Evidencias: Anexo 1. Matriz ingreso de visitantes Enero - febrero - Marzo porque estuvo cerrado luego de esa fecha; Anexo 2. Control de recaudo Boletería Ene, febrero, marzo; Anexo 3. Formato Cierre de caja diario de enero a marzo; Anexo 4. Soportes consignaciones recaudos.
SFF Galeras: SFF Galeras: Se cuenta con matriz de ingreso de visitantes para los meses de abril a julio de 2023. Anexo 1_Matriz ingreso visitantes. Así mismo, se cuenta con el inventario de boletería con corte a 31 de julio Anexo 2_Inventario de boleteria. Se cuenta con el cierre de caja diario. Anexo 3_cierre de caja diario. 
SFF Isla De La Corota: El AP es un área con vocación ecoturística, sin embargo, teniendo en cuenta a la actual resolución 448 del 29 de diciembre de 2022; el Sendero El Quiche se encuentra cerrado por lo tanto no hay venta de boletería desde el mes de marzo de 2020. La boletería que se tenía en custodia se pasó en préstamo a Nivel Central en el año 2022 y a la fecha no se ha devuelto al AP. 
SFF Otún Quimbaya: *La boletería de ingreso al AP se encuentra en custodia del funcionario Álvaro Ríos Diaz Técnico Administrativo en la sede administrativa del SFFOQ (Villa Amparo), sede ubicada en el corregimiento de la Florida Vereda La Suiza. *Se reporta los cierres de caja diario de los Meses de Enero, febrero, marzo. *Se realiza consignaciones de recaudo de ingreso de boletería al convenio Nº 03417556-2 (FONAM) con el Banco de Bogotá de los meses Enero, Febrero Marzo. Evidencias: Anexo 1. Matriz ingreso de visitantes Enero - febrero - Marzo; Anexo 2: Control de recaudo Boletería Ene, febrero, marzo. Anexo 3. Formato Cierre de caja diario de enero a Marzo; Anexo 4. Consignaciones Recaudo Enero - marzo.</t>
    </r>
  </si>
  <si>
    <t xml:space="preserve">DTAO: X
</t>
  </si>
  <si>
    <r>
      <rPr>
        <b/>
        <sz val="11"/>
        <color theme="1"/>
        <rFont val="Arial Narrow"/>
        <family val="2"/>
      </rPr>
      <t>DTCA:</t>
    </r>
    <r>
      <rPr>
        <sz val="11"/>
        <color theme="1"/>
        <rFont val="Arial Narrow"/>
        <family val="2"/>
      </rPr>
      <t xml:space="preserve"> Los talonarios de boletería de las AP con vocación ecoturística de la DTCA son custodiados en las sedes operativas de cada área protegida donde existe punto de recaudo, en el segundo cuatrimestre 2023 se anexa el certificado de recuado. Desde las áreas protegidas se registran las demás evidencias.</t>
    </r>
  </si>
  <si>
    <t xml:space="preserve">DTCA: X
</t>
  </si>
  <si>
    <r>
      <rPr>
        <b/>
        <sz val="11"/>
        <rFont val="Arial Narrow"/>
        <family val="2"/>
      </rPr>
      <t>DTAN</t>
    </r>
    <r>
      <rPr>
        <sz val="11"/>
        <rFont val="Arial Narrow"/>
        <family val="2"/>
      </rPr>
      <t xml:space="preserve">: El SFF IGUAQUE.  se encuentra cerrado y no presta sus servios de ecoturismo actualmente, se adjunta certificaciion del jefe de Area protegida. PNN COCUY: Se adjuntan 3 carpetas de los meses: mayo , junio y julio de 2023 con el informe mensual enviado  a nivel central que consta de matriz de ingresos a visitantes y recaudos, inventario de boleteria, informe de conciliación de consignaciones por pago anticipado, informe de cierre de caja, informe de conciliacion de recaudos, informe de recaudos del área protegida, informe de conciliacion de recaudos entre la DTAN y PNN Cocuy . ANEXOS: Certificación Cierre SFF Iguaque  firmado.- PNN COCUY INFORME MENSUAL MES DE MAYO 2023.-PNN COCUY INFORME CONSOLIDADO JUNIO MES DE JUNIO 2023.-  PNN COCUY INFORME CONSOLIDADO JULIO 2023. </t>
    </r>
  </si>
  <si>
    <t xml:space="preserve">DTAN: X
</t>
  </si>
  <si>
    <r>
      <rPr>
        <b/>
        <sz val="11"/>
        <rFont val="Arial Narrow"/>
        <family val="2"/>
      </rPr>
      <t>DTOR:</t>
    </r>
    <r>
      <rPr>
        <sz val="11"/>
        <rFont val="Arial Narrow"/>
        <family val="2"/>
      </rPr>
      <t>Los talonarios de boletria de las AP con vocación ecoturistica de la DTOR son custodiados para el caso del Pnn Chingaza en la sede de la Calera bajo llave, de igual forma ocurre en la Sede del Pnn Sierra de la Macarena en el municipio  de la Macarena. Cuando el AP recibe talonarios nuevos confirma a través de orfeo el recibido de los mismos, junto con el inventario de dicha boleteria, de igual manera se diligencia de diaramente el ingreso de visitantes y el número de boleta asignado a cada uno de ellos en el formato GRFN_FO_09-ingreso-visitantes-y-control-de-recaudoV4, respecto al manejo de dinero en efectivo, ninguna de las dos AP lo maneja, por lo tanto no se hace cierre de caja.</t>
    </r>
  </si>
  <si>
    <r>
      <rPr>
        <b/>
        <sz val="11"/>
        <rFont val="Arial Narrow"/>
        <family val="2"/>
      </rPr>
      <t xml:space="preserve">DTPA: </t>
    </r>
    <r>
      <rPr>
        <sz val="11"/>
        <rFont val="Arial Narrow"/>
        <family val="2"/>
      </rPr>
      <t>Se realizan los respectivos informes de boletería tanto para el PNN Gorgona como para el PNN Utría, relacionando las respectivas consignaciones, informes de las AP y la certificación de validación con la DTPA para los meses abril, mayo y junio.Evidencias: 4. ABRIL 2023, 5. MAYO 2023, 6. JUNIO 2023
Link evidencia: https://drive.google.com/drive/folders/1PBihycv1HY8ikyCpLp2voUKmvh_2OiN1</t>
    </r>
  </si>
  <si>
    <r>
      <rPr>
        <b/>
        <sz val="11"/>
        <color theme="1"/>
        <rFont val="Arial Narrow"/>
        <family val="2"/>
      </rPr>
      <t xml:space="preserve">GGF:  </t>
    </r>
    <r>
      <rPr>
        <sz val="11"/>
        <color theme="1"/>
        <rFont val="Arial Narrow"/>
        <family val="2"/>
      </rPr>
      <t>Por parte del Grupo de Gestiòn Financiera, se lleva a cabo una jornada de seguimiento que mide el conocimiento sobre los lineamientos estandarizados y documentados por la Entidad.</t>
    </r>
  </si>
  <si>
    <r>
      <rPr>
        <b/>
        <sz val="11"/>
        <color theme="1"/>
        <rFont val="Arial Narrow"/>
        <family val="2"/>
      </rPr>
      <t xml:space="preserve">GGF: </t>
    </r>
    <r>
      <rPr>
        <sz val="11"/>
        <color theme="1"/>
        <rFont val="Arial Narrow"/>
        <family val="2"/>
      </rPr>
      <t>31/07//2023</t>
    </r>
    <r>
      <rPr>
        <b/>
        <sz val="11"/>
        <color rgb="FFFF0000"/>
        <rFont val="Arial Narrow"/>
        <family val="2"/>
      </rPr>
      <t xml:space="preserve">
</t>
    </r>
    <r>
      <rPr>
        <b/>
        <sz val="11"/>
        <color theme="1"/>
        <rFont val="Arial Narrow"/>
        <family val="2"/>
      </rPr>
      <t xml:space="preserve">DTCA: </t>
    </r>
    <r>
      <rPr>
        <sz val="11"/>
        <color theme="1"/>
        <rFont val="Arial Narrow"/>
        <family val="2"/>
      </rPr>
      <t>31/07/2023</t>
    </r>
    <r>
      <rPr>
        <b/>
        <sz val="11"/>
        <color rgb="FFFF0000"/>
        <rFont val="Arial Narrow"/>
        <family val="2"/>
      </rPr>
      <t xml:space="preserve">
</t>
    </r>
    <r>
      <rPr>
        <b/>
        <sz val="11"/>
        <rFont val="Arial Narrow"/>
        <family val="2"/>
      </rPr>
      <t xml:space="preserve">DTPA: </t>
    </r>
    <r>
      <rPr>
        <sz val="11"/>
        <rFont val="Arial Narrow"/>
        <family val="2"/>
      </rPr>
      <t>07/08/2023</t>
    </r>
    <r>
      <rPr>
        <b/>
        <sz val="11"/>
        <rFont val="Arial Narrow"/>
        <family val="2"/>
      </rPr>
      <t xml:space="preserve">
DTAN: </t>
    </r>
    <r>
      <rPr>
        <sz val="11"/>
        <rFont val="Arial Narrow"/>
        <family val="2"/>
      </rPr>
      <t>08/08/2023</t>
    </r>
    <r>
      <rPr>
        <b/>
        <sz val="11"/>
        <rFont val="Arial Narrow"/>
        <family val="2"/>
      </rPr>
      <t xml:space="preserve">
DTOR: </t>
    </r>
    <r>
      <rPr>
        <sz val="11"/>
        <rFont val="Arial Narrow"/>
        <family val="2"/>
      </rPr>
      <t>31/07/2023</t>
    </r>
    <r>
      <rPr>
        <b/>
        <sz val="11"/>
        <rFont val="Arial Narrow"/>
        <family val="2"/>
      </rPr>
      <t xml:space="preserve">
DTAO: </t>
    </r>
    <r>
      <rPr>
        <sz val="11"/>
        <rFont val="Arial Narrow"/>
        <family val="2"/>
      </rPr>
      <t>31/07/2023</t>
    </r>
    <r>
      <rPr>
        <b/>
        <sz val="11"/>
        <rFont val="Arial Narrow"/>
        <family val="2"/>
      </rPr>
      <t xml:space="preserve">
DTAM</t>
    </r>
    <r>
      <rPr>
        <sz val="11"/>
        <rFont val="Arial Narrow"/>
        <family val="2"/>
      </rPr>
      <t>:09/08/20223</t>
    </r>
  </si>
  <si>
    <t>GGF: X
DTCA:X
DTPA: X
DTAN: X
DTOR: X
DTAO: X
DTAM: X</t>
  </si>
  <si>
    <t>GGF: El monitoreo y los soportes suministrados, son conformes a la descripción del mapa de riesgos, denotando un adecuado seguimiento
DTCA: El monitoreo y los soportes suministrados, son conformes a la descripción del mapa de riesgos, denotando un adecuado seguimiento
DTPA: El monitoreo y los soportes suministrados, son conformes a la descripción del mapa de riesgos, denotando un adecuado seguimiento
DTAN: El monitoreo y los soportes suministrados, son conformes a la descripción del mapa de riesgos, denotando un adecuado seguimiento
DTOR: El monitoreo y los soportes suministrados, son conformes a la descripción del mapa de riesgos, denotando un adecuado seguimiento
DTAO: El monitoreo y los soportes suministrados, son conformes a la descripción del mapa de riesgos, denotando un adecuado seguimiento
DTAM: El monitoreo y los soportes suministrados, son conformes a la descripción del mapa de riesgos, denotando un adecuado seguimiento</t>
  </si>
  <si>
    <r>
      <rPr>
        <b/>
        <sz val="11"/>
        <rFont val="Arial Narrow"/>
        <family val="2"/>
      </rPr>
      <t xml:space="preserve">GGF: </t>
    </r>
    <r>
      <rPr>
        <sz val="11"/>
        <rFont val="Arial Narrow"/>
        <family val="2"/>
      </rPr>
      <t>Desde el nivel central se verifica desde la tesorería con el perfil pagador la gestión de pagos con traspaso a pagaduría y cumplimiento de acuerdo a lo establecido en el procedimiento de Boletín de caja y bancos, 
como evidencia se adjunta: Reporte del portal bancario "pagos Masivos Colombia", donde se lleva a cabo la verificación como segunda línea de defensa a los perfiles  de preparador y autorizador de nivel cental como direcciones territoriales  que intervienen en el giro de los recursos de portal bancario del perio del 01 de abril al 31 de Julio de 2023.</t>
    </r>
  </si>
  <si>
    <r>
      <rPr>
        <b/>
        <sz val="11"/>
        <rFont val="Arial Narrow"/>
        <family val="2"/>
      </rPr>
      <t xml:space="preserve">GGF: </t>
    </r>
    <r>
      <rPr>
        <sz val="11"/>
        <rFont val="Arial Narrow"/>
        <family val="2"/>
      </rPr>
      <t>31/08/2023</t>
    </r>
  </si>
  <si>
    <r>
      <rPr>
        <b/>
        <sz val="11"/>
        <rFont val="Arial Narrow"/>
        <family val="2"/>
      </rPr>
      <t xml:space="preserve">GGF: </t>
    </r>
    <r>
      <rPr>
        <sz val="11"/>
        <rFont val="Arial Narrow"/>
        <family val="2"/>
      </rPr>
      <t>15/08/2023</t>
    </r>
  </si>
  <si>
    <r>
      <rPr>
        <b/>
        <sz val="11"/>
        <rFont val="Arial Narrow"/>
        <family val="2"/>
      </rPr>
      <t>GGF:</t>
    </r>
    <r>
      <rPr>
        <sz val="11"/>
        <rFont val="Arial Narrow"/>
        <family val="2"/>
      </rPr>
      <t>30/08/20223</t>
    </r>
  </si>
  <si>
    <r>
      <rPr>
        <b/>
        <sz val="11"/>
        <rFont val="Arial Narrow"/>
        <family val="2"/>
      </rPr>
      <t xml:space="preserve">DTOR: </t>
    </r>
    <r>
      <rPr>
        <sz val="11"/>
        <rFont val="Arial Narrow"/>
        <family val="2"/>
      </rPr>
      <t>31/07/20223</t>
    </r>
  </si>
  <si>
    <r>
      <rPr>
        <b/>
        <sz val="11"/>
        <rFont val="Arial Narrow"/>
        <family val="2"/>
      </rPr>
      <t xml:space="preserve">DTAN: </t>
    </r>
    <r>
      <rPr>
        <sz val="11"/>
        <rFont val="Arial Narrow"/>
        <family val="2"/>
      </rPr>
      <t>08/08/20223</t>
    </r>
  </si>
  <si>
    <r>
      <rPr>
        <b/>
        <sz val="11"/>
        <color theme="1"/>
        <rFont val="Arial Narrow"/>
        <family val="2"/>
      </rPr>
      <t xml:space="preserve">DTCA: </t>
    </r>
    <r>
      <rPr>
        <sz val="11"/>
        <color theme="1"/>
        <rFont val="Arial Narrow"/>
        <family val="2"/>
      </rPr>
      <t>31/07/2023</t>
    </r>
  </si>
  <si>
    <r>
      <rPr>
        <b/>
        <sz val="11"/>
        <rFont val="Arial Narrow"/>
        <family val="2"/>
      </rPr>
      <t xml:space="preserve">DTAO: </t>
    </r>
    <r>
      <rPr>
        <sz val="11"/>
        <rFont val="Arial Narrow"/>
        <family val="2"/>
      </rPr>
      <t>30/08/20223</t>
    </r>
  </si>
  <si>
    <r>
      <rPr>
        <b/>
        <sz val="11"/>
        <color theme="1"/>
        <rFont val="Arial Narrow"/>
        <family val="2"/>
      </rPr>
      <t xml:space="preserve">GGF: </t>
    </r>
    <r>
      <rPr>
        <sz val="11"/>
        <color theme="1"/>
        <rFont val="Arial Narrow"/>
        <family val="2"/>
      </rPr>
      <t>Adjunta el reporte de registros presupuestales del período de enero a julio de 2023 generado desde el aplicativo SIIF Nación. En este, se puede verificar el cumplimiento a lo solicitado en las descripciones del monitoreo del control existente y la acción de control. Adicionalmente, en la columna AN del reporte denominada “Objeto del Compromiso” se puede evidenciar el objeto del registro presupuestal y el número del ORFEO.
Evidencias reposan en el link: https://drive.google.com/drive/folders/1PyMVhXw0ybwIiYgf1CfHMeS-P32XZhRA</t>
    </r>
  </si>
  <si>
    <r>
      <rPr>
        <b/>
        <sz val="11"/>
        <color theme="1"/>
        <rFont val="Arial Narrow"/>
        <family val="2"/>
      </rPr>
      <t xml:space="preserve">
DTCA: </t>
    </r>
    <r>
      <rPr>
        <sz val="11"/>
        <color theme="1"/>
        <rFont val="Arial Narrow"/>
        <family val="2"/>
      </rPr>
      <t>31/07/2023</t>
    </r>
    <r>
      <rPr>
        <b/>
        <sz val="11"/>
        <color theme="1"/>
        <rFont val="Arial Narrow"/>
        <family val="2"/>
      </rPr>
      <t xml:space="preserve">
DTPA: </t>
    </r>
    <r>
      <rPr>
        <sz val="11"/>
        <color theme="1"/>
        <rFont val="Arial Narrow"/>
        <family val="2"/>
      </rPr>
      <t>10/08/2023</t>
    </r>
    <r>
      <rPr>
        <b/>
        <sz val="11"/>
        <color theme="1"/>
        <rFont val="Arial Narrow"/>
        <family val="2"/>
      </rPr>
      <t xml:space="preserve">
DTAN: </t>
    </r>
    <r>
      <rPr>
        <sz val="11"/>
        <color theme="1"/>
        <rFont val="Arial Narrow"/>
        <family val="2"/>
      </rPr>
      <t>08/08/2023</t>
    </r>
    <r>
      <rPr>
        <b/>
        <sz val="11"/>
        <color theme="1"/>
        <rFont val="Arial Narrow"/>
        <family val="2"/>
      </rPr>
      <t xml:space="preserve">
DTOR: </t>
    </r>
    <r>
      <rPr>
        <sz val="11"/>
        <color theme="1"/>
        <rFont val="Arial Narrow"/>
        <family val="2"/>
      </rPr>
      <t>31/07/2023</t>
    </r>
    <r>
      <rPr>
        <b/>
        <sz val="11"/>
        <color theme="1"/>
        <rFont val="Arial Narrow"/>
        <family val="2"/>
      </rPr>
      <t xml:space="preserve">
DTAO: </t>
    </r>
    <r>
      <rPr>
        <sz val="11"/>
        <color theme="1"/>
        <rFont val="Arial Narrow"/>
        <family val="2"/>
      </rPr>
      <t>31/07/2023</t>
    </r>
    <r>
      <rPr>
        <b/>
        <sz val="11"/>
        <color theme="1"/>
        <rFont val="Arial Narrow"/>
        <family val="2"/>
      </rPr>
      <t xml:space="preserve">
DTAM:</t>
    </r>
    <r>
      <rPr>
        <sz val="11"/>
        <color theme="1"/>
        <rFont val="Arial Narrow"/>
        <family val="2"/>
      </rPr>
      <t>28/07/20223</t>
    </r>
  </si>
  <si>
    <r>
      <rPr>
        <b/>
        <sz val="11"/>
        <color theme="1"/>
        <rFont val="Arial Narrow"/>
        <family val="2"/>
      </rPr>
      <t xml:space="preserve">
DTCA: </t>
    </r>
    <r>
      <rPr>
        <sz val="11"/>
        <color theme="1"/>
        <rFont val="Arial Narrow"/>
        <family val="2"/>
      </rPr>
      <t>DTCA: Desde la Direccion Territorial Caribe, no se presentaron novedades para el período comprendido entre mayo y julio de 2023 que obligaran a la inactivación por parte del Coordinador Administrativo y Financiero</t>
    </r>
    <r>
      <rPr>
        <b/>
        <sz val="11"/>
        <color theme="1"/>
        <rFont val="Arial Narrow"/>
        <family val="2"/>
      </rPr>
      <t xml:space="preserve">
DTPA: </t>
    </r>
    <r>
      <rPr>
        <sz val="11"/>
        <color theme="1"/>
        <rFont val="Arial Narrow"/>
        <family val="2"/>
      </rPr>
      <t xml:space="preserve">Para el segundo cuatrimestre monitoreado, se realizarón las siguientes novedades las cuales fueron solicitadas para Activación perfil SIIF, Modificación perfil e Inactivar perfil SIIF.
Evidencias: ANEXO 07 - Apoyo SIFF - Julio 2023.pdf, ANEXO 07- ACTIVACION PERFILES SIIF - Junio 2023.pdf
Link Evidencia: https://drive.google.com/drive/folders/1PBihycv1HY8ikyCpLp2voUKmvh_2OiN1
</t>
    </r>
    <r>
      <rPr>
        <b/>
        <sz val="11"/>
        <color theme="1"/>
        <rFont val="Arial Narrow"/>
        <family val="2"/>
      </rPr>
      <t xml:space="preserve">DTAN: </t>
    </r>
    <r>
      <rPr>
        <sz val="11"/>
        <color theme="1"/>
        <rFont val="Arial Narrow"/>
        <family val="2"/>
      </rPr>
      <t xml:space="preserve">No existen novedades desactivación de usuarios que evidencie la gestion realizada, No se aportan evidencias  para el segundo cuatriemestre de 2023  Evidencia reposa en el link:https://drive.google.com/drive/folders/1yRf7c8zY81uGwje5Q9y4vUOJbUyEAzhu
</t>
    </r>
    <r>
      <rPr>
        <b/>
        <sz val="11"/>
        <color theme="1"/>
        <rFont val="Arial Narrow"/>
        <family val="2"/>
      </rPr>
      <t xml:space="preserve">DTOR: </t>
    </r>
    <r>
      <rPr>
        <sz val="11"/>
        <color theme="1"/>
        <rFont val="Arial Narrow"/>
        <family val="2"/>
      </rPr>
      <t xml:space="preserve">Se presento 1 novedad de creacion de perfil de consulta en el portal bancario para la contadora de la territorial
Anexo1_Nuevoperfilbancario_LeidyVelasquez-  Evidencia reposa en el link: https://drive.google.com/drive/folders/1eR153hGN29vcjyyzSqQBqVixcggXT3HU
</t>
    </r>
    <r>
      <rPr>
        <b/>
        <sz val="11"/>
        <color theme="1"/>
        <rFont val="Arial Narrow"/>
        <family val="2"/>
      </rPr>
      <t xml:space="preserve">DTAO: </t>
    </r>
    <r>
      <rPr>
        <sz val="11"/>
        <color theme="1"/>
        <rFont val="Arial Narrow"/>
        <family val="2"/>
      </rPr>
      <t xml:space="preserve">Durante el periodo se presento la  novedad  de inactivacion  del portal bancario del usuario SUSANA MORENO por periodo de vacaciones
Evidencias: 
Formato novedades PORTAL BANCARIO grfn_fo_26_formato-novedades-portal-bancario_v1-2.pdf Y Orfeo 20236070000203,    1 Solicitud SIIF y Portal Bancario Susana Moreno.pdf" Evencia reposa en el link:  Evidencia reposa en el link: https://drive.google.com/drive/folders/1w8m55-GVcUii7AnhWw9FTGFpMKFkkF-0
</t>
    </r>
    <r>
      <rPr>
        <b/>
        <sz val="11"/>
        <color theme="1"/>
        <rFont val="Arial Narrow"/>
        <family val="2"/>
      </rPr>
      <t>DTAM</t>
    </r>
    <r>
      <rPr>
        <sz val="11"/>
        <color theme="1"/>
        <rFont val="Arial Narrow"/>
        <family val="2"/>
      </rPr>
      <t>:Mediante orfeo se ha dejado evidencia de las novedades reportadas tanto en el portal bancario como en el SIIF Nación (generadas por licencias, vacaciones, permisos, cambio de funciones y nuevas vinculaciones)
Orfeo y Formato de Novedades SIIF  en los meses de mayo y junio 2023
Anexo 1 SOLICITUD CAMBIO PERFIL APROBADOR BANCO DE BOGOTA
Anexo 2 SOLICITUD CAMBIO PERFIL APROBADOR BANCO DE BOGOTA 
https://drive.google.com/drive/u/0/folders/1-vYYq0NQMHLlUwdS6HUbXUGsgbXTEr1g</t>
    </r>
  </si>
  <si>
    <r>
      <rPr>
        <b/>
        <sz val="11"/>
        <color theme="1"/>
        <rFont val="Arial Narrow"/>
        <family val="2"/>
      </rPr>
      <t xml:space="preserve">
DTCA: </t>
    </r>
    <r>
      <rPr>
        <sz val="11"/>
        <color theme="1"/>
        <rFont val="Arial Narrow"/>
        <family val="2"/>
      </rPr>
      <t>16,66%</t>
    </r>
    <r>
      <rPr>
        <b/>
        <sz val="11"/>
        <color theme="1"/>
        <rFont val="Arial Narrow"/>
        <family val="2"/>
      </rPr>
      <t xml:space="preserve">
DTPA: </t>
    </r>
    <r>
      <rPr>
        <sz val="11"/>
        <color theme="1"/>
        <rFont val="Arial Narrow"/>
        <family val="2"/>
      </rPr>
      <t>33,3%</t>
    </r>
    <r>
      <rPr>
        <b/>
        <sz val="11"/>
        <color theme="1"/>
        <rFont val="Arial Narrow"/>
        <family val="2"/>
      </rPr>
      <t xml:space="preserve">
DTAN: </t>
    </r>
    <r>
      <rPr>
        <sz val="11"/>
        <color theme="1"/>
        <rFont val="Arial Narrow"/>
        <family val="2"/>
      </rPr>
      <t>16,66%</t>
    </r>
    <r>
      <rPr>
        <b/>
        <sz val="11"/>
        <color theme="1"/>
        <rFont val="Arial Narrow"/>
        <family val="2"/>
      </rPr>
      <t xml:space="preserve">
DTOR: </t>
    </r>
    <r>
      <rPr>
        <sz val="11"/>
        <color theme="1"/>
        <rFont val="Arial Narrow"/>
        <family val="2"/>
      </rPr>
      <t xml:space="preserve">33,3% </t>
    </r>
    <r>
      <rPr>
        <b/>
        <sz val="11"/>
        <color theme="1"/>
        <rFont val="Arial Narrow"/>
        <family val="2"/>
      </rPr>
      <t xml:space="preserve">
DTAO: </t>
    </r>
    <r>
      <rPr>
        <sz val="11"/>
        <color theme="1"/>
        <rFont val="Arial Narrow"/>
        <family val="2"/>
      </rPr>
      <t>16.66%</t>
    </r>
    <r>
      <rPr>
        <b/>
        <sz val="11"/>
        <color theme="1"/>
        <rFont val="Arial Narrow"/>
        <family val="2"/>
      </rPr>
      <t xml:space="preserve">
DTAM:</t>
    </r>
    <r>
      <rPr>
        <sz val="11"/>
        <color theme="1"/>
        <rFont val="Arial Narrow"/>
        <family val="2"/>
      </rPr>
      <t xml:space="preserve"> 16.66%</t>
    </r>
  </si>
  <si>
    <t xml:space="preserve">
DTCA: La Unidad de Decisión no programó avances al respecto para el periodo reportado.
DTPA: El monitoreo y los soportes suministrados, son conformes a la descripción del mapa de riesgos, denotando un adecuado seguimiento
DTAN: La Unidad de Decisión no programó avances al respecto para el periodo reportado.
DTOR: El monitoreo y los soportes suministrados, son conformes a la descripción del mapa de riesgos, denotando un adecuado seguimiento
DTAO: El monitoreo y los soportes suministrados, son conformes a la descripción del mapa de riesgos, denotando un adecuado seguimiento
DTAM:  El monitoreo y los soportes suministrados, son conformes a la descripción del mapa de riesgos, denotando un adecuado seguimiento</t>
  </si>
  <si>
    <r>
      <rPr>
        <b/>
        <sz val="11"/>
        <color theme="1"/>
        <rFont val="Arial Narrow"/>
        <family val="2"/>
      </rPr>
      <t xml:space="preserve">GGF: </t>
    </r>
    <r>
      <rPr>
        <sz val="11"/>
        <color theme="1"/>
        <rFont val="Arial Narrow"/>
        <family val="2"/>
      </rPr>
      <t>31/07/2023</t>
    </r>
    <r>
      <rPr>
        <b/>
        <sz val="11"/>
        <color theme="1"/>
        <rFont val="Arial Narrow"/>
        <family val="2"/>
      </rPr>
      <t xml:space="preserve">
DTCA:  </t>
    </r>
    <r>
      <rPr>
        <sz val="11"/>
        <color theme="1"/>
        <rFont val="Arial Narrow"/>
        <family val="2"/>
      </rPr>
      <t>31/07/2023</t>
    </r>
    <r>
      <rPr>
        <b/>
        <sz val="11"/>
        <color theme="1"/>
        <rFont val="Arial Narrow"/>
        <family val="2"/>
      </rPr>
      <t xml:space="preserve">
DTPA:</t>
    </r>
    <r>
      <rPr>
        <sz val="11"/>
        <color theme="1"/>
        <rFont val="Arial Narrow"/>
        <family val="2"/>
      </rPr>
      <t xml:space="preserve"> 10/08/2023</t>
    </r>
    <r>
      <rPr>
        <b/>
        <sz val="11"/>
        <color theme="1"/>
        <rFont val="Arial Narrow"/>
        <family val="2"/>
      </rPr>
      <t xml:space="preserve">
DTAN: </t>
    </r>
    <r>
      <rPr>
        <sz val="11"/>
        <color theme="1"/>
        <rFont val="Arial Narrow"/>
        <family val="2"/>
      </rPr>
      <t>08/08/2023</t>
    </r>
    <r>
      <rPr>
        <b/>
        <sz val="11"/>
        <color theme="1"/>
        <rFont val="Arial Narrow"/>
        <family val="2"/>
      </rPr>
      <t xml:space="preserve">
DTOR: </t>
    </r>
    <r>
      <rPr>
        <sz val="11"/>
        <color theme="1"/>
        <rFont val="Arial Narrow"/>
        <family val="2"/>
      </rPr>
      <t>31/07/2023</t>
    </r>
    <r>
      <rPr>
        <b/>
        <sz val="11"/>
        <color theme="1"/>
        <rFont val="Arial Narrow"/>
        <family val="2"/>
      </rPr>
      <t xml:space="preserve">
DTAO: </t>
    </r>
    <r>
      <rPr>
        <sz val="11"/>
        <color theme="1"/>
        <rFont val="Arial Narrow"/>
        <family val="2"/>
      </rPr>
      <t>31/07/2023</t>
    </r>
    <r>
      <rPr>
        <b/>
        <sz val="11"/>
        <color theme="1"/>
        <rFont val="Arial Narrow"/>
        <family val="2"/>
      </rPr>
      <t xml:space="preserve">
DTAM:</t>
    </r>
    <r>
      <rPr>
        <sz val="11"/>
        <color theme="1"/>
        <rFont val="Arial Narrow"/>
        <family val="2"/>
      </rPr>
      <t>28/07/20223</t>
    </r>
  </si>
  <si>
    <r>
      <rPr>
        <b/>
        <sz val="11"/>
        <color theme="1"/>
        <rFont val="Arial Narrow"/>
        <family val="2"/>
      </rPr>
      <t xml:space="preserve">GGF: </t>
    </r>
    <r>
      <rPr>
        <sz val="11"/>
        <color theme="1"/>
        <rFont val="Arial Narrow"/>
        <family val="2"/>
      </rPr>
      <t>33,3 %</t>
    </r>
    <r>
      <rPr>
        <b/>
        <sz val="11"/>
        <color theme="1"/>
        <rFont val="Arial Narrow"/>
        <family val="2"/>
      </rPr>
      <t xml:space="preserve">
DTCA: </t>
    </r>
    <r>
      <rPr>
        <sz val="11"/>
        <color theme="1"/>
        <rFont val="Arial Narrow"/>
        <family val="2"/>
      </rPr>
      <t>33%</t>
    </r>
    <r>
      <rPr>
        <b/>
        <sz val="11"/>
        <color theme="1"/>
        <rFont val="Arial Narrow"/>
        <family val="2"/>
      </rPr>
      <t xml:space="preserve">
DTPA: </t>
    </r>
    <r>
      <rPr>
        <sz val="11"/>
        <color theme="1"/>
        <rFont val="Arial Narrow"/>
        <family val="2"/>
      </rPr>
      <t>33,3%</t>
    </r>
    <r>
      <rPr>
        <b/>
        <sz val="11"/>
        <color theme="1"/>
        <rFont val="Arial Narrow"/>
        <family val="2"/>
      </rPr>
      <t xml:space="preserve">
DTAN:</t>
    </r>
    <r>
      <rPr>
        <sz val="11"/>
        <color theme="1"/>
        <rFont val="Arial Narrow"/>
        <family val="2"/>
      </rPr>
      <t xml:space="preserve">33,3% </t>
    </r>
    <r>
      <rPr>
        <b/>
        <sz val="11"/>
        <color theme="1"/>
        <rFont val="Arial Narrow"/>
        <family val="2"/>
      </rPr>
      <t xml:space="preserve">
DTOR: </t>
    </r>
    <r>
      <rPr>
        <sz val="11"/>
        <color theme="1"/>
        <rFont val="Arial Narrow"/>
        <family val="2"/>
      </rPr>
      <t>33,3%</t>
    </r>
    <r>
      <rPr>
        <b/>
        <sz val="11"/>
        <color theme="1"/>
        <rFont val="Arial Narrow"/>
        <family val="2"/>
      </rPr>
      <t xml:space="preserve">
DTAO: </t>
    </r>
    <r>
      <rPr>
        <sz val="11"/>
        <color theme="1"/>
        <rFont val="Arial Narrow"/>
        <family val="2"/>
      </rPr>
      <t>33,3%</t>
    </r>
    <r>
      <rPr>
        <b/>
        <sz val="11"/>
        <color theme="1"/>
        <rFont val="Arial Narrow"/>
        <family val="2"/>
      </rPr>
      <t xml:space="preserve">
DTAM:</t>
    </r>
    <r>
      <rPr>
        <sz val="11"/>
        <color theme="1"/>
        <rFont val="Arial Narrow"/>
        <family val="2"/>
      </rPr>
      <t xml:space="preserve"> 33,3%</t>
    </r>
  </si>
  <si>
    <t xml:space="preserve">
GGF: El monitoreo y los soportes suministrados, son conformes a la descripción del mapa de riesgos, denotando un adecuado seguimiento
DTCA: El monitoreo y los soportes suministrados, son conformes a la descripción del mapa de riesgos, denotando un adecuado seguimiento
DTPA: El monitoreo y los soportes suministrados, son conformes a la descripción del mapa de riesgos, denotando un adecuado seguimiento
DTAN: El monitoreo y los soportes suministrados, son conformes a la descripción del mapa de riesgos, denotando un adecuado seguimiento
DTOR: El monitoreo y los soportes suministrados, son conformes a la descripción del mapa de riesgos, denotando un adecuado seguimiento
DTAO: El monitoreo y los soportes suministrados, son conformes a la descripción del mapa de riesgos, denotando un adecuado seguimiento
DTAM:  El monitoreo y los soportes suministrados, son conformes a la descripción del mapa de riesgos, denotando un adecuado seguimiento</t>
  </si>
  <si>
    <r>
      <rPr>
        <b/>
        <sz val="11"/>
        <color theme="1"/>
        <rFont val="Arial Narrow"/>
        <family val="2"/>
      </rPr>
      <t>DTAO:</t>
    </r>
    <r>
      <rPr>
        <sz val="11"/>
        <color theme="1"/>
        <rFont val="Arial Narrow"/>
        <family val="2"/>
      </rPr>
      <t xml:space="preserve"> PNN Cueva De Los Guacharos: 
PNN Los Nevados: 
SFF Galeras: 
SFF Isla De La Corota: 
SFF Otún Quimbaya:
EVIDENCIAS: inventario de boleteria </t>
    </r>
  </si>
  <si>
    <t xml:space="preserve">1. PNN Cueva De Los Guacharos: 66,6%
2. PNN Los Nevados: 33,3%
3. SFF Galeras: 66,6 %
4. SFF Isla De La Corota: N/A
5. SFF Otún Quimbaya:66,6%
</t>
  </si>
  <si>
    <t>DTCA:Control Mensual a través una base de datos consolidada de boleteria  consumida y  disponible en las áreas protegidas con vocación ecoturística.
https://drive.google.com/drive/folders/1zxjdGfbGDiqafGmTLFstfADNp2zVM26z?usp=drive_link</t>
  </si>
  <si>
    <r>
      <rPr>
        <b/>
        <sz val="11"/>
        <color theme="1"/>
        <rFont val="Arial Narrow"/>
        <family val="2"/>
      </rPr>
      <t>DTAN:</t>
    </r>
    <r>
      <rPr>
        <sz val="11"/>
        <color theme="1"/>
        <rFont val="Arial Narrow"/>
        <family val="2"/>
      </rPr>
      <t>Se adjunta  3 memorandos donde se relaciona el informe de turismo y asi mismo  la boleteria consumida y disponible en el area protegida PNN Cocuy.  ANEXOS: 1. MAYO  CONTROL DE BOLETERIA CONSUMIDA,- 2. JUNIO CONTROL DE BOLETERIA CONSUMIDA,- 3. JULIO CONTROL DE BOLETERIA CONSUMIDA</t>
    </r>
  </si>
  <si>
    <r>
      <rPr>
        <b/>
        <sz val="11"/>
        <color theme="1"/>
        <rFont val="Arial Narrow"/>
        <family val="2"/>
      </rPr>
      <t xml:space="preserve"> DTOR: </t>
    </r>
    <r>
      <rPr>
        <sz val="11"/>
        <color theme="1"/>
        <rFont val="Arial Narrow"/>
        <family val="2"/>
      </rPr>
      <t>Las áreas protegidas relacionan en el formato estipulado por Nivel Central los inventarios de boleteria en el cual señalan los numeros de talonarios y de boletas que se encuentran disponibles a la fecha, el seguimiento de la numeración utilizada se realiza mes a mes con la revisión de la Matriz ingreso a visitantes y control de recaudos. Anexo: relacion de boletas utilizadas de abril a junio
PNN CHINGAZA: Se realiza control mensual de boleteria a través de una base de datos que compila la boleteria consumida y disponible en las diferentes sedes por medio del Inventario de Boletería con fecha de corte a 31 de julio de 2023. Anexo1. Inventario_boleteria.
PNN SIERRA DE LA MACARENA: Se presenta invetario de boleteria y base de datos consolidadas de los meses de junio y julio, para lo cual se representa evidencias (Anexo 1 Matriz_Visit_Pmac_juni-julio_2023, Anexo 2. Inventario_Disponible_boleteria_31_07_2023, Anexo 3. Orfeo_Boleteria_20237170002173, )Anexo 4. orfeo boleteria _ 20237170001653</t>
    </r>
  </si>
  <si>
    <t>DTOR 66,66%
CHINGAZA 66,66%
MACARENA 66,66%</t>
  </si>
  <si>
    <r>
      <rPr>
        <b/>
        <sz val="11"/>
        <color theme="1"/>
        <rFont val="Arial Narrow"/>
        <family val="2"/>
      </rPr>
      <t xml:space="preserve">DTPA: </t>
    </r>
    <r>
      <rPr>
        <sz val="11"/>
        <color theme="1"/>
        <rFont val="Arial Narrow"/>
        <family val="2"/>
      </rPr>
      <t>Las AP, diligencian el formato GRFN_FO_09, denominado "Formato de ingreso de visitantes y control de recaudo", permitiendo mensualmente a través una base de datos consolidada de boleteria consumida y disponible en las áreas protegidas PNN Gorgona y PNN Utría. 
Evidencia: 
-PNN Utria: Anexo_grfn_fo_09_-ingreso-de-visitantes-y-control-de-recaudo_ABRIL -2023 CRUCERO,Anexo_grfn_fo_09_-ingreso-de-visitantes-y-control-de-recaudo_MAYO -2023, Anexo_grfn_fo_09_-ingreso-de-visitantes-y-control-de-recaudo_JUNIO -2023, Anexo_INFORME INGRESO VISITANTES AL PNN UTRÍA ABRIL DE 2023, Anexo_Informe ingreso de visitantes de mes de mayo PNN Utria, ANEXO_REMISIÓN INFORME DE INGRESO DE VISITANTES JUNIO 2023 PNN UTRIA
-PNN Gorgona:ANEXO_INFORME DE BOLETERIA (RECAUDOS INGRESO VISITANTES) ABRIL DEL 2023 - PNN GORGONA, ANEXO_INFORME DE BOLETERIA (RECAUDOS INGRESO VISITANTES) MAYO DEL 2023 - PNN GORGONA, ANEXO_INFORME DE BOLETERÍA (recaudos, ingresos de visitantes) JUNIO DE 2023-PNN GORGONA 
*NOTA: durante los meses de abril y mayo el PNN Gorgona, estuvo en contingencia sanitaria generada por un brote de gripe aviar de alta patogenicidad por lo tanto no hay ingreso de visitantes en el AP. 
Link evidencia:https://drive.google.com/drive/folders/1PBihycv1HY8ikyCpLp2voUKmvh_2OiN1</t>
    </r>
  </si>
  <si>
    <t>PNN Gorgona:.66,66%
PNN Utría: 66,66%</t>
  </si>
  <si>
    <r>
      <rPr>
        <b/>
        <sz val="11"/>
        <color theme="1"/>
        <rFont val="Arial Narrow"/>
        <family val="2"/>
      </rPr>
      <t xml:space="preserve">GGF: </t>
    </r>
    <r>
      <rPr>
        <sz val="11"/>
        <color theme="1"/>
        <rFont val="Arial Narrow"/>
        <family val="2"/>
      </rPr>
      <t>El Proceso de Gestión de Recursos Financieros lleva a cabo la aplicación de una encuesta de estrategía de conocimiento de Conocimiento de Conflicto de Intereses- al equipo de trabajo de Gestión Financiera, destacando de esta manera un conocimiento frente al procedimiento de conflicto de intereses y el el cumplimiento de este, medición que se evidencia en los resultados obtenidos en la encuenta y en el analisis  
Link de evidencias reposa en: https://drive.google.com/drive/folders/16S_u67T-zQ_XWoSm1UXsRYmm_gJJG0Ec</t>
    </r>
  </si>
  <si>
    <r>
      <rPr>
        <b/>
        <sz val="11"/>
        <color theme="1"/>
        <rFont val="Arial Narrow"/>
        <family val="2"/>
      </rPr>
      <t>GGF</t>
    </r>
    <r>
      <rPr>
        <sz val="11"/>
        <color theme="1"/>
        <rFont val="Arial Narrow"/>
        <family val="2"/>
      </rPr>
      <t>: 15/08/2023</t>
    </r>
  </si>
  <si>
    <r>
      <rPr>
        <b/>
        <sz val="11"/>
        <rFont val="Arial Narrow"/>
        <family val="2"/>
      </rPr>
      <t>GGF:</t>
    </r>
    <r>
      <rPr>
        <sz val="11"/>
        <rFont val="Arial Narrow"/>
        <family val="2"/>
      </rPr>
      <t>Para el presente reporte no se programa avance de reporte al lineamiento de para realizar los pagos de los recursos generados por Traspaso a Pagaduria.
Evidencias reposan el el link: https://drive.google.com/drive/folders/1wpBUtT2B1eskr5sIxnKKb3bLAenZhKyA</t>
    </r>
  </si>
  <si>
    <r>
      <rPr>
        <b/>
        <sz val="11"/>
        <rFont val="Arial Narrow"/>
        <family val="2"/>
      </rPr>
      <t xml:space="preserve">GGF: </t>
    </r>
    <r>
      <rPr>
        <sz val="11"/>
        <rFont val="Arial Narrow"/>
        <family val="2"/>
      </rPr>
      <t xml:space="preserve"> 0%</t>
    </r>
  </si>
  <si>
    <t>GGF:X</t>
  </si>
  <si>
    <t>GGF: La Unidad de Decisión no programó avances al respecto para el periodo reportado.</t>
  </si>
  <si>
    <r>
      <rPr>
        <b/>
        <sz val="11"/>
        <color theme="1"/>
        <rFont val="Arial Narrow"/>
        <family val="2"/>
      </rPr>
      <t>GGF</t>
    </r>
    <r>
      <rPr>
        <sz val="11"/>
        <color theme="1"/>
        <rFont val="Arial Narrow"/>
        <family val="2"/>
      </rPr>
      <t>: 16/08/2023</t>
    </r>
  </si>
  <si>
    <r>
      <rPr>
        <b/>
        <sz val="11"/>
        <rFont val="Arial Narrow"/>
        <family val="2"/>
      </rPr>
      <t>GGF:</t>
    </r>
    <r>
      <rPr>
        <sz val="11"/>
        <rFont val="Arial Narrow"/>
        <family val="2"/>
      </rPr>
      <t xml:space="preserve">Desde el nivel Central se lleva a cabo el seguimiento trimestral a la Gestión de las Tesorería de las DTs, para lo cual se adjunta como evidencia Informe correspondiente
Evidencias reposan el el link:  https://drive.google.com/drive/folders/1QyAHOJQcBNHusXRNrg_wDmi3MKboj9Wm </t>
    </r>
  </si>
  <si>
    <r>
      <t xml:space="preserve">GGF: </t>
    </r>
    <r>
      <rPr>
        <sz val="11"/>
        <rFont val="Arial Narrow"/>
        <family val="2"/>
      </rPr>
      <t>26,66%</t>
    </r>
  </si>
  <si>
    <r>
      <rPr>
        <b/>
        <sz val="11"/>
        <rFont val="Arial Narrow"/>
        <family val="2"/>
      </rPr>
      <t xml:space="preserve">GGF: </t>
    </r>
    <r>
      <rPr>
        <sz val="11"/>
        <rFont val="Arial Narrow"/>
        <family val="2"/>
      </rPr>
      <t>Se lleva a cabo prueba aletoatoria a la evaluación de los criterios del INPANUT para el mes de mayo y junio con el fin de dar el cumplimiento de los indicadores establecidos en la Circular Externa 001 enero 02 2023 del Ministerio de Hacienda y Crédito Público, para la aprobación del PAC de julio 2023.
Evidencias reposan el el link: https://drive.google.com/drive/folders/1Hu4kLZtI-Mj3QyyrwwWLqEpx7wuqGJ4L</t>
    </r>
  </si>
  <si>
    <r>
      <t xml:space="preserve">GGF: </t>
    </r>
    <r>
      <rPr>
        <sz val="11"/>
        <rFont val="Arial Narrow"/>
        <family val="2"/>
      </rPr>
      <t>13,2%</t>
    </r>
  </si>
  <si>
    <r>
      <rPr>
        <b/>
        <sz val="11"/>
        <color theme="1"/>
        <rFont val="Arial Narrow"/>
        <family val="2"/>
      </rPr>
      <t xml:space="preserve">GGF: </t>
    </r>
    <r>
      <rPr>
        <sz val="11"/>
        <color theme="1"/>
        <rFont val="Arial Narrow"/>
        <family val="2"/>
      </rPr>
      <t>66.66%</t>
    </r>
  </si>
  <si>
    <r>
      <rPr>
        <b/>
        <sz val="11"/>
        <color theme="1"/>
        <rFont val="Arial Narrow"/>
        <family val="2"/>
      </rPr>
      <t xml:space="preserve">DTCA: </t>
    </r>
    <r>
      <rPr>
        <sz val="11"/>
        <color theme="1"/>
        <rFont val="Arial Narrow"/>
        <family val="2"/>
      </rPr>
      <t>67%</t>
    </r>
  </si>
  <si>
    <r>
      <rPr>
        <b/>
        <sz val="11"/>
        <color theme="1"/>
        <rFont val="Arial Narrow"/>
        <family val="2"/>
      </rPr>
      <t xml:space="preserve">DTAN: </t>
    </r>
    <r>
      <rPr>
        <sz val="11"/>
        <color theme="1"/>
        <rFont val="Arial Narrow"/>
        <family val="2"/>
      </rPr>
      <t>66,66%</t>
    </r>
  </si>
  <si>
    <r>
      <rPr>
        <b/>
        <sz val="11"/>
        <color theme="1"/>
        <rFont val="Arial Narrow"/>
        <family val="2"/>
      </rPr>
      <t xml:space="preserve">GGCI: </t>
    </r>
    <r>
      <rPr>
        <sz val="11"/>
        <color theme="1"/>
        <rFont val="Arial Narrow"/>
        <family val="2"/>
      </rPr>
      <t xml:space="preserve">Mediante correo electrónico del 21 de julio de 2023 la coordinadora de GGCI recordó a los integrantes del grupo el procedimiento de conflicto de intereses indicando la ruta de acceso y la URL de ubicación
Nota; la acción se da por ejecutada dado que se socializó y se generó recordatorio conforme la meta y a todo el personal de GGCI.
Anexo: Correo_ATENCIÓN CUMPLIMIENTO PROCEDIMIENTO CONFLICTO DE INTERESES </t>
    </r>
  </si>
  <si>
    <r>
      <rPr>
        <b/>
        <sz val="11"/>
        <color theme="1"/>
        <rFont val="Arial Narrow"/>
        <family val="2"/>
      </rPr>
      <t xml:space="preserve">GGCI: </t>
    </r>
    <r>
      <rPr>
        <sz val="11"/>
        <color theme="1"/>
        <rFont val="Arial Narrow"/>
        <family val="2"/>
      </rPr>
      <t>11/08/2023</t>
    </r>
  </si>
  <si>
    <r>
      <rPr>
        <b/>
        <sz val="11"/>
        <color theme="1"/>
        <rFont val="Arial Narrow"/>
        <family val="2"/>
      </rPr>
      <t xml:space="preserve">GGCI: </t>
    </r>
    <r>
      <rPr>
        <sz val="11"/>
        <color theme="1"/>
        <rFont val="Arial Narrow"/>
        <family val="2"/>
      </rPr>
      <t>100%</t>
    </r>
  </si>
  <si>
    <t>OAJ: 66%</t>
  </si>
  <si>
    <r>
      <rPr>
        <b/>
        <sz val="11"/>
        <color theme="1"/>
        <rFont val="Arial Narrow"/>
        <family val="2"/>
      </rPr>
      <t xml:space="preserve">OAJ: </t>
    </r>
    <r>
      <rPr>
        <sz val="11"/>
        <color theme="1"/>
        <rFont val="Arial Narrow"/>
        <family val="2"/>
      </rPr>
      <t>23/08/2023</t>
    </r>
  </si>
  <si>
    <r>
      <rPr>
        <b/>
        <sz val="11"/>
        <color theme="1"/>
        <rFont val="Arial Narrow"/>
        <family val="2"/>
      </rPr>
      <t>OAJ:</t>
    </r>
    <r>
      <rPr>
        <sz val="11"/>
        <color theme="1"/>
        <rFont val="Arial Narrow"/>
        <family val="2"/>
      </rPr>
      <t xml:space="preserve"> 23/08/2023</t>
    </r>
  </si>
  <si>
    <r>
      <rPr>
        <b/>
        <sz val="11"/>
        <color theme="1"/>
        <rFont val="Arial Narrow"/>
        <family val="2"/>
      </rPr>
      <t xml:space="preserve">OAJ: </t>
    </r>
    <r>
      <rPr>
        <sz val="11"/>
        <color theme="1"/>
        <rFont val="Arial Narrow"/>
        <family val="2"/>
      </rPr>
      <t>Se  realizó seguimiento trimestral a las acciones de la defensa juridica de la entidad, mediante el aplicativo EKOGUI, ver adjunto  Ekogui - Reporte de procesos activos a 30.06.2023.</t>
    </r>
  </si>
  <si>
    <r>
      <rPr>
        <b/>
        <sz val="11"/>
        <color theme="1"/>
        <rFont val="Arial Narrow"/>
        <family val="2"/>
      </rPr>
      <t xml:space="preserve">OAJ. </t>
    </r>
    <r>
      <rPr>
        <sz val="11"/>
        <color theme="1"/>
        <rFont val="Arial Narrow"/>
        <family val="2"/>
      </rPr>
      <t>Se realizó socialización y el seguimiento al conocimiento y apropiación sobre los lineamientos estandarizados y documentados por la Entidad relacionados con conflicto de intereses mediante una encuesta remitida a los integrantes de OAJ por socialización el día 22/08/2023.  
Evidencia:
20230822 Presentación Procedimiento Conflicto de Intereses
20230822 Reunión Socialización Procedimiento Conflicto de Intereses</t>
    </r>
  </si>
  <si>
    <t>GAU: 16/08/2023</t>
  </si>
  <si>
    <r>
      <rPr>
        <b/>
        <sz val="10"/>
        <rFont val="Arial Narrow"/>
        <family val="2"/>
      </rPr>
      <t>GAU:</t>
    </r>
    <r>
      <rPr>
        <sz val="10"/>
        <rFont val="Arial Narrow"/>
        <family val="2"/>
      </rPr>
      <t xml:space="preserve"> Se realizaron reuniones con el GTIC para presentarle los requerimientos y ajustes necesarios en el ORFEO para el manejo de las PQRSD y la Ventanila Única.
Listado de asistencia reunion GAU 11082023
Listado de asistencia prueba VU 29062023
Listado de asistencia ventanilla unica 29052023
Listado de asistencia pruebas VU y Orfeo 27-07-23
</t>
    </r>
  </si>
  <si>
    <t>GAU: 17/08/2023</t>
  </si>
  <si>
    <r>
      <t xml:space="preserve">GAU: </t>
    </r>
    <r>
      <rPr>
        <sz val="10"/>
        <color theme="1"/>
        <rFont val="Arial Narrow"/>
        <family val="2"/>
      </rPr>
      <t xml:space="preserve">El coordinador del GAU comparte vía correo electrónico información sobre los tipos de conflictos de interes a los funcionarios y contratistas que pertenecen al grupo.
</t>
    </r>
    <r>
      <rPr>
        <b/>
        <sz val="10"/>
        <color theme="1"/>
        <rFont val="Arial Narrow"/>
        <family val="2"/>
      </rPr>
      <t>EVIDENCIAS</t>
    </r>
    <r>
      <rPr>
        <sz val="10"/>
        <color theme="1"/>
        <rFont val="Arial Narrow"/>
        <family val="2"/>
      </rPr>
      <t>:  Evidencia de envío de correo conflicto de interes 2do cuatrimestre</t>
    </r>
  </si>
  <si>
    <r>
      <t xml:space="preserve">GAU: </t>
    </r>
    <r>
      <rPr>
        <sz val="10"/>
        <rFont val="Arial Narrow"/>
        <family val="2"/>
      </rPr>
      <t>Se realizaron las sensibilizaciones programadas de acuerdo al cronograma y la disponibilidad de las DT y dependencias.
Asistencia sensibilización PQRSD GComuni 17-07-2023
Asistencia sensibilización PQRSD OAJ-Predios 9-08-2023
Sensibilización PQRSD GTEA 18-07-23_merged
Sensibilización PQRSD GGF 4-08-23.xlsx - GD_FO_02</t>
    </r>
  </si>
  <si>
    <r>
      <rPr>
        <b/>
        <sz val="11"/>
        <color theme="1"/>
        <rFont val="Arial Narrow"/>
        <family val="2"/>
      </rPr>
      <t xml:space="preserve">GAU: </t>
    </r>
    <r>
      <rPr>
        <sz val="11"/>
        <color theme="1"/>
        <rFont val="Arial Narrow"/>
        <family val="2"/>
      </rPr>
      <t>38%</t>
    </r>
  </si>
  <si>
    <r>
      <rPr>
        <b/>
        <sz val="11"/>
        <color theme="1"/>
        <rFont val="Arial Narrow"/>
        <family val="2"/>
      </rPr>
      <t xml:space="preserve">GAU: </t>
    </r>
    <r>
      <rPr>
        <sz val="11"/>
        <color theme="1"/>
        <rFont val="Arial Narrow"/>
        <family val="2"/>
      </rPr>
      <t>70%</t>
    </r>
  </si>
  <si>
    <r>
      <rPr>
        <b/>
        <sz val="11"/>
        <color theme="1"/>
        <rFont val="Arial Narrow"/>
        <family val="2"/>
      </rPr>
      <t>GTIC</t>
    </r>
    <r>
      <rPr>
        <sz val="11"/>
        <color theme="1"/>
        <rFont val="Arial Narrow"/>
        <family val="2"/>
      </rPr>
      <t>: 3/08/2023</t>
    </r>
  </si>
  <si>
    <r>
      <rPr>
        <b/>
        <sz val="11"/>
        <color theme="1"/>
        <rFont val="Arial Narrow"/>
        <family val="2"/>
      </rPr>
      <t xml:space="preserve">GTIC: </t>
    </r>
    <r>
      <rPr>
        <sz val="11"/>
        <color theme="1"/>
        <rFont val="Arial Narrow"/>
        <family val="2"/>
      </rPr>
      <t xml:space="preserve">Implemento un esquema de respaldo sobre la información alojada en la entidad de las aplicaciones web en la nube el cual permite mitigar los riesgos de seguridad a través de la aplicación de protección de aplicaciones web en la nube, para lo cual se cuenta con un instructivo: para la realización de copias de seguridad basado en la infraestructura con que cuenta la entidad y los informes de esquema de almacenamiento actulaizado disponibilidad de los equipos de infraestructura del Nivel Central. 
</t>
    </r>
    <r>
      <rPr>
        <b/>
        <sz val="11"/>
        <color theme="1"/>
        <rFont val="Arial Narrow"/>
        <family val="2"/>
      </rPr>
      <t xml:space="preserve">Ver Anexo </t>
    </r>
    <r>
      <rPr>
        <sz val="11"/>
        <color theme="1"/>
        <rFont val="Arial Narrow"/>
        <family val="2"/>
      </rPr>
      <t>(Screen Shot 2022-11-23 at 5.16.30 AM ; Screen Shot 2022-11-23 at 5.08.51 AM; Screen Shot 2022-11-23 at 5.06.52 AM; Screen Shot 2022-11-23 at 5.06.39 AM; Screen Shot 2022-11-23 at 5.06.21 AM).</t>
    </r>
  </si>
  <si>
    <r>
      <rPr>
        <b/>
        <sz val="11"/>
        <color theme="1"/>
        <rFont val="Arial Narrow"/>
        <family val="2"/>
      </rPr>
      <t>GTIC</t>
    </r>
    <r>
      <rPr>
        <sz val="11"/>
        <color theme="1"/>
        <rFont val="Arial Narrow"/>
        <family val="2"/>
      </rPr>
      <t xml:space="preserve"> 15/08/2023</t>
    </r>
  </si>
  <si>
    <r>
      <rPr>
        <b/>
        <sz val="11"/>
        <color theme="1"/>
        <rFont val="Arial Narrow"/>
        <family val="2"/>
      </rPr>
      <t xml:space="preserve">GTIC: </t>
    </r>
    <r>
      <rPr>
        <sz val="11"/>
        <color theme="1"/>
        <rFont val="Arial Narrow"/>
        <family val="2"/>
      </rPr>
      <t xml:space="preserve">Generar mecanismos de socialización relacionados con el procedimiento de conflicto de intereses mediante correo electronico y encuesta de conocimientos. </t>
    </r>
    <r>
      <rPr>
        <b/>
        <sz val="11"/>
        <color theme="1"/>
        <rFont val="Arial Narrow"/>
        <family val="2"/>
      </rPr>
      <t>Anexo</t>
    </r>
    <r>
      <rPr>
        <sz val="11"/>
        <color theme="1"/>
        <rFont val="Arial Narrow"/>
        <family val="2"/>
      </rPr>
      <t xml:space="preserve"> - Correo procedimiento conflicto de intereses</t>
    </r>
  </si>
  <si>
    <t>66%%</t>
  </si>
  <si>
    <t xml:space="preserve">
GC: 16/08/2023
 DTCA:16/08/2023
DTPA: 16/08/2023
 DTAO:16/08/2023
 DTAM: 16/08/2023
DTOR: 16/08/2023
 DTAN: 16/08/2023
</t>
  </si>
  <si>
    <r>
      <rPr>
        <b/>
        <sz val="11"/>
        <color theme="1"/>
        <rFont val="Arial Narrow"/>
        <family val="2"/>
      </rPr>
      <t xml:space="preserve">GC: </t>
    </r>
    <r>
      <rPr>
        <sz val="11"/>
        <color theme="1"/>
        <rFont val="Arial Narrow"/>
        <family val="2"/>
      </rPr>
      <t>Los siguientes estudios previos de los procesos de selección cuentan con los respectivos vistos buenos</t>
    </r>
    <r>
      <rPr>
        <b/>
        <sz val="11"/>
        <color theme="1"/>
        <rFont val="Arial Narrow"/>
        <family val="2"/>
      </rPr>
      <t xml:space="preserve">: ver Anexo No. 1,  IPMC-NC-003-2023 </t>
    </r>
    <r>
      <rPr>
        <sz val="11"/>
        <color theme="1"/>
        <rFont val="Arial Narrow"/>
        <family val="2"/>
      </rPr>
      <t>Consumibles de impresión</t>
    </r>
    <r>
      <rPr>
        <b/>
        <sz val="11"/>
        <color theme="1"/>
        <rFont val="Arial Narrow"/>
        <family val="2"/>
      </rPr>
      <t xml:space="preserve">, ver Anexo No. 2,  IPMC-NC-004-2023 </t>
    </r>
    <r>
      <rPr>
        <sz val="11"/>
        <color theme="1"/>
        <rFont val="Arial Narrow"/>
        <family val="2"/>
      </rPr>
      <t>Elementos de localización</t>
    </r>
    <r>
      <rPr>
        <b/>
        <sz val="11"/>
        <color theme="1"/>
        <rFont val="Arial Narrow"/>
        <family val="2"/>
      </rPr>
      <t xml:space="preserve">. ver Anexo No. 3, IPMC-NC-005-2023 </t>
    </r>
    <r>
      <rPr>
        <sz val="11"/>
        <color theme="1"/>
        <rFont val="Arial Narrow"/>
        <family val="2"/>
      </rPr>
      <t xml:space="preserve">Certificaciones Digitales, </t>
    </r>
    <r>
      <rPr>
        <b/>
        <sz val="11"/>
        <color theme="1"/>
        <rFont val="Arial Narrow"/>
        <family val="2"/>
      </rPr>
      <t>ver Anexo No. 4, IPMC-NC-006-2023</t>
    </r>
    <r>
      <rPr>
        <sz val="11"/>
        <color theme="1"/>
        <rFont val="Arial Narrow"/>
        <family val="2"/>
      </rPr>
      <t xml:space="preserve"> Gran Formato, </t>
    </r>
    <r>
      <rPr>
        <b/>
        <sz val="11"/>
        <color theme="1"/>
        <rFont val="Arial Narrow"/>
        <family val="2"/>
      </rPr>
      <t>ver Anexo No. 5, IPMC-NC-007-2023</t>
    </r>
    <r>
      <rPr>
        <sz val="11"/>
        <color theme="1"/>
        <rFont val="Arial Narrow"/>
        <family val="2"/>
      </rPr>
      <t xml:space="preserve"> Recarga de Extintores. 
</t>
    </r>
    <r>
      <rPr>
        <b/>
        <sz val="11"/>
        <color theme="1"/>
        <rFont val="Arial Narrow"/>
        <family val="2"/>
      </rPr>
      <t>DTCA:</t>
    </r>
    <r>
      <rPr>
        <sz val="11"/>
        <color theme="1"/>
        <rFont val="Arial Narrow"/>
        <family val="2"/>
      </rPr>
      <t xml:space="preserve"> Los siguientes estudios previos de los procesos de selección cuentan con los respectivos vistos buenos: </t>
    </r>
    <r>
      <rPr>
        <b/>
        <sz val="11"/>
        <color theme="1"/>
        <rFont val="Arial Narrow"/>
        <family val="2"/>
      </rPr>
      <t xml:space="preserve">ver Anexo No. 1 MINIMA </t>
    </r>
    <r>
      <rPr>
        <sz val="11"/>
        <color theme="1"/>
        <rFont val="Arial Narrow"/>
        <family val="2"/>
      </rPr>
      <t xml:space="preserve"> suministro de manillas, </t>
    </r>
    <r>
      <rPr>
        <b/>
        <sz val="11"/>
        <color theme="1"/>
        <rFont val="Arial Narrow"/>
        <family val="2"/>
      </rPr>
      <t>ver Anexo No. 2 Minima</t>
    </r>
    <r>
      <rPr>
        <sz val="11"/>
        <color theme="1"/>
        <rFont val="Arial Narrow"/>
        <family val="2"/>
      </rPr>
      <t xml:space="preserve"> Productos de Papeleria, </t>
    </r>
    <r>
      <rPr>
        <b/>
        <sz val="11"/>
        <color theme="1"/>
        <rFont val="Arial Narrow"/>
        <family val="2"/>
      </rPr>
      <t>ver Anexo No. 3 Concurso de Meritos</t>
    </r>
    <r>
      <rPr>
        <sz val="11"/>
        <color theme="1"/>
        <rFont val="Arial Narrow"/>
        <family val="2"/>
      </rPr>
      <t xml:space="preserve"> inverventoria Old Providence,  </t>
    </r>
    <r>
      <rPr>
        <b/>
        <sz val="11"/>
        <color theme="1"/>
        <rFont val="Arial Narrow"/>
        <family val="2"/>
      </rPr>
      <t>ver Anexo No. 4</t>
    </r>
    <r>
      <rPr>
        <sz val="11"/>
        <color theme="1"/>
        <rFont val="Arial Narrow"/>
        <family val="2"/>
      </rPr>
      <t xml:space="preserve"> </t>
    </r>
    <r>
      <rPr>
        <b/>
        <sz val="11"/>
        <color theme="1"/>
        <rFont val="Arial Narrow"/>
        <family val="2"/>
      </rPr>
      <t xml:space="preserve">LICITACIÓN PUBLICA </t>
    </r>
    <r>
      <rPr>
        <sz val="11"/>
        <color theme="1"/>
        <rFont val="Arial Narrow"/>
        <family val="2"/>
      </rPr>
      <t xml:space="preserve">Obra Publica, </t>
    </r>
    <r>
      <rPr>
        <b/>
        <sz val="11"/>
        <color theme="1"/>
        <rFont val="Arial Narrow"/>
        <family val="2"/>
      </rPr>
      <t xml:space="preserve">ver Anexo No. 5  MINIMA </t>
    </r>
    <r>
      <rPr>
        <sz val="11"/>
        <color theme="1"/>
        <rFont val="Arial Narrow"/>
        <family val="2"/>
      </rPr>
      <t xml:space="preserve">Mantenimiento Equipos. </t>
    </r>
    <r>
      <rPr>
        <b/>
        <sz val="11"/>
        <color theme="1"/>
        <rFont val="Arial Narrow"/>
        <family val="2"/>
      </rPr>
      <t>ver Anexo No. 6  MINIMA</t>
    </r>
    <r>
      <rPr>
        <sz val="11"/>
        <color theme="1"/>
        <rFont val="Arial Narrow"/>
        <family val="2"/>
      </rPr>
      <t xml:space="preserve"> Alquiler de equipos.  </t>
    </r>
    <r>
      <rPr>
        <b/>
        <sz val="11"/>
        <color theme="1"/>
        <rFont val="Arial Narrow"/>
        <family val="2"/>
      </rPr>
      <t xml:space="preserve">
</t>
    </r>
    <r>
      <rPr>
        <sz val="11"/>
        <color theme="1"/>
        <rFont val="Arial Narrow"/>
        <family val="2"/>
      </rPr>
      <t xml:space="preserve">
</t>
    </r>
    <r>
      <rPr>
        <b/>
        <sz val="11"/>
        <color theme="1"/>
        <rFont val="Arial Narrow"/>
        <family val="2"/>
      </rPr>
      <t xml:space="preserve">DTPA: </t>
    </r>
    <r>
      <rPr>
        <sz val="11"/>
        <color theme="1"/>
        <rFont val="Arial Narrow"/>
        <family val="2"/>
      </rPr>
      <t>Los siguientes estudios previos de los procesos de selección cuentan con los respectivos vistos buenos:</t>
    </r>
    <r>
      <rPr>
        <b/>
        <sz val="11"/>
        <color theme="1"/>
        <rFont val="Arial Narrow"/>
        <family val="2"/>
      </rPr>
      <t xml:space="preserve">  ver Anexo No.1-IP-DTPA-010-2023 </t>
    </r>
    <r>
      <rPr>
        <sz val="11"/>
        <color theme="1"/>
        <rFont val="Arial Narrow"/>
        <family val="2"/>
      </rPr>
      <t>Suministro</t>
    </r>
    <r>
      <rPr>
        <b/>
        <sz val="11"/>
        <color theme="1"/>
        <rFont val="Arial Narrow"/>
        <family val="2"/>
      </rPr>
      <t xml:space="preserve">, ver Anexo No.2 IP-DTPA-005-2023 </t>
    </r>
    <r>
      <rPr>
        <sz val="11"/>
        <color theme="1"/>
        <rFont val="Arial Narrow"/>
        <family val="2"/>
      </rPr>
      <t>Prestación de servicios</t>
    </r>
    <r>
      <rPr>
        <b/>
        <sz val="11"/>
        <color theme="1"/>
        <rFont val="Arial Narrow"/>
        <family val="2"/>
      </rPr>
      <t xml:space="preserve">, ver  Anexo No.3-IP-DTPA-007-2023 </t>
    </r>
    <r>
      <rPr>
        <sz val="11"/>
        <color theme="1"/>
        <rFont val="Arial Narrow"/>
        <family val="2"/>
      </rPr>
      <t>Suministro</t>
    </r>
    <r>
      <rPr>
        <b/>
        <sz val="11"/>
        <color theme="1"/>
        <rFont val="Arial Narrow"/>
        <family val="2"/>
      </rPr>
      <t xml:space="preserve">, ver Anexo No.4-IP-DTPA-014-2023 </t>
    </r>
    <r>
      <rPr>
        <sz val="11"/>
        <color theme="1"/>
        <rFont val="Arial Narrow"/>
        <family val="2"/>
      </rPr>
      <t>Compra productos</t>
    </r>
    <r>
      <rPr>
        <b/>
        <sz val="11"/>
        <color theme="1"/>
        <rFont val="Arial Narrow"/>
        <family val="2"/>
      </rPr>
      <t xml:space="preserve">, ver Anexo No.5-IP-DTPA-011-2023 </t>
    </r>
    <r>
      <rPr>
        <sz val="11"/>
        <color theme="1"/>
        <rFont val="Arial Narrow"/>
        <family val="2"/>
      </rPr>
      <t xml:space="preserve">Prestación de servicio.
</t>
    </r>
    <r>
      <rPr>
        <b/>
        <sz val="11"/>
        <color theme="1"/>
        <rFont val="Arial Narrow"/>
        <family val="2"/>
      </rPr>
      <t xml:space="preserve">DTAO:  </t>
    </r>
    <r>
      <rPr>
        <sz val="11"/>
        <color theme="1"/>
        <rFont val="Arial Narrow"/>
        <family val="2"/>
      </rPr>
      <t>Los siguientes estudios previos de los procesos de selección cuentan con los respectivos vistos buenos</t>
    </r>
    <r>
      <rPr>
        <b/>
        <sz val="11"/>
        <color theme="1"/>
        <rFont val="Arial Narrow"/>
        <family val="2"/>
      </rPr>
      <t xml:space="preserve">: VER ANEXO No 1. DTAO-CSS-N-018-2023 </t>
    </r>
    <r>
      <rPr>
        <sz val="11"/>
        <color theme="1"/>
        <rFont val="Arial Narrow"/>
        <family val="2"/>
      </rPr>
      <t>SUMINISTRO DE RACIONES DE CAMPAÑA Isla de la Corota</t>
    </r>
    <r>
      <rPr>
        <b/>
        <sz val="11"/>
        <color theme="1"/>
        <rFont val="Arial Narrow"/>
        <family val="2"/>
      </rPr>
      <t xml:space="preserve">, VER ANEXO No 2. DTAO-CCV-N-007-2023 </t>
    </r>
    <r>
      <rPr>
        <sz val="11"/>
        <color theme="1"/>
        <rFont val="Arial Narrow"/>
        <family val="2"/>
      </rPr>
      <t>COMPRA DE ACITE Cueva de Guacharos</t>
    </r>
    <r>
      <rPr>
        <b/>
        <sz val="11"/>
        <color theme="1"/>
        <rFont val="Arial Narrow"/>
        <family val="2"/>
      </rPr>
      <t xml:space="preserve">, VER ANEXO No 3. DTAO-CCV-N-010-2023 </t>
    </r>
    <r>
      <rPr>
        <sz val="11"/>
        <color theme="1"/>
        <rFont val="Arial Narrow"/>
        <family val="2"/>
      </rPr>
      <t>COMPRA ASEO Y CAFETERIA Nevados del Huila</t>
    </r>
    <r>
      <rPr>
        <b/>
        <sz val="11"/>
        <color theme="1"/>
        <rFont val="Arial Narrow"/>
        <family val="2"/>
      </rPr>
      <t xml:space="preserve">, VER ANEXO No 4. DTAO-SAMC-F-002-2023 </t>
    </r>
    <r>
      <rPr>
        <sz val="11"/>
        <color theme="1"/>
        <rFont val="Arial Narrow"/>
        <family val="2"/>
      </rPr>
      <t xml:space="preserve">CONTRATO DE OBRA PUBLICA Cueva de Guacharos, </t>
    </r>
    <r>
      <rPr>
        <b/>
        <sz val="11"/>
        <rFont val="Arial Narrow"/>
        <family val="2"/>
      </rPr>
      <t xml:space="preserve">VER </t>
    </r>
    <r>
      <rPr>
        <b/>
        <sz val="11"/>
        <color theme="1"/>
        <rFont val="Arial Narrow"/>
        <family val="2"/>
      </rPr>
      <t xml:space="preserve">ANEXO No 5. -SAMC-F-001-2023 </t>
    </r>
    <r>
      <rPr>
        <sz val="11"/>
        <color theme="1"/>
        <rFont val="Arial Narrow"/>
        <family val="2"/>
      </rPr>
      <t xml:space="preserve">CONTRATO DE OBRA PUBLICA DE NEVADOS DEL HUILA. 
</t>
    </r>
    <r>
      <rPr>
        <b/>
        <sz val="11"/>
        <color theme="1"/>
        <rFont val="Arial Narrow"/>
        <family val="2"/>
      </rPr>
      <t xml:space="preserve">DTAM: </t>
    </r>
    <r>
      <rPr>
        <sz val="11"/>
        <color theme="1"/>
        <rFont val="Arial Narrow"/>
        <family val="2"/>
      </rPr>
      <t>Los siguientes estudios previos de los procesos de selección cuentan con los respectivos vistos buenos:</t>
    </r>
    <r>
      <rPr>
        <b/>
        <sz val="11"/>
        <color theme="1"/>
        <rFont val="Arial Narrow"/>
        <family val="2"/>
      </rPr>
      <t>ver Anexo No. 1 IPMC-DTAM-004-2023</t>
    </r>
    <r>
      <rPr>
        <sz val="11"/>
        <color theme="1"/>
        <rFont val="Arial Narrow"/>
        <family val="2"/>
      </rPr>
      <t xml:space="preserve">, suministro de viveres y raciones alimentarias, </t>
    </r>
    <r>
      <rPr>
        <b/>
        <sz val="11"/>
        <color theme="1"/>
        <rFont val="Arial Narrow"/>
        <family val="2"/>
      </rPr>
      <t>ver Anexo No. 2 IPMC-DTAM-014-2023</t>
    </r>
    <r>
      <rPr>
        <sz val="11"/>
        <color theme="1"/>
        <rFont val="Arial Narrow"/>
        <family val="2"/>
      </rPr>
      <t xml:space="preserve">, mantenimineto preventivo y correctivo de equipos de computo, </t>
    </r>
    <r>
      <rPr>
        <b/>
        <sz val="11"/>
        <color theme="1"/>
        <rFont val="Arial Narrow"/>
        <family val="2"/>
      </rPr>
      <t>ver Anexo No. 3 IPMC-DTAM-009-2023</t>
    </r>
    <r>
      <rPr>
        <sz val="11"/>
        <color theme="1"/>
        <rFont val="Arial Narrow"/>
        <family val="2"/>
      </rPr>
      <t xml:space="preserve">, suministro de tiquetes, </t>
    </r>
    <r>
      <rPr>
        <b/>
        <sz val="11"/>
        <color theme="1"/>
        <rFont val="Arial Narrow"/>
        <family val="2"/>
      </rPr>
      <t>ver Anexo No. 4 IPMC-DTAM-012-2023</t>
    </r>
    <r>
      <rPr>
        <sz val="11"/>
        <color theme="1"/>
        <rFont val="Arial Narrow"/>
        <family val="2"/>
      </rPr>
      <t xml:space="preserve">, suministro de viveres y raciones alimentarias, </t>
    </r>
    <r>
      <rPr>
        <b/>
        <sz val="11"/>
        <color theme="1"/>
        <rFont val="Arial Narrow"/>
        <family val="2"/>
      </rPr>
      <t>ver Anexo No. 4 IPMC-DTAM-014-2023</t>
    </r>
    <r>
      <rPr>
        <sz val="11"/>
        <color theme="1"/>
        <rFont val="Arial Narrow"/>
        <family val="2"/>
      </rPr>
      <t xml:space="preserve"> Mantenimiento de Equipos, </t>
    </r>
    <r>
      <rPr>
        <b/>
        <sz val="11"/>
        <color theme="1"/>
        <rFont val="Arial Narrow"/>
        <family val="2"/>
      </rPr>
      <t>ver Anexo No. 5 IPMC-DTAM-016-2023</t>
    </r>
    <r>
      <rPr>
        <sz val="11"/>
        <color theme="1"/>
        <rFont val="Arial Narrow"/>
        <family val="2"/>
      </rPr>
      <t xml:space="preserve">,suministro de llantas y accesorios.
</t>
    </r>
    <r>
      <rPr>
        <b/>
        <sz val="11"/>
        <color theme="1"/>
        <rFont val="Arial Narrow"/>
        <family val="2"/>
      </rPr>
      <t xml:space="preserve">DTOR: </t>
    </r>
    <r>
      <rPr>
        <sz val="11"/>
        <color theme="1"/>
        <rFont val="Arial Narrow"/>
        <family val="2"/>
      </rPr>
      <t xml:space="preserve">Los siguientes estudios previos de los procesos de selección cuentan con los respectivos vistos buenos: </t>
    </r>
    <r>
      <rPr>
        <b/>
        <sz val="11"/>
        <color theme="1"/>
        <rFont val="Arial Narrow"/>
        <family val="2"/>
      </rPr>
      <t>Ver ANEXO  No.1_DTOR-SASI-009-2023</t>
    </r>
    <r>
      <rPr>
        <sz val="11"/>
        <color theme="1"/>
        <rFont val="Arial Narrow"/>
        <family val="2"/>
      </rPr>
      <t xml:space="preserve">_EP_Ferreteria_acuerdos de conservación, </t>
    </r>
    <r>
      <rPr>
        <b/>
        <sz val="11"/>
        <color theme="1"/>
        <rFont val="Arial Narrow"/>
        <family val="2"/>
      </rPr>
      <t>ver ANEXO  No.2_DTOR-SAMC-005-2023_EP</t>
    </r>
    <r>
      <rPr>
        <sz val="11"/>
        <color theme="1"/>
        <rFont val="Arial Narrow"/>
        <family val="2"/>
      </rPr>
      <t xml:space="preserve">_Sistemas_fotovoltaicos acuerdos, </t>
    </r>
    <r>
      <rPr>
        <b/>
        <sz val="11"/>
        <color theme="1"/>
        <rFont val="Arial Narrow"/>
        <family val="2"/>
      </rPr>
      <t>ver ANEXO  No.3_DTOR-SASI-005-2023_EP</t>
    </r>
    <r>
      <rPr>
        <sz val="11"/>
        <color theme="1"/>
        <rFont val="Arial Narrow"/>
        <family val="2"/>
      </rPr>
      <t xml:space="preserve">_ferreteria y materiasles acuerdos de conservación Sum, </t>
    </r>
    <r>
      <rPr>
        <b/>
        <sz val="11"/>
        <color theme="1"/>
        <rFont val="Arial Narrow"/>
        <family val="2"/>
      </rPr>
      <t>ver ANEXO  No.4_DTOR-CM-001-2023</t>
    </r>
    <r>
      <rPr>
        <sz val="11"/>
        <color theme="1"/>
        <rFont val="Arial Narrow"/>
        <family val="2"/>
      </rPr>
      <t xml:space="preserve">_inteventoria Obra ching, </t>
    </r>
    <r>
      <rPr>
        <b/>
        <sz val="11"/>
        <color theme="1"/>
        <rFont val="Arial Narrow"/>
        <family val="2"/>
      </rPr>
      <t>ver ANEXO  No.5_IPMC-DTOR-036-2023</t>
    </r>
    <r>
      <rPr>
        <sz val="11"/>
        <color theme="1"/>
        <rFont val="Arial Narrow"/>
        <family val="2"/>
      </rPr>
      <t xml:space="preserve">_EP Mmto Vehiculos Dtor.
</t>
    </r>
    <r>
      <rPr>
        <b/>
        <sz val="11"/>
        <color theme="1"/>
        <rFont val="Arial Narrow"/>
        <family val="2"/>
      </rPr>
      <t>DTAN</t>
    </r>
    <r>
      <rPr>
        <sz val="11"/>
        <color theme="1"/>
        <rFont val="Arial Narrow"/>
        <family val="2"/>
      </rPr>
      <t xml:space="preserve">:  Los siguientes estudios previos de los procesos de selección cuentan con los respectivos vistos buenos de estrucutadores tecnicos y financieros: </t>
    </r>
    <r>
      <rPr>
        <b/>
        <sz val="11"/>
        <color theme="1"/>
        <rFont val="Arial Narrow"/>
        <family val="2"/>
      </rPr>
      <t xml:space="preserve">ver Anexo: 1. ESTUDIO PREVIO SASI-DTAN-004-2023 </t>
    </r>
    <r>
      <rPr>
        <sz val="11"/>
        <color theme="1"/>
        <rFont val="Arial Narrow"/>
        <family val="2"/>
      </rPr>
      <t>RACIONES ALIMENTARIAS</t>
    </r>
    <r>
      <rPr>
        <b/>
        <sz val="11"/>
        <color theme="1"/>
        <rFont val="Arial Narrow"/>
        <family val="2"/>
      </rPr>
      <t xml:space="preserve">.  ver Anexo: 2. IP-DTAN-026-2023 </t>
    </r>
    <r>
      <rPr>
        <sz val="11"/>
        <color theme="1"/>
        <rFont val="Arial Narrow"/>
        <family val="2"/>
      </rPr>
      <t>SUMINISTRO DE COMBUSTIBLE.</t>
    </r>
    <r>
      <rPr>
        <b/>
        <sz val="11"/>
        <color theme="1"/>
        <rFont val="Arial Narrow"/>
        <family val="2"/>
      </rPr>
      <t xml:space="preserve"> Ver Anexo No. 3 SA-SI-DTAN-006-2023 </t>
    </r>
    <r>
      <rPr>
        <sz val="11"/>
        <color theme="1"/>
        <rFont val="Arial Narrow"/>
        <family val="2"/>
      </rPr>
      <t xml:space="preserve">INSUMOS SECTOR BOYACA. </t>
    </r>
  </si>
  <si>
    <r>
      <t xml:space="preserve">GC: </t>
    </r>
    <r>
      <rPr>
        <sz val="11"/>
        <color theme="1"/>
        <rFont val="Arial Narrow"/>
        <family val="2"/>
      </rPr>
      <t>66,6%</t>
    </r>
    <r>
      <rPr>
        <b/>
        <sz val="11"/>
        <color theme="1"/>
        <rFont val="Arial Narrow"/>
        <family val="2"/>
      </rPr>
      <t xml:space="preserve">
DTCA: </t>
    </r>
    <r>
      <rPr>
        <sz val="11"/>
        <color theme="1"/>
        <rFont val="Arial Narrow"/>
        <family val="2"/>
      </rPr>
      <t>66,6%</t>
    </r>
    <r>
      <rPr>
        <b/>
        <sz val="11"/>
        <color theme="1"/>
        <rFont val="Arial Narrow"/>
        <family val="2"/>
      </rPr>
      <t xml:space="preserve">
DTAO: </t>
    </r>
    <r>
      <rPr>
        <sz val="11"/>
        <color theme="1"/>
        <rFont val="Arial Narrow"/>
        <family val="2"/>
      </rPr>
      <t xml:space="preserve">66,6% </t>
    </r>
    <r>
      <rPr>
        <b/>
        <sz val="11"/>
        <color theme="1"/>
        <rFont val="Arial Narrow"/>
        <family val="2"/>
      </rPr>
      <t xml:space="preserve">
DTAM: </t>
    </r>
    <r>
      <rPr>
        <sz val="11"/>
        <color theme="1"/>
        <rFont val="Arial Narrow"/>
        <family val="2"/>
      </rPr>
      <t>66,6%</t>
    </r>
    <r>
      <rPr>
        <b/>
        <sz val="11"/>
        <color theme="1"/>
        <rFont val="Arial Narrow"/>
        <family val="2"/>
      </rPr>
      <t xml:space="preserve">
DTAN:</t>
    </r>
    <r>
      <rPr>
        <sz val="11"/>
        <color theme="1"/>
        <rFont val="Arial Narrow"/>
        <family val="2"/>
      </rPr>
      <t>66,6%</t>
    </r>
    <r>
      <rPr>
        <b/>
        <sz val="11"/>
        <color theme="1"/>
        <rFont val="Arial Narrow"/>
        <family val="2"/>
      </rPr>
      <t xml:space="preserve">
DTPA: </t>
    </r>
    <r>
      <rPr>
        <sz val="11"/>
        <color theme="1"/>
        <rFont val="Arial Narrow"/>
        <family val="2"/>
      </rPr>
      <t>66,6%</t>
    </r>
    <r>
      <rPr>
        <b/>
        <sz val="11"/>
        <color theme="1"/>
        <rFont val="Arial Narrow"/>
        <family val="2"/>
      </rPr>
      <t xml:space="preserve">
DTOR:</t>
    </r>
    <r>
      <rPr>
        <sz val="11"/>
        <color theme="1"/>
        <rFont val="Arial Narrow"/>
        <family val="2"/>
      </rPr>
      <t xml:space="preserve"> 66,6%</t>
    </r>
  </si>
  <si>
    <t>GC: X
DTCA: X
DTAO: X
DTAM: X
DTAN:X
DTPA: X
DTOR: X</t>
  </si>
  <si>
    <t xml:space="preserve">GC: El monitoreo y los soportes suministrados, son conformes a la descripción del mapa de riesgos, denotando un adecuado seguimiento
DTCA: El monitoreo y los soportes suministrados, son conformes a la descripción del mapa de riesgos, denotando un adecuado seguimiento
DTAO: El monitoreo y los soportes suministrados, son conformes a la descripción del mapa de riesgos, denotando un adecuado seguimiento
DTAM: l monitoreo y los soportes suministrados, son conformes a la descripción del mapa de riesgos, denotando un adecuado seguimiento
DTAN:El monitoreo y los soportes suministrados, son conformes a la descripción del mapa de riesgos, denotando un adecuado seguimiento
DTPA:  El monitoreo y los soportes suministrados, son conformes a la descripción del mapa de riesgos, denotando un adecuado seguimiento
DTOR: l monitoreo y los soportes suministrados, son conformes a la descripción del mapa de riesgos, denotando un adecuado seguimiento
</t>
  </si>
  <si>
    <t xml:space="preserve">GC: El monitoreo y los soportes suministrados, son conformes a la descripción del mapa de riesgos, denotando un adecuado seguimiento
DTCA: El monitoreo y los soportes suministrados, son conformes a la descripción del mapa de riesgos, denotando un adecuado seguimiento
DTAO: El monitoreo y los soportes suministrados, son conformes a la descripción del mapa de riesgos, denotando un adecuado seguimiento
DTAM: el monitoreo y los soportes suministrados, son conformes a la descripción del mapa de riesgos, denotando un adecuado seguimiento
DTAN:El monitoreo y los soportes suministrados, son conformes a la descripción del mapa de riesgos, denotando un adecuado seguimiento
DTPA:  El monitoreo y los soportes suministrados, son conformes a la descripción del mapa de riesgos, denotando un adecuado seguimiento
DTOR: l monitoreo y los soportes suministrados, son conformes a la descripción del mapa de riesgos, denotando un adecuado seguimiento
</t>
  </si>
  <si>
    <r>
      <rPr>
        <b/>
        <sz val="11"/>
        <color theme="1"/>
        <rFont val="Arial Narrow"/>
        <family val="2"/>
      </rPr>
      <t xml:space="preserve">GC: </t>
    </r>
    <r>
      <rPr>
        <sz val="11"/>
        <color theme="1"/>
        <rFont val="Arial Narrow"/>
        <family val="2"/>
      </rPr>
      <t>En los procesos de selección adelantados se recibieron las siguientes observaciones asi</t>
    </r>
    <r>
      <rPr>
        <b/>
        <sz val="11"/>
        <color theme="1"/>
        <rFont val="Arial Narrow"/>
        <family val="2"/>
      </rPr>
      <t xml:space="preserve">:  ver  Anexo No.1 OBSERVACIÓN IPMC-NC-005-2023 Certificados digitales, ver Anexo No.2  OBSERVACIÓN IPMC-NC-006-2023 </t>
    </r>
    <r>
      <rPr>
        <sz val="11"/>
        <color theme="1"/>
        <rFont val="Arial Narrow"/>
        <family val="2"/>
      </rPr>
      <t>Gran Formato</t>
    </r>
    <r>
      <rPr>
        <b/>
        <sz val="11"/>
        <color theme="1"/>
        <rFont val="Arial Narrow"/>
        <family val="2"/>
      </rPr>
      <t xml:space="preserve">,  ver Anexo No. 3 OBSERVACIÓN LP-NC-001-2023 </t>
    </r>
    <r>
      <rPr>
        <sz val="11"/>
        <color theme="1"/>
        <rFont val="Arial Narrow"/>
        <family val="2"/>
      </rPr>
      <t>Seguros</t>
    </r>
    <r>
      <rPr>
        <b/>
        <sz val="11"/>
        <color theme="1"/>
        <rFont val="Arial Narrow"/>
        <family val="2"/>
      </rPr>
      <t xml:space="preserve">. ver Anexo No. 4 OBSERVACIÓN IPMC-NC-003-2023 </t>
    </r>
    <r>
      <rPr>
        <sz val="11"/>
        <color theme="1"/>
        <rFont val="Arial Narrow"/>
        <family val="2"/>
      </rPr>
      <t>Consumibles de impresión</t>
    </r>
    <r>
      <rPr>
        <b/>
        <sz val="11"/>
        <color theme="1"/>
        <rFont val="Arial Narrow"/>
        <family val="2"/>
      </rPr>
      <t xml:space="preserve">. 
</t>
    </r>
    <r>
      <rPr>
        <sz val="11"/>
        <color theme="1"/>
        <rFont val="Arial Narrow"/>
        <family val="2"/>
      </rPr>
      <t xml:space="preserve">
</t>
    </r>
    <r>
      <rPr>
        <b/>
        <sz val="11"/>
        <color theme="1"/>
        <rFont val="Arial Narrow"/>
        <family val="2"/>
      </rPr>
      <t>DTCA:</t>
    </r>
    <r>
      <rPr>
        <sz val="11"/>
        <color theme="1"/>
        <rFont val="Arial Narrow"/>
        <family val="2"/>
      </rPr>
      <t xml:space="preserve"> En los procesos de selección adelantados se recibieron las siguientes observaciones asi:  </t>
    </r>
    <r>
      <rPr>
        <b/>
        <sz val="11"/>
        <color theme="1"/>
        <rFont val="Arial Narrow"/>
        <family val="2"/>
      </rPr>
      <t>ver Anexo No. 1 Observación -LP-DTCA-001-2023</t>
    </r>
    <r>
      <rPr>
        <sz val="11"/>
        <color theme="1"/>
        <rFont val="Arial Narrow"/>
        <family val="2"/>
      </rPr>
      <t xml:space="preserve"> -Obra Pública, </t>
    </r>
    <r>
      <rPr>
        <b/>
        <sz val="11"/>
        <color theme="1"/>
        <rFont val="Arial Narrow"/>
        <family val="2"/>
      </rPr>
      <t>Ver Anexo No. 2 Observación CM-DTCA-001-2023</t>
    </r>
    <r>
      <rPr>
        <sz val="11"/>
        <color theme="1"/>
        <rFont val="Arial Narrow"/>
        <family val="2"/>
      </rPr>
      <t xml:space="preserve"> Concurso de Meritos Interventoria, </t>
    </r>
    <r>
      <rPr>
        <b/>
        <sz val="11"/>
        <color theme="1"/>
        <rFont val="Arial Narrow"/>
        <family val="2"/>
      </rPr>
      <t>Ver Anexo No. 3</t>
    </r>
    <r>
      <rPr>
        <sz val="11"/>
        <color theme="1"/>
        <rFont val="Arial Narrow"/>
        <family val="2"/>
      </rPr>
      <t xml:space="preserve">  </t>
    </r>
    <r>
      <rPr>
        <b/>
        <sz val="11"/>
        <color theme="1"/>
        <rFont val="Arial Narrow"/>
        <family val="2"/>
      </rPr>
      <t>Observación -LP-DTCA-001-2023 -</t>
    </r>
    <r>
      <rPr>
        <sz val="11"/>
        <color theme="1"/>
        <rFont val="Arial Narrow"/>
        <family val="2"/>
      </rPr>
      <t xml:space="preserve">Obra Pública. </t>
    </r>
    <r>
      <rPr>
        <b/>
        <sz val="11"/>
        <color theme="1"/>
        <rFont val="Arial Narrow"/>
        <family val="2"/>
      </rPr>
      <t xml:space="preserve">
</t>
    </r>
    <r>
      <rPr>
        <sz val="11"/>
        <color theme="1"/>
        <rFont val="Arial Narrow"/>
        <family val="2"/>
      </rPr>
      <t xml:space="preserve">
</t>
    </r>
    <r>
      <rPr>
        <b/>
        <sz val="11"/>
        <color theme="1"/>
        <rFont val="Arial Narrow"/>
        <family val="2"/>
      </rPr>
      <t>DTPA:</t>
    </r>
    <r>
      <rPr>
        <sz val="11"/>
        <color theme="1"/>
        <rFont val="Arial Narrow"/>
        <family val="2"/>
      </rPr>
      <t xml:space="preserve"> En los procesos de selección adelantados se recibieron las siguientes observaciones asi:   v</t>
    </r>
    <r>
      <rPr>
        <b/>
        <sz val="11"/>
        <color theme="1"/>
        <rFont val="Arial Narrow"/>
        <family val="2"/>
      </rPr>
      <t xml:space="preserve">er Anexo No.1 Observaciones </t>
    </r>
    <r>
      <rPr>
        <sz val="11"/>
        <color theme="1"/>
        <rFont val="Arial Narrow"/>
        <family val="2"/>
      </rPr>
      <t>INTERVENTORÍA CABAÑAS PNN FARALLONES</t>
    </r>
    <r>
      <rPr>
        <b/>
        <sz val="11"/>
        <color theme="1"/>
        <rFont val="Arial Narrow"/>
        <family val="2"/>
      </rPr>
      <t xml:space="preserve">, ver Anexo No.2 Observaciones </t>
    </r>
    <r>
      <rPr>
        <sz val="11"/>
        <color theme="1"/>
        <rFont val="Arial Narrow"/>
        <family val="2"/>
      </rPr>
      <t>CONSTRUCCIÓN CABAÑAS PNN FARALLONES</t>
    </r>
    <r>
      <rPr>
        <b/>
        <sz val="11"/>
        <color theme="1"/>
        <rFont val="Arial Narrow"/>
        <family val="2"/>
      </rPr>
      <t xml:space="preserve">,ver Anexo No.3 Observaciones </t>
    </r>
    <r>
      <rPr>
        <sz val="11"/>
        <color theme="1"/>
        <rFont val="Arial Narrow"/>
        <family val="2"/>
      </rPr>
      <t>Asociación emprendimiento social sostenible</t>
    </r>
    <r>
      <rPr>
        <b/>
        <sz val="11"/>
        <color theme="1"/>
        <rFont val="Arial Narrow"/>
        <family val="2"/>
      </rPr>
      <t xml:space="preserve">, ver Anexo No.4 </t>
    </r>
    <r>
      <rPr>
        <sz val="11"/>
        <color theme="1"/>
        <rFont val="Arial Narrow"/>
        <family val="2"/>
      </rPr>
      <t>Observaciones Compra de motores</t>
    </r>
    <r>
      <rPr>
        <b/>
        <sz val="11"/>
        <color theme="1"/>
        <rFont val="Arial Narrow"/>
        <family val="2"/>
      </rPr>
      <t xml:space="preserve">, Anexo No.5 Observaciones </t>
    </r>
    <r>
      <rPr>
        <sz val="11"/>
        <color theme="1"/>
        <rFont val="Arial Narrow"/>
        <family val="2"/>
      </rPr>
      <t xml:space="preserve">INGFRACOL S.A.S
</t>
    </r>
    <r>
      <rPr>
        <b/>
        <sz val="11"/>
        <color theme="1"/>
        <rFont val="Arial Narrow"/>
        <family val="2"/>
      </rPr>
      <t>DTAO:</t>
    </r>
    <r>
      <rPr>
        <sz val="11"/>
        <color theme="1"/>
        <rFont val="Arial Narrow"/>
        <family val="2"/>
      </rPr>
      <t xml:space="preserve">En los procesos de selección adelantados se recibieron las siguientes observaciones asi:  </t>
    </r>
    <r>
      <rPr>
        <b/>
        <sz val="11"/>
        <color theme="1"/>
        <rFont val="Arial Narrow"/>
        <family val="2"/>
      </rPr>
      <t>ver ANEXO No 1.  DTAO-CSS-N-018-2023 OBSERVACIÓN</t>
    </r>
    <r>
      <rPr>
        <sz val="11"/>
        <color theme="1"/>
        <rFont val="Arial Narrow"/>
        <family val="2"/>
      </rPr>
      <t xml:space="preserve"> SUMINISTRO DE RACIONES DE CAMPAÑA Isla de la Corota,  </t>
    </r>
    <r>
      <rPr>
        <b/>
        <sz val="11"/>
        <color theme="1"/>
        <rFont val="Arial Narrow"/>
        <family val="2"/>
      </rPr>
      <t>ver</t>
    </r>
    <r>
      <rPr>
        <sz val="11"/>
        <color theme="1"/>
        <rFont val="Arial Narrow"/>
        <family val="2"/>
      </rPr>
      <t xml:space="preserve"> </t>
    </r>
    <r>
      <rPr>
        <b/>
        <sz val="11"/>
        <color theme="1"/>
        <rFont val="Arial Narrow"/>
        <family val="2"/>
      </rPr>
      <t>ANEXO No 2. DTAO-CCV-N-007-2023 OBSERVACIÓN</t>
    </r>
    <r>
      <rPr>
        <sz val="11"/>
        <color theme="1"/>
        <rFont val="Arial Narrow"/>
        <family val="2"/>
      </rPr>
      <t xml:space="preserve"> COMPRA DE ACITES Cueva de Guacharos, </t>
    </r>
    <r>
      <rPr>
        <b/>
        <sz val="11"/>
        <color theme="1"/>
        <rFont val="Arial Narrow"/>
        <family val="2"/>
      </rPr>
      <t>ver ANEXO No 3. DTAO-CCV-N 010-2023 OBSERVACIÓN</t>
    </r>
    <r>
      <rPr>
        <sz val="11"/>
        <color theme="1"/>
        <rFont val="Arial Narrow"/>
        <family val="2"/>
      </rPr>
      <t xml:space="preserve"> COMPRA DE ASEO Y CAFETERIA Nevados del Huila, </t>
    </r>
    <r>
      <rPr>
        <b/>
        <sz val="11"/>
        <color theme="1"/>
        <rFont val="Arial Narrow"/>
        <family val="2"/>
      </rPr>
      <t>ver  ANEXO No 4. DTAO-CSS-N-003-2023 OBSERVACIÓN</t>
    </r>
    <r>
      <rPr>
        <sz val="11"/>
        <color theme="1"/>
        <rFont val="Arial Narrow"/>
        <family val="2"/>
      </rPr>
      <t xml:space="preserve"> Y RESPUESTA SUMINISTRO DE ASEO Selva de Florencia, </t>
    </r>
    <r>
      <rPr>
        <b/>
        <sz val="11"/>
        <color theme="1"/>
        <rFont val="Arial Narrow"/>
        <family val="2"/>
      </rPr>
      <t xml:space="preserve">ver ANEXO No 5. -SAMC-F-001-2023 OBSERVACIONES </t>
    </r>
    <r>
      <rPr>
        <sz val="11"/>
        <color theme="1"/>
        <rFont val="Arial Narrow"/>
        <family val="2"/>
      </rPr>
      <t xml:space="preserve">CONTRATO DE OBRA PUBLICA DE NEVADOS DEL HUILA.
</t>
    </r>
    <r>
      <rPr>
        <b/>
        <sz val="11"/>
        <color theme="1"/>
        <rFont val="Arial Narrow"/>
        <family val="2"/>
      </rPr>
      <t xml:space="preserve">DTAM: </t>
    </r>
    <r>
      <rPr>
        <sz val="11"/>
        <color theme="1"/>
        <rFont val="Arial Narrow"/>
        <family val="2"/>
      </rPr>
      <t xml:space="preserve">En los procesos de selección adelantados se recibieron las siguientes observaciones asi: </t>
    </r>
    <r>
      <rPr>
        <b/>
        <sz val="11"/>
        <color theme="1"/>
        <rFont val="Arial Narrow"/>
        <family val="2"/>
      </rPr>
      <t>ver Anexo No. 1 Observacion IPMC-DTAM-016-2023</t>
    </r>
    <r>
      <rPr>
        <sz val="11"/>
        <color theme="1"/>
        <rFont val="Arial Narrow"/>
        <family val="2"/>
      </rPr>
      <t xml:space="preserve"> Suministro de llantas.  
</t>
    </r>
    <r>
      <rPr>
        <b/>
        <sz val="11"/>
        <color theme="1"/>
        <rFont val="Arial Narrow"/>
        <family val="2"/>
      </rPr>
      <t xml:space="preserve">DTOR: </t>
    </r>
    <r>
      <rPr>
        <sz val="11"/>
        <color theme="1"/>
        <rFont val="Arial Narrow"/>
        <family val="2"/>
      </rPr>
      <t>En los procesos de selección adelantados se recibieron las siguientes observaciones asi:</t>
    </r>
    <r>
      <rPr>
        <b/>
        <sz val="11"/>
        <color theme="1"/>
        <rFont val="Arial Narrow"/>
        <family val="2"/>
      </rPr>
      <t xml:space="preserve"> ver ANEXO No.1_observaciones IPMC-DTOR-036-2023 </t>
    </r>
    <r>
      <rPr>
        <sz val="11"/>
        <color theme="1"/>
        <rFont val="Arial Narrow"/>
        <family val="2"/>
      </rPr>
      <t>Mantenimientos de Vehiculos</t>
    </r>
    <r>
      <rPr>
        <b/>
        <sz val="11"/>
        <color theme="1"/>
        <rFont val="Arial Narrow"/>
        <family val="2"/>
      </rPr>
      <t xml:space="preserve">, ver  ANEXO No.2_observaciones DTOR-CM-001-2023 </t>
    </r>
    <r>
      <rPr>
        <sz val="11"/>
        <color theme="1"/>
        <rFont val="Arial Narrow"/>
        <family val="2"/>
      </rPr>
      <t>Inteventoria obra Chingaza</t>
    </r>
    <r>
      <rPr>
        <b/>
        <sz val="11"/>
        <color theme="1"/>
        <rFont val="Arial Narrow"/>
        <family val="2"/>
      </rPr>
      <t xml:space="preserve">, ver ANEXO No.3_observaciones DTOR-SAMC-004-2023 </t>
    </r>
    <r>
      <rPr>
        <sz val="11"/>
        <color theme="1"/>
        <rFont val="Arial Narrow"/>
        <family val="2"/>
      </rPr>
      <t>Obras Tuparro Sector Tomo</t>
    </r>
    <r>
      <rPr>
        <b/>
        <sz val="11"/>
        <color theme="1"/>
        <rFont val="Arial Narrow"/>
        <family val="2"/>
      </rPr>
      <t>, ver ANEXO No.4_observaciones IPMC-DTOR-054-2023</t>
    </r>
    <r>
      <rPr>
        <sz val="11"/>
        <color theme="1"/>
        <rFont val="Arial Narrow"/>
        <family val="2"/>
      </rPr>
      <t xml:space="preserve"> insumos Picachos,</t>
    </r>
    <r>
      <rPr>
        <b/>
        <sz val="11"/>
        <color theme="1"/>
        <rFont val="Arial Narrow"/>
        <family val="2"/>
      </rPr>
      <t xml:space="preserve"> ver ANEXO No.5_observaciones IPMC-DTOR-056-2023 </t>
    </r>
    <r>
      <rPr>
        <sz val="11"/>
        <color theme="1"/>
        <rFont val="Arial Narrow"/>
        <family val="2"/>
      </rPr>
      <t xml:space="preserve">Raciones de campaña.
</t>
    </r>
    <r>
      <rPr>
        <b/>
        <sz val="11"/>
        <color theme="1"/>
        <rFont val="Arial Narrow"/>
        <family val="2"/>
      </rPr>
      <t>DTAN</t>
    </r>
    <r>
      <rPr>
        <sz val="11"/>
        <color theme="1"/>
        <rFont val="Arial Narrow"/>
        <family val="2"/>
      </rPr>
      <t xml:space="preserve">:   En los procesos de selección adelantados se recibieron las siguientes observaciones asi:  </t>
    </r>
    <r>
      <rPr>
        <b/>
        <sz val="11"/>
        <color theme="1"/>
        <rFont val="Arial Narrow"/>
        <family val="2"/>
      </rPr>
      <t>ver Anexo No. 1</t>
    </r>
    <r>
      <rPr>
        <sz val="11"/>
        <color theme="1"/>
        <rFont val="Arial Narrow"/>
        <family val="2"/>
      </rPr>
      <t xml:space="preserve"> </t>
    </r>
    <r>
      <rPr>
        <b/>
        <sz val="11"/>
        <color theme="1"/>
        <rFont val="Arial Narrow"/>
        <family val="2"/>
      </rPr>
      <t xml:space="preserve">OBSERVACIONES </t>
    </r>
    <r>
      <rPr>
        <sz val="11"/>
        <color theme="1"/>
        <rFont val="Arial Narrow"/>
        <family val="2"/>
      </rPr>
      <t xml:space="preserve"> </t>
    </r>
    <r>
      <rPr>
        <b/>
        <sz val="11"/>
        <color theme="1"/>
        <rFont val="Arial Narrow"/>
        <family val="2"/>
      </rPr>
      <t xml:space="preserve">DTAN-IP-018-2023 SUMINISTRO COMBUSTIBLE. ver Anexo No. 2 OBSERVACIONES  IP-DTAN-021-2023 SUMINISTRO DE BATERIAS.  </t>
    </r>
    <r>
      <rPr>
        <sz val="11"/>
        <color theme="1"/>
        <rFont val="Arial Narrow"/>
        <family val="2"/>
      </rPr>
      <t xml:space="preserve">   </t>
    </r>
  </si>
  <si>
    <r>
      <t xml:space="preserve">GC: </t>
    </r>
    <r>
      <rPr>
        <sz val="11"/>
        <color theme="1"/>
        <rFont val="Arial Narrow"/>
        <family val="2"/>
      </rPr>
      <t>33,4%</t>
    </r>
    <r>
      <rPr>
        <b/>
        <sz val="11"/>
        <color theme="1"/>
        <rFont val="Arial Narrow"/>
        <family val="2"/>
      </rPr>
      <t xml:space="preserve">
DTCA: </t>
    </r>
    <r>
      <rPr>
        <sz val="11"/>
        <color theme="1"/>
        <rFont val="Arial Narrow"/>
        <family val="2"/>
      </rPr>
      <t xml:space="preserve">33,4%
</t>
    </r>
    <r>
      <rPr>
        <b/>
        <sz val="11"/>
        <color theme="1"/>
        <rFont val="Arial Narrow"/>
        <family val="2"/>
      </rPr>
      <t>DTPA:</t>
    </r>
    <r>
      <rPr>
        <sz val="11"/>
        <color theme="1"/>
        <rFont val="Arial Narrow"/>
        <family val="2"/>
      </rPr>
      <t xml:space="preserve"> 33,4%</t>
    </r>
    <r>
      <rPr>
        <b/>
        <sz val="11"/>
        <color theme="1"/>
        <rFont val="Arial Narrow"/>
        <family val="2"/>
      </rPr>
      <t xml:space="preserve">
DTAO: </t>
    </r>
    <r>
      <rPr>
        <sz val="11"/>
        <color theme="1"/>
        <rFont val="Arial Narrow"/>
        <family val="2"/>
      </rPr>
      <t xml:space="preserve">33,4% </t>
    </r>
    <r>
      <rPr>
        <b/>
        <sz val="11"/>
        <color theme="1"/>
        <rFont val="Arial Narrow"/>
        <family val="2"/>
      </rPr>
      <t xml:space="preserve">
DTAM: </t>
    </r>
    <r>
      <rPr>
        <sz val="11"/>
        <color theme="1"/>
        <rFont val="Arial Narrow"/>
        <family val="2"/>
      </rPr>
      <t>33,4%</t>
    </r>
    <r>
      <rPr>
        <b/>
        <sz val="11"/>
        <color theme="1"/>
        <rFont val="Arial Narrow"/>
        <family val="2"/>
      </rPr>
      <t xml:space="preserve">
DTOR:</t>
    </r>
    <r>
      <rPr>
        <sz val="11"/>
        <color theme="1"/>
        <rFont val="Arial Narrow"/>
        <family val="2"/>
      </rPr>
      <t xml:space="preserve"> 33,4%
</t>
    </r>
    <r>
      <rPr>
        <b/>
        <sz val="11"/>
        <color theme="1"/>
        <rFont val="Arial Narrow"/>
        <family val="2"/>
      </rPr>
      <t>DTAN:</t>
    </r>
    <r>
      <rPr>
        <sz val="11"/>
        <color theme="1"/>
        <rFont val="Arial Narrow"/>
        <family val="2"/>
      </rPr>
      <t>33,4%</t>
    </r>
  </si>
  <si>
    <r>
      <rPr>
        <b/>
        <sz val="11"/>
        <color theme="1"/>
        <rFont val="Arial Narrow"/>
        <family val="2"/>
      </rPr>
      <t>GC:</t>
    </r>
    <r>
      <rPr>
        <sz val="11"/>
        <color theme="1"/>
        <rFont val="Arial Narrow"/>
        <family val="2"/>
      </rPr>
      <t xml:space="preserve"> Se publicaron en la palataforma del SECOP II las siguientes respuestas a observaciones: </t>
    </r>
    <r>
      <rPr>
        <b/>
        <sz val="11"/>
        <color theme="1"/>
        <rFont val="Arial Narrow"/>
        <family val="2"/>
      </rPr>
      <t xml:space="preserve">ver  Anexo No.1 RTA OBSERVACIÓN IPMC-NC-005-2023 Certificados digitales, ver Anexo No.2  RTA OBSERVACIÓN IPMC-NC-006-2023 Gran Formato,  ver Anexo No. 3 RTA OBSERVACIÓN LP-NC-001-2023 Seguros. ver Anexo No. 4 RTA OBSERVACIÓN IPMC-NC-003-2023 Consumibles de impresión. 
</t>
    </r>
    <r>
      <rPr>
        <sz val="11"/>
        <color theme="1"/>
        <rFont val="Arial Narrow"/>
        <family val="2"/>
      </rPr>
      <t xml:space="preserve">
</t>
    </r>
    <r>
      <rPr>
        <b/>
        <sz val="11"/>
        <color theme="1"/>
        <rFont val="Arial Narrow"/>
        <family val="2"/>
      </rPr>
      <t xml:space="preserve">DTCA: </t>
    </r>
    <r>
      <rPr>
        <sz val="11"/>
        <color theme="1"/>
        <rFont val="Arial Narrow"/>
        <family val="2"/>
      </rPr>
      <t>Se publicaron en la palataforma del SECOP II las siguientes respuestas a observaciones:</t>
    </r>
    <r>
      <rPr>
        <b/>
        <sz val="11"/>
        <color theme="1"/>
        <rFont val="Arial Narrow"/>
        <family val="2"/>
      </rPr>
      <t xml:space="preserve">  ver Anexo No. 1 RTA Observación CM-DTCA-001-2023 </t>
    </r>
    <r>
      <rPr>
        <sz val="11"/>
        <color theme="1"/>
        <rFont val="Arial Narrow"/>
        <family val="2"/>
      </rPr>
      <t xml:space="preserve">Concurso de Meritos Interventoria, </t>
    </r>
    <r>
      <rPr>
        <b/>
        <sz val="11"/>
        <color theme="1"/>
        <rFont val="Arial Narrow"/>
        <family val="2"/>
      </rPr>
      <t xml:space="preserve">Ver Anexo No. 2 RTA Observación -LP-DTCA-001-2023 </t>
    </r>
    <r>
      <rPr>
        <sz val="11"/>
        <color theme="1"/>
        <rFont val="Arial Narrow"/>
        <family val="2"/>
      </rPr>
      <t>-Obra Pública,</t>
    </r>
    <r>
      <rPr>
        <b/>
        <sz val="11"/>
        <color theme="1"/>
        <rFont val="Arial Narrow"/>
        <family val="2"/>
      </rPr>
      <t xml:space="preserve"> Ver Anexo No. 3 RTA Observación -LP-DTCA-001-2023 -</t>
    </r>
    <r>
      <rPr>
        <sz val="11"/>
        <color theme="1"/>
        <rFont val="Arial Narrow"/>
        <family val="2"/>
      </rPr>
      <t>Obra Pública.</t>
    </r>
    <r>
      <rPr>
        <b/>
        <sz val="11"/>
        <color theme="1"/>
        <rFont val="Arial Narrow"/>
        <family val="2"/>
      </rPr>
      <t xml:space="preserve">
DTPA: </t>
    </r>
    <r>
      <rPr>
        <sz val="11"/>
        <color theme="1"/>
        <rFont val="Arial Narrow"/>
        <family val="2"/>
      </rPr>
      <t xml:space="preserve">Se publicaron en la palataforma del SECOP II las siguientes respuestas a observaciones: </t>
    </r>
    <r>
      <rPr>
        <b/>
        <sz val="11"/>
        <color theme="1"/>
        <rFont val="Arial Narrow"/>
        <family val="2"/>
      </rPr>
      <t xml:space="preserve">ver Anexo No.1 RTA OBSERVACIONES </t>
    </r>
    <r>
      <rPr>
        <sz val="11"/>
        <color theme="1"/>
        <rFont val="Arial Narrow"/>
        <family val="2"/>
      </rPr>
      <t>PROCESO DE SELECCIÓN ABREVIADA PARA LA ADQUISICIÓN DE BIENES</t>
    </r>
    <r>
      <rPr>
        <b/>
        <sz val="11"/>
        <color theme="1"/>
        <rFont val="Arial Narrow"/>
        <family val="2"/>
      </rPr>
      <t xml:space="preserve">
ver Anexo No.2 RTA OBSERVACIONES </t>
    </r>
    <r>
      <rPr>
        <sz val="11"/>
        <color theme="1"/>
        <rFont val="Arial Narrow"/>
        <family val="2"/>
      </rPr>
      <t>A LA LICITACIÓN PÚBLICA No. DTPA-LIC-FONAM-</t>
    </r>
    <r>
      <rPr>
        <sz val="11"/>
        <rFont val="Arial Narrow"/>
        <family val="2"/>
      </rPr>
      <t>2023-001</t>
    </r>
    <r>
      <rPr>
        <b/>
        <sz val="11"/>
        <color theme="1"/>
        <rFont val="Arial Narrow"/>
        <family val="2"/>
      </rPr>
      <t xml:space="preserve">, ver Anexo No.3 RTA OBSERVACIONES </t>
    </r>
    <r>
      <rPr>
        <sz val="11"/>
        <color theme="1"/>
        <rFont val="Arial Narrow"/>
        <family val="2"/>
      </rPr>
      <t>AL PROYECTO DE PLIEGO DE CONDICIONES DEL CONCURSO DE MÉRITOS No. DTPA-CM-FONAM-2023-001</t>
    </r>
    <r>
      <rPr>
        <b/>
        <sz val="11"/>
        <color theme="1"/>
        <rFont val="Arial Narrow"/>
        <family val="2"/>
      </rPr>
      <t xml:space="preserve">, ver Anexo No.4 RTA OBSERVACIONES INGFRACOL S.A.S, ver Anexo No.5 RTA OBSERVACIONES </t>
    </r>
    <r>
      <rPr>
        <sz val="11"/>
        <color theme="1"/>
        <rFont val="Arial Narrow"/>
        <family val="2"/>
      </rPr>
      <t>DTPA-IP-NACION-2023-012</t>
    </r>
    <r>
      <rPr>
        <b/>
        <sz val="11"/>
        <color theme="1"/>
        <rFont val="Arial Narrow"/>
        <family val="2"/>
      </rPr>
      <t xml:space="preserve">
DTAO: </t>
    </r>
    <r>
      <rPr>
        <sz val="11"/>
        <color theme="1"/>
        <rFont val="Arial Narrow"/>
        <family val="2"/>
      </rPr>
      <t>Se publicaron en la palataforma del SECOP II las siguientes respuestas a observaciones:</t>
    </r>
    <r>
      <rPr>
        <b/>
        <sz val="11"/>
        <color theme="1"/>
        <rFont val="Arial Narrow"/>
        <family val="2"/>
      </rPr>
      <t xml:space="preserve"> VER ANEXO No 1.  DTAO-CSS-N-018-2023 OBSERVACIÓN SUMINISTRO DE RACIONES DE CAMPAÑA Isla de la Corota, VER ANEXO No 2. DTAO-CCV-N-007-2023 OBSERVACIÓN </t>
    </r>
    <r>
      <rPr>
        <sz val="11"/>
        <color theme="1"/>
        <rFont val="Arial Narrow"/>
        <family val="2"/>
      </rPr>
      <t>COMPRA DE ACITES Cueva de Guacharos</t>
    </r>
    <r>
      <rPr>
        <b/>
        <sz val="11"/>
        <color theme="1"/>
        <rFont val="Arial Narrow"/>
        <family val="2"/>
      </rPr>
      <t xml:space="preserve">, VER ANEXO No 3. DTAO-CCV-N 010-2023 OBSERVACIÓN </t>
    </r>
    <r>
      <rPr>
        <sz val="11"/>
        <color theme="1"/>
        <rFont val="Arial Narrow"/>
        <family val="2"/>
      </rPr>
      <t>COMPRA DE ASEO Y CAFETERIA Nevados del Huila</t>
    </r>
    <r>
      <rPr>
        <b/>
        <sz val="11"/>
        <color theme="1"/>
        <rFont val="Arial Narrow"/>
        <family val="2"/>
      </rPr>
      <t xml:space="preserve">, VER ANEXO No 4. DTAO-CSS-N-003-2023 OBSERVACIÓN Y RESPUESTA </t>
    </r>
    <r>
      <rPr>
        <sz val="11"/>
        <color theme="1"/>
        <rFont val="Arial Narrow"/>
        <family val="2"/>
      </rPr>
      <t xml:space="preserve">SUMINISTRO DE ASEO Selva de Florencia. 
</t>
    </r>
    <r>
      <rPr>
        <b/>
        <sz val="11"/>
        <color theme="1"/>
        <rFont val="Arial Narrow"/>
        <family val="2"/>
      </rPr>
      <t xml:space="preserve">DTAM: </t>
    </r>
    <r>
      <rPr>
        <sz val="11"/>
        <color theme="1"/>
        <rFont val="Arial Narrow"/>
        <family val="2"/>
      </rPr>
      <t xml:space="preserve">Se publicó en la palataforma del SECOP II la siguiente respuestas a la observación: </t>
    </r>
    <r>
      <rPr>
        <b/>
        <sz val="11"/>
        <color theme="1"/>
        <rFont val="Arial Narrow"/>
        <family val="2"/>
      </rPr>
      <t>ver ANEXO No. 3 RTA A OBSERVACIONES IPMC-016-2023</t>
    </r>
    <r>
      <rPr>
        <sz val="11"/>
        <color theme="1"/>
        <rFont val="Arial Narrow"/>
        <family val="2"/>
      </rPr>
      <t xml:space="preserve"> Suministro de llantas. 
</t>
    </r>
    <r>
      <rPr>
        <b/>
        <sz val="11"/>
        <color theme="1"/>
        <rFont val="Arial Narrow"/>
        <family val="2"/>
      </rPr>
      <t xml:space="preserve">DTOR: </t>
    </r>
    <r>
      <rPr>
        <sz val="11"/>
        <color theme="1"/>
        <rFont val="Arial Narrow"/>
        <family val="2"/>
      </rPr>
      <t xml:space="preserve">Se publicaron en la palataforma del SECOP II las siguientes respuestas a observaciones: </t>
    </r>
    <r>
      <rPr>
        <b/>
        <sz val="11"/>
        <color theme="1"/>
        <rFont val="Arial Narrow"/>
        <family val="2"/>
      </rPr>
      <t>ver ANEXO No.1</t>
    </r>
    <r>
      <rPr>
        <sz val="11"/>
        <color theme="1"/>
        <rFont val="Arial Narrow"/>
        <family val="2"/>
      </rPr>
      <t>_</t>
    </r>
    <r>
      <rPr>
        <b/>
        <sz val="11"/>
        <color theme="1"/>
        <rFont val="Arial Narrow"/>
        <family val="2"/>
      </rPr>
      <t xml:space="preserve">RTA </t>
    </r>
    <r>
      <rPr>
        <sz val="11"/>
        <color theme="1"/>
        <rFont val="Arial Narrow"/>
        <family val="2"/>
      </rPr>
      <t>observaciones IPMC-DTOR-036-2023 Mantenimientos de Vehiculos,</t>
    </r>
    <r>
      <rPr>
        <b/>
        <sz val="11"/>
        <color theme="1"/>
        <rFont val="Arial Narrow"/>
        <family val="2"/>
      </rPr>
      <t xml:space="preserve"> ver  ANEXO No.2_RTA o</t>
    </r>
    <r>
      <rPr>
        <sz val="11"/>
        <color theme="1"/>
        <rFont val="Arial Narrow"/>
        <family val="2"/>
      </rPr>
      <t xml:space="preserve">bservaciones DTOR-CM-001-2023 Inteventoria obra Chingaza, </t>
    </r>
    <r>
      <rPr>
        <b/>
        <sz val="11"/>
        <color theme="1"/>
        <rFont val="Arial Narrow"/>
        <family val="2"/>
      </rPr>
      <t>ver ANEXO No.3</t>
    </r>
    <r>
      <rPr>
        <sz val="11"/>
        <color theme="1"/>
        <rFont val="Arial Narrow"/>
        <family val="2"/>
      </rPr>
      <t>_</t>
    </r>
    <r>
      <rPr>
        <b/>
        <sz val="11"/>
        <color theme="1"/>
        <rFont val="Arial Narrow"/>
        <family val="2"/>
      </rPr>
      <t>RTA</t>
    </r>
    <r>
      <rPr>
        <sz val="11"/>
        <color theme="1"/>
        <rFont val="Arial Narrow"/>
        <family val="2"/>
      </rPr>
      <t xml:space="preserve"> observaciones DTOR-SAMC-004-2023 Obras Tuparro Sector Tomo, </t>
    </r>
    <r>
      <rPr>
        <b/>
        <sz val="11"/>
        <color theme="1"/>
        <rFont val="Arial Narrow"/>
        <family val="2"/>
      </rPr>
      <t>ver ANEXO No.4_RTA observaciones</t>
    </r>
    <r>
      <rPr>
        <sz val="11"/>
        <color theme="1"/>
        <rFont val="Arial Narrow"/>
        <family val="2"/>
      </rPr>
      <t xml:space="preserve"> IPMC-DTOR-054-2023 insumos Picachos, </t>
    </r>
    <r>
      <rPr>
        <b/>
        <sz val="11"/>
        <color theme="1"/>
        <rFont val="Arial Narrow"/>
        <family val="2"/>
      </rPr>
      <t>ver</t>
    </r>
    <r>
      <rPr>
        <sz val="11"/>
        <color theme="1"/>
        <rFont val="Arial Narrow"/>
        <family val="2"/>
      </rPr>
      <t xml:space="preserve"> </t>
    </r>
    <r>
      <rPr>
        <b/>
        <sz val="11"/>
        <color theme="1"/>
        <rFont val="Arial Narrow"/>
        <family val="2"/>
      </rPr>
      <t>ANEXO No.5_RTA observaciones</t>
    </r>
    <r>
      <rPr>
        <sz val="11"/>
        <color theme="1"/>
        <rFont val="Arial Narrow"/>
        <family val="2"/>
      </rPr>
      <t xml:space="preserve"> IPMC-DTOR-056-2023 Raciones de campaña.
</t>
    </r>
    <r>
      <rPr>
        <b/>
        <sz val="11"/>
        <color theme="1"/>
        <rFont val="Arial Narrow"/>
        <family val="2"/>
      </rPr>
      <t>DTAN:</t>
    </r>
    <r>
      <rPr>
        <sz val="11"/>
        <color theme="1"/>
        <rFont val="Arial Narrow"/>
        <family val="2"/>
      </rPr>
      <t xml:space="preserve">Se publicaron en la palataforma del SECOP II las siguientes respuestas a observaciones: </t>
    </r>
    <r>
      <rPr>
        <b/>
        <sz val="11"/>
        <color theme="1"/>
        <rFont val="Arial Narrow"/>
        <family val="2"/>
      </rPr>
      <t>ver ANEXO No. 1 RESPUESTA OBSERVACIONES</t>
    </r>
    <r>
      <rPr>
        <sz val="11"/>
        <color theme="1"/>
        <rFont val="Arial Narrow"/>
        <family val="2"/>
      </rPr>
      <t xml:space="preserve"> RACIONES SASI-004-2023, v</t>
    </r>
    <r>
      <rPr>
        <b/>
        <sz val="11"/>
        <color theme="1"/>
        <rFont val="Arial Narrow"/>
        <family val="2"/>
      </rPr>
      <t xml:space="preserve">er ANEXO No. 2 RESPUESTA OBSERVACIONES </t>
    </r>
    <r>
      <rPr>
        <sz val="11"/>
        <color theme="1"/>
        <rFont val="Arial Narrow"/>
        <family val="2"/>
      </rPr>
      <t xml:space="preserve">SASI-002-2023 INCENDIOS GRUPAL, </t>
    </r>
    <r>
      <rPr>
        <b/>
        <sz val="11"/>
        <color theme="1"/>
        <rFont val="Arial Narrow"/>
        <family val="2"/>
      </rPr>
      <t>ver ANEXO No. 3 RESPUESTA OBSERVACIONES</t>
    </r>
    <r>
      <rPr>
        <sz val="11"/>
        <color theme="1"/>
        <rFont val="Arial Narrow"/>
        <family val="2"/>
      </rPr>
      <t xml:space="preserve"> SASI-003-2023 EQUIPOS INCENDIOS ANULE.
</t>
    </r>
  </si>
  <si>
    <r>
      <rPr>
        <b/>
        <sz val="11"/>
        <color theme="1"/>
        <rFont val="Arial Narrow"/>
        <family val="2"/>
      </rPr>
      <t>GPC:</t>
    </r>
    <r>
      <rPr>
        <sz val="11"/>
        <color theme="1"/>
        <rFont val="Arial Narrow"/>
        <family val="2"/>
      </rPr>
      <t xml:space="preserve"> 18/08/2023</t>
    </r>
  </si>
  <si>
    <r>
      <rPr>
        <b/>
        <sz val="11"/>
        <color theme="1"/>
        <rFont val="Arial Narrow"/>
        <family val="2"/>
      </rPr>
      <t>GPC:</t>
    </r>
    <r>
      <rPr>
        <sz val="11"/>
        <color theme="1"/>
        <rFont val="Arial Narrow"/>
        <family val="2"/>
      </rPr>
      <t xml:space="preserve"> Por parte del Grupo de Gestión Humana, asistió a Sesión Comité Código de Integridad, Prevención de Riesgos de Corrupción, Conflicto de Intereses, Transparencia y Ética, con el fin de normalizar y preparar presentación para Parques Nacionales Naturales de Colombia.
Anexo 1. Registro_asistencia_participantes 2023-06-22 Código Integridad
Anexo 2. Presentación_Acciones_estrategia_politica_integridad 2023-06-22</t>
    </r>
  </si>
  <si>
    <r>
      <rPr>
        <b/>
        <sz val="11"/>
        <color theme="1"/>
        <rFont val="Arial Narrow"/>
        <family val="2"/>
      </rPr>
      <t xml:space="preserve">GPC: </t>
    </r>
    <r>
      <rPr>
        <sz val="11"/>
        <color theme="1"/>
        <rFont val="Arial Narrow"/>
        <family val="2"/>
      </rPr>
      <t>18/08/2023</t>
    </r>
  </si>
  <si>
    <t>GPC: Se realizó encuesta  encuesta de conocimiento al Grupo de Procesos Corporativos con el fin de realizar seguimiento al conocimiento y apropiación sobre los lineamientos estandarizados y documentados por la Entidad relacionados con conflicto de intereses.
Así mismo se realizó socialización a través de correo electrónico del procedimiento y presentación de Conflicto de Interéses.
Anexo1: Análisis de encuesta sobre el conocimiento y apropiación sobre los lineamientos relacionados con conflicto de intereses
Anexo 2. Correo Recordatorio cumplimiento procedimiento conflicto de intereses
Anexo 3. Presentación Conflicto de interese</t>
  </si>
  <si>
    <r>
      <rPr>
        <b/>
        <sz val="11"/>
        <color theme="1"/>
        <rFont val="Arial Narrow"/>
        <family val="2"/>
      </rPr>
      <t>GPC: 100</t>
    </r>
    <r>
      <rPr>
        <sz val="11"/>
        <color theme="1"/>
        <rFont val="Arial Narrow"/>
        <family val="2"/>
      </rPr>
      <t>%</t>
    </r>
  </si>
  <si>
    <r>
      <rPr>
        <b/>
        <sz val="12"/>
        <color rgb="FF000000"/>
        <rFont val="Arial Narrow"/>
        <family val="2"/>
      </rPr>
      <t xml:space="preserve">GC: </t>
    </r>
    <r>
      <rPr>
        <sz val="12"/>
        <color rgb="FF000000"/>
        <rFont val="Arial Narrow"/>
        <family val="2"/>
      </rPr>
      <t>16/08/2023</t>
    </r>
  </si>
  <si>
    <r>
      <rPr>
        <b/>
        <sz val="12"/>
        <color rgb="FF000000"/>
        <rFont val="Arial Narrow"/>
        <family val="2"/>
      </rPr>
      <t xml:space="preserve">GC: </t>
    </r>
    <r>
      <rPr>
        <sz val="12"/>
        <color rgb="FF000000"/>
        <rFont val="Arial Narrow"/>
        <family val="2"/>
      </rPr>
      <t xml:space="preserve">Se implementa  la plataforma transaccional SECOP II  incorporando  documentación en forma virtual. Ver Anexo No. 1 - Evidencia usuarios del SECOP de publicación. </t>
    </r>
  </si>
  <si>
    <r>
      <rPr>
        <b/>
        <sz val="12"/>
        <color rgb="FF000000"/>
        <rFont val="Arial Narrow"/>
        <family val="2"/>
      </rPr>
      <t xml:space="preserve">GC: </t>
    </r>
    <r>
      <rPr>
        <sz val="12"/>
        <color rgb="FF000000"/>
        <rFont val="Arial Narrow"/>
        <family val="2"/>
      </rPr>
      <t>66%</t>
    </r>
  </si>
  <si>
    <r>
      <rPr>
        <b/>
        <sz val="12"/>
        <color rgb="FF000000"/>
        <rFont val="Arial Narrow"/>
        <family val="2"/>
      </rPr>
      <t xml:space="preserve">GTIC: </t>
    </r>
    <r>
      <rPr>
        <sz val="12"/>
        <color rgb="FF000000"/>
        <rFont val="Arial Narrow"/>
        <family val="2"/>
      </rPr>
      <t>Realiza la supervisión del contrato de conectividad en ejecución y monitoreo sobre el esquema de conectividad.</t>
    </r>
  </si>
  <si>
    <r>
      <rPr>
        <b/>
        <sz val="12"/>
        <color rgb="FF000000"/>
        <rFont val="Arial Narrow"/>
        <family val="2"/>
      </rPr>
      <t xml:space="preserve">DTAN: </t>
    </r>
    <r>
      <rPr>
        <sz val="12"/>
        <color rgb="FF000000"/>
        <rFont val="Arial Narrow"/>
        <family val="2"/>
      </rPr>
      <t xml:space="preserve">La información del portal y la intranet, puntualmente el recorrido virtual se actualizan a medida que las áreas protegidas y la dtan solicitan cambios en este espacio por ingreso o retiro de funcionarios y contratistas. Se adjuntan en el drive  los pdfs con el nombre de cada uno de las áreas protegidas y la dtan donde se evidencia que los contenidos están actualizados según solicitudes. Así mismo se adjunta un archivo con el nombre correos electrónicos donde se evidencia las solicitudes de las áreas protegidas. 
</t>
    </r>
    <r>
      <rPr>
        <b/>
        <sz val="12"/>
        <color rgb="FF000000"/>
        <rFont val="Arial Narrow"/>
        <family val="2"/>
      </rPr>
      <t xml:space="preserve">Anexos: </t>
    </r>
    <r>
      <rPr>
        <sz val="12"/>
        <color rgb="FF000000"/>
        <rFont val="Arial Narrow"/>
        <family val="2"/>
      </rPr>
      <t>CATATUMBO, COCUY, Correos electronicos, DTAN, ESTORAQUES, GUANENTA, IGUAQUE, PISBA, TAMA, YARGIUIES.</t>
    </r>
  </si>
  <si>
    <r>
      <rPr>
        <b/>
        <sz val="12"/>
        <color rgb="FF000000"/>
        <rFont val="Arial Narrow"/>
        <family val="2"/>
      </rPr>
      <t xml:space="preserve">DTAN: </t>
    </r>
    <r>
      <rPr>
        <sz val="12"/>
        <color rgb="FF000000"/>
        <rFont val="Arial Narrow"/>
        <family val="2"/>
      </rPr>
      <t xml:space="preserve">La información de copias de seguridad se salvaguarda periodicamente en el drive del correo electronico: soporteit.dtan@parquesnacionaes.gov.co, cuenta de correo con espacio ilimitado para esta actividad, el link del drive es el sigueinte: https://drive.google.com/drive/folders/11jS0yrmZa1sLO7w-XQUKtylBxLX2rWIF?usp=sharing
Así mismo se adjunta el pdf con el resumen de las copias de seguridad realizadas para el presente cuatrimestre por cada área protegida adscrita a la DTAN. 
</t>
    </r>
    <r>
      <rPr>
        <b/>
        <sz val="12"/>
        <color rgb="FF000000"/>
        <rFont val="Arial Narrow"/>
        <family val="2"/>
      </rPr>
      <t>Anexo:</t>
    </r>
    <r>
      <rPr>
        <sz val="12"/>
        <color rgb="FF000000"/>
        <rFont val="Arial Narrow"/>
        <family val="2"/>
      </rPr>
      <t xml:space="preserve"> COPIAS DE SEGURIDAD DTAN Y AREAS PROTEGIDAS 2023</t>
    </r>
  </si>
  <si>
    <r>
      <rPr>
        <b/>
        <sz val="12"/>
        <rFont val="Arial Narrow"/>
        <family val="2"/>
      </rPr>
      <t xml:space="preserve">GGCI: </t>
    </r>
    <r>
      <rPr>
        <sz val="12"/>
        <rFont val="Arial Narrow"/>
        <family val="2"/>
      </rPr>
      <t xml:space="preserve">Con el objetivo de generar y estructurar la información a partir del catalogo de objetos se generaron diferentes reuniones en el primer semestre entre el equipo de GGCI y GTIC para analizar la estructura y organización de la información geográfica buscando estandarizar a los procesos y procedimientos vigentes de la entidad en la base de datos geográfiica
Anexo_1: ListadAsisten_Diseño_Estructura_Actualiza_CatalogoObjetos
</t>
    </r>
  </si>
  <si>
    <r>
      <rPr>
        <b/>
        <sz val="12"/>
        <color rgb="FF000000"/>
        <rFont val="Arial Narrow"/>
        <family val="2"/>
      </rPr>
      <t xml:space="preserve">GGCI: </t>
    </r>
    <r>
      <rPr>
        <sz val="12"/>
        <color rgb="FF000000"/>
        <rFont val="Arial Narrow"/>
        <family val="2"/>
      </rPr>
      <t>50%</t>
    </r>
  </si>
  <si>
    <t>GPC: En la vigencia 2022 se realizó dos sensibilizaciones y mesas técnicas con el Archivo General de la Nación, en los temas de socializacion en los temas de actualización de tablas de retención documental y sensibilización en temas de ventanillas únicas.
Anexo 1. Acta-Asistencia Técnica AGN 30Marzo2023
Anexo 2. Lista Asistencia Sensibilización Actualización TRD-AGN 28Abril2023</t>
  </si>
  <si>
    <t>GPC: 100%</t>
  </si>
  <si>
    <t>DTCA-PNN-COR: Para este cuatrimestre no se adelantaron acciones, las mismas se tienen programadas para el Siguiente cuatrimestre.</t>
  </si>
  <si>
    <t>DTCA-PNN-COR: 0%</t>
  </si>
  <si>
    <r>
      <rPr>
        <b/>
        <sz val="12"/>
        <color rgb="FF000000"/>
        <rFont val="Arial Narrow"/>
        <family val="2"/>
      </rPr>
      <t xml:space="preserve">GPC: </t>
    </r>
    <r>
      <rPr>
        <sz val="12"/>
        <color rgb="FF000000"/>
        <rFont val="Arial Narrow"/>
        <family val="2"/>
      </rPr>
      <t>18/08/2023</t>
    </r>
  </si>
  <si>
    <r>
      <rPr>
        <b/>
        <sz val="12"/>
        <color rgb="FF000000"/>
        <rFont val="Arial Narrow"/>
        <family val="2"/>
      </rPr>
      <t>DTCA-PNN-COR:</t>
    </r>
    <r>
      <rPr>
        <sz val="12"/>
        <color rgb="FF000000"/>
        <rFont val="Arial Narrow"/>
        <family val="2"/>
      </rPr>
      <t xml:space="preserve"> 18/08/2023</t>
    </r>
  </si>
  <si>
    <r>
      <rPr>
        <b/>
        <sz val="12"/>
        <color rgb="FF000000"/>
        <rFont val="Arial Narrow"/>
        <family val="2"/>
      </rPr>
      <t xml:space="preserve">OAJ: </t>
    </r>
    <r>
      <rPr>
        <sz val="12"/>
        <color rgb="FF000000"/>
        <rFont val="Arial Narrow"/>
        <family val="2"/>
      </rPr>
      <t>20/08/2023</t>
    </r>
  </si>
  <si>
    <r>
      <rPr>
        <b/>
        <sz val="12"/>
        <color rgb="FF000000"/>
        <rFont val="Arial Narrow"/>
        <family val="2"/>
      </rPr>
      <t>OAJ</t>
    </r>
    <r>
      <rPr>
        <sz val="12"/>
        <color rgb="FF000000"/>
        <rFont val="Arial Narrow"/>
        <family val="2"/>
      </rPr>
      <t>: Se realizó el diligenciamiento de las matriz de seguimiento de los productos jurídicos que desarrolló la OAJ.
20230817 Anexo 1. Base de datos actos administrativos.
20230817 Anexo 2 Base de actuaciones prediales.
20230817 Anexo 4. Base de datos procesos penales.
20230817 Anexo 5. Base de datos acciones de tutela.
20230817 Anexo 6. Base de datos procesos judiciales.</t>
    </r>
  </si>
  <si>
    <r>
      <rPr>
        <b/>
        <sz val="12"/>
        <color rgb="FF000000"/>
        <rFont val="Arial Narrow"/>
        <family val="2"/>
      </rPr>
      <t xml:space="preserve">OAJ: </t>
    </r>
    <r>
      <rPr>
        <sz val="12"/>
        <color rgb="FF000000"/>
        <rFont val="Arial Narrow"/>
        <family val="2"/>
      </rPr>
      <t>66%</t>
    </r>
  </si>
  <si>
    <r>
      <rPr>
        <b/>
        <sz val="12"/>
        <color rgb="FF000000"/>
        <rFont val="Arial Narrow"/>
        <family val="2"/>
      </rPr>
      <t xml:space="preserve">GAU: </t>
    </r>
    <r>
      <rPr>
        <sz val="12"/>
        <color rgb="FF000000"/>
        <rFont val="Arial Narrow"/>
        <family val="2"/>
      </rPr>
      <t>23/08/2023</t>
    </r>
  </si>
  <si>
    <r>
      <rPr>
        <b/>
        <sz val="12"/>
        <color rgb="FF000000"/>
        <rFont val="Arial Narrow"/>
        <family val="2"/>
      </rPr>
      <t xml:space="preserve">GAU: </t>
    </r>
    <r>
      <rPr>
        <sz val="12"/>
        <color rgb="FF000000"/>
        <rFont val="Arial Narrow"/>
        <family val="2"/>
      </rPr>
      <t>70%</t>
    </r>
  </si>
  <si>
    <r>
      <rPr>
        <b/>
        <sz val="12"/>
        <color rgb="FF000000"/>
        <rFont val="Arial Narrow"/>
        <family val="2"/>
      </rPr>
      <t xml:space="preserve">GAU: 1) </t>
    </r>
    <r>
      <rPr>
        <sz val="12"/>
        <color rgb="FF000000"/>
        <rFont val="Arial Narrow"/>
        <family val="2"/>
      </rPr>
      <t>Se asisitió en actividad de participación ciudadana en el colegio Tibabuyes, dando a conocer a los estudiantes información general de la entidad.
Evidencia: Formato de asistencia - Registro fotográfico.</t>
    </r>
    <r>
      <rPr>
        <b/>
        <sz val="12"/>
        <color rgb="FF000000"/>
        <rFont val="Arial Narrow"/>
        <family val="2"/>
      </rPr>
      <t xml:space="preserve">
2) </t>
    </r>
    <r>
      <rPr>
        <sz val="12"/>
        <color rgb="FF000000"/>
        <rFont val="Arial Narrow"/>
        <family val="2"/>
      </rPr>
      <t xml:space="preserve">Se participó en feria realizada por la Superintendencia de Sociedades, dando a conocer los servicios y trámites de Parques Nacionales Naturales de Colombia.
Evidencia: Formato de asistencia - Registro fotográfico.
</t>
    </r>
    <r>
      <rPr>
        <b/>
        <sz val="12"/>
        <color rgb="FF000000"/>
        <rFont val="Arial Narrow"/>
        <family val="2"/>
      </rPr>
      <t>3)</t>
    </r>
    <r>
      <rPr>
        <sz val="12"/>
        <color rgb="FF000000"/>
        <rFont val="Arial Narrow"/>
        <family val="2"/>
      </rPr>
      <t xml:space="preserve"> Se partició en feria realizada en la Universidad Santo Tomas, brindando información de los trámites y servicios de la entidad.
Evidencias: Formato de asistencia - Registro fotográfico</t>
    </r>
  </si>
  <si>
    <r>
      <rPr>
        <b/>
        <sz val="12"/>
        <color rgb="FF000000"/>
        <rFont val="Arial Narrow"/>
        <family val="2"/>
      </rPr>
      <t xml:space="preserve">GGF: </t>
    </r>
    <r>
      <rPr>
        <sz val="12"/>
        <color rgb="FF000000"/>
        <rFont val="Arial Narrow"/>
        <family val="2"/>
      </rPr>
      <t>Se realiza seguimiento a la ejecución de ingresos de Transferencias del Sector Eléctrico frente al aforo para la vigencia</t>
    </r>
  </si>
  <si>
    <r>
      <rPr>
        <b/>
        <sz val="12"/>
        <color rgb="FF000000"/>
        <rFont val="Arial Narrow"/>
        <family val="2"/>
      </rPr>
      <t xml:space="preserve">GGF: </t>
    </r>
    <r>
      <rPr>
        <sz val="12"/>
        <color rgb="FF000000"/>
        <rFont val="Arial Narrow"/>
        <family val="2"/>
      </rPr>
      <t>31/07/2023</t>
    </r>
  </si>
  <si>
    <r>
      <rPr>
        <b/>
        <sz val="12"/>
        <color rgb="FF000000"/>
        <rFont val="Arial Narrow"/>
        <family val="2"/>
      </rPr>
      <t xml:space="preserve">GGF: </t>
    </r>
    <r>
      <rPr>
        <sz val="12"/>
        <color rgb="FF000000"/>
        <rFont val="Arial Narrow"/>
        <family val="2"/>
      </rPr>
      <t>66,66%</t>
    </r>
  </si>
  <si>
    <t>El monitoreo y los soportes suministrados, son conformes a la descripción del mapade riesgos, denotando un adecuado seguimiento</t>
  </si>
  <si>
    <r>
      <rPr>
        <b/>
        <sz val="10"/>
        <rFont val="Arial Narrow"/>
        <family val="2"/>
      </rPr>
      <t>DTOR:</t>
    </r>
    <r>
      <rPr>
        <sz val="10"/>
        <rFont val="Arial Narrow"/>
        <family val="2"/>
      </rPr>
      <t xml:space="preserve"> 09/08/2023
</t>
    </r>
    <r>
      <rPr>
        <b/>
        <sz val="10"/>
        <rFont val="Arial Narrow"/>
        <family val="2"/>
      </rPr>
      <t>DTPA:</t>
    </r>
    <r>
      <rPr>
        <sz val="10"/>
        <rFont val="Arial Narrow"/>
        <family val="2"/>
      </rPr>
      <t xml:space="preserve">  09/08/2023
</t>
    </r>
    <r>
      <rPr>
        <b/>
        <sz val="10"/>
        <rFont val="Arial Narrow"/>
        <family val="2"/>
      </rPr>
      <t>DTCA:</t>
    </r>
    <r>
      <rPr>
        <sz val="10"/>
        <rFont val="Arial Narrow"/>
        <family val="2"/>
      </rPr>
      <t xml:space="preserve"> 09/08/2023
</t>
    </r>
    <r>
      <rPr>
        <b/>
        <sz val="10"/>
        <rFont val="Arial Narrow"/>
        <family val="2"/>
      </rPr>
      <t>DTAM:</t>
    </r>
    <r>
      <rPr>
        <sz val="10"/>
        <rFont val="Arial Narrow"/>
        <family val="2"/>
      </rPr>
      <t xml:space="preserve"> 09/08/2023
</t>
    </r>
    <r>
      <rPr>
        <b/>
        <sz val="10"/>
        <rFont val="Arial Narrow"/>
        <family val="2"/>
      </rPr>
      <t>DTAO:</t>
    </r>
    <r>
      <rPr>
        <sz val="10"/>
        <rFont val="Arial Narrow"/>
        <family val="2"/>
      </rPr>
      <t xml:space="preserve"> 10/08/2023
</t>
    </r>
    <r>
      <rPr>
        <b/>
        <sz val="10"/>
        <rFont val="Arial Narrow"/>
        <family val="2"/>
      </rPr>
      <t>DTAN:</t>
    </r>
    <r>
      <rPr>
        <sz val="10"/>
        <rFont val="Arial Narrow"/>
        <family val="2"/>
      </rPr>
      <t xml:space="preserve"> 10/08/2023</t>
    </r>
  </si>
  <si>
    <t>El monitoreo y los soportes suministrados, son conformes a la descripción del mapade riesgos, denotando un adecuado seguimiento.</t>
  </si>
  <si>
    <r>
      <rPr>
        <b/>
        <sz val="10"/>
        <rFont val="Arial Narrow"/>
        <family val="2"/>
      </rPr>
      <t xml:space="preserve">GPC: </t>
    </r>
    <r>
      <rPr>
        <sz val="10"/>
        <rFont val="Arial Narrow"/>
        <family val="2"/>
      </rPr>
      <t xml:space="preserve">Con base en la acción de Control se realizó el ingreso de bienes a nivel nacional y se envío el correo a la Aseguradora para el proceso de inclución en los seguros, así mismo se anexo de los bienes ingresados en las respectivas pólizas por parte de la aseguradora.
https://drive.google.com/drive/folders/1umPeiPLxt9B-lJDNAL6cT0Zb_6S8kPP4
</t>
    </r>
    <r>
      <rPr>
        <sz val="10"/>
        <color theme="1"/>
        <rFont val="Arial Narrow"/>
        <family val="2"/>
      </rPr>
      <t xml:space="preserve">Anexo 1. Anexos II Cuatrimestre $3.018.406
</t>
    </r>
  </si>
  <si>
    <r>
      <rPr>
        <b/>
        <sz val="10"/>
        <rFont val="Arial Narrow"/>
        <family val="2"/>
      </rPr>
      <t>DTOR:</t>
    </r>
    <r>
      <rPr>
        <sz val="10"/>
        <rFont val="Arial Narrow"/>
        <family val="2"/>
      </rPr>
      <t xml:space="preserve">  "Dado que no se materializó el control no se activa por ende no se ejecuta y no se generan evidencias
</t>
    </r>
    <r>
      <rPr>
        <b/>
        <sz val="10"/>
        <rFont val="Arial Narrow"/>
        <family val="2"/>
      </rPr>
      <t xml:space="preserve">DTPA: </t>
    </r>
    <r>
      <rPr>
        <sz val="10"/>
        <rFont val="Arial Narrow"/>
        <family val="2"/>
      </rPr>
      <t xml:space="preserve"> En el cuatrimestre reportado se presentaron los siguientes siniestros en los PNN MUNCHIQUE, PNN MALPELO y PNN UTRIA, se realizó memorando dirigido a la oficina de Control Disciplinario Interno informando la situación presentada. Es importante resaltar que se aplicaria la garantia a los siniestros.
Evidencias: Anexo_ELEMENTOS DE BUCEO .MALPELO, Anexo_MOTO YAMAHA 125 PLACA KZJ82-MUNCHIQUE, Anexo_REPORTE CONDOR -MUNCHIQUE, Anexo_REPORTE DOS MOTORES YAMAHA -MALPELO, Anexo_REPORTE SINIESTRO HURTO MOTOCICLETA-UTRIA
Link evidencias: 
https://drive.google.com/drive/folders/1U6c__1vnhm9h2WCAxJyISsPq5rJ4W7u2
</t>
    </r>
    <r>
      <rPr>
        <b/>
        <sz val="10"/>
        <rFont val="Arial Narrow"/>
        <family val="2"/>
      </rPr>
      <t xml:space="preserve">DTCA: </t>
    </r>
    <r>
      <rPr>
        <sz val="10"/>
        <rFont val="Arial Narrow"/>
        <family val="2"/>
      </rPr>
      <t xml:space="preserve">Para el reporte correspondiente al segundo cuatrimestre de la vigencia 2023, la Dirección Territorial Caribe reportó 4 siniestros a la oficina de control disciplinario. De igual manera, se realizó la inclusión de 5 bienes devolutivos correspondientes a reposición de siniestro.
https://drive.google.com/drive/folders/1dPz8rsEvp3GUZ_cPowRrgtxetBNqJM_0
</t>
    </r>
    <r>
      <rPr>
        <b/>
        <sz val="10"/>
        <rFont val="Arial Narrow"/>
        <family val="2"/>
      </rPr>
      <t xml:space="preserve">DTAO: </t>
    </r>
    <r>
      <rPr>
        <sz val="10"/>
        <rFont val="Arial Narrow"/>
        <family val="2"/>
      </rPr>
      <t xml:space="preserve">No se presentaron siniestros o perdida de bienes durante el II cuatrimestre. No se adjuntan evidencias.
</t>
    </r>
    <r>
      <rPr>
        <b/>
        <sz val="10"/>
        <rFont val="Arial Narrow"/>
        <family val="2"/>
      </rPr>
      <t>DTAM:</t>
    </r>
    <r>
      <rPr>
        <sz val="10"/>
        <rFont val="Arial Narrow"/>
        <family val="2"/>
      </rPr>
      <t xml:space="preserve"> No se presentaron siniestros o perdida de bienes durante el II cuatrimestre. No se adjuntan evidencias.
</t>
    </r>
    <r>
      <rPr>
        <b/>
        <sz val="10"/>
        <rFont val="Arial Narrow"/>
        <family val="2"/>
      </rPr>
      <t>DTAN:</t>
    </r>
    <r>
      <rPr>
        <sz val="10"/>
        <rFont val="Arial Narrow"/>
        <family val="2"/>
      </rPr>
      <t xml:space="preserve"> Para el segundo cuatriemestre de 2023 la DTAN reporto siniestros mediante memorandos se  procedió a informar a la oficina de Control Disciplinario interno. 1. Reporte de siniestro 20235570000363.-  2. Reporte de siniestro 120235570000553. Anexo enlace al drive con las evidencias:
https://drive.google.com/drive/folders/1rTlTB76uSWOD2d8u4-gCnPbCnqEPIOg9</t>
    </r>
  </si>
  <si>
    <t>NC X</t>
  </si>
  <si>
    <t>DTPA X
DTCA X
DTAN X</t>
  </si>
  <si>
    <t xml:space="preserve">DTAO X
DTOR X
DTAM X
</t>
  </si>
  <si>
    <r>
      <rPr>
        <b/>
        <sz val="10"/>
        <rFont val="Arial Narrow"/>
        <family val="2"/>
      </rPr>
      <t>DTOR:</t>
    </r>
    <r>
      <rPr>
        <sz val="10"/>
        <rFont val="Arial Narrow"/>
        <family val="2"/>
      </rPr>
      <t xml:space="preserve"> 09/08/2023
</t>
    </r>
    <r>
      <rPr>
        <b/>
        <sz val="10"/>
        <rFont val="Arial Narrow"/>
        <family val="2"/>
      </rPr>
      <t>DTPA:</t>
    </r>
    <r>
      <rPr>
        <sz val="10"/>
        <rFont val="Arial Narrow"/>
        <family val="2"/>
      </rPr>
      <t xml:space="preserve"> 09/08/2023
</t>
    </r>
    <r>
      <rPr>
        <b/>
        <sz val="10"/>
        <rFont val="Arial Narrow"/>
        <family val="2"/>
      </rPr>
      <t>DTCA:</t>
    </r>
    <r>
      <rPr>
        <sz val="10"/>
        <rFont val="Arial Narrow"/>
        <family val="2"/>
      </rPr>
      <t xml:space="preserve"> 09/08/2023
</t>
    </r>
    <r>
      <rPr>
        <b/>
        <sz val="10"/>
        <rFont val="Arial Narrow"/>
        <family val="2"/>
      </rPr>
      <t xml:space="preserve">DTAM: </t>
    </r>
    <r>
      <rPr>
        <sz val="10"/>
        <rFont val="Arial Narrow"/>
        <family val="2"/>
      </rPr>
      <t xml:space="preserve">09/08/2023
</t>
    </r>
    <r>
      <rPr>
        <b/>
        <sz val="10"/>
        <rFont val="Arial Narrow"/>
        <family val="2"/>
      </rPr>
      <t>DTAO:</t>
    </r>
    <r>
      <rPr>
        <sz val="10"/>
        <rFont val="Arial Narrow"/>
        <family val="2"/>
      </rPr>
      <t xml:space="preserve"> 10/08/2023
</t>
    </r>
    <r>
      <rPr>
        <b/>
        <sz val="10"/>
        <rFont val="Arial Narrow"/>
        <family val="2"/>
      </rPr>
      <t>DTAN:</t>
    </r>
    <r>
      <rPr>
        <sz val="10"/>
        <rFont val="Arial Narrow"/>
        <family val="2"/>
      </rPr>
      <t xml:space="preserve"> 10/08/2023</t>
    </r>
  </si>
  <si>
    <t>DTOR: 66%
DTPA: 66%
DTCA: 66%
DTAM: 66%
DTAO: 66%
DTAN: 66%</t>
  </si>
  <si>
    <t>DTOR:X
DTPA: X
DTCA: X
DTAM: X
DTAO: X
DTAN: X</t>
  </si>
  <si>
    <r>
      <rPr>
        <b/>
        <sz val="12"/>
        <color rgb="FF000000"/>
        <rFont val="Arial Narrow"/>
        <family val="2"/>
      </rPr>
      <t>GPC</t>
    </r>
    <r>
      <rPr>
        <sz val="12"/>
        <color rgb="FF000000"/>
        <rFont val="Arial Narrow"/>
        <family val="2"/>
      </rPr>
      <t>: 18/08/2023</t>
    </r>
  </si>
  <si>
    <r>
      <rPr>
        <b/>
        <sz val="12"/>
        <color rgb="FF000000"/>
        <rFont val="Arial Narrow"/>
        <family val="2"/>
      </rPr>
      <t xml:space="preserve">OAP: </t>
    </r>
    <r>
      <rPr>
        <sz val="12"/>
        <color rgb="FF000000"/>
        <rFont val="Arial Narrow"/>
        <family val="2"/>
      </rPr>
      <t>50%</t>
    </r>
  </si>
  <si>
    <r>
      <rPr>
        <b/>
        <sz val="12"/>
        <color rgb="FF000000"/>
        <rFont val="Arial Narrow"/>
        <family val="2"/>
      </rPr>
      <t>GPC</t>
    </r>
    <r>
      <rPr>
        <sz val="12"/>
        <color rgb="FF000000"/>
        <rFont val="Arial Narrow"/>
        <family val="2"/>
      </rPr>
      <t>: A través de la Intranet de Parques Nacionales Naturales de Colombia, se realizan campañas de uso eficiente del Agua y la Energía.
Se tiene programado para el próximo cuatrimestre campañas a través de flashes informativos.
https://intranet.parquesnacionales.gov.co/</t>
    </r>
  </si>
  <si>
    <r>
      <rPr>
        <b/>
        <sz val="11"/>
        <rFont val="Arial Narrow"/>
        <family val="2"/>
      </rPr>
      <t>DTOR:</t>
    </r>
    <r>
      <rPr>
        <sz val="11"/>
        <rFont val="Arial Narrow"/>
        <family val="2"/>
      </rPr>
      <t xml:space="preserve"> 09/08/2023
</t>
    </r>
    <r>
      <rPr>
        <b/>
        <sz val="11"/>
        <rFont val="Arial Narrow"/>
        <family val="2"/>
      </rPr>
      <t>DTPA:</t>
    </r>
    <r>
      <rPr>
        <sz val="11"/>
        <rFont val="Arial Narrow"/>
        <family val="2"/>
      </rPr>
      <t xml:space="preserve">  09/08/2023
</t>
    </r>
    <r>
      <rPr>
        <b/>
        <sz val="11"/>
        <rFont val="Arial Narrow"/>
        <family val="2"/>
      </rPr>
      <t>DTCA:</t>
    </r>
    <r>
      <rPr>
        <sz val="11"/>
        <rFont val="Arial Narrow"/>
        <family val="2"/>
      </rPr>
      <t xml:space="preserve"> 09/08/2023
</t>
    </r>
    <r>
      <rPr>
        <b/>
        <sz val="11"/>
        <rFont val="Arial Narrow"/>
        <family val="2"/>
      </rPr>
      <t xml:space="preserve">DTAM: </t>
    </r>
    <r>
      <rPr>
        <sz val="11"/>
        <rFont val="Arial Narrow"/>
        <family val="2"/>
      </rPr>
      <t xml:space="preserve">09/08/2023
</t>
    </r>
    <r>
      <rPr>
        <b/>
        <sz val="11"/>
        <rFont val="Arial Narrow"/>
        <family val="2"/>
      </rPr>
      <t>DTAO:</t>
    </r>
    <r>
      <rPr>
        <sz val="11"/>
        <rFont val="Arial Narrow"/>
        <family val="2"/>
      </rPr>
      <t xml:space="preserve"> 10/08/2023
</t>
    </r>
    <r>
      <rPr>
        <b/>
        <sz val="11"/>
        <rFont val="Arial Narrow"/>
        <family val="2"/>
      </rPr>
      <t>DTAN:</t>
    </r>
    <r>
      <rPr>
        <sz val="11"/>
        <rFont val="Arial Narrow"/>
        <family val="2"/>
      </rPr>
      <t xml:space="preserve"> 10/08/2023</t>
    </r>
  </si>
  <si>
    <t>DTOR X
DTPA X
DTCA X
DTAM X
DTAO X
DTAN X</t>
  </si>
  <si>
    <t>na</t>
  </si>
  <si>
    <t>GPC X</t>
  </si>
  <si>
    <t xml:space="preserve">
DTAO X
DTOR X
DTAM X
</t>
  </si>
  <si>
    <r>
      <rPr>
        <b/>
        <sz val="11"/>
        <color rgb="FF000000"/>
        <rFont val="Arial Narrow"/>
        <family val="2"/>
      </rPr>
      <t>DTPA</t>
    </r>
    <r>
      <rPr>
        <sz val="11"/>
        <color rgb="FF000000"/>
        <rFont val="Arial Narrow"/>
        <family val="2"/>
      </rPr>
      <t xml:space="preserve"> El monitoreo y los soportes suministrados, son conformes a la descripción del mapade riesgos, denotando un adecuado seguimiento
</t>
    </r>
    <r>
      <rPr>
        <b/>
        <sz val="11"/>
        <color rgb="FF000000"/>
        <rFont val="Arial Narrow"/>
        <family val="2"/>
      </rPr>
      <t>DTCA</t>
    </r>
    <r>
      <rPr>
        <sz val="11"/>
        <color rgb="FF000000"/>
        <rFont val="Arial Narrow"/>
        <family val="2"/>
      </rPr>
      <t xml:space="preserve"> El monitoreo y los soportes suministrados, son conformes a la descripción del mapade riesgos, denotando un adecuado seguimiento
</t>
    </r>
    <r>
      <rPr>
        <b/>
        <sz val="11"/>
        <color rgb="FF000000"/>
        <rFont val="Arial Narrow"/>
        <family val="2"/>
      </rPr>
      <t>DTAN</t>
    </r>
    <r>
      <rPr>
        <sz val="11"/>
        <color rgb="FF000000"/>
        <rFont val="Arial Narrow"/>
        <family val="2"/>
      </rPr>
      <t xml:space="preserve"> El monitoreo y los soportes suministrados, son conformes a la descripción del mapade riesgos, denotando un adecuado seguimiento.
</t>
    </r>
    <r>
      <rPr>
        <b/>
        <sz val="11"/>
        <color rgb="FF000000"/>
        <rFont val="Arial Narrow"/>
        <family val="2"/>
      </rPr>
      <t>DTAO</t>
    </r>
    <r>
      <rPr>
        <sz val="11"/>
        <color rgb="FF000000"/>
        <rFont val="Arial Narrow"/>
        <family val="2"/>
      </rPr>
      <t xml:space="preserve">: No se materializó el riesgo
</t>
    </r>
    <r>
      <rPr>
        <b/>
        <sz val="11"/>
        <color rgb="FF000000"/>
        <rFont val="Arial Narrow"/>
        <family val="2"/>
      </rPr>
      <t>DTOR</t>
    </r>
    <r>
      <rPr>
        <sz val="11"/>
        <color rgb="FF000000"/>
        <rFont val="Arial Narrow"/>
        <family val="2"/>
      </rPr>
      <t xml:space="preserve">: No se materializó el riesgo
</t>
    </r>
    <r>
      <rPr>
        <b/>
        <sz val="11"/>
        <color rgb="FF000000"/>
        <rFont val="Arial Narrow"/>
        <family val="2"/>
      </rPr>
      <t>DTAM</t>
    </r>
    <r>
      <rPr>
        <sz val="11"/>
        <color rgb="FF000000"/>
        <rFont val="Arial Narrow"/>
        <family val="2"/>
      </rPr>
      <t>: No se materializó el riesgo</t>
    </r>
  </si>
  <si>
    <t xml:space="preserve">
DTOR: El monitoreo y los soportes suministrados, son conformes a la descripción del mapa de riesgos, denotando un adecuado seguimiento.
DTPA: El monitoreo y los soportes suministrados, son conformes a la descripción del mapa de riesgos, denotando un adecuado seguimiento.
DTAM: El monitoreo y los soportes suministrados, son conformes a la descripción del mapa de riesgos, denotando un adecuado seguimiento. 
DTAO: El monitoreo y los soportes suministrados, son conformes a la descripción del mapa de riesgos, denotando un adecuado seguimiento.
DTAN están conforme a la descripción del mapade riesgos, denotando un adecuado seguimiento.
DTCA están conforme a la descripción del mapa de riesgos, denotando un adecuado seguimiento. </t>
  </si>
  <si>
    <r>
      <rPr>
        <b/>
        <sz val="10"/>
        <rFont val="Arial Narrow"/>
        <family val="2"/>
      </rPr>
      <t>DTOR:</t>
    </r>
    <r>
      <rPr>
        <sz val="10"/>
        <rFont val="Arial Narrow"/>
        <family val="2"/>
      </rPr>
      <t xml:space="preserve"> 1 Se reporta las evidencias correspondientes al segundo cuatrtrimestre  así:  Para el trimestre del 1 de mayo al 31 de julio se realizaron las siguientes entradas a almacén clasificadas así: 12 entradas almacén  por Gobierno y 8 Entradas almacén  por Fonam 
ANEXO 1.1 Entradas almacen gobierno, 
ANEXO 1.2 Entradas almacen  fonam.  2.  Formatos de Inclusión de 24 elementos como controlable y devoluticos para su correspondiente aseguramiento Anexo 2.1 aseguramiento _programas _seguros. 3. Correo de envio de formato de inclusion y/o Exclusión al nivel central.cAnexo  3.2_correo_inclusion_aseguramiento
https://drive.google.com/drive/folders/17bzvciGDLmCezCtgu51yi9rTkMv7quFM?usp=sharing
</t>
    </r>
    <r>
      <rPr>
        <b/>
        <sz val="10"/>
        <rFont val="Arial Narrow"/>
        <family val="2"/>
      </rPr>
      <t>DTPA:</t>
    </r>
    <r>
      <rPr>
        <sz val="10"/>
        <rFont val="Arial Narrow"/>
        <family val="2"/>
      </rPr>
      <t xml:space="preserve"> Durante el segundo trimestre, se viene desarrollando las entradas al almacen de acuerdo con el procedimiento, realizando el formato de inclusión el cual es remitido a NC. Evidencias: Se adjunta las Entradas, Formatos de inclusión y correos de inclusión. 20237500008063.
Anexo 1_Correo - FORMATOS INCLUSIÓN Y EXCLUSIÓN DE BIENES_DTPA.pdf, Anexo 2_Correo- FORMATO INCLUSIÓN AL SEGURO EQUIPOS DE MEDICIÓN_KFW_DTPA.pdf, Anexo 3_1001-2235-MEC.pdf, Anexo 4_1001-2244-MEC.pdf, Anexo 5_FORMATO INCLUSIÓN BIENES_INCLUSIÓN.pdf, Anexo 6_FORMATO INCLUSIÓN BIENES_REPOSICIÓN SINIESNTRO PNN MUNCHIQUE.pdf
https://drive.google.com/drive/folders/1aWiQJLYTYo9AWf7jJiqFiogk8AhJPxN5
</t>
    </r>
    <r>
      <rPr>
        <b/>
        <sz val="10"/>
        <rFont val="Arial Narrow"/>
        <family val="2"/>
      </rPr>
      <t xml:space="preserve">DTCA: </t>
    </r>
    <r>
      <rPr>
        <sz val="10"/>
        <rFont val="Arial Narrow"/>
        <family val="2"/>
      </rPr>
      <t xml:space="preserve">Para el reporte correspondiente al segundo cuatrimestre de la vigencia 2023, el 100% de los activos ingresados al Software del NEON fueron 59 bienes, los cuales estan diferenciados de la siguiente manera:  48 bienes devolutivos en calidad de donación, 6 bienes en calidad de reposición de siniestro,  5 de bienes en calidad de compra y venta. Se adjunta: 1-GRF_F_FO~2.pdf, 2-GR33 9F~1.pdf, 3-Correo 2.pdf y 4-Correo 1.pdf. </t>
    </r>
    <r>
      <rPr>
        <b/>
        <sz val="10"/>
        <rFont val="Arial Narrow"/>
        <family val="2"/>
      </rPr>
      <t>Nota</t>
    </r>
    <r>
      <rPr>
        <sz val="10"/>
        <rFont val="Arial Narrow"/>
        <family val="2"/>
      </rPr>
      <t xml:space="preserve">. Se anexa una evidencia con fechas en abril, dado que no alcanzó a presentar en el reporta anterior por fecha. 
https://drive.google.com/drive/folders/1vJchBiMIGTT7LviJEJStFwMBvws51hri
</t>
    </r>
    <r>
      <rPr>
        <b/>
        <sz val="10"/>
        <rFont val="Arial Narrow"/>
        <family val="2"/>
      </rPr>
      <t>DTAM</t>
    </r>
    <r>
      <rPr>
        <sz val="10"/>
        <rFont val="Arial Narrow"/>
        <family val="2"/>
      </rPr>
      <t xml:space="preserve">: Durante este periodo se genera ingreso de elementos a través del aplicativo NEON por donación.
Anexo 1 COMPROBANTE ENTRADA DE ALMACEN
Se genera reporte para ingreso a programa de seguros del mes de mayo.
Anexo 2  formato INCLUSION YO EXCLUSION DE BIENES MAYO.
https://drive.google.com/drive/u/0/folders/1X3aaH1inDUykH7D9PdOcsjlT6AgPgKeA
</t>
    </r>
    <r>
      <rPr>
        <b/>
        <sz val="10"/>
        <rFont val="Arial Narrow"/>
        <family val="2"/>
      </rPr>
      <t xml:space="preserve">DTAO: </t>
    </r>
    <r>
      <rPr>
        <sz val="10"/>
        <rFont val="Arial Narrow"/>
        <family val="2"/>
      </rPr>
      <t xml:space="preserve">REPORTE AL GRUPO DE PROCESO CORPORATIVOS, LOS BIENES DEVOLUTIVOS A LOS CUALES SE LES SOLICITA
SU ASEGURAMIENTO POR PARTE DE LA ASEGURADORA. BIENES INGRESADOS EN EL PERIODO  DESDE EL 1° DE MAYO AL 28 DE JULIO DE 2023.
COMO EVIDENCIA SE ANEXAN FORMATOS INCLUSIÓN Y EXCLUSION DE BIENES Y FORMATO DE ENTRADA A ALMACEN.
EVIDENCIA:  ENLACE DRIVE  https://drive.google.com/drive/folders/14VvScz-4MqkPYoFAO_PCRrF8-6kBV-Zg
FORMATOS:
GRF_FO_14-Inclusión-yo-Exclusión-de-bienes-programas-de-seguros .xlsx
GRF_FO_14-Inclusión-yo-Exclusión-de-bienes-programas-de-seguros .pdf
Correo de Parques Nacionales Naturales de Colombia - Fwd_ INCLUSIÓN BIENES MESES DE MAYO, JUNIO Y JULIO 2023.pdf
2023051_EntradaElementosProtecciónOTUN_Q.pdf
2023050_EntradaAccesoriosMularesPNNOrquideas.pdf
2023049_EntradaMaterialVeterinarioPNNOrquideas.pdf
2023047_EntradaSillaOtun.pdf
2023046_EntradaAseoyCafeteriaPNNHUila.pdf
2023045_EntradaSanRemoOrquideas.pdf
2023044_EntradaEquiposDonacionKfw.pdf
2023043_EntradaDonacionFaoTatama.pdf
2023034_EntradaEquiposDtao.pdf
2023019_EntradaEquiposGuacharos.pdf
</t>
    </r>
    <r>
      <rPr>
        <b/>
        <sz val="10"/>
        <rFont val="Arial Narrow"/>
        <family val="2"/>
      </rPr>
      <t xml:space="preserve">DTAN: </t>
    </r>
    <r>
      <rPr>
        <sz val="10"/>
        <rFont val="Arial Narrow"/>
        <family val="2"/>
      </rPr>
      <t>En el  segundo cuantrimestre de 2023  el Almacenista de la DTAN  diligencio adecuadamente  los  formatos Traslado y préstamo de bienes que cuentan con la información de los bienes prestados, la justificación del préstamo y las firmas de quien recibe y entrega. Anexos: Se adjuntan 6 archivos  formatos de traslados y prestamos de bienes. Anexos: 1. Traslado de act. 69145.- 2. TRASLADO_29MAY2023_56841_E.OLAYA.-  2. TRASLADO_29MAY2023_56841_E.OLAYA.- 3. TRASLADO_17JUL23_69145_H.NIÑO.-   4. TRASLADO_19JUL23_69145_F.MUÑOZ...-  5. TRASLADO_25JUL23_56861_ H.ZABALA.-  6. PRESTAMO _27JUL 23_47524_ W.ROA.-  
https://drive.google.com/drive/folders/1ttlu5pb2quurluFR9ASrRagQsLBZD-9X?usp=sharing</t>
    </r>
  </si>
  <si>
    <r>
      <rPr>
        <b/>
        <sz val="11"/>
        <rFont val="Arial Narrow"/>
        <family val="2"/>
      </rPr>
      <t>DTOR:</t>
    </r>
    <r>
      <rPr>
        <sz val="11"/>
        <rFont val="Arial Narrow"/>
        <family val="2"/>
      </rPr>
      <t xml:space="preserve"> Para este  Segundo cuatrimestre se realizo  los  Formatos de traslado, prestamos de bienes entre  Mayo-Junio-Julio.
Anexo. 4.1  traslado y préstamo temporal  movimientos   mayo.  
Anexo. 4.2  traslado y préstamo temporal  movimientos  junio.
Anexo. 4.3  traslado y préstamo temporal  movimientos  julio.
https://drive.google.com/drive/u/0/folders/1xPhwdCSvpJE_9VEip5hZUlC9Zlv_auVH
</t>
    </r>
    <r>
      <rPr>
        <b/>
        <sz val="11"/>
        <rFont val="Arial Narrow"/>
        <family val="2"/>
      </rPr>
      <t>DTPA:</t>
    </r>
    <r>
      <rPr>
        <sz val="11"/>
        <rFont val="Arial Narrow"/>
        <family val="2"/>
      </rPr>
      <t xml:space="preserve"> Durante el periodo el almacenista de la Dirección Territorial, realizó el diligenciamiento adecuado de los formatos de traslados y prestamos de bienes, partiendo de la solicitud del cuentadante  verificando cada vez que se requiera; los cuales poseen la información del bien, la justificación del préstamo y las firmas de quien recibe y entrega con el fin de controlar el préstamo y la entrega del bien. Evidencias: Anexo 1_FORMATO TRASLADO Y PRESTAMO DE BIENES_ABRIL 2023,  Anexo 2_FORMATOS DE TRASLADO Y PRESTAMO DE BIENES_MAYO 2023, Anexo 3_FORMATOS DE TRASLADOS Y PRESTAMO DE BIENES_JUNIO 2023 20237500008063.
https://drive.google.com/drive/u/0/folders/1kiubj9g2At0SrXM05HMSla2-3v0p7g-t
</t>
    </r>
    <r>
      <rPr>
        <b/>
        <sz val="11"/>
        <rFont val="Arial Narrow"/>
        <family val="2"/>
      </rPr>
      <t>DTCA:</t>
    </r>
    <r>
      <rPr>
        <sz val="11"/>
        <rFont val="Arial Narrow"/>
        <family val="2"/>
      </rPr>
      <t xml:space="preserve"> DTCA: Para el reporte correspondiente al segundo cuatrimestre de la vigencia 2023,  la Dirección Territorial Caribe de PNNC, atendió el requerimiento del PNN BAHÍA PORTETE Y PNN TAYRONA realizando el traslado de 36 bienes en total.
https://drive.google.com/drive/u/0/folders/1XpY4SSu3odJhfPtM_pyvEgRccH2geulg
</t>
    </r>
    <r>
      <rPr>
        <b/>
        <sz val="11"/>
        <rFont val="Arial Narrow"/>
        <family val="2"/>
      </rPr>
      <t>DTAM:</t>
    </r>
    <r>
      <rPr>
        <sz val="11"/>
        <rFont val="Arial Narrow"/>
        <family val="2"/>
      </rPr>
      <t xml:space="preserve"> para este cuatrimestre se generaron traslados de elementos a los diferentes cuantadantes de la Territorial como de las Áreas protegidas.
Anexo 1 Traslado claudia Muñoz
Anexo 2 Traslado claudia Muñoz1
Anexo 3 Traslado Hamilton
Anexo 4 Traslado luis alberto
Anexo 5 Traslado prestamo de bienes vacaciones Wilfrey Criollo (1)
Anexo 6 Traslados 15-05-2023 Wilfrey-Wlaker
https://drive.google.com/drive/u/0/folders/1UB0HcTn-1I9dNc6-p52xk8ft87ilH0OX
</t>
    </r>
    <r>
      <rPr>
        <b/>
        <sz val="11"/>
        <rFont val="Arial Narrow"/>
        <family val="2"/>
      </rPr>
      <t>DTAO:</t>
    </r>
    <r>
      <rPr>
        <sz val="11"/>
        <rFont val="Arial Narrow"/>
        <family val="2"/>
      </rPr>
      <t xml:space="preserve"> SE REALIZA LA VERIFICACION Y  CONTROL DE LAS SOLICITUDES DE TRASLADOS ALLEGADAS DESDE LAS DIFERENTES DEPENDENCIAS.
CONSISTENTE EN EL REGISTRO DE LA INFORMACION EN EL APLICATIVO NEON- SOFTWARE DE INVENTARIOS, ESTO DE ACUERDO AL PROCEDIMIENTO ESTABLECIDO.
FORMATOS:
21_Traslado_Jair-OwerJurado_Corota.pdf
22_Traslado_Jair-RubyJojoa_Corota.pdf
19_TrasladoHenryAlirio_A_Jerubiano_Hermosas.pdf
20_Traslado_Jair-RubyJojoa_Corota.pdf
18_Traslado_JJacinto_A_Jerubiano_Hermosas.pdf
017_Traslado_LilyFernnandez_A_RubyJojoa_SF_Crota.pdf
015_Traslado_HenryPinzon_A_JorgeEdmundoMatabanchoy_SF_Crota.pdf
016_Traslado_DanielAmaya_A_RubyJojoa_SF_Crota.pdf
012_TrasladoJECeballosALAmosquera.pdf
013_TrasladoTemporalPCAJuridia.pdf
014_Traslado_FannyRuiz_A_JairAmaya_SF_Crota.pdf
008_TrasladoErubibianoAJoseArley_Cvdjc.pdf
009_TrasladoErubibianoAJTroncoso_Tatama.pdf
010_TrasladoErubianoAGTSerna_Otun.pdf
011_TrasladoErubianoAALmosquera.pdf
006_TrasladoPortatilEdilbertoASusana_DTAO.pdf
007_TrasladoHenry-JairAmaya-Corota.pdf
005_TrasladoPortatilEdilbertoAcarolinaC_Temporal.pdf
004_TrasladoCamionetaTatamaACorota.pdf
002_TrasladoHenryAYasminCorota.pdf
003_TrasladoAlvaroRAJerubianoOtun Corregido.pdf
001_TrasladoMariaFdaAHenryPinzonCorota.pdf
https://drive.google.com/drive/folders/1CKi_3hdINRGKJPSPzIhMUBuSZ4lOGlJi
</t>
    </r>
    <r>
      <rPr>
        <b/>
        <sz val="11"/>
        <rFont val="Arial Narrow"/>
        <family val="2"/>
      </rPr>
      <t>DTAN:</t>
    </r>
    <r>
      <rPr>
        <sz val="11"/>
        <rFont val="Arial Narrow"/>
        <family val="2"/>
      </rPr>
      <t xml:space="preserve"> En el  segundo cuantrimestre de 2023  el Almacenista de la DTAN  diligencio adecuadamente  los  formatos Traslado y préstamo de bienes que cuentan con la información de los bienes prestados, la justificación del préstamo y las firmas de quien recibe y entrega. Anexos: Se adjuntan 6 archivos  formatos de traslados y prestamos de bienes. Anexos: 1. Traslado de act. 69145.- 2. TRASLADO_29MAY2023_56841_E.OLAYA.-  2. TRASLADO_29MAY2023_56841_E.OLAYA.- 3. TRASLADO_17JUL23_69145_H.NIÑO.-   4. TRASLADO_19JUL23_69145_F.MUÑOZ...-  5. TRASLADO_25JUL23_56861_ H.ZABALA.-  6. PRESTAMO _27JUL 23_47524_ W.ROA.-  
https://drive.google.com/drive/u/0/folders/10_8ZDGi2xh8KAUunbGnubX6nsBS7PSfS</t>
    </r>
  </si>
  <si>
    <r>
      <rPr>
        <b/>
        <sz val="11"/>
        <rFont val="Arial Narrow"/>
        <family val="2"/>
      </rPr>
      <t>GPC:</t>
    </r>
    <r>
      <rPr>
        <sz val="11"/>
        <rFont val="Arial Narrow"/>
        <family val="2"/>
      </rPr>
      <t xml:space="preserve"> Se realizó encuesta  encuesta de conocimiento al Grupo de Procesos Corporativos con el fin de realizar seguimiento al conocimiento y apropiación sobre los lineamientos estandarizados y documentados por la Entidad relacionados con conflicto de intereses a Julio.
Anexo1: Análisis de encuesta sobre el conocimiento y apropiación sobre los lineamientos relacionados con conflicto de intereses
https://drive.google.com/drive/u/0/folders/1DMuyiL5Fi_KxXtfMoIClfQ36j7-vP2k5</t>
    </r>
  </si>
  <si>
    <r>
      <rPr>
        <b/>
        <sz val="10"/>
        <rFont val="Arial Narrow"/>
        <family val="2"/>
      </rPr>
      <t xml:space="preserve">GPC: </t>
    </r>
    <r>
      <rPr>
        <sz val="10"/>
        <rFont val="Arial Narrow"/>
        <family val="2"/>
      </rPr>
      <t>X</t>
    </r>
  </si>
  <si>
    <r>
      <rPr>
        <b/>
        <sz val="10"/>
        <rFont val="Arial Narrow"/>
        <family val="2"/>
      </rPr>
      <t xml:space="preserve">GPC: </t>
    </r>
    <r>
      <rPr>
        <sz val="10"/>
        <rFont val="Arial Narrow"/>
        <family val="2"/>
      </rPr>
      <t>El monitoreo y los soportes suministrados, son conformes a la descripción del mapade riesgos, denotando un adecuado seguimiento.</t>
    </r>
  </si>
  <si>
    <r>
      <rPr>
        <b/>
        <sz val="11"/>
        <color theme="1"/>
        <rFont val="Arial Narrow"/>
        <family val="2"/>
      </rPr>
      <t xml:space="preserve">GPC: </t>
    </r>
    <r>
      <rPr>
        <sz val="11"/>
        <color theme="1"/>
        <rFont val="Arial Narrow"/>
        <family val="2"/>
      </rPr>
      <t xml:space="preserve"> Se remitió correo electrónico al Equipo de Trabajo del Grupo de Preocesos Corporativos, reiterando la implementación del Procedimiento de Conflicto de Intereses.
Anexo 1. Correo Recordatorio cumplimiento procedimiento conflicto de intereses
Anexo 2. Presentación Conflicto de intereses.</t>
    </r>
  </si>
  <si>
    <r>
      <rPr>
        <b/>
        <sz val="11"/>
        <color theme="1"/>
        <rFont val="Arial Narrow"/>
        <family val="2"/>
      </rPr>
      <t xml:space="preserve">GPC: </t>
    </r>
    <r>
      <rPr>
        <sz val="11"/>
        <color theme="1"/>
        <rFont val="Arial Narrow"/>
        <family val="2"/>
      </rPr>
      <t>100%</t>
    </r>
  </si>
  <si>
    <r>
      <rPr>
        <b/>
        <sz val="11"/>
        <color theme="1"/>
        <rFont val="Arial Narrow"/>
        <family val="2"/>
      </rPr>
      <t>GPC</t>
    </r>
    <r>
      <rPr>
        <sz val="11"/>
        <color theme="1"/>
        <rFont val="Arial Narrow"/>
        <family val="2"/>
      </rPr>
      <t>: Se elaboró flash informativo para el manejo y debida administración de los bienes de Gestión de Recursos Físicos, el cual se encuentra en aprobación por la SAF, para su envío al Grupo de Comunicaciones para diseño y debida socialización a Nivel Nacional.
Anexo 1. Flash-Informativo Recursos Físicos
https://drive.google.com/drive/u/0/folders/1DMuyiL5Fi_KxXtfMoIClfQ36j7-vP2k5</t>
    </r>
  </si>
  <si>
    <t>PNN Farallones de Cali: 50%
PNN Gorgona: 25%
PNN Utría: 0%
PNN Katios:25%
PNN Munchique: 50%
PNN Sanquianga: 0%
PNN Uramba: 0%
SFF Malpelo: 0%</t>
  </si>
  <si>
    <r>
      <rPr>
        <b/>
        <sz val="10"/>
        <rFont val="Arial Narrow"/>
        <family val="2"/>
      </rPr>
      <t>DTPA</t>
    </r>
    <r>
      <rPr>
        <sz val="10"/>
        <rFont val="Arial Narrow"/>
        <family val="2"/>
      </rPr>
      <t xml:space="preserve">: A continuación, veremos al detalle el estado que se encuentra el plan de riesgo público para las áreas protegidas:
</t>
    </r>
    <r>
      <rPr>
        <b/>
        <sz val="10"/>
        <rFont val="Arial Narrow"/>
        <family val="2"/>
      </rPr>
      <t>Farallones</t>
    </r>
    <r>
      <rPr>
        <sz val="10"/>
        <rFont val="Arial Narrow"/>
        <family val="2"/>
      </rPr>
      <t xml:space="preserve">:  El plan de riesgo público se encuentra actualizado a la fecha y en periodo de vigencia, se realizó socialización del Riesgo público el día 14 de agosto de 2023. Anexo_MEMORANDO 20237500010763 - PNN Farallones de Cali.pdf
Anexo_Lista de asistencia_Capacitación Riesgo público – Farallones.pdf
</t>
    </r>
    <r>
      <rPr>
        <b/>
        <sz val="10"/>
        <rFont val="Arial Narrow"/>
        <family val="2"/>
      </rPr>
      <t>Utría</t>
    </r>
    <r>
      <rPr>
        <sz val="10"/>
        <rFont val="Arial Narrow"/>
        <family val="2"/>
      </rPr>
      <t xml:space="preserve">: Al momento de realizar el reporte para el monitoreo del Mapa de riesgos, se evidencia que el área protegida Utría tiene el plan de riesgo público en estado vigente con fecha 16 de agosto de 2023, así mismo se encuentra en estado de actualización el Plan de Riesgo Público, cuando se realice el plan se realizará la socialización del mismo. Anexo_MEMORANDO 20237500010783 - PNN Utría.pdf
</t>
    </r>
    <r>
      <rPr>
        <b/>
        <sz val="10"/>
        <rFont val="Arial Narrow"/>
        <family val="2"/>
      </rPr>
      <t>Munchique</t>
    </r>
    <r>
      <rPr>
        <sz val="10"/>
        <rFont val="Arial Narrow"/>
        <family val="2"/>
      </rPr>
      <t xml:space="preserve">: El plan de riesgo público se encuentra actualizado a la fecha y en periodo de vigencia, se realizó socialización del Riesgo público los días 08 – 14 de agosto de 2023. Anexo_MEMORANDO 20237500010823 - PNN Munchique.pdf
Anexo_gd_fo_01_acta-de-reunion_v_3 - SOCIALIZACION Y ACTUALIZACION PLAN DEL RIESGO-8 AGOS-2023.pdf
Anexo_gd_fo_01_acta-de-reunion_v_3 - SOCIALIZACION Y ACTUALIZACION PLAN DEL RIESGO-14 AGOS-2023.pdf
</t>
    </r>
    <r>
      <rPr>
        <b/>
        <sz val="10"/>
        <rFont val="Arial Narrow"/>
        <family val="2"/>
      </rPr>
      <t>Uramba</t>
    </r>
    <r>
      <rPr>
        <sz val="10"/>
        <rFont val="Arial Narrow"/>
        <family val="2"/>
      </rPr>
      <t xml:space="preserve">: El plan de riesgo público se encuentra actualizado a la fecha y en periodo de vigencia, se tiene programada la socialización para el ultimo cuatrismestre del año. Anexo_MEMORANDO 20237500010833 - PNN Uramba Bahía Málaga.pdf
</t>
    </r>
    <r>
      <rPr>
        <b/>
        <sz val="10"/>
        <rFont val="Arial Narrow"/>
        <family val="2"/>
      </rPr>
      <t>Malpelo</t>
    </r>
    <r>
      <rPr>
        <sz val="10"/>
        <rFont val="Arial Narrow"/>
        <family val="2"/>
      </rPr>
      <t xml:space="preserve">: El plan de riesgo público se encuentra actualizado a la fecha y en periodo de vigencia, se proyecta socialización del Riesgo público para este trimestre. Anexo_MEMORANDO 20237500010843 - SFF Malpelo.pdf
</t>
    </r>
    <r>
      <rPr>
        <b/>
        <sz val="10"/>
        <rFont val="Arial Narrow"/>
        <family val="2"/>
      </rPr>
      <t>Gorgona</t>
    </r>
    <r>
      <rPr>
        <sz val="10"/>
        <rFont val="Arial Narrow"/>
        <family val="2"/>
      </rPr>
      <t xml:space="preserve">: el plan de riesgo público se encuentra en estado vencido para el presente año, se elaboró el documento y se remito por medio de memorando 20237580001013 a la Oficina de Gestión del Riesgo para revisión y aprobación del documento Plan de Riesgo Público del PNN Gorgona. Anexo_PRP GORGONA 2020_Actualizado 2023 para revision.pdf
ANEXO_MEMORANDO 20237580001013 - REMISIÓN PARA APROBACIÓN PLAN DE RIESGO PÚBLICO PNN GORGONA - DTPA.pdf
</t>
    </r>
    <r>
      <rPr>
        <b/>
        <sz val="10"/>
        <rFont val="Arial Narrow"/>
        <family val="2"/>
      </rPr>
      <t>Sanquianga</t>
    </r>
    <r>
      <rPr>
        <sz val="10"/>
        <rFont val="Arial Narrow"/>
        <family val="2"/>
      </rPr>
      <t xml:space="preserve">: se tiene el plan de riesgo público, el cual se está terminando de actualizar con el equipo para ser enviado para su revisión y aprobación.
</t>
    </r>
    <r>
      <rPr>
        <b/>
        <sz val="10"/>
        <rFont val="Arial Narrow"/>
        <family val="2"/>
      </rPr>
      <t>Katíos</t>
    </r>
    <r>
      <rPr>
        <sz val="10"/>
        <rFont val="Arial Narrow"/>
        <family val="2"/>
      </rPr>
      <t xml:space="preserve">: el plan de riesgo público se encuentra en estado vencido para el presente año, se elaboró el documento y se remito por medio de memorando 20237680015633 a la DTPA para revisión y aprobación del documento Plan de Riesgo Público del PNN Katíos. ANEXO_PROTOCOLO DE RIESGO PUBLICO ACTUALIZADO 2023 PNNK.pdf
ANEXO_MEMORANDO 20237680015633 - REMISIÓN PARA APROBACIÓN DOCUMENTO DE RIESGO PUBLICO ACTUALIZADO DEL PNN LOS KATÍOS AÑO 2023.pdf
Link evidencia: https://drive.google.com/drive/folders/1IWm9bzMSVPGmj1nQNheOcFN9oIFLdakJ
</t>
    </r>
  </si>
  <si>
    <t>PNN Farallones de Cali: El monitoreo y los soportes suministrados, son conformes a la descripción del mapa de riesgos, denotando un adecuado seguimiento.
PNN Gorgona: El monitoreo y los soportes suministrados, son conformes a la descripción del mapa de riesgos, denotando un adecuado seguimiento. 
PNN Utría: La Unidad de Decisión no programó avances al respecto para el periodo reportado.
PNN Katios: El monitoreo y los soportes suministrados, son conformes a la descripción del mapa de riesgos, denotando un adecuado seguimiento. 
PNN Munchique: El monitoreo y los soportes suministrados, son conformes a la descripción del mapa de riesgos, denotando un adecuado seguimiento. 
PNN Sanquianga: La Unidad de Decisión no programó avances al respecto para el periodo reportado.
PNN Uramba: La Unidad de Decisión no programó avances al respecto para el periodo reportado.
SFF Malpelo: La Unidad de Decisión no programó avances al respecto para el periodo reportado.</t>
  </si>
  <si>
    <r>
      <rPr>
        <b/>
        <sz val="11"/>
        <rFont val="Arial Narrow"/>
        <family val="2"/>
      </rPr>
      <t>GCM:</t>
    </r>
    <r>
      <rPr>
        <sz val="11"/>
        <rFont val="Arial Narrow"/>
        <family val="2"/>
      </rPr>
      <t xml:space="preserve"> En el mes de agosto, se realizó el lanzamiento de la nueva página WEB de Parques Nacionales Naturales de Colombia y se realizó la migración de la información de la página WEB antigua. Así mismo, se reestructuró el Índice de Transparencia y Acceso a la Informa Pública - ITA, de acuerdo al Decreto 1519 de 2020 de MinTIC en el siguiente enlace: https://www.parquesnacionales.gov.co/transparencia/ 
Evidencias:
1) 04-05-2023 Asistencia Reunión Capacitacion Página WEB GGCI
2) 20-06-2023 Reunión Pag.WEB e ITA - OAP
3) 20-06-2023 Reunión Plan de Trabajo ITA
4) 10-07-2023 Asistencia Reunión Capacitacion Página WEB DTAM DYAN DTAO DTCA
Enlace Evidencias:
https://drive.google.com/drive/folders/1BNpWOnr3Wzrmf0yJY80riQ2bzzs-Tlmf</t>
    </r>
  </si>
  <si>
    <r>
      <rPr>
        <b/>
        <sz val="11"/>
        <rFont val="Arial Narrow"/>
        <family val="2"/>
      </rPr>
      <t xml:space="preserve">GCM: </t>
    </r>
    <r>
      <rPr>
        <sz val="11"/>
        <rFont val="Arial Narrow"/>
        <family val="2"/>
      </rPr>
      <t>17/08/2023</t>
    </r>
  </si>
  <si>
    <r>
      <rPr>
        <b/>
        <sz val="11"/>
        <rFont val="Arial Narrow"/>
        <family val="2"/>
      </rPr>
      <t>GCM:</t>
    </r>
    <r>
      <rPr>
        <sz val="11"/>
        <rFont val="Arial Narrow"/>
        <family val="2"/>
      </rPr>
      <t xml:space="preserve"> El día 08 de agosto del 2023, se realizó una encuestra a los miembros del equipo del Grupo de Comunicaciones, sobre Conflicto de Intereses
Evidencias:
1) Resultado Medición del Impacto Procedimiento Conflicto de Intereses
https://drive.google.com/drive/folders/18GdJOX447KFPon1iCAS9MjpAJQtozGAA</t>
    </r>
  </si>
  <si>
    <r>
      <rPr>
        <b/>
        <sz val="11"/>
        <color theme="1"/>
        <rFont val="Arial Narrow"/>
        <family val="2"/>
      </rPr>
      <t>GCM:</t>
    </r>
    <r>
      <rPr>
        <sz val="11"/>
        <color theme="1"/>
        <rFont val="Arial Narrow"/>
        <family val="2"/>
      </rPr>
      <t xml:space="preserve"> Mediante memorandos interno, el Grupo de Comunicaciones solicitó a las Unidades de Decisión la Certificación de Actualización de contenidos en la Página WEB e Intranet del segundo trimestre 2023.
Las solicitudes se realizaron mediante los siguientes memorandos
Evidencias:
1) 20231020009063 Solicitud Certificación Actualización Contenidos WEB e Intranet DTAM
2) 20231020009073 Solicitud Certificación Actualización Contenidos WEB e Intranet DTAN
3) 20231020009083 Solicitud Certificación Actualización Contenidos WEB e Intranet DTAO
4) 20231020009093 Solicitud Certificación Actualización Contenidos WEB e Intranet DTCA
5) 20231020009103 Solicitud Certificación Actualización Contenidos WEB e Intranet DTOR
6) 20231020009113 Solicitud Certificación Actualización Contenidos WEB e Intranet DTPA
7) 20231020009123 Solicitud Certificación Actualización Contenidos WEB e Intranet GTIC
8) 20231020009133 Solicitud Certificación Actualización Contenidos WEB e Intranet OAJ
9) 20231020009143 Solicitud Certificación Actualización Contenidos WEB e Intranet OAP
10) 20231020009153 Solicitud Certificación Actualización Contenidos WEB e Intranet OCDI
11) 20231020009163 Solicitud Certificación Actualización Contenidos WEB e Intranet OGR
12) 20231020009173 Solicitud Certificación Actualización Contenidos WEB e Intranet SAF
13) 20231020009183 Solicitud Certificación Actualización Contenidos WEB e Intranet SGM
14) 20231020009193 Solicitud Certificación Actualización Contenidos WEB e Intranet SSNA
15) 20231020009203 Solicitud Certificación Actualización Contenidos WEB e Intranet GCI
Enlace: 
https://drive.google.com/drive/folders/1vCeVBuQ-Hzm6-vvVM65sYVc1meACCnkw</t>
    </r>
  </si>
  <si>
    <t xml:space="preserve">Se recibe el informe de monitoreo por el Sistema Orfeo el  día 9 de agosto de 2023, evidenciando el cumplimiento. </t>
  </si>
  <si>
    <t xml:space="preserve">De acuerdo con los soportes evidenciados en la carpeta compartida, se observa que efectivamente, se viene ejecutando el tratamiento asociado al riesgo. </t>
  </si>
  <si>
    <r>
      <rPr>
        <b/>
        <sz val="11"/>
        <color theme="1"/>
        <rFont val="Arial Narrow"/>
        <family val="2"/>
      </rPr>
      <t>GCM:</t>
    </r>
    <r>
      <rPr>
        <sz val="11"/>
        <color theme="1"/>
        <rFont val="Arial Narrow"/>
        <family val="2"/>
      </rPr>
      <t xml:space="preserve"> El Grupo de Comunicaciónes realizó una publicación por comunicación interna sobre la importancia de dar cumplimiento a la Ley 1712 de 2014, la cual garantiza el libre acceso a la  información. 
Evidencias:
2.1. Pieza Importancia Ley 1712 de 2014
2.2. Correo Electrónico del 08 de agosto de 2023
Enlace Evidencias:
https://drive.google.com/drive/folders/1RLOEhgn3dLJ63p9dvwlK_rlExV1bcPka</t>
    </r>
  </si>
  <si>
    <r>
      <rPr>
        <b/>
        <sz val="11"/>
        <color theme="1"/>
        <rFont val="Arial Narrow"/>
        <family val="2"/>
      </rPr>
      <t xml:space="preserve">GCM: </t>
    </r>
    <r>
      <rPr>
        <sz val="11"/>
        <color theme="1"/>
        <rFont val="Arial Narrow"/>
        <family val="2"/>
      </rPr>
      <t xml:space="preserve">El día 08 de agosto de 2023, se socializó con el equipo de trabajo del Grupo de Comunicaciones información importante sobre Conflicto de Intereses. 
</t>
    </r>
    <r>
      <rPr>
        <b/>
        <sz val="11"/>
        <color theme="1"/>
        <rFont val="Arial Narrow"/>
        <family val="2"/>
      </rPr>
      <t>Evidencias:</t>
    </r>
    <r>
      <rPr>
        <sz val="11"/>
        <color theme="1"/>
        <rFont val="Arial Narrow"/>
        <family val="2"/>
      </rPr>
      <t xml:space="preserve">
1) Correo - Recuerda que tenemos un procedimiento de Conflicto de Intereses
Enlace:
https://drive.google.com/drive/folders/1PFwRx2BLrElkew6Pm640e-xss0zkPUfh</t>
    </r>
  </si>
  <si>
    <r>
      <rPr>
        <b/>
        <sz val="11"/>
        <color theme="1"/>
        <rFont val="Arial Narrow"/>
        <family val="2"/>
      </rPr>
      <t xml:space="preserve">GCM: </t>
    </r>
    <r>
      <rPr>
        <sz val="11"/>
        <color theme="1"/>
        <rFont val="Arial Narrow"/>
        <family val="2"/>
      </rPr>
      <t>17/08/2023</t>
    </r>
  </si>
  <si>
    <r>
      <rPr>
        <b/>
        <sz val="11"/>
        <color theme="1"/>
        <rFont val="Arial Narrow"/>
        <family val="2"/>
      </rPr>
      <t xml:space="preserve">GCM: </t>
    </r>
    <r>
      <rPr>
        <sz val="11"/>
        <color theme="1"/>
        <rFont val="Arial Narrow"/>
        <family val="2"/>
      </rPr>
      <t>40%</t>
    </r>
  </si>
  <si>
    <r>
      <rPr>
        <b/>
        <sz val="11"/>
        <color theme="1"/>
        <rFont val="Arial Narrow"/>
        <family val="2"/>
      </rPr>
      <t xml:space="preserve">GCM: </t>
    </r>
    <r>
      <rPr>
        <sz val="11"/>
        <color theme="1"/>
        <rFont val="Arial Narrow"/>
        <family val="2"/>
      </rPr>
      <t>13,5%</t>
    </r>
  </si>
  <si>
    <r>
      <rPr>
        <b/>
        <sz val="11"/>
        <color theme="1"/>
        <rFont val="Arial Narrow"/>
        <family val="2"/>
      </rPr>
      <t xml:space="preserve">GCM: </t>
    </r>
    <r>
      <rPr>
        <sz val="11"/>
        <color theme="1"/>
        <rFont val="Arial Narrow"/>
        <family val="2"/>
      </rPr>
      <t>66%</t>
    </r>
  </si>
  <si>
    <r>
      <rPr>
        <b/>
        <sz val="11"/>
        <color rgb="FF000000"/>
        <rFont val="Arial Narrow"/>
        <family val="2"/>
      </rPr>
      <t xml:space="preserve">GCM: </t>
    </r>
    <r>
      <rPr>
        <sz val="11"/>
        <color rgb="FF000000"/>
        <rFont val="Arial Narrow"/>
        <family val="2"/>
      </rPr>
      <t>14/08/2023</t>
    </r>
  </si>
  <si>
    <r>
      <rPr>
        <b/>
        <sz val="11"/>
        <color rgb="FF000000"/>
        <rFont val="Arial Narrow"/>
        <family val="2"/>
      </rPr>
      <t xml:space="preserve">GCM: </t>
    </r>
    <r>
      <rPr>
        <sz val="11"/>
        <color rgb="FF000000"/>
        <rFont val="Arial Narrow"/>
        <family val="2"/>
      </rPr>
      <t>Durante los dos primeros cuatrimestres del 2023, se realizarón piezas gráficas de diseño para promover y dar a conocer la gestión y misionalidad de Parques Nacionales Naturales de Colombia, así como para fomentar la conservación de las Áreas Protegidas.
Se presentan 65 productos.
Evidencias:
https://drive.google.com/drive/folders/15DWjLKnG7JSpiimmZe_r3O5t3AOPekEj</t>
    </r>
  </si>
  <si>
    <r>
      <rPr>
        <b/>
        <sz val="11"/>
        <color rgb="FF000000"/>
        <rFont val="Arial Narrow"/>
        <family val="2"/>
      </rPr>
      <t xml:space="preserve">GCM: </t>
    </r>
    <r>
      <rPr>
        <sz val="11"/>
        <color rgb="FF000000"/>
        <rFont val="Arial Narrow"/>
        <family val="2"/>
      </rPr>
      <t>66%</t>
    </r>
  </si>
  <si>
    <r>
      <rPr>
        <b/>
        <sz val="10"/>
        <rFont val="Arial Narrow"/>
        <family val="2"/>
      </rPr>
      <t xml:space="preserve">GCM: </t>
    </r>
    <r>
      <rPr>
        <sz val="10"/>
        <rFont val="Arial Narrow"/>
        <family val="2"/>
      </rPr>
      <t xml:space="preserve">En el segundo cuatrimestre, se han realzado el seguimiento a los mecanismos de comunicación realizados, diseñados y publicados por el Grupo de Comunicaciones en los diferentes medios de comunicación interna de la Entidad y en los medios de redes sociales, y pagina WEB.
</t>
    </r>
    <r>
      <rPr>
        <b/>
        <sz val="10"/>
        <rFont val="Arial Narrow"/>
        <family val="2"/>
      </rPr>
      <t xml:space="preserve">Evidencias: </t>
    </r>
    <r>
      <rPr>
        <sz val="10"/>
        <rFont val="Arial Narrow"/>
        <family val="2"/>
      </rPr>
      <t xml:space="preserve">
1.1) Segumiento al Cumplimiento de Mecanismos de Comunicación
</t>
    </r>
    <r>
      <rPr>
        <b/>
        <sz val="10"/>
        <rFont val="Arial Narrow"/>
        <family val="2"/>
      </rPr>
      <t>https://drive.google.com/drive/folders/1kI_tPM-9n0RjjcxSgEfm8SvryLDdG1hQ</t>
    </r>
  </si>
  <si>
    <r>
      <rPr>
        <b/>
        <sz val="10"/>
        <rFont val="Arial Narrow"/>
        <family val="2"/>
      </rPr>
      <t>GCM:</t>
    </r>
    <r>
      <rPr>
        <sz val="10"/>
        <rFont val="Arial Narrow"/>
        <family val="2"/>
      </rPr>
      <t xml:space="preserve"> La profesional WEB Master del Grupo de Comunicaciones, realizó la verificación de una solicitud realizada por el GGCI y DTAM, DTAN, DATO Y DTCA y se procedió a la capacitación para el tipo y foirma de cargue de la información en la Página WEB.</t>
    </r>
    <r>
      <rPr>
        <b/>
        <sz val="10"/>
        <rFont val="Arial Narrow"/>
        <family val="2"/>
      </rPr>
      <t xml:space="preserve">
Evidencias:</t>
    </r>
    <r>
      <rPr>
        <sz val="10"/>
        <rFont val="Arial Narrow"/>
        <family val="2"/>
      </rPr>
      <t xml:space="preserve">
2.1) 04-05-2023 Asistencia Reunión Capacitacion Página WEB GGCI
2.2) 10-07-2023 Asistencia Reunión Capacitacion Página WEB DTAM DYAN DTAO DTCA
</t>
    </r>
    <r>
      <rPr>
        <b/>
        <sz val="10"/>
        <rFont val="Arial Narrow"/>
        <family val="2"/>
      </rPr>
      <t>Enlace Evidencias:</t>
    </r>
    <r>
      <rPr>
        <sz val="10"/>
        <rFont val="Arial Narrow"/>
        <family val="2"/>
      </rPr>
      <t xml:space="preserve">
https://drive.google.com/drive/folders/1H23ZIPjNhjWkEna6A-p5e1KRbUXNbEkf</t>
    </r>
  </si>
  <si>
    <r>
      <rPr>
        <b/>
        <sz val="10"/>
        <rFont val="Arial Narrow"/>
        <family val="2"/>
      </rPr>
      <t xml:space="preserve">GCM: </t>
    </r>
    <r>
      <rPr>
        <sz val="10"/>
        <rFont val="Arial Narrow"/>
        <family val="2"/>
      </rPr>
      <t>17/08/2023</t>
    </r>
  </si>
  <si>
    <r>
      <rPr>
        <b/>
        <sz val="10"/>
        <rFont val="Arial Narrow"/>
        <family val="2"/>
      </rPr>
      <t>GCM:</t>
    </r>
    <r>
      <rPr>
        <sz val="10"/>
        <rFont val="Arial Narrow"/>
        <family val="2"/>
      </rPr>
      <t xml:space="preserve"> Se realizó el seguimiento de las actividades realizadas por el Grupo de Comunicaciones en realción a Comunicación Externa, Comunicación Interna, Campañas y Alianzas y Calendario de las fechas celebradas.
</t>
    </r>
    <r>
      <rPr>
        <b/>
        <sz val="10"/>
        <rFont val="Arial Narrow"/>
        <family val="2"/>
      </rPr>
      <t xml:space="preserve">Evidencias: </t>
    </r>
    <r>
      <rPr>
        <sz val="10"/>
        <rFont val="Arial Narrow"/>
        <family val="2"/>
      </rPr>
      <t xml:space="preserve">
1.1 Comunicación Externa GCM
1.2 Comunicación Interna GCM
1.3 Campañas y Alianzas GCM
1.4 Calendario GCM
</t>
    </r>
    <r>
      <rPr>
        <b/>
        <sz val="10"/>
        <rFont val="Arial Narrow"/>
        <family val="2"/>
      </rPr>
      <t xml:space="preserve">Enlace Evidencias: </t>
    </r>
    <r>
      <rPr>
        <sz val="10"/>
        <rFont val="Arial Narrow"/>
        <family val="2"/>
      </rPr>
      <t xml:space="preserve">
https://drive.google.com/drive/folders/1WxDfoWRccRSW9BxJuAC-r6U-R2Oqw9Mx</t>
    </r>
  </si>
  <si>
    <r>
      <rPr>
        <b/>
        <sz val="10"/>
        <rFont val="Arial Narrow"/>
        <family val="2"/>
      </rPr>
      <t xml:space="preserve">GCM: </t>
    </r>
    <r>
      <rPr>
        <sz val="10"/>
        <rFont val="Arial Narrow"/>
        <family val="2"/>
      </rPr>
      <t>El Grupo de Comuniciones publicó una comunicación interna  sobre los cambios que estan trabajandose en la página WEB de la Entidad y la Intranet, con miras a generar conocimiento de las actualizaciones que el Proceso de Gestión de Comunicaciones esta adelantando para el manejo de la información.</t>
    </r>
    <r>
      <rPr>
        <b/>
        <sz val="10"/>
        <rFont val="Arial Narrow"/>
        <family val="2"/>
      </rPr>
      <t xml:space="preserve">
Evidencias:
</t>
    </r>
    <r>
      <rPr>
        <sz val="10"/>
        <rFont val="Arial Narrow"/>
        <family val="2"/>
      </rPr>
      <t xml:space="preserve">2.1. Pieza Comunicacional Identidad Digital
2.2 Correo - ¡Hoy! Acompáñanos al lanzamiento de la nueva página web
</t>
    </r>
    <r>
      <rPr>
        <b/>
        <sz val="10"/>
        <rFont val="Arial Narrow"/>
        <family val="2"/>
      </rPr>
      <t xml:space="preserve">Enlace Evidencias: </t>
    </r>
    <r>
      <rPr>
        <sz val="10"/>
        <rFont val="Arial Narrow"/>
        <family val="2"/>
      </rPr>
      <t xml:space="preserve">
https://drive.google.com/drive/folders/107S_R8E9J1Lpggz3Eb7zEJ-OE84D8XZ9</t>
    </r>
  </si>
  <si>
    <r>
      <rPr>
        <b/>
        <sz val="10"/>
        <rFont val="Arial Narrow"/>
        <family val="2"/>
      </rPr>
      <t xml:space="preserve">GCM: </t>
    </r>
    <r>
      <rPr>
        <sz val="10"/>
        <rFont val="Arial Narrow"/>
        <family val="2"/>
      </rPr>
      <t>17/04/2023</t>
    </r>
  </si>
  <si>
    <r>
      <rPr>
        <b/>
        <sz val="10"/>
        <rFont val="Arial Narrow"/>
        <family val="2"/>
      </rPr>
      <t xml:space="preserve">GCM: </t>
    </r>
    <r>
      <rPr>
        <sz val="10"/>
        <rFont val="Arial Narrow"/>
        <family val="2"/>
      </rPr>
      <t>66,66%</t>
    </r>
  </si>
  <si>
    <t>SFF ACANDÍ: El área protegida cuenta con el protocolo de prevención, vigilancia y control aprobado por la entidad y se mantiene activo frente a cualquier situación que se presente; así mismo se realizara socialización del mismo al equipo técnico del Área durante el mes agosto.           
SFF LOS COLORADOS: Hasta la fecha, no se han presentado situaciones de riesgo público.
PNN CRSB: Para los meses abril, mayo, junio y julio en el PNN CRSB no se reportan situaciones de riesgo público.
PNN PARAMILLO: Durante el periodo no se presentaron en el PNN Paramillo situaciones de riesgo público. 
PNN SNSM: Durante el periodo de reporte, no se han presentado situaciones en el PNN SNSM, por lo cual no ha sido necesario activar el PCRP
PNN CMH: El 9 de junio mediante correo electrónico enviado por la jefe del área protegida al director territorial, se informa sobre las situaciones de riesgo público generadas en el área protegida en el mes de mayo y se realizan las recomendaciones correspondientes.
Anexo 1_e-mail_Reporte_Situaciones_Riesgo_Público.
PNN CP: Sin información.
PNN MACUIRA: No se presentaron eventos de riesgo público en el período
PNN OPMBL: El 9 de abril se presentó una situación de riesgo público ante la amenaza de pescadores en zona no permitida en ejercicio de la autoridad ambiental, por lo que en activación del protocolo del Plan de contingencia por riesgo público. Iniciando con la comunicación del evento a la DTCA y enviar el respectivo informe mediante correo electrónico, para que luego desde el nivel territorial se procediera con el acompañamiento y trámites pertinentes. 
Correo de Parques Nacionales Naturales de Colombia - Reporte de amenaza contratista
RNC BEATA: En proceso de estructuración de la AP, por lo tanto, aún no genera reportes.
SFF CGSM: Para los meses de abril, mayo, junio y julio en el SFFCGSM no se reportan situaciones de riesgo público directo que genere la coordinación de su atención oportuna con las instancias competentes. La hoja metodológica (HM) indica que: Las áreas protegidas en las cuales no se presenten situaciones de riesgo público, no será necesario su reporte. A pesar de lo anterior en el área de influencia se reportan algunas situaciones de amenazas a través de audios enviados a las comunidades donde se prohíbe el tránsito por ciertos sectores, durante días específicos. Además, en el municipio de Remolino también produjeron intimidación por redes sociales a la comunidad que fue obligada a permanecer en sus casas, cerrar negocios y suspender las clases.
PNN TAYRONA: Durante el segundo trimestre del año se presentó una situación de riesgo público reportada en le marco del procedimiento establecido en la entidad:
El Operario Calificado Código 4169 grado 13 ALVARO FLOREZ ROBLES, en ejercicio de sus funciones relacionadas con recorrido de PVC en el sector de Los Naranjos del PNN Tayrona, específicamente en el predio Los Méndez, fue víctima de actos de violencia verbal y física por parte del señor Robinson Méndez Polo, identificado con cédula de ciudadanía No. 1082.841.321 de Santa Marta. 
Atendiendo el Procedimiento Ante Amenazas por Riesgo Público Código AAMB_PR_18 Versión: 1, numeral 2, el funcionario reporta la situación a la suscrita y procede a interponer la denuncia ante la Fiscalía General de la Nación. Acto seguido, el 4 de abril se comunica a la DTCA en hecho a través de memorando 20236720001411. De igual manera, se reportó a la Personería. 
Link cargue de documentos: 
https://drive.google.com/drive/u/2/folders/1riYWr7onTrwH9lWWmrOlmljwjjHPlHL6
SFF LOS FLAMENCOS: Sin información. No se anexan evidencias
PNN BPK: El 14 de abril de la presente vigencia se reportó el robo que se presentó en la sede operativa del PNN Bahia Portete Kaurrele, el día de 10 de abril del año en curso. Anexo 2_ Informe de robo, denuncia
Enlace de verificación de las evidencias: 
https://drive.google.com/drive/folders/1YqN1GvtijmPQ2yMg61dvsHr_nT1BjGK6?usp=sharing</t>
  </si>
  <si>
    <t>PNN TAYRONA: X
PNN BAHÍA PORTETE: X
SFF EL CORCHAL MONO HERNANDEZ: X
PNN OLD PROVIDENCE MC BEAN LAGOON: X</t>
  </si>
  <si>
    <t>SFF ACANDÍ: X
PNN TAYRONA: X
SFF LOS FLAMENCOS: X
PNN BPK: X
SFF LOS COLORADOS: X
PNN CRSB: X
PNN PARAMILLO: X
PNN SNSM: X
SFF CMH: X
PNN CP: X
PNN MACUIRA: X
PNN OPMBL: X
RN CB: X
SFF CGSM: X
PNN CRSB: X</t>
  </si>
  <si>
    <t>SFF LOS COLORADOS: X
PNN CRSB: X
PNN PARAMILLO: X
PNN SNSM: X
SFF CMH: X
PNN CP: X
PNN MACUIRA: X
PNN OPMBL: X
RN CB: X
SFF CGSM: X
PNN CRSB: X
SFF ACANDÍ: X
PNN TAYRONA: X
SFF LOS FLAMENCOS: X
PNN BPK: X</t>
  </si>
  <si>
    <r>
      <rPr>
        <b/>
        <sz val="10"/>
        <color theme="1"/>
        <rFont val="Arial Narrow"/>
        <family val="2"/>
      </rPr>
      <t>SFF ACANDÍ</t>
    </r>
    <r>
      <rPr>
        <sz val="10"/>
        <color theme="1"/>
        <rFont val="Arial Narrow"/>
        <family val="2"/>
      </rPr>
      <t xml:space="preserve">: Sin información.
</t>
    </r>
    <r>
      <rPr>
        <b/>
        <sz val="10"/>
        <color theme="1"/>
        <rFont val="Arial Narrow"/>
        <family val="2"/>
      </rPr>
      <t>SFF LOS COLORADOS:</t>
    </r>
    <r>
      <rPr>
        <sz val="10"/>
        <color theme="1"/>
        <rFont val="Arial Narrow"/>
        <family val="2"/>
      </rPr>
      <t xml:space="preserve"> El plan de contingencia de riesgo público (PRP) del SFF Los Colorados fue aprobado el 12 de agosto de 2021, mediante memorando N°20211500001883 emitido por la OGR y continua vigente hasta el 12 de agosto de 2023. De acuerdo al procedimiento establecido, el equipo del SFF los Colorados realizó la actualización correspondiente; se llevó a cabo la revisión y ajuste final con la DTCA el día 13 de junio (Anexo 1. Listado-memoria-Reunión-revisión-PRP-DTCA-SFFcol13-06-23) y se envió mediante memorando 20236750001293 del 16 de junio a la DTCA (Anexo 2. Memorando-radicación-PRP-DTCA); posteriormente, la DTCA realizó la respectiva radicación ante la OGR para su aprobación, mediante memorando 20236550001013 el 28 de junio de 2023 (Anexo 3. Memorando-radicación-PRP-OGR).
PNN CRSB: El área avanza en la actualización del plan de contingencia de riesgo público, el cual fue remitido a la DTCA 20236660003993. Se anexa memorando 120236660003993_00003 Plan de riesgo público
PNN PARAMILLO: El 15 de mayo de 2022 fue aprobada la actualización al Plan de Riesgo Público del PNN Paramillo mediante memorando No. 20221500001133. Adicionalmente, el 27 de octubre de 2022 se realizó la socialización del Plan de Riesgo Público al personal del PNN Paramillo. Se anexa memorando de aprobación de la actualización del Plan de riesgo público del PNN Paramillo, el listado de asistencia de la socialización de dicho plan y la presentación en power point.
PNN SNSM: Sin información.
PNN CMH: El día 6 de junio en reunión de comité local, se realiza la socialización del paln de contingencia de riesgo público, el cual fue activado por situaciones que alteraron le tranquilidad en las comunidades aledañas al Santuario, como fueron los operativos que realizó la Armada Nacional contra grupos al margen de la ley y lucha contra el narcotráfico.
Anexo 1_Acta_Comité_Local_06062023 (contiene registro fotográfico y listado de asistencia).
PNN CP: El PNN Corales de Profundidad, reporta una situación de riesgo público a la DTCA, presentado el día 01 de julio del 2023 al interior del PNN Corales de Profundidad, durante recorridos marino-oceánicos, de Prevención, Vigilancia y Control, con posibles actores armados ilegales.  
Limitaciones. El PNN Corales de Profundidad, carece de una planta de personal completa, actualmente el único funcionario es el jefe del área protegida. Desde el año 2021 se viene solicitando mediante orfeos enviados a la DTCA y Nivel Central, el nombramiento de la planta de personal, pero a la fecha no se realizado aún los nombramientos.       
PNN de Macuira: El PNN de Macuira cuenta con el documento Protocolo de PVC aprobado mediante memorando No 20202000005463 de fecha 28/09/2020, con asunto  "Concepto de viabilidad técnica del Protocolo de Prevención, Vigilancia y Control". El documento se encuentra en su tercer año de implementación y el AP esta coordinando iniciar con la actualización del protocolo.
En el marco del subprograma Prevención, Vigilancia y Control de la líena estratégica de Fortalecimiento a la gobernanza y educación ambiental del PNN de Macuira para el segundo trimestre se registraron 43 recorridos de PVC desarrollados en los 4 sectores de manejo del Parque (Anuwapa’a, Kajashiwo’u, Tawaira y Siapana), se visitaron las más de 40 rutas de PVC que tiene el AP. Durante estos patrullajes se registraron avistamientos de fauna y cambios en los estados fenológicos de las especies de flora presentes en el Parque. Así mismo, se realizaron actividades de educación ambiental en los diferentes centros etnoeducativos presentes tanto al interior como en la zona  de influencia del Parque. También se avanza en el fortalecimiento de la gobernanza a través del desarrollo de las instancias de participación y coordinación contempladas en el REM, especialmente las reuniones comunitarias por territorios, cuyos objetivos pueden ser muy variables: realizar seguimiento a compromisos asumidos durante las instancias de coordinación del REM; abordar conjuntamente con la comunidad la intención de reapertura atractivos turísticos en determinados sitios del AP; socializar estrategia Régimen Especial de Manejo a algunas comunidades que por cuenta del relevo generacional desconocen muchos aspectos relativos a dicha estrategia de conservación y manejo conjunto de la serranía.
Por otro lado, se continúa de manera intermitente con ejercicios de seguimiento de caudal en los cuatro arroyos temporales priorizados por el Parque (Wotkasainru’u, Mekijano’u, Kajashiwo’u y Kaneweru’u), mediante el empleo de los métodos de flotador y aforo volumétrico.
PNN OPMBL: Se cuenta con el plan de contigencia de riesgo publico aprobado mediante el memorando 20221500145893, falta son las acciones de socializacion del mismo.
RNC BEATA: En proceso de estructuración de la AP, por lo tanto, aún no genera reportes.
SFF CGSM: Para el caso del PCRP del Santuario se encuentra actualizado por medio del memorando 20211500003283 del 26 de noviembre del 2021. de la OGR.
PNN CRSB: El área avanza en la actualización del plan de contingencia de riesgo público, el cual fue remitido a la DTCA 20236660003993. Se anexa memorando 120236660003993_00003 Plan de riesgo público
PNN TAYRONA: Durante el segundo cuatrimestre del año se adelantaron avances en el proceso de actualización del plan de riesgo público:
El día 15 de mayo se adelantó una mesa de trabajo con los líderes temáticos de cada línea estratégica, a fin de presentar el contexto de riesgo público de la entidad, conceptos asociados a riesgo público, antecedentes a nivel nacional y local de hechos asociados a esta temática, y, finalmente, identificar las amenazas y tensiones procedentes del ejercicio de gobernabilidad en el territorio.
Es preciso indicar que, el documento Plan de Riesgo Público del PNN Tayrona está en proceso de actualización, el cual ha sido culminado por el AP y remitido al líder temático de la DTCA. Adicionalmente, el AP han adelantado actividades como socialización de los procedimientos, guías e instructivos relacionados con Riesgo Público en el ejercicio de la autoridad ambiental, programa de PVC. 
Link cargue de documentos: https://drive.google.com/drive/u/2/folders/13IvBlzb_2paVx8TCHhthvh5wmzuvVqo2
SFF LOS FLAMENCOS: Sin información.
PNN BPK: Sin información.</t>
    </r>
  </si>
  <si>
    <t xml:space="preserve">SFF ACANDÍ: El monitoreo y las evidencias de soporte no se entregaron de forma oportuna para generar el monitoreo correspondiente. El Porcentaje esta erroneo
SFF LOS COLORADOS:  El monitoreo y las evidencias de soporte no se entregaron de forma oportuna para generar el monitoreo correspondiente. El Porcentaje esta erroneo
PNN CRSB: El monitoreo y las evidencias de soporte no se entregaron de forma oportuna para generar el monitoreo correspondiente. El Porcentaje esta erroneo
PNN PARAMILLO: El monitoreo y las evidencias de soporte no se entregaron de forma oportuna para generar el monitoreo correspondiente. El Porcentaje esta erroneo
PNN SNSM: El monitoreo y las evidencias de soporte no se entregaron de forma oportuna para generar el monitoreo correspondiente. El Porcentaje esta erroneo
SFF CMH: El monitoreo y las evidencias de soporte no se entregaron de forma oportuna para generar el monitoreo correspondiente. El Porcentaje esta erroneo
PNN CP: El monitoreo y las evidencias de soporte no se entregaron de forma oportuna para generar el monitoreo correspondiente. El Porcentaje esta erroneo
PNN MACUIRA: El monitoreo y las evidencias de soporte no se entregaron de forma oportuna para generar el monitoreo correspondiente. El Porcentaje esta erroneo
PNN OPMBL:  El monitoreo y las evidencias de soporte no se entregaron de forma oportuna para generar el monitoreo correspondiente. El Porcentaje esta erroneo
RN CB: El monitoreo y las evidencias de soporte no se entregaron de forma oportuna para generar el monitoreo correspondiente. El Porcentaje esta erroneo
SFF CGSM: El monitoreo y las evidencias de soporte no se entregaron de forma oportuna para generar el monitoreo correspondiente. El Porcentaje esta erroneo
PNN CRSB: El monitoreo y las evidencias de soporte no se entregaron de forma oportuna para generar el monitoreo correspondiente. El Porcentaje esta erroneo
PNN TAYRONA: El monitoreo y las evidencias de soporte no se entregaron de forma oportuna para generar el monitoreo correspondiente. El Porcentaje esta erroneo
SFF LOS FLAMENCOS:  El monitoreo y las evidencias de soporte no se entregaron de forma oportuna para generar el monitoreo correspondiente. El Porcentaje esta erroneo
PNN BPK: El monitoreo y las evidencias de soporte no se entregaron de forma oportuna para generar el monitoreo correspondiente. El Porcentaje esta erroneo
</t>
  </si>
  <si>
    <r>
      <rPr>
        <b/>
        <sz val="11"/>
        <color theme="1"/>
        <rFont val="Arial Narrow"/>
        <family val="2"/>
      </rPr>
      <t>DTCA</t>
    </r>
    <r>
      <rPr>
        <sz val="11"/>
        <color theme="1"/>
        <rFont val="Arial Narrow"/>
        <family val="2"/>
      </rPr>
      <t>: Durante el periodo de mayo a julio de 2023, se atendieron en impulsaron dos (2) solicitudes de trámite de adecuación, reposición o mejora, de las cuales una fue resuelta en su totalidad y la segunda se encuentra en trámite. Como resultado de lo anterior se han expedido 2 actos administrativos. La revisión de las salidas permitieron verificar el cumplimiento de los requisitos; por tal motivo, para el período no se reportaron salidas no conformes. Se adjuntan 2 anexos: - 120236510000263_00006 (memorando orfeo) / 120236510000263_00005 (1) (archivo en excel)</t>
    </r>
  </si>
  <si>
    <r>
      <rPr>
        <b/>
        <sz val="11"/>
        <color theme="1"/>
        <rFont val="Arial Narrow"/>
        <family val="2"/>
      </rPr>
      <t>DTCA</t>
    </r>
    <r>
      <rPr>
        <sz val="11"/>
        <color theme="1"/>
        <rFont val="Arial Narrow"/>
        <family val="2"/>
      </rPr>
      <t xml:space="preserve">: Durante el Periodo de Mayo a Julio de 2023, las solicitudes de trámite de adecuación, reposición  o mejoras de estructuras al interior del PNN CRSB fueron impulsadas a través de la herramienta documental Orfeo. </t>
    </r>
    <r>
      <rPr>
        <sz val="11"/>
        <rFont val="Arial Narrow"/>
        <family val="2"/>
      </rPr>
      <t xml:space="preserve">
</t>
    </r>
    <r>
      <rPr>
        <b/>
        <sz val="11"/>
        <rFont val="Arial Narrow"/>
        <family val="2"/>
      </rPr>
      <t>Evidencias</t>
    </r>
    <r>
      <rPr>
        <sz val="11"/>
        <rFont val="Arial Narrow"/>
        <family val="2"/>
      </rPr>
      <t>: PERMISOS SOLICITADOS DE 2023</t>
    </r>
  </si>
  <si>
    <r>
      <t>DTAO: La Dirección Territorial adelanta la consolidación del estado de sus procesos sancionatorios activos e inactivos y los consigna en las respectivas matrices de estado de procesos sancionatorios (reporte mensual) que de acuerdo a las evidencias aportadas ha sido remitido de manera periódica y regular por medio del gestor ORFEO.
Evidencias: Para este periodo se reporta el envío de las matrices de Abril a Julio de 2023, enviadas con los memorandos respectivos según consta en la carpeta de evidencias. MATRIZ AGOSTO DE 2023, MATRIZ JULIO 2023, MATRIZ JUNIO 2023, MATRIZ MAYO 2023, Memorando  Matriz Agosto 2023, Memorando  Matriz Julio 2023, Memorando Matriz Junio 2023 y Memorando Matriz Mayo 2023
DTPA: La Dirección Territorial adelanta la consolidación del estado de sus procesos sancionatorios activos e inactivos y los consigna en las respectivas matrices de estado de procesos sancionatorios (reporte mensual) que de acuerdo a las evidencias aportadas ha sido remitido de manera periódica y regular por medio del gestor ORFEO, pese a que no incorporan las matrices mes a mes en el reporte.
Evidencias: Para este periodo se reporta un archivo con la matriz consolidada de Abril a Julio de 2023. 
Anexo_Formato Reporte Mensual Exp. Sancionatorios DTPA Julio 2023, Anexo_Formato Reporte Mensual Exp. Sancionatorios DTPA Junio 2023, Anexo_Formato Reporte Mensual Exp. Sancionatorios DTPA mayo 2023, Anexo_Memorando remite matriz mensual de sancionatorios actualizada a 30 de junio 2023, Anexo_Memorando remite matriz mensual de sancionatorios actualizado a 31 de julio 2023 y Anexo_Memorando remite matriz mensual de sancionatorios actualizado a 31 de mayo 2023
DTAM: La Dirección Territorial adelanta la consolidación del estado de sus procesos sancionatorios activos e inactivos y los consigna en las respectivas matrices de estado de procesos sancionatorios (reporte mensual) que de acuerdo a las evidencias aportadas ha sido remitido de manera periódica y regular por medio del gestor ORFEO, pese a que no incorporan el memorando remisorio de la matriz del mes de mayo.
Evidencias: Para este periodo se reporta un archivo con la matriz consolidada de Abril a Julio de 2023.
Anexo 7 memorando reporte matriz sancionatorios, Anexo 7.1 matriz sancionatorios DTAM, Anexo 8 memorando 120235050000523, Anexo 8.1 matriz sancion</t>
    </r>
    <r>
      <rPr>
        <sz val="11"/>
        <rFont val="Arial Narrow"/>
        <family val="2"/>
      </rPr>
      <t>atorios DTAM, Anexo 9 120235050000653 y Anexo 9.1 matriz sancionatorios DTAM 
DTOR: De acuerdo con lo citado en la descripción de control, que se hará entrega los primeros 5 días del mes, la matriz oficial de sancionatorios. Por lo anterior se reporta lo siguiente:
*Abril: Matriz de procesos Sancionatorios enviada el 02 de mayo de 2023, mediante Memorando No. 20237030000543. (Anexo6)
Matriz BBD (Anexo6.1)
*Mayo: Matriz de procesos Sancionatorios enviada el 02 de junio de 2023, mediante Memorando No. 20237030000833. (Anexo7)
Matriz BBD (Anexo7.1)
*Junio: Matriz de procesos Sancionatorios enviada el 04 de julio de 2023, mediante Memorando No. 20237030001263. (Anexo8)
Matriz BBD (Anexo8.1)
*Julio: Matriz de procesos Sancionatorios enviada el 02 de junio de 2023, mediante Memorando No. 20237030001593. (Anexo 12)
Matriz BBD (Anexo12.1)</t>
    </r>
    <r>
      <rPr>
        <sz val="11"/>
        <color rgb="FFFF0000"/>
        <rFont val="Arial Narrow"/>
        <family val="2"/>
      </rPr>
      <t xml:space="preserve">
</t>
    </r>
    <r>
      <rPr>
        <sz val="11"/>
        <color rgb="FF000000"/>
        <rFont val="Arial Narrow"/>
        <family val="2"/>
      </rPr>
      <t>DTCA: La Dirección Territorial adelanta la consolidación del estado de sus procesos sancionatorios activos e inactivos y los consigna en las respectivas matrices de estado de procesos sancionatorios (reporte mensual) que de acuerdo a las evidencias aportadas ha sido remitido de manera periódica y regular por medio del gestor ORFEO,</t>
    </r>
    <r>
      <rPr>
        <sz val="11"/>
        <rFont val="Arial Narrow"/>
        <family val="2"/>
      </rPr>
      <t xml:space="preserve"> pese a que no incorporan el memorando remisorio en agosto con la matriz del mes de julio.</t>
    </r>
    <r>
      <rPr>
        <sz val="11"/>
        <color rgb="FF000000"/>
        <rFont val="Arial Narrow"/>
        <family val="2"/>
      </rPr>
      <t xml:space="preserve">
NUEVA Matriz - plantilla para reporte de procesos sancionatorios (2023), REMISIÓN DE MATRIZ MES DE JULIO, REMISIÓN DE MATRIZ MES DE JUNIO y REMISIÓN DE MATRIZ MES DE MAYO 
DTAN: La Dirección Territorial adelanta la consolidación del estado de sus procesos sancionatorios activos e inactivos y los consigna en las respectivas matrices de estado de procesos sancionatorios (reporte mensual) que de acuerdo a las evidencias aportadas ha sido remitido de manera periodica y regular por medio del gestor ORFEO.
Evidencias: Para este periodo se reporta el envío de las matrices de Abril a Julio de 2023, enviadas con los memorandos respectivos según consta en la carpeta de evidencias. 
2. 20235510001533 Matriz Sancionatorios mayo, 2. MATRIZ ACTUALIZADA MES MAYO 2023, 3. 20235520003183 Matriz Sancionatorios junio, 3. MATIZ ACT MES JUNIO 2023, 4. Matriz DTAN consolidada jul-2023, 4. Memo Matriz Sancionatorios mes julio 2023 y 5. MATRIZ MES JULIO DE 2023</t>
    </r>
  </si>
  <si>
    <t>DTOR: El monitoreo y los soportes suministrados, son conformes a la descripción del mapa de riesgos, denotando un adecuado seguimiento
DTCA:  El monitoreo y los soportes suministrados, son conformes a la descripción del mapa de riesgos, denotando un adecuado seguimiento
DTAO: El monitoreo y los soportes suministrados, son conformes a la descripción del mapa de riesgos, denotando un adecuado seguimiento.
DTPA: El monitoreo y los soportes suministrados, son conformes a la descripción del mapa de riesgos, denotando un adecuado seguimiento
DTAM: El monitoreo y los soportes suministrados, son conformes a la descripción del mapa de riesgos, denotando un adecuado seguimiento
DTAN: El monitoreo y los soportes suministrados, son conformes a la descripción del mapa de riesgos, denotando un adecuado seguimiento.</t>
  </si>
  <si>
    <r>
      <rPr>
        <b/>
        <sz val="10"/>
        <rFont val="Arial Narrow"/>
        <family val="2"/>
      </rPr>
      <t xml:space="preserve">DTAN: </t>
    </r>
    <r>
      <rPr>
        <sz val="10"/>
        <rFont val="Arial Narrow"/>
        <family val="2"/>
      </rPr>
      <t xml:space="preserve">Al primer semestre del año (30-06-2023), según reporte de PAA, LAS 7 Áreas adscritas a la Direccion Territorial que han firmado acuerdos con población campesina, han evidenciado seguimiento, orientado en 2 fases:1, Seguimiento al área en conservación del acuerdo firmado con el campesino.- 2.Seguimiento al Sistema sostenible para lo conservación, para validar los compromisos frente al usos sostenible tanto de los recursos del predio por fuera del AP, como de la utilización de los equipos y elementos entregados en el marco del acuerdo acciones de seguimiento en las 7 áreas protegidas con acuerdos con población campesina (todos menos PNN Catatumbo que no tiene firmados acuerdos). Se adjunta 7 informes de seguimiento de cada una de las AP de la DTAN y un informe general consolidado correspondiente al indicador 11 del PAA. Anexos enlace al drive donde reposan las evidencias descritas en el avnace descriptivo. </t>
    </r>
    <r>
      <rPr>
        <b/>
        <sz val="10"/>
        <rFont val="Arial Narrow"/>
        <family val="2"/>
      </rPr>
      <t xml:space="preserve">
Evidecncias: </t>
    </r>
    <r>
      <rPr>
        <sz val="10"/>
        <rFont val="Arial Narrow"/>
        <family val="2"/>
      </rPr>
      <t xml:space="preserve">1. Informe de SSC TOTAL DTAN  - Seguimiento a Acuerdos.-    2. Informe de SSC - Seguimiento a Acuerdos JUNIO SFF Iguaque..-    3. Informe de SSC - Seguimiento a Acuerdos JUNIO SFF GARF.-   4. Informe de SSC - Seguimiento a Acuerdos JUNIO PNN Yariguies Junio.-   5. Informe de SSC - Seguimiento a Acuerdos JUNIO PNN Tama.-  6. Informe de SSC - Seguimiento a Acuerdos JUNIO PNN Pisba.-  7. Informe de SSC - Seguimiento a Acuerdos JUNIO PNN Cocuy.-  8. Informe de SSC - Seguimiento a Acuerdos JUNIO 
https://drive.google.com/drive/u/0/folders/1ELgEPtA1G4BzQrS8oKjCf4QdkrZ977o1
</t>
    </r>
    <r>
      <rPr>
        <b/>
        <sz val="10"/>
        <rFont val="Arial Narrow"/>
        <family val="2"/>
      </rPr>
      <t>DTOR</t>
    </r>
    <r>
      <rPr>
        <sz val="10"/>
        <rFont val="Arial Narrow"/>
        <family val="2"/>
      </rPr>
      <t xml:space="preserve">:   Para el cuatrimestre reportado se presentan los siguientes avances por área protegida:
DNMI Cinaruco: se concertaron un total de 8 predios alrededor que suman alrededor de 397,4ha para restauración, de las cuales 363,4ha corresponden a restauración pasiva y 34ha a restauración activa en el marco de la meta 2023 de suscripción de 11 nuevos acuerdos de conservación y sistemas sostenibles con familias campesinas llaneras. Los predios seleccionados correspondieron a: Fundo Nuevo, Capuriche, El Congrial, La Florida, El Rosario, La Gloria, Piñalito y Nueva Granada. Se elaboró la cartografía predial con las familias para el reconocimiento de las coberturas vegetales y zonificación, lo que permitió orientar la reconstrucción de procesos de transformación de coberturas, haciendo posible guiar la toma de decisiones para seleccionar las áreas de restauración. Adicionalmente, se llevó a cabo el seguimiento y mantenimiento de dos viveros que corresponden a los acuerdos suscritos en el 2021 en los predios la Gloria y Piñalito con el fin de verificar el estado de las instalaciones y del material vegetal que allí se propaga (Anexo 1. DNMIC, Anexo 2. DNMIC).
PNN Cordillera de Los Picachos:  con el fin de avanzar en la suscripción de nuevos acuerdos de conservación, restauración ecológica y buen vivir de las familias campesinas, se avanzó en el relacionamiento con las organizaciones sociales de la ZRC-PB AMCOP y con la del bajo Pato, ASABP, con las cuales se realizó un plan de trabajo para la selección de las familias que ingresarán en el proyecto durante el 2023 y se llevó a cabo una socialización de la estrategia de construcción de acuerdos. De igual forma, se realizó la cartografía predial participativa y se inició la identificación de tratamientos de restauración y sistemas sostenibles (Anexo 3. PNNCP).
De otro lado, se realizó el seguimiento y asesoramiento técnico a 24 familias restauradoras, en las veredas El Venado, Rovira, La Abeja, Guayabal, El Oso, La Paz, y el Roble, en donde en total se abarcó el 45,29% de los acuerdos vigentes. Se encontró que: ocho (8) acuerdos se encuentran en cumplimiento total de compromisos;  seis (6) acuerdos se encuentran en un alto porcentaje de cumplimiento siendo la actividad de propagación, siembra y mantenimiento de plántulas de especies nativas, la que presenta menor porcentaje de cumplimiento, debido a la demanda de tiempo y, en algunos casos, la falta de capacidades técnicas de algunas familias para lograr la propagación del material vegetal nativo; cinco (5) acuerdos de vigencias 2021 y 2022 se encuentran en estado medio de cumplimiento dado el plan de acción de estos que está operando normalmente; cinco (5) familias se encuentran en un estado bajo de cumplimiento en donde las principales dificultades para dar cumplimiento a estos acuerdos es la falta de presencia en los predios, debido a situaciones familiares, de salud y de seguridad, así como se ha presentado dificultades en la siembra y establecimiento de plántulas, sin embargo, se iniciará un seguimiento y acompañamiento cercano para garantizar el cumplimiento del acuerdo. 
Por último, y en el marco de las acciones de restauración ecológica participativa de los acuerdos vigentes, se adelantaron varios espacios de evaluación y análisis de los resultados obtenidos durante el T0 o línea base de especies sembradas en procesos de restauración, adelantando de manera conjunta con las comunidades y ProCat las fichas prediales y el componente de monitoreo.
PNN Sumapaz: se llevaron a cabo las siguientes acciones: 
i.        Se realizó socialización de la minuta del acuerdo de conservación a la comunidad de las veredas Agua Linda y Lusitania, del municipio de Lejanías, con el acompañamiento del proyecto Áreas Protegidas y Paz (Anexo 4).
ii.        Se adelantó reunión de seguimiento a los acuerdos de conservación, en el municipio de San Bernardo. 
iii.        Visita a familias vinculadas a acuerdos de conservación, para retomar presencia institucional y diálogos con las comunidades de las veredas El Pilar y vegas del municipio de San Bernardo (Anexo 5).
PNN Chingaza: durante el periodo se adelantó visitas predio a predio para realizar seguimiento a las implementaciones de los acuerdos suscritos en san Juanito, a las familias campesinas de Cortuagua (Anexo 6). Adicionalmente, se adelantó socialización del segundo plan de compras para los acuerdos de restauración celebrados en el municipio de San Juanito-El calvario; en compañía de la corporación Cortuagua. Se reitera el cumplimiento de dichos acuerdos para afianzar los lazos de confianza con las comunidades campesinas (Anexo 7).
https://drive.google.com/drive/folders/1HX4Ee4LP8882z0m5khixEP5AKIkJwaLk
</t>
    </r>
    <r>
      <rPr>
        <b/>
        <sz val="10"/>
        <rFont val="Arial Narrow"/>
        <family val="2"/>
      </rPr>
      <t xml:space="preserve">DTAM: </t>
    </r>
    <r>
      <rPr>
        <sz val="10"/>
        <rFont val="Arial Narrow"/>
        <family val="2"/>
      </rPr>
      <t xml:space="preserve">Se realiza Reporte de seguimiento y/o monitoreo a acuerdos suscritos. Y anexos que apliquen (matrices, listas de asistencia, actas, correos electrónicos). 
Anexo 1 REPORTE DE SEGUIMIENTO Y MONITOREO A LOS ACUERDOS SUSCRITOS DTAM _IIcuatrimestre2023
ANEXO 1.1. 06_07_2023_Articulación con DSCI, apoyo y acompañam a benefic PNIS diferenc_Orito
ANEXO 2 07_12_2023_Articulación con DSCI, apoyo y acompañam a benefic PNIS
ANEXO 3. PNNSCH_INF_SEG ACUERDOS rev
ANEXO 4. pAFI_ACUERDOS REP AP&amp;P
ANEXO 5.  Anexo_Espacios REP
ANEXO 6. AFIW_Restauracion_Ecolo_Partic_2Trm
ANEXO 7. Acta_31_07_2023_SSC_DTAM
https://drive.google.com/drive/folders/11acgsoKC9fZz5XjZaEpvRszUu16Onf-h
</t>
    </r>
    <r>
      <rPr>
        <b/>
        <sz val="10"/>
        <rFont val="Arial Narrow"/>
        <family val="2"/>
      </rPr>
      <t xml:space="preserve">DTPA: </t>
    </r>
    <r>
      <rPr>
        <sz val="10"/>
        <rFont val="Arial Narrow"/>
        <family val="2"/>
      </rPr>
      <t xml:space="preserve">Dentro de las gestiones que se vienen realizando, el PNN Farallones, en el ejercicio de planificación se pretende llevar a cabo la ruta de Acuerdos para la conservación, se han realizado 17 acercamientos comunitarios, de los cuales catorce (14) corresponden a reuniones de socialización del proceso, caracterización y definición de insumos en las diferentes líneas de inversión que aplican para la zona y tres (3) a visitas de campo. Igualmente, para ratificar el Acuerdo Colectivo de voluntades, celebrado entre la vereda Pueblo Nuevo parte alta y el Parque, se ha socializado con Nivel Central de manera que validen el ejercicio y se puedan reportar los avances de gestión, inversión y manejo de la zona. En total se tienen 16 predios potenciales para la firma de Acuerdos de conservación individuales, que suman alrededor de 498, 5 hectáreas que aportarán a los procesos de recuperación, rehabilitación y restauración ecológica del Parque, pero además fortalecerán el relacionamiento con las comunidades que habitan dentro del mismo. Por otro lado, se tiene previsto renovar 12 Acuerdos vencidos.
Evidencia:Anexo_Planeacion De Espacio De Andes Cabecer Y Pueblo Nuevo.pdf
Anexo_Metodología Para La Reconstrucción De La Memoria Historica De Pueblo Nuevo.pdf
Anexo_acuerdo colectivo pueblo nuevo parte alta
    - Acta y Asistencia Pueblo Nuevo.pdf
    - Imagen 1.jpg
    - Imagen 2.jpg
    - Imagen 3.jpg
    - Imagen 4.jpg
    - Imagen 5.jpg
    - Imagen 6.jpg
Link evidencia:https://drive.google.com/drive/u/1/folders/1TOr5Xd_CtlskKA_KHuAOf15VV3La5Gjo
</t>
    </r>
    <r>
      <rPr>
        <b/>
        <sz val="10"/>
        <rFont val="Arial Narrow"/>
        <family val="2"/>
      </rPr>
      <t>DTAO</t>
    </r>
    <r>
      <rPr>
        <sz val="10"/>
        <rFont val="Arial Narrow"/>
        <family val="2"/>
      </rPr>
      <t xml:space="preserve">: Para el segundo cuatrimestre del 2023 no ha desarrollado acciones de seguimiento a los acuerdos de Restauracion Ecologica Participativa firmados durante la vigencia 2023 (SFF Galeras) porque los procesos de implementación de lo consignado en los anexos técnicos de los acuerdos aún no han surtido el procesos de contratación. Evidencias:  no aplica 
</t>
    </r>
    <r>
      <rPr>
        <b/>
        <sz val="10"/>
        <rFont val="Arial Narrow"/>
        <family val="2"/>
      </rPr>
      <t>DTCA</t>
    </r>
    <r>
      <rPr>
        <sz val="10"/>
        <rFont val="Arial Narrow"/>
        <family val="2"/>
      </rPr>
      <t>:Se vienen adelantando los anexos técnicos, salidas gráficas, fichas FREP y ERRE de los 10 acuerdos que se gestionan con recursos del Gobierno Nacional, se espera que para el próximo trimestre se haya cumplido con dicha entrega. También, el área realizó reunión de seguimiento del acuerdo de conservación colectiva firmado con los pescadores de la Comunidad de Bocacerrada en donde se abordaron los aspectos importantes de los acuerdos firmados por el Colectivo de pescadores de Bocacerrada, se realizó la Presentación de los resultados del monitoreo de la pesca en las Ciénagas del  SFF El Corchal y realización de Ejercicio por grupos de pescadores para identificar las temporadas más estratégicas de reproducción de los peces estuarinos y otros que forman parte de las capturas para esta comunidad. Ver anexo 3: acta de reunión con los pescadores. 
https://drive.google.com/drive/folders/1WBkd8qzu-rmRENWdt-cnlfWSF5YoouGj?usp=drive_link</t>
    </r>
  </si>
  <si>
    <r>
      <rPr>
        <b/>
        <sz val="10"/>
        <rFont val="Arial Narrow"/>
        <family val="2"/>
      </rPr>
      <t xml:space="preserve">DTAN: </t>
    </r>
    <r>
      <rPr>
        <sz val="10"/>
        <rFont val="Arial Narrow"/>
        <family val="2"/>
      </rPr>
      <t xml:space="preserve">33,33%
</t>
    </r>
    <r>
      <rPr>
        <b/>
        <sz val="10"/>
        <rFont val="Arial Narrow"/>
        <family val="2"/>
      </rPr>
      <t xml:space="preserve">DTOR: </t>
    </r>
    <r>
      <rPr>
        <sz val="10"/>
        <rFont val="Arial Narrow"/>
        <family val="2"/>
      </rPr>
      <t xml:space="preserve">33,33%
</t>
    </r>
    <r>
      <rPr>
        <b/>
        <sz val="10"/>
        <rFont val="Arial Narrow"/>
        <family val="2"/>
      </rPr>
      <t xml:space="preserve">DTAM: </t>
    </r>
    <r>
      <rPr>
        <sz val="10"/>
        <rFont val="Arial Narrow"/>
        <family val="2"/>
      </rPr>
      <t xml:space="preserve">33,33%
</t>
    </r>
    <r>
      <rPr>
        <b/>
        <sz val="10"/>
        <rFont val="Arial Narrow"/>
        <family val="2"/>
      </rPr>
      <t>DTPA</t>
    </r>
    <r>
      <rPr>
        <sz val="10"/>
        <rFont val="Arial Narrow"/>
        <family val="2"/>
      </rPr>
      <t xml:space="preserve">: 33,33%
</t>
    </r>
    <r>
      <rPr>
        <b/>
        <sz val="10"/>
        <rFont val="Arial Narrow"/>
        <family val="2"/>
      </rPr>
      <t>DTAO:</t>
    </r>
    <r>
      <rPr>
        <sz val="10"/>
        <rFont val="Arial Narrow"/>
        <family val="2"/>
      </rPr>
      <t xml:space="preserve"> 0%
</t>
    </r>
    <r>
      <rPr>
        <b/>
        <sz val="10"/>
        <rFont val="Arial Narrow"/>
        <family val="2"/>
      </rPr>
      <t>DTCA</t>
    </r>
    <r>
      <rPr>
        <sz val="10"/>
        <rFont val="Arial Narrow"/>
        <family val="2"/>
      </rPr>
      <t>: 33,33%</t>
    </r>
  </si>
  <si>
    <r>
      <rPr>
        <b/>
        <sz val="10"/>
        <rFont val="Arial Narrow"/>
        <family val="2"/>
      </rPr>
      <t>DTAN:</t>
    </r>
    <r>
      <rPr>
        <sz val="10"/>
        <rFont val="Arial Narrow"/>
        <family val="2"/>
      </rPr>
      <t xml:space="preserve"> En el segundo cuatrimestre 2023 se contrató la profesional de investigación y monitoreo ( julio 21 de 2023) desde la fecha se ha logrado cumplir las actividades  y acciones que propone el riesgo 27 en el primero reporte de la acción 1. Las gestiones realizadas para el presente cuatrimestre son las siguientes: Se realizaron las  reuniones con cada área protegida de la DTAN encaminadas a formular y aprobar el “Plan de trabajo para el apoyo en la formulación y/o implementación del programa de monitoreo y portafolio de investigación. Se adjuntan 8 listas de asistencia de las áreas protegidas de la DTAN.  Por otro lado, como avance significativo a las actividades programadas para la acción para segundo reporte del riesgo se adjuntan las fichas de línea base, datos registrados e informe de los tres indicadores número y nombre de los VOC priorizados para 2023, que serán entregadas y validadas en el mes septiembre 2023, fecha de entrega del tercer seguimiento al PAA (trimestral ), pero está pendiente la generación del Consolidado en formato word por cada área protegida y/o por DT y su correspondiente del cargue y/o validación según corresponda, para los VOC/PIC priorizados.
Evidencias:
 1.  ACTAS PRIMER REPORTE:  Acta 01_ Reu_Mon y Inv_ANU Los Estoraques.- Acta 01_ Reu_Mon y Inv_SFF Iguaque.- Anexo 2 _Acta 01_ Reu_Mon y Inv_PNN Tama.-    Anexo 2_Acta 01_ Reu_Mon y Inv_PNN Catatumbo Barí .-     Anexo 2_Acta 01_ Reu_Mon y Inv_PNN El Cocuy.-    Anexo 2_Acta 01_ Reu_Mon y Inv_PNN Pisba.-  Anexo 2_Acta 01_ Reu_Mon y Inv_PNN SYA .-   Anexo 2_Acta 01_ Reu_Mon y Inv_SFF GARF. 
2. VOC/PIC PRIORIZADOS: %VocInfoMonitoreo_20abr2023.- %VOCInforInvestigación_28abr2023 .- HM_No.Invetigaciones_20abr2023
https://drive.google.com/drive/u/0/folders/1G2E1lTIkc52RVIRQpTieBmARe3Y4xdbl
</t>
    </r>
    <r>
      <rPr>
        <b/>
        <sz val="10"/>
        <rFont val="Arial Narrow"/>
        <family val="2"/>
      </rPr>
      <t>DTOR</t>
    </r>
    <r>
      <rPr>
        <sz val="10"/>
        <rFont val="Arial Narrow"/>
        <family val="2"/>
      </rPr>
      <t xml:space="preserve">: Durante el periodo se llevaron a cabo las siguientes actividades:
i. Se realizó el plan de trabajo con cada una de las áreas protegidas en la que se identificaron los avances en la línea de investigación y monitoreo y en la implementación de SMART, así mismo, se definió la ruta de trabajo para el 2023 para la actualización de los programas de monitoreo y portafolios de investigaciones (Anexo 15, 16, 17, 18 y 19)
ii. Se realizó la revisión y validación de los datos obtenidos desde monitoreo y/o investigación de los parques Chingaza, Tinigua, Tuparro y Sumapaz, de acuerdo a los indicadores proyectados en el PAA. Dicha información fue enviada al nivel central quien realizó su respectiva validación (Anexo 20, 21, 22 y 23).
iii.  Se realizó un taller liderado por el equipo de investigación y monitoreo de nivel central, en el cual se abordaron los lineamentos para la actualización del programa de monitoreo y portafolio de investigaciones, el análisis de integridad ecológica y la implementación del SMART, así mismo, se conocieron los avances, proyecciones, dificultades y retos de cada una de las áreas adscritas a la DTOR durante la implementación de la línea (Anexo 24). 
iv. Se realizaron espacios de trabajo con los Parques Macarena, Tinigua y Chingaza o, abordando diferentes temas como la revisión y ajuste de los diseños de monitoreo, revisión y ajuste de avales de investigación, revisión del programa de monitoreo, construcción de modelos de datos en SMART, entre otros. (Anexo 25, 26, 27, 28, y 29) 
https://drive.google.com/drive/folders/1vlVpUwo3Df0Zba8fGTUEhZoHZ81bTWad?usp=sharing
</t>
    </r>
    <r>
      <rPr>
        <b/>
        <sz val="10"/>
        <rFont val="Arial Narrow"/>
        <family val="2"/>
      </rPr>
      <t xml:space="preserve">DTAM: </t>
    </r>
    <r>
      <rPr>
        <sz val="10"/>
        <rFont val="Arial Narrow"/>
        <family val="2"/>
      </rPr>
      <t xml:space="preserve">en el mes de II cuatrimestre se avanzó con la contratación de los profesionales de Inv. y Monitoreo del PNNYAP, PNNRPU, SFPMOIA, PNNCAH, PNNAMA y la RNNPUI. Se anexan los planes de trabajo con las AP, con en el PNN Serranía de los Churumbelos el cual no priorizó en sus metas del PAA avanzar con los indicadores de Investigación y Monitoreo.
Se realizó  acompañamiento y seguimiento a los planes de trabajo entre la DTAM y las AP para avanzar con el monitoreo e investigación de las VOC/PIC priorizadas, así como en la implementación de los programas de monitoreo y portafolios de investigación en articulación con aliados estrategicos. La DTAM entregó a Nivel Central  lo datos sistematizados  de investigación y monitoreo por las AP.
El PNNSCh y el PNNAFIW  entrego a NC el cargue de datos en Smart de la información de investigación y monitoreo en el marco del proyecto de AP y PAZ. Adicionalmente, el PNNCAH entregó a NC la información en el marco de monitoreo de tortuga charapa para ser cargados en Smart.
Se aclara quealgunas AP por temas de orden público y/o porque priorizaron VOC/PIC de filtro grueso y no de filtro fino no cargan la información en la plataforma Smart, teniendo en cuenta que esta plataforma fue creada solo para la información de filtro fino.
Anexo 1 Remorte datos sistematizados Inv y Monitoreo AP DTAM  II Trim 2023
Anexo 2 Asist_memoria Plan de trabajo Monitoreo RNN Nukak - DTAM - copia (1)
Anexo 3 Plan de trabajo Inv. Monitoreo RNN Nukak - DTAM
Anexo 4 Asist memoria seguimiento plan de trabajo PNNAMA
Anexo 5 Asist_memoria Plan de trabajo RNNPUI
Anexo 6 Asist Presentación y discusión avances de sistema de monitoreo participativo-Proyecto AP y PAZ
Anexo 7 Asist jornada I Seguimiento Estrategia Charapa
Anexo 8 Asis memoria monitoreo coberturas RNN Nukak
Anexo 9 Asist custodia de información PNN AFIW-AP y Paz.
Anexo 10 Asist_memoria monitoreo coberturas PNNCAH
Anexo 11 Asist_memoria caracterización biofisica PNNCAH
Anexo 12 Asist reunion_GBD Consolidacion
Anexo 13 Asist_memoria reunión datos de fototrampeo PNNRPU_DTAM
Anexo 14 Asist memoria fototrampeo PNNRPU- DTAM -CI
Anexo 15 Asist_memoria Reunión Smart-datos de fototrampeo SFPMOIA
Anexo 16 Asist memoria U. El Bosque - RNN Nukak - DTAM_ Articulación RH
https://drive.google.com/drive/folders/1dEv1GkO9ILIJJBxyz3_z2U87BwSVAdMo
</t>
    </r>
    <r>
      <rPr>
        <b/>
        <sz val="10"/>
        <color rgb="FFFF0000"/>
        <rFont val="Arial Narrow"/>
        <family val="2"/>
      </rPr>
      <t>DTPA</t>
    </r>
    <r>
      <rPr>
        <sz val="10"/>
        <color rgb="FFFF0000"/>
        <rFont val="Arial Narrow"/>
        <family val="2"/>
      </rPr>
      <t>:  : En el segundo cuatrimestre 2023, se realizó el avance de los planes de trabajo para la vigencia 2023 en todas las AP, generando como evidencia las actas de inicio para el avance de los monitoreos e investigación articulados al PAA, indicador VOC. Las evidencias se encuentran en el siguiente enlace: https://drive.google.com/file/d/1EFL4MPuYvXpQ3JA1IGr5oAAswWcZmmb7/view?usp=sharing</t>
    </r>
    <r>
      <rPr>
        <sz val="10"/>
        <rFont val="Arial Narrow"/>
        <family val="2"/>
      </rPr>
      <t xml:space="preserve">
</t>
    </r>
    <r>
      <rPr>
        <b/>
        <sz val="10"/>
        <rFont val="Arial Narrow"/>
        <family val="2"/>
      </rPr>
      <t xml:space="preserve">DTAO: </t>
    </r>
    <r>
      <rPr>
        <sz val="10"/>
        <rFont val="Arial Narrow"/>
        <family val="2"/>
      </rPr>
      <t xml:space="preserve">1. Se ha realizado reuniones de plan de trabajo con: PNN CVDJC, Cueva de los Guácharos, Las Hermosas, Los Nevados, Puracé, Selva de Florencia, SFF Galeras y Otún Quimbaya.
No se realizaron reuniones de plan de trabajo con PNN Tatamá, Nevado del Huila, Orquídeas y SF Isla de la Corota.
Como parte de los compromisos, por orden del Grupo de Planeación y Manejo de Nivel Central se planeó y realizó una reunión presencial con los profesionales de investigación y monitoreo o de aquellas líneas temáticas que realicen algún tipo de monitoreo, en la que asistieron 10 AP de la DTAO. Entre estás estaban Nevado del Huila, Orquídeas y SF Isla de la Corota.
En el caso del PNN Tatamá se asistió a un taller presencial donde se socializaron los resultados de monitoreo y se proyectó el enfoque en el contexto de la ampliación del AP.
En la carpeta "Riesgo 27" (contenida en las carpetas Riesgo Gestión DTAO y ADMON Y MANEJO SPNN), se presentan como evidencias las siguientes actas de reunión y listados de asistencia:
Plan de trabajo CVDJC_I&amp;M_DTAO
Plan de trabajo GUA_DTAO
Plan de trabajo I&amp;M Hermosas – DTAO
Plan de trabajo I&amp;M Los Nevados – DTAO
Plan de trabajo Selva de Florencia – DTAO
Plan de trabajo I&amp;M SFF Galeras – DTAO
Plan de trabajo Puracé – DTAO
Plan de trabajo I&amp;M SFF Otún Quimbaya - DTAO
Lista de asistencia Taller monitoreo DTAO
Lista de asistencia Taller monitoreo Tatamá
La carpeta con las actas de reunión se presenta en el siguiente enlace:
2. No se han generado validaciones de datos por las AP de la DTAO.
 https://drive.google.com/drive/folders/15_mxO1QccR_vgamEiSxIkNJkx3cE4i46
</t>
    </r>
    <r>
      <rPr>
        <b/>
        <sz val="10"/>
        <rFont val="Arial Narrow"/>
        <family val="2"/>
      </rPr>
      <t>DTCA</t>
    </r>
    <r>
      <rPr>
        <sz val="10"/>
        <rFont val="Arial Narrow"/>
        <family val="2"/>
      </rPr>
      <t>: En el segundo cuatrimestre 2023, se realizó el avance de los planes de trabajo para la vigencia 2023 en todas las AP, generando como evidencia las actas de inicio para el avance de los monitoreos e investigación articulados al PAA, indicador VOC. Evidencia: Uniletd: https://drive.google.com/file/d/1EFL4MPuYvXpQ3JA1IGr5oAAswWcZmmb7/view?usp=sharing</t>
    </r>
  </si>
  <si>
    <r>
      <rPr>
        <b/>
        <sz val="10"/>
        <rFont val="Arial Narrow"/>
        <family val="2"/>
      </rPr>
      <t xml:space="preserve">DTAN: </t>
    </r>
    <r>
      <rPr>
        <sz val="10"/>
        <rFont val="Arial Narrow"/>
        <family val="2"/>
      </rPr>
      <t xml:space="preserve">16,66%
</t>
    </r>
    <r>
      <rPr>
        <b/>
        <sz val="10"/>
        <rFont val="Arial Narrow"/>
        <family val="2"/>
      </rPr>
      <t>DTOR:</t>
    </r>
    <r>
      <rPr>
        <sz val="10"/>
        <rFont val="Arial Narrow"/>
        <family val="2"/>
      </rPr>
      <t xml:space="preserve"> 33,33%
</t>
    </r>
    <r>
      <rPr>
        <b/>
        <sz val="10"/>
        <rFont val="Arial Narrow"/>
        <family val="2"/>
      </rPr>
      <t xml:space="preserve">DTAM: </t>
    </r>
    <r>
      <rPr>
        <sz val="10"/>
        <rFont val="Arial Narrow"/>
        <family val="2"/>
      </rPr>
      <t xml:space="preserve">24%
</t>
    </r>
    <r>
      <rPr>
        <b/>
        <sz val="10"/>
        <rFont val="Arial Narrow"/>
        <family val="2"/>
      </rPr>
      <t xml:space="preserve">DTPA: </t>
    </r>
    <r>
      <rPr>
        <sz val="10"/>
        <rFont val="Arial Narrow"/>
        <family val="2"/>
      </rPr>
      <t xml:space="preserve">33,33%
</t>
    </r>
    <r>
      <rPr>
        <b/>
        <sz val="10"/>
        <rFont val="Arial Narrow"/>
        <family val="2"/>
      </rPr>
      <t>DTAO</t>
    </r>
    <r>
      <rPr>
        <sz val="10"/>
        <rFont val="Arial Narrow"/>
        <family val="2"/>
      </rPr>
      <t>: 16,66%
DTCA: 33,33%</t>
    </r>
  </si>
  <si>
    <r>
      <rPr>
        <b/>
        <sz val="10"/>
        <rFont val="Arial Narrow"/>
        <family val="2"/>
      </rPr>
      <t xml:space="preserve">DTAN: </t>
    </r>
    <r>
      <rPr>
        <sz val="10"/>
        <rFont val="Arial Narrow"/>
        <family val="2"/>
      </rPr>
      <t xml:space="preserve">Los soportes anexados no corresponden a las evidencias programadas para la fecha debido a factores externos, sin embargo, se reportan avances en la descripción
</t>
    </r>
    <r>
      <rPr>
        <b/>
        <sz val="10"/>
        <rFont val="Arial Narrow"/>
        <family val="2"/>
      </rPr>
      <t xml:space="preserve">DTOR: </t>
    </r>
    <r>
      <rPr>
        <sz val="10"/>
        <rFont val="Arial Narrow"/>
        <family val="2"/>
      </rPr>
      <t xml:space="preserve">El monitoreo y los soportes suministrados, son conformes a la descripción del mapa de riesgos, denotando un adecuado seguimiento
</t>
    </r>
    <r>
      <rPr>
        <b/>
        <sz val="10"/>
        <rFont val="Arial Narrow"/>
        <family val="2"/>
      </rPr>
      <t xml:space="preserve">DTAM: </t>
    </r>
    <r>
      <rPr>
        <sz val="10"/>
        <rFont val="Arial Narrow"/>
        <family val="2"/>
      </rPr>
      <t xml:space="preserve">El monitoreo y los soportes suministrados, son conformes a la descripción del mapa de riesgos, denotando un adecuado seguimiento
</t>
    </r>
    <r>
      <rPr>
        <b/>
        <sz val="10"/>
        <rFont val="Arial Narrow"/>
        <family val="2"/>
      </rPr>
      <t>DTPA</t>
    </r>
    <r>
      <rPr>
        <sz val="10"/>
        <rFont val="Arial Narrow"/>
        <family val="2"/>
      </rPr>
      <t>: El monitoreo y los soportes suministrados, son conformes a la descripción del mapa de riesgos, denotando un adecuado seguimiento
DTAO: El monitoreo y los soportes suministrados, son conformes a la descripción del mapa de riesgos, denotando un adecuado seguimiento.
DTCA: Los soportes anexados no corresponden a las evidencias programadas, sin embargo, se reportan avances en la descripción.</t>
    </r>
  </si>
  <si>
    <r>
      <rPr>
        <b/>
        <sz val="10"/>
        <rFont val="Arial Narrow"/>
        <family val="2"/>
      </rPr>
      <t xml:space="preserve">DTAN: </t>
    </r>
    <r>
      <rPr>
        <sz val="10"/>
        <rFont val="Arial Narrow"/>
        <family val="2"/>
      </rPr>
      <t xml:space="preserve">X
</t>
    </r>
    <r>
      <rPr>
        <b/>
        <sz val="10"/>
        <rFont val="Arial Narrow"/>
        <family val="2"/>
      </rPr>
      <t xml:space="preserve">DTOR: </t>
    </r>
    <r>
      <rPr>
        <sz val="10"/>
        <rFont val="Arial Narrow"/>
        <family val="2"/>
      </rPr>
      <t xml:space="preserve">X
</t>
    </r>
    <r>
      <rPr>
        <b/>
        <sz val="10"/>
        <rFont val="Arial Narrow"/>
        <family val="2"/>
      </rPr>
      <t xml:space="preserve">DTAM: </t>
    </r>
    <r>
      <rPr>
        <sz val="10"/>
        <rFont val="Arial Narrow"/>
        <family val="2"/>
      </rPr>
      <t xml:space="preserve">X
</t>
    </r>
    <r>
      <rPr>
        <b/>
        <sz val="10"/>
        <rFont val="Arial Narrow"/>
        <family val="2"/>
      </rPr>
      <t xml:space="preserve">DTPA: </t>
    </r>
    <r>
      <rPr>
        <sz val="10"/>
        <rFont val="Arial Narrow"/>
        <family val="2"/>
      </rPr>
      <t xml:space="preserve">X
</t>
    </r>
    <r>
      <rPr>
        <b/>
        <sz val="10"/>
        <rFont val="Arial Narrow"/>
        <family val="2"/>
      </rPr>
      <t>DTAO</t>
    </r>
    <r>
      <rPr>
        <sz val="10"/>
        <rFont val="Arial Narrow"/>
        <family val="2"/>
      </rPr>
      <t>: X
DTCA: X</t>
    </r>
  </si>
  <si>
    <r>
      <rPr>
        <b/>
        <sz val="10"/>
        <rFont val="Arial Narrow"/>
        <family val="2"/>
      </rPr>
      <t xml:space="preserve">DTAN: </t>
    </r>
    <r>
      <rPr>
        <sz val="10"/>
        <rFont val="Arial Narrow"/>
        <family val="2"/>
      </rPr>
      <t xml:space="preserve">El monitoreo y los soportes suministrados, son conformes a la descripción del mapa de riesgos, denotando un adecuado seguimiento
</t>
    </r>
    <r>
      <rPr>
        <b/>
        <sz val="10"/>
        <rFont val="Arial Narrow"/>
        <family val="2"/>
      </rPr>
      <t xml:space="preserve">DTOR: </t>
    </r>
    <r>
      <rPr>
        <sz val="10"/>
        <rFont val="Arial Narrow"/>
        <family val="2"/>
      </rPr>
      <t xml:space="preserve">El monitoreo y los soportes suministrados, son conformes a la descripción del mapa de riesgos, denotando un adecuado seguimiento
</t>
    </r>
    <r>
      <rPr>
        <b/>
        <sz val="10"/>
        <rFont val="Arial Narrow"/>
        <family val="2"/>
      </rPr>
      <t xml:space="preserve">DTAM: </t>
    </r>
    <r>
      <rPr>
        <sz val="10"/>
        <rFont val="Arial Narrow"/>
        <family val="2"/>
      </rPr>
      <t xml:space="preserve">El monitoreo y los soportes suministrados, son conformes a la descripción del mapa de riesgos, denotando un adecuado seguimiento
</t>
    </r>
    <r>
      <rPr>
        <b/>
        <sz val="10"/>
        <rFont val="Arial Narrow"/>
        <family val="2"/>
      </rPr>
      <t>DTPA</t>
    </r>
    <r>
      <rPr>
        <sz val="10"/>
        <rFont val="Arial Narrow"/>
        <family val="2"/>
      </rPr>
      <t xml:space="preserve">: El monitoreo y los soportes suministrados, son conformes a la descripción del mapa de riesgos, denotando un adecuado seguimiento
</t>
    </r>
    <r>
      <rPr>
        <b/>
        <sz val="10"/>
        <rFont val="Arial Narrow"/>
        <family val="2"/>
      </rPr>
      <t>DTAO</t>
    </r>
    <r>
      <rPr>
        <sz val="10"/>
        <rFont val="Arial Narrow"/>
        <family val="2"/>
      </rPr>
      <t>: El monitoreo y los soportes suministrados, son conformes a la descripción del mapa de riesgos, denotando un adecuado seguimiento
DTCA: Los soportes anexados no corresponden a las evidencias programadas, sin embargo, se reportan avances en la descripción.</t>
    </r>
  </si>
  <si>
    <t>No remtieron reporte</t>
  </si>
  <si>
    <t>No se ha materializado el riesgo en el periodo reportado.</t>
  </si>
  <si>
    <r>
      <rPr>
        <b/>
        <sz val="10"/>
        <rFont val="Arial Narrow"/>
        <family val="2"/>
      </rPr>
      <t xml:space="preserve">GCI: </t>
    </r>
    <r>
      <rPr>
        <sz val="10"/>
        <rFont val="Arial Narrow"/>
        <family val="2"/>
      </rPr>
      <t>10/08/2023</t>
    </r>
  </si>
  <si>
    <r>
      <rPr>
        <b/>
        <sz val="10"/>
        <rFont val="Arial Narrow"/>
        <family val="2"/>
      </rPr>
      <t>GCI:</t>
    </r>
    <r>
      <rPr>
        <sz val="10"/>
        <rFont val="Arial Narrow"/>
        <family val="2"/>
      </rPr>
      <t xml:space="preserve">  Para el segundo cuatrimestre, la Coordinadora del Grupo de Control Interno realizó los seguimientos mensuales correspondientes a los meses de mayo, junio, julio, donde se verificó el cuimplimiento de las Auditorías, Informes de Ley y seguimientos establecidos dentro del Plan Anual de Auditorías 2023 .
</t>
    </r>
    <r>
      <rPr>
        <b/>
        <sz val="10"/>
        <rFont val="Arial Narrow"/>
        <family val="2"/>
      </rPr>
      <t>Evidencia:</t>
    </r>
    <r>
      <rPr>
        <sz val="10"/>
        <rFont val="Arial Narrow"/>
        <family val="2"/>
      </rPr>
      <t xml:space="preserve"> Actas de seguimiento:
-Mayo: 2 actas
-Junio: 2 actas 
-Julio: 2 actas 
-Agosto (Ejecución)
https://drive.google.com/drive/folders/10D6UEES8JuT-JTqA1eUxq897_fxf2hJx</t>
    </r>
  </si>
  <si>
    <r>
      <rPr>
        <b/>
        <sz val="10"/>
        <rFont val="Arial Narrow"/>
        <family val="2"/>
      </rPr>
      <t xml:space="preserve">GCI: </t>
    </r>
    <r>
      <rPr>
        <sz val="10"/>
        <rFont val="Arial Narrow"/>
        <family val="2"/>
      </rPr>
      <t>Para el segundo cuatrimestre del año 2023, no se ha generado incumplimiento de las actividades propuestas dentro del Plan Anual de Auditorias, razón por la cual, no se ha informado al Comité Institucional de Coordinación de Control Interno sobre dicho incumplimiento.
De acuerdo con lo expuesto anteriormente, no se anexa evidencia.</t>
    </r>
  </si>
  <si>
    <r>
      <rPr>
        <b/>
        <sz val="10"/>
        <rFont val="Arial Narrow"/>
        <family val="2"/>
      </rPr>
      <t xml:space="preserve">GCI: </t>
    </r>
    <r>
      <rPr>
        <sz val="10"/>
        <rFont val="Arial Narrow"/>
        <family val="2"/>
      </rPr>
      <t xml:space="preserve">El Plan Anual de Auditorías para la vigencia 2023 fue aprobado el 31 de marzo de 2023, durante el segundo cuatrimestre de la vigencia en mención no se ha realizdo modificaciones al Plan, razón por la cual, no se ha convocado al Comité Institucional de Coordinación de Control Interno  para presentar las modificaciones. De acuerdo con lo anterior no se anexa evidencia.
</t>
    </r>
  </si>
  <si>
    <t xml:space="preserve">Se recibe el reporte de seguimiento por correo electrónico el 14 de agosto. Se solicitan ajustes el 29 de agosto, los cuales se realizan por correo electrónico. </t>
  </si>
  <si>
    <t>El área responsable reporta que la acción se ejecurtará en el ejercicio de planeación estratégica vigencia 2024,</t>
  </si>
  <si>
    <r>
      <rPr>
        <b/>
        <sz val="10"/>
        <rFont val="Arial Narrow"/>
        <family val="2"/>
      </rPr>
      <t xml:space="preserve">GCI: </t>
    </r>
    <r>
      <rPr>
        <sz val="10"/>
        <rFont val="Arial Narrow"/>
        <family val="2"/>
      </rPr>
      <t>En las reuniones realizadas en el segundo cuatrimestre al seguimiento del Plan Anual de Auditorías, dentro las actas de reunión se relacionarón  los compromisos adquiridos por parte de los miembros del equipo auditor, generados con base a las observaciones realizadas por la Coordinadora del Grupo de Control Interno.</t>
    </r>
    <r>
      <rPr>
        <b/>
        <sz val="10"/>
        <rFont val="Arial Narrow"/>
        <family val="2"/>
      </rPr>
      <t xml:space="preserve">
Evidencia:</t>
    </r>
    <r>
      <rPr>
        <sz val="10"/>
        <rFont val="Arial Narrow"/>
        <family val="2"/>
      </rPr>
      <t>Actas de reuniones (Mayo, Junio y Julio)
https://drive.google.com/drive/folders/1U9gMdK49_ZMMVlyRY8y7pkjxvQQ3B6Ko</t>
    </r>
  </si>
  <si>
    <r>
      <rPr>
        <b/>
        <sz val="10"/>
        <rFont val="Arial Narrow"/>
        <family val="2"/>
      </rPr>
      <t>GCI:</t>
    </r>
    <r>
      <rPr>
        <sz val="10"/>
        <rFont val="Arial Narrow"/>
        <family val="2"/>
      </rPr>
      <t xml:space="preserve">  La acción se ejecutará en el ejercicio de la Planeación Estratégica para la vigencia 2024, por lo tanto no se anexa evidencia.</t>
    </r>
  </si>
  <si>
    <r>
      <rPr>
        <b/>
        <sz val="10"/>
        <rFont val="Arial Narrow"/>
        <family val="2"/>
      </rPr>
      <t xml:space="preserve">GCI: </t>
    </r>
    <r>
      <rPr>
        <sz val="10"/>
        <rFont val="Arial Narrow"/>
        <family val="2"/>
      </rPr>
      <t>15%</t>
    </r>
  </si>
  <si>
    <r>
      <rPr>
        <b/>
        <sz val="10"/>
        <rFont val="Arial Narrow"/>
        <family val="2"/>
      </rPr>
      <t xml:space="preserve">GCI: </t>
    </r>
    <r>
      <rPr>
        <sz val="10"/>
        <rFont val="Arial Narrow"/>
        <family val="2"/>
      </rPr>
      <t>0%</t>
    </r>
  </si>
  <si>
    <r>
      <rPr>
        <b/>
        <sz val="10"/>
        <rFont val="Arial Narrow"/>
        <family val="2"/>
      </rPr>
      <t xml:space="preserve">GCI: </t>
    </r>
    <r>
      <rPr>
        <sz val="10"/>
        <rFont val="Arial Narrow"/>
        <family val="2"/>
      </rPr>
      <t>66%</t>
    </r>
  </si>
  <si>
    <r>
      <rPr>
        <b/>
        <sz val="11"/>
        <rFont val="Arial Narrow"/>
        <family val="2"/>
      </rPr>
      <t>GCI:</t>
    </r>
    <r>
      <rPr>
        <sz val="11"/>
        <rFont val="Arial Narrow"/>
        <family val="2"/>
      </rPr>
      <t xml:space="preserve">
Para el segundo cuatrimestre del año 2023, se llevó acabo la apertura de  cuatro auditorías, para las cuales se presentó  previamente la lista de verificación a la Coordinadora del Grupo de Control Interno.
A continuación, se detalla  la auditoria junto con su fecha  de apertura: 
1. Auditoria Procesos de Gestión de Tecnologia y Seguridad de la Información el día 23 de junio de 2023.
2. Auditoria Proceso de Gestión de Recursos Físicos - Tienda de Parques el día 4 de julio de 2023.
3. Auditoria Procesos de Apoyo y Mionales DTPA  el día 24 de julio de 2023
</t>
    </r>
    <r>
      <rPr>
        <b/>
        <sz val="11"/>
        <rFont val="Arial Narrow"/>
        <family val="2"/>
      </rPr>
      <t>Evidencia:</t>
    </r>
    <r>
      <rPr>
        <sz val="11"/>
        <rFont val="Arial Narrow"/>
        <family val="2"/>
      </rPr>
      <t xml:space="preserve">  Correos electrónicos de listas de verificación.</t>
    </r>
  </si>
  <si>
    <t>No se ha reportado el riesgos</t>
  </si>
  <si>
    <r>
      <rPr>
        <b/>
        <sz val="11"/>
        <rFont val="Arial Narrow"/>
        <family val="2"/>
      </rPr>
      <t>GCI:</t>
    </r>
    <r>
      <rPr>
        <sz val="11"/>
        <rFont val="Arial Narrow"/>
        <family val="2"/>
      </rPr>
      <t xml:space="preserve">
Para el segundo cuatrimestre del año 2023, se llevó acabo el cierre  de las siguientes auditorías:
1. Auditoría  Procesos de Apoyo DTPA- 28 de julio de 2023
2. Auditoría  Procesos Misionales DTPA - 28 de julio de 2023
3. Auditoría Procesos de Gestión de Tecnologia y Seguridad de la Información - 21 de julio de 2023.
</t>
    </r>
    <r>
      <rPr>
        <b/>
        <sz val="11"/>
        <rFont val="Arial Narrow"/>
        <family val="2"/>
      </rPr>
      <t xml:space="preserve">Evidencia:  </t>
    </r>
    <r>
      <rPr>
        <sz val="11"/>
        <rFont val="Arial Narrow"/>
        <family val="2"/>
      </rPr>
      <t>Correos electrónicos de presentación de cierre auditorías.</t>
    </r>
  </si>
  <si>
    <r>
      <rPr>
        <b/>
        <sz val="11"/>
        <rFont val="Arial Narrow"/>
        <family val="2"/>
      </rPr>
      <t>GCI:</t>
    </r>
    <r>
      <rPr>
        <sz val="11"/>
        <rFont val="Arial Narrow"/>
        <family val="2"/>
      </rPr>
      <t xml:space="preserve">
Para el segundo cuatrimestre del año 2023, se llevó acabo la apertura de  cuatro auditorías, para las cuales se diligenció y se socializó vía ORFEO a los auditados.
</t>
    </r>
    <r>
      <rPr>
        <b/>
        <sz val="11"/>
        <rFont val="Arial Narrow"/>
        <family val="2"/>
      </rPr>
      <t xml:space="preserve">Evidencia: </t>
    </r>
    <r>
      <rPr>
        <sz val="11"/>
        <rFont val="Arial Narrow"/>
        <family val="2"/>
      </rPr>
      <t xml:space="preserve"> Formato conflicto de intereses.</t>
    </r>
  </si>
  <si>
    <r>
      <rPr>
        <b/>
        <sz val="11"/>
        <rFont val="Arial Narrow"/>
        <family val="2"/>
      </rPr>
      <t xml:space="preserve">GCI: 
</t>
    </r>
    <r>
      <rPr>
        <sz val="11"/>
        <rFont val="Arial Narrow"/>
        <family val="2"/>
      </rPr>
      <t>Durante el segundo cuatrimestre del año 2023, no se han identificado posibles hechos de corrupción,por lo tanto no se anexa evidencia.</t>
    </r>
  </si>
  <si>
    <t>Se recibe el reporte por correo electrónico el 14 de agosto y se ajusta  el 29 de agosto por correo electrónico.</t>
  </si>
  <si>
    <t>De acuerdo con los soportes suministrados  y las evidencias verificadas, se concluye que se  viene ejecutando el tratamiento asociado al riesgo.</t>
  </si>
  <si>
    <r>
      <t xml:space="preserve">GCI:
</t>
    </r>
    <r>
      <rPr>
        <sz val="10"/>
        <rFont val="Arial Narrow"/>
        <family val="2"/>
      </rPr>
      <t>Para el segundo cuatrismestre correspondiente al año 2023, la Coordinadora realizó observaciones a los memorandos e informes enviados por los contratisitas y funcionarios en relación con la auditorías y planes de mejoramiento.</t>
    </r>
    <r>
      <rPr>
        <b/>
        <sz val="10"/>
        <rFont val="Arial Narrow"/>
        <family val="2"/>
      </rPr>
      <t xml:space="preserve">
Evidencias:
</t>
    </r>
    <r>
      <rPr>
        <sz val="10"/>
        <rFont val="Arial Narrow"/>
        <family val="2"/>
      </rPr>
      <t>Correos electronicos.</t>
    </r>
  </si>
  <si>
    <r>
      <rPr>
        <b/>
        <sz val="11"/>
        <color theme="1"/>
        <rFont val="Arial Narrow"/>
        <family val="2"/>
      </rPr>
      <t xml:space="preserve">GCI: 
</t>
    </r>
    <r>
      <rPr>
        <sz val="11"/>
        <color theme="1"/>
        <rFont val="Arial Narrow"/>
        <family val="2"/>
      </rPr>
      <t>La actividad se tiene programada para ejecutarse en el segundo semestre de 2023, cuando se complete el grupo de contratistas del grupo de Control Interno, por lo tanto, no se anexa evidencia.</t>
    </r>
  </si>
  <si>
    <r>
      <rPr>
        <b/>
        <sz val="11"/>
        <color theme="1"/>
        <rFont val="Arial Narrow"/>
        <family val="2"/>
      </rPr>
      <t>GCI</t>
    </r>
    <r>
      <rPr>
        <sz val="11"/>
        <color theme="1"/>
        <rFont val="Arial Narrow"/>
        <family val="2"/>
      </rPr>
      <t xml:space="preserve">:  Durante el segundo cuatrimestre, en las reuniones de las aperturas de las auditorías realizadas en el segundo cuatrimestre del año 2023 ,  al finalizar se relaciona  diapositica con la </t>
    </r>
    <r>
      <rPr>
        <b/>
        <i/>
        <sz val="11"/>
        <color theme="1"/>
        <rFont val="Arial Narrow"/>
        <family val="2"/>
      </rPr>
      <t>Ley 1474 de 2011</t>
    </r>
    <r>
      <rPr>
        <sz val="11"/>
        <color theme="1"/>
        <rFont val="Arial Narrow"/>
        <family val="2"/>
      </rPr>
      <t xml:space="preserve"> la cual indica que la Coordinadora del  Grupoo de Control Interno debe reportar  los  posibles hechos de corrupción que se envidencien en la ejecución de las auditorías. Sin embargo, las campañas se encuentra programadas septiembre y noviembre.</t>
    </r>
  </si>
  <si>
    <r>
      <rPr>
        <b/>
        <sz val="11"/>
        <color theme="1"/>
        <rFont val="Arial Narrow"/>
        <family val="2"/>
      </rPr>
      <t xml:space="preserve">GCI: </t>
    </r>
    <r>
      <rPr>
        <sz val="11"/>
        <color theme="1"/>
        <rFont val="Arial Narrow"/>
        <family val="2"/>
      </rPr>
      <t>10/08/2023</t>
    </r>
  </si>
  <si>
    <r>
      <rPr>
        <b/>
        <sz val="12"/>
        <color rgb="FF000000"/>
        <rFont val="Arial Narrow"/>
        <family val="2"/>
      </rPr>
      <t xml:space="preserve">GCI:
</t>
    </r>
    <r>
      <rPr>
        <sz val="12"/>
        <color rgb="FF000000"/>
        <rFont val="Arial Narrow"/>
        <family val="2"/>
      </rPr>
      <t xml:space="preserve">Para el segundo cuatrimestre se realizarón 3 campañas de autocontrol sobre: 
1. Estructura MECI.
2. Líneas de defensa.
3. Sistema de control Interno.
</t>
    </r>
  </si>
  <si>
    <t>GCI: 66,66%</t>
  </si>
  <si>
    <r>
      <rPr>
        <b/>
        <sz val="10"/>
        <rFont val="Arial Narrow"/>
        <family val="2"/>
      </rPr>
      <t>OAP</t>
    </r>
    <r>
      <rPr>
        <sz val="10"/>
        <rFont val="Arial Narrow"/>
        <family val="2"/>
      </rPr>
      <t>: Para el cuatrimestre no se generaron solicitudes de revisión y aportes para obligaciones contractuales de la persona para el contrato de prestación de servicios como enlace de cooperación. No se anexan evidencias.</t>
    </r>
  </si>
  <si>
    <t>PNN TAYRONA: X
PNN BAHÍA PORTETE: No evidencia comunicado informado situación
SFF EL CORCHAL MONO HERNANDEZ: El monitoreo y los soportes suministrados, son conformes a la descripción del mapa de riesgos, denotando un adecuado seguimiento
PNN OLD PROVIDENCE MC BEAN LAGOON: No evidencia las acciones tomada solo la comunicación
Las otras AP informar que no ejecutaron el control porque no se materializó el riesgo.</t>
  </si>
  <si>
    <t>DTPA
DTCA
DTAN</t>
  </si>
  <si>
    <r>
      <rPr>
        <b/>
        <sz val="10"/>
        <color theme="1"/>
        <rFont val="Arial Narrow"/>
        <family val="2"/>
      </rPr>
      <t xml:space="preserve">GGH: </t>
    </r>
    <r>
      <rPr>
        <sz val="10"/>
        <color theme="1"/>
        <rFont val="Arial Narrow"/>
        <family val="2"/>
      </rPr>
      <t>17/08/2023</t>
    </r>
  </si>
  <si>
    <t>GGH: Se elaboró un informe de actividades asociadas al Plan Estrratégico de Talento Humano, en el que se eviencian la gestión adelantada en el segundo cuatrimestre.
LINK - https://docs.google.com/spreadsheets/d/15GzM10_QYxbBLXHUqoPVPPK7GTb-nf2g/edit?usp=drive_link&amp;ouid=109886172369983170508&amp;rtpof=true&amp;sd=true</t>
  </si>
  <si>
    <r>
      <rPr>
        <b/>
        <sz val="10"/>
        <color theme="1"/>
        <rFont val="Arial Narrow"/>
        <family val="2"/>
      </rPr>
      <t xml:space="preserve">GGH: </t>
    </r>
    <r>
      <rPr>
        <sz val="10"/>
        <color theme="1"/>
        <rFont val="Arial Narrow"/>
        <family val="2"/>
      </rPr>
      <t>El Plan Estratégico de Talento Humano incluye las estrategias que se adelantan para propiciar espacios que permitan mayor cobertura. Así las cosas, durante el segundo cuatrimestre se adelantaron las actividades programadas para el periodo. Lo anterior se evidencia a través de los listados de asistencia y fotos de las actividades realizadas. 
LINK:  https://drive.google.com/drive/folders/15I0SSp-CfIDkG0zl0ahulEufDzkAaKXS?usp=sharing</t>
    </r>
  </si>
  <si>
    <r>
      <rPr>
        <b/>
        <sz val="10"/>
        <color theme="1"/>
        <rFont val="Arial Narrow"/>
        <family val="2"/>
      </rPr>
      <t xml:space="preserve">GGH: </t>
    </r>
    <r>
      <rPr>
        <sz val="10"/>
        <color theme="1"/>
        <rFont val="Arial Narrow"/>
        <family val="2"/>
      </rPr>
      <t xml:space="preserve">En el segundo cuatrimestre no se presentaron  incumplimientos de las actividades programadas motivo por el cual no se reporta la evidencia </t>
    </r>
  </si>
  <si>
    <r>
      <rPr>
        <b/>
        <sz val="10"/>
        <color theme="1"/>
        <rFont val="Arial Narrow"/>
        <family val="2"/>
      </rPr>
      <t xml:space="preserve">GTH: </t>
    </r>
    <r>
      <rPr>
        <sz val="10"/>
        <color theme="1"/>
        <rFont val="Arial Narrow"/>
        <family val="2"/>
      </rPr>
      <t>Durante cuatrimestre se adelantaron las actividades programadas para el periodo. Lo anterior se evidencia a través del informe consolidado de actividades del Plan Estratégico de Talento Humano, así como con los soportes y evidencias de las actividades realizadas. 
LINK:  
https://docs.google.com/spreadsheets/d/1vFeF7IVZpxShf4q68k2iY6fkSvmzaYU1/edit?usp=sharing&amp;ouid=109886172369983170508&amp;rtpof=true&amp;sd=true
https://drive.google.com/drive/u/2/folders/1eOvVOsegH2vM3lTzUz3b6oc3arIqi3UX
https://drive.google.com/drive/folders/1nAMhFwZHJH4YW6ueWdlEz7Loyjaf70IW?usp=sharing</t>
    </r>
  </si>
  <si>
    <r>
      <rPr>
        <b/>
        <sz val="10"/>
        <color theme="1"/>
        <rFont val="Arial Narrow"/>
        <family val="2"/>
      </rPr>
      <t>GTH</t>
    </r>
    <r>
      <rPr>
        <sz val="10"/>
        <color theme="1"/>
        <rFont val="Arial Narrow"/>
        <family val="2"/>
      </rPr>
      <t>: Acción adelantada en el primer cuatrimestre.</t>
    </r>
  </si>
  <si>
    <r>
      <rPr>
        <b/>
        <sz val="10"/>
        <color theme="1"/>
        <rFont val="Arial Narrow"/>
        <family val="2"/>
      </rPr>
      <t xml:space="preserve">GTH: </t>
    </r>
    <r>
      <rPr>
        <sz val="10"/>
        <color theme="1"/>
        <rFont val="Arial Narrow"/>
        <family val="2"/>
      </rPr>
      <t>20%</t>
    </r>
  </si>
  <si>
    <r>
      <rPr>
        <b/>
        <sz val="10"/>
        <rFont val="Arial Narrow"/>
        <family val="2"/>
      </rPr>
      <t xml:space="preserve">GTH: </t>
    </r>
    <r>
      <rPr>
        <sz val="10"/>
        <rFont val="Arial Narrow"/>
        <family val="2"/>
      </rPr>
      <t>46%</t>
    </r>
  </si>
  <si>
    <r>
      <rPr>
        <b/>
        <sz val="11"/>
        <color theme="1"/>
        <rFont val="Arial Narrow"/>
        <family val="2"/>
      </rPr>
      <t>GTH:</t>
    </r>
    <r>
      <rPr>
        <sz val="11"/>
        <color theme="1"/>
        <rFont val="Arial Narrow"/>
        <family val="2"/>
      </rPr>
      <t xml:space="preserve"> 17/08/2023</t>
    </r>
  </si>
  <si>
    <t xml:space="preserve">Se realizó monitoreo y se evidenció los soportes suministrados en el drive correspondiente, encontrando que las evidencias son conformes a la descripción del mapa de riesgos y a lo reportado con un adecuado seguimiento. </t>
  </si>
  <si>
    <r>
      <rPr>
        <b/>
        <sz val="11"/>
        <color rgb="FF000000"/>
        <rFont val="Arial Narrow"/>
        <family val="2"/>
      </rPr>
      <t>GGH</t>
    </r>
    <r>
      <rPr>
        <sz val="11"/>
        <color rgb="FF000000"/>
        <rFont val="Arial Narrow"/>
        <family val="2"/>
      </rPr>
      <t>- A traves de una encuesta se realizó seguimiento al conocimiento y apropiación sobre los lineamientos estandarizados y documentados por la Entidad relacionados con el procedimiento de conflicto de intereses del personal del grupo de Gestió de talento humano.
SOPORTES: https://drive.google.com/drive/folders/1yBLCgdvVerclLxfL4vyrKCWFURJCB98l</t>
    </r>
  </si>
  <si>
    <r>
      <rPr>
        <b/>
        <sz val="10"/>
        <color theme="1"/>
        <rFont val="Arial Narrow"/>
        <family val="2"/>
      </rPr>
      <t>GTH:</t>
    </r>
    <r>
      <rPr>
        <sz val="10"/>
        <color theme="1"/>
        <rFont val="Arial Narrow"/>
        <family val="2"/>
      </rPr>
      <t xml:space="preserve"> 24/08/2023</t>
    </r>
  </si>
  <si>
    <t xml:space="preserve">GGH Se realizó socialización del procedimiento de conflicto de interés al interior del GGH recordando la importancia del mismo.
Anexo: https://drive.google.com/drive/folders/1xOtPN9LxbbAP3QqavlCjZzOAfaszHqRS
</t>
  </si>
  <si>
    <t xml:space="preserve">El monitoreo  al tratamiento del riesgo y los soportes suministrados  son conformes a la descripción del mapa de riesgos, encontrando un adecuado seguimiento. </t>
  </si>
  <si>
    <r>
      <rPr>
        <b/>
        <sz val="10"/>
        <color theme="1"/>
        <rFont val="Arial Narrow"/>
        <family val="2"/>
      </rPr>
      <t>GTH:</t>
    </r>
    <r>
      <rPr>
        <sz val="10"/>
        <color theme="1"/>
        <rFont val="Arial Narrow"/>
        <family val="2"/>
      </rPr>
      <t xml:space="preserve"> 17/08/2023</t>
    </r>
  </si>
  <si>
    <r>
      <rPr>
        <b/>
        <sz val="11"/>
        <rFont val="Arial Narrow"/>
        <family val="2"/>
      </rPr>
      <t xml:space="preserve">GTH: </t>
    </r>
    <r>
      <rPr>
        <sz val="11"/>
        <rFont val="Arial Narrow"/>
        <family val="2"/>
      </rPr>
      <t>53%</t>
    </r>
  </si>
  <si>
    <r>
      <rPr>
        <b/>
        <sz val="11"/>
        <color theme="1"/>
        <rFont val="Arial Narrow"/>
        <family val="2"/>
      </rPr>
      <t xml:space="preserve">GTH: </t>
    </r>
    <r>
      <rPr>
        <sz val="11"/>
        <color theme="1"/>
        <rFont val="Arial Narrow"/>
        <family val="2"/>
      </rPr>
      <t>5%</t>
    </r>
  </si>
  <si>
    <r>
      <t>GTH:</t>
    </r>
    <r>
      <rPr>
        <sz val="11"/>
        <color rgb="FF000000"/>
        <rFont val="Arial Narrow"/>
        <family val="2"/>
      </rPr>
      <t xml:space="preserve"> Durante el periodo del presente monitoreo, se ha trabajado conjuntamente con diferentes dependencias involucradas en la actualización del procedimiento de delcaración de conflicto de interés. Desde mayo a agosto, se ha realizado 2 mesas de trabajo y se cuenta con un documento borrador que está en proceso de comentarios y ajustes.
Link evidencias: 
https://drive.google.com/drive/u/1/folders/1sdlwfg_4tNOifK1Va97ES6mbdgBXyVmf</t>
    </r>
  </si>
  <si>
    <r>
      <rPr>
        <b/>
        <sz val="12"/>
        <color rgb="FF000000"/>
        <rFont val="Arial Narrow"/>
        <family val="2"/>
      </rPr>
      <t>GTH</t>
    </r>
    <r>
      <rPr>
        <sz val="12"/>
        <color rgb="FF000000"/>
        <rFont val="Arial Narrow"/>
        <family val="2"/>
      </rPr>
      <t>: 28/08/2023</t>
    </r>
  </si>
  <si>
    <r>
      <rPr>
        <b/>
        <sz val="12"/>
        <color rgb="FF000000"/>
        <rFont val="Arial Narrow"/>
        <family val="2"/>
      </rPr>
      <t>GTH:</t>
    </r>
    <r>
      <rPr>
        <sz val="12"/>
        <color rgb="FF000000"/>
        <rFont val="Arial Narrow"/>
        <family val="2"/>
      </rPr>
      <t xml:space="preserve"> Desde el Grupo de Gestión Humana, se construyó una matriz de caracterización del talento humano, con información de los funcionarios a nivel nacional. Es importante referenciar que, no se está gestionando a travéz de SIGEP II, porque la información que arroja el sistema es insuficiente para realizar una caracterización significativa.  </t>
    </r>
  </si>
  <si>
    <r>
      <rPr>
        <b/>
        <sz val="12"/>
        <color theme="1"/>
        <rFont val="Arial Narrow"/>
        <family val="2"/>
      </rPr>
      <t xml:space="preserve">GTH: </t>
    </r>
    <r>
      <rPr>
        <sz val="12"/>
        <color theme="1"/>
        <rFont val="Arial Narrow"/>
        <family val="2"/>
      </rPr>
      <t>100%</t>
    </r>
  </si>
  <si>
    <r>
      <rPr>
        <b/>
        <sz val="9"/>
        <color rgb="FF000000"/>
        <rFont val="Arial Narrow"/>
        <family val="2"/>
      </rPr>
      <t>OCDI:</t>
    </r>
    <r>
      <rPr>
        <sz val="9"/>
        <color rgb="FF000000"/>
        <rFont val="Arial Narrow"/>
        <family val="2"/>
      </rPr>
      <t xml:space="preserve"> 16/08/2023</t>
    </r>
  </si>
  <si>
    <r>
      <rPr>
        <b/>
        <sz val="9"/>
        <color rgb="FF000000"/>
        <rFont val="Arial Narrow"/>
        <family val="2"/>
      </rPr>
      <t>OCDI.</t>
    </r>
    <r>
      <rPr>
        <sz val="9"/>
        <color rgb="FF000000"/>
        <rFont val="Arial Narrow"/>
        <family val="2"/>
      </rPr>
      <t xml:space="preserve"> Los abogados de la Oficina, participaron en las siguientes actividades ofertadas por la Personería de Bogotá:
* Capacitaciòn Aplicaciòn de la Ley 1996 del 2019 - 05-07-2023 Emiliano
* Capacitaciòn Constitucacionalizaiòn del regimen disciplinario 07-06-2023 Emiliano
* Capacitaciòn Constitucionalizaciòn del regimen disciplinarioa 07-06-2023 Norma
* Capacitaciòn diligenciamiento hoja de control archivo 16/05/2023 Paola, Leidy
* Capacitaciòn Lienamiento de Archivo 22-06-2023 Maria del pilar, Leidy
* Capacitaciòn Organizaciòn Documental 23-05-2023 OCDI
* Capacitaciòn Presupuesto Cuentas 04-05-2023 Norma
* Capacitaciòn VII Encuentro de oficina de control disciplinario Interno del Distrito 30-05-2023 Maria del Pilar
* Certifiaciòn derecho fundamental y administraciòn justicia 09-08-2023 Yury 
Ver Anexo. "REPORTE SEGUNDO CUATRIMESTRE - CAPACITACIONES"</t>
    </r>
  </si>
  <si>
    <r>
      <rPr>
        <b/>
        <sz val="10"/>
        <color rgb="FF000000"/>
        <rFont val="Arial Narrow"/>
        <family val="2"/>
      </rPr>
      <t xml:space="preserve">OCDI: </t>
    </r>
    <r>
      <rPr>
        <sz val="10"/>
        <color rgb="FF000000"/>
        <rFont val="Arial Narrow"/>
        <family val="2"/>
      </rPr>
      <t>50%</t>
    </r>
  </si>
  <si>
    <r>
      <rPr>
        <b/>
        <sz val="12"/>
        <color rgb="FF000000"/>
        <rFont val="Arial Narrow"/>
        <family val="2"/>
      </rPr>
      <t>PNN Churumbelos</t>
    </r>
    <r>
      <rPr>
        <sz val="12"/>
        <color rgb="FF000000"/>
        <rFont val="Arial Narrow"/>
        <family val="2"/>
      </rPr>
      <t>: durante el cuatrimestre el área protegida ha avanzado en reuniones de articulación con comunidades indígenas y campesinas que se encuentran en la zona de influencia. De igual manera las acciones que se adelantan con las comunidades indígenas con quienes se tiene situación de traslape.
Anexo 1 ACTA _VISITA RESTAURADOR NIXON CALDERON-SAN JORGE- 18-05-2023
Anexo 2 Acta 001-2023 Activacion Subnodo C.
Anexo 3 Acta Apertura CP MBC Mininterior 
Anexo 4 Relatoria _02_06_2023_CL_Control y vigilancia
Anexo 5 Reunión acercamiento Gran Tierra-PNN SCHAW_05 mayo 2023 articulación</t>
    </r>
  </si>
  <si>
    <r>
      <rPr>
        <b/>
        <sz val="11"/>
        <color theme="1"/>
        <rFont val="Arial Narrow"/>
        <family val="2"/>
      </rPr>
      <t>OCDI:</t>
    </r>
    <r>
      <rPr>
        <sz val="11"/>
        <color theme="1"/>
        <rFont val="Arial Narrow"/>
        <family val="2"/>
      </rPr>
      <t>16/08/2023</t>
    </r>
  </si>
  <si>
    <r>
      <rPr>
        <b/>
        <sz val="11"/>
        <color theme="1"/>
        <rFont val="Arial Narrow"/>
        <family val="2"/>
      </rPr>
      <t>OCDI</t>
    </r>
    <r>
      <rPr>
        <sz val="11"/>
        <color theme="1"/>
        <rFont val="Arial Narrow"/>
        <family val="2"/>
      </rPr>
      <t xml:space="preserve"> Se revisó diariamente el estado de los expedientes y priorizó el impulso de los siguientes Expedientes: 946-2021, 1006-2022, 995-2022, 951-2022, 1010-2023, 949-2022, 996-2022, 931-2022, 989-2022, 1003-2022, 960-2022, 986-2022, 935-2021, 970-2022, 974-2022, 969-2022, 999-2022, 940-2021, 945-2022, 978-2022, 1012-2023, 1000-2022, 995-2021, 973-2022, 1014-2023, 981-2022, 972-2022, 987-2022, 996-2022, 957-2022, 1002-2022, 960-2022, 1011-2023, 991-2022, 986-2022, 1005-2022, 949-2022, 998-2022, 969-2022, 946-2022, 987-2022, 1001-2022, 965-2022, 1013-2023, 1009-2023, 968-2022, 945-2022, 1007-2022, 1018-2023, 1019-2023, 931-2022 y 1008-2022
Ver anexo "Matriz base de datos de los Actos Administrativos evaluados Mayo a 15 Agosto 2023"</t>
    </r>
  </si>
  <si>
    <t xml:space="preserve">El monitoreo  al tratamiento del rieso y los soportes suministrados  son conformes a la descripción del mapa de riesgos, encontrando un adecuado seguimiento. </t>
  </si>
  <si>
    <r>
      <t xml:space="preserve">OCDI. </t>
    </r>
    <r>
      <rPr>
        <sz val="11"/>
        <color theme="1"/>
        <rFont val="Arial Narrow"/>
        <family val="2"/>
      </rPr>
      <t>La OCID adelantó entre Mayo a 15 de Agosto de 2023, la siguientes socialización sobre conflicto de intereses: 
1. 26/05/2023	Identificación, declaración y gestión del conflicto de intereses.
2. 29/05/2023	Conflicto de intereses, grados de parentesco a los que hace referencia la constitución y la ley.
3. 21/06/2023	Definición conflicto de intereses.
4. 28/07/2023	Conflicto de intereses, Artículo 44 del Código General Disciplinario.
Ver Anexo: "Correo Pùblicaciòn frase 26 de mayo de 2023
                   Correo Publucaciòn frase 29 de mayo de 2023
                   Correo Pùblicaciòn frase 21 de junio de 2023
                    Correo Publicaciòn Frase 28 de julio de 2023"</t>
    </r>
  </si>
  <si>
    <t xml:space="preserve">El monitoreo  al tratamiento del rieso y los soportes suministrados, son conformes a la descripción del mapa de riesgos, encontrando un adecuado seguimiento. </t>
  </si>
  <si>
    <r>
      <rPr>
        <b/>
        <sz val="11"/>
        <rFont val="Arial Narrow"/>
        <family val="2"/>
      </rPr>
      <t>OCDI:</t>
    </r>
    <r>
      <rPr>
        <sz val="11"/>
        <rFont val="Arial Narrow"/>
        <family val="2"/>
      </rPr>
      <t xml:space="preserve"> 16/08/2023</t>
    </r>
  </si>
  <si>
    <r>
      <rPr>
        <b/>
        <sz val="11"/>
        <rFont val="Arial Narrow"/>
        <family val="2"/>
      </rPr>
      <t xml:space="preserve">OCDI. </t>
    </r>
    <r>
      <rPr>
        <sz val="11"/>
        <rFont val="Arial Narrow"/>
        <family val="2"/>
      </rPr>
      <t>La Jefe de Oficina a traves de correos electronicos de fechas 28 de abril, 02 de Mayo, 01 de Junio, 04 y 05 de Julio, y01, 03 y 14 de Agostol de 2023, realizó el reparto de los procesos disciplinarios priorizados, cuya etapa de encontraba proxima a vencer. 
Ver Anexo. "Correos electronicos reparto"</t>
    </r>
  </si>
  <si>
    <r>
      <rPr>
        <b/>
        <sz val="11"/>
        <rFont val="Arial Narrow"/>
        <family val="2"/>
      </rPr>
      <t>OCDI.</t>
    </r>
    <r>
      <rPr>
        <sz val="11"/>
        <rFont val="Arial Narrow"/>
        <family val="2"/>
      </rPr>
      <t xml:space="preserve"> Se llevò a cabo el control de los siguientes Expedientes que fueron asignados en los repartos a los abogados en los meses de Mayo a 15 de Agosto 2023, los cuales, una vez revisados y practicadas las pruebas o evaluados, fueron guaradados en el archivo dispuesto para ello: 
Ver Anexo: "Certificaciòn control Expedientes asignados en repartos Mayo a 15 Agosto 2023"
https://drive.google.com/drive/folders/1kOnFYGbj8-rYmEWzxQJaVH0DWClEivIb
</t>
    </r>
  </si>
  <si>
    <r>
      <rPr>
        <b/>
        <sz val="11"/>
        <rFont val="Arial Narrow"/>
        <family val="2"/>
      </rPr>
      <t>OCDI.</t>
    </r>
    <r>
      <rPr>
        <sz val="11"/>
        <rFont val="Arial Narrow"/>
        <family val="2"/>
      </rPr>
      <t xml:space="preserve"> Se radicaron durante el periodo de Mayo a 15 de Agostol de 2023,  56 quejas y/o informes, las cuales fueron evaluadas con la decisión que en derecho correspondió, expidición el respectivo acto administrativo.
Ver Anexo "Base de datos quejas Mayo a 15 Agosto 2023"
</t>
    </r>
  </si>
  <si>
    <r>
      <rPr>
        <b/>
        <sz val="11"/>
        <color theme="1"/>
        <rFont val="Arial Narrow"/>
        <family val="2"/>
      </rPr>
      <t xml:space="preserve">OCDI: </t>
    </r>
    <r>
      <rPr>
        <sz val="11"/>
        <color theme="1"/>
        <rFont val="Arial Narrow"/>
        <family val="2"/>
      </rPr>
      <t>33,33%</t>
    </r>
  </si>
  <si>
    <r>
      <rPr>
        <b/>
        <sz val="10"/>
        <rFont val="Arial Narrow"/>
        <family val="2"/>
      </rPr>
      <t>OCDI:</t>
    </r>
    <r>
      <rPr>
        <sz val="10"/>
        <rFont val="Arial Narrow"/>
        <family val="2"/>
      </rPr>
      <t xml:space="preserve"> 16/08/2023</t>
    </r>
  </si>
  <si>
    <r>
      <rPr>
        <b/>
        <sz val="10"/>
        <rFont val="Arial Narrow"/>
        <family val="2"/>
      </rPr>
      <t>OCDI.</t>
    </r>
    <r>
      <rPr>
        <sz val="10"/>
        <rFont val="Arial Narrow"/>
        <family val="2"/>
      </rPr>
      <t xml:space="preserve"> La Jefe de Oficina llevó a cabo la revisión de y seguimiento de la base de datos, verificando los vencimiento de las etapas y asignado a cada profesional a traves de correo electronico, para la práctica de pruebas y/o evaluación del proceso, de acuerdo a la etapa en que se encuentre la actuación. 
Siendo evaluados así, 53 procesos disciplinarios.
Ver Anexo. "Base de Datos Actos Administrativo expedidos segundo trimestre 2023 "
https://drive.google.com/drive/folders/16cokR2wukmr_lEemOLWWd_-bPxn6Jg1N
 </t>
    </r>
  </si>
  <si>
    <r>
      <rPr>
        <b/>
        <sz val="10"/>
        <rFont val="Arial Narrow"/>
        <family val="2"/>
      </rPr>
      <t>OCDI.</t>
    </r>
    <r>
      <rPr>
        <sz val="10"/>
        <rFont val="Arial Narrow"/>
        <family val="2"/>
      </rPr>
      <t xml:space="preserve"> La Jefe de Oficina a traves de correos electronicos de fechas 28 de abril, 02 de Mayo, 01 de Junio, 04 y 05 de Julio, y01, 03 y 14 de Agostol de 2023, realizó el reparto de los procesos disciplinarios priorizados, cuya etapa de encontraba proxima a vencer. 
Ver Anexo. "Correos electronicos reparto"
https://drive.google.com/drive/folders/1Xf-n5hmS2KkcK-YC5CWk0FXSZRlqkNpk</t>
    </r>
  </si>
  <si>
    <r>
      <rPr>
        <b/>
        <sz val="10"/>
        <rFont val="Arial Narrow"/>
        <family val="2"/>
      </rPr>
      <t xml:space="preserve">OCDI: </t>
    </r>
    <r>
      <rPr>
        <sz val="10"/>
        <rFont val="Arial Narrow"/>
        <family val="2"/>
      </rPr>
      <t>16/08/2023</t>
    </r>
  </si>
  <si>
    <r>
      <rPr>
        <b/>
        <sz val="10"/>
        <rFont val="Arial Narrow"/>
        <family val="2"/>
      </rPr>
      <t xml:space="preserve">OCDI. </t>
    </r>
    <r>
      <rPr>
        <sz val="10"/>
        <rFont val="Arial Narrow"/>
        <family val="2"/>
      </rPr>
      <t>Los abogados cumplimieron con el reparto asignado dentro de los meses de Mayo a 15 de Agosto 2023.
Ver Anexo. "Correos electronicos reparto"
https://drive.google.com/drive/folders/1Xf-n5hmS2KkcK-YC5CWk0FXSZRlqkNpk</t>
    </r>
  </si>
  <si>
    <r>
      <rPr>
        <b/>
        <sz val="10"/>
        <rFont val="Arial Narrow"/>
        <family val="2"/>
      </rPr>
      <t>OCDI</t>
    </r>
    <r>
      <rPr>
        <sz val="10"/>
        <rFont val="Arial Narrow"/>
        <family val="2"/>
      </rPr>
      <t xml:space="preserve"> Se revisó diariamente el estado de los expedientes y priorizó el impulso de los siguientes Expedientes: 946-2021, 1006-2022, 995-2022, 951-2022, 1010-2023, 949-2022, 996-2022, 931-2022, 989-2022, 1003-2022, 960-2022, 986-2022, 935-2021, 970-2022, 974-2022, 969-2022, 999-2022, 940-2021, 945-2022, 978-2022, 1012-2023, 1000-2022, 995-2021, 973-2022, 1014-2023, 981-2022, 972-2022, 987-2022, 996-2022, 957-2022, 1002-2022, 960-2022, 1011-2023, 991-2022, 986-2022, 1005-2022, 949-2022, 998-2022, 969-2022, 946-2022, 987-2022, 1001-2022, 965-2022, 1013-2023, 1009-2023, 968-2022, 945-2022, 1007-2022, 1018-2023, 1019-2023, 931-2022 y 1008-2022
Ver anexo "CERTIFICACIÒN  BASE DE DATOS MAYO A 16 AGOSTO 2023"
https://drive.google.com/drive/folders/1Xf-n5hmS2KkcK-YC5CWk0FXSZRlqkNpk</t>
    </r>
  </si>
  <si>
    <r>
      <rPr>
        <b/>
        <sz val="10"/>
        <rFont val="Arial Narrow"/>
        <family val="2"/>
      </rPr>
      <t>OCDI:</t>
    </r>
    <r>
      <rPr>
        <sz val="10"/>
        <rFont val="Arial Narrow"/>
        <family val="2"/>
      </rPr>
      <t xml:space="preserve"> 16/08/2024</t>
    </r>
    <r>
      <rPr>
        <sz val="11"/>
        <color theme="1"/>
        <rFont val="Calibri"/>
        <family val="2"/>
        <scheme val="minor"/>
      </rPr>
      <t/>
    </r>
  </si>
  <si>
    <r>
      <rPr>
        <b/>
        <sz val="10"/>
        <rFont val="Arial Narrow"/>
        <family val="2"/>
      </rPr>
      <t xml:space="preserve">OCDI </t>
    </r>
    <r>
      <rPr>
        <sz val="10"/>
        <rFont val="Arial Narrow"/>
        <family val="2"/>
      </rPr>
      <t xml:space="preserve"> Se expedieron autos de cargos y citación audiencia dentro de los siguientes expedientes 935-2021, 970-2022 Y 949-2022
Ver anexo "Base de Datos Autos Pliegos de cargos y de citación audiencia Mayo a 15 agosto 2023"
https://drive.google.com/drive/folders/1J9iW2dkaMByIvuG0sun2rmvsStI00XIW</t>
    </r>
  </si>
  <si>
    <t>DTOR 13,33%
DTAN: 20%
DTCA: 20%
DTAM: 2%
DTAO: 13,33%
DTPA: 20%
GTEA: 0%</t>
  </si>
  <si>
    <t>DTOR: El monitoreo y los soportes suministrados, son conformes a la descripción del mapa de riesgos, denotando un adecuado seguimiento
DTCA: El monitoreo y los soportes suministrados, son conformes a la descripción del mapa de riesgos, denotando un adecuado seguimiento
DTAO: El monitoreo y los soportes suministrados, son conformes a la descripción del mapa de riesgos, denotando un adecuado seguimiento
DTPA: El monitoreo y los soportes suministrados, son conformes a la descripción del mapa de riesgos, denotando un adecuado seguimiento
DTAM: El monitoreo y los soportes suministrados, son conformes a la descripción del mapa de riesgos, denotando un adecuado seguimiento
DTAN: El monitoreo y los soportes suministrados, son conformes a la descripción del mapa de riesgos, denotando un adecuado seguimiento</t>
  </si>
  <si>
    <t>DTOR 26,66%
DTAN: 26,66%
DTCA: 13,33%
DTAM: 33,3%
DTAO: 26,66%
DTPA: 26.66%</t>
  </si>
  <si>
    <r>
      <rPr>
        <b/>
        <sz val="10"/>
        <rFont val="Arial Narrow"/>
        <family val="2"/>
      </rPr>
      <t>GPC:</t>
    </r>
    <r>
      <rPr>
        <sz val="10"/>
        <rFont val="Arial Narrow"/>
        <family val="2"/>
      </rPr>
      <t xml:space="preserve"> Se adelantaron socializaciones y apoyo a través de correo electrónico del manejo y administración del Sistema de Gestión Documental Electrónico, así mismo se realizó el proceso de acompañamiento del levantamiento de encuestas Documentales en el Nivel Central. y se adelantó la elaboración de procedimiento de eliminación de documentos y la actualización de formatos de Gestión Documental.
https://drive.google.com/drive/folders/1EOphZToAevYD-vgV3Uky6rLViWp5NUJC
Anexo 1. Soportes
</t>
    </r>
    <r>
      <rPr>
        <b/>
        <sz val="10"/>
        <rFont val="Arial Narrow"/>
        <family val="2"/>
      </rPr>
      <t>DTAN:</t>
    </r>
    <r>
      <rPr>
        <sz val="10"/>
        <rFont val="Arial Narrow"/>
        <family val="2"/>
      </rPr>
      <t xml:space="preserve"> Se realizó el envío del avance del plan de trabajo al grupo de procesos corporativos, se adjuntan Anexos: Correo electrónico plan de trabajo 2 trimestre de 2023 Plan de trabajo 2023 (avance 2 trimestre). Enlace al drive con las evindencias:
https://drive.google.com/drive/folders/1Fj9ytFHuzXEWEXtoVQCYRKlyaREop-Wu?usp=sharing
</t>
    </r>
    <r>
      <rPr>
        <b/>
        <sz val="10"/>
        <rFont val="Arial Narrow"/>
        <family val="2"/>
      </rPr>
      <t xml:space="preserve">DTOR: </t>
    </r>
    <r>
      <rPr>
        <sz val="10"/>
        <rFont val="Arial Narrow"/>
        <family val="2"/>
      </rPr>
      <t xml:space="preserve">Se realizó las respectivas actividades y acciones y se cargaron las evidencias.
https://drive.google.com/drive/folders/1KGPCMaEcpbo_2Sh1dEw-5CPdvzfKP4WF
</t>
    </r>
    <r>
      <rPr>
        <b/>
        <sz val="10"/>
        <rFont val="Arial Narrow"/>
        <family val="2"/>
      </rPr>
      <t>DTCA:</t>
    </r>
    <r>
      <rPr>
        <sz val="10"/>
        <rFont val="Arial Narrow"/>
        <family val="2"/>
      </rPr>
      <t xml:space="preserve"> Se realizaron jornadas de sensibilizaciones en las fechas 25-04-2023 y 20-06-2023, orientando al personal sobre la adecuada conservación, organización, uso y manejo de los documentos fisicos y archivos que se deriven del ejercicio de las funciones del áreas protegida, dando a conocer  las pautas para la organización de los documentos en sus unidades de conservación, ( carpetas y cajas) ordenación, clasificación, depuración foliación, y elabolación de rotulos de identificación, tambien se resalto la importancia de actulizar los inventarios documentales y realizando un ejercicio práctico para el diligenciamiento del formato de
inventario dcuemntal que debe realizar cada persona responsable de apoyar los procesos del área de esta manera evidenciar los registros de información con los que cuenta el áreas Protegida, uso y manejo del Sistema Documental Orfeo, adjunto evidencia, porcentaje de avances.
https://drive.google.com/drive/u/2/folders/1cz4BYDua5YwANY2yE2nYkd3ASo1Lo1gX
</t>
    </r>
    <r>
      <rPr>
        <b/>
        <sz val="10"/>
        <rFont val="Arial Narrow"/>
        <family val="2"/>
      </rPr>
      <t>DTAM:</t>
    </r>
    <r>
      <rPr>
        <sz val="10"/>
        <rFont val="Arial Narrow"/>
        <family val="2"/>
      </rPr>
      <t xml:space="preserve"> Para este periodo  se realizó capacitaciones en el tema de gestion documental- herramienta ORFEO a las AP y la DTAM. 
ANEXO: 2 Listas de asistencia/presentacion
https://drive.google.com/drive/u/0/folders/1oZ7Nd7nB9CqVE0Y0ldmAi87E9yFuFrfI
</t>
    </r>
    <r>
      <rPr>
        <b/>
        <sz val="10"/>
        <rFont val="Arial Narrow"/>
        <family val="2"/>
      </rPr>
      <t>DTAO:</t>
    </r>
    <r>
      <rPr>
        <sz val="10"/>
        <rFont val="Arial Narrow"/>
        <family val="2"/>
      </rPr>
      <t xml:space="preserve"> Se realizó sensibilización y Capacitación en el Sistema de Gestión Documental Orfeo y gestión documental en general.
Anexo 1. Lista Asistencia
Anexo 2. Presentación Capacitación gestión Documental
https://drive.google.com/drive/folders/1lmKv_YtEvh66bZi6X5P4NiGiFDGR3vGR?usp=drive_link</t>
    </r>
    <r>
      <rPr>
        <b/>
        <sz val="10"/>
        <rFont val="Arial Narrow"/>
        <family val="2"/>
      </rPr>
      <t xml:space="preserve">
DTPA: </t>
    </r>
    <r>
      <rPr>
        <sz val="10"/>
        <rFont val="Arial Narrow"/>
        <family val="2"/>
      </rPr>
      <t>20237500016563: Se realizó capacitación de gestión documental al personal de la territorial pacifico; organización de archivos, tablas de retención documental y sistema de gestión documental Orfeo. Evidencia:  Anexo 1_Listado de asistencia Capacitación Archivo - Utría.pdf, Anexo 2_Listado de asistencia Capacitación Archivo - Utría.pdf, Anexo 3_Listado de asistencia Capacitación Orfeo - DTPA.pdf
Link evidencias: https://drive.google.com/drive/folders/1pvoMBnOP_MM4zvwcSXQTlnpEyALSlAGv</t>
    </r>
  </si>
  <si>
    <r>
      <t>GPM:</t>
    </r>
    <r>
      <rPr>
        <sz val="10"/>
        <rFont val="Arial Narrow"/>
        <family val="2"/>
      </rPr>
      <t xml:space="preserve"> 33,33%</t>
    </r>
  </si>
  <si>
    <r>
      <rPr>
        <b/>
        <sz val="10"/>
        <rFont val="Arial Narrow"/>
        <family val="2"/>
      </rPr>
      <t>DTAN</t>
    </r>
    <r>
      <rPr>
        <sz val="10"/>
        <rFont val="Arial Narrow"/>
        <family val="2"/>
      </rPr>
      <t xml:space="preserve">: de acuerdo a las actividades del segundo cuatrimestre del 2023, se ha logrado avanzar en la validación del modelo de acuerdo a implementar el cual ha sido enviado a nivel central para su revisión y validación. Se anexan los correos electrónicos enviados, con los modelos de acuerdo y la respuesta recibida de la revisión efectuada, asi como la solicitud de algunos conceptos adicionales asociados: 1- Acuerdos con Reservas Naturales De La Sociedad Civil, 2- Sobre instrumentos para valorar vulnerabilidad de población Campesina  mecanismos de entrega de maquinaria a población campesina elementos técnicos y contenido de los acuerdos a suscribirse con comunidades campesinas que contemplan acciones relacionadas con economía campesina y alternativas de uso compatibles con los objetivos de conservación. Frente al modelo de acuerdo se solicitó la valoración en email enviado el 11-07-2023 y ha sido realizado la valoración y revisión por parte de nivel central en mail de respuesta del 29-07-2023.
Finalmente, cabe resaltar que no se ha enviado concepto favorable por medio de memorando a la SGM como lo indica el control, pero por medio de los correos electrónicos se ha venido adelantando el ejercicio de retroalimentación de validación de información de los acuerdos.
Evidencias: 1. VERSION ACUERDO Campesinos SSC revisado28072023.-  2. Correo de Parques Nacionales Naturales de Colombia - ENVIO DE VERSION PRELIMINAR De Modelo de Acuerdo de Conservación de SSC, para valoración y revision.-  3. Correo de Parques Nacionales Naturales de Colombia - CONCEPTO_ Acuerdos de Conservación con RNSC de personas Naturales.-   4. Correo de Parques Nacionales Naturales de Colombia - CONCEPTO_ Acuerdos como modelo para pactos SOCIOAMBIENTALES, con ORGANIZACIONES COMUNITARIAS de base Campesina.-     5. Correo de Parques Nacionales Naturales de Colombia - Concepto sobre los Criterios para determinar _población Campesina en Condición de Vulnerabilidad. 
https://drive.google.com/drive/u/0/folders/1AsJ2IYYlHcKGfyE_nKaDtRSM8SYUpuV4
</t>
    </r>
    <r>
      <rPr>
        <b/>
        <sz val="10"/>
        <rFont val="Arial Narrow"/>
        <family val="2"/>
      </rPr>
      <t>DTOR</t>
    </r>
    <r>
      <rPr>
        <sz val="10"/>
        <rFont val="Arial Narrow"/>
        <family val="2"/>
      </rPr>
      <t xml:space="preserve">: Durante el periodo del reporte se emitió por parte de la Subdirección de Gestión y Manejo el concepto técnico N° 20232000000276 para la suscripción de 28 acuerdos entre Parques Nacionales Naturales de Colombia, CORMACARENA y las familias campesinas de la vereda Agua Linda del Municipio de Lejanías- Meta en el PNN Sumapaz. (Anexo 30).
https://drive.google.com/drive/folders/17bzvciGDLmCezCtgu51yi9rTkMv7quFM?usp=sharing
</t>
    </r>
    <r>
      <rPr>
        <b/>
        <sz val="10"/>
        <rFont val="Arial Narrow"/>
        <family val="2"/>
      </rPr>
      <t>DTCA</t>
    </r>
    <r>
      <rPr>
        <sz val="10"/>
        <rFont val="Arial Narrow"/>
        <family val="2"/>
      </rPr>
      <t xml:space="preserve">: PPNN Paramillo: alcanzó la firma de 44 acuerdos de conservación con campesinos en el sector de Uré, en el marco del Proyecto Territorio Forestales Sostenibles - TEFOS, financiado por el Reino Unido cuyo objetivo es ayudar el Gobierno de Colombia a reducir la deforestación en zonas afectadas por el conflicto. Los acuerdos firmados tendrán una duración de 5 años y se podrán prorrogar si se cumplen las condiciones pactadas en el acuerdo. Se adjunta ANEXO 1_ Solitud de concepto técnico para firma de acuerdos con campesinos en el PNN Paramillo - Proyecto Reino Unido - UK y ANEXO 2_ coNcepto técnico emitido por la Subdirección de Gestión y Manejo de Áreas protegidas.
__SFF El Corchal: Se vienen adelantando los anexos técnicos, salidas gráficas, fichas FREP y ERRE de los 10 acuerdos que se gestionan con recursos del Gobierno Nacional, se espera que para el próximo trimestre se haya cumplido con dicha entrega.
https://drive.google.com/drive/folders/1WBkd8qzu-rmRENWdt-cnlfWSF5YoouGj?usp=drive_link
</t>
    </r>
    <r>
      <rPr>
        <b/>
        <sz val="10"/>
        <rFont val="Arial Narrow"/>
        <family val="2"/>
      </rPr>
      <t>DTPA</t>
    </r>
    <r>
      <rPr>
        <sz val="10"/>
        <rFont val="Arial Narrow"/>
        <family val="2"/>
      </rPr>
      <t xml:space="preserve">: En la planificación se pretende llevar a cabo la ruta de Acuerdos para la conservación, se han realizado 17 acercamientos comunitarios, de los cuales catorce (14) corresponden a reuniones de socialización del proceso y tres (3) a visitas de campo. El Acuerdo Colectivo de voluntades, celebrado entre la vereda Pueblo Nuevo parte alta y el Parque, se ha socializado con Nivel Central de manera que validen el ejercicio y se puedan reportar los avances de gestión, inversión y manejo de la zona. Evidencia: ANEXO_INFORME SEGUIMIENTO ACUERDOS.pdf
Link evidencia:https://drive.google.com/drive/u/1/folders/1TOr5Xd_CtlskKA_KHuAOf15VV3La5Gjo
</t>
    </r>
    <r>
      <rPr>
        <b/>
        <sz val="10"/>
        <rFont val="Arial Narrow"/>
        <family val="2"/>
      </rPr>
      <t>DTAO</t>
    </r>
    <r>
      <rPr>
        <sz val="10"/>
        <rFont val="Arial Narrow"/>
        <family val="2"/>
      </rPr>
      <t xml:space="preserve">: Durante el segundo cuatrimestre 2023 Si se han realizado (6) Acuerdos de Restauracion Ecologica Participativa por parte del AP SFF Galeras con familias Campesinas. Los Acuerdos REP contemplan acciones para Restaurar, Conservar e Incrementar la conectividad ecologica estructural en areas degradadas en el ecosistema del bosque altoandino y los valores objeto de conservación del area protegida. 
Evidencias: Acuerdo_Alirio Cabrera_sGal, Acuerdo_Carlos_Gómez_sGal, Acuerdo_Cesar Cuatindioy_sGal, Acuerdo_Gerardo_Solarte_sGal, Acuerdo_Miqueas_Cuatindioy_sGal, Acuerdo_Rosa_Gómez_sGal y Anexo. Acta de firma de auerdos de RE - 20_junio2023 
https://drive.google.com/drive/u/1/folders/1TOr5Xd_CtlskKA_KHuAOf15VV3La5Gjo
</t>
    </r>
    <r>
      <rPr>
        <b/>
        <sz val="10"/>
        <rFont val="Arial Narrow"/>
        <family val="2"/>
      </rPr>
      <t>DTAM</t>
    </r>
    <r>
      <rPr>
        <sz val="10"/>
        <rFont val="Arial Narrow"/>
        <family val="2"/>
      </rPr>
      <t xml:space="preserve">: Para este cuatrimestre no se adelantaron acciones en relación a la actividad de control </t>
    </r>
  </si>
  <si>
    <t xml:space="preserve">
DTAN: No se generan alertas por que se cumple las funciones y actividades programadas
DTOR: No se generan alertas ya que se esta ejecutando el control.
DTAM:  N.A.
DTPA: N.A.
DTCA: N.A.
DTAO: No se genera alerta, se cumple con el control.</t>
  </si>
  <si>
    <t xml:space="preserve">
DTAN: No se ha materializado el riesgo, se aplican los controles
DTOR: No se ha materializado el riesgo, se aplican los controles
DTAM: :No se ha materializado el riesgo.
DTPA: :No se ha materializado el riesgo, se aplican los controles
DTCA: N.A.
DTAO: :No se ha materializado el riesgo, se aplican los controles</t>
  </si>
  <si>
    <t>Para las AP PNN Munchique, PNN Farallones, PNN Los Katios y el SFF Malpelo, el documento se encuentra a aprobado, sin embargo, dicho documento no se ha socializado con los equipos esta vigencia. Para las AP PNN Gorgona, PNN Uramba, PNN Utría y Sanquianga el documento esta en proceso de actualización, atendiendo las observaciones realizadas desde NC
https://drive.google.com/drive/folders/1IWm9bzMSVPGmj1nQNheOcFN9oIFLdakJ</t>
  </si>
  <si>
    <t xml:space="preserve">PNN Farallones de Cali: el AP realizó el segundo informes de PVC. Evidencia: Anexo_Correo de Parques Nacionales Naturales de Colombia - Fwd_ segundo trimestre de patrullajes -Farallones
PNN Gorgona: Se anexan los formatos de actividades de PVC, los cuales corresponden a los patrullajes ejecutados en segundo trimestre. En dichos formatos se diligenciaron presiones en los casos identificados. Evidencia: Anexo_Correo PNNC - Segundo reporte PAA indicador 18 - PVC - Gorgona
PNN Utría: El parque registra las presiones en los recorridos realizados y se plasma la información en los informes de PVC. Evidencia: Anexo_Correo de Parques Nacionales Naturales de Colombia - Fwd_ Recorridos PVC - UTRIA
PNN Katios: Para este segundo trimestre se reporta presiones antrópicas en los recorridos de PVC. Evidencias: Memorando Reporte de recorridos prevención, vigilancia y control
correspondiente corte desde el 28 de abril al 18 del mes de mayo. Memorando Reporte de recorridos prevención, vigilancia y control correspondiente al mes de julio.
PNN Munchique: Por situaciones de orden público en el AP no se han retomado los recorridos de PVC
PNN Sanquianga: el AP remitio segundo informe trimestral Evidencia: Anexo_Correo de PNNC - Segundo reporte PAA indicador 18 - PVC sanquianga
PNN Uramba: PNN Uramba: Se está trabajando en la capacitación para manejo de GPS, Smart y tener las embarcaciones para la operatividad. Se generaron los permisos de la embarcación de la Cantora, el 24 de agosto de 2023 entro al área para realizar los recorridos de vigilancias y se realizó todo el proceso para la compra de los motores de la Uramba. Evidencia: ANEXO_DOC. EMBARCACION CANTORA-UBM.pdf
SFF Malpelo: el AP realizó el segundo informe trimestral. Evidencia: Anexo_Correo de Parques Nacionales Naturales de Colombia - Fwd_ Recorridos Malpelo segundo trimestre de 2023 - Malpelo
</t>
  </si>
  <si>
    <r>
      <rPr>
        <b/>
        <sz val="11"/>
        <color theme="1"/>
        <rFont val="Arial Narrow"/>
        <family val="2"/>
      </rPr>
      <t>DTOR</t>
    </r>
    <r>
      <rPr>
        <sz val="11"/>
        <color theme="1"/>
        <rFont val="Arial Narrow"/>
        <family val="2"/>
      </rPr>
      <t xml:space="preserve">: 1) Auto No. 065 del 25 de mayo de 2023, " Por el cual se ordena el traslado para presentar alegatos de conclusión" Expediente DTOR-012-2017  del PNN Tinigua (Anexo1)
2) Auto No. 066 del 25 de mayo de 2023, " Por el cual se ordena el traslado para presentar alegatos de conclusión" Expediente Expediente DTOR-015-2017  del PNN Sierra de la Macarena  (Anexo2)
3) Auto No. 072 del 14 de junio de 2023, " Por el cual se ordena el archivo definitivo de la indagación preliminar" Expediente DTOR-010-2022  del PNN Cordillera los Picachos (Anexo3)
4) Resolución No. 073 del 20 de junio de 2023, " Por medio de la cual resuelve de fondo el proceso sancionatorio" Expediente DTOR-012-2016  del PNN Chingaza (Anexo4)
5) Auto No. 074 del 21 de junio de 2023, " Por el cual se formula cargo único en contra de la ANT" Expediente DTOR-045-2020  del PNN Tuparro (Anexo5)
</t>
    </r>
    <r>
      <rPr>
        <b/>
        <sz val="11"/>
        <color theme="1"/>
        <rFont val="Arial Narrow"/>
        <family val="2"/>
      </rPr>
      <t>DTAN</t>
    </r>
    <r>
      <rPr>
        <sz val="11"/>
        <color theme="1"/>
        <rFont val="Arial Narrow"/>
        <family val="2"/>
      </rPr>
      <t xml:space="preserve">: Para el segundo trimestre monitoreado, se adjunta los actos administrativos publicados en la Gaceta Oficial de PNNC” correspondiente a lo ejecutado entre mayo a agosto.
Evidencias: Anexo_Gaceta Ambiental 2023 DTPA - Mayo.pdf
Anexo_Gaceta Ambiental 2023 DTPA - Junio.pdf
Anexo_Gaceta Ambiental 2023 DTPA - Julio.pdf
Anexo_Gaceta Ambiental 2023 DTPA - Agosto.pdf
Link Evidencia: https://drive.google.com/drive/folders/14qeVPzgi5mRkLsBoL26YdjIE3JEMbHNy
</t>
    </r>
    <r>
      <rPr>
        <b/>
        <sz val="11"/>
        <color theme="1"/>
        <rFont val="Arial Narrow"/>
        <family val="2"/>
      </rPr>
      <t>DTAM</t>
    </r>
    <r>
      <rPr>
        <sz val="11"/>
        <color theme="1"/>
        <rFont val="Arial Narrow"/>
        <family val="2"/>
      </rPr>
      <t xml:space="preserve">: Se profirieron informes técnicos iniciales para proceso sancionatorio, se practicaron notificaciones por aviso, se entregó copia de expediente para que el presunto infractor ejerciera el derecho a la defensa.
Se anexa Matriz del sistema de gestión documental orfeo con los oficios y memorandos  generados en el marco del  proceso sancionatorio
Evidencia: Anexo 6 matriz transacciones orfeo II cuatrimestre 2023
</t>
    </r>
    <r>
      <rPr>
        <b/>
        <sz val="11"/>
        <color theme="1"/>
        <rFont val="Arial Narrow"/>
        <family val="2"/>
      </rPr>
      <t>DTAO</t>
    </r>
    <r>
      <rPr>
        <sz val="11"/>
        <color theme="1"/>
        <rFont val="Arial Narrow"/>
        <family val="2"/>
      </rPr>
      <t xml:space="preserve">: Se descarga y se anexa reporte de Tracciones de orfeo del Abogado de proceso sancionatorios JOSE LUIS BULA MADERA en la cual se ven reflejadas las actuaciones realizadas en los procesos sancionatorios de la DTAO
</t>
    </r>
    <r>
      <rPr>
        <b/>
        <sz val="11"/>
        <rFont val="Arial Narrow"/>
        <family val="2"/>
      </rPr>
      <t>evidencia</t>
    </r>
    <r>
      <rPr>
        <sz val="11"/>
        <color theme="1"/>
        <rFont val="Arial Narrow"/>
        <family val="2"/>
      </rPr>
      <t xml:space="preserve">: Reporte orfeos 
</t>
    </r>
    <r>
      <rPr>
        <b/>
        <sz val="11"/>
        <color theme="1"/>
        <rFont val="Arial Narrow"/>
        <family val="2"/>
      </rPr>
      <t>DTPA</t>
    </r>
    <r>
      <rPr>
        <sz val="11"/>
        <color theme="1"/>
        <rFont val="Arial Narrow"/>
        <family val="2"/>
      </rPr>
      <t xml:space="preserve">: :Para el segundo trimestre monitoreado, se adjunta los actos administrativos publicados en la Gaceta Oficial de PNNC” correspondiente a lo ejecutado entre mayo a agosto.
Evidencias: Anexo_Gaceta Ambiental 2023 DTPA - Mayo.pdf
Anexo_Gaceta Ambiental 2023 DTPA - Junio.pdf
Anexo_Gaceta Ambiental 2023 DTPA - Julio.pdf
Anexo_Gaceta Ambiental 2023 DTPA - Agosto.pdf
Link Evidencia: https://drive.google.com/drive/folders/14qeVPzgi5mRkLsBoL26YdjIE3JEMbHNy
</t>
    </r>
    <r>
      <rPr>
        <b/>
        <sz val="11"/>
        <color theme="1"/>
        <rFont val="Arial Narrow"/>
        <family val="2"/>
      </rPr>
      <t>DTCA</t>
    </r>
    <r>
      <rPr>
        <sz val="11"/>
        <color theme="1"/>
        <rFont val="Arial Narrow"/>
        <family val="2"/>
      </rPr>
      <t>: Se adjunta reporte de orfeo del líder del  equipo de apoyo jurídico de la DTCA donde se evidencia el impulso de los procesos sancionatorios durante los periodos de Mayo a Julio de  2023. Evidencia: REPORTE DE ORFEO DEL LIDER DE EQUIPO JURÍDICO SANCIONATORIOS</t>
    </r>
  </si>
  <si>
    <r>
      <rPr>
        <b/>
        <sz val="11"/>
        <rFont val="Arial Narrow"/>
        <family val="2"/>
      </rPr>
      <t xml:space="preserve">GTIC: </t>
    </r>
    <r>
      <rPr>
        <sz val="11"/>
        <rFont val="Arial Narrow"/>
        <family val="2"/>
      </rPr>
      <t xml:space="preserve">Implemento un esquema de respaldo sobre la información alojada en la entidad de las aplicaciones web en la nube el cual permite mitigar los riesgos de seguridad a través de la aplicación de protección de aplicaciones web en la nube, para lo cual se cuenta con un instructivo: para la realización de copias de seguridad basado en la infraestructura con que cuenta la entidad y los informes de esquema de almacenamiento actulaizado disponibilidad de los equipos de infraestructura del Nivel Central. 
</t>
    </r>
    <r>
      <rPr>
        <b/>
        <sz val="11"/>
        <rFont val="Arial Narrow"/>
        <family val="2"/>
      </rPr>
      <t xml:space="preserve">Ver Anexo: </t>
    </r>
    <r>
      <rPr>
        <sz val="11"/>
        <rFont val="Arial Narrow"/>
        <family val="2"/>
      </rPr>
      <t>Screen Shot 2023-08-01 at 8.15.17 PM; Screen Shot 2023-08-01 at 8.15.32 PM; Screen Shot 2023-08-01 at 8.15.54 PMScreen Shot 2023-08-01 at 8.16.11 PM; Screen Shot 2023-08-01 at 8.16.11 PM</t>
    </r>
  </si>
  <si>
    <r>
      <rPr>
        <b/>
        <sz val="11"/>
        <rFont val="Arial Narrow"/>
        <family val="2"/>
      </rPr>
      <t xml:space="preserve">GTIC: </t>
    </r>
    <r>
      <rPr>
        <sz val="11"/>
        <rFont val="Arial Narrow"/>
        <family val="2"/>
      </rPr>
      <t>66%</t>
    </r>
  </si>
  <si>
    <r>
      <rPr>
        <b/>
        <sz val="11"/>
        <color theme="1"/>
        <rFont val="Arial Narrow"/>
        <family val="2"/>
      </rPr>
      <t xml:space="preserve">
DTCA: </t>
    </r>
    <r>
      <rPr>
        <sz val="11"/>
        <color theme="1"/>
        <rFont val="Arial Narrow"/>
        <family val="2"/>
      </rPr>
      <t>Durante el segundo cuatrimestre (el período de vacaciones del señor Julián Monsalvo inició en el mes de abril pero concluyó el día 5 de mayo, por lo que se incluyó dentro del segundo cuatrimestre), se han realizado una solicitud de vacaciones, novedad que se realizo (Ajuste del Perfil) en SIIF 20236590000053 11-04-2023 profesional de presupuesto. Se adjuntan 11 evidencias: 120236590000053_00001/120236590000053_00002/120236590000053_00003/120236590000053_00004/120236590000053_00005/120236590000053_00006/120236590000053_00007/120236590000053_00008/120236590000053_00009/120236590000053_00010/Captura de pantalla 2023-08-25 102647</t>
    </r>
    <r>
      <rPr>
        <b/>
        <sz val="11"/>
        <color theme="1"/>
        <rFont val="Arial Narrow"/>
        <family val="2"/>
      </rPr>
      <t xml:space="preserve">
DTPA: </t>
    </r>
    <r>
      <rPr>
        <sz val="11"/>
        <color theme="1"/>
        <rFont val="Arial Narrow"/>
        <family val="2"/>
      </rPr>
      <t xml:space="preserve">Para el segundo cuatrimestre monitoreado, se realizarón las siguientes novedades las cuales fueron solicitadas para Activación perfil SIIF, Modificación perfil e Inactivar perfil SIIF.
Evidencias: ANEXO 07 - Apoyo SIFF - Julio 2023.pdf, ANEXO 07- ACTIVACION PERFILES SIIF - Junio 2023.pdf
Link Evidencia: https://drive.google.com/drive/folders/1PBihycv1HY8ikyCpLp2voUKmvh_2OiN1
</t>
    </r>
    <r>
      <rPr>
        <b/>
        <sz val="11"/>
        <color theme="1"/>
        <rFont val="Arial Narrow"/>
        <family val="2"/>
      </rPr>
      <t xml:space="preserve">DTAN: </t>
    </r>
    <r>
      <rPr>
        <sz val="11"/>
        <color theme="1"/>
        <rFont val="Arial Narrow"/>
        <family val="2"/>
      </rPr>
      <t xml:space="preserve">Para el segundo cuatriemstre de 2023, no se presentaron novedades tales como Licencias, vacaciones y/o permiso. Para este periodo no se presentan evidencias. Evidencia reposa en el link:https://drive.google.com/drive/folders/1yRf7c8zY81uGwje5Q9y4vUOJbUyEAzhu
</t>
    </r>
    <r>
      <rPr>
        <b/>
        <sz val="11"/>
        <color theme="1"/>
        <rFont val="Arial Narrow"/>
        <family val="2"/>
      </rPr>
      <t xml:space="preserve">DTOR: </t>
    </r>
    <r>
      <rPr>
        <sz val="11"/>
        <color theme="1"/>
        <rFont val="Arial Narrow"/>
        <family val="2"/>
      </rPr>
      <t xml:space="preserve">Se presento 1 novedad de creacion de perfil de consulta en el portal bancario para la contadora de la territorial
Anexo1_Nuevoperfilbancario_LeidyVelasquez Evidencia reposa en el link: https://drive.google.com/drive/folders/1eR153hGN29vcjyyzSqQBqVixcggXT3HU
</t>
    </r>
    <r>
      <rPr>
        <b/>
        <sz val="11"/>
        <color theme="1"/>
        <rFont val="Arial Narrow"/>
        <family val="2"/>
      </rPr>
      <t xml:space="preserve">DTAO: </t>
    </r>
    <r>
      <rPr>
        <sz val="11"/>
        <color theme="1"/>
        <rFont val="Arial Narrow"/>
        <family val="2"/>
      </rPr>
      <t xml:space="preserve">La DT  presento la  novedad  de vacaciones de la usuaria Susana Moreno en el portal bancario y su usuario de SIIF Nación
Evidencias: Carpeta Control 1 con archivos: "1 Solicitud SIIF y Portal Bancario Susana Moreno.pdf, grfn_fo_26_formato-novedades-portal-bancario_v1-2.pdf, grfn-fo-28-solicitud-creacion-y-o-modificacion-usuarios-siif-v-1-ajustado-encabezado (2) (1).pdf"
</t>
    </r>
    <r>
      <rPr>
        <b/>
        <sz val="11"/>
        <color theme="1"/>
        <rFont val="Arial Narrow"/>
        <family val="2"/>
      </rPr>
      <t xml:space="preserve">DTAM: </t>
    </r>
    <r>
      <rPr>
        <sz val="11"/>
        <color theme="1"/>
        <rFont val="Arial Narrow"/>
        <family val="2"/>
      </rPr>
      <t xml:space="preserve"> Mediante orfeo se ha dejado evidencia de las novedades reportadas tanto en el portal bancario como en el SIIF Nación (generadas por licencias, vacaciones, permisos, cambio de funciones y nuevas vinculaciones)
Se adjunta formato de Cambio de perfil.
Anexo 1 Formato solicitud de cambio perfil
Anexo 1.1  SOLICITUD CAMBIO PERFIL APROBADOR BANCO DE BOGOTA
Anexo 2 SOLICITUD CAMBIO PERFIL APROBADOR BANCO DE BOGOTA
Eidencia reposa en link: https://drive.google.com/drive/u/0/folders/1byrwouFmmFwGXy-Awo9bPKf-4oEukvm_</t>
    </r>
  </si>
  <si>
    <r>
      <rPr>
        <b/>
        <sz val="11"/>
        <color theme="1"/>
        <rFont val="Arial Narrow"/>
        <family val="2"/>
      </rPr>
      <t>GGF</t>
    </r>
    <r>
      <rPr>
        <sz val="11"/>
        <color theme="1"/>
        <rFont val="Arial Narrow"/>
        <family val="2"/>
      </rPr>
      <t xml:space="preserve">: Se adjunta relación de las solicitudes de modificación de usuarios donde se evidencia numero de orfeo de cada solicitud en el cual se pueden consultar los respectivos soportes. 
</t>
    </r>
    <r>
      <rPr>
        <b/>
        <sz val="11"/>
        <color theme="1"/>
        <rFont val="Arial Narrow"/>
        <family val="2"/>
      </rPr>
      <t>DTCA</t>
    </r>
    <r>
      <rPr>
        <sz val="11"/>
        <color theme="1"/>
        <rFont val="Arial Narrow"/>
        <family val="2"/>
      </rPr>
      <t xml:space="preserve">: Durante el segundo cuatrimestre, se han realizado las solicitudes de novedades (Ajuste del Perfil) en SIIF 20236590000053 11-04-2023 profesional de presupuesto, le evidencias resposan el link https://drive.google.com/drive/folders/1VHaOWCcDShtecJAv-D_tt-HBSU4Pf_N1.
</t>
    </r>
    <r>
      <rPr>
        <b/>
        <sz val="11"/>
        <color theme="1"/>
        <rFont val="Arial Narrow"/>
        <family val="2"/>
      </rPr>
      <t>DTPA</t>
    </r>
    <r>
      <rPr>
        <sz val="11"/>
        <color theme="1"/>
        <rFont val="Arial Narrow"/>
        <family val="2"/>
      </rPr>
      <t xml:space="preserve">: Para el segundo cuatrimestre monitoreado, se realizarón las siguientes novedades las cuales fueron solicitadas para Activación perfil SIIF, Modificación perfil e Inactivar perfil SIIF.
Evidencias: ANEXO 07 - Apoyo SIFF - Julio 2023.pdf, ANEXO 07- ACTIVACION PERFILES SIIF - Junio 2023.pdf
Link Evidencia: https://drive.google.com/drive/folders/1PBihycv1HY8ikyCpLp2voUKmvh_2OiN1
</t>
    </r>
    <r>
      <rPr>
        <b/>
        <sz val="11"/>
        <color theme="1"/>
        <rFont val="Arial Narrow"/>
        <family val="2"/>
      </rPr>
      <t>DTAN</t>
    </r>
    <r>
      <rPr>
        <sz val="11"/>
        <color theme="1"/>
        <rFont val="Arial Narrow"/>
        <family val="2"/>
      </rPr>
      <t xml:space="preserve">:  Para el segundo cuatrimestre de 2023 la DTAN reporta las novedades de los usuarios de SIIF Nación, el Coordinador Administrativo y Financiero remitio mediante orfeo el formato de solicitud de novedades. Como evidencia se adjuntan 2 formatos de novedades y dos memorandos enviados. Anexos:1. FORMATO SIIF GELVER,- 2. MEMORANDO SOLICITUD USUARIO SIIF GELVER,-  3. FORMATO SOLICITUD AMPLIACION USUARIO SIIF.-  4. MEMORANDO RADICADO Y FIRMADO AMPLIACION US SIIF. Eidencias que reposane en el link: https://drive.google.com/drive/folders/197n2lQYgzVHA2Gj0Q3FPU2WcgycIjOfz
</t>
    </r>
    <r>
      <rPr>
        <b/>
        <sz val="11"/>
        <color theme="1"/>
        <rFont val="Arial Narrow"/>
        <family val="2"/>
      </rPr>
      <t>DTOR</t>
    </r>
    <r>
      <rPr>
        <sz val="11"/>
        <color theme="1"/>
        <rFont val="Arial Narrow"/>
        <family val="2"/>
      </rPr>
      <t xml:space="preserve">: Se presentaron 3 ingresos de contratistas, 4 renovaciones de token y 1 modificacion de perfil por reemplazo , para un total de 8 solicitudes durante el periodo, todas estas solicitudes se gestionaron por medio del orfeo.
Anexo1_Renov_Token_LinaCastro
Anexo2_Renov_Token_LeidyVelasquez
Anexo3_Activ_Token_BertulfoMejia
Anexo4_Usuariosiif_LinaCastro
Anexo5_Activ_Token_AlejandraTorres
Anexo6_Activ_Token_LeidyVillabon
Anexo7_modifperf_SandraPinzon
Anexo8_Renov_Token_LeidyVelasquez
Evidencias reposan en el link: https://drive.google.com/drive/folders/1eR153hGN29vcjyyzSqQBqVixcggXT3HU
</t>
    </r>
    <r>
      <rPr>
        <b/>
        <sz val="11"/>
        <color theme="1"/>
        <rFont val="Arial Narrow"/>
        <family val="2"/>
      </rPr>
      <t>DTAO</t>
    </r>
    <r>
      <rPr>
        <sz val="11"/>
        <color theme="1"/>
        <rFont val="Arial Narrow"/>
        <family val="2"/>
      </rPr>
      <t xml:space="preserve">: Mediante ORFEO y los respectivos  formatos de novedades  SIIF Nación, se notificó al nivel central la creación de Usuario de la contratista Nazly Viviana Parra, La activación de usuario de Karol Ramos, creación de usuario Euclides Oliveros. 
Evidencias: 
Carpeta 1: DIANA.GONZALEZ con archivos: "1 Solicitud SIIF Diana Gonzalez 20236070000263.pdf, 2 SOLICITUD MODIFICACIÓN USUARIOS SIIF  Diana Gonzalez.pdf, 3 FR TOKEN Diana Crystal Gonzalez Vinasco.pdf ".
Carpeta 2: JORGE.CEBALLOS con archivos: "1 Cambio Perfil SIIF Jorge Ceballos 20236070000193.pdf, 2 SOLICITUD MODIFICACIÓN USUARIOS SIIF JORGE CEBALLOS.pdf"
Carpeta 3: KAROL.RAMOS con archivos: "1 Solicitud cambio perfil SIIF KAROL RAMOS 120236070000183.pdf,2 SOLICITUD MODIFICACIÓN USUARIOS SIIF KAROL RAMOS.pdf"
Carpeta 4: KAROL.RAMOS2 con archivos: "1 Solicitud SIIF Karol Ramos 20236070000243.pdf, 2 SOLICITUD MODIFICACIÓN USUARIOS SIIF KAROL RAMOS.pdf"
Carpeta 5: MARIA.CANO con archivos: "1 Solicitud SIIF y Token  MARIA CANO 20236070000153.pdf, 2 SOLICITUD MODIFICACIÓN USUARIOS SIIF MARIA CANO.pdf"
Carpeta 6: NAZLY.PARRA con archivos: "1 Solicitud SIIF NAZLY PARRA 20236070000213.pdf, 2 SOLICITUD MODIFICACIÓN USUARIOS SIIF NAZLY PARRA.pdf"
Carpeta 7: SUSANA.MORENO con archivos: "1 Solicitud SIIF y Portal Bancario Susana Moreno.pdf, grfn_fo_26_formato-novedades-portal-bancario_v1-2.pdf, grfn-fo-28-solicitud-creacion-y-o-modificacion-usuarios-siif-v-1-ajustado-encabezado (2) (1).pdf"
</t>
    </r>
    <r>
      <rPr>
        <b/>
        <sz val="11"/>
        <color theme="1"/>
        <rFont val="Arial Narrow"/>
        <family val="2"/>
      </rPr>
      <t>DTAM</t>
    </r>
    <r>
      <rPr>
        <sz val="11"/>
        <color theme="1"/>
        <rFont val="Arial Narrow"/>
        <family val="2"/>
      </rPr>
      <t>: Se generan solicitudes acorde a las novedades presentadas en el periodo mediante Orfeo, ASÍ: 
Anexo 1 CAMBIOTITULARIDADCLAUDIAMUÑOZAJENNYCUETO
Anexo 2 SOLIC DESASOCIAR UNIDAD EJECUTORA DIRECTOR EN SIIF NACION DIR ENTRA Y SALE
Anexo 3 SOLIC INACTIVACIÓN USUARIO SIIF PAGADORA CONTINUIDAD CADENA PRESUPUESTAL
Anexo 4 SOLIC REACTIVACION usuario SIIF FUNCIONARIA julio 2023 por vacaciones
Anexo 5 Solicitud activación usuario SIIF Claudia Sotaquirá DTAM junio 2023
Anexo 6 SOLICITUD AMPLIACIÓN VIGENCIA USUARIO SIIF GLORIA ORTIZ DTAM MAYO 2023
Anexo 7 SOLICITUD CAMBIO INACTIVACION USUA SIIF VACACIONES JUNIO 2023
Anexo 8 Solicitud cambio titularidad certificado digital de Claudia Muñoz a Jenny Cueto
Anexo 9  SOLIC CAMBIO TITULARIDAD CERTIFICADO DIG A HAMILTON BAEZ 2023
Anexo 10 Solicitud cambio titularidad certificado digital 2023
Anexo 11 SOLICITUD ELIMINACIÓN USUARIO SIIF DTAM JUNIO 2023
Anexo 12 Solicitud inactivación usuario SIIF por vacaciones funcionaria  junio 2023
Anexo 13 Solicitud Nuevo Certificados Digitales DTAM 2023
Anexo 14 Solicitud nuevo token para SIIF Nación María de los Ángeles Amado julio 2023
Anexo 15 Solicitud reactivación usuario SIIF Diana Gomez juLio 2023
Anexo 16 Solicitud reactivar funcionaria y cambio perfiles por terminación vacaciones 2023
Anexo 17 Solic Usuario SIIF y cambio titularidad Digital SIIF 2023 DTAM.
Evidencias reposan en el link: https://drive.google.com/drive/u/0/folders/110nvD3y3AMlBRq_sI1bp_IWKdf9X2tyz</t>
    </r>
  </si>
  <si>
    <r>
      <rPr>
        <b/>
        <sz val="11"/>
        <rFont val="Arial Narrow"/>
        <family val="2"/>
      </rPr>
      <t>GGF</t>
    </r>
    <r>
      <rPr>
        <sz val="11"/>
        <rFont val="Arial Narrow"/>
        <family val="2"/>
      </rPr>
      <t xml:space="preserve">:Desde el nivel central, el perfil preparador esta a cargo del profesional de la Tesorería y el perfil aprobador esta a cargo del funcionario con funciones de pagaduría, quienes llevan a cabo el giro de los recursos a través del portal Bancario.
Como evidencia:  Se adjunta boletines diario de caja y bancos
</t>
    </r>
    <r>
      <rPr>
        <b/>
        <sz val="11"/>
        <rFont val="Arial Narrow"/>
        <family val="2"/>
      </rPr>
      <t>DTCA</t>
    </r>
    <r>
      <rPr>
        <sz val="11"/>
        <rFont val="Arial Narrow"/>
        <family val="2"/>
      </rPr>
      <t xml:space="preserve">: Se adjunta el soporte documental del segundo cuatrimtesrtre, de los Pagos masivo del Banco de Bogota.
https://drive.google.com/drive/u/0/folders/1Wwy_JzDkD2-AFNFKk_v8KfJDwLC9E2Kd
</t>
    </r>
    <r>
      <rPr>
        <b/>
        <sz val="11"/>
        <rFont val="Arial Narrow"/>
        <family val="2"/>
      </rPr>
      <t>DTPA</t>
    </r>
    <r>
      <rPr>
        <sz val="11"/>
        <rFont val="Arial Narrow"/>
        <family val="2"/>
      </rPr>
      <t xml:space="preserve">: Se verifica en el reporte de pagos masivos Colombia emitidios por el Portal Empresarial Bancario, la Gestion de Pagos realizados en el trimestre (Abril, mayo, junio). Evidencia: Anexo_Reporte de pagos masivos.pdf
</t>
    </r>
    <r>
      <rPr>
        <b/>
        <sz val="11"/>
        <rFont val="Arial Narrow"/>
        <family val="2"/>
      </rPr>
      <t>DTAN</t>
    </r>
    <r>
      <rPr>
        <sz val="11"/>
        <rFont val="Arial Narrow"/>
        <family val="2"/>
      </rPr>
      <t xml:space="preserve">: Se siguie el procedimento de boletin caja - bancos. En donde el perfil preparador (pagador) realiza la primera parte del pago en el portal bancario y el perfirl aprobador (coordinador) realiza la respectiva revision y aprobacion del pago se adjunta reporte bancario mensual de la seccion de PAGOS MASIVOS de abril ( no reportado  en cuatriemstre anterior) asi mismo el de los meses mayo, junio y julio.  ANEXOS: 1. PAGOS MASIVOS ABRIL 2023.- 2. PAGOS MASIVOS MAYO 2023.-  3. PAGOS MASIVOS JUNIO 2023.-  4. PAGOS MASIVOS JULIO 2023
</t>
    </r>
    <r>
      <rPr>
        <b/>
        <sz val="11"/>
        <rFont val="Arial Narrow"/>
        <family val="2"/>
      </rPr>
      <t>DTOR</t>
    </r>
    <r>
      <rPr>
        <sz val="11"/>
        <rFont val="Arial Narrow"/>
        <family val="2"/>
      </rPr>
      <t xml:space="preserve">: Pago de servicios públicos, inmediatamente envía un correo a la coordinadora del grupo interno de trabajo notificando la fecha en la que se hará efectivo el ingreso del dinero para que  la coordinadora ingrese al portal bancario en la fecha estimada y realice el pago por medio de pse; en cuanto a las ordenes de pago no presupuestales, correspondiente al pago de planillas de seguridad social e impuestos, se verifico toda la información previa, con los formularios de impuestos municipales y planillas de seguridad social. posterior a la verificación de los formularios de impuestos se realizo el ingreso al banco y se elaboro las plantillas de pago por cada municipio,  inmediatamente se envía un correo a la coordinadora del grupo interno de trabajo notificando la fecha en la que se hará efectivo el ingreso del dinero para que  la coordinadora ingrese al portal bancario en la fecha estimada y realice la aprobación de la plantilla y el pago se pueda hacer efectivo. Anexo1_repopagmasiv_Abril_Julio.pdf
</t>
    </r>
    <r>
      <rPr>
        <b/>
        <sz val="11"/>
        <rFont val="Arial Narrow"/>
        <family val="2"/>
      </rPr>
      <t xml:space="preserve">DTAO: </t>
    </r>
    <r>
      <rPr>
        <sz val="11"/>
        <rFont val="Arial Narrow"/>
        <family val="2"/>
      </rPr>
      <t xml:space="preserve">La DT el pagador realiza la verificación Al momento de realizarse un pago con traspaso a pagaduría (presupuestal o no presupuestal) por lo cual se presenta control dual de acceso al portal bancario.
 En las Direcciones Territoriales, el perfil preparador esta a cargo del funcionario con funciones de pagaduría  que realiza la verificación de los soportes con el fin de registrar la información en el Portal Bancario. 
El perfil autorizador esta a cargo del Coordinador del Grupo interno de trabajo, quien ingresa al portal bancario y verifica la información registrada por el pertil preparador quien aprueba de los registros para pago; se documenta bajo el reporte de pagos massivos colombia.    
Evidencias: Reporte de Detalles de Pagos Colombia 01 MAYO AL 31 DE JULIO DE 2023 Y Reporte de Detalles de Pagos Masivos Colombia 01 MAYO AL 31 JULIO 2023
Evidencias: Reporte de Pagos masivos Colombia a 31 de julio de 2023
</t>
    </r>
    <r>
      <rPr>
        <b/>
        <sz val="11"/>
        <rFont val="Arial Narrow"/>
        <family val="2"/>
      </rPr>
      <t>DTAM</t>
    </r>
    <r>
      <rPr>
        <sz val="11"/>
        <rFont val="Arial Narrow"/>
        <family val="2"/>
      </rPr>
      <t>:   El perfil preparador lo tiene el funcionario con funciones de pagaduría y el perfil autorizador el Coordinador del Grupo Interno de Trabajo; mediante orfeo se deja evidencia (archivo adjunto) de la preparación del pago y evidencia (archivo adjunto) de la autorización del mismo. Los soportes de la transacción no sólo se adjuntan al orfeo, también al Boletín Diario de Caja y Bancos de la DT  
Anexo 1 Reporte de Detalles de pagos Colombia 01 Mayo al 31 de Julio 2023
(https://drive.google.com/drive/folders/1FPgohBV-uozZ3WZStqZX68CVhB6WS-sT?usp=drive_link)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</si>
</sst>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quot;$&quot;\ * #,##0.00_-;\-&quot;$&quot;\ * #,##0.00_-;_-&quot;$&quot;\ * &quot;-&quot;??_-;_-@_-"/>
    <numFmt numFmtId="165" formatCode="dd/mm/yyyy;@"/>
    <numFmt numFmtId="166" formatCode="0.0%"/>
    <numFmt numFmtId="167" formatCode="d/m/yyyy"/>
    <numFmt numFmtId="168" formatCode="d/mm/yyyy;@"/>
    <numFmt numFmtId="169" formatCode="dd/mm/yyyy"/>
  </numFmts>
  <fonts count="112">
    <font>
      <sz val="10"/>
      <color rgb="FF00000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theme="1"/>
      <name val="Arial Narrow"/>
      <family val="2"/>
    </font>
    <font>
      <b/>
      <sz val="13"/>
      <color theme="1"/>
      <name val="Arial Narrow"/>
      <family val="2"/>
    </font>
    <font>
      <b/>
      <sz val="16"/>
      <color rgb="FFF47710"/>
      <name val="Arial Narrow"/>
      <family val="2"/>
    </font>
    <font>
      <b/>
      <sz val="14"/>
      <color theme="1"/>
      <name val="Arial Narrow"/>
      <family val="2"/>
    </font>
    <font>
      <b/>
      <sz val="12"/>
      <color theme="1"/>
      <name val="Arial Narrow"/>
      <family val="2"/>
    </font>
    <font>
      <sz val="12"/>
      <color theme="1"/>
      <name val="Arial Narrow"/>
      <family val="2"/>
    </font>
    <font>
      <sz val="11"/>
      <color theme="1"/>
      <name val="Arial Narrow"/>
      <family val="2"/>
    </font>
    <font>
      <b/>
      <sz val="11"/>
      <color theme="1"/>
      <name val="Arial Narrow"/>
      <family val="2"/>
    </font>
    <font>
      <b/>
      <sz val="11"/>
      <color theme="0"/>
      <name val="Arial Narrow"/>
      <family val="2"/>
    </font>
    <font>
      <b/>
      <sz val="12"/>
      <color theme="0"/>
      <name val="Arial Narrow"/>
      <family val="2"/>
    </font>
    <font>
      <sz val="11"/>
      <color rgb="FF000000"/>
      <name val="Arial Narrow"/>
      <family val="2"/>
    </font>
    <font>
      <sz val="11"/>
      <name val="Arial Narrow"/>
      <family val="2"/>
    </font>
    <font>
      <sz val="10"/>
      <name val="Arial"/>
      <family val="2"/>
    </font>
    <font>
      <sz val="10"/>
      <color rgb="FF000000"/>
      <name val="Arial"/>
      <family val="2"/>
    </font>
    <font>
      <b/>
      <sz val="11"/>
      <name val="Arial Narrow"/>
      <family val="2"/>
    </font>
    <font>
      <b/>
      <sz val="10"/>
      <color rgb="FF000000"/>
      <name val="Arial"/>
      <family val="2"/>
    </font>
    <font>
      <b/>
      <sz val="12"/>
      <color rgb="FF000000"/>
      <name val="Arial Narrow"/>
      <family val="2"/>
    </font>
    <font>
      <sz val="11"/>
      <color theme="0"/>
      <name val="Arial Narrow"/>
      <family val="2"/>
    </font>
    <font>
      <b/>
      <strike/>
      <sz val="11"/>
      <color theme="0"/>
      <name val="Arial Narrow"/>
      <family val="2"/>
    </font>
    <font>
      <b/>
      <sz val="11"/>
      <color theme="1" tint="0.249977111117893"/>
      <name val="Arial Narrow"/>
      <family val="2"/>
    </font>
    <font>
      <sz val="10"/>
      <color rgb="FF000000"/>
      <name val="Tahoma"/>
      <family val="2"/>
    </font>
    <font>
      <b/>
      <sz val="10"/>
      <color rgb="FF000000"/>
      <name val="Tahoma"/>
      <family val="2"/>
    </font>
    <font>
      <sz val="10"/>
      <color rgb="FF000000"/>
      <name val="Arial"/>
      <family val="2"/>
    </font>
    <font>
      <b/>
      <u/>
      <sz val="11"/>
      <name val="Arial Narrow"/>
      <family val="2"/>
    </font>
    <font>
      <b/>
      <sz val="11"/>
      <color rgb="FF000000"/>
      <name val="Arial Narrow"/>
      <family val="2"/>
    </font>
    <font>
      <sz val="10"/>
      <color rgb="FF000000"/>
      <name val="Arial Narrow"/>
      <family val="2"/>
    </font>
    <font>
      <b/>
      <sz val="10"/>
      <color rgb="FF000000"/>
      <name val="Arial Narrow"/>
      <family val="2"/>
    </font>
    <font>
      <sz val="14"/>
      <name val="Arial"/>
      <family val="2"/>
    </font>
    <font>
      <sz val="14"/>
      <color theme="1"/>
      <name val="Arial Narrow"/>
      <family val="2"/>
    </font>
    <font>
      <b/>
      <sz val="10"/>
      <color theme="1"/>
      <name val="Arial Narrow"/>
      <family val="2"/>
    </font>
    <font>
      <sz val="10"/>
      <name val="Arial Narrow"/>
      <family val="2"/>
    </font>
    <font>
      <b/>
      <sz val="12"/>
      <name val="Arial Narrow"/>
      <family val="2"/>
    </font>
    <font>
      <u/>
      <sz val="10"/>
      <color indexed="12"/>
      <name val="Arial"/>
      <family val="2"/>
    </font>
    <font>
      <sz val="16"/>
      <name val="Arial Narrow"/>
      <family val="2"/>
    </font>
    <font>
      <sz val="14"/>
      <name val="Arial Narrow"/>
      <family val="2"/>
    </font>
    <font>
      <b/>
      <sz val="10"/>
      <color theme="0"/>
      <name val="Arial Narrow"/>
      <family val="2"/>
    </font>
    <font>
      <b/>
      <sz val="10"/>
      <name val="Arial Narrow"/>
      <family val="2"/>
    </font>
    <font>
      <sz val="9"/>
      <color rgb="FF000000"/>
      <name val="Arial Narrow"/>
      <family val="2"/>
    </font>
    <font>
      <b/>
      <sz val="9"/>
      <color rgb="FF000000"/>
      <name val="Arial Narrow"/>
      <family val="2"/>
    </font>
    <font>
      <b/>
      <sz val="16"/>
      <name val="Arial Narrow"/>
      <family val="2"/>
    </font>
    <font>
      <b/>
      <sz val="11"/>
      <color theme="9" tint="-0.249977111117893"/>
      <name val="Arial Narrow"/>
      <family val="2"/>
    </font>
    <font>
      <sz val="11"/>
      <color theme="3" tint="0.249977111117893"/>
      <name val="Arial Narrow"/>
      <family val="2"/>
    </font>
    <font>
      <b/>
      <sz val="11"/>
      <color theme="1" tint="0.34998626667073579"/>
      <name val="Arial Narrow"/>
      <family val="2"/>
    </font>
    <font>
      <b/>
      <sz val="26"/>
      <color theme="1"/>
      <name val="Arial Narrow"/>
      <family val="2"/>
    </font>
    <font>
      <sz val="24"/>
      <name val="Arial"/>
      <family val="2"/>
    </font>
    <font>
      <b/>
      <sz val="24"/>
      <color rgb="FF000000"/>
      <name val="Arial Narrow"/>
      <family val="2"/>
    </font>
    <font>
      <sz val="11"/>
      <color theme="0"/>
      <name val="Calibri"/>
      <family val="2"/>
      <scheme val="minor"/>
    </font>
    <font>
      <sz val="26"/>
      <color rgb="FF000000"/>
      <name val="Arial Narrow"/>
      <family val="2"/>
    </font>
    <font>
      <sz val="26"/>
      <color rgb="FFFFFFFF"/>
      <name val="Arial Narrow"/>
      <family val="2"/>
    </font>
    <font>
      <sz val="16"/>
      <color rgb="FF000000"/>
      <name val="Arial Narrow"/>
      <family val="2"/>
    </font>
    <font>
      <sz val="11"/>
      <name val="Calibri"/>
      <family val="2"/>
      <scheme val="minor"/>
    </font>
    <font>
      <sz val="16"/>
      <color rgb="FFFF0000"/>
      <name val="Arial Narrow"/>
      <family val="2"/>
    </font>
    <font>
      <sz val="16"/>
      <color rgb="FFFF0000"/>
      <name val="Calibri"/>
      <family val="2"/>
      <scheme val="minor"/>
    </font>
    <font>
      <sz val="11"/>
      <color rgb="FFFF0000"/>
      <name val="Calibri"/>
      <family val="2"/>
      <scheme val="minor"/>
    </font>
    <font>
      <sz val="11"/>
      <color rgb="FF030303"/>
      <name val="Arial"/>
      <family val="2"/>
    </font>
    <font>
      <sz val="10"/>
      <color theme="1"/>
      <name val="Arial"/>
      <family val="2"/>
    </font>
    <font>
      <sz val="10"/>
      <color rgb="FF000000"/>
      <name val="Arial"/>
      <family val="2"/>
    </font>
    <font>
      <sz val="12"/>
      <color rgb="FF000000"/>
      <name val="Arial Narrow"/>
      <family val="2"/>
    </font>
    <font>
      <sz val="14"/>
      <color rgb="FF000000"/>
      <name val="Arial"/>
      <family val="2"/>
    </font>
    <font>
      <sz val="10"/>
      <name val="Calibri"/>
      <family val="2"/>
    </font>
    <font>
      <b/>
      <sz val="14"/>
      <name val="Arial Narrow"/>
      <family val="2"/>
    </font>
    <font>
      <sz val="14"/>
      <name val="Calibri"/>
      <family val="2"/>
    </font>
    <font>
      <strike/>
      <sz val="11"/>
      <name val="Arial Narrow"/>
      <family val="2"/>
    </font>
    <font>
      <b/>
      <sz val="22"/>
      <color rgb="FF000000"/>
      <name val="Arial Narrow"/>
      <family val="2"/>
    </font>
    <font>
      <sz val="11"/>
      <name val="Calibri"/>
      <family val="2"/>
    </font>
    <font>
      <b/>
      <sz val="9"/>
      <name val="Arial Narrow"/>
      <family val="2"/>
    </font>
    <font>
      <sz val="9"/>
      <name val="Arial Narrow"/>
      <family val="2"/>
    </font>
    <font>
      <sz val="9"/>
      <color rgb="FF3366FF"/>
      <name val="Arial Narrow"/>
      <family val="2"/>
    </font>
    <font>
      <sz val="10"/>
      <color indexed="8"/>
      <name val="Calibri"/>
      <family val="2"/>
    </font>
    <font>
      <sz val="10"/>
      <color rgb="FF000000"/>
      <name val="Calibri"/>
      <family val="2"/>
    </font>
    <font>
      <sz val="10"/>
      <color indexed="8"/>
      <name val="Arial"/>
      <family val="2"/>
    </font>
    <font>
      <sz val="10"/>
      <color rgb="FF000000"/>
      <name val="Calibri"/>
      <family val="2"/>
      <scheme val="minor"/>
    </font>
    <font>
      <sz val="12"/>
      <name val="Arial Narrow"/>
      <family val="2"/>
    </font>
    <font>
      <strike/>
      <sz val="10"/>
      <name val="Arial Narrow"/>
      <family val="2"/>
    </font>
    <font>
      <sz val="11"/>
      <color indexed="8"/>
      <name val="Arial Narrow"/>
      <family val="2"/>
    </font>
    <font>
      <b/>
      <sz val="11"/>
      <color indexed="8"/>
      <name val="Arial Narrow"/>
      <family val="2"/>
    </font>
    <font>
      <b/>
      <sz val="9"/>
      <color rgb="FF000000"/>
      <name val="Tahoma"/>
      <family val="2"/>
    </font>
    <font>
      <sz val="9"/>
      <color rgb="FF000000"/>
      <name val="Tahoma"/>
      <family val="2"/>
    </font>
    <font>
      <strike/>
      <sz val="10"/>
      <color rgb="FFFF0000"/>
      <name val="Arial Narrow"/>
      <family val="2"/>
    </font>
    <font>
      <sz val="11"/>
      <color rgb="FFFF0000"/>
      <name val="Arial Narrow"/>
      <family val="2"/>
    </font>
    <font>
      <sz val="10"/>
      <color rgb="FFFF0000"/>
      <name val="Arial Narrow"/>
      <family val="2"/>
    </font>
    <font>
      <b/>
      <sz val="10"/>
      <color rgb="FF9C0006"/>
      <name val="Arial Narrow"/>
      <family val="2"/>
    </font>
    <font>
      <sz val="11"/>
      <color rgb="FF0070C0"/>
      <name val="Arial Narrow"/>
      <family val="2"/>
    </font>
    <font>
      <sz val="14"/>
      <color rgb="FFFF0000"/>
      <name val="Arial Narrow"/>
      <family val="2"/>
    </font>
    <font>
      <sz val="10"/>
      <color theme="0"/>
      <name val="Arial Narrow"/>
      <family val="2"/>
    </font>
    <font>
      <u/>
      <sz val="10"/>
      <color rgb="FF0000FF"/>
      <name val="Arial Narrow"/>
      <family val="2"/>
    </font>
    <font>
      <u/>
      <sz val="10"/>
      <color rgb="FF1155CC"/>
      <name val="Arial Narrow"/>
      <family val="2"/>
    </font>
    <font>
      <sz val="11"/>
      <color theme="1"/>
      <name val="&quot;Arial Narrow&quot;"/>
    </font>
    <font>
      <i/>
      <sz val="11"/>
      <name val="Arial Narrow"/>
      <family val="2"/>
    </font>
    <font>
      <i/>
      <sz val="11"/>
      <color theme="1"/>
      <name val="Arial Narrow"/>
      <family val="2"/>
    </font>
    <font>
      <u/>
      <sz val="11"/>
      <name val="Arial Narrow"/>
      <family val="2"/>
    </font>
    <font>
      <b/>
      <u/>
      <sz val="10"/>
      <name val="Arial Narrow"/>
      <family val="2"/>
    </font>
    <font>
      <b/>
      <sz val="11"/>
      <color rgb="FF222222"/>
      <name val="Arial Narrow"/>
      <family val="2"/>
    </font>
    <font>
      <sz val="11"/>
      <color rgb="FF222222"/>
      <name val="Arial Narrow"/>
      <family val="2"/>
    </font>
    <font>
      <u/>
      <sz val="10"/>
      <color rgb="FF000000"/>
      <name val="Arial Narrow"/>
      <family val="2"/>
    </font>
    <font>
      <i/>
      <sz val="10"/>
      <name val="Arial Narrow"/>
      <family val="2"/>
    </font>
    <font>
      <sz val="10"/>
      <color rgb="FF6D9EEB"/>
      <name val="Arial Narrow"/>
      <family val="2"/>
    </font>
    <font>
      <b/>
      <sz val="10"/>
      <color rgb="FFFF0000"/>
      <name val="Arial Narrow"/>
      <family val="2"/>
    </font>
    <font>
      <sz val="11"/>
      <color rgb="FF9900FF"/>
      <name val="Arial Narrow"/>
      <family val="2"/>
    </font>
    <font>
      <sz val="10"/>
      <color rgb="FF1155CC"/>
      <name val="Arial Narrow"/>
      <family val="2"/>
    </font>
    <font>
      <b/>
      <sz val="11"/>
      <color rgb="FFFF0066"/>
      <name val="Arial Narrow"/>
      <family val="2"/>
    </font>
    <font>
      <b/>
      <sz val="11"/>
      <color rgb="FFFF0000"/>
      <name val="Arial Narrow"/>
      <family val="2"/>
    </font>
    <font>
      <b/>
      <i/>
      <sz val="11"/>
      <color theme="1"/>
      <name val="Arial Narrow"/>
      <family val="2"/>
    </font>
  </fonts>
  <fills count="73">
    <fill>
      <patternFill patternType="none"/>
    </fill>
    <fill>
      <patternFill patternType="gray125"/>
    </fill>
    <fill>
      <patternFill patternType="solid">
        <fgColor theme="0"/>
        <bgColor theme="0"/>
      </patternFill>
    </fill>
    <fill>
      <patternFill patternType="solid">
        <fgColor rgb="FFFFFF00"/>
        <bgColor rgb="FFFFFF00"/>
      </patternFill>
    </fill>
    <fill>
      <patternFill patternType="solid">
        <fgColor rgb="FFD8D8D8"/>
        <bgColor rgb="FFD8D8D8"/>
      </patternFill>
    </fill>
    <fill>
      <patternFill patternType="solid">
        <fgColor rgb="FFEAF1DD"/>
        <bgColor rgb="FFEAF1DD"/>
      </patternFill>
    </fill>
    <fill>
      <patternFill patternType="solid">
        <fgColor rgb="FFEF720B"/>
        <bgColor rgb="FFEF720B"/>
      </patternFill>
    </fill>
    <fill>
      <patternFill patternType="solid">
        <fgColor rgb="FFFF0000"/>
        <bgColor rgb="FFFF0000"/>
      </patternFill>
    </fill>
    <fill>
      <patternFill patternType="solid">
        <fgColor rgb="FF00B050"/>
        <bgColor rgb="FF00B050"/>
      </patternFill>
    </fill>
    <fill>
      <patternFill patternType="solid">
        <fgColor rgb="FFF2F2F2"/>
        <bgColor rgb="FFF2F2F2"/>
      </patternFill>
    </fill>
    <fill>
      <patternFill patternType="solid">
        <fgColor rgb="FF31859B"/>
        <bgColor rgb="FF31859B"/>
      </patternFill>
    </fill>
    <fill>
      <patternFill patternType="solid">
        <fgColor rgb="FF205867"/>
        <bgColor rgb="FF205867"/>
      </patternFill>
    </fill>
    <fill>
      <patternFill patternType="solid">
        <fgColor rgb="FF76923C"/>
        <bgColor rgb="FF76923C"/>
      </patternFill>
    </fill>
    <fill>
      <patternFill patternType="solid">
        <fgColor rgb="FFB8CCE4"/>
        <bgColor rgb="FFB8CCE4"/>
      </patternFill>
    </fill>
    <fill>
      <patternFill patternType="solid">
        <fgColor rgb="FFC2D69B"/>
        <bgColor rgb="FFC2D69B"/>
      </patternFill>
    </fill>
    <fill>
      <patternFill patternType="solid">
        <fgColor theme="0"/>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theme="2" tint="-0.14999847407452621"/>
        <bgColor indexed="64"/>
      </patternFill>
    </fill>
    <fill>
      <patternFill patternType="solid">
        <fgColor theme="2" tint="-0.34998626667073579"/>
        <bgColor indexed="64"/>
      </patternFill>
    </fill>
    <fill>
      <patternFill patternType="solid">
        <fgColor rgb="FFFFFF00"/>
        <bgColor indexed="64"/>
      </patternFill>
    </fill>
    <fill>
      <patternFill patternType="solid">
        <fgColor theme="8" tint="0.79998168889431442"/>
        <bgColor indexed="64"/>
      </patternFill>
    </fill>
    <fill>
      <patternFill patternType="solid">
        <fgColor theme="8" tint="0.39997558519241921"/>
        <bgColor rgb="FF205867"/>
      </patternFill>
    </fill>
    <fill>
      <patternFill patternType="solid">
        <fgColor rgb="FFFF0000"/>
        <bgColor indexed="64"/>
      </patternFill>
    </fill>
    <fill>
      <patternFill patternType="solid">
        <fgColor theme="9" tint="-0.249977111117893"/>
        <bgColor indexed="64"/>
      </patternFill>
    </fill>
    <fill>
      <patternFill patternType="solid">
        <fgColor theme="8" tint="0.59999389629810485"/>
        <bgColor rgb="FFD8D8D8"/>
      </patternFill>
    </fill>
    <fill>
      <patternFill patternType="solid">
        <fgColor theme="8" tint="0.59999389629810485"/>
        <bgColor indexed="64"/>
      </patternFill>
    </fill>
    <fill>
      <patternFill patternType="solid">
        <fgColor theme="9" tint="0.59999389629810485"/>
        <bgColor indexed="64"/>
      </patternFill>
    </fill>
    <fill>
      <patternFill patternType="solid">
        <fgColor theme="9" tint="0.59999389629810485"/>
        <bgColor rgb="FFC2D69B"/>
      </patternFill>
    </fill>
    <fill>
      <patternFill patternType="solid">
        <fgColor theme="9" tint="0.79998168889431442"/>
        <bgColor indexed="64"/>
      </patternFill>
    </fill>
    <fill>
      <patternFill patternType="solid">
        <fgColor theme="4" tint="0.59999389629810485"/>
        <bgColor indexed="64"/>
      </patternFill>
    </fill>
    <fill>
      <patternFill patternType="solid">
        <fgColor theme="8" tint="-0.249977111117893"/>
        <bgColor indexed="64"/>
      </patternFill>
    </fill>
    <fill>
      <patternFill patternType="solid">
        <fgColor rgb="FF88D4DD"/>
        <bgColor indexed="64"/>
      </patternFill>
    </fill>
    <fill>
      <patternFill patternType="solid">
        <fgColor rgb="FFAFD7AC"/>
        <bgColor rgb="FF76923C"/>
      </patternFill>
    </fill>
    <fill>
      <patternFill patternType="solid">
        <fgColor rgb="FFAFD7AC"/>
        <bgColor indexed="64"/>
      </patternFill>
    </fill>
    <fill>
      <patternFill patternType="solid">
        <fgColor rgb="FF88D4DD"/>
        <bgColor rgb="FFEAF1DD"/>
      </patternFill>
    </fill>
    <fill>
      <patternFill patternType="solid">
        <fgColor theme="6" tint="0.59999389629810485"/>
        <bgColor indexed="64"/>
      </patternFill>
    </fill>
    <fill>
      <patternFill patternType="solid">
        <fgColor rgb="FFBFBFBF"/>
        <bgColor indexed="64"/>
      </patternFill>
    </fill>
    <fill>
      <patternFill patternType="solid">
        <fgColor rgb="FF92D050"/>
        <bgColor indexed="64"/>
      </patternFill>
    </fill>
    <fill>
      <patternFill patternType="solid">
        <fgColor rgb="FF00B050"/>
        <bgColor indexed="64"/>
      </patternFill>
    </fill>
    <fill>
      <patternFill patternType="solid">
        <fgColor rgb="FFFFFF66"/>
        <bgColor indexed="64"/>
      </patternFill>
    </fill>
    <fill>
      <patternFill patternType="solid">
        <fgColor rgb="FFFFC000"/>
        <bgColor indexed="64"/>
      </patternFill>
    </fill>
    <fill>
      <patternFill patternType="solid">
        <fgColor rgb="FFFFFFFF"/>
        <bgColor rgb="FFFFFFFF"/>
      </patternFill>
    </fill>
    <fill>
      <patternFill patternType="solid">
        <fgColor theme="2" tint="-0.249977111117893"/>
        <bgColor indexed="64"/>
      </patternFill>
    </fill>
    <fill>
      <patternFill patternType="solid">
        <fgColor theme="8" tint="0.39997558519241921"/>
        <bgColor theme="0"/>
      </patternFill>
    </fill>
    <fill>
      <patternFill patternType="solid">
        <fgColor rgb="FFB6DDE8"/>
        <bgColor rgb="FFB6DDE8"/>
      </patternFill>
    </fill>
    <fill>
      <patternFill patternType="solid">
        <fgColor rgb="FFFFFF00"/>
        <bgColor theme="0"/>
      </patternFill>
    </fill>
    <fill>
      <patternFill patternType="solid">
        <fgColor theme="6" tint="0.39997558519241921"/>
        <bgColor indexed="64"/>
      </patternFill>
    </fill>
    <fill>
      <patternFill patternType="solid">
        <fgColor rgb="FFC0C0C0"/>
        <bgColor rgb="FFC0C0C0"/>
      </patternFill>
    </fill>
    <fill>
      <patternFill patternType="solid">
        <fgColor rgb="FF99CCFF"/>
        <bgColor rgb="FF99CCFF"/>
      </patternFill>
    </fill>
    <fill>
      <patternFill patternType="solid">
        <fgColor theme="6" tint="0.39997558519241921"/>
        <bgColor theme="0"/>
      </patternFill>
    </fill>
    <fill>
      <patternFill patternType="solid">
        <fgColor rgb="FF00B2B3"/>
        <bgColor indexed="64"/>
      </patternFill>
    </fill>
    <fill>
      <patternFill patternType="solid">
        <fgColor rgb="FFAA82E2"/>
        <bgColor indexed="64"/>
      </patternFill>
    </fill>
    <fill>
      <patternFill patternType="solid">
        <fgColor rgb="FF6ADA9E"/>
        <bgColor indexed="64"/>
      </patternFill>
    </fill>
    <fill>
      <patternFill patternType="solid">
        <fgColor rgb="FF00B2B3"/>
        <bgColor rgb="FFEAF1DD"/>
      </patternFill>
    </fill>
    <fill>
      <patternFill patternType="solid">
        <fgColor rgb="FFFBD4B4"/>
        <bgColor rgb="FFFBD4B4"/>
      </patternFill>
    </fill>
    <fill>
      <patternFill patternType="solid">
        <fgColor rgb="FFD99594"/>
        <bgColor rgb="FFD99594"/>
      </patternFill>
    </fill>
    <fill>
      <patternFill patternType="solid">
        <fgColor rgb="FFDBE5F1"/>
        <bgColor rgb="FFDBE5F1"/>
      </patternFill>
    </fill>
    <fill>
      <patternFill patternType="solid">
        <fgColor rgb="FFF2DBDB"/>
        <bgColor rgb="FFF2DBDB"/>
      </patternFill>
    </fill>
    <fill>
      <patternFill patternType="solid">
        <fgColor rgb="FF92CDDC"/>
        <bgColor rgb="FF92CDDC"/>
      </patternFill>
    </fill>
    <fill>
      <patternFill patternType="solid">
        <fgColor theme="9" tint="0.59999389629810485"/>
        <bgColor rgb="FFD99594"/>
      </patternFill>
    </fill>
    <fill>
      <patternFill patternType="solid">
        <fgColor theme="9" tint="-0.249977111117893"/>
        <bgColor rgb="FFF2DBDB"/>
      </patternFill>
    </fill>
    <fill>
      <patternFill patternType="solid">
        <fgColor rgb="FFAA82E2"/>
        <bgColor rgb="FF76923C"/>
      </patternFill>
    </fill>
    <fill>
      <patternFill patternType="solid">
        <fgColor theme="6" tint="-0.249977111117893"/>
        <bgColor rgb="FF76923C"/>
      </patternFill>
    </fill>
    <fill>
      <patternFill patternType="solid">
        <fgColor theme="6" tint="-0.249977111117893"/>
        <bgColor indexed="64"/>
      </patternFill>
    </fill>
    <fill>
      <patternFill patternType="solid">
        <fgColor rgb="FFAFD7AC"/>
        <bgColor rgb="FFEAF1DD"/>
      </patternFill>
    </fill>
    <fill>
      <patternFill patternType="solid">
        <fgColor theme="8" tint="0.39997558519241921"/>
        <bgColor rgb="FF92CDDC"/>
      </patternFill>
    </fill>
    <fill>
      <patternFill patternType="solid">
        <fgColor rgb="FFFFC7CE"/>
        <bgColor rgb="FFFFC7CE"/>
      </patternFill>
    </fill>
    <fill>
      <patternFill patternType="solid">
        <fgColor rgb="FF00B2B3"/>
        <bgColor rgb="FF205867"/>
      </patternFill>
    </fill>
    <fill>
      <patternFill patternType="solid">
        <fgColor theme="0"/>
        <bgColor rgb="FFFFFF00"/>
      </patternFill>
    </fill>
    <fill>
      <patternFill patternType="solid">
        <fgColor theme="2"/>
        <bgColor indexed="64"/>
      </patternFill>
    </fill>
    <fill>
      <patternFill patternType="solid">
        <fgColor rgb="FFFFFFFF"/>
        <bgColor indexed="64"/>
      </patternFill>
    </fill>
    <fill>
      <patternFill patternType="solid">
        <fgColor theme="0"/>
        <bgColor rgb="FFFFFFFF"/>
      </patternFill>
    </fill>
  </fills>
  <borders count="128">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thin">
        <color rgb="FF000000"/>
      </top>
      <bottom/>
      <diagonal/>
    </border>
    <border>
      <left/>
      <right style="medium">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top/>
      <bottom/>
      <diagonal/>
    </border>
    <border>
      <left/>
      <right/>
      <top/>
      <bottom/>
      <diagonal/>
    </border>
    <border>
      <left/>
      <right/>
      <top/>
      <bottom/>
      <diagonal/>
    </border>
    <border>
      <left/>
      <right style="thin">
        <color rgb="FF000000"/>
      </right>
      <top/>
      <bottom style="thin">
        <color rgb="FF000000"/>
      </bottom>
      <diagonal/>
    </border>
    <border>
      <left/>
      <right style="thin">
        <color rgb="FF000000"/>
      </right>
      <top/>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top style="thin">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diagonal/>
    </border>
    <border>
      <left style="thin">
        <color rgb="FF000000"/>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rgb="FF000000"/>
      </left>
      <right/>
      <top/>
      <bottom style="thin">
        <color auto="1"/>
      </bottom>
      <diagonal/>
    </border>
    <border>
      <left/>
      <right style="thin">
        <color rgb="FF000000"/>
      </right>
      <top/>
      <bottom style="thin">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thin">
        <color auto="1"/>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style="medium">
        <color indexed="64"/>
      </bottom>
      <diagonal/>
    </border>
    <border>
      <left style="thin">
        <color auto="1"/>
      </left>
      <right style="thin">
        <color auto="1"/>
      </right>
      <top/>
      <bottom style="medium">
        <color auto="1"/>
      </bottom>
      <diagonal/>
    </border>
    <border>
      <left style="thin">
        <color rgb="FF000000"/>
      </left>
      <right/>
      <top style="thin">
        <color rgb="FF000000"/>
      </top>
      <bottom style="thin">
        <color auto="1"/>
      </bottom>
      <diagonal/>
    </border>
    <border>
      <left/>
      <right/>
      <top style="thin">
        <color rgb="FF000000"/>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auto="1"/>
      </left>
      <right/>
      <top style="thin">
        <color rgb="FF000000"/>
      </top>
      <bottom style="thin">
        <color auto="1"/>
      </bottom>
      <diagonal/>
    </border>
    <border>
      <left/>
      <right style="thin">
        <color rgb="FF000000"/>
      </right>
      <top style="thin">
        <color rgb="FF000000"/>
      </top>
      <bottom style="thin">
        <color auto="1"/>
      </bottom>
      <diagonal/>
    </border>
    <border>
      <left style="thin">
        <color rgb="FF000000"/>
      </left>
      <right style="thin">
        <color rgb="FF000000"/>
      </right>
      <top/>
      <bottom style="thin">
        <color auto="1"/>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dashed">
        <color theme="9" tint="-0.24994659260841701"/>
      </left>
      <right style="dashed">
        <color theme="9" tint="-0.24994659260841701"/>
      </right>
      <top style="dashed">
        <color theme="9" tint="-0.24994659260841701"/>
      </top>
      <bottom/>
      <diagonal/>
    </border>
    <border>
      <left style="thin">
        <color rgb="FF000000"/>
      </left>
      <right/>
      <top style="thin">
        <color auto="1"/>
      </top>
      <bottom style="thin">
        <color rgb="FF000000"/>
      </bottom>
      <diagonal/>
    </border>
    <border>
      <left style="thin">
        <color rgb="FF000000"/>
      </left>
      <right style="thin">
        <color auto="1"/>
      </right>
      <top/>
      <bottom style="thin">
        <color auto="1"/>
      </bottom>
      <diagonal/>
    </border>
    <border>
      <left style="thin">
        <color rgb="FFCCCCCC"/>
      </left>
      <right/>
      <top style="thin">
        <color rgb="FFCCCCCC"/>
      </top>
      <bottom style="thin">
        <color rgb="FF000000"/>
      </bottom>
      <diagonal/>
    </border>
    <border>
      <left style="thin">
        <color rgb="FFCCCCCC"/>
      </left>
      <right style="thin">
        <color rgb="FF000000"/>
      </right>
      <top style="thin">
        <color rgb="FFCCCCCC"/>
      </top>
      <bottom style="thin">
        <color rgb="FF000000"/>
      </bottom>
      <diagonal/>
    </border>
    <border>
      <left style="thin">
        <color rgb="FF000000"/>
      </left>
      <right/>
      <top style="thin">
        <color rgb="FFCCCCCC"/>
      </top>
      <bottom style="thin">
        <color rgb="FF000000"/>
      </bottom>
      <diagonal/>
    </border>
    <border>
      <left/>
      <right style="thin">
        <color rgb="FF000000"/>
      </right>
      <top style="thin">
        <color rgb="FFCCCCCC"/>
      </top>
      <bottom style="thin">
        <color rgb="FF000000"/>
      </bottom>
      <diagonal/>
    </border>
    <border>
      <left style="medium">
        <color auto="1"/>
      </left>
      <right style="thin">
        <color indexed="64"/>
      </right>
      <top style="medium">
        <color auto="1"/>
      </top>
      <bottom/>
      <diagonal/>
    </border>
    <border>
      <left style="medium">
        <color auto="1"/>
      </left>
      <right style="thin">
        <color indexed="64"/>
      </right>
      <top/>
      <bottom/>
      <diagonal/>
    </border>
    <border>
      <left style="medium">
        <color auto="1"/>
      </left>
      <right style="thin">
        <color indexed="64"/>
      </right>
      <top/>
      <bottom style="medium">
        <color indexed="64"/>
      </bottom>
      <diagonal/>
    </border>
    <border>
      <left/>
      <right/>
      <top style="medium">
        <color auto="1"/>
      </top>
      <bottom/>
      <diagonal/>
    </border>
    <border>
      <left/>
      <right/>
      <top/>
      <bottom style="medium">
        <color auto="1"/>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medium">
        <color indexed="64"/>
      </left>
      <right style="thin">
        <color rgb="FF000000"/>
      </right>
      <top style="medium">
        <color indexed="64"/>
      </top>
      <bottom/>
      <diagonal/>
    </border>
    <border>
      <left style="thin">
        <color rgb="FF000000"/>
      </left>
      <right/>
      <top style="medium">
        <color indexed="64"/>
      </top>
      <bottom/>
      <diagonal/>
    </border>
    <border>
      <left/>
      <right style="medium">
        <color indexed="64"/>
      </right>
      <top style="medium">
        <color indexed="64"/>
      </top>
      <bottom/>
      <diagonal/>
    </border>
    <border>
      <left style="medium">
        <color indexed="64"/>
      </left>
      <right style="thin">
        <color rgb="FF000000"/>
      </right>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right style="medium">
        <color indexed="64"/>
      </right>
      <top style="thin">
        <color rgb="FF000000"/>
      </top>
      <bottom style="medium">
        <color indexed="64"/>
      </bottom>
      <diagonal/>
    </border>
    <border>
      <left style="thin">
        <color rgb="FF000000"/>
      </left>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top style="medium">
        <color indexed="64"/>
      </top>
      <bottom/>
      <diagonal/>
    </border>
    <border>
      <left style="medium">
        <color indexed="64"/>
      </left>
      <right style="thin">
        <color rgb="FF000000"/>
      </right>
      <top style="medium">
        <color rgb="FF000000"/>
      </top>
      <bottom/>
      <diagonal/>
    </border>
    <border>
      <left/>
      <right style="medium">
        <color indexed="64"/>
      </right>
      <top style="medium">
        <color rgb="FF000000"/>
      </top>
      <bottom/>
      <diagonal/>
    </border>
    <border>
      <left style="thin">
        <color rgb="FF000000"/>
      </left>
      <right style="thin">
        <color rgb="FF000000"/>
      </right>
      <top style="thin">
        <color auto="1"/>
      </top>
      <bottom/>
      <diagonal/>
    </border>
    <border>
      <left style="thin">
        <color rgb="FF000000"/>
      </left>
      <right style="thin">
        <color auto="1"/>
      </right>
      <top style="thin">
        <color auto="1"/>
      </top>
      <bottom/>
      <diagonal/>
    </border>
    <border>
      <left style="thin">
        <color auto="1"/>
      </left>
      <right/>
      <top/>
      <bottom/>
      <diagonal/>
    </border>
    <border>
      <left style="thin">
        <color auto="1"/>
      </left>
      <right style="thin">
        <color rgb="FF000000"/>
      </right>
      <top style="thin">
        <color rgb="FF000000"/>
      </top>
      <bottom/>
      <diagonal/>
    </border>
    <border>
      <left style="thin">
        <color auto="1"/>
      </left>
      <right style="thin">
        <color rgb="FF000000"/>
      </right>
      <top style="thin">
        <color auto="1"/>
      </top>
      <bottom/>
      <diagonal/>
    </border>
    <border>
      <left/>
      <right style="thin">
        <color auto="1"/>
      </right>
      <top style="thin">
        <color rgb="FF000000"/>
      </top>
      <bottom/>
      <diagonal/>
    </border>
    <border>
      <left style="thin">
        <color auto="1"/>
      </left>
      <right/>
      <top style="thin">
        <color rgb="FF000000"/>
      </top>
      <bottom style="thin">
        <color rgb="FF000000"/>
      </bottom>
      <diagonal/>
    </border>
    <border>
      <left style="medium">
        <color rgb="FF000000"/>
      </left>
      <right/>
      <top style="thin">
        <color auto="1"/>
      </top>
      <bottom style="thin">
        <color rgb="FF000000"/>
      </bottom>
      <diagonal/>
    </border>
    <border>
      <left/>
      <right/>
      <top style="thin">
        <color auto="1"/>
      </top>
      <bottom style="thin">
        <color rgb="FF000000"/>
      </bottom>
      <diagonal/>
    </border>
    <border>
      <left/>
      <right style="thin">
        <color auto="1"/>
      </right>
      <top style="thin">
        <color auto="1"/>
      </top>
      <bottom style="thin">
        <color rgb="FF000000"/>
      </bottom>
      <diagonal/>
    </border>
    <border>
      <left/>
      <right style="thin">
        <color rgb="FF000000"/>
      </right>
      <top style="thin">
        <color auto="1"/>
      </top>
      <bottom style="thin">
        <color rgb="FF000000"/>
      </bottom>
      <diagonal/>
    </border>
    <border>
      <left style="thin">
        <color auto="1"/>
      </left>
      <right/>
      <top style="thin">
        <color rgb="FF000000"/>
      </top>
      <bottom/>
      <diagonal/>
    </border>
    <border>
      <left style="thin">
        <color auto="1"/>
      </left>
      <right style="thin">
        <color auto="1"/>
      </right>
      <top/>
      <bottom style="thin">
        <color rgb="FF000000"/>
      </bottom>
      <diagonal/>
    </border>
    <border>
      <left style="thin">
        <color auto="1"/>
      </left>
      <right style="thin">
        <color rgb="FF000000"/>
      </right>
      <top/>
      <bottom/>
      <diagonal/>
    </border>
    <border>
      <left style="thin">
        <color rgb="FF000000"/>
      </left>
      <right style="thin">
        <color auto="1"/>
      </right>
      <top/>
      <bottom/>
      <diagonal/>
    </border>
    <border>
      <left style="thin">
        <color rgb="FF000000"/>
      </left>
      <right style="thin">
        <color rgb="FF000000"/>
      </right>
      <top style="thin">
        <color rgb="FF000000"/>
      </top>
      <bottom style="medium">
        <color rgb="FF000000"/>
      </bottom>
      <diagonal/>
    </border>
    <border>
      <left/>
      <right style="thin">
        <color rgb="FF000000"/>
      </right>
      <top style="medium">
        <color rgb="FF000000"/>
      </top>
      <bottom style="thin">
        <color rgb="FF000000"/>
      </bottom>
      <diagonal/>
    </border>
    <border>
      <left style="thin">
        <color auto="1"/>
      </left>
      <right/>
      <top style="medium">
        <color indexed="64"/>
      </top>
      <bottom/>
      <diagonal/>
    </border>
  </borders>
  <cellStyleXfs count="1497">
    <xf numFmtId="0" fontId="0" fillId="0" borderId="0"/>
    <xf numFmtId="0" fontId="8" fillId="0" borderId="18"/>
    <xf numFmtId="0" fontId="21" fillId="0" borderId="18"/>
    <xf numFmtId="0" fontId="21" fillId="0" borderId="18"/>
    <xf numFmtId="0" fontId="21"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21" fillId="0" borderId="18"/>
    <xf numFmtId="0" fontId="21" fillId="0" borderId="18"/>
    <xf numFmtId="0" fontId="7" fillId="0" borderId="18"/>
    <xf numFmtId="0" fontId="21" fillId="0" borderId="18"/>
    <xf numFmtId="0" fontId="21" fillId="0" borderId="18"/>
    <xf numFmtId="9" fontId="21" fillId="0" borderId="18" applyFont="0" applyFill="0" applyBorder="0" applyAlignment="0" applyProtection="0"/>
    <xf numFmtId="9" fontId="7" fillId="0" borderId="18" applyFont="0" applyFill="0" applyBorder="0" applyAlignment="0" applyProtection="0"/>
    <xf numFmtId="9" fontId="7" fillId="0" borderId="18" applyFont="0" applyFill="0" applyBorder="0" applyAlignment="0" applyProtection="0"/>
    <xf numFmtId="9" fontId="7" fillId="0" borderId="18" applyFont="0" applyFill="0" applyBorder="0" applyAlignment="0" applyProtection="0"/>
    <xf numFmtId="9" fontId="7" fillId="0" borderId="18" applyFont="0" applyFill="0" applyBorder="0" applyAlignment="0" applyProtection="0"/>
    <xf numFmtId="9" fontId="7" fillId="0" borderId="18" applyFont="0" applyFill="0" applyBorder="0" applyAlignment="0" applyProtection="0"/>
    <xf numFmtId="9" fontId="7" fillId="0" borderId="18" applyFont="0" applyFill="0" applyBorder="0" applyAlignment="0" applyProtection="0"/>
    <xf numFmtId="9" fontId="7" fillId="0" borderId="18" applyFont="0" applyFill="0" applyBorder="0" applyAlignment="0" applyProtection="0"/>
    <xf numFmtId="9" fontId="7" fillId="0" borderId="18" applyFont="0" applyFill="0" applyBorder="0" applyAlignment="0" applyProtection="0"/>
    <xf numFmtId="9" fontId="7" fillId="0" borderId="18" applyFont="0" applyFill="0" applyBorder="0" applyAlignment="0" applyProtection="0"/>
    <xf numFmtId="9" fontId="7" fillId="0" borderId="18" applyFont="0" applyFill="0" applyBorder="0" applyAlignment="0" applyProtection="0"/>
    <xf numFmtId="9" fontId="7" fillId="0" borderId="18" applyFont="0" applyFill="0" applyBorder="0" applyAlignment="0" applyProtection="0"/>
    <xf numFmtId="9" fontId="21" fillId="0" borderId="18" applyFont="0" applyFill="0" applyBorder="0" applyAlignment="0" applyProtection="0"/>
    <xf numFmtId="9" fontId="21" fillId="0" borderId="18" applyFont="0" applyFill="0" applyBorder="0" applyAlignment="0" applyProtection="0"/>
    <xf numFmtId="9" fontId="21" fillId="0" borderId="18" applyFont="0" applyFill="0" applyBorder="0" applyAlignment="0" applyProtection="0"/>
    <xf numFmtId="9" fontId="21" fillId="0" borderId="18" applyFont="0" applyFill="0" applyBorder="0" applyAlignment="0" applyProtection="0"/>
    <xf numFmtId="9" fontId="21" fillId="0" borderId="18" applyFont="0" applyFill="0" applyBorder="0" applyAlignment="0" applyProtection="0"/>
    <xf numFmtId="9" fontId="21" fillId="0" borderId="18" applyFont="0" applyFill="0" applyBorder="0" applyAlignment="0" applyProtection="0"/>
    <xf numFmtId="0" fontId="22" fillId="0" borderId="18"/>
    <xf numFmtId="0" fontId="8" fillId="0" borderId="18"/>
    <xf numFmtId="0" fontId="8" fillId="0" borderId="18"/>
    <xf numFmtId="0" fontId="8"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8" fillId="0" borderId="18"/>
    <xf numFmtId="0" fontId="8" fillId="0" borderId="18"/>
    <xf numFmtId="0" fontId="6" fillId="0" borderId="18"/>
    <xf numFmtId="0" fontId="8" fillId="0" borderId="18"/>
    <xf numFmtId="0" fontId="8" fillId="0" borderId="18"/>
    <xf numFmtId="9" fontId="8" fillId="0" borderId="18" applyFont="0" applyFill="0" applyBorder="0" applyAlignment="0" applyProtection="0"/>
    <xf numFmtId="9" fontId="6" fillId="0" borderId="18" applyFont="0" applyFill="0" applyBorder="0" applyAlignment="0" applyProtection="0"/>
    <xf numFmtId="9" fontId="6" fillId="0" borderId="18" applyFont="0" applyFill="0" applyBorder="0" applyAlignment="0" applyProtection="0"/>
    <xf numFmtId="9" fontId="6" fillId="0" borderId="18" applyFont="0" applyFill="0" applyBorder="0" applyAlignment="0" applyProtection="0"/>
    <xf numFmtId="9" fontId="6" fillId="0" borderId="18" applyFont="0" applyFill="0" applyBorder="0" applyAlignment="0" applyProtection="0"/>
    <xf numFmtId="9" fontId="6" fillId="0" borderId="18" applyFont="0" applyFill="0" applyBorder="0" applyAlignment="0" applyProtection="0"/>
    <xf numFmtId="9" fontId="6" fillId="0" borderId="18" applyFont="0" applyFill="0" applyBorder="0" applyAlignment="0" applyProtection="0"/>
    <xf numFmtId="9" fontId="6" fillId="0" borderId="18" applyFont="0" applyFill="0" applyBorder="0" applyAlignment="0" applyProtection="0"/>
    <xf numFmtId="9" fontId="6" fillId="0" borderId="18" applyFont="0" applyFill="0" applyBorder="0" applyAlignment="0" applyProtection="0"/>
    <xf numFmtId="9" fontId="6" fillId="0" borderId="18" applyFont="0" applyFill="0" applyBorder="0" applyAlignment="0" applyProtection="0"/>
    <xf numFmtId="9" fontId="6" fillId="0" borderId="18" applyFont="0" applyFill="0" applyBorder="0" applyAlignment="0" applyProtection="0"/>
    <xf numFmtId="9" fontId="6" fillId="0" borderId="18" applyFont="0" applyFill="0" applyBorder="0" applyAlignment="0" applyProtection="0"/>
    <xf numFmtId="9" fontId="8" fillId="0" borderId="18" applyFont="0" applyFill="0" applyBorder="0" applyAlignment="0" applyProtection="0"/>
    <xf numFmtId="9" fontId="8" fillId="0" borderId="18" applyFont="0" applyFill="0" applyBorder="0" applyAlignment="0" applyProtection="0"/>
    <xf numFmtId="9" fontId="8" fillId="0" borderId="18" applyFont="0" applyFill="0" applyBorder="0" applyAlignment="0" applyProtection="0"/>
    <xf numFmtId="9" fontId="8" fillId="0" borderId="18" applyFont="0" applyFill="0" applyBorder="0" applyAlignment="0" applyProtection="0"/>
    <xf numFmtId="9" fontId="8" fillId="0" borderId="18" applyFont="0" applyFill="0" applyBorder="0" applyAlignment="0" applyProtection="0"/>
    <xf numFmtId="9" fontId="8" fillId="0" borderId="18" applyFont="0" applyFill="0" applyBorder="0" applyAlignment="0" applyProtection="0"/>
    <xf numFmtId="0" fontId="22" fillId="0" borderId="18"/>
    <xf numFmtId="9" fontId="22" fillId="0" borderId="18" applyFont="0" applyFill="0" applyBorder="0" applyAlignment="0" applyProtection="0"/>
    <xf numFmtId="0" fontId="22"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164" fontId="22" fillId="0" borderId="18" applyFont="0" applyFill="0" applyBorder="0" applyAlignment="0" applyProtection="0"/>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0" fontId="4" fillId="0" borderId="18"/>
    <xf numFmtId="0" fontId="4" fillId="0" borderId="18"/>
    <xf numFmtId="9" fontId="31" fillId="0" borderId="0" applyFont="0" applyFill="0" applyBorder="0" applyAlignment="0" applyProtection="0"/>
    <xf numFmtId="0" fontId="41" fillId="0" borderId="18" applyNumberFormat="0" applyFill="0" applyBorder="0" applyAlignment="0" applyProtection="0">
      <alignment vertical="top"/>
      <protection locked="0"/>
    </xf>
    <xf numFmtId="0" fontId="8" fillId="0" borderId="18"/>
    <xf numFmtId="9" fontId="4" fillId="0" borderId="18" applyFont="0" applyFill="0" applyBorder="0" applyAlignment="0" applyProtection="0"/>
    <xf numFmtId="0" fontId="65" fillId="0" borderId="18"/>
    <xf numFmtId="0" fontId="80"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164" fontId="22" fillId="0" borderId="18" applyFont="0" applyFill="0" applyBorder="0" applyAlignment="0" applyProtection="0"/>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0" fontId="3" fillId="0" borderId="18"/>
    <xf numFmtId="0" fontId="3" fillId="0" borderId="18"/>
    <xf numFmtId="9" fontId="3" fillId="0" borderId="18" applyFont="0" applyFill="0" applyBorder="0" applyAlignment="0" applyProtection="0"/>
    <xf numFmtId="0" fontId="22" fillId="0" borderId="18"/>
    <xf numFmtId="0" fontId="2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164" fontId="22" fillId="0" borderId="18" applyFont="0" applyFill="0" applyBorder="0" applyAlignment="0" applyProtection="0"/>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0" fontId="2" fillId="0" borderId="18"/>
    <xf numFmtId="0" fontId="2" fillId="0" borderId="18"/>
    <xf numFmtId="9" fontId="2" fillId="0" borderId="18" applyFont="0" applyFill="0" applyBorder="0" applyAlignment="0" applyProtection="0"/>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164" fontId="22" fillId="0" borderId="18" applyFont="0" applyFill="0" applyBorder="0" applyAlignment="0" applyProtection="0"/>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0" fontId="2" fillId="0" borderId="18"/>
    <xf numFmtId="0" fontId="2" fillId="0" borderId="18"/>
    <xf numFmtId="9" fontId="2" fillId="0" borderId="18" applyFont="0" applyFill="0" applyBorder="0" applyAlignment="0" applyProtection="0"/>
  </cellStyleXfs>
  <cellXfs count="1696">
    <xf numFmtId="0" fontId="0" fillId="0" borderId="0" xfId="0"/>
    <xf numFmtId="0" fontId="9" fillId="2" borderId="1" xfId="0" applyFont="1" applyFill="1" applyBorder="1"/>
    <xf numFmtId="0" fontId="9" fillId="0" borderId="0" xfId="0" applyFont="1"/>
    <xf numFmtId="0" fontId="12" fillId="2" borderId="1" xfId="0" applyFont="1" applyFill="1" applyBorder="1" applyAlignment="1">
      <alignment horizontal="center" vertical="center" textRotation="90" wrapText="1"/>
    </xf>
    <xf numFmtId="0" fontId="12" fillId="0" borderId="2" xfId="0" applyFont="1" applyBorder="1" applyAlignment="1">
      <alignment vertical="center"/>
    </xf>
    <xf numFmtId="0" fontId="12" fillId="0" borderId="2" xfId="0" applyFont="1" applyBorder="1" applyAlignment="1">
      <alignment horizontal="center" vertical="center"/>
    </xf>
    <xf numFmtId="0" fontId="13" fillId="6" borderId="2" xfId="0" applyFont="1" applyFill="1" applyBorder="1" applyAlignment="1">
      <alignment horizontal="center" vertical="center" wrapText="1"/>
    </xf>
    <xf numFmtId="0" fontId="13" fillId="7" borderId="2" xfId="0" applyFont="1" applyFill="1" applyBorder="1" applyAlignment="1">
      <alignment horizontal="center" vertical="center" wrapText="1"/>
    </xf>
    <xf numFmtId="0" fontId="14" fillId="3" borderId="2" xfId="0" applyFont="1" applyFill="1" applyBorder="1" applyAlignment="1">
      <alignment horizontal="center" vertical="center" wrapText="1"/>
    </xf>
    <xf numFmtId="0" fontId="14" fillId="8" borderId="2" xfId="0" applyFont="1" applyFill="1" applyBorder="1" applyAlignment="1">
      <alignment horizontal="center" vertical="center" wrapText="1"/>
    </xf>
    <xf numFmtId="0" fontId="15" fillId="2" borderId="12" xfId="0" applyFont="1" applyFill="1" applyBorder="1"/>
    <xf numFmtId="0" fontId="15" fillId="2" borderId="15" xfId="0" applyFont="1" applyFill="1" applyBorder="1"/>
    <xf numFmtId="0" fontId="15" fillId="2" borderId="1" xfId="0" applyFont="1" applyFill="1" applyBorder="1"/>
    <xf numFmtId="0" fontId="12" fillId="0" borderId="2" xfId="0" applyFont="1" applyBorder="1" applyAlignment="1">
      <alignment horizontal="center" vertical="center" wrapText="1"/>
    </xf>
    <xf numFmtId="0" fontId="15" fillId="0" borderId="0" xfId="0" applyFont="1"/>
    <xf numFmtId="0" fontId="17" fillId="10" borderId="1" xfId="0" applyFont="1" applyFill="1" applyBorder="1" applyAlignment="1">
      <alignment horizontal="center" vertical="center"/>
    </xf>
    <xf numFmtId="0" fontId="17" fillId="10" borderId="22" xfId="0" applyFont="1" applyFill="1" applyBorder="1" applyAlignment="1">
      <alignment horizontal="center" vertical="center"/>
    </xf>
    <xf numFmtId="0" fontId="17" fillId="10" borderId="23" xfId="0" applyFont="1" applyFill="1" applyBorder="1" applyAlignment="1">
      <alignment horizontal="center" vertical="center"/>
    </xf>
    <xf numFmtId="0" fontId="17" fillId="10" borderId="4" xfId="0" applyFont="1" applyFill="1" applyBorder="1" applyAlignment="1">
      <alignment horizontal="center" vertical="center"/>
    </xf>
    <xf numFmtId="0" fontId="17" fillId="10" borderId="24" xfId="0" applyFont="1" applyFill="1" applyBorder="1" applyAlignment="1">
      <alignment horizontal="center" vertical="center"/>
    </xf>
    <xf numFmtId="0" fontId="17" fillId="10" borderId="14" xfId="0" applyFont="1" applyFill="1" applyBorder="1" applyAlignment="1">
      <alignment horizontal="center" vertical="center"/>
    </xf>
    <xf numFmtId="0" fontId="16" fillId="0" borderId="0" xfId="0" applyFont="1" applyAlignment="1">
      <alignment horizontal="center" vertical="center"/>
    </xf>
    <xf numFmtId="0" fontId="15" fillId="0" borderId="0" xfId="0" applyFont="1" applyAlignment="1">
      <alignment horizontal="center"/>
    </xf>
    <xf numFmtId="0" fontId="19" fillId="0" borderId="18" xfId="0" applyFont="1" applyBorder="1" applyAlignment="1">
      <alignment horizontal="center"/>
    </xf>
    <xf numFmtId="0" fontId="15" fillId="0" borderId="18" xfId="0" applyFont="1" applyBorder="1" applyAlignment="1">
      <alignment horizontal="center"/>
    </xf>
    <xf numFmtId="0" fontId="19" fillId="0" borderId="18" xfId="213" applyFont="1"/>
    <xf numFmtId="0" fontId="16" fillId="0" borderId="18" xfId="213" applyFont="1" applyAlignment="1">
      <alignment vertical="center"/>
    </xf>
    <xf numFmtId="0" fontId="19" fillId="0" borderId="18" xfId="213" applyFont="1" applyAlignment="1">
      <alignment vertical="center"/>
    </xf>
    <xf numFmtId="0" fontId="16" fillId="2" borderId="18" xfId="213" applyFont="1" applyFill="1" applyAlignment="1">
      <alignment horizontal="center"/>
    </xf>
    <xf numFmtId="0" fontId="16" fillId="0" borderId="18" xfId="213" applyFont="1"/>
    <xf numFmtId="0" fontId="16" fillId="2" borderId="18" xfId="213" applyFont="1" applyFill="1" applyAlignment="1">
      <alignment horizontal="left" vertical="center" wrapText="1"/>
    </xf>
    <xf numFmtId="0" fontId="16" fillId="4" borderId="2" xfId="213" applyFont="1" applyFill="1" applyBorder="1" applyAlignment="1">
      <alignment horizontal="center"/>
    </xf>
    <xf numFmtId="0" fontId="15" fillId="9" borderId="2" xfId="213" applyFont="1" applyFill="1" applyBorder="1" applyAlignment="1">
      <alignment vertical="center"/>
    </xf>
    <xf numFmtId="0" fontId="16" fillId="4" borderId="4" xfId="213" applyFont="1" applyFill="1" applyBorder="1" applyAlignment="1">
      <alignment horizontal="center"/>
    </xf>
    <xf numFmtId="0" fontId="15" fillId="9" borderId="2" xfId="213" applyFont="1" applyFill="1" applyBorder="1" applyAlignment="1">
      <alignment vertical="center" wrapText="1"/>
    </xf>
    <xf numFmtId="0" fontId="16" fillId="4" borderId="4" xfId="213" applyFont="1" applyFill="1" applyBorder="1" applyAlignment="1">
      <alignment horizontal="center" wrapText="1"/>
    </xf>
    <xf numFmtId="0" fontId="19" fillId="0" borderId="18" xfId="213" applyFont="1" applyAlignment="1">
      <alignment wrapText="1"/>
    </xf>
    <xf numFmtId="165" fontId="15" fillId="0" borderId="0" xfId="0" applyNumberFormat="1" applyFont="1" applyAlignment="1">
      <alignment horizontal="center"/>
    </xf>
    <xf numFmtId="0" fontId="18" fillId="12" borderId="5" xfId="213" applyFont="1" applyFill="1" applyBorder="1" applyAlignment="1">
      <alignment horizontal="center" vertical="center" wrapText="1"/>
    </xf>
    <xf numFmtId="0" fontId="14" fillId="3" borderId="38" xfId="0" applyFont="1" applyFill="1" applyBorder="1" applyAlignment="1">
      <alignment horizontal="center" vertical="center" wrapText="1"/>
    </xf>
    <xf numFmtId="0" fontId="13" fillId="6" borderId="38" xfId="0" applyFont="1" applyFill="1" applyBorder="1" applyAlignment="1">
      <alignment horizontal="center" vertical="center" wrapText="1"/>
    </xf>
    <xf numFmtId="0" fontId="13" fillId="7" borderId="38" xfId="0" applyFont="1" applyFill="1" applyBorder="1" applyAlignment="1">
      <alignment horizontal="center" vertical="center" wrapText="1"/>
    </xf>
    <xf numFmtId="0" fontId="14" fillId="8" borderId="38" xfId="0" applyFont="1" applyFill="1" applyBorder="1" applyAlignment="1">
      <alignment horizontal="center" vertical="center" wrapText="1"/>
    </xf>
    <xf numFmtId="0" fontId="16" fillId="2" borderId="18" xfId="213" applyFont="1" applyFill="1" applyAlignment="1">
      <alignment horizontal="right" vertical="center" wrapText="1"/>
    </xf>
    <xf numFmtId="0" fontId="14" fillId="0" borderId="38" xfId="0" applyFont="1" applyBorder="1" applyAlignment="1">
      <alignment horizontal="center" vertical="center"/>
    </xf>
    <xf numFmtId="0" fontId="33" fillId="30" borderId="38" xfId="0" applyFont="1" applyFill="1" applyBorder="1" applyAlignment="1">
      <alignment vertical="center"/>
    </xf>
    <xf numFmtId="9" fontId="12" fillId="0" borderId="2" xfId="0" applyNumberFormat="1" applyFont="1" applyBorder="1" applyAlignment="1">
      <alignment horizontal="center" vertical="center"/>
    </xf>
    <xf numFmtId="9" fontId="12" fillId="0" borderId="2" xfId="397" applyFont="1" applyBorder="1" applyAlignment="1">
      <alignment horizontal="center" vertical="center"/>
    </xf>
    <xf numFmtId="0" fontId="14" fillId="2" borderId="38" xfId="0" applyFont="1" applyFill="1" applyBorder="1" applyAlignment="1">
      <alignment horizontal="center" vertical="center"/>
    </xf>
    <xf numFmtId="0" fontId="9" fillId="15" borderId="1" xfId="0" applyFont="1" applyFill="1" applyBorder="1"/>
    <xf numFmtId="0" fontId="15" fillId="15" borderId="1" xfId="0" applyFont="1" applyFill="1" applyBorder="1"/>
    <xf numFmtId="0" fontId="0" fillId="15" borderId="0" xfId="0" applyFill="1"/>
    <xf numFmtId="0" fontId="9" fillId="15" borderId="0" xfId="0" applyFont="1" applyFill="1"/>
    <xf numFmtId="0" fontId="15" fillId="15" borderId="0" xfId="0" applyFont="1" applyFill="1"/>
    <xf numFmtId="0" fontId="19" fillId="0" borderId="38" xfId="0" applyFont="1" applyBorder="1" applyAlignment="1">
      <alignment horizontal="center" vertical="center" wrapText="1"/>
    </xf>
    <xf numFmtId="0" fontId="19" fillId="0" borderId="38" xfId="0" applyFont="1" applyBorder="1" applyAlignment="1">
      <alignment horizontal="center" vertical="center"/>
    </xf>
    <xf numFmtId="0" fontId="19" fillId="0" borderId="0" xfId="0" applyFont="1" applyAlignment="1">
      <alignment vertical="center"/>
    </xf>
    <xf numFmtId="0" fontId="19" fillId="0" borderId="0" xfId="0" applyFont="1"/>
    <xf numFmtId="0" fontId="33" fillId="18" borderId="38" xfId="0" applyFont="1" applyFill="1" applyBorder="1" applyAlignment="1">
      <alignment horizontal="center" vertical="center"/>
    </xf>
    <xf numFmtId="0" fontId="33" fillId="18" borderId="38" xfId="0" applyFont="1" applyFill="1" applyBorder="1" applyAlignment="1">
      <alignment horizontal="center"/>
    </xf>
    <xf numFmtId="0" fontId="19" fillId="0" borderId="38" xfId="0" applyFont="1" applyBorder="1" applyAlignment="1">
      <alignment vertical="center"/>
    </xf>
    <xf numFmtId="0" fontId="33" fillId="29" borderId="69" xfId="0" applyFont="1" applyFill="1" applyBorder="1" applyAlignment="1">
      <alignment horizontal="center" vertical="center" wrapText="1" readingOrder="1"/>
    </xf>
    <xf numFmtId="0" fontId="33" fillId="29" borderId="70" xfId="0" applyFont="1" applyFill="1" applyBorder="1" applyAlignment="1">
      <alignment horizontal="center" vertical="center" wrapText="1" readingOrder="1"/>
    </xf>
    <xf numFmtId="0" fontId="33" fillId="0" borderId="18" xfId="0" applyFont="1" applyBorder="1" applyAlignment="1">
      <alignment vertical="center"/>
    </xf>
    <xf numFmtId="0" fontId="33" fillId="15" borderId="44" xfId="0" applyFont="1" applyFill="1" applyBorder="1" applyAlignment="1">
      <alignment horizontal="center" vertical="center" wrapText="1" readingOrder="1"/>
    </xf>
    <xf numFmtId="0" fontId="19" fillId="15" borderId="44" xfId="0" applyFont="1" applyFill="1" applyBorder="1" applyAlignment="1">
      <alignment horizontal="justify" vertical="center" wrapText="1" readingOrder="1"/>
    </xf>
    <xf numFmtId="9" fontId="33" fillId="15" borderId="72" xfId="0" applyNumberFormat="1" applyFont="1" applyFill="1" applyBorder="1" applyAlignment="1">
      <alignment horizontal="center" vertical="center" wrapText="1" readingOrder="1"/>
    </xf>
    <xf numFmtId="0" fontId="19" fillId="0" borderId="18" xfId="0" applyFont="1" applyBorder="1" applyAlignment="1">
      <alignment horizontal="center" vertical="center"/>
    </xf>
    <xf numFmtId="0" fontId="19" fillId="0" borderId="18" xfId="0" applyFont="1" applyBorder="1"/>
    <xf numFmtId="0" fontId="33" fillId="15" borderId="38" xfId="0" applyFont="1" applyFill="1" applyBorder="1" applyAlignment="1">
      <alignment horizontal="center" vertical="center" wrapText="1" readingOrder="1"/>
    </xf>
    <xf numFmtId="0" fontId="19" fillId="15" borderId="38" xfId="0" applyFont="1" applyFill="1" applyBorder="1" applyAlignment="1">
      <alignment horizontal="justify" vertical="center" wrapText="1" readingOrder="1"/>
    </xf>
    <xf numFmtId="9" fontId="33" fillId="15" borderId="73" xfId="0" applyNumberFormat="1" applyFont="1" applyFill="1" applyBorder="1" applyAlignment="1">
      <alignment horizontal="center" vertical="center" wrapText="1" readingOrder="1"/>
    </xf>
    <xf numFmtId="0" fontId="19" fillId="0" borderId="45" xfId="0" applyFont="1" applyBorder="1" applyAlignment="1">
      <alignment horizontal="center" vertical="center"/>
    </xf>
    <xf numFmtId="0" fontId="19" fillId="0" borderId="38" xfId="0" applyFont="1" applyBorder="1" applyAlignment="1">
      <alignment vertical="center" wrapText="1"/>
    </xf>
    <xf numFmtId="0" fontId="19" fillId="0" borderId="38" xfId="0" applyFont="1" applyBorder="1"/>
    <xf numFmtId="0" fontId="19" fillId="15" borderId="73" xfId="0" applyFont="1" applyFill="1" applyBorder="1" applyAlignment="1">
      <alignment horizontal="center" vertical="center" wrapText="1" readingOrder="1"/>
    </xf>
    <xf numFmtId="0" fontId="19" fillId="0" borderId="0" xfId="0" applyFont="1" applyAlignment="1">
      <alignment horizontal="center" vertical="center"/>
    </xf>
    <xf numFmtId="0" fontId="33" fillId="15" borderId="59" xfId="0" applyFont="1" applyFill="1" applyBorder="1" applyAlignment="1">
      <alignment horizontal="center" vertical="center" wrapText="1" readingOrder="1"/>
    </xf>
    <xf numFmtId="0" fontId="19" fillId="15" borderId="59" xfId="0" applyFont="1" applyFill="1" applyBorder="1" applyAlignment="1">
      <alignment horizontal="justify" vertical="center" wrapText="1" readingOrder="1"/>
    </xf>
    <xf numFmtId="0" fontId="19" fillId="15" borderId="60" xfId="0" applyFont="1" applyFill="1" applyBorder="1" applyAlignment="1">
      <alignment horizontal="center" vertical="center" wrapText="1" readingOrder="1"/>
    </xf>
    <xf numFmtId="0" fontId="50" fillId="20" borderId="0" xfId="0" applyFont="1" applyFill="1" applyAlignment="1">
      <alignment horizontal="center" vertical="center"/>
    </xf>
    <xf numFmtId="0" fontId="19" fillId="24" borderId="0" xfId="0" applyFont="1" applyFill="1" applyAlignment="1">
      <alignment horizontal="center" vertical="center"/>
    </xf>
    <xf numFmtId="0" fontId="19" fillId="23" borderId="0" xfId="0" applyFont="1" applyFill="1" applyAlignment="1">
      <alignment horizontal="center" vertical="center"/>
    </xf>
    <xf numFmtId="0" fontId="33" fillId="0" borderId="0" xfId="0" applyFont="1"/>
    <xf numFmtId="0" fontId="19" fillId="0" borderId="38" xfId="0" applyFont="1" applyBorder="1" applyAlignment="1">
      <alignment horizontal="center" wrapText="1"/>
    </xf>
    <xf numFmtId="0" fontId="19" fillId="0" borderId="38" xfId="0" applyFont="1" applyBorder="1" applyAlignment="1">
      <alignment wrapText="1"/>
    </xf>
    <xf numFmtId="0" fontId="16" fillId="0" borderId="4" xfId="0" applyFont="1" applyBorder="1" applyAlignment="1">
      <alignment horizontal="center" vertical="center"/>
    </xf>
    <xf numFmtId="0" fontId="16" fillId="0" borderId="38" xfId="0" applyFont="1" applyBorder="1" applyAlignment="1">
      <alignment horizontal="center" vertical="center"/>
    </xf>
    <xf numFmtId="0" fontId="16" fillId="0" borderId="38" xfId="0" applyFont="1" applyBorder="1" applyAlignment="1">
      <alignment horizontal="center" vertical="center" wrapText="1"/>
    </xf>
    <xf numFmtId="0" fontId="19" fillId="0" borderId="18" xfId="0" applyFont="1" applyBorder="1" applyAlignment="1">
      <alignment wrapText="1"/>
    </xf>
    <xf numFmtId="0" fontId="33" fillId="0" borderId="18" xfId="0" applyFont="1" applyBorder="1" applyAlignment="1">
      <alignment horizontal="center"/>
    </xf>
    <xf numFmtId="0" fontId="19" fillId="0" borderId="0" xfId="0" applyFont="1" applyAlignment="1">
      <alignment horizontal="center"/>
    </xf>
    <xf numFmtId="0" fontId="20" fillId="0" borderId="21" xfId="0" applyFont="1" applyBorder="1" applyAlignment="1">
      <alignment horizontal="center"/>
    </xf>
    <xf numFmtId="0" fontId="39" fillId="0" borderId="44" xfId="396" applyFont="1" applyBorder="1" applyAlignment="1" applyProtection="1">
      <alignment horizontal="justify" vertical="center" wrapText="1"/>
      <protection locked="0"/>
    </xf>
    <xf numFmtId="0" fontId="39" fillId="0" borderId="38" xfId="396" applyFont="1" applyBorder="1" applyAlignment="1" applyProtection="1">
      <alignment horizontal="justify" vertical="center" wrapText="1"/>
      <protection locked="0"/>
    </xf>
    <xf numFmtId="0" fontId="39" fillId="0" borderId="59" xfId="396" applyFont="1" applyBorder="1" applyAlignment="1" applyProtection="1">
      <alignment horizontal="justify" vertical="center" wrapText="1"/>
      <protection locked="0"/>
    </xf>
    <xf numFmtId="0" fontId="20" fillId="0" borderId="23" xfId="0" applyFont="1" applyBorder="1" applyAlignment="1">
      <alignment horizontal="center"/>
    </xf>
    <xf numFmtId="0" fontId="39" fillId="0" borderId="44" xfId="396" applyFont="1" applyBorder="1" applyAlignment="1" applyProtection="1">
      <alignment horizontal="center" vertical="center" textRotation="90" wrapText="1"/>
      <protection locked="0"/>
    </xf>
    <xf numFmtId="0" fontId="4" fillId="0" borderId="18" xfId="396" applyProtection="1">
      <protection locked="0"/>
    </xf>
    <xf numFmtId="0" fontId="43" fillId="0" borderId="18" xfId="398" applyFont="1" applyFill="1" applyBorder="1" applyAlignment="1" applyProtection="1">
      <alignment vertical="center" wrapText="1"/>
      <protection locked="0"/>
    </xf>
    <xf numFmtId="165" fontId="4" fillId="0" borderId="18" xfId="396" applyNumberFormat="1" applyAlignment="1" applyProtection="1">
      <alignment vertical="center"/>
      <protection locked="0"/>
    </xf>
    <xf numFmtId="0" fontId="4" fillId="0" borderId="18" xfId="396" applyAlignment="1" applyProtection="1">
      <alignment vertical="center"/>
      <protection locked="0"/>
    </xf>
    <xf numFmtId="9" fontId="4" fillId="0" borderId="18" xfId="397" applyFont="1" applyFill="1" applyBorder="1" applyAlignment="1" applyProtection="1">
      <alignment horizontal="center" vertical="center"/>
      <protection locked="0"/>
    </xf>
    <xf numFmtId="0" fontId="15" fillId="0" borderId="18" xfId="396" applyFont="1" applyProtection="1">
      <protection locked="0"/>
    </xf>
    <xf numFmtId="0" fontId="45" fillId="16" borderId="38" xfId="399" applyFont="1" applyFill="1" applyBorder="1" applyAlignment="1" applyProtection="1">
      <alignment horizontal="center" vertical="center" wrapText="1"/>
      <protection locked="0"/>
    </xf>
    <xf numFmtId="0" fontId="15" fillId="15" borderId="18" xfId="396" applyFont="1" applyFill="1" applyProtection="1">
      <protection locked="0"/>
    </xf>
    <xf numFmtId="0" fontId="20" fillId="0" borderId="18" xfId="396" applyFont="1" applyAlignment="1" applyProtection="1">
      <alignment horizontal="center" vertical="center"/>
      <protection locked="0"/>
    </xf>
    <xf numFmtId="0" fontId="20" fillId="0" borderId="18" xfId="396" applyFont="1" applyAlignment="1" applyProtection="1">
      <alignment horizontal="center" vertical="center" wrapText="1"/>
      <protection locked="0"/>
    </xf>
    <xf numFmtId="0" fontId="20" fillId="0" borderId="18" xfId="396" applyFont="1" applyProtection="1">
      <protection locked="0"/>
    </xf>
    <xf numFmtId="0" fontId="20" fillId="0" borderId="18" xfId="396" applyFont="1" applyAlignment="1" applyProtection="1">
      <alignment horizontal="center"/>
      <protection locked="0"/>
    </xf>
    <xf numFmtId="165" fontId="20" fillId="0" borderId="18" xfId="396" applyNumberFormat="1" applyFont="1" applyAlignment="1" applyProtection="1">
      <alignment vertical="center"/>
      <protection locked="0"/>
    </xf>
    <xf numFmtId="0" fontId="20" fillId="0" borderId="18" xfId="396" applyFont="1" applyAlignment="1" applyProtection="1">
      <alignment vertical="center"/>
      <protection locked="0"/>
    </xf>
    <xf numFmtId="9" fontId="20" fillId="0" borderId="18" xfId="397" applyFont="1" applyBorder="1" applyAlignment="1" applyProtection="1">
      <alignment horizontal="center" vertical="center"/>
      <protection locked="0"/>
    </xf>
    <xf numFmtId="0" fontId="45" fillId="0" borderId="44" xfId="396" applyFont="1" applyBorder="1" applyAlignment="1">
      <alignment horizontal="center" vertical="center" textRotation="90" wrapText="1"/>
    </xf>
    <xf numFmtId="0" fontId="45" fillId="0" borderId="59" xfId="396" applyFont="1" applyBorder="1" applyAlignment="1">
      <alignment horizontal="center" vertical="center" textRotation="90" wrapText="1"/>
    </xf>
    <xf numFmtId="0" fontId="4" fillId="15" borderId="18" xfId="396" applyFill="1"/>
    <xf numFmtId="0" fontId="4" fillId="0" borderId="18" xfId="396"/>
    <xf numFmtId="0" fontId="53" fillId="15" borderId="18" xfId="396" applyFont="1" applyFill="1" applyAlignment="1">
      <alignment horizontal="center" vertical="center" wrapText="1"/>
    </xf>
    <xf numFmtId="0" fontId="54" fillId="37" borderId="18" xfId="396" applyFont="1" applyFill="1" applyAlignment="1">
      <alignment horizontal="center" vertical="center" wrapText="1" readingOrder="1"/>
    </xf>
    <xf numFmtId="0" fontId="55" fillId="15" borderId="18" xfId="396" applyFont="1" applyFill="1"/>
    <xf numFmtId="0" fontId="56" fillId="38" borderId="77" xfId="396" applyFont="1" applyFill="1" applyBorder="1" applyAlignment="1">
      <alignment horizontal="center" vertical="center" wrapText="1" readingOrder="1"/>
    </xf>
    <xf numFmtId="0" fontId="56" fillId="0" borderId="77" xfId="396" applyFont="1" applyBorder="1" applyAlignment="1">
      <alignment horizontal="center" vertical="center" wrapText="1" readingOrder="1"/>
    </xf>
    <xf numFmtId="0" fontId="56" fillId="0" borderId="77" xfId="396" applyFont="1" applyBorder="1" applyAlignment="1">
      <alignment horizontal="justify" vertical="center" wrapText="1" readingOrder="1"/>
    </xf>
    <xf numFmtId="0" fontId="56" fillId="39" borderId="78" xfId="396" applyFont="1" applyFill="1" applyBorder="1" applyAlignment="1">
      <alignment horizontal="center" vertical="center" wrapText="1" readingOrder="1"/>
    </xf>
    <xf numFmtId="0" fontId="56" fillId="0" borderId="78" xfId="396" applyFont="1" applyBorder="1" applyAlignment="1">
      <alignment horizontal="center" vertical="center" wrapText="1" readingOrder="1"/>
    </xf>
    <xf numFmtId="0" fontId="56" fillId="0" borderId="78" xfId="396" applyFont="1" applyBorder="1" applyAlignment="1">
      <alignment horizontal="justify" vertical="center" wrapText="1" readingOrder="1"/>
    </xf>
    <xf numFmtId="0" fontId="56" fillId="40" borderId="78" xfId="396" applyFont="1" applyFill="1" applyBorder="1" applyAlignment="1">
      <alignment horizontal="center" vertical="center" wrapText="1" readingOrder="1"/>
    </xf>
    <xf numFmtId="0" fontId="56" fillId="41" borderId="78" xfId="396" applyFont="1" applyFill="1" applyBorder="1" applyAlignment="1">
      <alignment horizontal="center" vertical="center" wrapText="1" readingOrder="1"/>
    </xf>
    <xf numFmtId="0" fontId="57" fillId="23" borderId="78" xfId="396" applyFont="1" applyFill="1" applyBorder="1" applyAlignment="1">
      <alignment horizontal="center" vertical="center" wrapText="1" readingOrder="1"/>
    </xf>
    <xf numFmtId="0" fontId="58" fillId="15" borderId="18" xfId="396" applyFont="1" applyFill="1" applyAlignment="1">
      <alignment horizontal="justify" vertical="center" wrapText="1" readingOrder="1"/>
    </xf>
    <xf numFmtId="0" fontId="16" fillId="15" borderId="18" xfId="396" applyFont="1" applyFill="1" applyAlignment="1">
      <alignment vertical="center"/>
    </xf>
    <xf numFmtId="0" fontId="59" fillId="15" borderId="18" xfId="396" applyFont="1" applyFill="1"/>
    <xf numFmtId="0" fontId="55" fillId="0" borderId="18" xfId="396" applyFont="1"/>
    <xf numFmtId="0" fontId="58" fillId="0" borderId="18" xfId="396" applyFont="1" applyAlignment="1">
      <alignment horizontal="justify" vertical="center" wrapText="1" readingOrder="1"/>
    </xf>
    <xf numFmtId="0" fontId="60" fillId="0" borderId="18" xfId="396" applyFont="1" applyAlignment="1">
      <alignment vertical="center"/>
    </xf>
    <xf numFmtId="0" fontId="61" fillId="0" borderId="18" xfId="396" applyFont="1"/>
    <xf numFmtId="0" fontId="62" fillId="0" borderId="18" xfId="396" applyFont="1"/>
    <xf numFmtId="0" fontId="63" fillId="0" borderId="18" xfId="396" applyFont="1"/>
    <xf numFmtId="0" fontId="59" fillId="0" borderId="18" xfId="396" applyFont="1"/>
    <xf numFmtId="0" fontId="39" fillId="0" borderId="44" xfId="396" applyFont="1" applyBorder="1" applyAlignment="1">
      <alignment horizontal="center" vertical="center" wrapText="1"/>
    </xf>
    <xf numFmtId="166" fontId="39" fillId="0" borderId="44" xfId="400" applyNumberFormat="1" applyFont="1" applyBorder="1" applyAlignment="1" applyProtection="1">
      <alignment horizontal="center" vertical="center" wrapText="1"/>
    </xf>
    <xf numFmtId="165" fontId="39" fillId="15" borderId="38" xfId="396" applyNumberFormat="1" applyFont="1" applyFill="1" applyBorder="1" applyAlignment="1" applyProtection="1">
      <alignment vertical="center" wrapText="1"/>
      <protection locked="0"/>
    </xf>
    <xf numFmtId="0" fontId="39" fillId="15" borderId="38" xfId="396" applyFont="1" applyFill="1" applyBorder="1" applyAlignment="1" applyProtection="1">
      <alignment vertical="center" wrapText="1"/>
      <protection locked="0"/>
    </xf>
    <xf numFmtId="9" fontId="39" fillId="15" borderId="38" xfId="397" applyFont="1" applyFill="1" applyBorder="1" applyAlignment="1" applyProtection="1">
      <alignment horizontal="center" vertical="center" wrapText="1"/>
      <protection locked="0"/>
    </xf>
    <xf numFmtId="0" fontId="39" fillId="15" borderId="18" xfId="396" applyFont="1" applyFill="1" applyAlignment="1" applyProtection="1">
      <alignment vertical="center" wrapText="1"/>
      <protection locked="0"/>
    </xf>
    <xf numFmtId="0" fontId="39" fillId="0" borderId="18" xfId="396" applyFont="1" applyAlignment="1" applyProtection="1">
      <alignment vertical="center" wrapText="1"/>
      <protection locked="0"/>
    </xf>
    <xf numFmtId="14" fontId="39" fillId="0" borderId="38" xfId="396" applyNumberFormat="1" applyFont="1" applyBorder="1" applyAlignment="1" applyProtection="1">
      <alignment horizontal="center" vertical="center" wrapText="1"/>
      <protection locked="0"/>
    </xf>
    <xf numFmtId="0" fontId="39" fillId="15" borderId="18" xfId="396" applyFont="1" applyFill="1" applyAlignment="1" applyProtection="1">
      <alignment wrapText="1"/>
      <protection locked="0"/>
    </xf>
    <xf numFmtId="0" fontId="39" fillId="0" borderId="18" xfId="396" applyFont="1" applyAlignment="1" applyProtection="1">
      <alignment wrapText="1"/>
      <protection locked="0"/>
    </xf>
    <xf numFmtId="0" fontId="39" fillId="0" borderId="63" xfId="396" applyFont="1" applyBorder="1" applyAlignment="1">
      <alignment horizontal="center" vertical="center" wrapText="1"/>
    </xf>
    <xf numFmtId="0" fontId="39" fillId="0" borderId="59" xfId="396" applyFont="1" applyBorder="1" applyAlignment="1" applyProtection="1">
      <alignment horizontal="center" vertical="center" textRotation="90" wrapText="1"/>
      <protection locked="0"/>
    </xf>
    <xf numFmtId="166" fontId="39" fillId="0" borderId="59" xfId="400" applyNumberFormat="1" applyFont="1" applyBorder="1" applyAlignment="1" applyProtection="1">
      <alignment horizontal="center" vertical="center" wrapText="1"/>
    </xf>
    <xf numFmtId="0" fontId="39" fillId="0" borderId="54" xfId="396" applyFont="1" applyBorder="1" applyAlignment="1">
      <alignment horizontal="center" vertical="center" wrapText="1"/>
    </xf>
    <xf numFmtId="0" fontId="39" fillId="0" borderId="65" xfId="396" applyFont="1" applyBorder="1" applyAlignment="1">
      <alignment horizontal="center" vertical="center" wrapText="1"/>
    </xf>
    <xf numFmtId="165" fontId="39" fillId="0" borderId="38" xfId="396" applyNumberFormat="1" applyFont="1" applyBorder="1" applyAlignment="1" applyProtection="1">
      <alignment vertical="center" wrapText="1"/>
      <protection locked="0"/>
    </xf>
    <xf numFmtId="0" fontId="39" fillId="0" borderId="38" xfId="396" applyFont="1" applyBorder="1" applyAlignment="1" applyProtection="1">
      <alignment vertical="center" wrapText="1"/>
      <protection locked="0"/>
    </xf>
    <xf numFmtId="9" fontId="39" fillId="0" borderId="38" xfId="397" applyFont="1" applyBorder="1" applyAlignment="1" applyProtection="1">
      <alignment horizontal="center" vertical="center" wrapText="1"/>
      <protection locked="0"/>
    </xf>
    <xf numFmtId="0" fontId="19" fillId="0" borderId="18" xfId="213" applyFont="1" applyAlignment="1">
      <alignment vertical="center" wrapText="1"/>
    </xf>
    <xf numFmtId="0" fontId="45" fillId="0" borderId="45" xfId="396" applyFont="1" applyBorder="1" applyAlignment="1">
      <alignment horizontal="center" vertical="center" textRotation="90" wrapText="1"/>
    </xf>
    <xf numFmtId="9" fontId="39" fillId="0" borderId="45" xfId="396" applyNumberFormat="1" applyFont="1" applyBorder="1" applyAlignment="1">
      <alignment horizontal="center" vertical="center" wrapText="1"/>
    </xf>
    <xf numFmtId="0" fontId="45" fillId="0" borderId="38" xfId="396" applyFont="1" applyBorder="1" applyAlignment="1">
      <alignment horizontal="center" vertical="center" textRotation="90" wrapText="1"/>
    </xf>
    <xf numFmtId="1" fontId="39" fillId="0" borderId="38" xfId="396" applyNumberFormat="1" applyFont="1" applyBorder="1" applyAlignment="1" applyProtection="1">
      <alignment horizontal="center" vertical="center" wrapText="1"/>
      <protection locked="0"/>
    </xf>
    <xf numFmtId="166" fontId="39" fillId="0" borderId="45" xfId="400" applyNumberFormat="1" applyFont="1" applyBorder="1" applyAlignment="1" applyProtection="1">
      <alignment horizontal="center" vertical="center" wrapText="1"/>
    </xf>
    <xf numFmtId="165" fontId="39" fillId="0" borderId="38" xfId="396" applyNumberFormat="1" applyFont="1" applyBorder="1" applyAlignment="1" applyProtection="1">
      <alignment horizontal="center" vertical="center" wrapText="1"/>
      <protection locked="0"/>
    </xf>
    <xf numFmtId="9" fontId="43" fillId="0" borderId="18" xfId="398" applyNumberFormat="1" applyFont="1" applyFill="1" applyBorder="1" applyAlignment="1" applyProtection="1">
      <alignment vertical="center" wrapText="1"/>
      <protection locked="0"/>
    </xf>
    <xf numFmtId="9" fontId="20" fillId="0" borderId="18" xfId="396" applyNumberFormat="1" applyFont="1" applyProtection="1">
      <protection locked="0"/>
    </xf>
    <xf numFmtId="0" fontId="34" fillId="15" borderId="18" xfId="213" applyFont="1" applyFill="1" applyAlignment="1">
      <alignment wrapText="1"/>
    </xf>
    <xf numFmtId="0" fontId="34" fillId="0" borderId="18" xfId="213" applyFont="1" applyAlignment="1">
      <alignment wrapText="1"/>
    </xf>
    <xf numFmtId="0" fontId="34" fillId="15" borderId="18" xfId="213" applyFont="1" applyFill="1" applyAlignment="1">
      <alignment vertical="center" wrapText="1"/>
    </xf>
    <xf numFmtId="0" fontId="14" fillId="15" borderId="18" xfId="213" applyFont="1" applyFill="1" applyAlignment="1">
      <alignment vertical="center" wrapText="1"/>
    </xf>
    <xf numFmtId="9" fontId="14" fillId="15" borderId="18" xfId="397" applyFont="1" applyFill="1" applyBorder="1" applyAlignment="1">
      <alignment horizontal="center" vertical="center" wrapText="1"/>
    </xf>
    <xf numFmtId="165" fontId="14" fillId="15" borderId="18" xfId="213" applyNumberFormat="1" applyFont="1" applyFill="1" applyAlignment="1">
      <alignment horizontal="center" vertical="center" wrapText="1"/>
    </xf>
    <xf numFmtId="165" fontId="14" fillId="15" borderId="18" xfId="213" applyNumberFormat="1" applyFont="1" applyFill="1" applyAlignment="1">
      <alignment vertical="center" wrapText="1"/>
    </xf>
    <xf numFmtId="9" fontId="14" fillId="15" borderId="18" xfId="397" applyFont="1" applyFill="1" applyBorder="1" applyAlignment="1">
      <alignment vertical="center" wrapText="1"/>
    </xf>
    <xf numFmtId="0" fontId="14" fillId="15" borderId="2" xfId="213" applyFont="1" applyFill="1" applyBorder="1" applyAlignment="1">
      <alignment vertical="center" wrapText="1"/>
    </xf>
    <xf numFmtId="9" fontId="34" fillId="15" borderId="18" xfId="397" applyFont="1" applyFill="1" applyBorder="1" applyAlignment="1">
      <alignment horizontal="center" vertical="center" wrapText="1"/>
    </xf>
    <xf numFmtId="165" fontId="34" fillId="15" borderId="18" xfId="213" applyNumberFormat="1" applyFont="1" applyFill="1" applyAlignment="1">
      <alignment horizontal="center" vertical="center" wrapText="1"/>
    </xf>
    <xf numFmtId="165" fontId="34" fillId="15" borderId="18" xfId="213" applyNumberFormat="1" applyFont="1" applyFill="1" applyAlignment="1">
      <alignment vertical="center" wrapText="1"/>
    </xf>
    <xf numFmtId="9" fontId="34" fillId="15" borderId="18" xfId="397" applyFont="1" applyFill="1" applyBorder="1" applyAlignment="1">
      <alignment vertical="center" wrapText="1"/>
    </xf>
    <xf numFmtId="0" fontId="34" fillId="0" borderId="18" xfId="213" applyFont="1" applyAlignment="1">
      <alignment vertical="center" wrapText="1"/>
    </xf>
    <xf numFmtId="9" fontId="34" fillId="0" borderId="18" xfId="397" applyFont="1" applyBorder="1" applyAlignment="1">
      <alignment horizontal="center" vertical="center" wrapText="1"/>
    </xf>
    <xf numFmtId="165" fontId="34" fillId="0" borderId="18" xfId="213" applyNumberFormat="1" applyFont="1" applyAlignment="1">
      <alignment horizontal="center" vertical="center" wrapText="1"/>
    </xf>
    <xf numFmtId="165" fontId="34" fillId="0" borderId="18" xfId="213" applyNumberFormat="1" applyFont="1" applyAlignment="1">
      <alignment vertical="center" wrapText="1"/>
    </xf>
    <xf numFmtId="9" fontId="34" fillId="0" borderId="18" xfId="397" applyFont="1" applyBorder="1" applyAlignment="1">
      <alignment vertical="center" wrapText="1"/>
    </xf>
    <xf numFmtId="0" fontId="39" fillId="0" borderId="38" xfId="396" applyFont="1" applyBorder="1" applyAlignment="1" applyProtection="1">
      <alignment horizontal="center" vertical="center" wrapText="1"/>
      <protection locked="0"/>
    </xf>
    <xf numFmtId="0" fontId="39" fillId="0" borderId="59" xfId="396" applyFont="1" applyBorder="1" applyAlignment="1" applyProtection="1">
      <alignment horizontal="center" vertical="center" wrapText="1"/>
      <protection locked="0"/>
    </xf>
    <xf numFmtId="9" fontId="39" fillId="0" borderId="38" xfId="396" applyNumberFormat="1" applyFont="1" applyBorder="1" applyAlignment="1">
      <alignment horizontal="center" vertical="center" wrapText="1"/>
    </xf>
    <xf numFmtId="9" fontId="39" fillId="0" borderId="59" xfId="396" applyNumberFormat="1" applyFont="1" applyBorder="1" applyAlignment="1">
      <alignment horizontal="center" vertical="center" wrapText="1"/>
    </xf>
    <xf numFmtId="0" fontId="39" fillId="0" borderId="44" xfId="396" applyFont="1" applyBorder="1" applyAlignment="1" applyProtection="1">
      <alignment horizontal="center" vertical="center" wrapText="1"/>
      <protection locked="0"/>
    </xf>
    <xf numFmtId="9" fontId="39" fillId="0" borderId="44" xfId="396" applyNumberFormat="1" applyFont="1" applyBorder="1" applyAlignment="1">
      <alignment horizontal="center" vertical="center" wrapText="1"/>
    </xf>
    <xf numFmtId="9" fontId="39" fillId="0" borderId="2" xfId="0" applyNumberFormat="1" applyFont="1" applyBorder="1" applyAlignment="1" applyProtection="1">
      <alignment horizontal="center" vertical="center"/>
      <protection locked="0"/>
    </xf>
    <xf numFmtId="0" fontId="39" fillId="0" borderId="2" xfId="0" applyFont="1" applyBorder="1" applyAlignment="1" applyProtection="1">
      <alignment horizontal="center" vertical="center" wrapText="1"/>
      <protection locked="0"/>
    </xf>
    <xf numFmtId="0" fontId="39" fillId="0" borderId="2" xfId="0" applyFont="1" applyBorder="1" applyAlignment="1" applyProtection="1">
      <alignment horizontal="center" vertical="center"/>
      <protection locked="0"/>
    </xf>
    <xf numFmtId="9" fontId="15" fillId="0" borderId="79" xfId="0" applyNumberFormat="1" applyFont="1" applyBorder="1" applyAlignment="1">
      <alignment horizontal="center" vertical="center"/>
    </xf>
    <xf numFmtId="0" fontId="16" fillId="0" borderId="38" xfId="0" applyFont="1" applyBorder="1" applyAlignment="1">
      <alignment horizontal="center" vertical="center" textRotation="90" wrapText="1"/>
    </xf>
    <xf numFmtId="9" fontId="15" fillId="0" borderId="38" xfId="0" applyNumberFormat="1" applyFont="1" applyBorder="1" applyAlignment="1">
      <alignment horizontal="center" vertical="center"/>
    </xf>
    <xf numFmtId="0" fontId="16" fillId="0" borderId="38" xfId="0" applyFont="1" applyBorder="1" applyAlignment="1">
      <alignment horizontal="center" vertical="center" textRotation="90"/>
    </xf>
    <xf numFmtId="166" fontId="15" fillId="0" borderId="38" xfId="400" applyNumberFormat="1" applyFont="1" applyBorder="1" applyAlignment="1" applyProtection="1">
      <alignment horizontal="center" vertical="center"/>
    </xf>
    <xf numFmtId="0" fontId="34" fillId="0" borderId="18" xfId="213" applyFont="1"/>
    <xf numFmtId="0" fontId="35" fillId="30" borderId="38" xfId="213" applyFont="1" applyFill="1" applyBorder="1" applyAlignment="1">
      <alignment horizontal="center" vertical="center"/>
    </xf>
    <xf numFmtId="0" fontId="38" fillId="30" borderId="38" xfId="213" applyFont="1" applyFill="1" applyBorder="1" applyAlignment="1">
      <alignment horizontal="center" vertical="center"/>
    </xf>
    <xf numFmtId="0" fontId="35" fillId="30" borderId="38" xfId="213" applyFont="1" applyFill="1" applyBorder="1" applyAlignment="1">
      <alignment horizontal="center" vertical="center" wrapText="1"/>
    </xf>
    <xf numFmtId="0" fontId="35" fillId="0" borderId="18" xfId="213" applyFont="1" applyAlignment="1">
      <alignment horizontal="center" vertical="center"/>
    </xf>
    <xf numFmtId="0" fontId="18" fillId="12" borderId="29" xfId="213" applyFont="1" applyFill="1" applyBorder="1" applyAlignment="1">
      <alignment horizontal="center" vertical="center" wrapText="1"/>
    </xf>
    <xf numFmtId="0" fontId="66" fillId="0" borderId="38" xfId="0" applyFont="1" applyBorder="1" applyAlignment="1">
      <alignment vertical="center" wrapText="1"/>
    </xf>
    <xf numFmtId="9" fontId="66" fillId="0" borderId="38" xfId="397" applyFont="1" applyBorder="1" applyAlignment="1">
      <alignment horizontal="center" vertical="center" wrapText="1"/>
    </xf>
    <xf numFmtId="165" fontId="66" fillId="0" borderId="38" xfId="0" applyNumberFormat="1" applyFont="1" applyBorder="1" applyAlignment="1">
      <alignment horizontal="center" vertical="center" wrapText="1"/>
    </xf>
    <xf numFmtId="165" fontId="66" fillId="0" borderId="38" xfId="0" applyNumberFormat="1" applyFont="1" applyBorder="1" applyAlignment="1">
      <alignment vertical="center" wrapText="1"/>
    </xf>
    <xf numFmtId="9" fontId="66" fillId="0" borderId="38" xfId="397" applyFont="1" applyBorder="1" applyAlignment="1">
      <alignment vertical="center" wrapText="1"/>
    </xf>
    <xf numFmtId="0" fontId="66" fillId="0" borderId="0" xfId="0" applyFont="1" applyAlignment="1">
      <alignment vertical="center" wrapText="1"/>
    </xf>
    <xf numFmtId="0" fontId="66" fillId="15" borderId="18" xfId="213" applyFont="1" applyFill="1" applyAlignment="1">
      <alignment vertical="center" wrapText="1"/>
    </xf>
    <xf numFmtId="0" fontId="17" fillId="10" borderId="80" xfId="0" applyFont="1" applyFill="1" applyBorder="1" applyAlignment="1">
      <alignment horizontal="center" vertical="center"/>
    </xf>
    <xf numFmtId="168" fontId="16" fillId="0" borderId="0" xfId="0" applyNumberFormat="1" applyFont="1" applyAlignment="1">
      <alignment horizontal="center" vertical="center"/>
    </xf>
    <xf numFmtId="0" fontId="9" fillId="0" borderId="18" xfId="213" applyFont="1"/>
    <xf numFmtId="0" fontId="40" fillId="17" borderId="38" xfId="213" applyFont="1" applyFill="1" applyBorder="1" applyAlignment="1">
      <alignment horizontal="center" vertical="center"/>
    </xf>
    <xf numFmtId="0" fontId="40" fillId="17" borderId="38" xfId="213" applyFont="1" applyFill="1" applyBorder="1" applyAlignment="1">
      <alignment horizontal="center" vertical="center" wrapText="1"/>
    </xf>
    <xf numFmtId="0" fontId="40" fillId="43" borderId="38" xfId="213" applyFont="1" applyFill="1" applyBorder="1" applyAlignment="1">
      <alignment horizontal="center" vertical="center" wrapText="1"/>
    </xf>
    <xf numFmtId="0" fontId="14" fillId="0" borderId="18" xfId="213" applyFont="1"/>
    <xf numFmtId="165" fontId="20" fillId="0" borderId="38" xfId="213" applyNumberFormat="1" applyFont="1" applyBorder="1" applyAlignment="1">
      <alignment horizontal="center" vertical="center"/>
    </xf>
    <xf numFmtId="1" fontId="20" fillId="0" borderId="38" xfId="213" applyNumberFormat="1" applyFont="1" applyBorder="1" applyAlignment="1">
      <alignment horizontal="center" vertical="center"/>
    </xf>
    <xf numFmtId="0" fontId="20" fillId="0" borderId="38" xfId="213" applyFont="1" applyBorder="1" applyAlignment="1">
      <alignment horizontal="justify" vertical="center" wrapText="1"/>
    </xf>
    <xf numFmtId="0" fontId="8" fillId="0" borderId="38" xfId="213" applyFont="1" applyBorder="1" applyAlignment="1">
      <alignment horizontal="center" vertical="center" wrapText="1"/>
    </xf>
    <xf numFmtId="1" fontId="14" fillId="0" borderId="38" xfId="213" applyNumberFormat="1" applyFont="1" applyBorder="1"/>
    <xf numFmtId="0" fontId="22" fillId="0" borderId="38" xfId="213" applyBorder="1" applyAlignment="1">
      <alignment horizontal="center" vertical="center" wrapText="1"/>
    </xf>
    <xf numFmtId="9" fontId="39" fillId="0" borderId="38" xfId="396" applyNumberFormat="1" applyFont="1" applyBorder="1" applyAlignment="1" applyProtection="1">
      <alignment horizontal="center" vertical="center" wrapText="1"/>
      <protection locked="0"/>
    </xf>
    <xf numFmtId="0" fontId="15" fillId="15" borderId="38" xfId="213" applyFont="1" applyFill="1" applyBorder="1" applyAlignment="1">
      <alignment vertical="center"/>
    </xf>
    <xf numFmtId="0" fontId="19" fillId="0" borderId="18" xfId="0" applyFont="1" applyBorder="1" applyAlignment="1" applyProtection="1">
      <alignment horizontal="center"/>
      <protection locked="0"/>
    </xf>
    <xf numFmtId="0" fontId="15" fillId="0" borderId="2" xfId="0" applyFont="1" applyBorder="1" applyAlignment="1" applyProtection="1">
      <alignment horizontal="center" vertical="center"/>
      <protection locked="0"/>
    </xf>
    <xf numFmtId="0" fontId="19" fillId="0" borderId="38" xfId="0" applyFont="1" applyBorder="1" applyAlignment="1" applyProtection="1">
      <alignment horizontal="center" vertical="center" wrapText="1"/>
      <protection locked="0"/>
    </xf>
    <xf numFmtId="0" fontId="15" fillId="0" borderId="2" xfId="0" applyFont="1" applyBorder="1" applyAlignment="1" applyProtection="1">
      <alignment horizontal="justify" vertical="center" wrapText="1"/>
      <protection locked="0"/>
    </xf>
    <xf numFmtId="0" fontId="15" fillId="15" borderId="2" xfId="0" applyFont="1" applyFill="1" applyBorder="1" applyAlignment="1" applyProtection="1">
      <alignment horizontal="justify" vertical="center" wrapText="1"/>
      <protection locked="0"/>
    </xf>
    <xf numFmtId="0" fontId="15" fillId="15" borderId="2" xfId="0" applyFont="1" applyFill="1" applyBorder="1" applyAlignment="1" applyProtection="1">
      <alignment horizontal="center" vertical="center"/>
      <protection locked="0"/>
    </xf>
    <xf numFmtId="0" fontId="16" fillId="0" borderId="2" xfId="0" applyFont="1" applyBorder="1" applyAlignment="1" applyProtection="1">
      <alignment horizontal="center" vertical="center"/>
      <protection locked="0"/>
    </xf>
    <xf numFmtId="0" fontId="19" fillId="0" borderId="38" xfId="0" applyFont="1" applyBorder="1" applyAlignment="1" applyProtection="1">
      <alignment horizontal="center" vertical="center"/>
      <protection locked="0"/>
    </xf>
    <xf numFmtId="168" fontId="20" fillId="15" borderId="38" xfId="0" applyNumberFormat="1" applyFont="1" applyFill="1" applyBorder="1" applyAlignment="1" applyProtection="1">
      <alignment horizontal="center" vertical="center" wrapText="1"/>
      <protection locked="0"/>
    </xf>
    <xf numFmtId="0" fontId="20" fillId="15" borderId="38" xfId="0" applyFont="1" applyFill="1" applyBorder="1" applyAlignment="1" applyProtection="1">
      <alignment horizontal="center" vertical="center" wrapText="1"/>
      <protection locked="0"/>
    </xf>
    <xf numFmtId="0" fontId="20" fillId="0" borderId="38" xfId="0" applyFont="1" applyBorder="1" applyAlignment="1" applyProtection="1">
      <alignment horizontal="center" vertical="center" wrapText="1"/>
      <protection locked="0"/>
    </xf>
    <xf numFmtId="0" fontId="15" fillId="0" borderId="2" xfId="0" applyFont="1" applyBorder="1" applyAlignment="1" applyProtection="1">
      <alignment horizontal="center" vertical="center" wrapText="1"/>
      <protection locked="0"/>
    </xf>
    <xf numFmtId="0" fontId="15" fillId="15" borderId="2" xfId="0" applyFont="1" applyFill="1" applyBorder="1" applyAlignment="1" applyProtection="1">
      <alignment horizontal="center" vertical="center" wrapText="1"/>
      <protection locked="0"/>
    </xf>
    <xf numFmtId="0" fontId="39" fillId="0" borderId="2" xfId="0" applyFont="1" applyBorder="1" applyAlignment="1" applyProtection="1">
      <alignment horizontal="justify" vertical="center" wrapText="1"/>
      <protection locked="0"/>
    </xf>
    <xf numFmtId="167" fontId="39" fillId="0" borderId="2" xfId="0" applyNumberFormat="1" applyFont="1" applyBorder="1" applyAlignment="1" applyProtection="1">
      <alignment horizontal="center" vertical="center"/>
      <protection locked="0"/>
    </xf>
    <xf numFmtId="165" fontId="15" fillId="15" borderId="2" xfId="0" applyNumberFormat="1" applyFont="1" applyFill="1" applyBorder="1" applyAlignment="1" applyProtection="1">
      <alignment horizontal="center" vertical="center"/>
      <protection locked="0"/>
    </xf>
    <xf numFmtId="9" fontId="15" fillId="15" borderId="38" xfId="397" applyFont="1" applyFill="1" applyBorder="1" applyAlignment="1" applyProtection="1">
      <alignment horizontal="center" vertical="center" wrapText="1"/>
      <protection locked="0"/>
    </xf>
    <xf numFmtId="165" fontId="15" fillId="15" borderId="38" xfId="0" applyNumberFormat="1" applyFont="1" applyFill="1" applyBorder="1" applyAlignment="1" applyProtection="1">
      <alignment horizontal="center"/>
      <protection locked="0"/>
    </xf>
    <xf numFmtId="0" fontId="15" fillId="15" borderId="38" xfId="0" applyFont="1" applyFill="1" applyBorder="1" applyAlignment="1" applyProtection="1">
      <alignment horizontal="center"/>
      <protection locked="0"/>
    </xf>
    <xf numFmtId="9" fontId="15" fillId="15" borderId="38" xfId="0" applyNumberFormat="1" applyFont="1" applyFill="1" applyBorder="1" applyAlignment="1" applyProtection="1">
      <alignment horizontal="center" vertical="center" wrapText="1"/>
      <protection locked="0"/>
    </xf>
    <xf numFmtId="0" fontId="19" fillId="15" borderId="18" xfId="0" applyFont="1" applyFill="1" applyBorder="1" applyAlignment="1" applyProtection="1">
      <alignment horizontal="center"/>
      <protection locked="0"/>
    </xf>
    <xf numFmtId="0" fontId="20" fillId="15" borderId="38" xfId="0" applyFont="1" applyFill="1" applyBorder="1" applyAlignment="1" applyProtection="1">
      <alignment horizontal="center" vertical="top" wrapText="1"/>
      <protection locked="0"/>
    </xf>
    <xf numFmtId="0" fontId="20" fillId="15" borderId="38" xfId="0" applyFont="1" applyFill="1" applyBorder="1" applyAlignment="1" applyProtection="1">
      <alignment horizontal="justify" vertical="center" wrapText="1"/>
      <protection locked="0"/>
    </xf>
    <xf numFmtId="9" fontId="15" fillId="15" borderId="2" xfId="0" applyNumberFormat="1" applyFont="1" applyFill="1" applyBorder="1" applyAlignment="1" applyProtection="1">
      <alignment horizontal="center" vertical="center"/>
      <protection locked="0"/>
    </xf>
    <xf numFmtId="165" fontId="15" fillId="15" borderId="2" xfId="0" applyNumberFormat="1" applyFont="1" applyFill="1" applyBorder="1" applyAlignment="1" applyProtection="1">
      <alignment horizontal="center" vertical="center" wrapText="1"/>
      <protection locked="0"/>
    </xf>
    <xf numFmtId="168" fontId="20" fillId="15" borderId="45" xfId="0" applyNumberFormat="1" applyFont="1" applyFill="1" applyBorder="1" applyAlignment="1" applyProtection="1">
      <alignment horizontal="center" vertical="center" wrapText="1"/>
      <protection locked="0"/>
    </xf>
    <xf numFmtId="0" fontId="20" fillId="15" borderId="45" xfId="0" applyFont="1" applyFill="1" applyBorder="1" applyAlignment="1" applyProtection="1">
      <alignment horizontal="center" vertical="center" wrapText="1"/>
      <protection locked="0"/>
    </xf>
    <xf numFmtId="0" fontId="15" fillId="15" borderId="38" xfId="0" applyFont="1" applyFill="1" applyBorder="1" applyAlignment="1" applyProtection="1">
      <alignment horizontal="center" vertical="center"/>
      <protection locked="0"/>
    </xf>
    <xf numFmtId="0" fontId="15" fillId="0" borderId="18" xfId="0" applyFont="1" applyBorder="1" applyAlignment="1" applyProtection="1">
      <alignment horizontal="center"/>
      <protection locked="0"/>
    </xf>
    <xf numFmtId="168" fontId="15" fillId="0" borderId="18" xfId="0" applyNumberFormat="1" applyFont="1" applyBorder="1" applyAlignment="1" applyProtection="1">
      <alignment horizontal="center" vertical="center"/>
      <protection locked="0"/>
    </xf>
    <xf numFmtId="0" fontId="15" fillId="0" borderId="18" xfId="0" applyFont="1" applyBorder="1" applyAlignment="1" applyProtection="1">
      <alignment horizontal="center" vertical="center"/>
      <protection locked="0"/>
    </xf>
    <xf numFmtId="0" fontId="16" fillId="0" borderId="18" xfId="0" applyFont="1" applyBorder="1" applyAlignment="1" applyProtection="1">
      <alignment horizontal="center"/>
      <protection locked="0"/>
    </xf>
    <xf numFmtId="165" fontId="15" fillId="0" borderId="18" xfId="0" applyNumberFormat="1" applyFont="1" applyBorder="1" applyAlignment="1" applyProtection="1">
      <alignment horizontal="center"/>
      <protection locked="0"/>
    </xf>
    <xf numFmtId="9" fontId="15" fillId="0" borderId="18" xfId="397" applyFont="1" applyBorder="1" applyAlignment="1" applyProtection="1">
      <alignment horizontal="center"/>
      <protection locked="0"/>
    </xf>
    <xf numFmtId="9" fontId="15" fillId="0" borderId="18" xfId="0" applyNumberFormat="1" applyFont="1" applyBorder="1" applyAlignment="1" applyProtection="1">
      <alignment horizontal="center"/>
      <protection locked="0"/>
    </xf>
    <xf numFmtId="0" fontId="15" fillId="0" borderId="18" xfId="0" applyFont="1" applyBorder="1" applyAlignment="1" applyProtection="1">
      <alignment horizontal="center" vertical="center" wrapText="1"/>
      <protection locked="0"/>
    </xf>
    <xf numFmtId="0" fontId="15" fillId="0" borderId="18" xfId="0" applyFont="1" applyBorder="1" applyAlignment="1" applyProtection="1">
      <alignment horizontal="center" vertical="top"/>
      <protection locked="0"/>
    </xf>
    <xf numFmtId="0" fontId="15" fillId="0" borderId="18" xfId="0" applyFont="1" applyBorder="1" applyAlignment="1" applyProtection="1">
      <alignment horizontal="center" vertical="top" wrapText="1"/>
      <protection locked="0"/>
    </xf>
    <xf numFmtId="0" fontId="19" fillId="0" borderId="0" xfId="0" applyFont="1" applyAlignment="1" applyProtection="1">
      <alignment horizontal="center"/>
      <protection locked="0"/>
    </xf>
    <xf numFmtId="168" fontId="19" fillId="0" borderId="0" xfId="0" applyNumberFormat="1"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33" fillId="0" borderId="0" xfId="0" applyFont="1" applyAlignment="1" applyProtection="1">
      <alignment horizontal="center"/>
      <protection locked="0"/>
    </xf>
    <xf numFmtId="165" fontId="19" fillId="0" borderId="0" xfId="0" applyNumberFormat="1" applyFont="1" applyAlignment="1" applyProtection="1">
      <alignment horizontal="center"/>
      <protection locked="0"/>
    </xf>
    <xf numFmtId="9" fontId="19" fillId="0" borderId="0" xfId="397" applyFont="1" applyAlignment="1" applyProtection="1">
      <alignment horizontal="center"/>
      <protection locked="0"/>
    </xf>
    <xf numFmtId="9" fontId="19" fillId="0" borderId="0" xfId="0" applyNumberFormat="1" applyFont="1" applyAlignment="1" applyProtection="1">
      <alignment horizontal="center"/>
      <protection locked="0"/>
    </xf>
    <xf numFmtId="0" fontId="20" fillId="0" borderId="18" xfId="396" applyFont="1"/>
    <xf numFmtId="9" fontId="39" fillId="0" borderId="54" xfId="396" applyNumberFormat="1" applyFont="1" applyBorder="1" applyAlignment="1">
      <alignment horizontal="center" vertical="center" wrapText="1"/>
    </xf>
    <xf numFmtId="0" fontId="20" fillId="0" borderId="38" xfId="0" applyFont="1" applyBorder="1" applyAlignment="1">
      <alignment horizontal="center" vertical="center"/>
    </xf>
    <xf numFmtId="0" fontId="39" fillId="0" borderId="38" xfId="0" applyFont="1" applyBorder="1" applyAlignment="1">
      <alignment horizontal="left" vertical="center" wrapText="1"/>
    </xf>
    <xf numFmtId="0" fontId="16" fillId="44" borderId="18" xfId="213" applyFont="1" applyFill="1" applyAlignment="1">
      <alignment horizontal="right"/>
    </xf>
    <xf numFmtId="0" fontId="16" fillId="15" borderId="18" xfId="213" applyFont="1" applyFill="1"/>
    <xf numFmtId="0" fontId="17" fillId="15" borderId="18" xfId="213" applyFont="1" applyFill="1"/>
    <xf numFmtId="0" fontId="20" fillId="0" borderId="4" xfId="0" applyFont="1" applyBorder="1" applyAlignment="1">
      <alignment horizontal="left" vertical="center" wrapText="1"/>
    </xf>
    <xf numFmtId="0" fontId="20" fillId="0" borderId="4" xfId="0" applyFont="1" applyBorder="1" applyAlignment="1">
      <alignment horizontal="left" vertical="center"/>
    </xf>
    <xf numFmtId="0" fontId="20" fillId="0" borderId="2" xfId="0" applyFont="1" applyBorder="1" applyAlignment="1">
      <alignment horizontal="left" vertical="center" wrapText="1"/>
    </xf>
    <xf numFmtId="0" fontId="20" fillId="0" borderId="2" xfId="0" applyFont="1" applyBorder="1" applyAlignment="1">
      <alignment horizontal="left" vertical="center"/>
    </xf>
    <xf numFmtId="0" fontId="19" fillId="15" borderId="18" xfId="213" applyFont="1" applyFill="1"/>
    <xf numFmtId="0" fontId="23" fillId="44" borderId="18" xfId="0" applyFont="1" applyFill="1" applyBorder="1" applyAlignment="1">
      <alignment horizontal="left" vertical="center"/>
    </xf>
    <xf numFmtId="0" fontId="20" fillId="15" borderId="18" xfId="213" applyFont="1" applyFill="1"/>
    <xf numFmtId="0" fontId="23" fillId="2" borderId="18" xfId="0" applyFont="1" applyFill="1" applyBorder="1" applyAlignment="1">
      <alignment horizontal="left" vertical="center"/>
    </xf>
    <xf numFmtId="0" fontId="26" fillId="15" borderId="18" xfId="213" applyFont="1" applyFill="1"/>
    <xf numFmtId="0" fontId="23" fillId="2" borderId="18" xfId="0" applyFont="1" applyFill="1" applyBorder="1" applyAlignment="1">
      <alignment horizontal="left" vertical="center" wrapText="1"/>
    </xf>
    <xf numFmtId="0" fontId="23" fillId="4" borderId="4" xfId="0" applyFont="1" applyFill="1" applyBorder="1" applyAlignment="1">
      <alignment horizontal="center" vertical="center"/>
    </xf>
    <xf numFmtId="0" fontId="23" fillId="4" borderId="2" xfId="0" applyFont="1" applyFill="1" applyBorder="1" applyAlignment="1">
      <alignment horizontal="center" vertical="center"/>
    </xf>
    <xf numFmtId="0" fontId="20" fillId="9" borderId="2" xfId="0" applyFont="1" applyFill="1" applyBorder="1" applyAlignment="1">
      <alignment horizontal="left" vertical="center"/>
    </xf>
    <xf numFmtId="0" fontId="20" fillId="9" borderId="2" xfId="0" applyFont="1" applyFill="1" applyBorder="1" applyAlignment="1">
      <alignment horizontal="left" vertical="center" wrapText="1"/>
    </xf>
    <xf numFmtId="0" fontId="23" fillId="4" borderId="4" xfId="0" applyFont="1" applyFill="1" applyBorder="1" applyAlignment="1">
      <alignment horizontal="center" vertical="center" wrapText="1"/>
    </xf>
    <xf numFmtId="0" fontId="20" fillId="42" borderId="2" xfId="0" applyFont="1" applyFill="1" applyBorder="1" applyAlignment="1">
      <alignment horizontal="left" vertical="center" wrapText="1"/>
    </xf>
    <xf numFmtId="165" fontId="19" fillId="0" borderId="18" xfId="213" applyNumberFormat="1" applyFont="1" applyAlignment="1">
      <alignment horizontal="left"/>
    </xf>
    <xf numFmtId="0" fontId="15" fillId="0" borderId="4" xfId="0" applyFont="1" applyBorder="1" applyAlignment="1">
      <alignment horizontal="left" vertical="top" wrapText="1"/>
    </xf>
    <xf numFmtId="0" fontId="15" fillId="0" borderId="4" xfId="0" applyFont="1" applyBorder="1" applyAlignment="1">
      <alignment horizontal="left" vertical="center" wrapText="1"/>
    </xf>
    <xf numFmtId="0" fontId="15" fillId="0" borderId="2" xfId="0" applyFont="1" applyBorder="1" applyAlignment="1">
      <alignment horizontal="left" vertical="top" wrapText="1"/>
    </xf>
    <xf numFmtId="0" fontId="15" fillId="0" borderId="2" xfId="0" applyFont="1" applyBorder="1" applyAlignment="1">
      <alignment horizontal="left" vertical="center" wrapText="1"/>
    </xf>
    <xf numFmtId="0" fontId="15" fillId="0" borderId="2" xfId="0" applyFont="1" applyBorder="1" applyAlignment="1">
      <alignment vertical="top"/>
    </xf>
    <xf numFmtId="0" fontId="15" fillId="0" borderId="2" xfId="0" applyFont="1" applyBorder="1" applyAlignment="1">
      <alignment wrapText="1"/>
    </xf>
    <xf numFmtId="0" fontId="20" fillId="0" borderId="26" xfId="0" applyFont="1" applyBorder="1" applyAlignment="1">
      <alignment horizontal="left" vertical="center" wrapText="1"/>
    </xf>
    <xf numFmtId="0" fontId="20" fillId="0" borderId="14" xfId="0" applyFont="1" applyBorder="1" applyAlignment="1">
      <alignment horizontal="left" vertical="center" wrapText="1"/>
    </xf>
    <xf numFmtId="0" fontId="20" fillId="0" borderId="19" xfId="0" applyFont="1" applyBorder="1" applyAlignment="1">
      <alignment horizontal="left" vertical="center" wrapText="1"/>
    </xf>
    <xf numFmtId="0" fontId="16" fillId="44" borderId="18" xfId="0" applyFont="1" applyFill="1" applyBorder="1" applyAlignment="1">
      <alignment horizontal="right"/>
    </xf>
    <xf numFmtId="0" fontId="16" fillId="2" borderId="18" xfId="0" applyFont="1" applyFill="1" applyBorder="1" applyAlignment="1">
      <alignment horizontal="center"/>
    </xf>
    <xf numFmtId="0" fontId="16" fillId="2" borderId="18" xfId="0" applyFont="1" applyFill="1" applyBorder="1" applyAlignment="1">
      <alignment horizontal="right" vertical="center" wrapText="1"/>
    </xf>
    <xf numFmtId="0" fontId="16" fillId="2" borderId="18" xfId="0" applyFont="1" applyFill="1" applyBorder="1" applyAlignment="1">
      <alignment horizontal="left" vertical="center" wrapText="1"/>
    </xf>
    <xf numFmtId="0" fontId="16" fillId="4" borderId="4" xfId="0" applyFont="1" applyFill="1" applyBorder="1" applyAlignment="1">
      <alignment horizontal="center"/>
    </xf>
    <xf numFmtId="0" fontId="16" fillId="4" borderId="2" xfId="0" applyFont="1" applyFill="1" applyBorder="1" applyAlignment="1">
      <alignment horizontal="center"/>
    </xf>
    <xf numFmtId="0" fontId="15" fillId="9" borderId="2" xfId="0" applyFont="1" applyFill="1" applyBorder="1" applyAlignment="1">
      <alignment vertical="center"/>
    </xf>
    <xf numFmtId="0" fontId="15" fillId="0" borderId="4" xfId="0" applyFont="1" applyBorder="1" applyAlignment="1">
      <alignment vertical="top"/>
    </xf>
    <xf numFmtId="0" fontId="15" fillId="0" borderId="4" xfId="0" applyFont="1" applyBorder="1" applyAlignment="1">
      <alignment vertical="center" wrapText="1"/>
    </xf>
    <xf numFmtId="0" fontId="15" fillId="0" borderId="2" xfId="0" applyFont="1" applyBorder="1" applyAlignment="1">
      <alignment vertical="center" wrapText="1"/>
    </xf>
    <xf numFmtId="0" fontId="15" fillId="9" borderId="2" xfId="0" applyFont="1" applyFill="1" applyBorder="1" applyAlignment="1">
      <alignment vertical="center" wrapText="1"/>
    </xf>
    <xf numFmtId="0" fontId="15" fillId="0" borderId="2" xfId="0" applyFont="1" applyBorder="1" applyAlignment="1">
      <alignment vertical="center"/>
    </xf>
    <xf numFmtId="0" fontId="16" fillId="4" borderId="4" xfId="0" applyFont="1" applyFill="1" applyBorder="1" applyAlignment="1">
      <alignment horizontal="center" wrapText="1"/>
    </xf>
    <xf numFmtId="0" fontId="20" fillId="2" borderId="4" xfId="0" applyFont="1" applyFill="1" applyBorder="1" applyAlignment="1">
      <alignment horizontal="left" vertical="center" wrapText="1"/>
    </xf>
    <xf numFmtId="0" fontId="20" fillId="0" borderId="4" xfId="0" applyFont="1" applyBorder="1" applyAlignment="1">
      <alignment horizontal="justify" vertical="center" wrapText="1"/>
    </xf>
    <xf numFmtId="0" fontId="20" fillId="0" borderId="0" xfId="0" applyFont="1" applyAlignment="1">
      <alignment horizontal="left" vertical="center" wrapText="1"/>
    </xf>
    <xf numFmtId="0" fontId="8" fillId="0" borderId="19" xfId="0" applyFont="1" applyBorder="1" applyAlignment="1">
      <alignment horizontal="left" vertical="center" wrapText="1"/>
    </xf>
    <xf numFmtId="0" fontId="20" fillId="0" borderId="6" xfId="0" applyFont="1" applyBorder="1" applyAlignment="1">
      <alignment horizontal="left" vertical="center" wrapText="1"/>
    </xf>
    <xf numFmtId="0" fontId="20" fillId="0" borderId="6" xfId="0" applyFont="1" applyBorder="1" applyAlignment="1">
      <alignment horizontal="left" vertical="center"/>
    </xf>
    <xf numFmtId="0" fontId="20" fillId="0" borderId="5" xfId="0" applyFont="1" applyBorder="1" applyAlignment="1">
      <alignment horizontal="left" vertical="center"/>
    </xf>
    <xf numFmtId="0" fontId="39" fillId="0" borderId="19" xfId="0" applyFont="1" applyBorder="1" applyAlignment="1">
      <alignment horizontal="left" vertical="center" wrapText="1"/>
    </xf>
    <xf numFmtId="0" fontId="20" fillId="2" borderId="19" xfId="0" applyFont="1" applyFill="1" applyBorder="1" applyAlignment="1">
      <alignment horizontal="left" vertical="center" wrapText="1"/>
    </xf>
    <xf numFmtId="0" fontId="23" fillId="0" borderId="18" xfId="0" applyFont="1" applyBorder="1" applyAlignment="1">
      <alignment horizontal="left" vertical="center"/>
    </xf>
    <xf numFmtId="0" fontId="23" fillId="0" borderId="18" xfId="0" applyFont="1" applyBorder="1" applyAlignment="1">
      <alignment horizontal="left" vertical="center" wrapText="1"/>
    </xf>
    <xf numFmtId="0" fontId="23" fillId="47" borderId="18" xfId="0" applyFont="1" applyFill="1" applyBorder="1" applyAlignment="1">
      <alignment horizontal="left" vertical="center" wrapText="1"/>
    </xf>
    <xf numFmtId="0" fontId="20" fillId="0" borderId="0" xfId="0" applyFont="1" applyAlignment="1">
      <alignment horizontal="left" vertical="center"/>
    </xf>
    <xf numFmtId="0" fontId="74" fillId="48" borderId="2" xfId="0" applyFont="1" applyFill="1" applyBorder="1" applyAlignment="1">
      <alignment horizontal="center"/>
    </xf>
    <xf numFmtId="0" fontId="75" fillId="0" borderId="2" xfId="0" applyFont="1" applyBorder="1" applyAlignment="1">
      <alignment horizontal="left" vertical="top" wrapText="1"/>
    </xf>
    <xf numFmtId="0" fontId="75" fillId="0" borderId="4" xfId="0" applyFont="1" applyBorder="1" applyAlignment="1">
      <alignment horizontal="left" vertical="top" wrapText="1"/>
    </xf>
    <xf numFmtId="0" fontId="75" fillId="0" borderId="4" xfId="0" applyFont="1" applyBorder="1" applyAlignment="1">
      <alignment vertical="top" wrapText="1"/>
    </xf>
    <xf numFmtId="0" fontId="74" fillId="48" borderId="4" xfId="0" applyFont="1" applyFill="1" applyBorder="1" applyAlignment="1">
      <alignment horizontal="center" vertical="top" wrapText="1"/>
    </xf>
    <xf numFmtId="0" fontId="75" fillId="0" borderId="2" xfId="0" applyFont="1" applyBorder="1" applyAlignment="1">
      <alignment vertical="top" wrapText="1"/>
    </xf>
    <xf numFmtId="0" fontId="75" fillId="0" borderId="5" xfId="0" applyFont="1" applyBorder="1" applyAlignment="1">
      <alignment vertical="top" wrapText="1"/>
    </xf>
    <xf numFmtId="0" fontId="16" fillId="2" borderId="18" xfId="0" applyFont="1" applyFill="1" applyBorder="1" applyAlignment="1">
      <alignment horizontal="right"/>
    </xf>
    <xf numFmtId="0" fontId="16" fillId="50" borderId="18" xfId="0" applyFont="1" applyFill="1" applyBorder="1" applyAlignment="1">
      <alignment horizontal="right" vertical="center" wrapText="1"/>
    </xf>
    <xf numFmtId="0" fontId="15" fillId="2" borderId="4" xfId="0" applyFont="1" applyFill="1" applyBorder="1" applyAlignment="1">
      <alignment horizontal="left" vertical="top" wrapText="1"/>
    </xf>
    <xf numFmtId="0" fontId="15" fillId="2" borderId="4" xfId="0" applyFont="1" applyFill="1" applyBorder="1" applyAlignment="1">
      <alignment vertical="center" wrapText="1"/>
    </xf>
    <xf numFmtId="0" fontId="15" fillId="0" borderId="2" xfId="0" applyFont="1" applyBorder="1" applyAlignment="1">
      <alignment horizontal="center" vertical="top" wrapText="1"/>
    </xf>
    <xf numFmtId="0" fontId="20" fillId="0" borderId="82" xfId="0" applyFont="1" applyBorder="1" applyAlignment="1">
      <alignment horizontal="left" vertical="center" wrapText="1"/>
    </xf>
    <xf numFmtId="0" fontId="20" fillId="0" borderId="83" xfId="0" applyFont="1" applyBorder="1" applyAlignment="1">
      <alignment horizontal="left" vertical="center" wrapText="1"/>
    </xf>
    <xf numFmtId="0" fontId="20" fillId="2" borderId="2" xfId="0" applyFont="1" applyFill="1" applyBorder="1" applyAlignment="1">
      <alignment horizontal="left" vertical="center" wrapText="1"/>
    </xf>
    <xf numFmtId="0" fontId="20" fillId="0" borderId="5" xfId="0" applyFont="1" applyBorder="1" applyAlignment="1">
      <alignment horizontal="left" vertical="center" wrapText="1"/>
    </xf>
    <xf numFmtId="0" fontId="16" fillId="2" borderId="0" xfId="0" applyFont="1" applyFill="1" applyAlignment="1">
      <alignment horizontal="left"/>
    </xf>
    <xf numFmtId="0" fontId="16" fillId="2" borderId="0" xfId="0" applyFont="1" applyFill="1" applyAlignment="1">
      <alignment horizontal="center"/>
    </xf>
    <xf numFmtId="0" fontId="16" fillId="2" borderId="0" xfId="0" applyFont="1" applyFill="1" applyAlignment="1">
      <alignment horizontal="center" vertical="center"/>
    </xf>
    <xf numFmtId="0" fontId="16" fillId="2" borderId="0" xfId="0" applyFont="1" applyFill="1" applyAlignment="1">
      <alignment horizontal="left" vertical="center" wrapText="1"/>
    </xf>
    <xf numFmtId="0" fontId="16" fillId="50" borderId="0" xfId="0" applyFont="1" applyFill="1" applyAlignment="1">
      <alignment horizontal="left" vertical="center"/>
    </xf>
    <xf numFmtId="0" fontId="16" fillId="2" borderId="0" xfId="0" applyFont="1" applyFill="1" applyAlignment="1">
      <alignment horizontal="justify" vertical="center"/>
    </xf>
    <xf numFmtId="0" fontId="16" fillId="4" borderId="2" xfId="0" applyFont="1" applyFill="1" applyBorder="1" applyAlignment="1">
      <alignment horizontal="justify" vertical="center"/>
    </xf>
    <xf numFmtId="0" fontId="15" fillId="0" borderId="4" xfId="0" applyFont="1" applyBorder="1" applyAlignment="1">
      <alignment horizontal="justify" vertical="center" wrapText="1"/>
    </xf>
    <xf numFmtId="0" fontId="16" fillId="4" borderId="4" xfId="0" applyFont="1" applyFill="1" applyBorder="1" applyAlignment="1">
      <alignment horizontal="justify" vertical="center"/>
    </xf>
    <xf numFmtId="0" fontId="15" fillId="0" borderId="2" xfId="0" applyFont="1" applyBorder="1" applyAlignment="1">
      <alignment horizontal="justify" vertical="center" wrapText="1"/>
    </xf>
    <xf numFmtId="0" fontId="16" fillId="4" borderId="4" xfId="0" applyFont="1" applyFill="1" applyBorder="1" applyAlignment="1">
      <alignment horizontal="justify" vertical="center" wrapText="1"/>
    </xf>
    <xf numFmtId="0" fontId="23" fillId="2" borderId="0" xfId="0" applyFont="1" applyFill="1" applyAlignment="1">
      <alignment horizontal="left" vertical="center"/>
    </xf>
    <xf numFmtId="0" fontId="23" fillId="2" borderId="0" xfId="0" applyFont="1" applyFill="1" applyAlignment="1">
      <alignment horizontal="left" vertical="center" wrapText="1"/>
    </xf>
    <xf numFmtId="0" fontId="23" fillId="50" borderId="0" xfId="0" applyFont="1" applyFill="1" applyAlignment="1">
      <alignment horizontal="left" vertical="center" wrapText="1"/>
    </xf>
    <xf numFmtId="0" fontId="19" fillId="0" borderId="0" xfId="0" applyFont="1" applyAlignment="1">
      <alignment vertical="center" wrapText="1"/>
    </xf>
    <xf numFmtId="0" fontId="19" fillId="0" borderId="2" xfId="0" applyFont="1" applyBorder="1" applyAlignment="1">
      <alignment vertical="center" wrapText="1"/>
    </xf>
    <xf numFmtId="0" fontId="19" fillId="0" borderId="2" xfId="0" applyFont="1" applyBorder="1" applyAlignment="1">
      <alignment horizontal="center" vertical="center" wrapText="1"/>
    </xf>
    <xf numFmtId="0" fontId="19" fillId="15" borderId="2" xfId="0" applyFont="1" applyFill="1" applyBorder="1" applyAlignment="1">
      <alignment horizontal="center" vertical="center" wrapText="1"/>
    </xf>
    <xf numFmtId="0" fontId="34" fillId="0" borderId="38" xfId="213" applyFont="1" applyBorder="1" applyAlignment="1">
      <alignment vertical="center"/>
    </xf>
    <xf numFmtId="0" fontId="39" fillId="0" borderId="38" xfId="396" applyFont="1" applyBorder="1" applyAlignment="1" applyProtection="1">
      <alignment horizontal="center" vertical="center" textRotation="90" wrapText="1"/>
      <protection locked="0"/>
    </xf>
    <xf numFmtId="0" fontId="20" fillId="0" borderId="38" xfId="0" applyFont="1" applyBorder="1" applyAlignment="1" applyProtection="1">
      <alignment horizontal="justify" vertical="center" wrapText="1"/>
      <protection locked="0"/>
    </xf>
    <xf numFmtId="9" fontId="39" fillId="0" borderId="38" xfId="0" applyNumberFormat="1" applyFont="1" applyBorder="1" applyAlignment="1" applyProtection="1">
      <alignment horizontal="center" vertical="center"/>
      <protection locked="0"/>
    </xf>
    <xf numFmtId="0" fontId="39" fillId="0" borderId="38" xfId="0" applyFont="1" applyBorder="1" applyAlignment="1" applyProtection="1">
      <alignment horizontal="justify" vertical="center" wrapText="1"/>
      <protection locked="0"/>
    </xf>
    <xf numFmtId="0" fontId="39" fillId="0" borderId="38" xfId="0" applyFont="1" applyBorder="1" applyAlignment="1" applyProtection="1">
      <alignment horizontal="center" vertical="center" wrapText="1"/>
      <protection locked="0"/>
    </xf>
    <xf numFmtId="0" fontId="39" fillId="0" borderId="38" xfId="0" applyFont="1" applyBorder="1" applyAlignment="1" applyProtection="1">
      <alignment horizontal="center" vertical="center"/>
      <protection locked="0"/>
    </xf>
    <xf numFmtId="0" fontId="39" fillId="0" borderId="38" xfId="0" applyFont="1" applyBorder="1" applyAlignment="1">
      <alignment horizontal="center" vertical="center" wrapText="1"/>
    </xf>
    <xf numFmtId="9" fontId="39" fillId="0" borderId="38" xfId="0" applyNumberFormat="1" applyFont="1" applyBorder="1" applyAlignment="1">
      <alignment horizontal="center" vertical="center"/>
    </xf>
    <xf numFmtId="167" fontId="39" fillId="0" borderId="38" xfId="0" applyNumberFormat="1" applyFont="1" applyBorder="1" applyAlignment="1">
      <alignment horizontal="center" vertical="center" wrapText="1"/>
    </xf>
    <xf numFmtId="0" fontId="39" fillId="0" borderId="38" xfId="0" applyFont="1" applyBorder="1" applyAlignment="1">
      <alignment horizontal="center" vertical="center"/>
    </xf>
    <xf numFmtId="0" fontId="39" fillId="0" borderId="38" xfId="0" applyFont="1" applyBorder="1" applyAlignment="1" applyProtection="1">
      <alignment horizontal="left" vertical="center" wrapText="1"/>
      <protection locked="0"/>
    </xf>
    <xf numFmtId="0" fontId="39" fillId="0" borderId="44" xfId="0" applyFont="1" applyBorder="1" applyAlignment="1">
      <alignment horizontal="center" vertical="center" wrapText="1"/>
    </xf>
    <xf numFmtId="0" fontId="39" fillId="0" borderId="38" xfId="0" applyFont="1" applyBorder="1" applyAlignment="1">
      <alignment horizontal="justify" vertical="center" wrapText="1"/>
    </xf>
    <xf numFmtId="0" fontId="39" fillId="0" borderId="38" xfId="0" applyFont="1" applyBorder="1" applyAlignment="1">
      <alignment vertical="center" wrapText="1"/>
    </xf>
    <xf numFmtId="1" fontId="39" fillId="0" borderId="38" xfId="0" applyNumberFormat="1" applyFont="1" applyBorder="1" applyAlignment="1">
      <alignment horizontal="center" vertical="center"/>
    </xf>
    <xf numFmtId="9" fontId="39" fillId="0" borderId="38" xfId="0" applyNumberFormat="1" applyFont="1" applyBorder="1" applyAlignment="1">
      <alignment horizontal="center" vertical="center" wrapText="1"/>
    </xf>
    <xf numFmtId="2" fontId="39" fillId="0" borderId="38" xfId="0" applyNumberFormat="1" applyFont="1" applyBorder="1" applyAlignment="1">
      <alignment horizontal="center" vertical="center" wrapText="1"/>
    </xf>
    <xf numFmtId="0" fontId="20" fillId="0" borderId="38" xfId="0" applyFont="1" applyBorder="1" applyAlignment="1">
      <alignment horizontal="left" vertical="center" wrapText="1"/>
    </xf>
    <xf numFmtId="0" fontId="81" fillId="0" borderId="38" xfId="0" applyFont="1" applyBorder="1" applyAlignment="1">
      <alignment horizontal="left" vertical="center" wrapText="1"/>
    </xf>
    <xf numFmtId="0" fontId="81" fillId="0" borderId="38" xfId="0" applyFont="1" applyBorder="1" applyAlignment="1">
      <alignment horizontal="center" vertical="center" wrapText="1"/>
    </xf>
    <xf numFmtId="167" fontId="39" fillId="0" borderId="38" xfId="0" applyNumberFormat="1" applyFont="1" applyBorder="1" applyAlignment="1">
      <alignment horizontal="center" vertical="center"/>
    </xf>
    <xf numFmtId="9" fontId="20" fillId="0" borderId="38" xfId="0" applyNumberFormat="1" applyFont="1" applyBorder="1" applyAlignment="1">
      <alignment horizontal="center" vertical="center"/>
    </xf>
    <xf numFmtId="9" fontId="39" fillId="0" borderId="61" xfId="396" applyNumberFormat="1" applyFont="1" applyBorder="1" applyAlignment="1" applyProtection="1">
      <alignment horizontal="center" vertical="center" wrapText="1"/>
      <protection locked="0"/>
    </xf>
    <xf numFmtId="9" fontId="39" fillId="0" borderId="63" xfId="396" applyNumberFormat="1" applyFont="1" applyBorder="1" applyAlignment="1" applyProtection="1">
      <alignment horizontal="center" vertical="center" wrapText="1"/>
      <protection locked="0"/>
    </xf>
    <xf numFmtId="9" fontId="39" fillId="0" borderId="65" xfId="396" applyNumberFormat="1" applyFont="1" applyBorder="1" applyAlignment="1" applyProtection="1">
      <alignment horizontal="center" vertical="center" wrapText="1"/>
      <protection locked="0"/>
    </xf>
    <xf numFmtId="0" fontId="39" fillId="0" borderId="45" xfId="396" applyFont="1" applyBorder="1" applyAlignment="1" applyProtection="1">
      <alignment horizontal="center" vertical="center" wrapText="1"/>
      <protection locked="0"/>
    </xf>
    <xf numFmtId="0" fontId="39" fillId="0" borderId="45" xfId="396" applyFont="1" applyBorder="1" applyAlignment="1" applyProtection="1">
      <alignment horizontal="justify" vertical="center" wrapText="1"/>
      <protection locked="0"/>
    </xf>
    <xf numFmtId="0" fontId="39" fillId="0" borderId="45" xfId="396" applyFont="1" applyBorder="1" applyAlignment="1" applyProtection="1">
      <alignment horizontal="center" vertical="center" textRotation="90" wrapText="1"/>
      <protection locked="0"/>
    </xf>
    <xf numFmtId="165" fontId="39" fillId="0" borderId="45" xfId="396" applyNumberFormat="1" applyFont="1" applyBorder="1" applyAlignment="1" applyProtection="1">
      <alignment vertical="center" wrapText="1"/>
      <protection locked="0"/>
    </xf>
    <xf numFmtId="0" fontId="39" fillId="0" borderId="45" xfId="396" applyFont="1" applyBorder="1" applyAlignment="1" applyProtection="1">
      <alignment vertical="center" wrapText="1"/>
      <protection locked="0"/>
    </xf>
    <xf numFmtId="0" fontId="39" fillId="0" borderId="54" xfId="0" applyFont="1" applyBorder="1" applyAlignment="1">
      <alignment horizontal="center" vertical="center" wrapText="1"/>
    </xf>
    <xf numFmtId="0" fontId="39" fillId="0" borderId="54" xfId="0" applyFont="1" applyBorder="1" applyAlignment="1">
      <alignment horizontal="left" vertical="center" wrapText="1"/>
    </xf>
    <xf numFmtId="0" fontId="39" fillId="0" borderId="54" xfId="396" applyFont="1" applyBorder="1" applyAlignment="1" applyProtection="1">
      <alignment horizontal="center" vertical="center" textRotation="90" wrapText="1"/>
      <protection locked="0"/>
    </xf>
    <xf numFmtId="166" fontId="39" fillId="0" borderId="54" xfId="400" applyNumberFormat="1" applyFont="1" applyBorder="1" applyAlignment="1" applyProtection="1">
      <alignment horizontal="center" vertical="center" wrapText="1"/>
    </xf>
    <xf numFmtId="0" fontId="45" fillId="0" borderId="54" xfId="396" applyFont="1" applyBorder="1" applyAlignment="1">
      <alignment horizontal="center" vertical="center" textRotation="90" wrapText="1"/>
    </xf>
    <xf numFmtId="0" fontId="39" fillId="0" borderId="89" xfId="396" applyFont="1" applyBorder="1" applyAlignment="1" applyProtection="1">
      <alignment wrapText="1"/>
      <protection locked="0"/>
    </xf>
    <xf numFmtId="0" fontId="39" fillId="0" borderId="90" xfId="396" applyFont="1" applyBorder="1" applyAlignment="1" applyProtection="1">
      <alignment wrapText="1"/>
      <protection locked="0"/>
    </xf>
    <xf numFmtId="9" fontId="82" fillId="0" borderId="38" xfId="0" applyNumberFormat="1" applyFont="1" applyBorder="1" applyAlignment="1">
      <alignment horizontal="center" vertical="center" wrapText="1"/>
    </xf>
    <xf numFmtId="0" fontId="82" fillId="0" borderId="38" xfId="0" applyFont="1" applyBorder="1" applyAlignment="1">
      <alignment horizontal="center" vertical="center" wrapText="1"/>
    </xf>
    <xf numFmtId="1" fontId="39" fillId="0" borderId="38" xfId="0" applyNumberFormat="1" applyFont="1" applyBorder="1" applyAlignment="1">
      <alignment horizontal="center" vertical="center" wrapText="1"/>
    </xf>
    <xf numFmtId="14" fontId="39" fillId="0" borderId="38" xfId="0" applyNumberFormat="1" applyFont="1" applyBorder="1" applyAlignment="1">
      <alignment horizontal="center" vertical="center" wrapText="1"/>
    </xf>
    <xf numFmtId="0" fontId="82" fillId="0" borderId="38" xfId="0" applyFont="1" applyBorder="1" applyAlignment="1">
      <alignment horizontal="left" vertical="center" wrapText="1"/>
    </xf>
    <xf numFmtId="169" fontId="39" fillId="0" borderId="38" xfId="0" applyNumberFormat="1" applyFont="1" applyBorder="1" applyAlignment="1">
      <alignment horizontal="center" vertical="center" wrapText="1"/>
    </xf>
    <xf numFmtId="0" fontId="39" fillId="15" borderId="89" xfId="396" applyFont="1" applyFill="1" applyBorder="1" applyAlignment="1" applyProtection="1">
      <alignment wrapText="1"/>
      <protection locked="0"/>
    </xf>
    <xf numFmtId="0" fontId="39" fillId="0" borderId="45" xfId="0" applyFont="1" applyBorder="1" applyAlignment="1">
      <alignment horizontal="center" vertical="center" wrapText="1"/>
    </xf>
    <xf numFmtId="0" fontId="39" fillId="0" borderId="45" xfId="0" applyFont="1" applyBorder="1" applyAlignment="1">
      <alignment horizontal="left" vertical="center" wrapText="1"/>
    </xf>
    <xf numFmtId="0" fontId="39" fillId="0" borderId="44" xfId="0" applyFont="1" applyBorder="1" applyAlignment="1">
      <alignment horizontal="left" vertical="center" wrapText="1"/>
    </xf>
    <xf numFmtId="0" fontId="39" fillId="0" borderId="59" xfId="0" applyFont="1" applyBorder="1" applyAlignment="1">
      <alignment horizontal="center" vertical="center" wrapText="1"/>
    </xf>
    <xf numFmtId="0" fontId="39" fillId="0" borderId="59" xfId="0" applyFont="1" applyBorder="1" applyAlignment="1">
      <alignment horizontal="left" vertical="center" wrapText="1"/>
    </xf>
    <xf numFmtId="0" fontId="15" fillId="0" borderId="38" xfId="213" applyFont="1" applyBorder="1" applyAlignment="1">
      <alignment vertical="center"/>
    </xf>
    <xf numFmtId="0" fontId="20" fillId="0" borderId="38" xfId="0" applyFont="1" applyBorder="1" applyAlignment="1">
      <alignment horizontal="center" vertical="center" wrapText="1"/>
    </xf>
    <xf numFmtId="167" fontId="20" fillId="0" borderId="38" xfId="0" applyNumberFormat="1" applyFont="1" applyBorder="1" applyAlignment="1">
      <alignment horizontal="center" vertical="center" wrapText="1"/>
    </xf>
    <xf numFmtId="0" fontId="20" fillId="15" borderId="38" xfId="0" applyFont="1" applyFill="1" applyBorder="1" applyAlignment="1" applyProtection="1">
      <alignment horizontal="left" vertical="center" wrapText="1"/>
      <protection locked="0"/>
    </xf>
    <xf numFmtId="167" fontId="20" fillId="0" borderId="38" xfId="0" applyNumberFormat="1" applyFont="1" applyBorder="1" applyAlignment="1">
      <alignment horizontal="center" vertical="center"/>
    </xf>
    <xf numFmtId="0" fontId="15" fillId="0" borderId="0" xfId="0" applyFont="1" applyAlignment="1">
      <alignment horizontal="left"/>
    </xf>
    <xf numFmtId="0" fontId="15" fillId="0" borderId="18" xfId="0" applyFont="1" applyBorder="1" applyAlignment="1" applyProtection="1">
      <alignment horizontal="left"/>
      <protection locked="0"/>
    </xf>
    <xf numFmtId="0" fontId="19" fillId="0" borderId="0" xfId="0" applyFont="1" applyAlignment="1" applyProtection="1">
      <alignment horizontal="left"/>
      <protection locked="0"/>
    </xf>
    <xf numFmtId="1" fontId="15" fillId="15" borderId="2" xfId="0" applyNumberFormat="1" applyFont="1" applyFill="1" applyBorder="1" applyAlignment="1" applyProtection="1">
      <alignment horizontal="center" vertical="center" wrapText="1"/>
      <protection locked="0"/>
    </xf>
    <xf numFmtId="9" fontId="15" fillId="15" borderId="2" xfId="397" applyFont="1" applyFill="1" applyBorder="1" applyAlignment="1" applyProtection="1">
      <alignment horizontal="center" vertical="center" wrapText="1"/>
      <protection locked="0"/>
    </xf>
    <xf numFmtId="0" fontId="15" fillId="53" borderId="2" xfId="0" applyFont="1" applyFill="1" applyBorder="1" applyAlignment="1" applyProtection="1">
      <alignment horizontal="center" vertical="center"/>
      <protection locked="0"/>
    </xf>
    <xf numFmtId="0" fontId="15" fillId="0" borderId="38" xfId="0" applyFont="1" applyBorder="1" applyAlignment="1">
      <alignment horizontal="center" vertical="center"/>
    </xf>
    <xf numFmtId="14" fontId="20" fillId="0" borderId="38" xfId="0" applyNumberFormat="1" applyFont="1" applyBorder="1" applyAlignment="1">
      <alignment horizontal="center" vertical="center" wrapText="1"/>
    </xf>
    <xf numFmtId="9" fontId="20" fillId="0" borderId="38" xfId="0" applyNumberFormat="1" applyFont="1" applyBorder="1" applyAlignment="1">
      <alignment horizontal="center" vertical="center" wrapText="1"/>
    </xf>
    <xf numFmtId="0" fontId="20" fillId="0" borderId="38" xfId="0" applyFont="1" applyBorder="1" applyAlignment="1">
      <alignment horizontal="justify" vertical="center" wrapText="1"/>
    </xf>
    <xf numFmtId="0" fontId="34" fillId="15" borderId="18" xfId="213" applyFont="1" applyFill="1"/>
    <xf numFmtId="0" fontId="35" fillId="0" borderId="2" xfId="213" applyFont="1" applyBorder="1" applyAlignment="1">
      <alignment vertical="center"/>
    </xf>
    <xf numFmtId="0" fontId="37" fillId="2" borderId="18" xfId="213" applyFont="1" applyFill="1" applyAlignment="1">
      <alignment horizontal="center"/>
    </xf>
    <xf numFmtId="0" fontId="16" fillId="14" borderId="2" xfId="213" applyFont="1" applyFill="1" applyBorder="1"/>
    <xf numFmtId="0" fontId="38" fillId="14" borderId="2" xfId="213" applyFont="1" applyFill="1" applyBorder="1" applyAlignment="1">
      <alignment horizontal="center"/>
    </xf>
    <xf numFmtId="0" fontId="9" fillId="0" borderId="2" xfId="213" applyFont="1" applyBorder="1" applyAlignment="1">
      <alignment horizontal="center"/>
    </xf>
    <xf numFmtId="0" fontId="15" fillId="2" borderId="2" xfId="213" applyFont="1" applyFill="1" applyBorder="1" applyAlignment="1">
      <alignment horizontal="left" vertical="center" wrapText="1"/>
    </xf>
    <xf numFmtId="0" fontId="64" fillId="0" borderId="2" xfId="213" applyFont="1" applyBorder="1" applyAlignment="1">
      <alignment horizontal="center"/>
    </xf>
    <xf numFmtId="0" fontId="16" fillId="2" borderId="2" xfId="213" applyFont="1" applyFill="1" applyBorder="1" applyAlignment="1">
      <alignment horizontal="left" vertical="center" wrapText="1"/>
    </xf>
    <xf numFmtId="0" fontId="16" fillId="14" borderId="2" xfId="213" applyFont="1" applyFill="1" applyBorder="1" applyAlignment="1">
      <alignment horizontal="left" vertical="center" wrapText="1"/>
    </xf>
    <xf numFmtId="0" fontId="38" fillId="14" borderId="2" xfId="213" applyFont="1" applyFill="1" applyBorder="1" applyAlignment="1">
      <alignment horizontal="center" vertical="center"/>
    </xf>
    <xf numFmtId="0" fontId="22" fillId="0" borderId="19" xfId="213" applyBorder="1" applyAlignment="1">
      <alignment horizontal="center"/>
    </xf>
    <xf numFmtId="0" fontId="35" fillId="0" borderId="38" xfId="213" applyFont="1" applyBorder="1" applyAlignment="1">
      <alignment vertical="center"/>
    </xf>
    <xf numFmtId="0" fontId="35" fillId="0" borderId="38" xfId="213" applyFont="1" applyBorder="1" applyAlignment="1">
      <alignment vertical="center" wrapText="1"/>
    </xf>
    <xf numFmtId="0" fontId="66" fillId="15" borderId="18" xfId="213" applyFont="1" applyFill="1" applyAlignment="1">
      <alignment wrapText="1"/>
    </xf>
    <xf numFmtId="0" fontId="37" fillId="2" borderId="18" xfId="213" applyFont="1" applyFill="1" applyAlignment="1">
      <alignment horizontal="center" wrapText="1"/>
    </xf>
    <xf numFmtId="0" fontId="16" fillId="14" borderId="2" xfId="213" applyFont="1" applyFill="1" applyBorder="1" applyAlignment="1">
      <alignment wrapText="1"/>
    </xf>
    <xf numFmtId="0" fontId="38" fillId="14" borderId="2" xfId="213" applyFont="1" applyFill="1" applyBorder="1" applyAlignment="1">
      <alignment horizontal="center" wrapText="1"/>
    </xf>
    <xf numFmtId="0" fontId="9" fillId="0" borderId="2" xfId="213" applyFont="1" applyBorder="1" applyAlignment="1">
      <alignment horizontal="center" wrapText="1"/>
    </xf>
    <xf numFmtId="0" fontId="64" fillId="0" borderId="2" xfId="213" applyFont="1" applyBorder="1" applyAlignment="1">
      <alignment horizontal="center" wrapText="1"/>
    </xf>
    <xf numFmtId="0" fontId="38" fillId="14" borderId="2" xfId="213" applyFont="1" applyFill="1" applyBorder="1" applyAlignment="1">
      <alignment horizontal="center" vertical="center" wrapText="1"/>
    </xf>
    <xf numFmtId="0" fontId="22" fillId="0" borderId="2" xfId="213" applyBorder="1" applyAlignment="1">
      <alignment horizontal="center"/>
    </xf>
    <xf numFmtId="0" fontId="22" fillId="0" borderId="14" xfId="213" applyBorder="1" applyAlignment="1">
      <alignment horizontal="center"/>
    </xf>
    <xf numFmtId="0" fontId="22" fillId="0" borderId="6" xfId="213" applyBorder="1" applyAlignment="1">
      <alignment horizontal="center"/>
    </xf>
    <xf numFmtId="0" fontId="13" fillId="2" borderId="2" xfId="213" applyFont="1" applyFill="1" applyBorder="1" applyAlignment="1">
      <alignment vertical="center" wrapText="1"/>
    </xf>
    <xf numFmtId="0" fontId="15" fillId="0" borderId="2" xfId="213" applyFont="1" applyBorder="1" applyAlignment="1">
      <alignment horizontal="center"/>
    </xf>
    <xf numFmtId="0" fontId="64" fillId="2" borderId="2" xfId="213" applyFont="1" applyFill="1" applyBorder="1" applyAlignment="1">
      <alignment horizontal="center"/>
    </xf>
    <xf numFmtId="0" fontId="66" fillId="0" borderId="38" xfId="0" applyFont="1" applyBorder="1" applyAlignment="1">
      <alignment horizontal="center" vertical="center" wrapText="1"/>
    </xf>
    <xf numFmtId="0" fontId="14" fillId="0" borderId="18" xfId="402" applyFont="1"/>
    <xf numFmtId="1" fontId="14" fillId="0" borderId="18" xfId="402" applyNumberFormat="1" applyFont="1"/>
    <xf numFmtId="0" fontId="80" fillId="0" borderId="18" xfId="402"/>
    <xf numFmtId="1" fontId="13" fillId="55" borderId="2" xfId="402" applyNumberFormat="1" applyFont="1" applyFill="1" applyBorder="1" applyAlignment="1">
      <alignment horizontal="center" vertical="center" wrapText="1"/>
    </xf>
    <xf numFmtId="0" fontId="13" fillId="56" borderId="2" xfId="402" applyFont="1" applyFill="1" applyBorder="1" applyAlignment="1">
      <alignment horizontal="center" vertical="center" wrapText="1"/>
    </xf>
    <xf numFmtId="0" fontId="13" fillId="58" borderId="2" xfId="402" applyFont="1" applyFill="1" applyBorder="1" applyAlignment="1">
      <alignment horizontal="center" vertical="center" wrapText="1"/>
    </xf>
    <xf numFmtId="0" fontId="13" fillId="56" borderId="4" xfId="402" applyFont="1" applyFill="1" applyBorder="1" applyAlignment="1">
      <alignment horizontal="center" vertical="center" wrapText="1"/>
    </xf>
    <xf numFmtId="0" fontId="13" fillId="0" borderId="18" xfId="402" applyFont="1" applyAlignment="1">
      <alignment horizontal="center" vertical="center"/>
    </xf>
    <xf numFmtId="1" fontId="81" fillId="0" borderId="2" xfId="402" applyNumberFormat="1" applyFont="1" applyBorder="1" applyAlignment="1">
      <alignment horizontal="center" vertical="center"/>
    </xf>
    <xf numFmtId="0" fontId="81" fillId="0" borderId="2" xfId="402" applyFont="1" applyBorder="1" applyAlignment="1">
      <alignment horizontal="center" vertical="center"/>
    </xf>
    <xf numFmtId="49" fontId="81" fillId="2" borderId="2" xfId="402" applyNumberFormat="1" applyFont="1" applyFill="1" applyBorder="1" applyAlignment="1">
      <alignment horizontal="center" vertical="center" wrapText="1"/>
    </xf>
    <xf numFmtId="49" fontId="81" fillId="2" borderId="4" xfId="402" applyNumberFormat="1" applyFont="1" applyFill="1" applyBorder="1" applyAlignment="1">
      <alignment horizontal="center" vertical="center" wrapText="1"/>
    </xf>
    <xf numFmtId="1" fontId="81" fillId="0" borderId="2" xfId="402" applyNumberFormat="1" applyFont="1" applyBorder="1" applyAlignment="1">
      <alignment horizontal="center" vertical="center" wrapText="1"/>
    </xf>
    <xf numFmtId="49" fontId="81" fillId="0" borderId="2" xfId="402" applyNumberFormat="1" applyFont="1" applyBorder="1" applyAlignment="1">
      <alignment horizontal="center" vertical="center" wrapText="1"/>
    </xf>
    <xf numFmtId="0" fontId="81" fillId="2" borderId="18" xfId="402" applyFont="1" applyFill="1" applyAlignment="1">
      <alignment horizontal="center" vertical="center" wrapText="1"/>
    </xf>
    <xf numFmtId="49" fontId="81" fillId="2" borderId="18" xfId="402" applyNumberFormat="1" applyFont="1" applyFill="1"/>
    <xf numFmtId="0" fontId="81" fillId="2" borderId="18" xfId="402" applyFont="1" applyFill="1"/>
    <xf numFmtId="49" fontId="81" fillId="2" borderId="18" xfId="402" applyNumberFormat="1" applyFont="1" applyFill="1" applyAlignment="1">
      <alignment horizontal="center" vertical="center"/>
    </xf>
    <xf numFmtId="0" fontId="81" fillId="0" borderId="18" xfId="402" applyFont="1"/>
    <xf numFmtId="0" fontId="81" fillId="0" borderId="18" xfId="402" applyFont="1" applyAlignment="1">
      <alignment vertical="center"/>
    </xf>
    <xf numFmtId="49" fontId="81" fillId="2" borderId="18" xfId="402" applyNumberFormat="1" applyFont="1" applyFill="1" applyAlignment="1">
      <alignment horizontal="center" vertical="center" wrapText="1"/>
    </xf>
    <xf numFmtId="49" fontId="81" fillId="2" borderId="18" xfId="402" applyNumberFormat="1" applyFont="1" applyFill="1" applyAlignment="1">
      <alignment vertical="center" wrapText="1"/>
    </xf>
    <xf numFmtId="0" fontId="81" fillId="2" borderId="18" xfId="402" applyFont="1" applyFill="1" applyAlignment="1">
      <alignment wrapText="1"/>
    </xf>
    <xf numFmtId="0" fontId="81" fillId="2" borderId="18" xfId="402" applyFont="1" applyFill="1" applyAlignment="1">
      <alignment vertical="center"/>
    </xf>
    <xf numFmtId="0" fontId="81" fillId="2" borderId="18" xfId="402" applyFont="1" applyFill="1" applyAlignment="1">
      <alignment horizontal="center" vertical="center"/>
    </xf>
    <xf numFmtId="0" fontId="14" fillId="2" borderId="18" xfId="402" applyFont="1" applyFill="1"/>
    <xf numFmtId="0" fontId="14" fillId="2" borderId="18" xfId="402" applyFont="1" applyFill="1" applyAlignment="1">
      <alignment vertical="center"/>
    </xf>
    <xf numFmtId="0" fontId="14" fillId="2" borderId="18" xfId="402" applyFont="1" applyFill="1" applyAlignment="1">
      <alignment horizontal="center" vertical="center"/>
    </xf>
    <xf numFmtId="49" fontId="14" fillId="2" borderId="18" xfId="402" applyNumberFormat="1" applyFont="1" applyFill="1"/>
    <xf numFmtId="49" fontId="14" fillId="2" borderId="18" xfId="402" applyNumberFormat="1" applyFont="1" applyFill="1" applyAlignment="1">
      <alignment horizontal="center" vertical="center"/>
    </xf>
    <xf numFmtId="0" fontId="14" fillId="0" borderId="18" xfId="402" applyFont="1" applyAlignment="1">
      <alignment wrapText="1"/>
    </xf>
    <xf numFmtId="0" fontId="14" fillId="20" borderId="38" xfId="402" applyFont="1" applyFill="1" applyBorder="1" applyAlignment="1">
      <alignment horizontal="center" vertical="center"/>
    </xf>
    <xf numFmtId="0" fontId="14" fillId="41" borderId="38" xfId="402" applyFont="1" applyFill="1" applyBorder="1" applyAlignment="1">
      <alignment horizontal="center" vertical="center"/>
    </xf>
    <xf numFmtId="1" fontId="14" fillId="0" borderId="38" xfId="402" applyNumberFormat="1" applyFont="1" applyBorder="1" applyAlignment="1">
      <alignment horizontal="center" vertical="center"/>
    </xf>
    <xf numFmtId="0" fontId="80" fillId="0" borderId="18" xfId="402" applyAlignment="1">
      <alignment wrapText="1"/>
    </xf>
    <xf numFmtId="49" fontId="81" fillId="0" borderId="4" xfId="402" applyNumberFormat="1" applyFont="1" applyBorder="1" applyAlignment="1">
      <alignment horizontal="center" vertical="center" wrapText="1"/>
    </xf>
    <xf numFmtId="0" fontId="13" fillId="60" borderId="4" xfId="402" applyFont="1" applyFill="1" applyBorder="1" applyAlignment="1">
      <alignment horizontal="center" vertical="center" wrapText="1"/>
    </xf>
    <xf numFmtId="0" fontId="13" fillId="61" borderId="2" xfId="402" applyFont="1" applyFill="1" applyBorder="1" applyAlignment="1">
      <alignment horizontal="center" vertical="center" wrapText="1"/>
    </xf>
    <xf numFmtId="49" fontId="81" fillId="0" borderId="2" xfId="402" applyNumberFormat="1" applyFont="1" applyBorder="1" applyAlignment="1">
      <alignment horizontal="center" vertical="center"/>
    </xf>
    <xf numFmtId="0" fontId="39" fillId="0" borderId="2" xfId="0" applyFont="1" applyBorder="1" applyAlignment="1">
      <alignment horizontal="justify" vertical="center" wrapText="1"/>
    </xf>
    <xf numFmtId="0" fontId="9" fillId="0" borderId="94" xfId="0" applyFont="1" applyBorder="1" applyAlignment="1">
      <alignment horizontal="center" vertical="center" wrapText="1"/>
    </xf>
    <xf numFmtId="0" fontId="9" fillId="0" borderId="2" xfId="0" applyFont="1" applyBorder="1" applyAlignment="1">
      <alignment horizontal="center" vertical="center" wrapText="1"/>
    </xf>
    <xf numFmtId="14" fontId="20" fillId="0" borderId="38" xfId="0" applyNumberFormat="1" applyFont="1" applyBorder="1" applyAlignment="1">
      <alignment horizontal="center" vertical="center"/>
    </xf>
    <xf numFmtId="0" fontId="13" fillId="56" borderId="99" xfId="402" applyFont="1" applyFill="1" applyBorder="1" applyAlignment="1">
      <alignment horizontal="center" vertical="center" wrapText="1"/>
    </xf>
    <xf numFmtId="0" fontId="81" fillId="2" borderId="100" xfId="402" applyFont="1" applyFill="1" applyBorder="1" applyAlignment="1">
      <alignment vertical="center" wrapText="1"/>
    </xf>
    <xf numFmtId="0" fontId="81" fillId="0" borderId="99" xfId="402" applyFont="1" applyBorder="1" applyAlignment="1">
      <alignment horizontal="center" vertical="center"/>
    </xf>
    <xf numFmtId="49" fontId="81" fillId="0" borderId="101" xfId="402" applyNumberFormat="1" applyFont="1" applyBorder="1" applyAlignment="1">
      <alignment horizontal="center" vertical="center" wrapText="1"/>
    </xf>
    <xf numFmtId="49" fontId="81" fillId="0" borderId="99" xfId="402" applyNumberFormat="1" applyFont="1" applyBorder="1" applyAlignment="1">
      <alignment horizontal="center" vertical="center" wrapText="1"/>
    </xf>
    <xf numFmtId="0" fontId="81" fillId="0" borderId="100" xfId="402" applyFont="1" applyBorder="1" applyAlignment="1">
      <alignment vertical="center" wrapText="1"/>
    </xf>
    <xf numFmtId="0" fontId="81" fillId="0" borderId="101" xfId="402" applyFont="1" applyBorder="1" applyAlignment="1">
      <alignment horizontal="center" vertical="center"/>
    </xf>
    <xf numFmtId="0" fontId="14" fillId="2" borderId="102" xfId="402" applyFont="1" applyFill="1" applyBorder="1" applyAlignment="1">
      <alignment vertical="center" wrapText="1"/>
    </xf>
    <xf numFmtId="1" fontId="14" fillId="0" borderId="103" xfId="402" applyNumberFormat="1" applyFont="1" applyBorder="1" applyAlignment="1">
      <alignment horizontal="center" vertical="center" wrapText="1"/>
    </xf>
    <xf numFmtId="49" fontId="14" fillId="0" borderId="103" xfId="402" applyNumberFormat="1" applyFont="1" applyBorder="1" applyAlignment="1">
      <alignment horizontal="center" vertical="center" wrapText="1"/>
    </xf>
    <xf numFmtId="49" fontId="14" fillId="0" borderId="104" xfId="402" applyNumberFormat="1" applyFont="1" applyBorder="1" applyAlignment="1">
      <alignment horizontal="center" vertical="center" wrapText="1"/>
    </xf>
    <xf numFmtId="0" fontId="40" fillId="59" borderId="100" xfId="402" applyFont="1" applyFill="1" applyBorder="1" applyAlignment="1">
      <alignment horizontal="center" vertical="center"/>
    </xf>
    <xf numFmtId="49" fontId="81" fillId="2" borderId="99" xfId="402" applyNumberFormat="1" applyFont="1" applyFill="1" applyBorder="1" applyAlignment="1">
      <alignment horizontal="center" vertical="center" wrapText="1"/>
    </xf>
    <xf numFmtId="49" fontId="81" fillId="0" borderId="103" xfId="402" applyNumberFormat="1" applyFont="1" applyBorder="1" applyAlignment="1">
      <alignment horizontal="center" vertical="center" wrapText="1"/>
    </xf>
    <xf numFmtId="49" fontId="81" fillId="0" borderId="105" xfId="402" applyNumberFormat="1" applyFont="1" applyBorder="1" applyAlignment="1">
      <alignment horizontal="center" vertical="center" wrapText="1"/>
    </xf>
    <xf numFmtId="49" fontId="81" fillId="2" borderId="105" xfId="402" applyNumberFormat="1" applyFont="1" applyFill="1" applyBorder="1" applyAlignment="1">
      <alignment horizontal="center" vertical="center" wrapText="1"/>
    </xf>
    <xf numFmtId="49" fontId="81" fillId="2" borderId="106" xfId="402" applyNumberFormat="1" applyFont="1" applyFill="1" applyBorder="1" applyAlignment="1">
      <alignment horizontal="center" vertical="center" wrapText="1"/>
    </xf>
    <xf numFmtId="0" fontId="14" fillId="0" borderId="107" xfId="402" applyFont="1" applyBorder="1"/>
    <xf numFmtId="0" fontId="14" fillId="0" borderId="89" xfId="402" applyFont="1" applyBorder="1"/>
    <xf numFmtId="0" fontId="14" fillId="0" borderId="97" xfId="402" applyFont="1" applyBorder="1"/>
    <xf numFmtId="1" fontId="14" fillId="0" borderId="38" xfId="213" applyNumberFormat="1" applyFont="1" applyBorder="1" applyAlignment="1">
      <alignment horizontal="center" vertical="center"/>
    </xf>
    <xf numFmtId="0" fontId="20" fillId="0" borderId="38" xfId="213" applyFont="1" applyBorder="1" applyAlignment="1">
      <alignment horizontal="center" vertical="center"/>
    </xf>
    <xf numFmtId="0" fontId="39" fillId="0" borderId="94" xfId="0" applyFont="1" applyBorder="1" applyAlignment="1">
      <alignment horizontal="left" vertical="center" wrapText="1"/>
    </xf>
    <xf numFmtId="0" fontId="39" fillId="0" borderId="94" xfId="0" applyFont="1" applyBorder="1" applyAlignment="1">
      <alignment horizontal="justify" vertical="center" wrapText="1"/>
    </xf>
    <xf numFmtId="9" fontId="19" fillId="0" borderId="2" xfId="0" applyNumberFormat="1" applyFont="1" applyBorder="1" applyAlignment="1">
      <alignment horizontal="center" vertical="center" wrapText="1"/>
    </xf>
    <xf numFmtId="0" fontId="16" fillId="5" borderId="26" xfId="0" applyFont="1" applyFill="1" applyBorder="1" applyAlignment="1">
      <alignment horizontal="center" vertical="center"/>
    </xf>
    <xf numFmtId="0" fontId="16" fillId="5" borderId="21" xfId="0" applyFont="1" applyFill="1" applyBorder="1" applyAlignment="1">
      <alignment horizontal="center" vertical="center"/>
    </xf>
    <xf numFmtId="0" fontId="16" fillId="5" borderId="39" xfId="0" applyFont="1" applyFill="1" applyBorder="1" applyAlignment="1">
      <alignment horizontal="center" vertical="center"/>
    </xf>
    <xf numFmtId="165" fontId="16" fillId="52" borderId="38" xfId="0" applyNumberFormat="1" applyFont="1" applyFill="1" applyBorder="1" applyAlignment="1" applyProtection="1">
      <alignment horizontal="center" vertical="center"/>
      <protection locked="0"/>
    </xf>
    <xf numFmtId="0" fontId="16" fillId="62" borderId="38" xfId="0" applyFont="1" applyFill="1" applyBorder="1" applyAlignment="1" applyProtection="1">
      <alignment horizontal="center" vertical="center" wrapText="1"/>
      <protection locked="0"/>
    </xf>
    <xf numFmtId="165" fontId="17" fillId="64" borderId="38" xfId="0" applyNumberFormat="1" applyFont="1" applyFill="1" applyBorder="1" applyAlignment="1" applyProtection="1">
      <alignment horizontal="center" vertical="center"/>
      <protection locked="0"/>
    </xf>
    <xf numFmtId="0" fontId="17" fillId="63" borderId="38" xfId="0" applyFont="1" applyFill="1" applyBorder="1" applyAlignment="1" applyProtection="1">
      <alignment horizontal="center" vertical="center" wrapText="1"/>
      <protection locked="0"/>
    </xf>
    <xf numFmtId="9" fontId="39" fillId="2" borderId="38" xfId="0" applyNumberFormat="1" applyFont="1" applyFill="1" applyBorder="1" applyAlignment="1" applyProtection="1">
      <alignment horizontal="center" vertical="center"/>
      <protection locked="0"/>
    </xf>
    <xf numFmtId="0" fontId="39" fillId="2" borderId="38" xfId="0" applyFont="1" applyFill="1" applyBorder="1" applyAlignment="1" applyProtection="1">
      <alignment horizontal="justify" vertical="center" wrapText="1"/>
      <protection locked="0"/>
    </xf>
    <xf numFmtId="0" fontId="39" fillId="2" borderId="38" xfId="0" applyFont="1" applyFill="1" applyBorder="1" applyAlignment="1" applyProtection="1">
      <alignment horizontal="center" vertical="center"/>
      <protection locked="0"/>
    </xf>
    <xf numFmtId="0" fontId="39" fillId="2" borderId="38" xfId="0" applyFont="1" applyFill="1" applyBorder="1" applyAlignment="1" applyProtection="1">
      <alignment horizontal="center" vertical="center" wrapText="1"/>
      <protection locked="0"/>
    </xf>
    <xf numFmtId="0" fontId="15" fillId="0" borderId="38" xfId="0" applyFont="1" applyBorder="1" applyAlignment="1" applyProtection="1">
      <alignment horizontal="center" vertical="center"/>
      <protection locked="0"/>
    </xf>
    <xf numFmtId="0" fontId="9" fillId="2" borderId="38" xfId="0" applyFont="1" applyFill="1" applyBorder="1" applyAlignment="1">
      <alignment horizontal="center" vertical="center" wrapText="1"/>
    </xf>
    <xf numFmtId="167" fontId="9" fillId="2" borderId="38" xfId="0" applyNumberFormat="1" applyFont="1" applyFill="1" applyBorder="1" applyAlignment="1">
      <alignment horizontal="center" vertical="center" wrapText="1"/>
    </xf>
    <xf numFmtId="9" fontId="9" fillId="2" borderId="38" xfId="0" applyNumberFormat="1" applyFont="1" applyFill="1" applyBorder="1" applyAlignment="1">
      <alignment horizontal="center" vertical="center" wrapText="1"/>
    </xf>
    <xf numFmtId="0" fontId="19" fillId="0" borderId="45" xfId="0" applyFont="1" applyBorder="1" applyAlignment="1" applyProtection="1">
      <alignment horizontal="center" vertical="center"/>
      <protection locked="0"/>
    </xf>
    <xf numFmtId="0" fontId="15" fillId="15" borderId="5" xfId="0" applyFont="1" applyFill="1" applyBorder="1" applyAlignment="1" applyProtection="1">
      <alignment horizontal="center" vertical="center" wrapText="1"/>
      <protection locked="0"/>
    </xf>
    <xf numFmtId="165" fontId="15" fillId="15" borderId="45" xfId="0" applyNumberFormat="1" applyFont="1" applyFill="1" applyBorder="1" applyAlignment="1" applyProtection="1">
      <alignment horizontal="center"/>
      <protection locked="0"/>
    </xf>
    <xf numFmtId="0" fontId="15" fillId="15" borderId="45" xfId="0" applyFont="1" applyFill="1" applyBorder="1" applyAlignment="1" applyProtection="1">
      <alignment horizontal="center"/>
      <protection locked="0"/>
    </xf>
    <xf numFmtId="9" fontId="15" fillId="15" borderId="45" xfId="0" applyNumberFormat="1" applyFont="1" applyFill="1" applyBorder="1" applyAlignment="1" applyProtection="1">
      <alignment horizontal="center" vertical="center" wrapText="1"/>
      <protection locked="0"/>
    </xf>
    <xf numFmtId="165" fontId="39" fillId="0" borderId="18" xfId="396" applyNumberFormat="1" applyFont="1" applyAlignment="1" applyProtection="1">
      <alignment vertical="center" wrapText="1"/>
      <protection locked="0"/>
    </xf>
    <xf numFmtId="165" fontId="39" fillId="15" borderId="18" xfId="396" applyNumberFormat="1" applyFont="1" applyFill="1" applyAlignment="1" applyProtection="1">
      <alignment vertical="center" wrapText="1"/>
      <protection locked="0"/>
    </xf>
    <xf numFmtId="168" fontId="19" fillId="0" borderId="18" xfId="0" applyNumberFormat="1" applyFont="1" applyBorder="1" applyAlignment="1" applyProtection="1">
      <alignment horizontal="center" vertical="center"/>
      <protection locked="0"/>
    </xf>
    <xf numFmtId="0" fontId="19" fillId="0" borderId="18" xfId="0" applyFont="1" applyBorder="1" applyAlignment="1" applyProtection="1">
      <alignment horizontal="center" vertical="center"/>
      <protection locked="0"/>
    </xf>
    <xf numFmtId="0" fontId="33" fillId="0" borderId="18" xfId="0" applyFont="1" applyBorder="1" applyAlignment="1" applyProtection="1">
      <alignment horizontal="center"/>
      <protection locked="0"/>
    </xf>
    <xf numFmtId="0" fontId="19" fillId="0" borderId="18" xfId="0" applyFont="1" applyBorder="1" applyAlignment="1" applyProtection="1">
      <alignment horizontal="left"/>
      <protection locked="0"/>
    </xf>
    <xf numFmtId="165" fontId="19" fillId="0" borderId="18" xfId="0" applyNumberFormat="1" applyFont="1" applyBorder="1" applyAlignment="1" applyProtection="1">
      <alignment horizontal="center"/>
      <protection locked="0"/>
    </xf>
    <xf numFmtId="9" fontId="19" fillId="0" borderId="18" xfId="397" applyFont="1" applyBorder="1" applyAlignment="1" applyProtection="1">
      <alignment horizontal="center"/>
      <protection locked="0"/>
    </xf>
    <xf numFmtId="9" fontId="19" fillId="0" borderId="18" xfId="0" applyNumberFormat="1" applyFont="1" applyBorder="1" applyAlignment="1" applyProtection="1">
      <alignment horizontal="center"/>
      <protection locked="0"/>
    </xf>
    <xf numFmtId="0" fontId="20" fillId="0" borderId="45" xfId="0" applyFont="1" applyBorder="1" applyAlignment="1">
      <alignment horizontal="justify" vertical="center" wrapText="1"/>
    </xf>
    <xf numFmtId="9" fontId="20" fillId="0" borderId="45" xfId="0" applyNumberFormat="1" applyFont="1" applyBorder="1" applyAlignment="1">
      <alignment horizontal="center" vertical="center"/>
    </xf>
    <xf numFmtId="0" fontId="20" fillId="0" borderId="45" xfId="0" applyFont="1" applyBorder="1" applyAlignment="1">
      <alignment horizontal="center" vertical="center" wrapText="1"/>
    </xf>
    <xf numFmtId="14" fontId="20" fillId="0" borderId="45" xfId="0" applyNumberFormat="1" applyFont="1" applyBorder="1" applyAlignment="1">
      <alignment horizontal="center" vertical="center"/>
    </xf>
    <xf numFmtId="0" fontId="20" fillId="0" borderId="45" xfId="0" applyFont="1" applyBorder="1" applyAlignment="1">
      <alignment horizontal="center" vertical="center"/>
    </xf>
    <xf numFmtId="0" fontId="15" fillId="15" borderId="38" xfId="0" applyFont="1" applyFill="1" applyBorder="1" applyAlignment="1">
      <alignment horizontal="center" vertical="center"/>
    </xf>
    <xf numFmtId="0" fontId="15" fillId="0" borderId="38" xfId="0" applyFont="1" applyBorder="1" applyAlignment="1" applyProtection="1">
      <alignment horizontal="center" vertical="center" wrapText="1"/>
      <protection locked="0"/>
    </xf>
    <xf numFmtId="0" fontId="16" fillId="15" borderId="38" xfId="0" applyFont="1" applyFill="1" applyBorder="1" applyAlignment="1" applyProtection="1">
      <alignment horizontal="center" vertical="center"/>
      <protection locked="0"/>
    </xf>
    <xf numFmtId="0" fontId="15" fillId="15" borderId="38" xfId="0" applyFont="1" applyFill="1" applyBorder="1" applyAlignment="1" applyProtection="1">
      <alignment horizontal="center" vertical="center" wrapText="1"/>
      <protection locked="0"/>
    </xf>
    <xf numFmtId="9" fontId="15" fillId="15" borderId="38" xfId="0" applyNumberFormat="1" applyFont="1" applyFill="1" applyBorder="1" applyAlignment="1" applyProtection="1">
      <alignment horizontal="center" vertical="center"/>
      <protection locked="0"/>
    </xf>
    <xf numFmtId="165" fontId="15" fillId="15" borderId="38" xfId="0" applyNumberFormat="1" applyFont="1" applyFill="1" applyBorder="1" applyAlignment="1" applyProtection="1">
      <alignment horizontal="center" vertical="center" wrapText="1"/>
      <protection locked="0"/>
    </xf>
    <xf numFmtId="1" fontId="15" fillId="15" borderId="38" xfId="0" applyNumberFormat="1" applyFont="1" applyFill="1" applyBorder="1" applyAlignment="1" applyProtection="1">
      <alignment horizontal="center" vertical="center" wrapText="1"/>
      <protection locked="0"/>
    </xf>
    <xf numFmtId="0" fontId="20" fillId="0" borderId="38" xfId="0" applyFont="1" applyBorder="1" applyAlignment="1" applyProtection="1">
      <alignment horizontal="left" vertical="center" wrapText="1"/>
      <protection locked="0"/>
    </xf>
    <xf numFmtId="0" fontId="40" fillId="66" borderId="100" xfId="402" applyFont="1" applyFill="1" applyBorder="1" applyAlignment="1">
      <alignment horizontal="center" vertical="center"/>
    </xf>
    <xf numFmtId="0" fontId="20" fillId="0" borderId="2" xfId="0" applyFont="1" applyBorder="1" applyAlignment="1" applyProtection="1">
      <alignment horizontal="justify" vertical="center" wrapText="1"/>
      <protection locked="0"/>
    </xf>
    <xf numFmtId="0" fontId="15" fillId="15" borderId="2" xfId="0" applyFont="1" applyFill="1" applyBorder="1" applyAlignment="1" applyProtection="1">
      <alignment horizontal="left" vertical="center" wrapText="1"/>
      <protection locked="0"/>
    </xf>
    <xf numFmtId="9" fontId="20" fillId="0" borderId="2" xfId="212" applyFont="1" applyFill="1" applyBorder="1" applyAlignment="1" applyProtection="1">
      <alignment horizontal="center" vertical="center" wrapText="1"/>
      <protection locked="0"/>
    </xf>
    <xf numFmtId="9" fontId="66" fillId="0" borderId="38" xfId="212" applyFont="1" applyBorder="1" applyAlignment="1">
      <alignment horizontal="center" vertical="center" wrapText="1"/>
    </xf>
    <xf numFmtId="0" fontId="81" fillId="0" borderId="38" xfId="0" applyFont="1" applyBorder="1" applyAlignment="1">
      <alignment vertical="center" wrapText="1"/>
    </xf>
    <xf numFmtId="0" fontId="34" fillId="0" borderId="38" xfId="213" applyFont="1" applyBorder="1" applyAlignment="1">
      <alignment vertical="center" wrapText="1"/>
    </xf>
    <xf numFmtId="0" fontId="34" fillId="0" borderId="18" xfId="213" applyFont="1" applyAlignment="1">
      <alignment vertical="center"/>
    </xf>
    <xf numFmtId="0" fontId="15" fillId="0" borderId="2" xfId="0" applyFont="1" applyBorder="1" applyAlignment="1" applyProtection="1">
      <alignment horizontal="left" vertical="center" wrapText="1"/>
      <protection locked="0"/>
    </xf>
    <xf numFmtId="0" fontId="81" fillId="0" borderId="100" xfId="402" applyFont="1" applyBorder="1" applyAlignment="1">
      <alignment vertical="center"/>
    </xf>
    <xf numFmtId="0" fontId="81" fillId="0" borderId="102" xfId="402" applyFont="1" applyBorder="1" applyAlignment="1">
      <alignment vertical="center"/>
    </xf>
    <xf numFmtId="9" fontId="66" fillId="0" borderId="38" xfId="397" applyFont="1" applyFill="1" applyBorder="1" applyAlignment="1">
      <alignment horizontal="center" vertical="center" wrapText="1"/>
    </xf>
    <xf numFmtId="9" fontId="39" fillId="0" borderId="38" xfId="397" applyFont="1" applyFill="1" applyBorder="1" applyAlignment="1" applyProtection="1">
      <alignment horizontal="center" vertical="center" wrapText="1"/>
      <protection locked="0"/>
    </xf>
    <xf numFmtId="0" fontId="9" fillId="0" borderId="18" xfId="213" applyFont="1" applyAlignment="1">
      <alignment horizontal="center"/>
    </xf>
    <xf numFmtId="9" fontId="39" fillId="2" borderId="2" xfId="0" applyNumberFormat="1" applyFont="1" applyFill="1" applyBorder="1" applyAlignment="1" applyProtection="1">
      <alignment horizontal="center" vertical="center"/>
      <protection locked="0"/>
    </xf>
    <xf numFmtId="0" fontId="39" fillId="2" borderId="2" xfId="0" applyFont="1" applyFill="1" applyBorder="1" applyAlignment="1" applyProtection="1">
      <alignment horizontal="center" vertical="center" wrapText="1"/>
      <protection locked="0"/>
    </xf>
    <xf numFmtId="0" fontId="39" fillId="2" borderId="2" xfId="0" applyFont="1" applyFill="1" applyBorder="1" applyAlignment="1" applyProtection="1">
      <alignment horizontal="center" vertical="center"/>
      <protection locked="0"/>
    </xf>
    <xf numFmtId="0" fontId="20" fillId="15" borderId="2" xfId="0" applyFont="1" applyFill="1" applyBorder="1" applyAlignment="1" applyProtection="1">
      <alignment horizontal="justify" vertical="center" wrapText="1"/>
      <protection locked="0"/>
    </xf>
    <xf numFmtId="0" fontId="20" fillId="0" borderId="2" xfId="0" applyFont="1" applyBorder="1" applyAlignment="1" applyProtection="1">
      <alignment horizontal="justify" vertical="top" wrapText="1"/>
      <protection locked="0"/>
    </xf>
    <xf numFmtId="165" fontId="20" fillId="15" borderId="38" xfId="213" applyNumberFormat="1" applyFont="1" applyFill="1" applyBorder="1" applyAlignment="1">
      <alignment horizontal="center" vertical="center"/>
    </xf>
    <xf numFmtId="1" fontId="20" fillId="15" borderId="38" xfId="213" applyNumberFormat="1" applyFont="1" applyFill="1" applyBorder="1" applyAlignment="1">
      <alignment horizontal="center" vertical="center"/>
    </xf>
    <xf numFmtId="0" fontId="81" fillId="15" borderId="38" xfId="0" applyFont="1" applyFill="1" applyBorder="1" applyAlignment="1">
      <alignment horizontal="left" vertical="center" wrapText="1"/>
    </xf>
    <xf numFmtId="0" fontId="89" fillId="0" borderId="38" xfId="0" applyFont="1" applyBorder="1" applyAlignment="1">
      <alignment horizontal="center" vertical="center" wrapText="1"/>
    </xf>
    <xf numFmtId="0" fontId="20" fillId="0" borderId="44" xfId="0" applyFont="1" applyBorder="1" applyAlignment="1">
      <alignment horizontal="left" vertical="center" wrapText="1"/>
    </xf>
    <xf numFmtId="9" fontId="39" fillId="0" borderId="44" xfId="0" applyNumberFormat="1" applyFont="1" applyBorder="1" applyAlignment="1">
      <alignment horizontal="center" vertical="center"/>
    </xf>
    <xf numFmtId="0" fontId="81" fillId="0" borderId="44" xfId="0" applyFont="1" applyBorder="1" applyAlignment="1">
      <alignment horizontal="center" vertical="center" wrapText="1"/>
    </xf>
    <xf numFmtId="0" fontId="20" fillId="15" borderId="2" xfId="0" applyFont="1" applyFill="1" applyBorder="1" applyAlignment="1" applyProtection="1">
      <alignment horizontal="left" vertical="center" wrapText="1"/>
      <protection locked="0"/>
    </xf>
    <xf numFmtId="0" fontId="15" fillId="15" borderId="4" xfId="0" applyFont="1" applyFill="1" applyBorder="1" applyAlignment="1" applyProtection="1">
      <alignment horizontal="center" vertical="center" wrapText="1"/>
      <protection locked="0"/>
    </xf>
    <xf numFmtId="165" fontId="20" fillId="0" borderId="38" xfId="0" applyNumberFormat="1" applyFont="1" applyBorder="1" applyAlignment="1">
      <alignment horizontal="center" vertical="center"/>
    </xf>
    <xf numFmtId="9" fontId="20" fillId="15" borderId="38" xfId="0" applyNumberFormat="1" applyFont="1" applyFill="1" applyBorder="1" applyAlignment="1" applyProtection="1">
      <alignment horizontal="center" vertical="center"/>
      <protection locked="0"/>
    </xf>
    <xf numFmtId="165" fontId="20" fillId="15" borderId="38" xfId="0" applyNumberFormat="1" applyFont="1" applyFill="1" applyBorder="1" applyAlignment="1" applyProtection="1">
      <alignment horizontal="center" vertical="center" wrapText="1"/>
      <protection locked="0"/>
    </xf>
    <xf numFmtId="9" fontId="20" fillId="15" borderId="38" xfId="212" applyFont="1" applyFill="1" applyBorder="1" applyAlignment="1" applyProtection="1">
      <alignment horizontal="center" vertical="center" wrapText="1"/>
      <protection locked="0"/>
    </xf>
    <xf numFmtId="1" fontId="20" fillId="15" borderId="38" xfId="0" applyNumberFormat="1" applyFont="1" applyFill="1" applyBorder="1" applyAlignment="1" applyProtection="1">
      <alignment horizontal="center" vertical="center" wrapText="1"/>
      <protection locked="0"/>
    </xf>
    <xf numFmtId="165" fontId="39" fillId="0" borderId="63" xfId="396" applyNumberFormat="1" applyFont="1" applyBorder="1" applyAlignment="1" applyProtection="1">
      <alignment vertical="center" wrapText="1"/>
      <protection locked="0"/>
    </xf>
    <xf numFmtId="0" fontId="39" fillId="0" borderId="63" xfId="396" applyFont="1" applyBorder="1" applyAlignment="1" applyProtection="1">
      <alignment vertical="center" wrapText="1"/>
      <protection locked="0"/>
    </xf>
    <xf numFmtId="165" fontId="15" fillId="15" borderId="63" xfId="0" applyNumberFormat="1" applyFont="1" applyFill="1" applyBorder="1" applyAlignment="1" applyProtection="1">
      <alignment horizontal="center"/>
      <protection locked="0"/>
    </xf>
    <xf numFmtId="0" fontId="15" fillId="15" borderId="63" xfId="0" applyFont="1" applyFill="1" applyBorder="1" applyAlignment="1" applyProtection="1">
      <alignment horizontal="center"/>
      <protection locked="0"/>
    </xf>
    <xf numFmtId="9" fontId="15" fillId="15" borderId="63" xfId="0" applyNumberFormat="1" applyFont="1" applyFill="1" applyBorder="1" applyAlignment="1" applyProtection="1">
      <alignment horizontal="center" vertical="center" wrapText="1"/>
      <protection locked="0"/>
    </xf>
    <xf numFmtId="0" fontId="15" fillId="15" borderId="28" xfId="0" applyFont="1" applyFill="1" applyBorder="1" applyAlignment="1" applyProtection="1">
      <alignment horizontal="center" vertical="center" wrapText="1"/>
      <protection locked="0"/>
    </xf>
    <xf numFmtId="9" fontId="20" fillId="15" borderId="2" xfId="0" applyNumberFormat="1" applyFont="1" applyFill="1" applyBorder="1" applyAlignment="1" applyProtection="1">
      <alignment horizontal="center" vertical="center"/>
      <protection locked="0"/>
    </xf>
    <xf numFmtId="165" fontId="20" fillId="15" borderId="2" xfId="0" applyNumberFormat="1" applyFont="1" applyFill="1" applyBorder="1" applyAlignment="1" applyProtection="1">
      <alignment horizontal="center" vertical="center" wrapText="1"/>
      <protection locked="0"/>
    </xf>
    <xf numFmtId="9" fontId="20" fillId="15" borderId="4" xfId="212" applyFont="1" applyFill="1" applyBorder="1" applyAlignment="1" applyProtection="1">
      <alignment horizontal="center" vertical="center" wrapText="1"/>
      <protection locked="0"/>
    </xf>
    <xf numFmtId="1" fontId="20" fillId="0" borderId="2" xfId="0" applyNumberFormat="1" applyFont="1" applyBorder="1" applyAlignment="1" applyProtection="1">
      <alignment horizontal="center" vertical="center" wrapText="1"/>
      <protection locked="0"/>
    </xf>
    <xf numFmtId="0" fontId="20" fillId="0" borderId="38" xfId="0" applyFont="1" applyBorder="1" applyAlignment="1">
      <alignment vertical="center" wrapText="1"/>
    </xf>
    <xf numFmtId="0" fontId="20" fillId="2" borderId="38" xfId="0" applyFont="1" applyFill="1" applyBorder="1" applyAlignment="1">
      <alignment horizontal="center" vertical="center" wrapText="1"/>
    </xf>
    <xf numFmtId="0" fontId="13" fillId="0" borderId="2" xfId="213" applyFont="1" applyBorder="1" applyAlignment="1">
      <alignment vertical="center" wrapText="1"/>
    </xf>
    <xf numFmtId="0" fontId="35" fillId="0" borderId="18" xfId="213" applyFont="1" applyAlignment="1">
      <alignment vertical="center"/>
    </xf>
    <xf numFmtId="0" fontId="37" fillId="0" borderId="18" xfId="213" applyFont="1" applyAlignment="1">
      <alignment horizontal="center"/>
    </xf>
    <xf numFmtId="0" fontId="13" fillId="0" borderId="18" xfId="213" applyFont="1" applyAlignment="1">
      <alignment vertical="center" wrapText="1"/>
    </xf>
    <xf numFmtId="0" fontId="38" fillId="0" borderId="18" xfId="213" applyFont="1" applyAlignment="1">
      <alignment horizontal="center" vertical="center"/>
    </xf>
    <xf numFmtId="0" fontId="38" fillId="0" borderId="18" xfId="213" applyFont="1" applyAlignment="1">
      <alignment horizontal="center"/>
    </xf>
    <xf numFmtId="0" fontId="15" fillId="0" borderId="18" xfId="213" applyFont="1" applyAlignment="1">
      <alignment horizontal="left" vertical="center" wrapText="1"/>
    </xf>
    <xf numFmtId="0" fontId="22" fillId="0" borderId="18" xfId="213" applyAlignment="1">
      <alignment horizontal="center"/>
    </xf>
    <xf numFmtId="0" fontId="16" fillId="0" borderId="18" xfId="213" applyFont="1" applyAlignment="1">
      <alignment horizontal="left" vertical="center" wrapText="1"/>
    </xf>
    <xf numFmtId="0" fontId="20" fillId="0" borderId="38" xfId="213" applyFont="1" applyBorder="1" applyAlignment="1">
      <alignment horizontal="left" vertical="center" wrapText="1"/>
    </xf>
    <xf numFmtId="1" fontId="20" fillId="0" borderId="38" xfId="213" applyNumberFormat="1" applyFont="1" applyBorder="1" applyAlignment="1">
      <alignment horizontal="center" vertical="center" wrapText="1"/>
    </xf>
    <xf numFmtId="0" fontId="20" fillId="15" borderId="38" xfId="0" applyFont="1" applyFill="1" applyBorder="1" applyAlignment="1" applyProtection="1">
      <alignment horizontal="left" vertical="top" wrapText="1"/>
      <protection locked="0"/>
    </xf>
    <xf numFmtId="0" fontId="23" fillId="0" borderId="38" xfId="0" applyFont="1" applyBorder="1" applyAlignment="1">
      <alignment horizontal="left" vertical="center" wrapText="1"/>
    </xf>
    <xf numFmtId="0" fontId="20" fillId="0" borderId="2" xfId="0" applyFont="1" applyBorder="1" applyAlignment="1">
      <alignment vertical="center" wrapText="1"/>
    </xf>
    <xf numFmtId="0" fontId="20" fillId="0" borderId="2" xfId="0" applyFont="1" applyBorder="1" applyAlignment="1">
      <alignment horizontal="center" vertical="center" wrapText="1"/>
    </xf>
    <xf numFmtId="0" fontId="20" fillId="15" borderId="2" xfId="0" applyFont="1" applyFill="1" applyBorder="1" applyAlignment="1">
      <alignment horizontal="center" vertical="center" wrapText="1"/>
    </xf>
    <xf numFmtId="0" fontId="8" fillId="0" borderId="2" xfId="213" applyFont="1" applyBorder="1" applyAlignment="1">
      <alignment horizontal="center"/>
    </xf>
    <xf numFmtId="9" fontId="81" fillId="0" borderId="38" xfId="212" applyFont="1" applyBorder="1" applyAlignment="1">
      <alignment horizontal="center" vertical="center" wrapText="1"/>
    </xf>
    <xf numFmtId="165" fontId="20" fillId="0" borderId="38" xfId="213" applyNumberFormat="1" applyFont="1" applyBorder="1" applyAlignment="1">
      <alignment horizontal="center" vertical="center" wrapText="1"/>
    </xf>
    <xf numFmtId="0" fontId="14" fillId="0" borderId="18" xfId="213" applyFont="1" applyAlignment="1">
      <alignment wrapText="1"/>
    </xf>
    <xf numFmtId="0" fontId="89" fillId="0" borderId="38" xfId="396" applyFont="1" applyBorder="1" applyAlignment="1" applyProtection="1">
      <alignment horizontal="justify" vertical="center" wrapText="1"/>
      <protection locked="0"/>
    </xf>
    <xf numFmtId="0" fontId="81" fillId="0" borderId="2" xfId="402" applyFont="1" applyBorder="1" applyAlignment="1">
      <alignment horizontal="center" vertical="center" wrapText="1"/>
    </xf>
    <xf numFmtId="0" fontId="81" fillId="0" borderId="101" xfId="402" applyFont="1" applyBorder="1" applyAlignment="1">
      <alignment horizontal="center" vertical="center" wrapText="1"/>
    </xf>
    <xf numFmtId="49" fontId="81" fillId="0" borderId="99" xfId="402" applyNumberFormat="1" applyFont="1" applyBorder="1" applyAlignment="1">
      <alignment horizontal="center" vertical="center"/>
    </xf>
    <xf numFmtId="0" fontId="35" fillId="0" borderId="2" xfId="0" applyFont="1" applyBorder="1" applyAlignment="1">
      <alignment vertical="center"/>
    </xf>
    <xf numFmtId="0" fontId="34" fillId="0" borderId="0" xfId="0" applyFont="1"/>
    <xf numFmtId="0" fontId="37" fillId="2" borderId="18" xfId="0" applyFont="1" applyFill="1" applyBorder="1" applyAlignment="1">
      <alignment horizontal="center"/>
    </xf>
    <xf numFmtId="0" fontId="13" fillId="2" borderId="2" xfId="0" applyFont="1" applyFill="1" applyBorder="1" applyAlignment="1">
      <alignment vertical="center" wrapText="1"/>
    </xf>
    <xf numFmtId="0" fontId="16" fillId="14" borderId="2" xfId="0" applyFont="1" applyFill="1" applyBorder="1"/>
    <xf numFmtId="0" fontId="38" fillId="14" borderId="2" xfId="0" applyFont="1" applyFill="1" applyBorder="1" applyAlignment="1">
      <alignment horizontal="center"/>
    </xf>
    <xf numFmtId="0" fontId="9" fillId="0" borderId="2" xfId="0" applyFont="1" applyBorder="1" applyAlignment="1">
      <alignment horizontal="center"/>
    </xf>
    <xf numFmtId="0" fontId="15" fillId="2" borderId="2" xfId="0" applyFont="1" applyFill="1" applyBorder="1" applyAlignment="1">
      <alignment horizontal="left" vertical="center" wrapText="1"/>
    </xf>
    <xf numFmtId="0" fontId="64" fillId="0" borderId="2" xfId="0" applyFont="1" applyBorder="1" applyAlignment="1">
      <alignment horizontal="center"/>
    </xf>
    <xf numFmtId="0" fontId="22" fillId="0" borderId="19" xfId="0" applyFont="1" applyBorder="1" applyAlignment="1">
      <alignment horizontal="center"/>
    </xf>
    <xf numFmtId="0" fontId="16" fillId="2" borderId="2" xfId="0" applyFont="1" applyFill="1" applyBorder="1" applyAlignment="1">
      <alignment horizontal="left" vertical="center" wrapText="1"/>
    </xf>
    <xf numFmtId="0" fontId="16" fillId="14" borderId="2" xfId="0" applyFont="1" applyFill="1" applyBorder="1" applyAlignment="1">
      <alignment horizontal="left" vertical="center" wrapText="1"/>
    </xf>
    <xf numFmtId="0" fontId="38" fillId="14" borderId="2" xfId="0" applyFont="1" applyFill="1" applyBorder="1" applyAlignment="1">
      <alignment horizontal="center" vertical="center"/>
    </xf>
    <xf numFmtId="0" fontId="20" fillId="2" borderId="2" xfId="0" applyFont="1" applyFill="1" applyBorder="1" applyAlignment="1">
      <alignment horizontal="justify" vertical="center" wrapText="1"/>
    </xf>
    <xf numFmtId="0" fontId="20" fillId="15" borderId="2" xfId="0" applyFont="1" applyFill="1" applyBorder="1" applyAlignment="1">
      <alignment vertical="center" wrapText="1"/>
    </xf>
    <xf numFmtId="9" fontId="20" fillId="2" borderId="2" xfId="0" applyNumberFormat="1" applyFont="1" applyFill="1" applyBorder="1" applyAlignment="1">
      <alignment horizontal="center" vertical="center"/>
    </xf>
    <xf numFmtId="0" fontId="20" fillId="2" borderId="2" xfId="0" applyFont="1" applyFill="1" applyBorder="1" applyAlignment="1">
      <alignment horizontal="center" vertical="center" wrapText="1"/>
    </xf>
    <xf numFmtId="167" fontId="20" fillId="15" borderId="2" xfId="0" applyNumberFormat="1" applyFont="1" applyFill="1" applyBorder="1" applyAlignment="1">
      <alignment horizontal="center" vertical="center" wrapText="1"/>
    </xf>
    <xf numFmtId="0" fontId="92" fillId="2" borderId="18" xfId="0" applyFont="1" applyFill="1" applyBorder="1" applyAlignment="1">
      <alignment horizontal="center"/>
    </xf>
    <xf numFmtId="0" fontId="13" fillId="2" borderId="4" xfId="0" applyFont="1" applyFill="1" applyBorder="1" applyAlignment="1">
      <alignment vertical="center" wrapText="1"/>
    </xf>
    <xf numFmtId="0" fontId="40" fillId="0" borderId="2" xfId="0" applyFont="1" applyBorder="1" applyAlignment="1">
      <alignment vertical="center" wrapText="1"/>
    </xf>
    <xf numFmtId="0" fontId="33" fillId="14" borderId="6" xfId="0" applyFont="1" applyFill="1" applyBorder="1" applyAlignment="1">
      <alignment horizontal="left"/>
    </xf>
    <xf numFmtId="0" fontId="35" fillId="14" borderId="19" xfId="0" applyFont="1" applyFill="1" applyBorder="1" applyAlignment="1">
      <alignment horizontal="center"/>
    </xf>
    <xf numFmtId="0" fontId="34" fillId="0" borderId="2" xfId="0" applyFont="1" applyBorder="1" applyAlignment="1">
      <alignment horizontal="center"/>
    </xf>
    <xf numFmtId="0" fontId="34" fillId="0" borderId="14" xfId="0" applyFont="1" applyBorder="1" applyAlignment="1">
      <alignment horizontal="center"/>
    </xf>
    <xf numFmtId="0" fontId="34" fillId="0" borderId="6" xfId="0" applyFont="1" applyBorder="1" applyAlignment="1">
      <alignment horizontal="center"/>
    </xf>
    <xf numFmtId="0" fontId="19" fillId="42" borderId="19" xfId="0" applyFont="1" applyFill="1" applyBorder="1" applyAlignment="1">
      <alignment horizontal="left"/>
    </xf>
    <xf numFmtId="0" fontId="34" fillId="0" borderId="19" xfId="0" applyFont="1" applyBorder="1" applyAlignment="1">
      <alignment horizontal="center"/>
    </xf>
    <xf numFmtId="0" fontId="33" fillId="42" borderId="6" xfId="0" applyFont="1" applyFill="1" applyBorder="1" applyAlignment="1">
      <alignment horizontal="left"/>
    </xf>
    <xf numFmtId="0" fontId="90" fillId="67" borderId="2" xfId="0" applyFont="1" applyFill="1" applyBorder="1" applyAlignment="1">
      <alignment horizontal="center"/>
    </xf>
    <xf numFmtId="0" fontId="92" fillId="0" borderId="18" xfId="0" applyFont="1" applyBorder="1" applyAlignment="1">
      <alignment horizontal="center"/>
    </xf>
    <xf numFmtId="0" fontId="34" fillId="0" borderId="18" xfId="0" applyFont="1" applyBorder="1"/>
    <xf numFmtId="0" fontId="35" fillId="0" borderId="18" xfId="0" applyFont="1" applyBorder="1" applyAlignment="1">
      <alignment vertical="center"/>
    </xf>
    <xf numFmtId="0" fontId="40" fillId="0" borderId="18" xfId="0" applyFont="1" applyBorder="1" applyAlignment="1">
      <alignment vertical="center" wrapText="1"/>
    </xf>
    <xf numFmtId="0" fontId="35" fillId="0" borderId="18" xfId="0" applyFont="1" applyBorder="1" applyAlignment="1">
      <alignment horizontal="center"/>
    </xf>
    <xf numFmtId="0" fontId="33" fillId="0" borderId="18" xfId="0" applyFont="1" applyBorder="1" applyAlignment="1">
      <alignment horizontal="left"/>
    </xf>
    <xf numFmtId="0" fontId="34" fillId="0" borderId="18" xfId="0" applyFont="1" applyBorder="1" applyAlignment="1">
      <alignment horizontal="center"/>
    </xf>
    <xf numFmtId="0" fontId="19" fillId="0" borderId="18" xfId="0" applyFont="1" applyBorder="1" applyAlignment="1">
      <alignment horizontal="left"/>
    </xf>
    <xf numFmtId="0" fontId="15" fillId="0" borderId="18" xfId="0" applyFont="1" applyBorder="1" applyAlignment="1">
      <alignment horizontal="left" vertical="center" wrapText="1"/>
    </xf>
    <xf numFmtId="0" fontId="90" fillId="0" borderId="18" xfId="0" applyFont="1" applyBorder="1" applyAlignment="1">
      <alignment horizontal="center"/>
    </xf>
    <xf numFmtId="0" fontId="16" fillId="68" borderId="38" xfId="0" applyFont="1" applyFill="1" applyBorder="1" applyAlignment="1" applyProtection="1">
      <alignment horizontal="center" vertical="center" wrapText="1"/>
      <protection locked="0"/>
    </xf>
    <xf numFmtId="0" fontId="66" fillId="0" borderId="38" xfId="0" applyFont="1" applyBorder="1" applyAlignment="1">
      <alignment horizontal="left" vertical="center"/>
    </xf>
    <xf numFmtId="0" fontId="14" fillId="15" borderId="18" xfId="213" applyFont="1" applyFill="1" applyAlignment="1">
      <alignment horizontal="left" vertical="center"/>
    </xf>
    <xf numFmtId="0" fontId="34" fillId="15" borderId="18" xfId="213" applyFont="1" applyFill="1" applyAlignment="1">
      <alignment horizontal="left" vertical="center"/>
    </xf>
    <xf numFmtId="0" fontId="34" fillId="0" borderId="18" xfId="213" applyFont="1" applyAlignment="1">
      <alignment horizontal="left" vertical="center"/>
    </xf>
    <xf numFmtId="165" fontId="39" fillId="15" borderId="38" xfId="396" applyNumberFormat="1" applyFont="1" applyFill="1" applyBorder="1" applyAlignment="1" applyProtection="1">
      <alignment horizontal="center" vertical="center" wrapText="1"/>
      <protection locked="0"/>
    </xf>
    <xf numFmtId="165" fontId="39" fillId="0" borderId="18" xfId="396" applyNumberFormat="1" applyFont="1" applyAlignment="1" applyProtection="1">
      <alignment horizontal="center" vertical="center" wrapText="1"/>
      <protection locked="0"/>
    </xf>
    <xf numFmtId="165" fontId="39" fillId="15" borderId="18" xfId="396" applyNumberFormat="1" applyFont="1" applyFill="1" applyAlignment="1" applyProtection="1">
      <alignment horizontal="center" vertical="center" wrapText="1"/>
      <protection locked="0"/>
    </xf>
    <xf numFmtId="165" fontId="20" fillId="0" borderId="18" xfId="396" applyNumberFormat="1" applyFont="1" applyAlignment="1" applyProtection="1">
      <alignment horizontal="center" vertical="center"/>
      <protection locked="0"/>
    </xf>
    <xf numFmtId="0" fontId="19" fillId="0" borderId="0" xfId="0" applyFont="1" applyAlignment="1" applyProtection="1">
      <alignment horizontal="left" vertical="center"/>
      <protection locked="0"/>
    </xf>
    <xf numFmtId="0" fontId="19" fillId="0" borderId="0" xfId="0" applyFont="1" applyAlignment="1" applyProtection="1">
      <alignment horizontal="center" vertical="top"/>
      <protection locked="0"/>
    </xf>
    <xf numFmtId="0" fontId="15" fillId="0" borderId="38" xfId="0" applyFont="1" applyBorder="1" applyAlignment="1">
      <alignment vertical="center" wrapText="1"/>
    </xf>
    <xf numFmtId="0" fontId="15" fillId="0" borderId="38" xfId="0" applyFont="1" applyBorder="1" applyAlignment="1">
      <alignment horizontal="center" vertical="center" wrapText="1"/>
    </xf>
    <xf numFmtId="0" fontId="15" fillId="0" borderId="38" xfId="213" applyFont="1" applyBorder="1" applyAlignment="1">
      <alignment horizontal="left" vertical="center" wrapText="1"/>
    </xf>
    <xf numFmtId="1" fontId="15" fillId="0" borderId="38" xfId="213" applyNumberFormat="1" applyFont="1" applyBorder="1" applyAlignment="1">
      <alignment horizontal="center" vertical="center" wrapText="1"/>
    </xf>
    <xf numFmtId="1" fontId="14" fillId="0" borderId="38" xfId="213" applyNumberFormat="1" applyFont="1" applyBorder="1" applyAlignment="1">
      <alignment horizontal="center" vertical="center" wrapText="1"/>
    </xf>
    <xf numFmtId="0" fontId="20" fillId="15" borderId="38" xfId="0" applyFont="1" applyFill="1" applyBorder="1" applyAlignment="1" applyProtection="1">
      <alignment horizontal="center" vertical="center"/>
      <protection locked="0"/>
    </xf>
    <xf numFmtId="0" fontId="20" fillId="15" borderId="38" xfId="0" applyFont="1" applyFill="1" applyBorder="1" applyAlignment="1">
      <alignment horizontal="center" vertical="center"/>
    </xf>
    <xf numFmtId="1" fontId="20" fillId="2" borderId="4" xfId="0" applyNumberFormat="1" applyFont="1" applyFill="1" applyBorder="1" applyAlignment="1">
      <alignment horizontal="center" vertical="center" wrapText="1"/>
    </xf>
    <xf numFmtId="0" fontId="20" fillId="15" borderId="44" xfId="0" applyFont="1" applyFill="1" applyBorder="1" applyAlignment="1">
      <alignment horizontal="left" vertical="center" wrapText="1"/>
    </xf>
    <xf numFmtId="9" fontId="20" fillId="2" borderId="44" xfId="0" applyNumberFormat="1" applyFont="1" applyFill="1" applyBorder="1" applyAlignment="1">
      <alignment horizontal="center" vertical="center"/>
    </xf>
    <xf numFmtId="0" fontId="20" fillId="2" borderId="44" xfId="0" applyFont="1" applyFill="1" applyBorder="1" applyAlignment="1">
      <alignment horizontal="left" vertical="center" wrapText="1"/>
    </xf>
    <xf numFmtId="0" fontId="20" fillId="2" borderId="44" xfId="0" applyFont="1" applyFill="1" applyBorder="1" applyAlignment="1">
      <alignment horizontal="center" vertical="center" wrapText="1"/>
    </xf>
    <xf numFmtId="0" fontId="39" fillId="2" borderId="44" xfId="0" applyFont="1" applyFill="1" applyBorder="1" applyAlignment="1">
      <alignment horizontal="center" vertical="center"/>
    </xf>
    <xf numFmtId="9" fontId="20" fillId="2" borderId="38" xfId="0" applyNumberFormat="1" applyFont="1" applyFill="1" applyBorder="1" applyAlignment="1">
      <alignment horizontal="center" vertical="center"/>
    </xf>
    <xf numFmtId="0" fontId="20" fillId="2" borderId="38" xfId="0" applyFont="1" applyFill="1" applyBorder="1" applyAlignment="1">
      <alignment horizontal="left" vertical="center" wrapText="1"/>
    </xf>
    <xf numFmtId="0" fontId="20" fillId="2" borderId="38" xfId="0" applyFont="1" applyFill="1" applyBorder="1" applyAlignment="1">
      <alignment horizontal="center" vertical="center"/>
    </xf>
    <xf numFmtId="168" fontId="20" fillId="0" borderId="38" xfId="0" applyNumberFormat="1" applyFont="1" applyBorder="1" applyAlignment="1">
      <alignment horizontal="center" vertical="center"/>
    </xf>
    <xf numFmtId="49" fontId="81" fillId="2" borderId="28" xfId="402" applyNumberFormat="1" applyFont="1" applyFill="1" applyBorder="1" applyAlignment="1">
      <alignment horizontal="center" vertical="center" wrapText="1"/>
    </xf>
    <xf numFmtId="49" fontId="81" fillId="2" borderId="38" xfId="402" applyNumberFormat="1" applyFont="1" applyFill="1" applyBorder="1" applyAlignment="1">
      <alignment horizontal="center" vertical="center" wrapText="1"/>
    </xf>
    <xf numFmtId="49" fontId="81" fillId="2" borderId="101" xfId="402" applyNumberFormat="1" applyFont="1" applyFill="1" applyBorder="1" applyAlignment="1">
      <alignment horizontal="center" vertical="center" wrapText="1"/>
    </xf>
    <xf numFmtId="49" fontId="81" fillId="2" borderId="125" xfId="402" applyNumberFormat="1" applyFont="1" applyFill="1" applyBorder="1" applyAlignment="1">
      <alignment horizontal="center" vertical="center" wrapText="1"/>
    </xf>
    <xf numFmtId="49" fontId="81" fillId="2" borderId="22" xfId="402" applyNumberFormat="1" applyFont="1" applyFill="1" applyBorder="1" applyAlignment="1">
      <alignment horizontal="center" vertical="center" wrapText="1"/>
    </xf>
    <xf numFmtId="0" fontId="9" fillId="2" borderId="126" xfId="0" applyFont="1" applyFill="1" applyBorder="1" applyAlignment="1">
      <alignment horizontal="left" vertical="center" wrapText="1"/>
    </xf>
    <xf numFmtId="0" fontId="9" fillId="2" borderId="14" xfId="0" applyFont="1" applyFill="1" applyBorder="1" applyAlignment="1">
      <alignment horizontal="left" vertical="center" wrapText="1"/>
    </xf>
    <xf numFmtId="0" fontId="9" fillId="0" borderId="14" xfId="0" applyFont="1" applyBorder="1" applyAlignment="1">
      <alignment horizontal="left" vertical="center" wrapText="1"/>
    </xf>
    <xf numFmtId="0" fontId="9" fillId="2" borderId="6" xfId="0" applyFont="1" applyFill="1" applyBorder="1" applyAlignment="1">
      <alignment horizontal="left" vertical="center" wrapText="1"/>
    </xf>
    <xf numFmtId="9" fontId="9" fillId="2" borderId="6" xfId="0" applyNumberFormat="1"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2" xfId="0" applyFont="1" applyFill="1" applyBorder="1" applyAlignment="1">
      <alignment horizontal="center" vertical="center" wrapText="1"/>
    </xf>
    <xf numFmtId="167" fontId="9" fillId="2" borderId="2" xfId="0" applyNumberFormat="1" applyFont="1" applyFill="1" applyBorder="1" applyAlignment="1">
      <alignment horizontal="center" vertical="center" wrapText="1"/>
    </xf>
    <xf numFmtId="0" fontId="9" fillId="2" borderId="2" xfId="0" applyFont="1" applyFill="1" applyBorder="1" applyAlignment="1">
      <alignment horizontal="center" vertical="center"/>
    </xf>
    <xf numFmtId="0" fontId="9" fillId="2" borderId="2" xfId="0" applyFont="1" applyFill="1" applyBorder="1" applyAlignment="1">
      <alignment horizontal="left" vertical="center" wrapText="1"/>
    </xf>
    <xf numFmtId="9" fontId="9" fillId="2" borderId="2" xfId="0" applyNumberFormat="1" applyFont="1" applyFill="1" applyBorder="1" applyAlignment="1">
      <alignment horizontal="center" vertical="center" wrapText="1"/>
    </xf>
    <xf numFmtId="9" fontId="9" fillId="2" borderId="2" xfId="0" applyNumberFormat="1" applyFont="1" applyFill="1" applyBorder="1" applyAlignment="1">
      <alignment horizontal="center" vertical="center"/>
    </xf>
    <xf numFmtId="0" fontId="93" fillId="0" borderId="38" xfId="0" applyFont="1" applyBorder="1" applyAlignment="1">
      <alignment horizontal="center" vertical="center" wrapText="1"/>
    </xf>
    <xf numFmtId="0" fontId="93" fillId="0" borderId="44" xfId="396" applyFont="1" applyBorder="1" applyAlignment="1">
      <alignment horizontal="center" vertical="center" wrapText="1"/>
    </xf>
    <xf numFmtId="0" fontId="93" fillId="0" borderId="38" xfId="396" applyFont="1" applyBorder="1" applyAlignment="1" applyProtection="1">
      <alignment horizontal="center" vertical="center" textRotation="90" wrapText="1"/>
      <protection locked="0"/>
    </xf>
    <xf numFmtId="0" fontId="93" fillId="0" borderId="38" xfId="0" applyFont="1" applyBorder="1" applyAlignment="1">
      <alignment horizontal="left" vertical="center" wrapText="1"/>
    </xf>
    <xf numFmtId="0" fontId="93" fillId="0" borderId="38" xfId="396" applyFont="1" applyBorder="1" applyAlignment="1">
      <alignment horizontal="center" vertical="center" wrapText="1"/>
    </xf>
    <xf numFmtId="0" fontId="93" fillId="0" borderId="44" xfId="396" applyFont="1" applyBorder="1" applyAlignment="1" applyProtection="1">
      <alignment horizontal="center" vertical="center" textRotation="90" wrapText="1"/>
      <protection locked="0"/>
    </xf>
    <xf numFmtId="0" fontId="93" fillId="0" borderId="54" xfId="0" applyFont="1" applyBorder="1" applyAlignment="1">
      <alignment horizontal="center" vertical="center" wrapText="1"/>
    </xf>
    <xf numFmtId="0" fontId="93" fillId="0" borderId="54" xfId="0" applyFont="1" applyBorder="1" applyAlignment="1">
      <alignment horizontal="left" vertical="center" wrapText="1"/>
    </xf>
    <xf numFmtId="0" fontId="93" fillId="0" borderId="54" xfId="396" applyFont="1" applyBorder="1" applyAlignment="1">
      <alignment horizontal="center" vertical="center" wrapText="1"/>
    </xf>
    <xf numFmtId="0" fontId="93" fillId="0" borderId="54" xfId="396" applyFont="1" applyBorder="1" applyAlignment="1" applyProtection="1">
      <alignment horizontal="center" vertical="center" textRotation="90" wrapText="1"/>
      <protection locked="0"/>
    </xf>
    <xf numFmtId="0" fontId="19" fillId="0" borderId="45" xfId="213" applyFont="1" applyBorder="1" applyAlignment="1" applyProtection="1">
      <alignment vertical="center"/>
      <protection locked="0"/>
    </xf>
    <xf numFmtId="0" fontId="19" fillId="0" borderId="45" xfId="213" applyFont="1" applyBorder="1" applyAlignment="1" applyProtection="1">
      <alignment vertical="center" wrapText="1"/>
      <protection locked="0"/>
    </xf>
    <xf numFmtId="0" fontId="19" fillId="0" borderId="45" xfId="213" applyFont="1" applyBorder="1" applyAlignment="1" applyProtection="1">
      <alignment horizontal="center" vertical="center"/>
      <protection locked="0"/>
    </xf>
    <xf numFmtId="0" fontId="19" fillId="0" borderId="63" xfId="213" applyFont="1" applyBorder="1" applyAlignment="1" applyProtection="1">
      <alignment vertical="center"/>
      <protection locked="0"/>
    </xf>
    <xf numFmtId="0" fontId="19" fillId="0" borderId="44" xfId="213" applyFont="1" applyBorder="1" applyAlignment="1" applyProtection="1">
      <alignment vertical="center"/>
      <protection locked="0"/>
    </xf>
    <xf numFmtId="9" fontId="39" fillId="15" borderId="38" xfId="212" applyFont="1" applyFill="1" applyBorder="1" applyAlignment="1" applyProtection="1">
      <alignment horizontal="center" vertical="center" wrapText="1"/>
      <protection locked="0"/>
    </xf>
    <xf numFmtId="10" fontId="39" fillId="0" borderId="38" xfId="212" applyNumberFormat="1" applyFont="1" applyFill="1" applyBorder="1" applyAlignment="1" applyProtection="1">
      <alignment horizontal="center" vertical="center" wrapText="1"/>
      <protection locked="0"/>
    </xf>
    <xf numFmtId="0" fontId="20" fillId="15" borderId="38" xfId="213" applyFont="1" applyFill="1" applyBorder="1" applyAlignment="1" applyProtection="1">
      <alignment horizontal="center" vertical="center" wrapText="1"/>
      <protection locked="0"/>
    </xf>
    <xf numFmtId="0" fontId="20" fillId="15" borderId="38" xfId="213" applyFont="1" applyFill="1" applyBorder="1" applyAlignment="1" applyProtection="1">
      <alignment horizontal="justify" vertical="center" wrapText="1"/>
      <protection locked="0"/>
    </xf>
    <xf numFmtId="0" fontId="20" fillId="15" borderId="38" xfId="213" applyFont="1" applyFill="1" applyBorder="1" applyAlignment="1" applyProtection="1">
      <alignment horizontal="left" vertical="center" wrapText="1"/>
      <protection locked="0"/>
    </xf>
    <xf numFmtId="165" fontId="39" fillId="0" borderId="38" xfId="396" applyNumberFormat="1" applyFont="1" applyBorder="1" applyAlignment="1" applyProtection="1">
      <alignment horizontal="left" vertical="center" wrapText="1"/>
      <protection locked="0"/>
    </xf>
    <xf numFmtId="167" fontId="39" fillId="0" borderId="40" xfId="0" applyNumberFormat="1" applyFont="1" applyBorder="1" applyAlignment="1">
      <alignment horizontal="center" vertical="center" wrapText="1"/>
    </xf>
    <xf numFmtId="9" fontId="39" fillId="0" borderId="40" xfId="0" applyNumberFormat="1" applyFont="1" applyBorder="1" applyAlignment="1">
      <alignment horizontal="center" vertical="center"/>
    </xf>
    <xf numFmtId="165" fontId="39" fillId="15" borderId="45" xfId="396" applyNumberFormat="1" applyFont="1" applyFill="1" applyBorder="1" applyAlignment="1" applyProtection="1">
      <alignment vertical="center" wrapText="1"/>
      <protection locked="0"/>
    </xf>
    <xf numFmtId="0" fontId="39" fillId="15" borderId="45" xfId="396" applyFont="1" applyFill="1" applyBorder="1" applyAlignment="1" applyProtection="1">
      <alignment vertical="center" wrapText="1"/>
      <protection locked="0"/>
    </xf>
    <xf numFmtId="9" fontId="39" fillId="15" borderId="45" xfId="397" applyFont="1" applyFill="1" applyBorder="1" applyAlignment="1" applyProtection="1">
      <alignment horizontal="center" vertical="center" wrapText="1"/>
      <protection locked="0"/>
    </xf>
    <xf numFmtId="165" fontId="39" fillId="0" borderId="44" xfId="396" applyNumberFormat="1" applyFont="1" applyBorder="1" applyAlignment="1" applyProtection="1">
      <alignment vertical="center" wrapText="1"/>
      <protection locked="0"/>
    </xf>
    <xf numFmtId="0" fontId="39" fillId="0" borderId="44" xfId="396" applyFont="1" applyBorder="1" applyAlignment="1" applyProtection="1">
      <alignment vertical="center" wrapText="1"/>
      <protection locked="0"/>
    </xf>
    <xf numFmtId="9" fontId="39" fillId="0" borderId="44" xfId="397" applyFont="1" applyFill="1" applyBorder="1" applyAlignment="1" applyProtection="1">
      <alignment horizontal="center" vertical="center" wrapText="1"/>
      <protection locked="0"/>
    </xf>
    <xf numFmtId="14" fontId="9" fillId="0" borderId="38" xfId="0" applyNumberFormat="1" applyFont="1" applyBorder="1" applyAlignment="1">
      <alignment horizontal="center" vertical="center" wrapText="1"/>
    </xf>
    <xf numFmtId="0" fontId="9" fillId="0" borderId="38" xfId="0" applyFont="1" applyBorder="1" applyAlignment="1">
      <alignment vertical="center" wrapText="1"/>
    </xf>
    <xf numFmtId="14" fontId="38" fillId="0" borderId="38" xfId="0" applyNumberFormat="1" applyFont="1" applyBorder="1" applyAlignment="1">
      <alignment horizontal="center" vertical="center" wrapText="1"/>
    </xf>
    <xf numFmtId="165" fontId="45" fillId="0" borderId="38" xfId="396" applyNumberFormat="1" applyFont="1" applyBorder="1" applyAlignment="1" applyProtection="1">
      <alignment vertical="center" wrapText="1"/>
      <protection locked="0"/>
    </xf>
    <xf numFmtId="9" fontId="15" fillId="0" borderId="38" xfId="212" applyFont="1" applyFill="1" applyBorder="1" applyAlignment="1" applyProtection="1">
      <alignment horizontal="center" vertical="center" wrapText="1"/>
      <protection locked="0"/>
    </xf>
    <xf numFmtId="165" fontId="39" fillId="15" borderId="38" xfId="765" applyNumberFormat="1" applyFont="1" applyFill="1" applyBorder="1" applyAlignment="1" applyProtection="1">
      <alignment vertical="center" wrapText="1"/>
      <protection locked="0"/>
    </xf>
    <xf numFmtId="0" fontId="39" fillId="15" borderId="38" xfId="765" applyFont="1" applyFill="1" applyBorder="1" applyAlignment="1" applyProtection="1">
      <alignment vertical="center" wrapText="1"/>
      <protection locked="0"/>
    </xf>
    <xf numFmtId="0" fontId="19" fillId="0" borderId="38" xfId="213" applyFont="1" applyBorder="1" applyAlignment="1" applyProtection="1">
      <alignment horizontal="center" vertical="center"/>
      <protection locked="0"/>
    </xf>
    <xf numFmtId="165" fontId="39" fillId="0" borderId="38" xfId="765" applyNumberFormat="1" applyFont="1" applyBorder="1" applyAlignment="1" applyProtection="1">
      <alignment horizontal="center" vertical="center" wrapText="1"/>
      <protection locked="0"/>
    </xf>
    <xf numFmtId="0" fontId="39" fillId="0" borderId="38" xfId="765" applyFont="1" applyBorder="1" applyAlignment="1" applyProtection="1">
      <alignment horizontal="left" vertical="top" wrapText="1"/>
      <protection locked="0"/>
    </xf>
    <xf numFmtId="0" fontId="39" fillId="0" borderId="38" xfId="765" applyFont="1" applyBorder="1" applyAlignment="1" applyProtection="1">
      <alignment vertical="center" wrapText="1"/>
      <protection locked="0"/>
    </xf>
    <xf numFmtId="166" fontId="39" fillId="0" borderId="38" xfId="212" applyNumberFormat="1" applyFont="1" applyFill="1" applyBorder="1" applyAlignment="1" applyProtection="1">
      <alignment horizontal="center" vertical="center" wrapText="1"/>
      <protection locked="0"/>
    </xf>
    <xf numFmtId="0" fontId="9" fillId="2" borderId="2" xfId="0" applyFont="1" applyFill="1" applyBorder="1" applyAlignment="1">
      <alignment vertical="center" wrapText="1"/>
    </xf>
    <xf numFmtId="0" fontId="15" fillId="2" borderId="2" xfId="0" applyFont="1" applyFill="1" applyBorder="1" applyAlignment="1">
      <alignment horizontal="center" vertical="center" wrapText="1"/>
    </xf>
    <xf numFmtId="166" fontId="9" fillId="2" borderId="2" xfId="0" applyNumberFormat="1" applyFont="1" applyFill="1" applyBorder="1" applyAlignment="1">
      <alignment horizontal="center" vertical="center" wrapText="1"/>
    </xf>
    <xf numFmtId="0" fontId="39" fillId="15" borderId="38" xfId="213" applyFont="1" applyFill="1" applyBorder="1" applyAlignment="1" applyProtection="1">
      <alignment horizontal="justify" vertical="center" wrapText="1"/>
      <protection locked="0"/>
    </xf>
    <xf numFmtId="0" fontId="9" fillId="2" borderId="2" xfId="0" applyFont="1" applyFill="1" applyBorder="1" applyAlignment="1">
      <alignment horizontal="justify" vertical="center" wrapText="1"/>
    </xf>
    <xf numFmtId="0" fontId="15" fillId="2" borderId="4" xfId="0" applyFont="1" applyFill="1" applyBorder="1" applyAlignment="1">
      <alignment horizontal="center" vertical="center" wrapText="1"/>
    </xf>
    <xf numFmtId="0" fontId="20" fillId="15" borderId="40" xfId="0" applyFont="1" applyFill="1" applyBorder="1" applyAlignment="1" applyProtection="1">
      <alignment horizontal="center" vertical="center" wrapText="1"/>
      <protection locked="0"/>
    </xf>
    <xf numFmtId="0" fontId="9" fillId="2" borderId="14" xfId="0" applyFont="1" applyFill="1" applyBorder="1" applyAlignment="1">
      <alignment vertical="center" wrapText="1"/>
    </xf>
    <xf numFmtId="0" fontId="20" fillId="15" borderId="41" xfId="0" applyFont="1" applyFill="1" applyBorder="1" applyAlignment="1" applyProtection="1">
      <alignment horizontal="center" vertical="center" wrapText="1"/>
      <protection locked="0"/>
    </xf>
    <xf numFmtId="0" fontId="9" fillId="0" borderId="14" xfId="0" applyFont="1" applyBorder="1" applyAlignment="1">
      <alignment horizontal="left" vertical="top" wrapText="1"/>
    </xf>
    <xf numFmtId="0" fontId="9" fillId="0" borderId="2" xfId="0" applyFont="1" applyBorder="1" applyAlignment="1">
      <alignment horizontal="left" vertical="center" wrapText="1"/>
    </xf>
    <xf numFmtId="0" fontId="9" fillId="0" borderId="14" xfId="0" applyFont="1" applyBorder="1" applyAlignment="1">
      <alignment horizontal="center" vertical="center" wrapText="1"/>
    </xf>
    <xf numFmtId="0" fontId="96" fillId="42" borderId="14" xfId="0" applyFont="1" applyFill="1" applyBorder="1" applyAlignment="1">
      <alignment horizontal="center" vertical="center" wrapText="1"/>
    </xf>
    <xf numFmtId="0" fontId="34" fillId="0" borderId="18" xfId="0" applyFont="1" applyBorder="1" applyAlignment="1">
      <alignment wrapText="1"/>
    </xf>
    <xf numFmtId="0" fontId="34" fillId="0" borderId="18" xfId="0" applyFont="1" applyBorder="1" applyAlignment="1">
      <alignment vertical="center" wrapText="1"/>
    </xf>
    <xf numFmtId="0" fontId="9" fillId="42" borderId="14" xfId="0" applyFont="1" applyFill="1" applyBorder="1" applyAlignment="1">
      <alignment vertical="center" wrapText="1"/>
    </xf>
    <xf numFmtId="0" fontId="9" fillId="42" borderId="14" xfId="0" applyFont="1" applyFill="1" applyBorder="1" applyAlignment="1">
      <alignment horizontal="center" vertical="center" wrapText="1"/>
    </xf>
    <xf numFmtId="0" fontId="34" fillId="0" borderId="38" xfId="0" applyFont="1" applyBorder="1" applyAlignment="1">
      <alignment vertical="center" wrapText="1"/>
    </xf>
    <xf numFmtId="0" fontId="9" fillId="0" borderId="2" xfId="0" applyFont="1" applyBorder="1" applyAlignment="1">
      <alignment vertical="center" wrapText="1"/>
    </xf>
    <xf numFmtId="169" fontId="9" fillId="2" borderId="2" xfId="0" applyNumberFormat="1" applyFont="1" applyFill="1" applyBorder="1" applyAlignment="1">
      <alignment horizontal="center" vertical="center" wrapText="1"/>
    </xf>
    <xf numFmtId="169" fontId="9" fillId="0" borderId="2" xfId="0" applyNumberFormat="1" applyFont="1" applyBorder="1" applyAlignment="1">
      <alignment horizontal="center" vertical="center" wrapText="1"/>
    </xf>
    <xf numFmtId="0" fontId="15" fillId="0" borderId="2" xfId="0" applyFont="1" applyBorder="1" applyAlignment="1">
      <alignment horizontal="center" vertical="center"/>
    </xf>
    <xf numFmtId="0" fontId="15" fillId="0" borderId="2" xfId="0" applyFont="1" applyBorder="1" applyAlignment="1">
      <alignment horizontal="center" vertical="center" wrapText="1"/>
    </xf>
    <xf numFmtId="0" fontId="19" fillId="0" borderId="2" xfId="0" applyFont="1" applyBorder="1" applyAlignment="1">
      <alignment horizontal="center" vertical="center"/>
    </xf>
    <xf numFmtId="9" fontId="15" fillId="15" borderId="4" xfId="397" applyFont="1" applyFill="1" applyBorder="1" applyAlignment="1" applyProtection="1">
      <alignment horizontal="center" vertical="center" wrapText="1"/>
      <protection locked="0"/>
    </xf>
    <xf numFmtId="0" fontId="9" fillId="2" borderId="38" xfId="0" applyFont="1" applyFill="1" applyBorder="1" applyAlignment="1">
      <alignment horizontal="left" vertical="center" wrapText="1"/>
    </xf>
    <xf numFmtId="0" fontId="75" fillId="0" borderId="38" xfId="765" applyFont="1" applyBorder="1" applyAlignment="1" applyProtection="1">
      <alignment vertical="center" wrapText="1"/>
      <protection locked="0"/>
    </xf>
    <xf numFmtId="0" fontId="39" fillId="0" borderId="38" xfId="765" applyFont="1" applyBorder="1" applyAlignment="1" applyProtection="1">
      <alignment horizontal="center" vertical="center" wrapText="1"/>
      <protection locked="0"/>
    </xf>
    <xf numFmtId="165" fontId="39" fillId="15" borderId="38" xfId="765" applyNumberFormat="1" applyFont="1" applyFill="1" applyBorder="1" applyAlignment="1" applyProtection="1">
      <alignment horizontal="center" vertical="center" wrapText="1"/>
      <protection locked="0"/>
    </xf>
    <xf numFmtId="0" fontId="39" fillId="0" borderId="38" xfId="765" applyFont="1" applyBorder="1" applyAlignment="1" applyProtection="1">
      <alignment horizontal="left" vertical="center" wrapText="1"/>
      <protection locked="0"/>
    </xf>
    <xf numFmtId="9" fontId="39" fillId="0" borderId="38" xfId="212" applyFont="1" applyBorder="1" applyAlignment="1" applyProtection="1">
      <alignment horizontal="center" vertical="center" wrapText="1"/>
      <protection locked="0"/>
    </xf>
    <xf numFmtId="0" fontId="20" fillId="0" borderId="38" xfId="213" applyFont="1" applyBorder="1" applyAlignment="1" applyProtection="1">
      <alignment horizontal="center" vertical="center" wrapText="1"/>
      <protection locked="0"/>
    </xf>
    <xf numFmtId="9" fontId="39" fillId="0" borderId="38" xfId="212" applyFont="1" applyFill="1" applyBorder="1" applyAlignment="1" applyProtection="1">
      <alignment horizontal="center" vertical="center" wrapText="1"/>
      <protection locked="0"/>
    </xf>
    <xf numFmtId="14" fontId="9" fillId="0" borderId="2" xfId="0" applyNumberFormat="1" applyFont="1" applyBorder="1" applyAlignment="1">
      <alignment horizontal="center" vertical="center" wrapText="1"/>
    </xf>
    <xf numFmtId="169" fontId="9" fillId="0" borderId="4" xfId="0" applyNumberFormat="1" applyFont="1" applyBorder="1" applyAlignment="1">
      <alignment horizontal="center" vertical="center" wrapText="1"/>
    </xf>
    <xf numFmtId="10" fontId="9" fillId="0" borderId="14" xfId="0" applyNumberFormat="1" applyFont="1" applyBorder="1" applyAlignment="1">
      <alignment horizontal="center" vertical="center" wrapText="1"/>
    </xf>
    <xf numFmtId="166" fontId="9" fillId="0" borderId="14" xfId="0" applyNumberFormat="1" applyFont="1" applyBorder="1" applyAlignment="1">
      <alignment horizontal="center" vertical="center" wrapText="1"/>
    </xf>
    <xf numFmtId="9" fontId="9" fillId="0" borderId="14" xfId="0" applyNumberFormat="1" applyFont="1" applyBorder="1" applyAlignment="1">
      <alignment horizontal="center" vertical="center" wrapText="1"/>
    </xf>
    <xf numFmtId="0" fontId="39" fillId="0" borderId="38" xfId="765" applyFont="1" applyBorder="1" applyAlignment="1" applyProtection="1">
      <alignment horizontal="justify" vertical="center" wrapText="1"/>
      <protection locked="0"/>
    </xf>
    <xf numFmtId="0" fontId="20" fillId="0" borderId="45" xfId="0" applyFont="1" applyBorder="1" applyAlignment="1" applyProtection="1">
      <alignment horizontal="center" vertical="center" wrapText="1"/>
      <protection locked="0"/>
    </xf>
    <xf numFmtId="0" fontId="39" fillId="2" borderId="2" xfId="0" applyFont="1" applyFill="1" applyBorder="1" applyAlignment="1">
      <alignment horizontal="center" vertical="center" wrapText="1"/>
    </xf>
    <xf numFmtId="9" fontId="15" fillId="0" borderId="45" xfId="397" applyFont="1" applyFill="1" applyBorder="1" applyAlignment="1" applyProtection="1">
      <alignment horizontal="center" vertical="center" wrapText="1"/>
      <protection locked="0"/>
    </xf>
    <xf numFmtId="0" fontId="39" fillId="0" borderId="38" xfId="213" applyFont="1" applyBorder="1" applyAlignment="1" applyProtection="1">
      <alignment horizontal="left" vertical="center" wrapText="1"/>
      <protection locked="0"/>
    </xf>
    <xf numFmtId="9" fontId="9" fillId="0" borderId="38" xfId="212" applyFont="1" applyFill="1" applyBorder="1" applyAlignment="1" applyProtection="1">
      <alignment horizontal="center" vertical="center" wrapText="1"/>
      <protection locked="0"/>
    </xf>
    <xf numFmtId="9" fontId="20" fillId="0" borderId="38" xfId="212" applyFont="1" applyFill="1" applyBorder="1" applyAlignment="1" applyProtection="1">
      <alignment horizontal="left" vertical="center" wrapText="1"/>
      <protection locked="0"/>
    </xf>
    <xf numFmtId="0" fontId="9" fillId="15" borderId="2" xfId="0" applyFont="1" applyFill="1" applyBorder="1" applyAlignment="1">
      <alignment horizontal="center" vertical="center" wrapText="1"/>
    </xf>
    <xf numFmtId="165" fontId="39" fillId="0" borderId="38" xfId="765" applyNumberFormat="1" applyFont="1" applyBorder="1" applyAlignment="1" applyProtection="1">
      <alignment vertical="center" wrapText="1"/>
      <protection locked="0"/>
    </xf>
    <xf numFmtId="0" fontId="39" fillId="15" borderId="38" xfId="765" applyFont="1" applyFill="1" applyBorder="1" applyAlignment="1" applyProtection="1">
      <alignment horizontal="justify" vertical="center" wrapText="1"/>
      <protection locked="0"/>
    </xf>
    <xf numFmtId="0" fontId="45" fillId="15" borderId="38" xfId="765" applyFont="1" applyFill="1" applyBorder="1" applyAlignment="1" applyProtection="1">
      <alignment horizontal="justify" vertical="center" wrapText="1"/>
      <protection locked="0"/>
    </xf>
    <xf numFmtId="0" fontId="41" fillId="15" borderId="38" xfId="398" applyFill="1" applyBorder="1" applyAlignment="1" applyProtection="1">
      <alignment vertical="center" wrapText="1"/>
      <protection locked="0"/>
    </xf>
    <xf numFmtId="165" fontId="9" fillId="0" borderId="38" xfId="765" applyNumberFormat="1" applyFont="1" applyBorder="1" applyAlignment="1" applyProtection="1">
      <alignment horizontal="center" vertical="center" wrapText="1"/>
      <protection locked="0"/>
    </xf>
    <xf numFmtId="165" fontId="89" fillId="0" borderId="38" xfId="765" applyNumberFormat="1" applyFont="1" applyBorder="1" applyAlignment="1" applyProtection="1">
      <alignment vertical="center" wrapText="1"/>
      <protection locked="0"/>
    </xf>
    <xf numFmtId="0" fontId="39" fillId="0" borderId="38" xfId="396" applyFont="1" applyBorder="1" applyAlignment="1" applyProtection="1">
      <alignment horizontal="left" vertical="center" wrapText="1"/>
      <protection locked="0"/>
    </xf>
    <xf numFmtId="166" fontId="39" fillId="0" borderId="38" xfId="0" applyNumberFormat="1" applyFont="1" applyBorder="1" applyAlignment="1">
      <alignment horizontal="center" vertical="center" wrapText="1"/>
    </xf>
    <xf numFmtId="0" fontId="94" fillId="0" borderId="2" xfId="0" applyFont="1" applyBorder="1" applyAlignment="1">
      <alignment vertical="center" wrapText="1"/>
    </xf>
    <xf numFmtId="0" fontId="89" fillId="0" borderId="2" xfId="0" applyFont="1" applyBorder="1" applyAlignment="1">
      <alignment horizontal="center" vertical="center" wrapText="1"/>
    </xf>
    <xf numFmtId="0" fontId="9" fillId="0" borderId="19" xfId="0" applyFont="1" applyBorder="1" applyAlignment="1">
      <alignment vertical="center" wrapText="1"/>
    </xf>
    <xf numFmtId="0" fontId="15" fillId="0" borderId="19" xfId="0" applyFont="1" applyBorder="1" applyAlignment="1">
      <alignment horizontal="center" vertical="center" wrapText="1"/>
    </xf>
    <xf numFmtId="0" fontId="15" fillId="0" borderId="14" xfId="0" applyFont="1" applyBorder="1" applyAlignment="1">
      <alignment horizontal="center" vertical="center" wrapText="1"/>
    </xf>
    <xf numFmtId="0" fontId="20" fillId="0" borderId="38" xfId="0" applyFont="1" applyBorder="1" applyAlignment="1" applyProtection="1">
      <alignment vertical="center" wrapText="1"/>
      <protection locked="0"/>
    </xf>
    <xf numFmtId="0" fontId="9" fillId="42" borderId="14" xfId="0" applyFont="1" applyFill="1" applyBorder="1" applyAlignment="1">
      <alignment horizontal="left" vertical="center" wrapText="1"/>
    </xf>
    <xf numFmtId="0" fontId="19" fillId="0" borderId="38" xfId="213" applyFont="1" applyBorder="1" applyAlignment="1" applyProtection="1">
      <alignment vertical="center"/>
      <protection locked="0"/>
    </xf>
    <xf numFmtId="0" fontId="19" fillId="0" borderId="38" xfId="213" applyFont="1" applyBorder="1" applyAlignment="1" applyProtection="1">
      <alignment vertical="center" wrapText="1"/>
      <protection locked="0"/>
    </xf>
    <xf numFmtId="165" fontId="15" fillId="0" borderId="2" xfId="0" applyNumberFormat="1" applyFont="1" applyBorder="1" applyAlignment="1" applyProtection="1">
      <alignment horizontal="center" vertical="center"/>
      <protection locked="0"/>
    </xf>
    <xf numFmtId="0" fontId="19" fillId="0" borderId="38" xfId="213" applyFont="1" applyBorder="1" applyAlignment="1" applyProtection="1">
      <alignment horizontal="center" vertical="center" wrapText="1"/>
      <protection locked="0"/>
    </xf>
    <xf numFmtId="0" fontId="19" fillId="15" borderId="38" xfId="0" applyFont="1" applyFill="1" applyBorder="1" applyAlignment="1" applyProtection="1">
      <alignment horizontal="center" vertical="center"/>
      <protection locked="0"/>
    </xf>
    <xf numFmtId="0" fontId="19" fillId="15" borderId="38" xfId="0" applyFont="1" applyFill="1" applyBorder="1" applyAlignment="1" applyProtection="1">
      <alignment horizontal="center" vertical="center" wrapText="1"/>
      <protection locked="0"/>
    </xf>
    <xf numFmtId="0" fontId="39" fillId="15" borderId="38" xfId="765" applyFont="1" applyFill="1" applyBorder="1" applyAlignment="1" applyProtection="1">
      <alignment horizontal="justify" vertical="top" wrapText="1"/>
      <protection locked="0"/>
    </xf>
    <xf numFmtId="165" fontId="38" fillId="15" borderId="38" xfId="765" applyNumberFormat="1" applyFont="1" applyFill="1" applyBorder="1" applyAlignment="1" applyProtection="1">
      <alignment vertical="center" wrapText="1"/>
      <protection locked="0"/>
    </xf>
    <xf numFmtId="10" fontId="39" fillId="15" borderId="38" xfId="212" applyNumberFormat="1" applyFont="1" applyFill="1" applyBorder="1" applyAlignment="1" applyProtection="1">
      <alignment horizontal="center" vertical="center" wrapText="1"/>
      <protection locked="0"/>
    </xf>
    <xf numFmtId="0" fontId="9" fillId="42" borderId="2" xfId="0" applyFont="1" applyFill="1" applyBorder="1" applyAlignment="1">
      <alignment vertical="center" wrapText="1"/>
    </xf>
    <xf numFmtId="0" fontId="34" fillId="0" borderId="0" xfId="0" applyFont="1" applyAlignment="1">
      <alignment horizontal="left" vertical="center" wrapText="1"/>
    </xf>
    <xf numFmtId="0" fontId="34" fillId="0" borderId="2" xfId="0" applyFont="1" applyBorder="1" applyAlignment="1">
      <alignment horizontal="left" vertical="center" wrapText="1"/>
    </xf>
    <xf numFmtId="0" fontId="34" fillId="2" borderId="2" xfId="0" applyFont="1" applyFill="1" applyBorder="1" applyAlignment="1">
      <alignment horizontal="left" vertical="center" wrapText="1"/>
    </xf>
    <xf numFmtId="0" fontId="9" fillId="42" borderId="2" xfId="0" applyFont="1" applyFill="1" applyBorder="1" applyAlignment="1">
      <alignment horizontal="left" vertical="center" wrapText="1"/>
    </xf>
    <xf numFmtId="0" fontId="9" fillId="69" borderId="2" xfId="0" applyFont="1" applyFill="1" applyBorder="1" applyAlignment="1">
      <alignment horizontal="left" vertical="center" wrapText="1"/>
    </xf>
    <xf numFmtId="0" fontId="34" fillId="42" borderId="2" xfId="0" applyFont="1" applyFill="1" applyBorder="1" applyAlignment="1">
      <alignment horizontal="left" vertical="center" wrapText="1"/>
    </xf>
    <xf numFmtId="0" fontId="39" fillId="15" borderId="18" xfId="765" applyFont="1" applyFill="1" applyAlignment="1" applyProtection="1">
      <alignment wrapText="1"/>
      <protection locked="0"/>
    </xf>
    <xf numFmtId="0" fontId="19" fillId="15" borderId="38" xfId="0" applyFont="1" applyFill="1" applyBorder="1" applyAlignment="1" applyProtection="1">
      <alignment horizontal="left" vertical="center" wrapText="1"/>
      <protection locked="0"/>
    </xf>
    <xf numFmtId="0" fontId="45" fillId="15" borderId="38" xfId="765" applyFont="1" applyFill="1" applyBorder="1" applyAlignment="1" applyProtection="1">
      <alignment vertical="center" wrapText="1"/>
      <protection locked="0"/>
    </xf>
    <xf numFmtId="14" fontId="39" fillId="0" borderId="18" xfId="765" applyNumberFormat="1" applyFont="1" applyAlignment="1" applyProtection="1">
      <alignment horizontal="center" vertical="center" wrapText="1"/>
      <protection locked="0"/>
    </xf>
    <xf numFmtId="0" fontId="9" fillId="15" borderId="38" xfId="765" applyFont="1" applyFill="1" applyBorder="1" applyAlignment="1" applyProtection="1">
      <alignment vertical="center" wrapText="1"/>
      <protection locked="0"/>
    </xf>
    <xf numFmtId="0" fontId="33" fillId="0" borderId="38" xfId="0" applyFont="1" applyBorder="1" applyAlignment="1" applyProtection="1">
      <alignment horizontal="center" vertical="center" wrapText="1"/>
      <protection locked="0"/>
    </xf>
    <xf numFmtId="10" fontId="39" fillId="0" borderId="38" xfId="212" applyNumberFormat="1" applyFont="1" applyBorder="1" applyAlignment="1" applyProtection="1">
      <alignment horizontal="center" vertical="center" wrapText="1"/>
      <protection locked="0"/>
    </xf>
    <xf numFmtId="0" fontId="19" fillId="70" borderId="38" xfId="0" applyFont="1" applyFill="1" applyBorder="1" applyAlignment="1" applyProtection="1">
      <alignment horizontal="center" vertical="center" wrapText="1"/>
      <protection locked="0"/>
    </xf>
    <xf numFmtId="0" fontId="33" fillId="70" borderId="38" xfId="0" applyFont="1" applyFill="1" applyBorder="1" applyAlignment="1" applyProtection="1">
      <alignment horizontal="center" vertical="center" wrapText="1"/>
      <protection locked="0"/>
    </xf>
    <xf numFmtId="0" fontId="19" fillId="70" borderId="38" xfId="0" applyFont="1" applyFill="1" applyBorder="1" applyAlignment="1" applyProtection="1">
      <alignment horizontal="center" vertical="center"/>
      <protection locked="0"/>
    </xf>
    <xf numFmtId="0" fontId="9" fillId="70" borderId="38" xfId="765" applyFont="1" applyFill="1" applyBorder="1" applyAlignment="1" applyProtection="1">
      <alignment vertical="center" wrapText="1"/>
      <protection locked="0"/>
    </xf>
    <xf numFmtId="9" fontId="9" fillId="70" borderId="38" xfId="212" applyFont="1" applyFill="1" applyBorder="1" applyAlignment="1" applyProtection="1">
      <alignment horizontal="center" vertical="center" wrapText="1"/>
      <protection locked="0"/>
    </xf>
    <xf numFmtId="0" fontId="39" fillId="15" borderId="38" xfId="765" applyFont="1" applyFill="1" applyBorder="1" applyAlignment="1" applyProtection="1">
      <alignment horizontal="left" vertical="center" wrapText="1"/>
      <protection locked="0"/>
    </xf>
    <xf numFmtId="165" fontId="9" fillId="70" borderId="38" xfId="765" applyNumberFormat="1" applyFont="1" applyFill="1" applyBorder="1" applyAlignment="1" applyProtection="1">
      <alignment horizontal="center" vertical="center" wrapText="1"/>
      <protection locked="0"/>
    </xf>
    <xf numFmtId="0" fontId="9" fillId="70" borderId="54" xfId="765" applyFont="1" applyFill="1" applyBorder="1" applyAlignment="1" applyProtection="1">
      <alignment vertical="center" wrapText="1"/>
      <protection locked="0"/>
    </xf>
    <xf numFmtId="165" fontId="38" fillId="70" borderId="38" xfId="765" applyNumberFormat="1" applyFont="1" applyFill="1" applyBorder="1" applyAlignment="1" applyProtection="1">
      <alignment horizontal="center" vertical="center" wrapText="1"/>
      <protection locked="0"/>
    </xf>
    <xf numFmtId="9" fontId="39" fillId="0" borderId="45" xfId="397" applyFont="1" applyBorder="1" applyAlignment="1" applyProtection="1">
      <alignment horizontal="center" vertical="center" wrapText="1"/>
      <protection locked="0"/>
    </xf>
    <xf numFmtId="14" fontId="34" fillId="0" borderId="38" xfId="0" applyNumberFormat="1" applyFont="1" applyBorder="1" applyAlignment="1">
      <alignment horizontal="left" vertical="center" wrapText="1"/>
    </xf>
    <xf numFmtId="0" fontId="38" fillId="70" borderId="38" xfId="765" applyFont="1" applyFill="1" applyBorder="1" applyAlignment="1" applyProtection="1">
      <alignment vertical="center" wrapText="1"/>
      <protection locked="0"/>
    </xf>
    <xf numFmtId="166" fontId="39" fillId="15" borderId="38" xfId="212" applyNumberFormat="1" applyFont="1" applyFill="1" applyBorder="1" applyAlignment="1" applyProtection="1">
      <alignment horizontal="center" vertical="center" wrapText="1"/>
      <protection locked="0"/>
    </xf>
    <xf numFmtId="9" fontId="15" fillId="0" borderId="38" xfId="212" applyFont="1" applyFill="1" applyBorder="1" applyAlignment="1" applyProtection="1">
      <alignment horizontal="left" vertical="center" wrapText="1"/>
      <protection locked="0"/>
    </xf>
    <xf numFmtId="9" fontId="16" fillId="0" borderId="38" xfId="212" applyFont="1" applyFill="1" applyBorder="1" applyAlignment="1" applyProtection="1">
      <alignment horizontal="left" vertical="center" wrapText="1"/>
      <protection locked="0"/>
    </xf>
    <xf numFmtId="9" fontId="15" fillId="0" borderId="38" xfId="397" applyFont="1" applyFill="1" applyBorder="1" applyAlignment="1" applyProtection="1">
      <alignment horizontal="center" vertical="center" wrapText="1"/>
      <protection locked="0"/>
    </xf>
    <xf numFmtId="9" fontId="20" fillId="0" borderId="38" xfId="212" applyFont="1" applyFill="1" applyBorder="1" applyAlignment="1" applyProtection="1">
      <alignment horizontal="center" vertical="center" wrapText="1"/>
      <protection locked="0"/>
    </xf>
    <xf numFmtId="0" fontId="9" fillId="0" borderId="38" xfId="765" applyFont="1" applyBorder="1" applyAlignment="1" applyProtection="1">
      <alignment vertical="center" wrapText="1"/>
      <protection locked="0"/>
    </xf>
    <xf numFmtId="0" fontId="9" fillId="15" borderId="38" xfId="765" applyFont="1" applyFill="1" applyBorder="1" applyAlignment="1" applyProtection="1">
      <alignment horizontal="center" vertical="center" wrapText="1"/>
      <protection locked="0"/>
    </xf>
    <xf numFmtId="0" fontId="39" fillId="0" borderId="38" xfId="213" applyFont="1" applyBorder="1" applyAlignment="1" applyProtection="1">
      <alignment horizontal="justify" vertical="center" wrapText="1"/>
      <protection locked="0"/>
    </xf>
    <xf numFmtId="165" fontId="39" fillId="0" borderId="38" xfId="765" applyNumberFormat="1" applyFont="1" applyBorder="1" applyAlignment="1" applyProtection="1">
      <alignment horizontal="left" vertical="center" wrapText="1"/>
      <protection locked="0"/>
    </xf>
    <xf numFmtId="165" fontId="39" fillId="0" borderId="41" xfId="396" applyNumberFormat="1" applyFont="1" applyBorder="1" applyAlignment="1" applyProtection="1">
      <alignment horizontal="center" vertical="center" wrapText="1"/>
      <protection locked="0"/>
    </xf>
    <xf numFmtId="0" fontId="39" fillId="0" borderId="14" xfId="0" applyFont="1" applyBorder="1" applyAlignment="1">
      <alignment horizontal="center" vertical="center" wrapText="1"/>
    </xf>
    <xf numFmtId="166" fontId="9" fillId="0" borderId="41" xfId="0" applyNumberFormat="1" applyFont="1" applyBorder="1" applyAlignment="1">
      <alignment horizontal="center" vertical="center" wrapText="1"/>
    </xf>
    <xf numFmtId="0" fontId="9" fillId="0" borderId="44" xfId="0" applyFont="1" applyBorder="1" applyAlignment="1">
      <alignment vertical="center" wrapText="1"/>
    </xf>
    <xf numFmtId="0" fontId="20" fillId="0" borderId="38" xfId="0" applyFont="1" applyBorder="1" applyAlignment="1" applyProtection="1">
      <alignment horizontal="center" vertical="center"/>
      <protection locked="0"/>
    </xf>
    <xf numFmtId="0" fontId="23" fillId="0" borderId="2" xfId="0" applyFont="1" applyBorder="1" applyAlignment="1" applyProtection="1">
      <alignment horizontal="justify" vertical="center" wrapText="1"/>
      <protection locked="0"/>
    </xf>
    <xf numFmtId="9" fontId="20" fillId="0" borderId="2" xfId="0" applyNumberFormat="1" applyFont="1" applyBorder="1" applyAlignment="1">
      <alignment horizontal="center" vertical="center" wrapText="1"/>
    </xf>
    <xf numFmtId="165" fontId="20" fillId="0" borderId="2" xfId="0" applyNumberFormat="1" applyFont="1" applyBorder="1" applyAlignment="1" applyProtection="1">
      <alignment horizontal="center" vertical="center" wrapText="1"/>
      <protection locked="0"/>
    </xf>
    <xf numFmtId="165" fontId="20" fillId="0" borderId="2" xfId="0" applyNumberFormat="1" applyFont="1" applyBorder="1" applyAlignment="1" applyProtection="1">
      <alignment horizontal="center" vertical="center"/>
      <protection locked="0"/>
    </xf>
    <xf numFmtId="0" fontId="20" fillId="0" borderId="5" xfId="0" applyFont="1" applyBorder="1" applyAlignment="1" applyProtection="1">
      <alignment horizontal="justify" vertical="center" wrapText="1"/>
      <protection locked="0"/>
    </xf>
    <xf numFmtId="165" fontId="39" fillId="0" borderId="45" xfId="396" applyNumberFormat="1" applyFont="1" applyBorder="1" applyAlignment="1" applyProtection="1">
      <alignment horizontal="center" vertical="center" wrapText="1"/>
      <protection locked="0"/>
    </xf>
    <xf numFmtId="165" fontId="39" fillId="0" borderId="63" xfId="396" applyNumberFormat="1" applyFont="1" applyBorder="1" applyAlignment="1" applyProtection="1">
      <alignment horizontal="center" vertical="center" wrapText="1"/>
      <protection locked="0"/>
    </xf>
    <xf numFmtId="169" fontId="9" fillId="0" borderId="2" xfId="0" applyNumberFormat="1" applyFont="1" applyBorder="1" applyAlignment="1">
      <alignment horizontal="center" vertical="center"/>
    </xf>
    <xf numFmtId="9" fontId="9" fillId="0" borderId="2" xfId="0" applyNumberFormat="1" applyFont="1" applyBorder="1" applyAlignment="1">
      <alignment horizontal="center" vertical="center" wrapText="1"/>
    </xf>
    <xf numFmtId="0" fontId="15" fillId="0" borderId="2" xfId="0" applyFont="1" applyBorder="1" applyAlignment="1" applyProtection="1">
      <alignment horizontal="justify" vertical="top" wrapText="1"/>
      <protection locked="0"/>
    </xf>
    <xf numFmtId="168" fontId="20" fillId="0" borderId="38" xfId="0" applyNumberFormat="1" applyFont="1" applyBorder="1" applyAlignment="1" applyProtection="1">
      <alignment horizontal="center" vertical="center" wrapText="1"/>
      <protection locked="0"/>
    </xf>
    <xf numFmtId="165" fontId="20" fillId="0" borderId="2" xfId="768" applyNumberFormat="1" applyFont="1" applyBorder="1" applyAlignment="1" applyProtection="1">
      <alignment horizontal="center" vertical="center"/>
      <protection locked="0"/>
    </xf>
    <xf numFmtId="0" fontId="20" fillId="0" borderId="2" xfId="768" applyFont="1" applyBorder="1" applyAlignment="1" applyProtection="1">
      <alignment horizontal="justify" vertical="center" wrapText="1"/>
      <protection locked="0"/>
    </xf>
    <xf numFmtId="0" fontId="16" fillId="0" borderId="2" xfId="0" applyFont="1" applyBorder="1" applyAlignment="1" applyProtection="1">
      <alignment horizontal="justify" vertical="center" wrapText="1"/>
      <protection locked="0"/>
    </xf>
    <xf numFmtId="168" fontId="23" fillId="0" borderId="38" xfId="0" applyNumberFormat="1" applyFont="1" applyBorder="1" applyAlignment="1" applyProtection="1">
      <alignment horizontal="center" vertical="center" wrapText="1"/>
      <protection locked="0"/>
    </xf>
    <xf numFmtId="0" fontId="15" fillId="0" borderId="5" xfId="0" applyFont="1" applyBorder="1" applyAlignment="1">
      <alignment horizontal="center" vertical="center" wrapText="1"/>
    </xf>
    <xf numFmtId="0" fontId="15" fillId="0" borderId="5" xfId="0" applyFont="1" applyBorder="1" applyAlignment="1">
      <alignment horizontal="left" vertical="center" wrapText="1"/>
    </xf>
    <xf numFmtId="0" fontId="9" fillId="0" borderId="38" xfId="0" applyFont="1" applyBorder="1" applyAlignment="1">
      <alignment horizontal="center" vertical="center" wrapText="1"/>
    </xf>
    <xf numFmtId="0" fontId="9" fillId="0" borderId="38" xfId="0" applyFont="1" applyBorder="1" applyAlignment="1">
      <alignment horizontal="left" vertical="center" wrapText="1"/>
    </xf>
    <xf numFmtId="0" fontId="39" fillId="0" borderId="2" xfId="0" applyFont="1" applyBorder="1" applyAlignment="1">
      <alignment horizontal="center" vertical="center" wrapText="1"/>
    </xf>
    <xf numFmtId="0" fontId="9" fillId="0" borderId="2" xfId="0" applyFont="1" applyBorder="1" applyAlignment="1">
      <alignment horizontal="left" vertical="top" wrapText="1"/>
    </xf>
    <xf numFmtId="0" fontId="34" fillId="0" borderId="14" xfId="0" applyFont="1" applyBorder="1" applyAlignment="1">
      <alignment vertical="center" wrapText="1"/>
    </xf>
    <xf numFmtId="0" fontId="9" fillId="0" borderId="2" xfId="0" applyFont="1" applyBorder="1" applyAlignment="1" applyProtection="1">
      <alignment horizontal="justify" vertical="center" wrapText="1"/>
      <protection locked="0"/>
    </xf>
    <xf numFmtId="0" fontId="9" fillId="0" borderId="19" xfId="0" applyFont="1" applyBorder="1" applyAlignment="1">
      <alignment horizontal="center" vertical="center" wrapText="1"/>
    </xf>
    <xf numFmtId="166" fontId="15" fillId="0" borderId="38" xfId="212" applyNumberFormat="1" applyFont="1" applyFill="1" applyBorder="1" applyAlignment="1" applyProtection="1">
      <alignment horizontal="center" vertical="center" wrapText="1"/>
      <protection locked="0"/>
    </xf>
    <xf numFmtId="9" fontId="16" fillId="0" borderId="38" xfId="212" applyFont="1" applyFill="1" applyBorder="1" applyAlignment="1" applyProtection="1">
      <alignment horizontal="center" vertical="center" wrapText="1"/>
      <protection locked="0"/>
    </xf>
    <xf numFmtId="169" fontId="15" fillId="0" borderId="2" xfId="0" applyNumberFormat="1" applyFont="1" applyBorder="1" applyAlignment="1">
      <alignment horizontal="center" vertical="center"/>
    </xf>
    <xf numFmtId="0" fontId="19" fillId="0" borderId="0" xfId="0" applyFont="1" applyAlignment="1">
      <alignment horizontal="left" vertical="center" wrapText="1"/>
    </xf>
    <xf numFmtId="9" fontId="15" fillId="0" borderId="2" xfId="0" applyNumberFormat="1" applyFont="1" applyBorder="1" applyAlignment="1">
      <alignment horizontal="center" vertical="center" wrapText="1"/>
    </xf>
    <xf numFmtId="0" fontId="45" fillId="0" borderId="38" xfId="765" applyFont="1" applyBorder="1" applyAlignment="1" applyProtection="1">
      <alignment vertical="center" wrapText="1"/>
      <protection locked="0"/>
    </xf>
    <xf numFmtId="0" fontId="38" fillId="0" borderId="2" xfId="0" applyFont="1" applyBorder="1" applyAlignment="1" applyProtection="1">
      <alignment horizontal="justify" vertical="center" wrapText="1"/>
      <protection locked="0"/>
    </xf>
    <xf numFmtId="165" fontId="20" fillId="0" borderId="4" xfId="0" applyNumberFormat="1" applyFont="1" applyBorder="1" applyAlignment="1" applyProtection="1">
      <alignment horizontal="center" vertical="center"/>
      <protection locked="0"/>
    </xf>
    <xf numFmtId="165" fontId="15" fillId="0" borderId="2" xfId="768" applyNumberFormat="1" applyFont="1" applyBorder="1" applyAlignment="1" applyProtection="1">
      <alignment horizontal="center" vertical="center"/>
      <protection locked="0"/>
    </xf>
    <xf numFmtId="0" fontId="15" fillId="0" borderId="2" xfId="768" applyFont="1" applyBorder="1" applyAlignment="1" applyProtection="1">
      <alignment horizontal="justify" vertical="center" wrapText="1"/>
      <protection locked="0"/>
    </xf>
    <xf numFmtId="0" fontId="15" fillId="0" borderId="2" xfId="768" applyFont="1" applyBorder="1" applyAlignment="1" applyProtection="1">
      <alignment horizontal="justify" vertical="top" wrapText="1"/>
      <protection locked="0"/>
    </xf>
    <xf numFmtId="165" fontId="15" fillId="0" borderId="2" xfId="0" applyNumberFormat="1" applyFont="1" applyBorder="1" applyAlignment="1" applyProtection="1">
      <alignment horizontal="center" vertical="center" wrapText="1"/>
      <protection locked="0"/>
    </xf>
    <xf numFmtId="165" fontId="16" fillId="0" borderId="2" xfId="0" applyNumberFormat="1" applyFont="1" applyBorder="1" applyAlignment="1" applyProtection="1">
      <alignment horizontal="center" vertical="center" wrapText="1"/>
      <protection locked="0"/>
    </xf>
    <xf numFmtId="165" fontId="15" fillId="0" borderId="38" xfId="0" applyNumberFormat="1" applyFont="1" applyBorder="1" applyAlignment="1" applyProtection="1">
      <alignment horizontal="center" vertical="center"/>
      <protection locked="0"/>
    </xf>
    <xf numFmtId="0" fontId="15" fillId="0" borderId="38" xfId="0" applyFont="1" applyBorder="1" applyAlignment="1" applyProtection="1">
      <alignment horizontal="justify" vertical="top" wrapText="1"/>
      <protection locked="0"/>
    </xf>
    <xf numFmtId="9" fontId="15" fillId="0" borderId="18" xfId="397" applyFont="1" applyFill="1" applyBorder="1" applyAlignment="1" applyProtection="1">
      <alignment horizontal="center"/>
      <protection locked="0"/>
    </xf>
    <xf numFmtId="0" fontId="20" fillId="0" borderId="38" xfId="0" applyFont="1" applyBorder="1" applyAlignment="1" applyProtection="1">
      <alignment horizontal="center" vertical="top" wrapText="1"/>
      <protection locked="0"/>
    </xf>
    <xf numFmtId="0" fontId="9" fillId="0" borderId="2" xfId="0" applyFont="1" applyBorder="1" applyAlignment="1">
      <alignment horizontal="center" vertical="top" wrapText="1"/>
    </xf>
    <xf numFmtId="168" fontId="20" fillId="0" borderId="38" xfId="768" applyNumberFormat="1" applyFont="1" applyBorder="1" applyAlignment="1" applyProtection="1">
      <alignment horizontal="center" vertical="center" wrapText="1"/>
      <protection locked="0"/>
    </xf>
    <xf numFmtId="0" fontId="20" fillId="0" borderId="38" xfId="768" applyFont="1" applyBorder="1" applyAlignment="1" applyProtection="1">
      <alignment horizontal="left" vertical="center" wrapText="1"/>
      <protection locked="0"/>
    </xf>
    <xf numFmtId="0" fontId="20" fillId="0" borderId="38" xfId="768" applyFont="1" applyBorder="1" applyAlignment="1" applyProtection="1">
      <alignment horizontal="center" vertical="center" wrapText="1"/>
      <protection locked="0"/>
    </xf>
    <xf numFmtId="0" fontId="20" fillId="0" borderId="38" xfId="768" applyFont="1" applyBorder="1" applyAlignment="1" applyProtection="1">
      <alignment horizontal="center" vertical="top" wrapText="1"/>
      <protection locked="0"/>
    </xf>
    <xf numFmtId="0" fontId="23" fillId="0" borderId="38" xfId="0" applyFont="1" applyBorder="1" applyAlignment="1" applyProtection="1">
      <alignment horizontal="left" vertical="center" wrapText="1"/>
      <protection locked="0"/>
    </xf>
    <xf numFmtId="0" fontId="9" fillId="0" borderId="14" xfId="0" applyFont="1" applyBorder="1" applyAlignment="1">
      <alignment vertical="center" wrapText="1"/>
    </xf>
    <xf numFmtId="0" fontId="9" fillId="0" borderId="14" xfId="0" applyFont="1" applyBorder="1" applyAlignment="1">
      <alignment vertical="center"/>
    </xf>
    <xf numFmtId="165" fontId="39" fillId="0" borderId="38" xfId="396" applyNumberFormat="1" applyFont="1" applyBorder="1" applyAlignment="1" applyProtection="1">
      <alignment horizontal="justify" vertical="center" wrapText="1"/>
      <protection locked="0"/>
    </xf>
    <xf numFmtId="0" fontId="20" fillId="0" borderId="38" xfId="0" applyFont="1" applyBorder="1" applyAlignment="1" applyProtection="1">
      <alignment horizontal="justify" vertical="top" wrapText="1"/>
      <protection locked="0"/>
    </xf>
    <xf numFmtId="169" fontId="15" fillId="0" borderId="2" xfId="0" applyNumberFormat="1" applyFont="1" applyBorder="1" applyAlignment="1">
      <alignment horizontal="center" vertical="center" wrapText="1"/>
    </xf>
    <xf numFmtId="0" fontId="19" fillId="0" borderId="0" xfId="0" applyFont="1" applyAlignment="1">
      <alignment horizontal="center" vertical="center" wrapText="1"/>
    </xf>
    <xf numFmtId="0" fontId="19" fillId="0" borderId="38" xfId="0" applyFont="1" applyBorder="1" applyAlignment="1" applyProtection="1">
      <alignment horizontal="left" vertical="center" wrapText="1"/>
      <protection locked="0"/>
    </xf>
    <xf numFmtId="0" fontId="20" fillId="0" borderId="38" xfId="768" applyFont="1" applyBorder="1" applyAlignment="1" applyProtection="1">
      <alignment horizontal="justify" vertical="center" wrapText="1"/>
      <protection locked="0"/>
    </xf>
    <xf numFmtId="0" fontId="34" fillId="0" borderId="38" xfId="0" applyFont="1" applyBorder="1" applyAlignment="1" applyProtection="1">
      <alignment horizontal="center" vertical="center"/>
      <protection locked="0"/>
    </xf>
    <xf numFmtId="0" fontId="34" fillId="0" borderId="38" xfId="0" applyFont="1" applyBorder="1" applyAlignment="1" applyProtection="1">
      <alignment horizontal="center" vertical="center" wrapText="1"/>
      <protection locked="0"/>
    </xf>
    <xf numFmtId="165" fontId="16" fillId="0" borderId="2" xfId="0" applyNumberFormat="1" applyFont="1" applyBorder="1" applyAlignment="1" applyProtection="1">
      <alignment horizontal="center" vertical="center"/>
      <protection locked="0"/>
    </xf>
    <xf numFmtId="14" fontId="15" fillId="0" borderId="2" xfId="0" applyNumberFormat="1" applyFont="1" applyBorder="1" applyAlignment="1">
      <alignment horizontal="center" vertical="center" wrapText="1"/>
    </xf>
    <xf numFmtId="14" fontId="15" fillId="0" borderId="5" xfId="0" applyNumberFormat="1" applyFont="1" applyBorder="1" applyAlignment="1">
      <alignment horizontal="center" vertical="center" wrapText="1"/>
    </xf>
    <xf numFmtId="0" fontId="15" fillId="0" borderId="5" xfId="0" applyFont="1" applyBorder="1" applyAlignment="1">
      <alignment horizontal="center" vertical="top" wrapText="1"/>
    </xf>
    <xf numFmtId="168" fontId="20" fillId="0" borderId="45" xfId="0" applyNumberFormat="1" applyFont="1" applyBorder="1" applyAlignment="1" applyProtection="1">
      <alignment horizontal="center" vertical="center" wrapText="1"/>
      <protection locked="0"/>
    </xf>
    <xf numFmtId="0" fontId="20" fillId="0" borderId="45" xfId="0" applyFont="1" applyBorder="1" applyAlignment="1" applyProtection="1">
      <alignment horizontal="left" vertical="center" wrapText="1"/>
      <protection locked="0"/>
    </xf>
    <xf numFmtId="0" fontId="20" fillId="0" borderId="45" xfId="0" applyFont="1" applyBorder="1" applyAlignment="1" applyProtection="1">
      <alignment horizontal="center" vertical="top" wrapText="1"/>
      <protection locked="0"/>
    </xf>
    <xf numFmtId="0" fontId="15" fillId="0" borderId="18" xfId="0" applyFont="1" applyBorder="1" applyAlignment="1" applyProtection="1">
      <alignment horizontal="left" vertical="center"/>
      <protection locked="0"/>
    </xf>
    <xf numFmtId="0" fontId="15" fillId="0" borderId="38" xfId="0" applyFont="1" applyBorder="1" applyAlignment="1" applyProtection="1">
      <alignment horizontal="justify" vertical="center" wrapText="1"/>
      <protection locked="0"/>
    </xf>
    <xf numFmtId="14" fontId="39" fillId="0" borderId="38" xfId="396" applyNumberFormat="1" applyFont="1" applyBorder="1" applyAlignment="1" applyProtection="1">
      <alignment vertical="center" wrapText="1"/>
      <protection locked="0"/>
    </xf>
    <xf numFmtId="165" fontId="20" fillId="15" borderId="38" xfId="213" applyNumberFormat="1" applyFont="1" applyFill="1" applyBorder="1" applyAlignment="1">
      <alignment horizontal="center" vertical="center" wrapText="1"/>
    </xf>
    <xf numFmtId="0" fontId="20" fillId="15" borderId="38" xfId="213" applyFont="1" applyFill="1" applyBorder="1" applyAlignment="1">
      <alignment horizontal="justify" vertical="center" wrapText="1"/>
    </xf>
    <xf numFmtId="0" fontId="39" fillId="0" borderId="59" xfId="396" applyFont="1" applyBorder="1" applyAlignment="1">
      <alignment horizontal="center" vertical="center" wrapText="1"/>
    </xf>
    <xf numFmtId="9" fontId="93" fillId="0" borderId="44" xfId="396" applyNumberFormat="1" applyFont="1" applyBorder="1" applyAlignment="1">
      <alignment horizontal="center" vertical="center" wrapText="1"/>
    </xf>
    <xf numFmtId="0" fontId="20" fillId="15" borderId="38" xfId="0" applyFont="1" applyFill="1" applyBorder="1" applyAlignment="1">
      <alignment vertical="center" wrapText="1"/>
    </xf>
    <xf numFmtId="9" fontId="15" fillId="15" borderId="38" xfId="0" applyNumberFormat="1" applyFont="1" applyFill="1" applyBorder="1" applyAlignment="1">
      <alignment horizontal="center" vertical="center" wrapText="1"/>
    </xf>
    <xf numFmtId="0" fontId="20" fillId="15" borderId="38" xfId="0" applyFont="1" applyFill="1" applyBorder="1" applyAlignment="1">
      <alignment horizontal="center" vertical="center" wrapText="1"/>
    </xf>
    <xf numFmtId="0" fontId="20" fillId="0" borderId="38" xfId="213" applyFont="1" applyBorder="1" applyAlignment="1" applyProtection="1">
      <alignment horizontal="justify" vertical="center" wrapText="1"/>
      <protection locked="0"/>
    </xf>
    <xf numFmtId="0" fontId="16" fillId="0" borderId="38" xfId="0" applyFont="1" applyBorder="1" applyAlignment="1" applyProtection="1">
      <alignment horizontal="center" vertical="center"/>
      <protection locked="0"/>
    </xf>
    <xf numFmtId="0" fontId="15" fillId="0" borderId="2" xfId="213" applyFont="1" applyBorder="1" applyAlignment="1" applyProtection="1">
      <alignment horizontal="justify" vertical="center" wrapText="1"/>
      <protection locked="0"/>
    </xf>
    <xf numFmtId="9" fontId="15" fillId="15" borderId="2" xfId="213" applyNumberFormat="1" applyFont="1" applyFill="1" applyBorder="1" applyAlignment="1" applyProtection="1">
      <alignment horizontal="center" vertical="center"/>
      <protection locked="0"/>
    </xf>
    <xf numFmtId="0" fontId="39" fillId="15" borderId="38" xfId="0" applyFont="1" applyFill="1" applyBorder="1" applyAlignment="1">
      <alignment horizontal="left" vertical="center" wrapText="1"/>
    </xf>
    <xf numFmtId="9" fontId="39" fillId="2" borderId="38" xfId="0" applyNumberFormat="1" applyFont="1" applyFill="1" applyBorder="1" applyAlignment="1">
      <alignment horizontal="center" vertical="center"/>
    </xf>
    <xf numFmtId="0" fontId="39" fillId="2" borderId="38" xfId="0" applyFont="1" applyFill="1" applyBorder="1" applyAlignment="1">
      <alignment horizontal="center" vertical="center" wrapText="1"/>
    </xf>
    <xf numFmtId="0" fontId="9" fillId="0" borderId="44" xfId="396" applyFont="1" applyBorder="1" applyAlignment="1">
      <alignment horizontal="center" vertical="center" wrapText="1"/>
    </xf>
    <xf numFmtId="0" fontId="9" fillId="0" borderId="54" xfId="396" applyFont="1" applyBorder="1" applyAlignment="1" applyProtection="1">
      <alignment horizontal="center" vertical="center" textRotation="90" wrapText="1"/>
      <protection locked="0"/>
    </xf>
    <xf numFmtId="0" fontId="9" fillId="0" borderId="38" xfId="396" applyFont="1" applyBorder="1" applyAlignment="1" applyProtection="1">
      <alignment horizontal="center" vertical="center" textRotation="90" wrapText="1"/>
      <protection locked="0"/>
    </xf>
    <xf numFmtId="0" fontId="9" fillId="0" borderId="38" xfId="396" applyFont="1" applyBorder="1" applyAlignment="1">
      <alignment horizontal="center" vertical="center" wrapText="1"/>
    </xf>
    <xf numFmtId="165" fontId="9" fillId="0" borderId="38" xfId="396" applyNumberFormat="1" applyFont="1" applyBorder="1" applyAlignment="1" applyProtection="1">
      <alignment vertical="center" wrapText="1"/>
      <protection locked="0"/>
    </xf>
    <xf numFmtId="169" fontId="9" fillId="0" borderId="2" xfId="0" applyNumberFormat="1" applyFont="1" applyBorder="1" applyAlignment="1">
      <alignment vertical="center" wrapText="1"/>
    </xf>
    <xf numFmtId="10" fontId="9" fillId="0" borderId="2" xfId="0" applyNumberFormat="1" applyFont="1" applyBorder="1" applyAlignment="1">
      <alignment horizontal="center" vertical="center" wrapText="1"/>
    </xf>
    <xf numFmtId="166" fontId="9" fillId="0" borderId="2" xfId="0" applyNumberFormat="1" applyFont="1" applyBorder="1" applyAlignment="1">
      <alignment horizontal="center" vertical="center" wrapText="1"/>
    </xf>
    <xf numFmtId="0" fontId="39" fillId="20" borderId="38" xfId="396" applyFont="1" applyFill="1" applyBorder="1" applyAlignment="1" applyProtection="1">
      <alignment vertical="center" wrapText="1"/>
      <protection locked="0"/>
    </xf>
    <xf numFmtId="9" fontId="45" fillId="15" borderId="38" xfId="212" applyFont="1" applyFill="1" applyBorder="1" applyAlignment="1" applyProtection="1">
      <alignment horizontal="center" vertical="center" wrapText="1"/>
      <protection locked="0"/>
    </xf>
    <xf numFmtId="166" fontId="15" fillId="15" borderId="38" xfId="212" applyNumberFormat="1" applyFont="1" applyFill="1" applyBorder="1" applyAlignment="1" applyProtection="1">
      <alignment horizontal="center" vertical="center" wrapText="1"/>
      <protection locked="0"/>
    </xf>
    <xf numFmtId="9" fontId="15" fillId="15" borderId="38" xfId="212" applyFont="1" applyFill="1" applyBorder="1" applyAlignment="1" applyProtection="1">
      <alignment horizontal="center" vertical="center" wrapText="1"/>
      <protection locked="0"/>
    </xf>
    <xf numFmtId="0" fontId="88" fillId="15" borderId="38" xfId="0" applyFont="1" applyFill="1" applyBorder="1" applyAlignment="1" applyProtection="1">
      <alignment horizontal="center" vertical="center" wrapText="1"/>
      <protection locked="0"/>
    </xf>
    <xf numFmtId="0" fontId="88" fillId="15" borderId="38" xfId="0" applyFont="1" applyFill="1" applyBorder="1" applyAlignment="1" applyProtection="1">
      <alignment horizontal="center" vertical="top" wrapText="1"/>
      <protection locked="0"/>
    </xf>
    <xf numFmtId="0" fontId="66" fillId="0" borderId="38" xfId="0" applyFont="1" applyBorder="1" applyAlignment="1">
      <alignment horizontal="left" vertical="center" wrapText="1"/>
    </xf>
    <xf numFmtId="166" fontId="66" fillId="0" borderId="38" xfId="212" applyNumberFormat="1" applyFont="1" applyBorder="1" applyAlignment="1">
      <alignment horizontal="center" vertical="center" wrapText="1"/>
    </xf>
    <xf numFmtId="0" fontId="25" fillId="0" borderId="38" xfId="0" applyFont="1" applyBorder="1" applyAlignment="1">
      <alignment vertical="center" wrapText="1"/>
    </xf>
    <xf numFmtId="165" fontId="25" fillId="0" borderId="38" xfId="0" applyNumberFormat="1" applyFont="1" applyBorder="1" applyAlignment="1">
      <alignment horizontal="center" vertical="center" wrapText="1"/>
    </xf>
    <xf numFmtId="10" fontId="66" fillId="0" borderId="38" xfId="212" applyNumberFormat="1" applyFont="1" applyBorder="1" applyAlignment="1">
      <alignment horizontal="center" vertical="center" wrapText="1"/>
    </xf>
    <xf numFmtId="168" fontId="23" fillId="15" borderId="38" xfId="0" applyNumberFormat="1" applyFont="1" applyFill="1" applyBorder="1" applyAlignment="1" applyProtection="1">
      <alignment horizontal="center" vertical="center" wrapText="1"/>
      <protection locked="0"/>
    </xf>
    <xf numFmtId="0" fontId="101" fillId="0" borderId="38" xfId="0" applyFont="1" applyBorder="1" applyAlignment="1">
      <alignment vertical="center" wrapText="1"/>
    </xf>
    <xf numFmtId="0" fontId="102" fillId="0" borderId="38" xfId="0" applyFont="1" applyBorder="1" applyAlignment="1">
      <alignment vertical="center" wrapText="1"/>
    </xf>
    <xf numFmtId="0" fontId="16" fillId="15" borderId="38" xfId="0" applyFont="1" applyFill="1" applyBorder="1" applyAlignment="1" applyProtection="1">
      <alignment horizontal="left" vertical="center" wrapText="1"/>
      <protection locked="0"/>
    </xf>
    <xf numFmtId="0" fontId="15" fillId="15" borderId="38" xfId="0" applyFont="1" applyFill="1" applyBorder="1" applyAlignment="1" applyProtection="1">
      <alignment horizontal="left" vertical="center" wrapText="1"/>
      <protection locked="0"/>
    </xf>
    <xf numFmtId="165" fontId="45" fillId="15" borderId="38" xfId="396" applyNumberFormat="1" applyFont="1" applyFill="1" applyBorder="1" applyAlignment="1" applyProtection="1">
      <alignment horizontal="center" vertical="center" wrapText="1"/>
      <protection locked="0"/>
    </xf>
    <xf numFmtId="0" fontId="103" fillId="0" borderId="14" xfId="0" applyFont="1" applyBorder="1" applyAlignment="1">
      <alignment vertical="center" wrapText="1"/>
    </xf>
    <xf numFmtId="169" fontId="9" fillId="0" borderId="14" xfId="0" applyNumberFormat="1" applyFont="1" applyBorder="1" applyAlignment="1">
      <alignment vertical="center" wrapText="1"/>
    </xf>
    <xf numFmtId="169" fontId="15" fillId="0" borderId="14" xfId="0" applyNumberFormat="1" applyFont="1" applyBorder="1" applyAlignment="1">
      <alignment vertical="center" wrapText="1"/>
    </xf>
    <xf numFmtId="169" fontId="34" fillId="0" borderId="6" xfId="0" applyNumberFormat="1" applyFont="1" applyBorder="1" applyAlignment="1">
      <alignment vertical="center" wrapText="1"/>
    </xf>
    <xf numFmtId="0" fontId="34" fillId="0" borderId="19" xfId="0" applyFont="1" applyBorder="1" applyAlignment="1">
      <alignment vertical="center" wrapText="1"/>
    </xf>
    <xf numFmtId="165" fontId="4" fillId="0" borderId="18" xfId="396" applyNumberFormat="1" applyAlignment="1" applyProtection="1">
      <alignment horizontal="center" vertical="center"/>
      <protection locked="0"/>
    </xf>
    <xf numFmtId="0" fontId="34" fillId="0" borderId="2" xfId="0" applyFont="1" applyBorder="1" applyAlignment="1">
      <alignment horizontal="center" vertical="center" wrapText="1"/>
    </xf>
    <xf numFmtId="169" fontId="34" fillId="0" borderId="6" xfId="0" applyNumberFormat="1" applyFont="1" applyBorder="1" applyAlignment="1">
      <alignment horizontal="center" vertical="center" wrapText="1"/>
    </xf>
    <xf numFmtId="169" fontId="9" fillId="0" borderId="14" xfId="0" applyNumberFormat="1" applyFont="1" applyBorder="1" applyAlignment="1">
      <alignment horizontal="center" vertical="center" wrapText="1"/>
    </xf>
    <xf numFmtId="0" fontId="34" fillId="0" borderId="19" xfId="0" applyFont="1" applyBorder="1" applyAlignment="1">
      <alignment horizontal="center" vertical="center" wrapText="1"/>
    </xf>
    <xf numFmtId="0" fontId="94" fillId="0" borderId="14" xfId="0" applyFont="1" applyBorder="1" applyAlignment="1">
      <alignment vertical="center" wrapText="1"/>
    </xf>
    <xf numFmtId="0" fontId="94" fillId="0" borderId="19" xfId="0" applyFont="1" applyBorder="1" applyAlignment="1">
      <alignment vertical="center" wrapText="1"/>
    </xf>
    <xf numFmtId="0" fontId="9" fillId="0" borderId="14" xfId="0" applyFont="1" applyBorder="1"/>
    <xf numFmtId="0" fontId="15" fillId="42" borderId="14" xfId="0" applyFont="1" applyFill="1" applyBorder="1" applyAlignment="1">
      <alignment horizontal="center" vertical="center" wrapText="1"/>
    </xf>
    <xf numFmtId="0" fontId="9" fillId="42" borderId="2" xfId="0" applyFont="1" applyFill="1" applyBorder="1" applyAlignment="1">
      <alignment horizontal="center" vertical="center" wrapText="1"/>
    </xf>
    <xf numFmtId="169" fontId="9" fillId="42" borderId="2" xfId="0" applyNumberFormat="1" applyFont="1" applyFill="1" applyBorder="1" applyAlignment="1">
      <alignment horizontal="center" vertical="center" wrapText="1"/>
    </xf>
    <xf numFmtId="169" fontId="9" fillId="0" borderId="6" xfId="0" applyNumberFormat="1" applyFont="1" applyBorder="1" applyAlignment="1">
      <alignment horizontal="center" vertical="center" wrapText="1"/>
    </xf>
    <xf numFmtId="0" fontId="15" fillId="0" borderId="14" xfId="0" applyFont="1" applyBorder="1" applyAlignment="1">
      <alignment vertical="center" wrapText="1"/>
    </xf>
    <xf numFmtId="169" fontId="9" fillId="20" borderId="2" xfId="0" applyNumberFormat="1" applyFont="1" applyFill="1" applyBorder="1" applyAlignment="1">
      <alignment vertical="center" wrapText="1"/>
    </xf>
    <xf numFmtId="0" fontId="9" fillId="0" borderId="14" xfId="0" applyFont="1" applyBorder="1" applyAlignment="1">
      <alignment vertical="top" wrapText="1"/>
    </xf>
    <xf numFmtId="0" fontId="34" fillId="42" borderId="2" xfId="0" applyFont="1" applyFill="1" applyBorder="1" applyAlignment="1">
      <alignment vertical="center" wrapText="1"/>
    </xf>
    <xf numFmtId="169" fontId="9" fillId="42" borderId="2" xfId="0" applyNumberFormat="1" applyFont="1" applyFill="1" applyBorder="1" applyAlignment="1">
      <alignment horizontal="left" vertical="center" wrapText="1"/>
    </xf>
    <xf numFmtId="0" fontId="94" fillId="2" borderId="2" xfId="0" applyFont="1" applyFill="1" applyBorder="1" applyAlignment="1">
      <alignment horizontal="justify" vertical="center" wrapText="1"/>
    </xf>
    <xf numFmtId="0" fontId="105" fillId="0" borderId="2" xfId="0" applyFont="1" applyBorder="1" applyAlignment="1">
      <alignment vertical="center" wrapText="1"/>
    </xf>
    <xf numFmtId="165" fontId="39" fillId="20" borderId="38" xfId="396" applyNumberFormat="1" applyFont="1" applyFill="1" applyBorder="1" applyAlignment="1" applyProtection="1">
      <alignment vertical="center" wrapText="1"/>
      <protection locked="0"/>
    </xf>
    <xf numFmtId="0" fontId="19" fillId="0" borderId="2" xfId="0" applyFont="1" applyBorder="1" applyAlignment="1">
      <alignment horizontal="left" vertical="center" wrapText="1"/>
    </xf>
    <xf numFmtId="14" fontId="15" fillId="2" borderId="2" xfId="0" applyNumberFormat="1" applyFont="1" applyFill="1" applyBorder="1" applyAlignment="1">
      <alignment horizontal="center" vertical="center" wrapText="1"/>
    </xf>
    <xf numFmtId="169" fontId="15" fillId="2" borderId="2" xfId="0" applyNumberFormat="1" applyFont="1" applyFill="1" applyBorder="1" applyAlignment="1">
      <alignment horizontal="center" vertical="center"/>
    </xf>
    <xf numFmtId="14" fontId="9" fillId="0" borderId="2" xfId="0" applyNumberFormat="1" applyFont="1" applyBorder="1" applyAlignment="1">
      <alignment vertical="center" wrapText="1"/>
    </xf>
    <xf numFmtId="0" fontId="14" fillId="0" borderId="2" xfId="0" applyFont="1" applyBorder="1" applyAlignment="1">
      <alignment horizontal="left" vertical="top" wrapText="1"/>
    </xf>
    <xf numFmtId="14" fontId="9" fillId="0" borderId="4" xfId="0" applyNumberFormat="1" applyFont="1" applyBorder="1" applyAlignment="1">
      <alignment vertical="center" wrapText="1"/>
    </xf>
    <xf numFmtId="0" fontId="34" fillId="0" borderId="38" xfId="0" applyFont="1" applyBorder="1" applyAlignment="1">
      <alignment wrapText="1"/>
    </xf>
    <xf numFmtId="0" fontId="15" fillId="0" borderId="14" xfId="0" applyFont="1" applyBorder="1" applyAlignment="1">
      <alignment horizontal="left" vertical="center" wrapText="1"/>
    </xf>
    <xf numFmtId="0" fontId="34" fillId="0" borderId="14" xfId="0" applyFont="1" applyBorder="1" applyAlignment="1">
      <alignment horizontal="center" vertical="center" wrapText="1"/>
    </xf>
    <xf numFmtId="0" fontId="34" fillId="42" borderId="14" xfId="0" applyFont="1" applyFill="1" applyBorder="1" applyAlignment="1">
      <alignment vertical="center" wrapText="1"/>
    </xf>
    <xf numFmtId="9" fontId="9" fillId="42" borderId="14" xfId="0" applyNumberFormat="1" applyFont="1" applyFill="1" applyBorder="1" applyAlignment="1">
      <alignment horizontal="center" vertical="center" wrapText="1"/>
    </xf>
    <xf numFmtId="14" fontId="15" fillId="2" borderId="5" xfId="0" applyNumberFormat="1" applyFont="1" applyFill="1" applyBorder="1" applyAlignment="1">
      <alignment horizontal="center" vertical="center" wrapText="1"/>
    </xf>
    <xf numFmtId="0" fontId="15" fillId="2" borderId="5" xfId="0" applyFont="1" applyFill="1" applyBorder="1" applyAlignment="1">
      <alignment horizontal="center" vertical="center" wrapText="1"/>
    </xf>
    <xf numFmtId="0" fontId="15" fillId="0" borderId="27" xfId="0" applyFont="1" applyBorder="1" applyAlignment="1">
      <alignment horizontal="center" vertical="center" wrapText="1"/>
    </xf>
    <xf numFmtId="0" fontId="15" fillId="0" borderId="27" xfId="0" applyFont="1" applyBorder="1" applyAlignment="1">
      <alignment horizontal="left" vertical="center" wrapText="1"/>
    </xf>
    <xf numFmtId="9" fontId="15" fillId="0" borderId="14" xfId="0" applyNumberFormat="1" applyFont="1" applyBorder="1" applyAlignment="1">
      <alignment horizontal="center" vertical="center" wrapText="1"/>
    </xf>
    <xf numFmtId="0" fontId="15" fillId="2" borderId="2" xfId="0" applyFont="1" applyFill="1" applyBorder="1" applyAlignment="1">
      <alignment vertical="center" wrapText="1"/>
    </xf>
    <xf numFmtId="0" fontId="9" fillId="0" borderId="5"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5" xfId="0" applyFont="1" applyBorder="1" applyAlignment="1">
      <alignment horizontal="left" vertical="center" wrapText="1"/>
    </xf>
    <xf numFmtId="0" fontId="107" fillId="0" borderId="5" xfId="0" applyFont="1" applyBorder="1" applyAlignment="1">
      <alignment horizontal="center" vertical="center" wrapText="1"/>
    </xf>
    <xf numFmtId="0" fontId="107" fillId="0" borderId="5" xfId="0" applyFont="1" applyBorder="1" applyAlignment="1">
      <alignment horizontal="center" vertical="top" wrapText="1"/>
    </xf>
    <xf numFmtId="169" fontId="14" fillId="0" borderId="6" xfId="0" applyNumberFormat="1" applyFont="1" applyBorder="1" applyAlignment="1">
      <alignment vertical="center" wrapText="1"/>
    </xf>
    <xf numFmtId="0" fontId="14" fillId="0" borderId="19" xfId="0" applyFont="1" applyBorder="1" applyAlignment="1">
      <alignment vertical="center" wrapText="1"/>
    </xf>
    <xf numFmtId="9" fontId="14" fillId="0" borderId="19" xfId="0" applyNumberFormat="1" applyFont="1" applyBorder="1" applyAlignment="1">
      <alignment horizontal="center" vertical="center" wrapText="1"/>
    </xf>
    <xf numFmtId="0" fontId="34" fillId="0" borderId="6" xfId="0" applyFont="1" applyBorder="1" applyAlignment="1">
      <alignment horizontal="left" vertical="center" wrapText="1"/>
    </xf>
    <xf numFmtId="0" fontId="9" fillId="0" borderId="6" xfId="0" applyFont="1" applyBorder="1" applyAlignment="1">
      <alignment horizontal="left" vertical="center" wrapText="1"/>
    </xf>
    <xf numFmtId="0" fontId="34" fillId="42" borderId="4" xfId="0" applyFont="1" applyFill="1" applyBorder="1" applyAlignment="1">
      <alignment vertical="center" wrapText="1"/>
    </xf>
    <xf numFmtId="0" fontId="39" fillId="15" borderId="38" xfId="396" applyFont="1" applyFill="1" applyBorder="1" applyAlignment="1" applyProtection="1">
      <alignment horizontal="justify" vertical="center" wrapText="1"/>
      <protection locked="0"/>
    </xf>
    <xf numFmtId="165" fontId="15" fillId="15" borderId="38" xfId="0" applyNumberFormat="1" applyFont="1" applyFill="1" applyBorder="1" applyAlignment="1" applyProtection="1">
      <alignment horizontal="center" vertical="center"/>
      <protection locked="0"/>
    </xf>
    <xf numFmtId="0" fontId="39" fillId="0" borderId="40" xfId="213" applyFont="1" applyBorder="1" applyAlignment="1" applyProtection="1">
      <alignment horizontal="justify" vertical="center" wrapText="1"/>
      <protection locked="0"/>
    </xf>
    <xf numFmtId="165" fontId="39" fillId="15" borderId="45" xfId="396" applyNumberFormat="1" applyFont="1" applyFill="1" applyBorder="1" applyAlignment="1" applyProtection="1">
      <alignment horizontal="center" vertical="center" wrapText="1"/>
      <protection locked="0"/>
    </xf>
    <xf numFmtId="14" fontId="34" fillId="0" borderId="38" xfId="0" applyNumberFormat="1" applyFont="1" applyBorder="1" applyAlignment="1">
      <alignment horizontal="center" vertical="center" wrapText="1"/>
    </xf>
    <xf numFmtId="0" fontId="35" fillId="0" borderId="38" xfId="0" applyFont="1" applyBorder="1" applyAlignment="1">
      <alignment vertical="center" wrapText="1"/>
    </xf>
    <xf numFmtId="0" fontId="39" fillId="0" borderId="38" xfId="396" applyFont="1" applyBorder="1" applyAlignment="1" applyProtection="1">
      <alignment horizontal="left" vertical="top" wrapText="1"/>
      <protection locked="0"/>
    </xf>
    <xf numFmtId="0" fontId="39" fillId="0" borderId="40" xfId="396" applyFont="1" applyBorder="1" applyAlignment="1" applyProtection="1">
      <alignment vertical="center" wrapText="1"/>
      <protection locked="0"/>
    </xf>
    <xf numFmtId="165" fontId="39" fillId="15" borderId="41" xfId="396" applyNumberFormat="1" applyFont="1" applyFill="1" applyBorder="1" applyAlignment="1" applyProtection="1">
      <alignment vertical="center" wrapText="1"/>
      <protection locked="0"/>
    </xf>
    <xf numFmtId="9" fontId="34" fillId="0" borderId="38" xfId="0" applyNumberFormat="1" applyFont="1" applyBorder="1" applyAlignment="1">
      <alignment horizontal="center" vertical="center" wrapText="1"/>
    </xf>
    <xf numFmtId="0" fontId="15" fillId="0" borderId="38" xfId="0" applyFont="1" applyBorder="1" applyAlignment="1" applyProtection="1">
      <alignment horizontal="left" vertical="center" wrapText="1"/>
      <protection locked="0"/>
    </xf>
    <xf numFmtId="0" fontId="15" fillId="0" borderId="29" xfId="0" applyFont="1" applyBorder="1" applyAlignment="1">
      <alignment horizontal="left" vertical="center" wrapText="1"/>
    </xf>
    <xf numFmtId="9" fontId="15" fillId="2" borderId="6" xfId="0" applyNumberFormat="1" applyFont="1" applyFill="1" applyBorder="1" applyAlignment="1">
      <alignment horizontal="center" vertical="center" wrapText="1"/>
    </xf>
    <xf numFmtId="0" fontId="66" fillId="0" borderId="40" xfId="0" applyFont="1" applyBorder="1" applyAlignment="1">
      <alignment vertical="center" wrapText="1"/>
    </xf>
    <xf numFmtId="165" fontId="66" fillId="0" borderId="41" xfId="0" applyNumberFormat="1" applyFont="1" applyBorder="1" applyAlignment="1">
      <alignment vertical="center" wrapText="1"/>
    </xf>
    <xf numFmtId="0" fontId="66" fillId="0" borderId="44" xfId="0" applyFont="1" applyBorder="1" applyAlignment="1">
      <alignment vertical="center" wrapText="1"/>
    </xf>
    <xf numFmtId="9" fontId="66" fillId="0" borderId="44" xfId="397" applyFont="1" applyBorder="1" applyAlignment="1">
      <alignment vertical="center" wrapText="1"/>
    </xf>
    <xf numFmtId="0" fontId="66" fillId="0" borderId="38" xfId="0" applyFont="1" applyBorder="1" applyAlignment="1">
      <alignment vertical="top" wrapText="1"/>
    </xf>
    <xf numFmtId="0" fontId="66" fillId="71" borderId="38" xfId="0" applyFont="1" applyFill="1" applyBorder="1" applyAlignment="1">
      <alignment vertical="top" wrapText="1"/>
    </xf>
    <xf numFmtId="165" fontId="66" fillId="0" borderId="44" xfId="0" applyNumberFormat="1" applyFont="1" applyBorder="1" applyAlignment="1">
      <alignment horizontal="center" vertical="center" wrapText="1"/>
    </xf>
    <xf numFmtId="0" fontId="66" fillId="71" borderId="38" xfId="0" applyFont="1" applyFill="1" applyBorder="1" applyAlignment="1">
      <alignment horizontal="center" vertical="center" wrapText="1"/>
    </xf>
    <xf numFmtId="165" fontId="66" fillId="0" borderId="45" xfId="0" applyNumberFormat="1" applyFont="1" applyBorder="1" applyAlignment="1">
      <alignment horizontal="center" vertical="center" wrapText="1"/>
    </xf>
    <xf numFmtId="9" fontId="66" fillId="0" borderId="45" xfId="397" applyFont="1" applyBorder="1" applyAlignment="1">
      <alignment vertical="center" wrapText="1"/>
    </xf>
    <xf numFmtId="0" fontId="25" fillId="0" borderId="38" xfId="0" applyFont="1" applyBorder="1" applyAlignment="1">
      <alignment horizontal="left" vertical="center" wrapText="1"/>
    </xf>
    <xf numFmtId="14" fontId="66" fillId="0" borderId="38" xfId="0" applyNumberFormat="1" applyFont="1" applyBorder="1" applyAlignment="1">
      <alignment horizontal="center" vertical="center" wrapText="1"/>
    </xf>
    <xf numFmtId="14" fontId="25" fillId="0" borderId="38" xfId="0" applyNumberFormat="1" applyFont="1" applyBorder="1" applyAlignment="1">
      <alignment horizontal="center" vertical="center" wrapText="1"/>
    </xf>
    <xf numFmtId="0" fontId="81" fillId="0" borderId="38" xfId="0" applyFont="1" applyBorder="1" applyAlignment="1">
      <alignment vertical="top" wrapText="1"/>
    </xf>
    <xf numFmtId="0" fontId="81" fillId="0" borderId="38" xfId="0" applyFont="1" applyBorder="1" applyAlignment="1">
      <alignment horizontal="left" vertical="top" wrapText="1"/>
    </xf>
    <xf numFmtId="165" fontId="9" fillId="0" borderId="38" xfId="0" applyNumberFormat="1" applyFont="1" applyBorder="1" applyAlignment="1" applyProtection="1">
      <alignment horizontal="center" vertical="center"/>
      <protection locked="0"/>
    </xf>
    <xf numFmtId="0" fontId="9" fillId="0" borderId="38" xfId="0" applyFont="1" applyBorder="1" applyAlignment="1" applyProtection="1">
      <alignment horizontal="left" vertical="center" wrapText="1"/>
      <protection locked="0"/>
    </xf>
    <xf numFmtId="165" fontId="45" fillId="0" borderId="38" xfId="0" applyNumberFormat="1" applyFont="1" applyBorder="1" applyAlignment="1" applyProtection="1">
      <alignment horizontal="center" vertical="center" wrapText="1"/>
      <protection locked="0"/>
    </xf>
    <xf numFmtId="165" fontId="39" fillId="0" borderId="41" xfId="0" applyNumberFormat="1" applyFont="1" applyBorder="1" applyAlignment="1" applyProtection="1">
      <alignment horizontal="center" vertical="center" wrapText="1"/>
      <protection locked="0"/>
    </xf>
    <xf numFmtId="0" fontId="45" fillId="0" borderId="41" xfId="0" applyFont="1" applyBorder="1" applyAlignment="1" applyProtection="1">
      <alignment vertical="center" wrapText="1"/>
      <protection locked="0"/>
    </xf>
    <xf numFmtId="9" fontId="66" fillId="0" borderId="38" xfId="212" applyFont="1" applyFill="1" applyBorder="1" applyAlignment="1">
      <alignment horizontal="center" vertical="center" wrapText="1"/>
    </xf>
    <xf numFmtId="0" fontId="66" fillId="0" borderId="38" xfId="0" applyFont="1" applyBorder="1" applyAlignment="1">
      <alignment horizontal="justify" vertical="center" wrapText="1"/>
    </xf>
    <xf numFmtId="0" fontId="39" fillId="0" borderId="2" xfId="0" applyFont="1" applyBorder="1" applyAlignment="1">
      <alignment vertical="center" wrapText="1"/>
    </xf>
    <xf numFmtId="0" fontId="39" fillId="2" borderId="2" xfId="0" applyFont="1" applyFill="1" applyBorder="1" applyAlignment="1">
      <alignment vertical="center" wrapText="1"/>
    </xf>
    <xf numFmtId="0" fontId="9" fillId="42" borderId="4" xfId="0" applyFont="1" applyFill="1" applyBorder="1" applyAlignment="1">
      <alignment horizontal="center" vertical="center" wrapText="1"/>
    </xf>
    <xf numFmtId="0" fontId="9" fillId="0" borderId="6" xfId="0" applyFont="1" applyBorder="1" applyAlignment="1">
      <alignment vertical="center" wrapText="1"/>
    </xf>
    <xf numFmtId="0" fontId="23" fillId="0" borderId="38" xfId="0" applyFont="1" applyBorder="1" applyAlignment="1" applyProtection="1">
      <alignment horizontal="justify" vertical="center" wrapText="1"/>
      <protection locked="0"/>
    </xf>
    <xf numFmtId="0" fontId="20" fillId="0" borderId="38" xfId="213" applyFont="1" applyBorder="1" applyAlignment="1" applyProtection="1">
      <alignment horizontal="left" vertical="center" wrapText="1"/>
      <protection locked="0"/>
    </xf>
    <xf numFmtId="0" fontId="15" fillId="0" borderId="6" xfId="0" applyFont="1" applyBorder="1" applyAlignment="1">
      <alignment horizontal="justify" vertical="center" wrapText="1"/>
    </xf>
    <xf numFmtId="0" fontId="88" fillId="0" borderId="5" xfId="0" applyFont="1" applyBorder="1" applyAlignment="1">
      <alignment horizontal="left" vertical="center" wrapText="1"/>
    </xf>
    <xf numFmtId="0" fontId="39" fillId="0" borderId="2" xfId="0" applyFont="1" applyBorder="1" applyAlignment="1">
      <alignment horizontal="left" vertical="center" wrapText="1"/>
    </xf>
    <xf numFmtId="0" fontId="39" fillId="0" borderId="5" xfId="0" applyFont="1" applyBorder="1" applyAlignment="1">
      <alignment horizontal="left" vertical="center" wrapText="1"/>
    </xf>
    <xf numFmtId="165" fontId="81" fillId="0" borderId="38" xfId="0" applyNumberFormat="1" applyFont="1" applyBorder="1" applyAlignment="1">
      <alignment horizontal="left" vertical="center" wrapText="1"/>
    </xf>
    <xf numFmtId="10" fontId="81" fillId="0" borderId="38" xfId="212" applyNumberFormat="1" applyFont="1" applyFill="1" applyBorder="1" applyAlignment="1">
      <alignment horizontal="center" vertical="center" wrapText="1"/>
    </xf>
    <xf numFmtId="0" fontId="9" fillId="0" borderId="5" xfId="0" applyFont="1" applyBorder="1" applyAlignment="1">
      <alignment horizontal="left" vertical="center" wrapText="1"/>
    </xf>
    <xf numFmtId="0" fontId="19" fillId="42" borderId="2" xfId="0" applyFont="1" applyFill="1" applyBorder="1" applyAlignment="1">
      <alignment horizontal="center" vertical="center"/>
    </xf>
    <xf numFmtId="0" fontId="34" fillId="42" borderId="2" xfId="0" applyFont="1" applyFill="1" applyBorder="1" applyAlignment="1">
      <alignment horizontal="center" vertical="center" wrapText="1"/>
    </xf>
    <xf numFmtId="0" fontId="34" fillId="72" borderId="2" xfId="0" applyFont="1" applyFill="1" applyBorder="1" applyAlignment="1">
      <alignment horizontal="center" vertical="center" wrapText="1"/>
    </xf>
    <xf numFmtId="0" fontId="9" fillId="72" borderId="2" xfId="0" applyFont="1" applyFill="1" applyBorder="1" applyAlignment="1">
      <alignment horizontal="left" vertical="center" wrapText="1"/>
    </xf>
    <xf numFmtId="0" fontId="45" fillId="15" borderId="38" xfId="396" applyFont="1" applyFill="1" applyBorder="1" applyAlignment="1" applyProtection="1">
      <alignment vertical="center" wrapText="1"/>
      <protection locked="0"/>
    </xf>
    <xf numFmtId="165" fontId="9" fillId="15" borderId="38" xfId="396" applyNumberFormat="1" applyFont="1" applyFill="1" applyBorder="1" applyAlignment="1" applyProtection="1">
      <alignment horizontal="center" vertical="center" wrapText="1"/>
      <protection locked="0"/>
    </xf>
    <xf numFmtId="0" fontId="9" fillId="15" borderId="38" xfId="396" applyFont="1" applyFill="1" applyBorder="1" applyAlignment="1" applyProtection="1">
      <alignment vertical="center" wrapText="1"/>
      <protection locked="0"/>
    </xf>
    <xf numFmtId="0" fontId="19" fillId="0" borderId="5" xfId="0" applyFont="1" applyBorder="1" applyAlignment="1">
      <alignment vertical="center"/>
    </xf>
    <xf numFmtId="0" fontId="19" fillId="42" borderId="2" xfId="0" applyFont="1" applyFill="1" applyBorder="1" applyAlignment="1">
      <alignment horizontal="left" vertical="center" wrapText="1"/>
    </xf>
    <xf numFmtId="0" fontId="9" fillId="15" borderId="38" xfId="765" applyFont="1" applyFill="1" applyBorder="1" applyAlignment="1" applyProtection="1">
      <alignment horizontal="justify" vertical="center" wrapText="1"/>
      <protection locked="0"/>
    </xf>
    <xf numFmtId="165" fontId="9" fillId="15" borderId="38" xfId="765" applyNumberFormat="1" applyFont="1" applyFill="1" applyBorder="1" applyAlignment="1" applyProtection="1">
      <alignment horizontal="center" vertical="center" wrapText="1"/>
      <protection locked="0"/>
    </xf>
    <xf numFmtId="0" fontId="9" fillId="15" borderId="54" xfId="765" applyFont="1" applyFill="1" applyBorder="1" applyAlignment="1" applyProtection="1">
      <alignment horizontal="justify" vertical="center" wrapText="1"/>
      <protection locked="0"/>
    </xf>
    <xf numFmtId="165" fontId="38" fillId="15" borderId="38" xfId="396" applyNumberFormat="1" applyFont="1" applyFill="1" applyBorder="1" applyAlignment="1" applyProtection="1">
      <alignment horizontal="center" vertical="center" wrapText="1"/>
      <protection locked="0"/>
    </xf>
    <xf numFmtId="0" fontId="9" fillId="15" borderId="38" xfId="396" applyFont="1" applyFill="1" applyBorder="1" applyAlignment="1" applyProtection="1">
      <alignment horizontal="justify" vertical="center" wrapText="1"/>
      <protection locked="0"/>
    </xf>
    <xf numFmtId="0" fontId="33" fillId="15" borderId="38" xfId="0" applyFont="1" applyFill="1" applyBorder="1" applyAlignment="1" applyProtection="1">
      <alignment horizontal="center" vertical="center" wrapText="1"/>
      <protection locked="0"/>
    </xf>
    <xf numFmtId="0" fontId="38" fillId="15" borderId="38" xfId="765" applyFont="1" applyFill="1" applyBorder="1" applyAlignment="1" applyProtection="1">
      <alignment horizontal="justify" vertical="center" wrapText="1"/>
      <protection locked="0"/>
    </xf>
    <xf numFmtId="0" fontId="19" fillId="0" borderId="5" xfId="0" applyFont="1" applyBorder="1" applyAlignment="1">
      <alignment horizontal="center" vertical="center"/>
    </xf>
    <xf numFmtId="0" fontId="34" fillId="2" borderId="2" xfId="0" applyFont="1" applyFill="1" applyBorder="1" applyAlignment="1">
      <alignment vertical="center" wrapText="1"/>
    </xf>
    <xf numFmtId="0" fontId="39" fillId="15" borderId="38" xfId="396" applyFont="1" applyFill="1" applyBorder="1" applyAlignment="1" applyProtection="1">
      <alignment horizontal="center" vertical="center" wrapText="1"/>
      <protection locked="0"/>
    </xf>
    <xf numFmtId="9" fontId="9" fillId="42" borderId="2" xfId="0" applyNumberFormat="1" applyFont="1" applyFill="1" applyBorder="1" applyAlignment="1">
      <alignment horizontal="center" vertical="center" wrapText="1"/>
    </xf>
    <xf numFmtId="165" fontId="39" fillId="15" borderId="38" xfId="765" applyNumberFormat="1" applyFont="1" applyFill="1" applyBorder="1" applyAlignment="1" applyProtection="1">
      <alignment horizontal="justify" vertical="center" wrapText="1"/>
      <protection locked="0"/>
    </xf>
    <xf numFmtId="165" fontId="9" fillId="15" borderId="38" xfId="765" applyNumberFormat="1" applyFont="1" applyFill="1" applyBorder="1" applyAlignment="1" applyProtection="1">
      <alignment horizontal="justify" vertical="center" wrapText="1"/>
      <protection locked="0"/>
    </xf>
    <xf numFmtId="9" fontId="9" fillId="15" borderId="38" xfId="212" applyFont="1" applyFill="1" applyBorder="1" applyAlignment="1" applyProtection="1">
      <alignment horizontal="center" vertical="center" wrapText="1"/>
      <protection locked="0"/>
    </xf>
    <xf numFmtId="0" fontId="39" fillId="15" borderId="38" xfId="396" applyFont="1" applyFill="1" applyBorder="1" applyAlignment="1" applyProtection="1">
      <alignment horizontal="left" vertical="center" wrapText="1"/>
      <protection locked="0"/>
    </xf>
    <xf numFmtId="0" fontId="19" fillId="15" borderId="38" xfId="0" applyFont="1" applyFill="1" applyBorder="1" applyAlignment="1">
      <alignment horizontal="left" vertical="center" wrapText="1"/>
    </xf>
    <xf numFmtId="0" fontId="19" fillId="0" borderId="38" xfId="0" applyFont="1" applyBorder="1" applyAlignment="1">
      <alignment horizontal="left" vertical="center" wrapText="1"/>
    </xf>
    <xf numFmtId="165" fontId="45" fillId="0" borderId="38" xfId="396" applyNumberFormat="1" applyFont="1" applyBorder="1" applyAlignment="1" applyProtection="1">
      <alignment horizontal="center" vertical="center" wrapText="1"/>
      <protection locked="0"/>
    </xf>
    <xf numFmtId="14" fontId="15" fillId="42" borderId="2" xfId="0" applyNumberFormat="1" applyFont="1" applyFill="1" applyBorder="1" applyAlignment="1">
      <alignment horizontal="center" vertical="center" wrapText="1"/>
    </xf>
    <xf numFmtId="0" fontId="15" fillId="42" borderId="2" xfId="0" applyFont="1" applyFill="1" applyBorder="1" applyAlignment="1">
      <alignment horizontal="center" vertical="center" wrapText="1"/>
    </xf>
    <xf numFmtId="0" fontId="15" fillId="42" borderId="2" xfId="0" applyFont="1" applyFill="1" applyBorder="1" applyAlignment="1">
      <alignment horizontal="left" vertical="center" wrapText="1"/>
    </xf>
    <xf numFmtId="0" fontId="23" fillId="15" borderId="38" xfId="0" applyFont="1" applyFill="1" applyBorder="1" applyAlignment="1" applyProtection="1">
      <alignment horizontal="left" vertical="top" wrapText="1"/>
      <protection locked="0"/>
    </xf>
    <xf numFmtId="0" fontId="15" fillId="15" borderId="2" xfId="0" applyFont="1" applyFill="1" applyBorder="1" applyAlignment="1" applyProtection="1">
      <alignment horizontal="justify" vertical="top" wrapText="1"/>
      <protection locked="0"/>
    </xf>
    <xf numFmtId="168" fontId="15" fillId="15" borderId="38" xfId="0" applyNumberFormat="1" applyFont="1" applyFill="1" applyBorder="1" applyAlignment="1" applyProtection="1">
      <alignment horizontal="center" vertical="center" wrapText="1"/>
      <protection locked="0"/>
    </xf>
    <xf numFmtId="0" fontId="15" fillId="15" borderId="38" xfId="0" applyFont="1" applyFill="1" applyBorder="1" applyAlignment="1" applyProtection="1">
      <alignment horizontal="justify" vertical="center" wrapText="1"/>
      <protection locked="0"/>
    </xf>
    <xf numFmtId="0" fontId="15" fillId="15" borderId="38" xfId="0" applyFont="1" applyFill="1" applyBorder="1" applyAlignment="1" applyProtection="1">
      <alignment horizontal="justify" wrapText="1"/>
      <protection locked="0"/>
    </xf>
    <xf numFmtId="0" fontId="19" fillId="15" borderId="38" xfId="0" applyFont="1" applyFill="1" applyBorder="1" applyAlignment="1" applyProtection="1">
      <alignment horizontal="center"/>
      <protection locked="0"/>
    </xf>
    <xf numFmtId="9" fontId="15" fillId="15" borderId="38" xfId="212" applyFont="1" applyFill="1" applyBorder="1" applyAlignment="1" applyProtection="1">
      <alignment horizontal="left" vertical="center" wrapText="1"/>
      <protection locked="0"/>
    </xf>
    <xf numFmtId="0" fontId="20" fillId="15" borderId="5" xfId="0" applyFont="1" applyFill="1" applyBorder="1" applyAlignment="1" applyProtection="1">
      <alignment horizontal="justify" vertical="center" wrapText="1"/>
      <protection locked="0"/>
    </xf>
    <xf numFmtId="9" fontId="23" fillId="15" borderId="38" xfId="212" applyFont="1" applyFill="1" applyBorder="1" applyAlignment="1" applyProtection="1">
      <alignment horizontal="center" vertical="center" wrapText="1"/>
      <protection locked="0"/>
    </xf>
    <xf numFmtId="0" fontId="15" fillId="2" borderId="2" xfId="0" applyFont="1" applyFill="1" applyBorder="1" applyAlignment="1">
      <alignment horizontal="left" wrapText="1"/>
    </xf>
    <xf numFmtId="9" fontId="15" fillId="2" borderId="2" xfId="0" applyNumberFormat="1" applyFont="1" applyFill="1" applyBorder="1" applyAlignment="1">
      <alignment horizontal="center" vertical="center" wrapText="1"/>
    </xf>
    <xf numFmtId="0" fontId="38" fillId="15" borderId="2" xfId="0" applyFont="1" applyFill="1" applyBorder="1" applyAlignment="1" applyProtection="1">
      <alignment horizontal="justify" vertical="center" wrapText="1"/>
      <protection locked="0"/>
    </xf>
    <xf numFmtId="169" fontId="15" fillId="69" borderId="2" xfId="0" applyNumberFormat="1" applyFont="1" applyFill="1" applyBorder="1" applyAlignment="1">
      <alignment horizontal="center" vertical="center"/>
    </xf>
    <xf numFmtId="0" fontId="15" fillId="69" borderId="2" xfId="0" applyFont="1" applyFill="1" applyBorder="1" applyAlignment="1">
      <alignment horizontal="center" vertical="center" wrapText="1"/>
    </xf>
    <xf numFmtId="9" fontId="15" fillId="69" borderId="2" xfId="0" applyNumberFormat="1" applyFont="1" applyFill="1" applyBorder="1" applyAlignment="1">
      <alignment horizontal="center" vertical="center" wrapText="1"/>
    </xf>
    <xf numFmtId="0" fontId="20" fillId="15" borderId="38" xfId="396" applyFont="1" applyFill="1" applyBorder="1" applyAlignment="1" applyProtection="1">
      <alignment vertical="center" wrapText="1"/>
      <protection locked="0"/>
    </xf>
    <xf numFmtId="169" fontId="66" fillId="42" borderId="2" xfId="0" applyNumberFormat="1" applyFont="1" applyFill="1" applyBorder="1" applyAlignment="1">
      <alignment horizontal="center" vertical="center" wrapText="1"/>
    </xf>
    <xf numFmtId="0" fontId="66" fillId="42" borderId="2" xfId="0" applyFont="1" applyFill="1" applyBorder="1" applyAlignment="1">
      <alignment vertical="center" wrapText="1"/>
    </xf>
    <xf numFmtId="9" fontId="66" fillId="0" borderId="2" xfId="0" applyNumberFormat="1" applyFont="1" applyBorder="1" applyAlignment="1">
      <alignment horizontal="center" vertical="center" wrapText="1"/>
    </xf>
    <xf numFmtId="169" fontId="66" fillId="0" borderId="2" xfId="0" applyNumberFormat="1" applyFont="1" applyBorder="1" applyAlignment="1">
      <alignment horizontal="center" vertical="center" wrapText="1"/>
    </xf>
    <xf numFmtId="0" fontId="66" fillId="0" borderId="2" xfId="0" applyFont="1" applyBorder="1" applyAlignment="1">
      <alignment vertical="center" wrapText="1"/>
    </xf>
    <xf numFmtId="169" fontId="66" fillId="0" borderId="2" xfId="0" applyNumberFormat="1" applyFont="1" applyBorder="1" applyAlignment="1">
      <alignment vertical="center" wrapText="1"/>
    </xf>
    <xf numFmtId="0" fontId="81" fillId="0" borderId="2" xfId="0" applyFont="1" applyBorder="1" applyAlignment="1">
      <alignment vertical="center" wrapText="1"/>
    </xf>
    <xf numFmtId="0" fontId="66" fillId="15" borderId="38" xfId="0" applyFont="1" applyFill="1" applyBorder="1" applyAlignment="1">
      <alignment horizontal="justify" vertical="center" wrapText="1"/>
    </xf>
    <xf numFmtId="9" fontId="66" fillId="15" borderId="38" xfId="212" applyFont="1" applyFill="1" applyBorder="1" applyAlignment="1">
      <alignment horizontal="center" vertical="center" wrapText="1"/>
    </xf>
    <xf numFmtId="0" fontId="66" fillId="15" borderId="38" xfId="0" applyFont="1" applyFill="1" applyBorder="1" applyAlignment="1">
      <alignment vertical="center" wrapText="1"/>
    </xf>
    <xf numFmtId="165" fontId="66" fillId="15" borderId="38" xfId="0" applyNumberFormat="1" applyFont="1" applyFill="1" applyBorder="1" applyAlignment="1">
      <alignment horizontal="center" vertical="center" wrapText="1"/>
    </xf>
    <xf numFmtId="165" fontId="19" fillId="0" borderId="38" xfId="0" applyNumberFormat="1" applyFont="1" applyBorder="1" applyAlignment="1">
      <alignment horizontal="center" vertical="center" wrapText="1"/>
    </xf>
    <xf numFmtId="0" fontId="19" fillId="0" borderId="38" xfId="0" applyFont="1" applyBorder="1" applyAlignment="1">
      <alignment horizontal="justify" vertical="top" wrapText="1"/>
    </xf>
    <xf numFmtId="9" fontId="19" fillId="0" borderId="38" xfId="212" applyFont="1" applyBorder="1" applyAlignment="1">
      <alignment horizontal="center" vertical="center" wrapText="1"/>
    </xf>
    <xf numFmtId="0" fontId="45" fillId="0" borderId="2" xfId="0" applyFont="1" applyBorder="1" applyAlignment="1">
      <alignment horizontal="center" vertical="center" wrapText="1"/>
    </xf>
    <xf numFmtId="0" fontId="34" fillId="0" borderId="38" xfId="0" applyFont="1" applyBorder="1" applyAlignment="1">
      <alignment horizontal="center" vertical="center" wrapText="1"/>
    </xf>
    <xf numFmtId="0" fontId="45" fillId="0" borderId="38" xfId="396" applyFont="1" applyBorder="1" applyAlignment="1" applyProtection="1">
      <alignment vertical="center" wrapText="1"/>
      <protection locked="0"/>
    </xf>
    <xf numFmtId="169" fontId="9" fillId="15" borderId="2" xfId="0" applyNumberFormat="1" applyFont="1" applyFill="1" applyBorder="1" applyAlignment="1">
      <alignment horizontal="center" vertical="center" wrapText="1"/>
    </xf>
    <xf numFmtId="0" fontId="9" fillId="15" borderId="2" xfId="0" applyFont="1" applyFill="1" applyBorder="1" applyAlignment="1">
      <alignment vertical="center" wrapText="1"/>
    </xf>
    <xf numFmtId="9" fontId="39" fillId="0" borderId="2" xfId="0" applyNumberFormat="1" applyFont="1" applyBorder="1" applyAlignment="1">
      <alignment horizontal="center" vertical="center" wrapText="1"/>
    </xf>
    <xf numFmtId="167" fontId="15" fillId="0" borderId="2" xfId="0" applyNumberFormat="1" applyFont="1" applyBorder="1" applyAlignment="1">
      <alignment horizontal="center" vertical="center" wrapText="1"/>
    </xf>
    <xf numFmtId="0" fontId="19" fillId="0" borderId="18" xfId="0" applyFont="1" applyBorder="1" applyAlignment="1">
      <alignment vertical="center" wrapText="1"/>
    </xf>
    <xf numFmtId="0" fontId="33" fillId="0" borderId="38" xfId="0" applyFont="1" applyBorder="1" applyAlignment="1">
      <alignment vertical="top" wrapText="1"/>
    </xf>
    <xf numFmtId="0" fontId="66" fillId="15" borderId="2" xfId="0" applyFont="1" applyFill="1" applyBorder="1" applyAlignment="1">
      <alignment vertical="center" wrapText="1"/>
    </xf>
    <xf numFmtId="9" fontId="14" fillId="0" borderId="2" xfId="0" applyNumberFormat="1" applyFont="1" applyBorder="1" applyAlignment="1">
      <alignment horizontal="center" vertical="center" wrapText="1"/>
    </xf>
    <xf numFmtId="0" fontId="46" fillId="0" borderId="38" xfId="0" applyFont="1" applyBorder="1" applyAlignment="1">
      <alignment vertical="center" wrapText="1"/>
    </xf>
    <xf numFmtId="9" fontId="34" fillId="0" borderId="38" xfId="212" applyFont="1" applyBorder="1" applyAlignment="1">
      <alignment horizontal="center" vertical="center" wrapText="1"/>
    </xf>
    <xf numFmtId="165" fontId="46" fillId="0" borderId="38" xfId="0" applyNumberFormat="1" applyFont="1" applyBorder="1" applyAlignment="1">
      <alignment horizontal="center" vertical="center" wrapText="1"/>
    </xf>
    <xf numFmtId="10" fontId="15" fillId="15" borderId="38" xfId="212" applyNumberFormat="1" applyFont="1" applyFill="1" applyBorder="1" applyAlignment="1" applyProtection="1">
      <alignment horizontal="center" vertical="center" wrapText="1"/>
      <protection locked="0"/>
    </xf>
    <xf numFmtId="9" fontId="45" fillId="0" borderId="38" xfId="212" applyFont="1" applyFill="1" applyBorder="1" applyAlignment="1" applyProtection="1">
      <alignment horizontal="center" vertical="center" wrapText="1"/>
      <protection locked="0"/>
    </xf>
    <xf numFmtId="0" fontId="20" fillId="2" borderId="4" xfId="0" applyFont="1" applyFill="1" applyBorder="1" applyAlignment="1">
      <alignment horizontal="left" vertical="center" wrapText="1"/>
    </xf>
    <xf numFmtId="0" fontId="68" fillId="0" borderId="14" xfId="0" applyFont="1" applyBorder="1" applyAlignment="1">
      <alignment horizontal="left" vertical="center"/>
    </xf>
    <xf numFmtId="0" fontId="20" fillId="0" borderId="4" xfId="0" applyFont="1" applyBorder="1" applyAlignment="1">
      <alignment horizontal="left" vertical="center" wrapText="1"/>
    </xf>
    <xf numFmtId="0" fontId="23" fillId="4" borderId="28" xfId="0" applyFont="1" applyFill="1" applyBorder="1" applyAlignment="1">
      <alignment horizontal="center" vertical="center"/>
    </xf>
    <xf numFmtId="0" fontId="68" fillId="0" borderId="21" xfId="0" applyFont="1" applyBorder="1" applyAlignment="1">
      <alignment horizontal="center" vertical="center"/>
    </xf>
    <xf numFmtId="0" fontId="68" fillId="0" borderId="27" xfId="0" applyFont="1" applyBorder="1" applyAlignment="1">
      <alignment horizontal="center" vertical="center"/>
    </xf>
    <xf numFmtId="0" fontId="23" fillId="4" borderId="4" xfId="0" applyFont="1" applyFill="1" applyBorder="1" applyAlignment="1">
      <alignment horizontal="center" vertical="center"/>
    </xf>
    <xf numFmtId="0" fontId="68" fillId="0" borderId="14" xfId="0" applyFont="1" applyBorder="1" applyAlignment="1">
      <alignment horizontal="center" vertical="center"/>
    </xf>
    <xf numFmtId="0" fontId="23" fillId="45" borderId="28" xfId="0" applyFont="1" applyFill="1" applyBorder="1" applyAlignment="1">
      <alignment horizontal="center" vertical="center"/>
    </xf>
    <xf numFmtId="14" fontId="20" fillId="0" borderId="23" xfId="0" applyNumberFormat="1" applyFont="1" applyBorder="1" applyAlignment="1">
      <alignment horizontal="left" vertical="center"/>
    </xf>
    <xf numFmtId="0" fontId="68" fillId="0" borderId="23" xfId="0" applyFont="1" applyBorder="1" applyAlignment="1">
      <alignment horizontal="left" vertical="center"/>
    </xf>
    <xf numFmtId="0" fontId="23" fillId="2" borderId="23" xfId="0" applyFont="1" applyFill="1" applyBorder="1" applyAlignment="1">
      <alignment horizontal="center" vertical="center"/>
    </xf>
    <xf numFmtId="0" fontId="73" fillId="0" borderId="23" xfId="0" applyFont="1" applyBorder="1" applyAlignment="1">
      <alignment horizontal="center" vertical="center"/>
    </xf>
    <xf numFmtId="0" fontId="68" fillId="0" borderId="26" xfId="0" applyFont="1" applyBorder="1" applyAlignment="1">
      <alignment horizontal="center" vertical="center"/>
    </xf>
    <xf numFmtId="0" fontId="15" fillId="0" borderId="4" xfId="0" applyFont="1" applyBorder="1" applyAlignment="1">
      <alignment horizontal="justify" vertical="center" wrapText="1"/>
    </xf>
    <xf numFmtId="0" fontId="39" fillId="0" borderId="14" xfId="0" applyFont="1" applyBorder="1" applyAlignment="1">
      <alignment horizontal="justify" vertical="center"/>
    </xf>
    <xf numFmtId="0" fontId="23" fillId="2" borderId="23" xfId="0" applyFont="1" applyFill="1" applyBorder="1" applyAlignment="1">
      <alignment horizontal="left" vertical="center"/>
    </xf>
    <xf numFmtId="0" fontId="16" fillId="4" borderId="28" xfId="0" applyFont="1" applyFill="1" applyBorder="1" applyAlignment="1">
      <alignment horizontal="center" vertical="center"/>
    </xf>
    <xf numFmtId="0" fontId="39" fillId="0" borderId="21" xfId="0" applyFont="1" applyBorder="1"/>
    <xf numFmtId="0" fontId="39" fillId="0" borderId="27" xfId="0" applyFont="1" applyBorder="1"/>
    <xf numFmtId="0" fontId="16" fillId="4" borderId="4" xfId="0" applyFont="1" applyFill="1" applyBorder="1" applyAlignment="1">
      <alignment horizontal="justify" vertical="center"/>
    </xf>
    <xf numFmtId="0" fontId="16" fillId="45" borderId="28" xfId="0" applyFont="1" applyFill="1" applyBorder="1" applyAlignment="1">
      <alignment horizontal="center"/>
    </xf>
    <xf numFmtId="0" fontId="16" fillId="2" borderId="23" xfId="0" applyFont="1" applyFill="1" applyBorder="1" applyAlignment="1">
      <alignment horizontal="center" vertical="center"/>
    </xf>
    <xf numFmtId="0" fontId="20" fillId="0" borderId="23" xfId="0" applyFont="1" applyBorder="1" applyAlignment="1">
      <alignment horizontal="center" vertical="center"/>
    </xf>
    <xf numFmtId="0" fontId="16" fillId="4" borderId="4" xfId="0" applyFont="1" applyFill="1" applyBorder="1" applyAlignment="1">
      <alignment horizontal="center"/>
    </xf>
    <xf numFmtId="0" fontId="39" fillId="0" borderId="26" xfId="0" applyFont="1" applyBorder="1"/>
    <xf numFmtId="0" fontId="39" fillId="0" borderId="14" xfId="0" applyFont="1" applyBorder="1"/>
    <xf numFmtId="0" fontId="16" fillId="4" borderId="28" xfId="0" applyFont="1" applyFill="1" applyBorder="1" applyAlignment="1">
      <alignment horizontal="justify" vertical="center"/>
    </xf>
    <xf numFmtId="0" fontId="39" fillId="0" borderId="27" xfId="0" applyFont="1" applyBorder="1" applyAlignment="1">
      <alignment horizontal="justify" vertical="center"/>
    </xf>
    <xf numFmtId="0" fontId="39" fillId="0" borderId="23" xfId="0" applyFont="1" applyBorder="1" applyAlignment="1">
      <alignment horizontal="center" vertical="center"/>
    </xf>
    <xf numFmtId="169" fontId="19" fillId="0" borderId="23" xfId="0" applyNumberFormat="1" applyFont="1" applyBorder="1" applyAlignment="1">
      <alignment horizontal="center" vertical="center"/>
    </xf>
    <xf numFmtId="0" fontId="20" fillId="0" borderId="84" xfId="0" applyFont="1" applyBorder="1" applyAlignment="1">
      <alignment horizontal="left" vertical="center" wrapText="1"/>
    </xf>
    <xf numFmtId="0" fontId="68" fillId="0" borderId="85" xfId="0" applyFont="1" applyBorder="1" applyAlignment="1">
      <alignment horizontal="left" vertical="center"/>
    </xf>
    <xf numFmtId="0" fontId="16" fillId="2" borderId="23" xfId="0" applyFont="1" applyFill="1" applyBorder="1" applyAlignment="1">
      <alignment horizontal="center"/>
    </xf>
    <xf numFmtId="0" fontId="68" fillId="0" borderId="23" xfId="0" applyFont="1" applyBorder="1"/>
    <xf numFmtId="0" fontId="68" fillId="0" borderId="23" xfId="0" applyFont="1" applyBorder="1" applyAlignment="1">
      <alignment horizontal="center" vertical="center"/>
    </xf>
    <xf numFmtId="0" fontId="73" fillId="0" borderId="23" xfId="0" applyFont="1" applyBorder="1"/>
    <xf numFmtId="0" fontId="20" fillId="0" borderId="22" xfId="0" applyFont="1" applyBorder="1" applyAlignment="1">
      <alignment horizontal="left" vertical="center" wrapText="1"/>
    </xf>
    <xf numFmtId="0" fontId="68" fillId="0" borderId="19" xfId="0" applyFont="1" applyBorder="1" applyAlignment="1">
      <alignment horizontal="left" vertical="center"/>
    </xf>
    <xf numFmtId="0" fontId="15" fillId="0" borderId="4" xfId="0" applyFont="1" applyBorder="1" applyAlignment="1">
      <alignment horizontal="left" vertical="center" wrapText="1"/>
    </xf>
    <xf numFmtId="0" fontId="68" fillId="0" borderId="14" xfId="0" applyFont="1" applyBorder="1"/>
    <xf numFmtId="0" fontId="15" fillId="0" borderId="4" xfId="0" applyFont="1" applyBorder="1" applyAlignment="1">
      <alignment horizontal="left" vertical="top" wrapText="1"/>
    </xf>
    <xf numFmtId="0" fontId="15" fillId="0" borderId="4" xfId="0" applyFont="1" applyBorder="1" applyAlignment="1">
      <alignment horizontal="center" vertical="top" wrapText="1"/>
    </xf>
    <xf numFmtId="0" fontId="68" fillId="0" borderId="21" xfId="0" applyFont="1" applyBorder="1"/>
    <xf numFmtId="0" fontId="68" fillId="0" borderId="27" xfId="0" applyFont="1" applyBorder="1"/>
    <xf numFmtId="0" fontId="16" fillId="4" borderId="4" xfId="0" applyFont="1" applyFill="1" applyBorder="1" applyAlignment="1">
      <alignment horizontal="center" vertical="center"/>
    </xf>
    <xf numFmtId="0" fontId="15" fillId="2" borderId="4" xfId="0" applyFont="1" applyFill="1" applyBorder="1" applyAlignment="1">
      <alignment horizontal="left" vertical="top" wrapText="1"/>
    </xf>
    <xf numFmtId="0" fontId="68" fillId="0" borderId="26" xfId="0" applyFont="1" applyBorder="1"/>
    <xf numFmtId="0" fontId="16" fillId="4" borderId="28" xfId="0" applyFont="1" applyFill="1" applyBorder="1" applyAlignment="1">
      <alignment horizontal="center"/>
    </xf>
    <xf numFmtId="0" fontId="75" fillId="0" borderId="4" xfId="0" applyFont="1" applyBorder="1" applyAlignment="1">
      <alignment horizontal="left" vertical="top" wrapText="1"/>
    </xf>
    <xf numFmtId="0" fontId="74" fillId="48" borderId="28" xfId="0" applyFont="1" applyFill="1" applyBorder="1" applyAlignment="1">
      <alignment horizontal="center" vertical="top" wrapText="1"/>
    </xf>
    <xf numFmtId="0" fontId="74" fillId="48" borderId="4" xfId="0" applyFont="1" applyFill="1" applyBorder="1" applyAlignment="1">
      <alignment horizontal="center" vertical="top" wrapText="1"/>
    </xf>
    <xf numFmtId="0" fontId="74" fillId="49" borderId="28" xfId="0" applyFont="1" applyFill="1" applyBorder="1" applyAlignment="1">
      <alignment horizontal="center" vertical="top" wrapText="1"/>
    </xf>
    <xf numFmtId="167" fontId="19" fillId="0" borderId="23" xfId="0" applyNumberFormat="1" applyFont="1" applyBorder="1" applyAlignment="1">
      <alignment horizontal="center" vertical="center"/>
    </xf>
    <xf numFmtId="0" fontId="68" fillId="0" borderId="23" xfId="0" applyFont="1" applyBorder="1" applyAlignment="1">
      <alignment horizontal="center"/>
    </xf>
    <xf numFmtId="0" fontId="23" fillId="0" borderId="23" xfId="0" applyFont="1" applyBorder="1" applyAlignment="1">
      <alignment horizontal="center" vertical="center"/>
    </xf>
    <xf numFmtId="0" fontId="73" fillId="0" borderId="23" xfId="0" applyFont="1" applyBorder="1" applyAlignment="1">
      <alignment horizontal="center"/>
    </xf>
    <xf numFmtId="0" fontId="74" fillId="48" borderId="4" xfId="0" applyFont="1" applyFill="1" applyBorder="1" applyAlignment="1">
      <alignment horizontal="center"/>
    </xf>
    <xf numFmtId="0" fontId="74" fillId="48" borderId="28" xfId="0" applyFont="1" applyFill="1" applyBorder="1" applyAlignment="1">
      <alignment horizontal="center"/>
    </xf>
    <xf numFmtId="0" fontId="20" fillId="2" borderId="26" xfId="0" applyFont="1" applyFill="1" applyBorder="1" applyAlignment="1">
      <alignment horizontal="left" vertical="center" wrapText="1"/>
    </xf>
    <xf numFmtId="0" fontId="20" fillId="0" borderId="26" xfId="0" applyFont="1" applyBorder="1" applyAlignment="1">
      <alignment horizontal="left" vertical="center" wrapText="1"/>
    </xf>
    <xf numFmtId="0" fontId="72" fillId="38" borderId="18" xfId="213" applyFont="1" applyFill="1" applyAlignment="1">
      <alignment horizontal="center"/>
    </xf>
    <xf numFmtId="0" fontId="20" fillId="42" borderId="26" xfId="0" applyFont="1" applyFill="1" applyBorder="1" applyAlignment="1">
      <alignment horizontal="left" vertical="center" wrapText="1"/>
    </xf>
    <xf numFmtId="0" fontId="20" fillId="0" borderId="28" xfId="0" applyFont="1" applyBorder="1" applyAlignment="1">
      <alignment horizontal="left" vertical="center" wrapText="1"/>
    </xf>
    <xf numFmtId="0" fontId="68" fillId="0" borderId="27" xfId="0" applyFont="1" applyBorder="1" applyAlignment="1">
      <alignment horizontal="left" vertical="center"/>
    </xf>
    <xf numFmtId="0" fontId="20" fillId="42" borderId="4" xfId="0" applyFont="1" applyFill="1" applyBorder="1" applyAlignment="1">
      <alignment horizontal="left" vertical="center" wrapText="1"/>
    </xf>
    <xf numFmtId="0" fontId="69" fillId="0" borderId="23" xfId="0" applyFont="1" applyBorder="1" applyAlignment="1">
      <alignment horizontal="center" vertical="center"/>
    </xf>
    <xf numFmtId="0" fontId="70" fillId="0" borderId="23" xfId="0" applyFont="1" applyBorder="1" applyAlignment="1">
      <alignment horizontal="center" vertical="center"/>
    </xf>
    <xf numFmtId="167" fontId="20" fillId="0" borderId="23" xfId="0" applyNumberFormat="1" applyFont="1" applyBorder="1" applyAlignment="1">
      <alignment horizontal="left" vertical="center"/>
    </xf>
    <xf numFmtId="0" fontId="69" fillId="46" borderId="23" xfId="0" applyFont="1" applyFill="1" applyBorder="1" applyAlignment="1">
      <alignment horizontal="center" vertical="center"/>
    </xf>
    <xf numFmtId="0" fontId="70" fillId="20" borderId="23" xfId="0" applyFont="1" applyFill="1" applyBorder="1" applyAlignment="1">
      <alignment horizontal="center" vertical="center"/>
    </xf>
    <xf numFmtId="0" fontId="20" fillId="15" borderId="4" xfId="0" applyFont="1" applyFill="1" applyBorder="1" applyAlignment="1">
      <alignment horizontal="left" vertical="center" wrapText="1"/>
    </xf>
    <xf numFmtId="0" fontId="68" fillId="15" borderId="14" xfId="0" applyFont="1" applyFill="1" applyBorder="1" applyAlignment="1">
      <alignment horizontal="left" vertical="center"/>
    </xf>
    <xf numFmtId="167" fontId="20" fillId="15" borderId="23" xfId="0" applyNumberFormat="1" applyFont="1" applyFill="1" applyBorder="1" applyAlignment="1">
      <alignment horizontal="left" vertical="center"/>
    </xf>
    <xf numFmtId="0" fontId="68" fillId="15" borderId="23" xfId="0" applyFont="1" applyFill="1" applyBorder="1" applyAlignment="1">
      <alignment horizontal="left" vertical="center"/>
    </xf>
    <xf numFmtId="0" fontId="69" fillId="2" borderId="23" xfId="0" applyFont="1" applyFill="1" applyBorder="1" applyAlignment="1">
      <alignment horizontal="center" vertical="center"/>
    </xf>
    <xf numFmtId="0" fontId="12" fillId="2" borderId="23" xfId="0" applyFont="1" applyFill="1" applyBorder="1" applyAlignment="1">
      <alignment horizontal="center"/>
    </xf>
    <xf numFmtId="0" fontId="70" fillId="0" borderId="23" xfId="0" applyFont="1" applyBorder="1"/>
    <xf numFmtId="167" fontId="19" fillId="0" borderId="23" xfId="0" applyNumberFormat="1" applyFont="1" applyBorder="1" applyAlignment="1">
      <alignment horizontal="left"/>
    </xf>
    <xf numFmtId="0" fontId="16" fillId="4" borderId="4" xfId="213" applyFont="1" applyFill="1" applyBorder="1" applyAlignment="1">
      <alignment horizontal="center" vertical="center"/>
    </xf>
    <xf numFmtId="0" fontId="16" fillId="4" borderId="26" xfId="213" applyFont="1" applyFill="1" applyBorder="1" applyAlignment="1">
      <alignment horizontal="center" vertical="center"/>
    </xf>
    <xf numFmtId="0" fontId="16" fillId="4" borderId="21" xfId="213" applyFont="1" applyFill="1" applyBorder="1" applyAlignment="1">
      <alignment horizontal="center" vertical="center"/>
    </xf>
    <xf numFmtId="0" fontId="16" fillId="4" borderId="27" xfId="213" applyFont="1" applyFill="1" applyBorder="1" applyAlignment="1">
      <alignment horizontal="center" vertical="center"/>
    </xf>
    <xf numFmtId="0" fontId="16" fillId="4" borderId="38" xfId="213" applyFont="1" applyFill="1" applyBorder="1" applyAlignment="1">
      <alignment horizontal="center" vertical="center"/>
    </xf>
    <xf numFmtId="0" fontId="16" fillId="25" borderId="4" xfId="213" applyFont="1" applyFill="1" applyBorder="1" applyAlignment="1">
      <alignment horizontal="center"/>
    </xf>
    <xf numFmtId="0" fontId="20" fillId="26" borderId="26" xfId="213" applyFont="1" applyFill="1" applyBorder="1"/>
    <xf numFmtId="0" fontId="20" fillId="26" borderId="18" xfId="213" applyFont="1" applyFill="1"/>
    <xf numFmtId="0" fontId="20" fillId="26" borderId="20" xfId="213" applyFont="1" applyFill="1" applyBorder="1"/>
    <xf numFmtId="0" fontId="16" fillId="4" borderId="38" xfId="213" applyFont="1" applyFill="1" applyBorder="1" applyAlignment="1">
      <alignment horizontal="center"/>
    </xf>
    <xf numFmtId="0" fontId="16" fillId="4" borderId="28" xfId="213" applyFont="1" applyFill="1" applyBorder="1" applyAlignment="1">
      <alignment horizontal="center"/>
    </xf>
    <xf numFmtId="0" fontId="16" fillId="4" borderId="27" xfId="213" applyFont="1" applyFill="1" applyBorder="1" applyAlignment="1">
      <alignment horizontal="center"/>
    </xf>
    <xf numFmtId="0" fontId="12" fillId="20" borderId="39" xfId="213" applyFont="1" applyFill="1" applyBorder="1" applyAlignment="1">
      <alignment horizontal="center"/>
    </xf>
    <xf numFmtId="0" fontId="15" fillId="2" borderId="39" xfId="213" applyFont="1" applyFill="1" applyBorder="1" applyAlignment="1">
      <alignment horizontal="center"/>
    </xf>
    <xf numFmtId="0" fontId="20" fillId="0" borderId="39" xfId="213" applyFont="1" applyBorder="1"/>
    <xf numFmtId="0" fontId="16" fillId="4" borderId="4" xfId="213" applyFont="1" applyFill="1" applyBorder="1" applyAlignment="1">
      <alignment horizontal="center"/>
    </xf>
    <xf numFmtId="0" fontId="20" fillId="0" borderId="26" xfId="213" applyFont="1" applyBorder="1"/>
    <xf numFmtId="0" fontId="20" fillId="0" borderId="14" xfId="213" applyFont="1" applyBorder="1"/>
    <xf numFmtId="14" fontId="20" fillId="0" borderId="23" xfId="0" applyNumberFormat="1" applyFont="1" applyBorder="1" applyAlignment="1">
      <alignment horizontal="center" vertical="center"/>
    </xf>
    <xf numFmtId="0" fontId="20" fillId="2" borderId="23" xfId="0" applyFont="1" applyFill="1" applyBorder="1" applyAlignment="1">
      <alignment horizontal="center" vertical="center"/>
    </xf>
    <xf numFmtId="0" fontId="69" fillId="2" borderId="23" xfId="0" applyFont="1" applyFill="1" applyBorder="1" applyAlignment="1">
      <alignment horizontal="center" vertical="center" wrapText="1"/>
    </xf>
    <xf numFmtId="0" fontId="70" fillId="0" borderId="23" xfId="0" applyFont="1" applyBorder="1" applyAlignment="1">
      <alignment horizontal="center" vertical="center" wrapText="1"/>
    </xf>
    <xf numFmtId="0" fontId="87" fillId="0" borderId="14" xfId="0" applyFont="1" applyBorder="1" applyAlignment="1">
      <alignment horizontal="left" vertical="center"/>
    </xf>
    <xf numFmtId="0" fontId="8" fillId="0" borderId="14" xfId="0" applyFont="1" applyBorder="1"/>
    <xf numFmtId="0" fontId="12" fillId="2" borderId="39" xfId="213" applyFont="1" applyFill="1" applyBorder="1" applyAlignment="1">
      <alignment horizontal="center"/>
    </xf>
    <xf numFmtId="165" fontId="19" fillId="0" borderId="39" xfId="213" applyNumberFormat="1" applyFont="1" applyBorder="1" applyAlignment="1">
      <alignment horizontal="left"/>
    </xf>
    <xf numFmtId="0" fontId="19" fillId="0" borderId="38" xfId="213" applyFont="1" applyBorder="1" applyAlignment="1">
      <alignment horizontal="center"/>
    </xf>
    <xf numFmtId="0" fontId="25" fillId="0" borderId="38" xfId="213" applyFont="1" applyBorder="1" applyAlignment="1">
      <alignment horizontal="center" vertical="center" wrapText="1"/>
    </xf>
    <xf numFmtId="0" fontId="25" fillId="0" borderId="38" xfId="213" applyFont="1" applyBorder="1" applyAlignment="1">
      <alignment horizontal="center" vertical="center"/>
    </xf>
    <xf numFmtId="165" fontId="19" fillId="0" borderId="39" xfId="213" applyNumberFormat="1" applyFont="1" applyBorder="1" applyAlignment="1">
      <alignment horizontal="center"/>
    </xf>
    <xf numFmtId="0" fontId="13" fillId="2" borderId="39" xfId="213" applyFont="1" applyFill="1" applyBorder="1" applyAlignment="1">
      <alignment horizontal="center"/>
    </xf>
    <xf numFmtId="0" fontId="34" fillId="0" borderId="45" xfId="213" applyFont="1" applyBorder="1" applyAlignment="1">
      <alignment horizontal="center" vertical="center"/>
    </xf>
    <xf numFmtId="0" fontId="34" fillId="0" borderId="63" xfId="213" applyFont="1" applyBorder="1" applyAlignment="1">
      <alignment horizontal="center" vertical="center"/>
    </xf>
    <xf numFmtId="0" fontId="34" fillId="0" borderId="44" xfId="213" applyFont="1" applyBorder="1" applyAlignment="1">
      <alignment horizontal="center" vertical="center"/>
    </xf>
    <xf numFmtId="0" fontId="33" fillId="0" borderId="38" xfId="213" applyFont="1" applyBorder="1" applyAlignment="1">
      <alignment horizontal="center" vertical="center" wrapText="1"/>
    </xf>
    <xf numFmtId="0" fontId="33" fillId="0" borderId="38" xfId="213" applyFont="1" applyBorder="1" applyAlignment="1">
      <alignment horizontal="center" vertical="center"/>
    </xf>
    <xf numFmtId="0" fontId="39" fillId="0" borderId="61" xfId="396" applyFont="1" applyBorder="1" applyAlignment="1" applyProtection="1">
      <alignment horizontal="center" vertical="center" textRotation="90" wrapText="1"/>
      <protection locked="0"/>
    </xf>
    <xf numFmtId="0" fontId="39" fillId="0" borderId="63" xfId="396" applyFont="1" applyBorder="1" applyAlignment="1" applyProtection="1">
      <alignment horizontal="center" vertical="center" textRotation="90" wrapText="1"/>
      <protection locked="0"/>
    </xf>
    <xf numFmtId="0" fontId="39" fillId="0" borderId="65" xfId="396" applyFont="1" applyBorder="1" applyAlignment="1" applyProtection="1">
      <alignment horizontal="center" vertical="center" textRotation="90" wrapText="1"/>
      <protection locked="0"/>
    </xf>
    <xf numFmtId="0" fontId="39" fillId="0" borderId="54" xfId="0" applyFont="1" applyBorder="1" applyAlignment="1">
      <alignment horizontal="center" vertical="center" wrapText="1"/>
    </xf>
    <xf numFmtId="0" fontId="68" fillId="0" borderId="38" xfId="0" applyFont="1" applyBorder="1" applyAlignment="1">
      <alignment vertical="center"/>
    </xf>
    <xf numFmtId="0" fontId="68" fillId="0" borderId="59" xfId="0" applyFont="1" applyBorder="1" applyAlignment="1">
      <alignment vertical="center"/>
    </xf>
    <xf numFmtId="0" fontId="39" fillId="0" borderId="61" xfId="396" applyFont="1" applyBorder="1" applyAlignment="1" applyProtection="1">
      <alignment horizontal="center" vertical="center" wrapText="1"/>
      <protection locked="0"/>
    </xf>
    <xf numFmtId="0" fontId="39" fillId="0" borderId="63" xfId="396" applyFont="1" applyBorder="1" applyAlignment="1" applyProtection="1">
      <alignment horizontal="center" vertical="center" wrapText="1"/>
      <protection locked="0"/>
    </xf>
    <xf numFmtId="0" fontId="39" fillId="0" borderId="65" xfId="396" applyFont="1" applyBorder="1" applyAlignment="1" applyProtection="1">
      <alignment horizontal="center" vertical="center" wrapText="1"/>
      <protection locked="0"/>
    </xf>
    <xf numFmtId="0" fontId="45" fillId="0" borderId="61" xfId="396" applyFont="1" applyBorder="1" applyAlignment="1">
      <alignment horizontal="center" vertical="center" wrapText="1"/>
    </xf>
    <xf numFmtId="0" fontId="45" fillId="0" borderId="63" xfId="396" applyFont="1" applyBorder="1" applyAlignment="1">
      <alignment horizontal="center" vertical="center" wrapText="1"/>
    </xf>
    <xf numFmtId="0" fontId="45" fillId="0" borderId="65" xfId="396" applyFont="1" applyBorder="1" applyAlignment="1">
      <alignment horizontal="center" vertical="center" wrapText="1"/>
    </xf>
    <xf numFmtId="9" fontId="39" fillId="0" borderId="61" xfId="396" applyNumberFormat="1" applyFont="1" applyBorder="1" applyAlignment="1">
      <alignment horizontal="center" vertical="center" wrapText="1"/>
    </xf>
    <xf numFmtId="9" fontId="39" fillId="0" borderId="63" xfId="396" applyNumberFormat="1" applyFont="1" applyBorder="1" applyAlignment="1">
      <alignment horizontal="center" vertical="center" wrapText="1"/>
    </xf>
    <xf numFmtId="9" fontId="39" fillId="0" borderId="65" xfId="396" applyNumberFormat="1" applyFont="1" applyBorder="1" applyAlignment="1">
      <alignment horizontal="center" vertical="center" wrapText="1"/>
    </xf>
    <xf numFmtId="9" fontId="39" fillId="0" borderId="61" xfId="396" applyNumberFormat="1" applyFont="1" applyBorder="1" applyAlignment="1" applyProtection="1">
      <alignment horizontal="center" vertical="center" wrapText="1"/>
      <protection locked="0"/>
    </xf>
    <xf numFmtId="9" fontId="39" fillId="0" borderId="63" xfId="396" applyNumberFormat="1" applyFont="1" applyBorder="1" applyAlignment="1" applyProtection="1">
      <alignment horizontal="center" vertical="center" wrapText="1"/>
      <protection locked="0"/>
    </xf>
    <xf numFmtId="9" fontId="39" fillId="0" borderId="65" xfId="396" applyNumberFormat="1" applyFont="1" applyBorder="1" applyAlignment="1" applyProtection="1">
      <alignment horizontal="center" vertical="center" wrapText="1"/>
      <protection locked="0"/>
    </xf>
    <xf numFmtId="0" fontId="39" fillId="0" borderId="86" xfId="396" applyFont="1" applyBorder="1" applyAlignment="1" applyProtection="1">
      <alignment horizontal="center" vertical="center" wrapText="1"/>
      <protection locked="0"/>
    </xf>
    <xf numFmtId="0" fontId="39" fillId="0" borderId="87" xfId="396" applyFont="1" applyBorder="1" applyAlignment="1" applyProtection="1">
      <alignment horizontal="center" vertical="center" wrapText="1"/>
      <protection locked="0"/>
    </xf>
    <xf numFmtId="0" fontId="39" fillId="0" borderId="88" xfId="396" applyFont="1" applyBorder="1" applyAlignment="1" applyProtection="1">
      <alignment horizontal="center" vertical="center" wrapText="1"/>
      <protection locked="0"/>
    </xf>
    <xf numFmtId="0" fontId="45" fillId="15" borderId="61" xfId="396" applyFont="1" applyFill="1" applyBorder="1" applyAlignment="1" applyProtection="1">
      <alignment horizontal="center" vertical="center" wrapText="1"/>
      <protection locked="0"/>
    </xf>
    <xf numFmtId="0" fontId="45" fillId="15" borderId="63" xfId="396" applyFont="1" applyFill="1" applyBorder="1" applyAlignment="1" applyProtection="1">
      <alignment horizontal="center" vertical="center" wrapText="1"/>
      <protection locked="0"/>
    </xf>
    <xf numFmtId="0" fontId="45" fillId="15" borderId="65" xfId="396" applyFont="1" applyFill="1" applyBorder="1" applyAlignment="1" applyProtection="1">
      <alignment horizontal="center" vertical="center" wrapText="1"/>
      <protection locked="0"/>
    </xf>
    <xf numFmtId="0" fontId="39" fillId="0" borderId="44" xfId="0" applyFont="1" applyBorder="1" applyAlignment="1">
      <alignment horizontal="left" vertical="center" wrapText="1"/>
    </xf>
    <xf numFmtId="0" fontId="68" fillId="0" borderId="38" xfId="0" applyFont="1" applyBorder="1" applyAlignment="1">
      <alignment horizontal="left"/>
    </xf>
    <xf numFmtId="0" fontId="68" fillId="0" borderId="59" xfId="0" applyFont="1" applyBorder="1" applyAlignment="1">
      <alignment horizontal="left"/>
    </xf>
    <xf numFmtId="0" fontId="39" fillId="0" borderId="44" xfId="0" applyFont="1" applyBorder="1" applyAlignment="1">
      <alignment horizontal="center" vertical="center" wrapText="1"/>
    </xf>
    <xf numFmtId="0" fontId="68" fillId="0" borderId="38" xfId="0" applyFont="1" applyBorder="1"/>
    <xf numFmtId="0" fontId="68" fillId="0" borderId="59" xfId="0" applyFont="1" applyBorder="1"/>
    <xf numFmtId="0" fontId="16" fillId="65" borderId="4" xfId="0" applyFont="1" applyFill="1" applyBorder="1" applyAlignment="1" applyProtection="1">
      <alignment horizontal="center" vertical="center"/>
      <protection locked="0"/>
    </xf>
    <xf numFmtId="0" fontId="16" fillId="65" borderId="26" xfId="0" applyFont="1" applyFill="1" applyBorder="1" applyAlignment="1" applyProtection="1">
      <alignment horizontal="center" vertical="center"/>
      <protection locked="0"/>
    </xf>
    <xf numFmtId="0" fontId="16" fillId="65" borderId="14" xfId="0" applyFont="1" applyFill="1" applyBorder="1" applyAlignment="1" applyProtection="1">
      <alignment horizontal="center" vertical="center"/>
      <protection locked="0"/>
    </xf>
    <xf numFmtId="0" fontId="16" fillId="54" borderId="4" xfId="0" applyFont="1" applyFill="1" applyBorder="1" applyAlignment="1" applyProtection="1">
      <alignment horizontal="center" vertical="center"/>
      <protection locked="0"/>
    </xf>
    <xf numFmtId="0" fontId="16" fillId="54" borderId="26" xfId="0" applyFont="1" applyFill="1" applyBorder="1" applyAlignment="1" applyProtection="1">
      <alignment horizontal="center" vertical="center"/>
      <protection locked="0"/>
    </xf>
    <xf numFmtId="0" fontId="16" fillId="54" borderId="66" xfId="0" applyFont="1" applyFill="1" applyBorder="1" applyAlignment="1" applyProtection="1">
      <alignment horizontal="center" vertical="center"/>
      <protection locked="0"/>
    </xf>
    <xf numFmtId="0" fontId="16" fillId="54" borderId="67" xfId="0" applyFont="1" applyFill="1" applyBorder="1" applyAlignment="1" applyProtection="1">
      <alignment horizontal="center" vertical="center"/>
      <protection locked="0"/>
    </xf>
    <xf numFmtId="0" fontId="16" fillId="65" borderId="116" xfId="0" applyFont="1" applyFill="1" applyBorder="1" applyAlignment="1" applyProtection="1">
      <alignment horizontal="center" vertical="center"/>
      <protection locked="0"/>
    </xf>
    <xf numFmtId="0" fontId="39" fillId="0" borderId="127" xfId="396" applyFont="1" applyBorder="1" applyAlignment="1" applyProtection="1">
      <alignment horizontal="center" vertical="center" textRotation="90" wrapText="1"/>
      <protection locked="0"/>
    </xf>
    <xf numFmtId="0" fontId="39" fillId="0" borderId="112" xfId="396" applyFont="1" applyBorder="1" applyAlignment="1" applyProtection="1">
      <alignment horizontal="center" vertical="center" textRotation="90" wrapText="1"/>
      <protection locked="0"/>
    </xf>
    <xf numFmtId="0" fontId="15" fillId="2" borderId="38" xfId="0" applyFont="1" applyFill="1" applyBorder="1" applyAlignment="1">
      <alignment horizontal="center" vertical="center" wrapText="1"/>
    </xf>
    <xf numFmtId="0" fontId="9" fillId="0" borderId="91" xfId="0" applyFont="1" applyBorder="1" applyAlignment="1">
      <alignment horizontal="center" vertical="center" wrapText="1"/>
    </xf>
    <xf numFmtId="0" fontId="68" fillId="0" borderId="29" xfId="0" applyFont="1" applyBorder="1"/>
    <xf numFmtId="0" fontId="68" fillId="0" borderId="93" xfId="0" applyFont="1" applyBorder="1"/>
    <xf numFmtId="0" fontId="39" fillId="0" borderId="38" xfId="0" applyFont="1" applyBorder="1" applyAlignment="1">
      <alignment horizontal="center" vertical="center" wrapText="1"/>
    </xf>
    <xf numFmtId="0" fontId="39" fillId="0" borderId="54" xfId="0" applyFont="1" applyBorder="1" applyAlignment="1">
      <alignment horizontal="left" vertical="center" wrapText="1"/>
    </xf>
    <xf numFmtId="0" fontId="68" fillId="0" borderId="45" xfId="0" applyFont="1" applyBorder="1" applyAlignment="1">
      <alignment vertical="center"/>
    </xf>
    <xf numFmtId="0" fontId="39" fillId="0" borderId="38" xfId="396" applyFont="1" applyBorder="1" applyAlignment="1" applyProtection="1">
      <alignment horizontal="center" vertical="center" wrapText="1"/>
      <protection locked="0"/>
    </xf>
    <xf numFmtId="0" fontId="45" fillId="0" borderId="38" xfId="396" applyFont="1" applyBorder="1" applyAlignment="1" applyProtection="1">
      <alignment horizontal="center" vertical="center" wrapText="1"/>
      <protection locked="0"/>
    </xf>
    <xf numFmtId="0" fontId="39" fillId="52" borderId="86" xfId="396" applyFont="1" applyFill="1" applyBorder="1" applyAlignment="1" applyProtection="1">
      <alignment horizontal="center" vertical="center" wrapText="1"/>
      <protection locked="0"/>
    </xf>
    <xf numFmtId="0" fontId="39" fillId="52" borderId="87" xfId="396" applyFont="1" applyFill="1" applyBorder="1" applyAlignment="1" applyProtection="1">
      <alignment horizontal="center" vertical="center" wrapText="1"/>
      <protection locked="0"/>
    </xf>
    <xf numFmtId="0" fontId="39" fillId="52" borderId="88" xfId="396" applyFont="1" applyFill="1" applyBorder="1" applyAlignment="1" applyProtection="1">
      <alignment horizontal="center" vertical="center" wrapText="1"/>
      <protection locked="0"/>
    </xf>
    <xf numFmtId="0" fontId="39" fillId="51" borderId="86" xfId="396" applyFont="1" applyFill="1" applyBorder="1" applyAlignment="1" applyProtection="1">
      <alignment horizontal="center" vertical="center" wrapText="1"/>
      <protection locked="0"/>
    </xf>
    <xf numFmtId="0" fontId="39" fillId="51" borderId="87" xfId="396" applyFont="1" applyFill="1" applyBorder="1" applyAlignment="1" applyProtection="1">
      <alignment horizontal="center" vertical="center" wrapText="1"/>
      <protection locked="0"/>
    </xf>
    <xf numFmtId="0" fontId="39" fillId="51" borderId="88" xfId="396" applyFont="1" applyFill="1" applyBorder="1" applyAlignment="1" applyProtection="1">
      <alignment horizontal="center" vertical="center" wrapText="1"/>
      <protection locked="0"/>
    </xf>
    <xf numFmtId="9" fontId="39" fillId="0" borderId="54" xfId="396" applyNumberFormat="1" applyFont="1" applyBorder="1" applyAlignment="1">
      <alignment horizontal="center" vertical="center" wrapText="1"/>
    </xf>
    <xf numFmtId="9" fontId="39" fillId="0" borderId="38" xfId="396" applyNumberFormat="1" applyFont="1" applyBorder="1" applyAlignment="1">
      <alignment horizontal="center" vertical="center" wrapText="1"/>
    </xf>
    <xf numFmtId="9" fontId="39" fillId="0" borderId="59" xfId="396" applyNumberFormat="1" applyFont="1" applyBorder="1" applyAlignment="1">
      <alignment horizontal="center" vertical="center" wrapText="1"/>
    </xf>
    <xf numFmtId="9" fontId="39" fillId="0" borderId="44" xfId="396" applyNumberFormat="1" applyFont="1" applyBorder="1" applyAlignment="1" applyProtection="1">
      <alignment horizontal="center" vertical="center" wrapText="1"/>
      <protection locked="0"/>
    </xf>
    <xf numFmtId="9" fontId="39" fillId="0" borderId="38" xfId="396" applyNumberFormat="1" applyFont="1" applyBorder="1" applyAlignment="1" applyProtection="1">
      <alignment horizontal="center" vertical="center" wrapText="1"/>
      <protection locked="0"/>
    </xf>
    <xf numFmtId="9" fontId="39" fillId="0" borderId="59" xfId="396" applyNumberFormat="1" applyFont="1" applyBorder="1" applyAlignment="1" applyProtection="1">
      <alignment horizontal="center" vertical="center" wrapText="1"/>
      <protection locked="0"/>
    </xf>
    <xf numFmtId="9" fontId="39" fillId="0" borderId="54" xfId="396" applyNumberFormat="1" applyFont="1" applyBorder="1" applyAlignment="1" applyProtection="1">
      <alignment horizontal="center" vertical="center" wrapText="1"/>
      <protection locked="0"/>
    </xf>
    <xf numFmtId="0" fontId="45" fillId="0" borderId="45" xfId="396" applyFont="1" applyBorder="1" applyAlignment="1">
      <alignment horizontal="center" vertical="center" wrapText="1"/>
    </xf>
    <xf numFmtId="0" fontId="45" fillId="0" borderId="54" xfId="396" applyFont="1" applyBorder="1" applyAlignment="1">
      <alignment horizontal="center" vertical="center" wrapText="1"/>
    </xf>
    <xf numFmtId="0" fontId="45" fillId="0" borderId="38" xfId="396" applyFont="1" applyBorder="1" applyAlignment="1">
      <alignment horizontal="center" vertical="center" wrapText="1"/>
    </xf>
    <xf numFmtId="0" fontId="45" fillId="0" borderId="59" xfId="396" applyFont="1" applyBorder="1" applyAlignment="1">
      <alignment horizontal="center" vertical="center" wrapText="1"/>
    </xf>
    <xf numFmtId="0" fontId="45" fillId="15" borderId="50" xfId="396" applyFont="1" applyFill="1" applyBorder="1" applyAlignment="1" applyProtection="1">
      <alignment horizontal="center" vertical="center" wrapText="1"/>
      <protection locked="0"/>
    </xf>
    <xf numFmtId="0" fontId="45" fillId="15" borderId="64" xfId="396" applyFont="1" applyFill="1" applyBorder="1" applyAlignment="1" applyProtection="1">
      <alignment horizontal="center" vertical="center" wrapText="1"/>
      <protection locked="0"/>
    </xf>
    <xf numFmtId="0" fontId="39" fillId="38" borderId="53" xfId="396" applyFont="1" applyFill="1" applyBorder="1" applyAlignment="1" applyProtection="1">
      <alignment horizontal="center" vertical="center" wrapText="1"/>
      <protection locked="0"/>
    </xf>
    <xf numFmtId="0" fontId="39" fillId="38" borderId="62" xfId="396" applyFont="1" applyFill="1" applyBorder="1" applyAlignment="1" applyProtection="1">
      <alignment horizontal="center" vertical="center" wrapText="1"/>
      <protection locked="0"/>
    </xf>
    <xf numFmtId="0" fontId="39" fillId="38" borderId="58" xfId="396" applyFont="1" applyFill="1" applyBorder="1" applyAlignment="1" applyProtection="1">
      <alignment horizontal="center" vertical="center" wrapText="1"/>
      <protection locked="0"/>
    </xf>
    <xf numFmtId="0" fontId="39" fillId="0" borderId="44" xfId="396" applyFont="1" applyBorder="1" applyAlignment="1" applyProtection="1">
      <alignment horizontal="center" vertical="center" wrapText="1"/>
      <protection locked="0"/>
    </xf>
    <xf numFmtId="0" fontId="39" fillId="0" borderId="59" xfId="396" applyFont="1" applyBorder="1" applyAlignment="1" applyProtection="1">
      <alignment horizontal="center" vertical="center" wrapText="1"/>
      <protection locked="0"/>
    </xf>
    <xf numFmtId="0" fontId="39" fillId="0" borderId="54" xfId="396" applyFont="1" applyBorder="1" applyAlignment="1" applyProtection="1">
      <alignment horizontal="center" vertical="center" wrapText="1"/>
      <protection locked="0"/>
    </xf>
    <xf numFmtId="0" fontId="45" fillId="0" borderId="61" xfId="396" applyFont="1" applyBorder="1" applyAlignment="1">
      <alignment horizontal="center" vertical="center"/>
    </xf>
    <xf numFmtId="0" fontId="45" fillId="0" borderId="63" xfId="396" applyFont="1" applyBorder="1" applyAlignment="1">
      <alignment horizontal="center" vertical="center"/>
    </xf>
    <xf numFmtId="0" fontId="45" fillId="0" borderId="65" xfId="396" applyFont="1" applyBorder="1" applyAlignment="1">
      <alignment horizontal="center" vertical="center"/>
    </xf>
    <xf numFmtId="0" fontId="39" fillId="0" borderId="53" xfId="396" applyFont="1" applyBorder="1" applyAlignment="1" applyProtection="1">
      <alignment horizontal="center" vertical="center" wrapText="1"/>
      <protection locked="0"/>
    </xf>
    <xf numFmtId="0" fontId="39" fillId="0" borderId="62" xfId="396" applyFont="1" applyBorder="1" applyAlignment="1" applyProtection="1">
      <alignment horizontal="center" vertical="center" wrapText="1"/>
      <protection locked="0"/>
    </xf>
    <xf numFmtId="0" fontId="39" fillId="0" borderId="58" xfId="396" applyFont="1" applyBorder="1" applyAlignment="1" applyProtection="1">
      <alignment horizontal="center" vertical="center" wrapText="1"/>
      <protection locked="0"/>
    </xf>
    <xf numFmtId="0" fontId="45" fillId="0" borderId="50" xfId="396" applyFont="1" applyBorder="1" applyAlignment="1" applyProtection="1">
      <alignment horizontal="center" vertical="center" wrapText="1"/>
      <protection locked="0"/>
    </xf>
    <xf numFmtId="0" fontId="45" fillId="0" borderId="64" xfId="396" applyFont="1" applyBorder="1" applyAlignment="1" applyProtection="1">
      <alignment horizontal="center" vertical="center" wrapText="1"/>
      <protection locked="0"/>
    </xf>
    <xf numFmtId="0" fontId="45" fillId="0" borderId="44" xfId="396" applyFont="1" applyBorder="1" applyAlignment="1">
      <alignment horizontal="center" vertical="center" wrapText="1"/>
    </xf>
    <xf numFmtId="9" fontId="39" fillId="0" borderId="44" xfId="396" applyNumberFormat="1" applyFont="1" applyBorder="1" applyAlignment="1">
      <alignment horizontal="center" vertical="center" wrapText="1"/>
    </xf>
    <xf numFmtId="0" fontId="17" fillId="63" borderId="38" xfId="0" applyFont="1" applyFill="1" applyBorder="1" applyAlignment="1" applyProtection="1">
      <alignment horizontal="center" vertical="center" wrapText="1"/>
      <protection locked="0"/>
    </xf>
    <xf numFmtId="0" fontId="26" fillId="64" borderId="38" xfId="0" applyFont="1" applyFill="1" applyBorder="1" applyAlignment="1" applyProtection="1">
      <alignment horizontal="center" vertical="center"/>
      <protection locked="0"/>
    </xf>
    <xf numFmtId="165" fontId="16" fillId="62" borderId="40" xfId="0" applyNumberFormat="1" applyFont="1" applyFill="1" applyBorder="1" applyAlignment="1" applyProtection="1">
      <alignment horizontal="center" vertical="center" wrapText="1"/>
      <protection locked="0"/>
    </xf>
    <xf numFmtId="165" fontId="16" fillId="62" borderId="42" xfId="0" applyNumberFormat="1" applyFont="1" applyFill="1" applyBorder="1" applyAlignment="1" applyProtection="1">
      <alignment horizontal="center" vertical="center" wrapText="1"/>
      <protection locked="0"/>
    </xf>
    <xf numFmtId="165" fontId="16" fillId="62" borderId="41" xfId="0" applyNumberFormat="1" applyFont="1" applyFill="1" applyBorder="1" applyAlignment="1" applyProtection="1">
      <alignment horizontal="center" vertical="center" wrapText="1"/>
      <protection locked="0"/>
    </xf>
    <xf numFmtId="0" fontId="39" fillId="0" borderId="71" xfId="396" applyFont="1" applyBorder="1" applyAlignment="1" applyProtection="1">
      <alignment horizontal="center" vertical="center" wrapText="1"/>
      <protection locked="0"/>
    </xf>
    <xf numFmtId="0" fontId="42" fillId="0" borderId="38" xfId="398" applyFont="1" applyFill="1" applyBorder="1" applyAlignment="1" applyProtection="1">
      <alignment horizontal="center" vertical="center" wrapText="1"/>
      <protection locked="0"/>
    </xf>
    <xf numFmtId="0" fontId="17" fillId="10" borderId="38" xfId="0" applyFont="1" applyFill="1" applyBorder="1" applyAlignment="1" applyProtection="1">
      <alignment horizontal="center" vertical="center"/>
      <protection locked="0"/>
    </xf>
    <xf numFmtId="0" fontId="44" fillId="31" borderId="38" xfId="399" applyFont="1" applyFill="1" applyBorder="1" applyAlignment="1" applyProtection="1">
      <alignment horizontal="center" vertical="center" wrapText="1"/>
      <protection locked="0"/>
    </xf>
    <xf numFmtId="9" fontId="16" fillId="32" borderId="38" xfId="396" applyNumberFormat="1" applyFont="1" applyFill="1" applyBorder="1" applyAlignment="1" applyProtection="1">
      <alignment horizontal="center" vertical="center" wrapText="1"/>
      <protection locked="0"/>
    </xf>
    <xf numFmtId="0" fontId="16" fillId="32" borderId="38" xfId="396" applyFont="1" applyFill="1" applyBorder="1" applyAlignment="1" applyProtection="1">
      <alignment horizontal="center" vertical="center" wrapText="1"/>
      <protection locked="0"/>
    </xf>
    <xf numFmtId="0" fontId="27" fillId="22" borderId="38" xfId="0" applyFont="1" applyFill="1" applyBorder="1" applyAlignment="1" applyProtection="1">
      <alignment horizontal="center" vertical="center" wrapText="1"/>
      <protection locked="0"/>
    </xf>
    <xf numFmtId="0" fontId="16" fillId="22" borderId="38" xfId="0" applyFont="1" applyFill="1" applyBorder="1" applyAlignment="1" applyProtection="1">
      <alignment horizontal="center" vertical="center" wrapText="1"/>
      <protection locked="0"/>
    </xf>
    <xf numFmtId="0" fontId="45" fillId="26" borderId="38" xfId="399" applyFont="1" applyFill="1" applyBorder="1" applyAlignment="1" applyProtection="1">
      <alignment horizontal="center" vertical="center" wrapText="1"/>
      <protection locked="0"/>
    </xf>
    <xf numFmtId="0" fontId="16" fillId="21" borderId="38" xfId="396" applyFont="1" applyFill="1" applyBorder="1" applyAlignment="1" applyProtection="1">
      <alignment horizontal="center" vertical="center" textRotation="90" wrapText="1"/>
      <protection locked="0"/>
    </xf>
    <xf numFmtId="0" fontId="16" fillId="21" borderId="38" xfId="396" applyFont="1" applyFill="1" applyBorder="1" applyAlignment="1" applyProtection="1">
      <alignment horizontal="center" vertical="center" wrapText="1"/>
      <protection locked="0"/>
    </xf>
    <xf numFmtId="0" fontId="15" fillId="15" borderId="26" xfId="0" applyFont="1" applyFill="1" applyBorder="1" applyAlignment="1" applyProtection="1">
      <alignment horizontal="left" vertical="center"/>
      <protection locked="0"/>
    </xf>
    <xf numFmtId="0" fontId="20" fillId="15" borderId="7" xfId="0" applyFont="1" applyFill="1" applyBorder="1" applyAlignment="1" applyProtection="1">
      <alignment horizontal="left" vertical="center"/>
      <protection locked="0"/>
    </xf>
    <xf numFmtId="0" fontId="20" fillId="15" borderId="26" xfId="0" applyFont="1" applyFill="1" applyBorder="1" applyAlignment="1" applyProtection="1">
      <alignment horizontal="left" vertical="center"/>
      <protection locked="0"/>
    </xf>
    <xf numFmtId="0" fontId="20" fillId="15" borderId="8" xfId="0" applyFont="1" applyFill="1" applyBorder="1" applyAlignment="1" applyProtection="1">
      <alignment horizontal="left" vertical="center"/>
      <protection locked="0"/>
    </xf>
    <xf numFmtId="0" fontId="15" fillId="0" borderId="26" xfId="0" applyFont="1" applyBorder="1" applyAlignment="1" applyProtection="1">
      <alignment horizontal="left" vertical="center"/>
      <protection locked="0"/>
    </xf>
    <xf numFmtId="0" fontId="20" fillId="0" borderId="7" xfId="0" applyFont="1" applyBorder="1" applyAlignment="1" applyProtection="1">
      <alignment horizontal="left" vertical="center"/>
      <protection locked="0"/>
    </xf>
    <xf numFmtId="0" fontId="20" fillId="0" borderId="26" xfId="0" applyFont="1" applyBorder="1" applyAlignment="1" applyProtection="1">
      <alignment horizontal="left" vertical="center"/>
      <protection locked="0"/>
    </xf>
    <xf numFmtId="0" fontId="20" fillId="0" borderId="8" xfId="0" applyFont="1" applyBorder="1" applyAlignment="1" applyProtection="1">
      <alignment horizontal="left" vertical="center"/>
      <protection locked="0"/>
    </xf>
    <xf numFmtId="0" fontId="48" fillId="0" borderId="38" xfId="398" applyFont="1" applyFill="1" applyBorder="1" applyAlignment="1" applyProtection="1">
      <alignment horizontal="center" vertical="center" wrapText="1"/>
      <protection locked="0"/>
    </xf>
    <xf numFmtId="0" fontId="23" fillId="16" borderId="48" xfId="396" applyFont="1" applyFill="1" applyBorder="1" applyAlignment="1" applyProtection="1">
      <alignment horizontal="center" vertical="center" wrapText="1"/>
      <protection locked="0"/>
    </xf>
    <xf numFmtId="0" fontId="23" fillId="16" borderId="43" xfId="396" applyFont="1" applyFill="1" applyBorder="1" applyAlignment="1" applyProtection="1">
      <alignment horizontal="center" vertical="center" wrapText="1"/>
      <protection locked="0"/>
    </xf>
    <xf numFmtId="0" fontId="23" fillId="16" borderId="49" xfId="396" applyFont="1" applyFill="1" applyBorder="1" applyAlignment="1" applyProtection="1">
      <alignment horizontal="center" vertical="center" wrapText="1"/>
      <protection locked="0"/>
    </xf>
    <xf numFmtId="0" fontId="23" fillId="16" borderId="51" xfId="396" applyFont="1" applyFill="1" applyBorder="1" applyAlignment="1" applyProtection="1">
      <alignment horizontal="center" vertical="center" wrapText="1"/>
      <protection locked="0"/>
    </xf>
    <xf numFmtId="0" fontId="23" fillId="16" borderId="39" xfId="396" applyFont="1" applyFill="1" applyBorder="1" applyAlignment="1" applyProtection="1">
      <alignment horizontal="center" vertical="center" wrapText="1"/>
      <protection locked="0"/>
    </xf>
    <xf numFmtId="0" fontId="23" fillId="16" borderId="52" xfId="396" applyFont="1" applyFill="1" applyBorder="1" applyAlignment="1" applyProtection="1">
      <alignment horizontal="center" vertical="center" wrapText="1"/>
      <protection locked="0"/>
    </xf>
    <xf numFmtId="165" fontId="16" fillId="33" borderId="38" xfId="0" applyNumberFormat="1" applyFont="1" applyFill="1" applyBorder="1" applyAlignment="1" applyProtection="1">
      <alignment horizontal="center" vertical="center" wrapText="1"/>
      <protection locked="0"/>
    </xf>
    <xf numFmtId="165" fontId="15" fillId="34" borderId="38" xfId="0" applyNumberFormat="1" applyFont="1" applyFill="1" applyBorder="1" applyAlignment="1" applyProtection="1">
      <alignment horizontal="center" vertical="center"/>
      <protection locked="0"/>
    </xf>
    <xf numFmtId="0" fontId="16" fillId="33" borderId="38" xfId="0" applyFont="1" applyFill="1" applyBorder="1" applyAlignment="1" applyProtection="1">
      <alignment horizontal="center" vertical="center" wrapText="1"/>
      <protection locked="0"/>
    </xf>
    <xf numFmtId="0" fontId="15" fillId="34" borderId="38" xfId="0" applyFont="1" applyFill="1" applyBorder="1" applyAlignment="1" applyProtection="1">
      <alignment horizontal="center" vertical="center"/>
      <protection locked="0"/>
    </xf>
    <xf numFmtId="9" fontId="16" fillId="33" borderId="38" xfId="397" applyFont="1" applyFill="1" applyBorder="1" applyAlignment="1" applyProtection="1">
      <alignment horizontal="center" vertical="center" wrapText="1"/>
      <protection locked="0"/>
    </xf>
    <xf numFmtId="9" fontId="15" fillId="34" borderId="38" xfId="397" applyFont="1" applyFill="1" applyBorder="1" applyAlignment="1" applyProtection="1">
      <alignment horizontal="center" vertical="center"/>
      <protection locked="0"/>
    </xf>
    <xf numFmtId="0" fontId="16" fillId="35" borderId="26" xfId="0" applyFont="1" applyFill="1" applyBorder="1" applyAlignment="1" applyProtection="1">
      <alignment horizontal="center" vertical="center"/>
      <protection locked="0"/>
    </xf>
    <xf numFmtId="0" fontId="16" fillId="35" borderId="4" xfId="0" applyFont="1" applyFill="1" applyBorder="1" applyAlignment="1" applyProtection="1">
      <alignment horizontal="center" vertical="center"/>
      <protection locked="0"/>
    </xf>
    <xf numFmtId="0" fontId="16" fillId="35" borderId="74" xfId="0" applyFont="1" applyFill="1" applyBorder="1" applyAlignment="1" applyProtection="1">
      <alignment horizontal="center" vertical="center"/>
      <protection locked="0"/>
    </xf>
    <xf numFmtId="0" fontId="16" fillId="35" borderId="67" xfId="0" applyFont="1" applyFill="1" applyBorder="1" applyAlignment="1" applyProtection="1">
      <alignment horizontal="center" vertical="center"/>
      <protection locked="0"/>
    </xf>
    <xf numFmtId="0" fontId="16" fillId="35" borderId="75" xfId="0" applyFont="1" applyFill="1" applyBorder="1" applyAlignment="1" applyProtection="1">
      <alignment horizontal="center" vertical="center"/>
      <protection locked="0"/>
    </xf>
    <xf numFmtId="0" fontId="16" fillId="35" borderId="66" xfId="0" applyFont="1" applyFill="1" applyBorder="1" applyAlignment="1" applyProtection="1">
      <alignment horizontal="center" vertical="center"/>
      <protection locked="0"/>
    </xf>
    <xf numFmtId="0" fontId="16" fillId="21" borderId="38" xfId="396" applyFont="1" applyFill="1" applyBorder="1" applyAlignment="1" applyProtection="1">
      <alignment horizontal="center" vertical="center" textRotation="90"/>
      <protection locked="0"/>
    </xf>
    <xf numFmtId="165" fontId="17" fillId="63" borderId="40" xfId="0" applyNumberFormat="1" applyFont="1" applyFill="1" applyBorder="1" applyAlignment="1" applyProtection="1">
      <alignment horizontal="center" vertical="center" wrapText="1"/>
      <protection locked="0"/>
    </xf>
    <xf numFmtId="165" fontId="17" fillId="63" borderId="42" xfId="0" applyNumberFormat="1" applyFont="1" applyFill="1" applyBorder="1" applyAlignment="1" applyProtection="1">
      <alignment horizontal="center" vertical="center" wrapText="1"/>
      <protection locked="0"/>
    </xf>
    <xf numFmtId="165" fontId="17" fillId="63" borderId="41" xfId="0" applyNumberFormat="1" applyFont="1" applyFill="1" applyBorder="1" applyAlignment="1" applyProtection="1">
      <alignment horizontal="center" vertical="center" wrapText="1"/>
      <protection locked="0"/>
    </xf>
    <xf numFmtId="0" fontId="16" fillId="65" borderId="66" xfId="0" applyFont="1" applyFill="1" applyBorder="1" applyAlignment="1" applyProtection="1">
      <alignment horizontal="center" vertical="center"/>
      <protection locked="0"/>
    </xf>
    <xf numFmtId="0" fontId="16" fillId="65" borderId="67" xfId="0" applyFont="1" applyFill="1" applyBorder="1" applyAlignment="1" applyProtection="1">
      <alignment horizontal="center" vertical="center"/>
      <protection locked="0"/>
    </xf>
    <xf numFmtId="0" fontId="16" fillId="65" borderId="75" xfId="0" applyFont="1" applyFill="1" applyBorder="1" applyAlignment="1" applyProtection="1">
      <alignment horizontal="center" vertical="center"/>
      <protection locked="0"/>
    </xf>
    <xf numFmtId="165" fontId="17" fillId="63" borderId="38" xfId="0" applyNumberFormat="1" applyFont="1" applyFill="1" applyBorder="1" applyAlignment="1" applyProtection="1">
      <alignment horizontal="center" vertical="center" wrapText="1"/>
      <protection locked="0"/>
    </xf>
    <xf numFmtId="165" fontId="26" fillId="64" borderId="38" xfId="0" applyNumberFormat="1" applyFont="1" applyFill="1" applyBorder="1" applyAlignment="1" applyProtection="1">
      <alignment horizontal="center" vertical="center"/>
      <protection locked="0"/>
    </xf>
    <xf numFmtId="0" fontId="16" fillId="54" borderId="14" xfId="0" applyFont="1" applyFill="1" applyBorder="1" applyAlignment="1" applyProtection="1">
      <alignment horizontal="center" vertical="center"/>
      <protection locked="0"/>
    </xf>
    <xf numFmtId="0" fontId="16" fillId="54" borderId="75" xfId="0" applyFont="1" applyFill="1" applyBorder="1" applyAlignment="1" applyProtection="1">
      <alignment horizontal="center" vertical="center"/>
      <protection locked="0"/>
    </xf>
    <xf numFmtId="0" fontId="16" fillId="65" borderId="74" xfId="0" applyFont="1" applyFill="1" applyBorder="1" applyAlignment="1" applyProtection="1">
      <alignment horizontal="center" vertical="center"/>
      <protection locked="0"/>
    </xf>
    <xf numFmtId="0" fontId="39" fillId="0" borderId="61" xfId="0" applyFont="1" applyBorder="1" applyAlignment="1" applyProtection="1">
      <alignment horizontal="center" vertical="center" wrapText="1"/>
      <protection locked="0"/>
    </xf>
    <xf numFmtId="0" fontId="39" fillId="0" borderId="63" xfId="0" applyFont="1" applyBorder="1" applyAlignment="1" applyProtection="1">
      <alignment horizontal="center" vertical="center" wrapText="1"/>
      <protection locked="0"/>
    </xf>
    <xf numFmtId="0" fontId="39" fillId="0" borderId="65" xfId="0" applyFont="1" applyBorder="1" applyAlignment="1" applyProtection="1">
      <alignment horizontal="center" vertical="center" wrapText="1"/>
      <protection locked="0"/>
    </xf>
    <xf numFmtId="0" fontId="19" fillId="0" borderId="45" xfId="213" applyFont="1" applyBorder="1" applyAlignment="1" applyProtection="1">
      <alignment horizontal="center" vertical="center"/>
      <protection locked="0"/>
    </xf>
    <xf numFmtId="0" fontId="19" fillId="0" borderId="63" xfId="213" applyFont="1" applyBorder="1" applyAlignment="1" applyProtection="1">
      <alignment horizontal="center" vertical="center"/>
      <protection locked="0"/>
    </xf>
    <xf numFmtId="0" fontId="19" fillId="0" borderId="44" xfId="213" applyFont="1" applyBorder="1" applyAlignment="1" applyProtection="1">
      <alignment horizontal="center" vertical="center"/>
      <protection locked="0"/>
    </xf>
    <xf numFmtId="0" fontId="52" fillId="0" borderId="18" xfId="396" applyFont="1" applyAlignment="1">
      <alignment horizontal="center" vertical="center"/>
    </xf>
    <xf numFmtId="0" fontId="17" fillId="11" borderId="110" xfId="0" applyFont="1" applyFill="1" applyBorder="1" applyAlignment="1">
      <alignment horizontal="center" vertical="center" wrapText="1"/>
    </xf>
    <xf numFmtId="0" fontId="17" fillId="11" borderId="76" xfId="0" applyFont="1" applyFill="1" applyBorder="1" applyAlignment="1">
      <alignment horizontal="center" vertical="center" wrapText="1"/>
    </xf>
    <xf numFmtId="0" fontId="16" fillId="54" borderId="21" xfId="0" applyFont="1" applyFill="1" applyBorder="1" applyAlignment="1" applyProtection="1">
      <alignment horizontal="center" vertical="center"/>
      <protection locked="0"/>
    </xf>
    <xf numFmtId="0" fontId="16" fillId="54" borderId="27" xfId="0" applyFont="1" applyFill="1" applyBorder="1" applyAlignment="1" applyProtection="1">
      <alignment horizontal="center" vertical="center"/>
      <protection locked="0"/>
    </xf>
    <xf numFmtId="0" fontId="16" fillId="54" borderId="39" xfId="0" applyFont="1" applyFill="1" applyBorder="1" applyAlignment="1" applyProtection="1">
      <alignment horizontal="center" vertical="center"/>
      <protection locked="0"/>
    </xf>
    <xf numFmtId="0" fontId="16" fillId="54" borderId="47" xfId="0" applyFont="1" applyFill="1" applyBorder="1" applyAlignment="1" applyProtection="1">
      <alignment horizontal="center" vertical="center"/>
      <protection locked="0"/>
    </xf>
    <xf numFmtId="0" fontId="23" fillId="22" borderId="110" xfId="0" applyFont="1" applyFill="1" applyBorder="1" applyAlignment="1">
      <alignment horizontal="center" vertical="center" wrapText="1"/>
    </xf>
    <xf numFmtId="0" fontId="23" fillId="22" borderId="29" xfId="0" applyFont="1" applyFill="1" applyBorder="1" applyAlignment="1">
      <alignment horizontal="center" vertical="center" wrapText="1"/>
    </xf>
    <xf numFmtId="0" fontId="17" fillId="11" borderId="6" xfId="0" applyFont="1" applyFill="1" applyBorder="1" applyAlignment="1">
      <alignment horizontal="center" vertical="center" wrapText="1"/>
    </xf>
    <xf numFmtId="0" fontId="15" fillId="0" borderId="28" xfId="0" applyFont="1" applyBorder="1" applyAlignment="1">
      <alignment horizontal="center"/>
    </xf>
    <xf numFmtId="0" fontId="15" fillId="0" borderId="21" xfId="0" applyFont="1" applyBorder="1" applyAlignment="1">
      <alignment horizontal="center"/>
    </xf>
    <xf numFmtId="0" fontId="15" fillId="0" borderId="30" xfId="0" applyFont="1" applyBorder="1" applyAlignment="1">
      <alignment horizontal="center"/>
    </xf>
    <xf numFmtId="0" fontId="15" fillId="0" borderId="18" xfId="0" applyFont="1" applyBorder="1" applyAlignment="1">
      <alignment horizontal="center"/>
    </xf>
    <xf numFmtId="0" fontId="15" fillId="0" borderId="22" xfId="0" applyFont="1" applyBorder="1" applyAlignment="1">
      <alignment horizontal="center"/>
    </xf>
    <xf numFmtId="0" fontId="15" fillId="0" borderId="23" xfId="0" applyFont="1" applyBorder="1" applyAlignment="1">
      <alignment horizontal="center"/>
    </xf>
    <xf numFmtId="0" fontId="20" fillId="0" borderId="48" xfId="0" applyFont="1" applyBorder="1" applyAlignment="1">
      <alignment horizontal="center" vertical="center"/>
    </xf>
    <xf numFmtId="0" fontId="20" fillId="0" borderId="43" xfId="0" applyFont="1" applyBorder="1" applyAlignment="1">
      <alignment horizontal="center" vertical="center"/>
    </xf>
    <xf numFmtId="0" fontId="20" fillId="0" borderId="49" xfId="0" applyFont="1" applyBorder="1" applyAlignment="1">
      <alignment horizontal="center" vertical="center"/>
    </xf>
    <xf numFmtId="0" fontId="20" fillId="0" borderId="112" xfId="0" applyFont="1" applyBorder="1" applyAlignment="1">
      <alignment horizontal="center" vertical="center"/>
    </xf>
    <xf numFmtId="0" fontId="20" fillId="0" borderId="18" xfId="0" applyFont="1" applyBorder="1" applyAlignment="1">
      <alignment horizontal="center" vertical="center"/>
    </xf>
    <xf numFmtId="0" fontId="20" fillId="0" borderId="50" xfId="0" applyFont="1" applyBorder="1" applyAlignment="1">
      <alignment horizontal="center" vertical="center"/>
    </xf>
    <xf numFmtId="0" fontId="20" fillId="0" borderId="51" xfId="0" applyFont="1" applyBorder="1" applyAlignment="1">
      <alignment horizontal="center" vertical="center"/>
    </xf>
    <xf numFmtId="0" fontId="20" fillId="0" borderId="39" xfId="0" applyFont="1" applyBorder="1" applyAlignment="1">
      <alignment horizontal="center" vertical="center"/>
    </xf>
    <xf numFmtId="0" fontId="20" fillId="0" borderId="52" xfId="0" applyFont="1" applyBorder="1" applyAlignment="1">
      <alignment horizontal="center" vertical="center"/>
    </xf>
    <xf numFmtId="0" fontId="15" fillId="15" borderId="116" xfId="0" applyFont="1" applyFill="1" applyBorder="1" applyAlignment="1" applyProtection="1">
      <alignment horizontal="left" vertical="center"/>
      <protection locked="0"/>
    </xf>
    <xf numFmtId="0" fontId="15" fillId="15" borderId="14" xfId="0" applyFont="1" applyFill="1" applyBorder="1" applyAlignment="1" applyProtection="1">
      <alignment horizontal="left" vertical="center"/>
      <protection locked="0"/>
    </xf>
    <xf numFmtId="0" fontId="23" fillId="22" borderId="5" xfId="0" applyFont="1" applyFill="1" applyBorder="1" applyAlignment="1">
      <alignment horizontal="center" vertical="center" wrapText="1"/>
    </xf>
    <xf numFmtId="0" fontId="23" fillId="22" borderId="111" xfId="0" applyFont="1" applyFill="1" applyBorder="1" applyAlignment="1">
      <alignment horizontal="center" vertical="center" wrapText="1"/>
    </xf>
    <xf numFmtId="0" fontId="23" fillId="22" borderId="124" xfId="0" applyFont="1" applyFill="1" applyBorder="1" applyAlignment="1">
      <alignment horizontal="center" vertical="center" wrapText="1"/>
    </xf>
    <xf numFmtId="0" fontId="23" fillId="22" borderId="45" xfId="0" applyFont="1" applyFill="1" applyBorder="1" applyAlignment="1">
      <alignment horizontal="center" vertical="center" wrapText="1"/>
    </xf>
    <xf numFmtId="0" fontId="23" fillId="22" borderId="63" xfId="0" applyFont="1" applyFill="1" applyBorder="1" applyAlignment="1">
      <alignment horizontal="center" vertical="center" wrapText="1"/>
    </xf>
    <xf numFmtId="0" fontId="23" fillId="22" borderId="76" xfId="0" applyFont="1" applyFill="1" applyBorder="1" applyAlignment="1">
      <alignment horizontal="center" vertical="center" wrapText="1"/>
    </xf>
    <xf numFmtId="0" fontId="17" fillId="11" borderId="40" xfId="0" applyFont="1" applyFill="1" applyBorder="1" applyAlignment="1">
      <alignment horizontal="center" vertical="center" wrapText="1"/>
    </xf>
    <xf numFmtId="0" fontId="17" fillId="11" borderId="42" xfId="0" applyFont="1" applyFill="1" applyBorder="1" applyAlignment="1">
      <alignment horizontal="center" vertical="center" wrapText="1"/>
    </xf>
    <xf numFmtId="0" fontId="17" fillId="11" borderId="41" xfId="0" applyFont="1" applyFill="1" applyBorder="1" applyAlignment="1">
      <alignment horizontal="center" vertical="center" wrapText="1"/>
    </xf>
    <xf numFmtId="0" fontId="17" fillId="12" borderId="45" xfId="0" applyFont="1" applyFill="1" applyBorder="1" applyAlignment="1">
      <alignment horizontal="center" vertical="center" wrapText="1"/>
    </xf>
    <xf numFmtId="0" fontId="17" fillId="12" borderId="44" xfId="0" applyFont="1" applyFill="1" applyBorder="1" applyAlignment="1">
      <alignment horizontal="center" vertical="center" wrapText="1"/>
    </xf>
    <xf numFmtId="0" fontId="16" fillId="5" borderId="116" xfId="0" applyFont="1" applyFill="1" applyBorder="1" applyAlignment="1">
      <alignment horizontal="center" vertical="center"/>
    </xf>
    <xf numFmtId="0" fontId="16" fillId="5" borderId="26" xfId="0" applyFont="1" applyFill="1" applyBorder="1" applyAlignment="1">
      <alignment horizontal="center" vertical="center"/>
    </xf>
    <xf numFmtId="0" fontId="16" fillId="5" borderId="14" xfId="0" applyFont="1" applyFill="1" applyBorder="1" applyAlignment="1">
      <alignment horizontal="center" vertical="center"/>
    </xf>
    <xf numFmtId="0" fontId="16" fillId="5" borderId="121" xfId="0" applyFont="1" applyFill="1" applyBorder="1" applyAlignment="1">
      <alignment horizontal="center" vertical="center"/>
    </xf>
    <xf numFmtId="0" fontId="16" fillId="5" borderId="21" xfId="0" applyFont="1" applyFill="1" applyBorder="1" applyAlignment="1">
      <alignment horizontal="center" vertical="center"/>
    </xf>
    <xf numFmtId="0" fontId="16" fillId="5" borderId="51" xfId="0" applyFont="1" applyFill="1" applyBorder="1" applyAlignment="1">
      <alignment horizontal="center" vertical="center"/>
    </xf>
    <xf numFmtId="0" fontId="16" fillId="5" borderId="39" xfId="0" applyFont="1" applyFill="1" applyBorder="1" applyAlignment="1">
      <alignment horizontal="center" vertical="center"/>
    </xf>
    <xf numFmtId="0" fontId="16" fillId="5" borderId="4" xfId="0" applyFont="1" applyFill="1" applyBorder="1" applyAlignment="1">
      <alignment horizontal="center" vertical="center"/>
    </xf>
    <xf numFmtId="0" fontId="16" fillId="5" borderId="28" xfId="0" applyFont="1" applyFill="1" applyBorder="1" applyAlignment="1">
      <alignment horizontal="center" vertical="center"/>
    </xf>
    <xf numFmtId="0" fontId="16" fillId="5" borderId="46" xfId="0" applyFont="1" applyFill="1" applyBorder="1" applyAlignment="1">
      <alignment horizontal="center" vertical="center"/>
    </xf>
    <xf numFmtId="165" fontId="17" fillId="12" borderId="45" xfId="0" applyNumberFormat="1" applyFont="1" applyFill="1" applyBorder="1" applyAlignment="1">
      <alignment horizontal="center" vertical="center" wrapText="1"/>
    </xf>
    <xf numFmtId="165" fontId="17" fillId="12" borderId="44" xfId="0" applyNumberFormat="1" applyFont="1" applyFill="1" applyBorder="1" applyAlignment="1">
      <alignment horizontal="center" vertical="center" wrapText="1"/>
    </xf>
    <xf numFmtId="0" fontId="17" fillId="10" borderId="80" xfId="0" applyFont="1" applyFill="1" applyBorder="1" applyAlignment="1">
      <alignment horizontal="center" vertical="center"/>
    </xf>
    <xf numFmtId="0" fontId="17" fillId="10" borderId="118" xfId="0" applyFont="1" applyFill="1" applyBorder="1" applyAlignment="1">
      <alignment horizontal="center" vertical="center"/>
    </xf>
    <xf numFmtId="0" fontId="17" fillId="10" borderId="120" xfId="0" applyFont="1" applyFill="1" applyBorder="1" applyAlignment="1">
      <alignment horizontal="center" vertical="center"/>
    </xf>
    <xf numFmtId="0" fontId="17" fillId="11" borderId="117" xfId="0" applyFont="1" applyFill="1" applyBorder="1" applyAlignment="1">
      <alignment horizontal="center" vertical="center"/>
    </xf>
    <xf numFmtId="0" fontId="17" fillId="11" borderId="118" xfId="0" applyFont="1" applyFill="1" applyBorder="1" applyAlignment="1">
      <alignment horizontal="center" vertical="center"/>
    </xf>
    <xf numFmtId="0" fontId="17" fillId="11" borderId="119" xfId="0" applyFont="1" applyFill="1" applyBorder="1" applyAlignment="1">
      <alignment horizontal="center" vertical="center"/>
    </xf>
    <xf numFmtId="0" fontId="17" fillId="10" borderId="40" xfId="0" applyFont="1" applyFill="1" applyBorder="1" applyAlignment="1">
      <alignment horizontal="center" vertical="center"/>
    </xf>
    <xf numFmtId="0" fontId="17" fillId="10" borderId="42" xfId="0" applyFont="1" applyFill="1" applyBorder="1" applyAlignment="1">
      <alignment horizontal="center" vertical="center"/>
    </xf>
    <xf numFmtId="0" fontId="17" fillId="10" borderId="41" xfId="0" applyFont="1" applyFill="1" applyBorder="1" applyAlignment="1">
      <alignment horizontal="center" vertical="center"/>
    </xf>
    <xf numFmtId="0" fontId="27" fillId="22" borderId="5" xfId="0" applyFont="1" applyFill="1" applyBorder="1" applyAlignment="1">
      <alignment horizontal="center" vertical="center" wrapText="1"/>
    </xf>
    <xf numFmtId="0" fontId="27" fillId="22" borderId="6" xfId="0" applyFont="1" applyFill="1" applyBorder="1" applyAlignment="1">
      <alignment horizontal="center" vertical="center" wrapText="1"/>
    </xf>
    <xf numFmtId="0" fontId="16" fillId="22" borderId="5" xfId="0" applyFont="1" applyFill="1" applyBorder="1" applyAlignment="1">
      <alignment horizontal="center" vertical="center" wrapText="1"/>
    </xf>
    <xf numFmtId="0" fontId="16" fillId="22" borderId="6" xfId="0" applyFont="1" applyFill="1" applyBorder="1" applyAlignment="1">
      <alignment horizontal="center" vertical="center" wrapText="1"/>
    </xf>
    <xf numFmtId="0" fontId="23" fillId="22" borderId="6" xfId="0" applyFont="1" applyFill="1" applyBorder="1" applyAlignment="1">
      <alignment horizontal="center" vertical="center" wrapText="1"/>
    </xf>
    <xf numFmtId="0" fontId="16" fillId="22" borderId="76" xfId="0" applyFont="1" applyFill="1" applyBorder="1" applyAlignment="1">
      <alignment horizontal="center" vertical="center" wrapText="1"/>
    </xf>
    <xf numFmtId="0" fontId="17" fillId="10" borderId="28" xfId="0" applyFont="1" applyFill="1" applyBorder="1" applyAlignment="1">
      <alignment horizontal="center" vertical="center"/>
    </xf>
    <xf numFmtId="0" fontId="17" fillId="10" borderId="21" xfId="0" applyFont="1" applyFill="1" applyBorder="1" applyAlignment="1">
      <alignment horizontal="center" vertical="center"/>
    </xf>
    <xf numFmtId="0" fontId="17" fillId="10" borderId="22" xfId="0" applyFont="1" applyFill="1" applyBorder="1" applyAlignment="1">
      <alignment horizontal="center" vertical="center"/>
    </xf>
    <xf numFmtId="0" fontId="17" fillId="10" borderId="23" xfId="0" applyFont="1" applyFill="1" applyBorder="1" applyAlignment="1">
      <alignment horizontal="center" vertical="center"/>
    </xf>
    <xf numFmtId="0" fontId="23" fillId="22" borderId="115" xfId="0" applyFont="1" applyFill="1" applyBorder="1" applyAlignment="1">
      <alignment horizontal="center" vertical="center" wrapText="1"/>
    </xf>
    <xf numFmtId="0" fontId="23" fillId="22" borderId="50" xfId="0" applyFont="1" applyFill="1" applyBorder="1" applyAlignment="1">
      <alignment horizontal="center" vertical="center" wrapText="1"/>
    </xf>
    <xf numFmtId="0" fontId="16" fillId="22" borderId="114" xfId="0" applyFont="1" applyFill="1" applyBorder="1" applyAlignment="1">
      <alignment horizontal="center" vertical="center" wrapText="1"/>
    </xf>
    <xf numFmtId="0" fontId="16" fillId="22" borderId="123" xfId="0" applyFont="1" applyFill="1" applyBorder="1" applyAlignment="1">
      <alignment horizontal="center" vertical="center" wrapText="1"/>
    </xf>
    <xf numFmtId="168" fontId="17" fillId="12" borderId="111" xfId="0" applyNumberFormat="1" applyFont="1" applyFill="1" applyBorder="1" applyAlignment="1">
      <alignment horizontal="center" vertical="center" wrapText="1"/>
    </xf>
    <xf numFmtId="168" fontId="17" fillId="12" borderId="81" xfId="0" applyNumberFormat="1" applyFont="1" applyFill="1" applyBorder="1" applyAlignment="1">
      <alignment horizontal="center" vertical="center" wrapText="1"/>
    </xf>
    <xf numFmtId="168" fontId="17" fillId="12" borderId="45" xfId="0" applyNumberFormat="1" applyFont="1" applyFill="1" applyBorder="1" applyAlignment="1">
      <alignment horizontal="center" vertical="center" wrapText="1"/>
    </xf>
    <xf numFmtId="168" fontId="17" fillId="12" borderId="44" xfId="0" applyNumberFormat="1" applyFont="1" applyFill="1" applyBorder="1" applyAlignment="1">
      <alignment horizontal="center" vertical="center" wrapText="1"/>
    </xf>
    <xf numFmtId="0" fontId="23" fillId="22" borderId="113" xfId="0" applyFont="1" applyFill="1" applyBorder="1" applyAlignment="1">
      <alignment horizontal="center" vertical="center" wrapText="1"/>
    </xf>
    <xf numFmtId="0" fontId="23" fillId="22" borderId="123" xfId="0" applyFont="1" applyFill="1" applyBorder="1" applyAlignment="1">
      <alignment horizontal="center" vertical="center" wrapText="1"/>
    </xf>
    <xf numFmtId="0" fontId="16" fillId="22" borderId="45" xfId="0" applyFont="1" applyFill="1" applyBorder="1" applyAlignment="1">
      <alignment horizontal="center" vertical="center" wrapText="1"/>
    </xf>
    <xf numFmtId="0" fontId="16" fillId="22" borderId="63" xfId="0" applyFont="1" applyFill="1" applyBorder="1" applyAlignment="1">
      <alignment horizontal="center" vertical="center" wrapText="1"/>
    </xf>
    <xf numFmtId="0" fontId="17" fillId="10" borderId="48" xfId="0" applyFont="1" applyFill="1" applyBorder="1" applyAlignment="1">
      <alignment horizontal="center" vertical="center"/>
    </xf>
    <xf numFmtId="0" fontId="17" fillId="10" borderId="43" xfId="0" applyFont="1" applyFill="1" applyBorder="1" applyAlignment="1">
      <alignment horizontal="center" vertical="center"/>
    </xf>
    <xf numFmtId="0" fontId="17" fillId="10" borderId="49" xfId="0" applyFont="1" applyFill="1" applyBorder="1" applyAlignment="1">
      <alignment horizontal="center" vertical="center"/>
    </xf>
    <xf numFmtId="0" fontId="17" fillId="10" borderId="112" xfId="0" applyFont="1" applyFill="1" applyBorder="1" applyAlignment="1">
      <alignment horizontal="center" vertical="center"/>
    </xf>
    <xf numFmtId="0" fontId="17" fillId="10" borderId="18" xfId="0" applyFont="1" applyFill="1" applyBorder="1" applyAlignment="1">
      <alignment horizontal="center" vertical="center"/>
    </xf>
    <xf numFmtId="0" fontId="17" fillId="10" borderId="50" xfId="0" applyFont="1" applyFill="1" applyBorder="1" applyAlignment="1">
      <alignment horizontal="center" vertical="center"/>
    </xf>
    <xf numFmtId="0" fontId="17" fillId="10" borderId="51" xfId="0" applyFont="1" applyFill="1" applyBorder="1" applyAlignment="1">
      <alignment horizontal="center" vertical="center"/>
    </xf>
    <xf numFmtId="0" fontId="17" fillId="10" borderId="39" xfId="0" applyFont="1" applyFill="1" applyBorder="1" applyAlignment="1">
      <alignment horizontal="center" vertical="center"/>
    </xf>
    <xf numFmtId="0" fontId="17" fillId="10" borderId="52" xfId="0" applyFont="1" applyFill="1" applyBorder="1" applyAlignment="1">
      <alignment horizontal="center" vertical="center"/>
    </xf>
    <xf numFmtId="0" fontId="17" fillId="11" borderId="111" xfId="0" applyFont="1" applyFill="1" applyBorder="1" applyAlignment="1">
      <alignment horizontal="center" vertical="center" wrapText="1"/>
    </xf>
    <xf numFmtId="0" fontId="17" fillId="11" borderId="81" xfId="0" applyFont="1" applyFill="1" applyBorder="1" applyAlignment="1">
      <alignment horizontal="center" vertical="center" wrapText="1"/>
    </xf>
    <xf numFmtId="165" fontId="17" fillId="12" borderId="122" xfId="0" applyNumberFormat="1" applyFont="1" applyFill="1" applyBorder="1" applyAlignment="1">
      <alignment horizontal="center" vertical="center" wrapText="1"/>
    </xf>
    <xf numFmtId="0" fontId="17" fillId="12" borderId="122" xfId="0" applyFont="1" applyFill="1" applyBorder="1" applyAlignment="1">
      <alignment horizontal="center" vertical="center" wrapText="1"/>
    </xf>
    <xf numFmtId="0" fontId="38" fillId="0" borderId="4" xfId="213" applyFont="1" applyBorder="1" applyAlignment="1">
      <alignment horizontal="center"/>
    </xf>
    <xf numFmtId="0" fontId="68" fillId="0" borderId="14" xfId="213" applyFont="1" applyBorder="1"/>
    <xf numFmtId="0" fontId="38" fillId="13" borderId="4" xfId="213" applyFont="1" applyFill="1" applyBorder="1" applyAlignment="1">
      <alignment horizontal="left"/>
    </xf>
    <xf numFmtId="0" fontId="68" fillId="0" borderId="26" xfId="213" applyFont="1" applyBorder="1"/>
    <xf numFmtId="0" fontId="37" fillId="14" borderId="10" xfId="213" applyFont="1" applyFill="1" applyBorder="1" applyAlignment="1">
      <alignment horizontal="center"/>
    </xf>
    <xf numFmtId="0" fontId="68" fillId="0" borderId="11" xfId="213" applyFont="1" applyBorder="1"/>
    <xf numFmtId="0" fontId="68" fillId="0" borderId="13" xfId="213" applyFont="1" applyBorder="1"/>
    <xf numFmtId="0" fontId="9" fillId="0" borderId="4" xfId="213" applyFont="1" applyBorder="1" applyAlignment="1">
      <alignment horizontal="left" vertical="center" wrapText="1"/>
    </xf>
    <xf numFmtId="0" fontId="68" fillId="0" borderId="26" xfId="213" applyFont="1" applyBorder="1" applyAlignment="1">
      <alignment wrapText="1"/>
    </xf>
    <xf numFmtId="0" fontId="68" fillId="0" borderId="14" xfId="213" applyFont="1" applyBorder="1" applyAlignment="1">
      <alignment wrapText="1"/>
    </xf>
    <xf numFmtId="0" fontId="9" fillId="0" borderId="23" xfId="213" applyFont="1" applyBorder="1" applyAlignment="1">
      <alignment horizontal="center"/>
    </xf>
    <xf numFmtId="0" fontId="68" fillId="0" borderId="23" xfId="213" applyFont="1" applyBorder="1"/>
    <xf numFmtId="0" fontId="38" fillId="55" borderId="4" xfId="213" applyFont="1" applyFill="1" applyBorder="1" applyAlignment="1">
      <alignment horizontal="center" vertical="center"/>
    </xf>
    <xf numFmtId="0" fontId="38" fillId="13" borderId="4" xfId="0" applyFont="1" applyFill="1" applyBorder="1" applyAlignment="1">
      <alignment horizontal="left"/>
    </xf>
    <xf numFmtId="0" fontId="15" fillId="5" borderId="31" xfId="213" applyFont="1" applyFill="1" applyBorder="1" applyAlignment="1">
      <alignment horizontal="center" vertical="center" wrapText="1"/>
    </xf>
    <xf numFmtId="0" fontId="68" fillId="0" borderId="32" xfId="213" applyFont="1" applyBorder="1"/>
    <xf numFmtId="0" fontId="68" fillId="0" borderId="33" xfId="213" applyFont="1" applyBorder="1"/>
    <xf numFmtId="0" fontId="15" fillId="5" borderId="25" xfId="213" applyFont="1" applyFill="1" applyBorder="1" applyAlignment="1">
      <alignment horizontal="center" vertical="center" wrapText="1"/>
    </xf>
    <xf numFmtId="0" fontId="68" fillId="0" borderId="34" xfId="213" applyFont="1" applyBorder="1"/>
    <xf numFmtId="0" fontId="37" fillId="14" borderId="10" xfId="0" applyFont="1" applyFill="1" applyBorder="1" applyAlignment="1">
      <alignment horizontal="center"/>
    </xf>
    <xf numFmtId="0" fontId="68" fillId="0" borderId="11" xfId="0" applyFont="1" applyBorder="1"/>
    <xf numFmtId="0" fontId="68" fillId="0" borderId="13" xfId="0" applyFont="1" applyBorder="1"/>
    <xf numFmtId="0" fontId="15" fillId="5" borderId="35" xfId="213" applyFont="1" applyFill="1" applyBorder="1" applyAlignment="1">
      <alignment horizontal="center" vertical="center" wrapText="1"/>
    </xf>
    <xf numFmtId="0" fontId="68" fillId="0" borderId="36" xfId="213" applyFont="1" applyBorder="1"/>
    <xf numFmtId="0" fontId="68" fillId="0" borderId="37" xfId="213" applyFont="1" applyBorder="1"/>
    <xf numFmtId="0" fontId="38" fillId="55" borderId="4" xfId="0" applyFont="1" applyFill="1" applyBorder="1" applyAlignment="1">
      <alignment horizontal="center" vertical="center"/>
    </xf>
    <xf numFmtId="0" fontId="15" fillId="5" borderId="35" xfId="0" applyFont="1" applyFill="1" applyBorder="1" applyAlignment="1">
      <alignment horizontal="center" vertical="center" wrapText="1"/>
    </xf>
    <xf numFmtId="0" fontId="68" fillId="0" borderId="36" xfId="0" applyFont="1" applyBorder="1"/>
    <xf numFmtId="0" fontId="68" fillId="0" borderId="37" xfId="0" applyFont="1" applyBorder="1"/>
    <xf numFmtId="0" fontId="9" fillId="0" borderId="4" xfId="213" applyFont="1" applyBorder="1" applyAlignment="1">
      <alignment horizontal="left" vertical="center"/>
    </xf>
    <xf numFmtId="0" fontId="9" fillId="15" borderId="4" xfId="213" applyFont="1" applyFill="1" applyBorder="1" applyAlignment="1">
      <alignment horizontal="left" vertical="center" wrapText="1"/>
    </xf>
    <xf numFmtId="0" fontId="68" fillId="15" borderId="26" xfId="213" applyFont="1" applyFill="1" applyBorder="1" applyAlignment="1">
      <alignment wrapText="1"/>
    </xf>
    <xf numFmtId="0" fontId="68" fillId="15" borderId="14" xfId="213" applyFont="1" applyFill="1" applyBorder="1" applyAlignment="1">
      <alignment wrapText="1"/>
    </xf>
    <xf numFmtId="0" fontId="15" fillId="0" borderId="18" xfId="213" applyFont="1" applyAlignment="1">
      <alignment horizontal="center" vertical="center" wrapText="1"/>
    </xf>
    <xf numFmtId="0" fontId="68" fillId="0" borderId="18" xfId="213" applyFont="1"/>
    <xf numFmtId="0" fontId="38" fillId="0" borderId="18" xfId="213" applyFont="1" applyAlignment="1">
      <alignment horizontal="center"/>
    </xf>
    <xf numFmtId="0" fontId="38" fillId="0" borderId="18" xfId="213" applyFont="1" applyAlignment="1">
      <alignment horizontal="center" vertical="center"/>
    </xf>
    <xf numFmtId="0" fontId="9" fillId="0" borderId="18" xfId="213" applyFont="1" applyAlignment="1">
      <alignment horizontal="center"/>
    </xf>
    <xf numFmtId="0" fontId="68" fillId="15" borderId="26" xfId="213" applyFont="1" applyFill="1" applyBorder="1"/>
    <xf numFmtId="0" fontId="68" fillId="15" borderId="14" xfId="213" applyFont="1" applyFill="1" applyBorder="1"/>
    <xf numFmtId="0" fontId="9" fillId="0" borderId="18" xfId="213" applyFont="1" applyAlignment="1">
      <alignment horizontal="left" vertical="center" wrapText="1"/>
    </xf>
    <xf numFmtId="0" fontId="37" fillId="0" borderId="18" xfId="213" applyFont="1" applyAlignment="1">
      <alignment horizontal="center"/>
    </xf>
    <xf numFmtId="0" fontId="38" fillId="0" borderId="18" xfId="213" applyFont="1" applyAlignment="1">
      <alignment horizontal="left"/>
    </xf>
    <xf numFmtId="0" fontId="39" fillId="0" borderId="26" xfId="213" applyFont="1" applyBorder="1" applyAlignment="1">
      <alignment vertical="center" wrapText="1"/>
    </xf>
    <xf numFmtId="0" fontId="39" fillId="0" borderId="34" xfId="213" applyFont="1" applyBorder="1" applyAlignment="1">
      <alignment vertical="center" wrapText="1"/>
    </xf>
    <xf numFmtId="0" fontId="39" fillId="0" borderId="36" xfId="213" applyFont="1" applyBorder="1" applyAlignment="1">
      <alignment vertical="center" wrapText="1"/>
    </xf>
    <xf numFmtId="0" fontId="39" fillId="0" borderId="37" xfId="213" applyFont="1" applyBorder="1" applyAlignment="1">
      <alignment vertical="center" wrapText="1"/>
    </xf>
    <xf numFmtId="0" fontId="38" fillId="0" borderId="4" xfId="213" applyFont="1" applyBorder="1" applyAlignment="1">
      <alignment horizontal="center" wrapText="1"/>
    </xf>
    <xf numFmtId="0" fontId="39" fillId="0" borderId="14" xfId="213" applyFont="1" applyBorder="1" applyAlignment="1">
      <alignment wrapText="1"/>
    </xf>
    <xf numFmtId="0" fontId="39" fillId="0" borderId="32" xfId="213" applyFont="1" applyBorder="1" applyAlignment="1">
      <alignment vertical="center" wrapText="1"/>
    </xf>
    <xf numFmtId="0" fontId="39" fillId="0" borderId="33" xfId="213" applyFont="1" applyBorder="1" applyAlignment="1">
      <alignment vertical="center" wrapText="1"/>
    </xf>
    <xf numFmtId="0" fontId="38" fillId="28" borderId="4" xfId="213" applyFont="1" applyFill="1" applyBorder="1" applyAlignment="1">
      <alignment horizontal="center" vertical="center" wrapText="1"/>
    </xf>
    <xf numFmtId="0" fontId="39" fillId="27" borderId="26" xfId="213" applyFont="1" applyFill="1" applyBorder="1" applyAlignment="1">
      <alignment vertical="center" wrapText="1"/>
    </xf>
    <xf numFmtId="0" fontId="39" fillId="27" borderId="14" xfId="213" applyFont="1" applyFill="1" applyBorder="1" applyAlignment="1">
      <alignment vertical="center" wrapText="1"/>
    </xf>
    <xf numFmtId="0" fontId="39" fillId="0" borderId="38" xfId="213" applyFont="1" applyBorder="1" applyAlignment="1">
      <alignment horizontal="left" vertical="center" wrapText="1"/>
    </xf>
    <xf numFmtId="0" fontId="9" fillId="0" borderId="23" xfId="213" applyFont="1" applyBorder="1" applyAlignment="1">
      <alignment horizontal="center" wrapText="1"/>
    </xf>
    <xf numFmtId="0" fontId="39" fillId="0" borderId="23" xfId="213" applyFont="1" applyBorder="1" applyAlignment="1">
      <alignment wrapText="1"/>
    </xf>
    <xf numFmtId="0" fontId="39" fillId="0" borderId="36" xfId="213" applyFont="1" applyBorder="1" applyAlignment="1">
      <alignment vertical="center"/>
    </xf>
    <xf numFmtId="0" fontId="39" fillId="0" borderId="37" xfId="213" applyFont="1" applyBorder="1" applyAlignment="1">
      <alignment vertical="center"/>
    </xf>
    <xf numFmtId="0" fontId="38" fillId="13" borderId="38" xfId="213" applyFont="1" applyFill="1" applyBorder="1" applyAlignment="1">
      <alignment horizontal="left" wrapText="1"/>
    </xf>
    <xf numFmtId="0" fontId="14" fillId="14" borderId="10" xfId="213" applyFont="1" applyFill="1" applyBorder="1" applyAlignment="1">
      <alignment horizontal="center" wrapText="1"/>
    </xf>
    <xf numFmtId="0" fontId="81" fillId="0" borderId="11" xfId="213" applyFont="1" applyBorder="1" applyAlignment="1">
      <alignment wrapText="1"/>
    </xf>
    <xf numFmtId="0" fontId="81" fillId="0" borderId="13" xfId="213" applyFont="1" applyBorder="1" applyAlignment="1">
      <alignment wrapText="1"/>
    </xf>
    <xf numFmtId="0" fontId="39" fillId="0" borderId="14" xfId="213" applyFont="1" applyBorder="1"/>
    <xf numFmtId="0" fontId="39" fillId="0" borderId="32" xfId="213" applyFont="1" applyBorder="1" applyAlignment="1">
      <alignment vertical="center"/>
    </xf>
    <xf numFmtId="0" fontId="39" fillId="0" borderId="33" xfId="213" applyFont="1" applyBorder="1" applyAlignment="1">
      <alignment vertical="center"/>
    </xf>
    <xf numFmtId="0" fontId="39" fillId="0" borderId="26" xfId="213" applyFont="1" applyBorder="1" applyAlignment="1">
      <alignment vertical="center"/>
    </xf>
    <xf numFmtId="0" fontId="39" fillId="0" borderId="34" xfId="213" applyFont="1" applyBorder="1" applyAlignment="1">
      <alignment vertical="center"/>
    </xf>
    <xf numFmtId="0" fontId="39" fillId="0" borderId="23" xfId="213" applyFont="1" applyBorder="1"/>
    <xf numFmtId="0" fontId="38" fillId="28" borderId="4" xfId="213" applyFont="1" applyFill="1" applyBorder="1" applyAlignment="1">
      <alignment horizontal="center" vertical="center"/>
    </xf>
    <xf numFmtId="0" fontId="39" fillId="27" borderId="26" xfId="213" applyFont="1" applyFill="1" applyBorder="1" applyAlignment="1">
      <alignment vertical="center"/>
    </xf>
    <xf numFmtId="0" fontId="39" fillId="27" borderId="14" xfId="213" applyFont="1" applyFill="1" applyBorder="1" applyAlignment="1">
      <alignment vertical="center"/>
    </xf>
    <xf numFmtId="0" fontId="38" fillId="17" borderId="38" xfId="213" applyFont="1" applyFill="1" applyBorder="1" applyAlignment="1">
      <alignment horizontal="left"/>
    </xf>
    <xf numFmtId="0" fontId="39" fillId="0" borderId="11" xfId="213" applyFont="1" applyBorder="1"/>
    <xf numFmtId="0" fontId="39" fillId="0" borderId="13" xfId="213" applyFont="1" applyBorder="1"/>
    <xf numFmtId="0" fontId="39" fillId="0" borderId="38" xfId="213" applyFont="1" applyBorder="1" applyAlignment="1">
      <alignment horizontal="left" vertical="center"/>
    </xf>
    <xf numFmtId="0" fontId="34" fillId="0" borderId="38" xfId="213" applyFont="1" applyBorder="1" applyAlignment="1">
      <alignment horizontal="center"/>
    </xf>
    <xf numFmtId="0" fontId="35" fillId="0" borderId="38" xfId="213" applyFont="1" applyBorder="1" applyAlignment="1">
      <alignment horizontal="center" vertical="center" wrapText="1"/>
    </xf>
    <xf numFmtId="0" fontId="35" fillId="0" borderId="38" xfId="213" applyFont="1" applyBorder="1" applyAlignment="1">
      <alignment horizontal="center" vertical="center"/>
    </xf>
    <xf numFmtId="0" fontId="9" fillId="0" borderId="4" xfId="0" applyFont="1" applyBorder="1" applyAlignment="1">
      <alignment horizontal="left" vertical="center" wrapText="1"/>
    </xf>
    <xf numFmtId="0" fontId="9" fillId="0" borderId="23" xfId="0" applyFont="1" applyBorder="1" applyAlignment="1">
      <alignment horizontal="center"/>
    </xf>
    <xf numFmtId="0" fontId="38" fillId="0" borderId="4" xfId="0" applyFont="1" applyBorder="1" applyAlignment="1">
      <alignment horizontal="center"/>
    </xf>
    <xf numFmtId="0" fontId="15" fillId="5" borderId="31" xfId="0" applyFont="1" applyFill="1" applyBorder="1" applyAlignment="1">
      <alignment horizontal="center" vertical="center" wrapText="1"/>
    </xf>
    <xf numFmtId="0" fontId="68" fillId="0" borderId="32" xfId="0" applyFont="1" applyBorder="1"/>
    <xf numFmtId="0" fontId="68" fillId="0" borderId="33" xfId="0" applyFont="1" applyBorder="1"/>
    <xf numFmtId="0" fontId="15" fillId="5" borderId="25" xfId="0" applyFont="1" applyFill="1" applyBorder="1" applyAlignment="1">
      <alignment horizontal="center" vertical="center" wrapText="1"/>
    </xf>
    <xf numFmtId="0" fontId="68" fillId="0" borderId="34" xfId="0" applyFont="1" applyBorder="1"/>
    <xf numFmtId="0" fontId="9" fillId="0" borderId="4" xfId="0" applyFont="1" applyBorder="1" applyAlignment="1">
      <alignment horizontal="left" vertical="center"/>
    </xf>
    <xf numFmtId="0" fontId="39" fillId="0" borderId="11" xfId="0" applyFont="1" applyBorder="1"/>
    <xf numFmtId="0" fontId="39" fillId="0" borderId="13" xfId="0" applyFont="1" applyBorder="1"/>
    <xf numFmtId="0" fontId="39" fillId="0" borderId="4" xfId="0" applyFont="1" applyBorder="1" applyAlignment="1">
      <alignment horizontal="left" vertical="center" wrapText="1"/>
    </xf>
    <xf numFmtId="0" fontId="39" fillId="0" borderId="23" xfId="0" applyFont="1" applyBorder="1"/>
    <xf numFmtId="0" fontId="35" fillId="55" borderId="4" xfId="0" applyFont="1" applyFill="1" applyBorder="1" applyAlignment="1">
      <alignment horizontal="center"/>
    </xf>
    <xf numFmtId="0" fontId="19" fillId="5" borderId="4" xfId="0" applyFont="1" applyFill="1" applyBorder="1" applyAlignment="1">
      <alignment horizontal="center"/>
    </xf>
    <xf numFmtId="0" fontId="35" fillId="0" borderId="26" xfId="0" applyFont="1" applyBorder="1" applyAlignment="1">
      <alignment horizontal="center"/>
    </xf>
    <xf numFmtId="0" fontId="39" fillId="0" borderId="36" xfId="0" applyFont="1" applyBorder="1"/>
    <xf numFmtId="0" fontId="39" fillId="0" borderId="37" xfId="0" applyFont="1" applyBorder="1"/>
    <xf numFmtId="0" fontId="19" fillId="5" borderId="22" xfId="0" applyFont="1" applyFill="1" applyBorder="1" applyAlignment="1">
      <alignment horizontal="center"/>
    </xf>
    <xf numFmtId="0" fontId="39" fillId="0" borderId="19" xfId="0" applyFont="1" applyBorder="1"/>
    <xf numFmtId="0" fontId="19" fillId="0" borderId="18" xfId="0" applyFont="1" applyBorder="1" applyAlignment="1">
      <alignment horizontal="center"/>
    </xf>
    <xf numFmtId="0" fontId="39" fillId="0" borderId="18" xfId="0" applyFont="1" applyBorder="1"/>
    <xf numFmtId="0" fontId="38" fillId="0" borderId="18" xfId="0" applyFont="1" applyBorder="1" applyAlignment="1">
      <alignment horizontal="left"/>
    </xf>
    <xf numFmtId="0" fontId="37" fillId="0" borderId="18" xfId="0" applyFont="1" applyBorder="1" applyAlignment="1">
      <alignment horizontal="center"/>
    </xf>
    <xf numFmtId="0" fontId="39" fillId="0" borderId="18" xfId="0" applyFont="1" applyBorder="1" applyAlignment="1">
      <alignment horizontal="left" vertical="center" wrapText="1"/>
    </xf>
    <xf numFmtId="0" fontId="9" fillId="0" borderId="18" xfId="0" applyFont="1" applyBorder="1" applyAlignment="1">
      <alignment horizontal="center"/>
    </xf>
    <xf numFmtId="0" fontId="35" fillId="0" borderId="18" xfId="0" applyFont="1" applyBorder="1" applyAlignment="1">
      <alignment horizontal="center"/>
    </xf>
    <xf numFmtId="0" fontId="39" fillId="0" borderId="32" xfId="0" applyFont="1" applyBorder="1"/>
    <xf numFmtId="0" fontId="39" fillId="0" borderId="33" xfId="0" applyFont="1" applyBorder="1"/>
    <xf numFmtId="0" fontId="19" fillId="5" borderId="28" xfId="0" applyFont="1" applyFill="1" applyBorder="1" applyAlignment="1">
      <alignment horizontal="center"/>
    </xf>
    <xf numFmtId="0" fontId="39" fillId="0" borderId="34" xfId="0" applyFont="1" applyBorder="1"/>
    <xf numFmtId="0" fontId="18" fillId="12" borderId="40" xfId="213" applyFont="1" applyFill="1" applyBorder="1" applyAlignment="1">
      <alignment horizontal="center" vertical="center" wrapText="1"/>
    </xf>
    <xf numFmtId="0" fontId="18" fillId="12" borderId="41" xfId="213" applyFont="1" applyFill="1" applyBorder="1" applyAlignment="1">
      <alignment horizontal="center" vertical="center" wrapText="1"/>
    </xf>
    <xf numFmtId="0" fontId="14" fillId="0" borderId="38" xfId="213" applyFont="1" applyBorder="1" applyAlignment="1">
      <alignment horizontal="left" vertical="center" wrapText="1"/>
    </xf>
    <xf numFmtId="0" fontId="18" fillId="8" borderId="29" xfId="213" applyFont="1" applyFill="1" applyBorder="1" applyAlignment="1">
      <alignment horizontal="center" vertical="center" wrapText="1"/>
    </xf>
    <xf numFmtId="0" fontId="39" fillId="0" borderId="29" xfId="213" applyFont="1" applyBorder="1" applyAlignment="1">
      <alignment wrapText="1"/>
    </xf>
    <xf numFmtId="0" fontId="39" fillId="0" borderId="29" xfId="213" applyFont="1" applyBorder="1" applyAlignment="1">
      <alignment horizontal="center" vertical="center" wrapText="1"/>
    </xf>
    <xf numFmtId="0" fontId="18" fillId="12" borderId="22" xfId="213" applyFont="1" applyFill="1" applyBorder="1" applyAlignment="1">
      <alignment horizontal="center" vertical="center" wrapText="1"/>
    </xf>
    <xf numFmtId="0" fontId="39" fillId="0" borderId="29" xfId="213" applyFont="1" applyBorder="1" applyAlignment="1">
      <alignment horizontal="center" wrapText="1"/>
    </xf>
    <xf numFmtId="0" fontId="39" fillId="0" borderId="19" xfId="213" applyFont="1" applyBorder="1" applyAlignment="1">
      <alignment wrapText="1"/>
    </xf>
    <xf numFmtId="0" fontId="34" fillId="0" borderId="38" xfId="213" applyFont="1" applyBorder="1" applyAlignment="1">
      <alignment horizontal="center" wrapText="1"/>
    </xf>
    <xf numFmtId="0" fontId="13" fillId="0" borderId="38" xfId="213" applyFont="1" applyBorder="1" applyAlignment="1">
      <alignment horizontal="center" vertical="center" wrapText="1"/>
    </xf>
    <xf numFmtId="0" fontId="18" fillId="12" borderId="23" xfId="213" applyFont="1" applyFill="1" applyBorder="1" applyAlignment="1">
      <alignment horizontal="center" vertical="center" wrapText="1"/>
    </xf>
    <xf numFmtId="0" fontId="39" fillId="0" borderId="19" xfId="213" applyFont="1" applyBorder="1" applyAlignment="1">
      <alignment vertical="center" wrapText="1"/>
    </xf>
    <xf numFmtId="0" fontId="33" fillId="19" borderId="38" xfId="0" applyFont="1" applyFill="1" applyBorder="1" applyAlignment="1">
      <alignment horizontal="center" vertical="center"/>
    </xf>
    <xf numFmtId="0" fontId="19" fillId="0" borderId="38" xfId="0" applyFont="1" applyBorder="1" applyAlignment="1">
      <alignment horizontal="center" vertical="center"/>
    </xf>
    <xf numFmtId="0" fontId="23" fillId="22" borderId="28" xfId="0" applyFont="1" applyFill="1" applyBorder="1" applyAlignment="1">
      <alignment horizontal="center" vertical="center" wrapText="1"/>
    </xf>
    <xf numFmtId="0" fontId="23" fillId="22" borderId="22" xfId="0" applyFont="1" applyFill="1" applyBorder="1" applyAlignment="1">
      <alignment horizontal="center" vertical="center" wrapText="1"/>
    </xf>
    <xf numFmtId="0" fontId="33" fillId="16" borderId="39" xfId="0" applyFont="1" applyFill="1" applyBorder="1" applyAlignment="1">
      <alignment horizontal="center" vertical="center" wrapText="1"/>
    </xf>
    <xf numFmtId="0" fontId="20" fillId="16" borderId="30" xfId="0" applyFont="1" applyFill="1" applyBorder="1" applyAlignment="1">
      <alignment horizontal="center"/>
    </xf>
    <xf numFmtId="0" fontId="23" fillId="22" borderId="38" xfId="0" applyFont="1" applyFill="1" applyBorder="1" applyAlignment="1">
      <alignment horizontal="center" vertical="center" wrapText="1"/>
    </xf>
    <xf numFmtId="0" fontId="20" fillId="16" borderId="38" xfId="0" applyFont="1" applyFill="1" applyBorder="1" applyAlignment="1">
      <alignment horizontal="center"/>
    </xf>
    <xf numFmtId="0" fontId="33" fillId="19" borderId="40" xfId="0" applyFont="1" applyFill="1" applyBorder="1" applyAlignment="1">
      <alignment horizontal="center" vertical="center"/>
    </xf>
    <xf numFmtId="0" fontId="33" fillId="19" borderId="41" xfId="0" applyFont="1" applyFill="1" applyBorder="1" applyAlignment="1">
      <alignment horizontal="center" vertical="center"/>
    </xf>
    <xf numFmtId="0" fontId="33" fillId="0" borderId="38" xfId="0" applyFont="1" applyBorder="1" applyAlignment="1">
      <alignment horizontal="center" vertical="center" wrapText="1"/>
    </xf>
    <xf numFmtId="0" fontId="33" fillId="0" borderId="40" xfId="0" applyFont="1" applyBorder="1" applyAlignment="1">
      <alignment horizontal="center" vertical="center"/>
    </xf>
    <xf numFmtId="0" fontId="33" fillId="0" borderId="42" xfId="0" applyFont="1" applyBorder="1" applyAlignment="1">
      <alignment horizontal="center" vertical="center"/>
    </xf>
    <xf numFmtId="0" fontId="33" fillId="0" borderId="41" xfId="0" applyFont="1" applyBorder="1" applyAlignment="1">
      <alignment horizontal="center" vertical="center"/>
    </xf>
    <xf numFmtId="0" fontId="33" fillId="0" borderId="38" xfId="0" applyFont="1" applyBorder="1" applyAlignment="1">
      <alignment horizontal="center" vertical="center"/>
    </xf>
    <xf numFmtId="0" fontId="33" fillId="29" borderId="55" xfId="0" applyFont="1" applyFill="1" applyBorder="1" applyAlignment="1">
      <alignment horizontal="center" vertical="center" wrapText="1" readingOrder="1"/>
    </xf>
    <xf numFmtId="0" fontId="33" fillId="29" borderId="56" xfId="0" applyFont="1" applyFill="1" applyBorder="1" applyAlignment="1">
      <alignment horizontal="center" vertical="center" wrapText="1" readingOrder="1"/>
    </xf>
    <xf numFmtId="0" fontId="33" fillId="29" borderId="57" xfId="0" applyFont="1" applyFill="1" applyBorder="1" applyAlignment="1">
      <alignment horizontal="center" vertical="center" wrapText="1" readingOrder="1"/>
    </xf>
    <xf numFmtId="0" fontId="33" fillId="29" borderId="68" xfId="0" applyFont="1" applyFill="1" applyBorder="1" applyAlignment="1">
      <alignment horizontal="center" vertical="center" wrapText="1" readingOrder="1"/>
    </xf>
    <xf numFmtId="0" fontId="33" fillId="29" borderId="69" xfId="0" applyFont="1" applyFill="1" applyBorder="1" applyAlignment="1">
      <alignment horizontal="center" vertical="center" wrapText="1" readingOrder="1"/>
    </xf>
    <xf numFmtId="0" fontId="33" fillId="15" borderId="71" xfId="0" applyFont="1" applyFill="1" applyBorder="1" applyAlignment="1">
      <alignment horizontal="center" vertical="center" wrapText="1" readingOrder="1"/>
    </xf>
    <xf numFmtId="0" fontId="33" fillId="15" borderId="62" xfId="0" applyFont="1" applyFill="1" applyBorder="1" applyAlignment="1">
      <alignment horizontal="center" vertical="center" wrapText="1" readingOrder="1"/>
    </xf>
    <xf numFmtId="0" fontId="33" fillId="15" borderId="44" xfId="0" applyFont="1" applyFill="1" applyBorder="1" applyAlignment="1">
      <alignment horizontal="center" vertical="center" wrapText="1" readingOrder="1"/>
    </xf>
    <xf numFmtId="0" fontId="33" fillId="15" borderId="38" xfId="0" applyFont="1" applyFill="1" applyBorder="1" applyAlignment="1">
      <alignment horizontal="center" vertical="center" wrapText="1" readingOrder="1"/>
    </xf>
    <xf numFmtId="0" fontId="33" fillId="15" borderId="58" xfId="0" applyFont="1" applyFill="1" applyBorder="1" applyAlignment="1">
      <alignment horizontal="center" vertical="center" wrapText="1" readingOrder="1"/>
    </xf>
    <xf numFmtId="0" fontId="33" fillId="15" borderId="59" xfId="0" applyFont="1" applyFill="1" applyBorder="1" applyAlignment="1">
      <alignment horizontal="center" vertical="center" wrapText="1" readingOrder="1"/>
    </xf>
    <xf numFmtId="0" fontId="15" fillId="15" borderId="18" xfId="0" applyFont="1" applyFill="1" applyBorder="1" applyAlignment="1">
      <alignment horizontal="justify" vertical="center" wrapText="1"/>
    </xf>
    <xf numFmtId="0" fontId="12" fillId="0" borderId="0" xfId="0" applyFont="1" applyAlignment="1">
      <alignment horizontal="center" vertical="center" textRotation="90" wrapText="1"/>
    </xf>
    <xf numFmtId="0" fontId="0" fillId="0" borderId="0" xfId="0"/>
    <xf numFmtId="0" fontId="12" fillId="2" borderId="16" xfId="0" applyFont="1" applyFill="1" applyBorder="1" applyAlignment="1">
      <alignment horizontal="center"/>
    </xf>
    <xf numFmtId="0" fontId="36" fillId="0" borderId="17" xfId="0" applyFont="1" applyBorder="1"/>
    <xf numFmtId="0" fontId="36" fillId="0" borderId="18" xfId="0" applyFont="1" applyBorder="1"/>
    <xf numFmtId="0" fontId="12" fillId="2" borderId="3" xfId="0" applyFont="1" applyFill="1" applyBorder="1" applyAlignment="1">
      <alignment horizontal="center" vertical="center"/>
    </xf>
    <xf numFmtId="0" fontId="8" fillId="0" borderId="7" xfId="0" applyFont="1" applyBorder="1"/>
    <xf numFmtId="0" fontId="8" fillId="0" borderId="8" xfId="0" applyFont="1" applyBorder="1"/>
    <xf numFmtId="0" fontId="10" fillId="0" borderId="9" xfId="0" applyFont="1" applyBorder="1" applyAlignment="1">
      <alignment horizontal="center" vertical="center"/>
    </xf>
    <xf numFmtId="0" fontId="8" fillId="0" borderId="9" xfId="0" applyFont="1" applyBorder="1"/>
    <xf numFmtId="0" fontId="12" fillId="0" borderId="9" xfId="0" applyFont="1" applyBorder="1" applyAlignment="1">
      <alignment horizontal="center" vertical="center"/>
    </xf>
    <xf numFmtId="0" fontId="36" fillId="0" borderId="9" xfId="0" applyFont="1" applyBorder="1"/>
    <xf numFmtId="0" fontId="11" fillId="36" borderId="3" xfId="0" applyFont="1" applyFill="1" applyBorder="1" applyAlignment="1">
      <alignment horizontal="center" vertical="center"/>
    </xf>
    <xf numFmtId="0" fontId="8" fillId="36" borderId="7" xfId="0" applyFont="1" applyFill="1" applyBorder="1"/>
    <xf numFmtId="0" fontId="8" fillId="36" borderId="8" xfId="0" applyFont="1" applyFill="1" applyBorder="1"/>
    <xf numFmtId="0" fontId="14" fillId="0" borderId="43" xfId="213" applyFont="1" applyBorder="1" applyAlignment="1">
      <alignment horizontal="left" vertical="center"/>
    </xf>
    <xf numFmtId="0" fontId="81" fillId="2" borderId="18" xfId="402" applyFont="1" applyFill="1" applyAlignment="1">
      <alignment horizontal="center" vertical="center" wrapText="1"/>
    </xf>
    <xf numFmtId="0" fontId="68" fillId="0" borderId="18" xfId="402" applyFont="1"/>
    <xf numFmtId="0" fontId="13" fillId="24" borderId="38" xfId="402" applyFont="1" applyFill="1" applyBorder="1" applyAlignment="1">
      <alignment horizontal="center" vertical="center" wrapText="1"/>
    </xf>
    <xf numFmtId="0" fontId="13" fillId="57" borderId="95" xfId="402" applyFont="1" applyFill="1" applyBorder="1" applyAlignment="1">
      <alignment horizontal="center" vertical="center" wrapText="1"/>
    </xf>
    <xf numFmtId="0" fontId="68" fillId="0" borderId="98" xfId="402" applyFont="1" applyBorder="1"/>
    <xf numFmtId="0" fontId="13" fillId="60" borderId="96" xfId="402" applyFont="1" applyFill="1" applyBorder="1" applyAlignment="1">
      <alignment horizontal="center" vertical="center" wrapText="1"/>
    </xf>
    <xf numFmtId="0" fontId="68" fillId="27" borderId="89" xfId="402" applyFont="1" applyFill="1" applyBorder="1"/>
    <xf numFmtId="0" fontId="13" fillId="56" borderId="96" xfId="402" applyFont="1" applyFill="1" applyBorder="1" applyAlignment="1">
      <alignment horizontal="center" vertical="center" wrapText="1"/>
    </xf>
    <xf numFmtId="0" fontId="68" fillId="0" borderId="97" xfId="402" applyFont="1" applyBorder="1"/>
    <xf numFmtId="0" fontId="13" fillId="57" borderId="108" xfId="402" applyFont="1" applyFill="1" applyBorder="1" applyAlignment="1">
      <alignment horizontal="center" vertical="center" wrapText="1"/>
    </xf>
    <xf numFmtId="0" fontId="13" fillId="60" borderId="92" xfId="402" applyFont="1" applyFill="1" applyBorder="1" applyAlignment="1">
      <alignment horizontal="center" vertical="center" wrapText="1"/>
    </xf>
    <xf numFmtId="0" fontId="68" fillId="27" borderId="32" xfId="402" applyFont="1" applyFill="1" applyBorder="1"/>
    <xf numFmtId="0" fontId="13" fillId="56" borderId="92" xfId="402" applyFont="1" applyFill="1" applyBorder="1" applyAlignment="1">
      <alignment horizontal="center" vertical="center" wrapText="1"/>
    </xf>
    <xf numFmtId="0" fontId="68" fillId="0" borderId="109" xfId="402" applyFont="1" applyBorder="1"/>
    <xf numFmtId="0" fontId="68" fillId="0" borderId="89" xfId="402" applyFont="1" applyBorder="1"/>
    <xf numFmtId="0" fontId="13" fillId="0" borderId="4" xfId="402" applyFont="1" applyBorder="1" applyAlignment="1">
      <alignment horizontal="center" vertical="center" wrapText="1"/>
    </xf>
    <xf numFmtId="0" fontId="13" fillId="0" borderId="26" xfId="402" applyFont="1" applyBorder="1" applyAlignment="1">
      <alignment horizontal="center" vertical="center" wrapText="1"/>
    </xf>
    <xf numFmtId="0" fontId="68" fillId="0" borderId="26" xfId="402" applyFont="1" applyBorder="1"/>
    <xf numFmtId="0" fontId="68" fillId="0" borderId="14" xfId="402" applyFont="1" applyBorder="1"/>
    <xf numFmtId="0" fontId="68" fillId="0" borderId="98" xfId="402" applyFont="1" applyBorder="1" applyAlignment="1">
      <alignment wrapText="1"/>
    </xf>
    <xf numFmtId="0" fontId="20" fillId="0" borderId="38" xfId="0" applyFont="1" applyFill="1" applyBorder="1" applyAlignment="1" applyProtection="1">
      <alignment horizontal="center" vertical="center" wrapText="1"/>
      <protection locked="0"/>
    </xf>
  </cellXfs>
  <cellStyles count="1497">
    <cellStyle name="Hipervínculo" xfId="398" builtinId="8"/>
    <cellStyle name="Moneda 2" xfId="304" xr:uid="{00000000-0005-0000-0000-000000000000}"/>
    <cellStyle name="Moneda 2 2" xfId="673" xr:uid="{00000000-0005-0000-0000-000000000000}"/>
    <cellStyle name="Moneda 2 2 2" xfId="1403" xr:uid="{00000000-0005-0000-0000-000000000000}"/>
    <cellStyle name="Moneda 2 3" xfId="1039" xr:uid="{00000000-0005-0000-0000-000000000000}"/>
    <cellStyle name="Normal" xfId="0" builtinId="0"/>
    <cellStyle name="Normal 10" xfId="2" xr:uid="{00000000-0005-0000-0000-000002000000}"/>
    <cellStyle name="Normal 10 2" xfId="3" xr:uid="{00000000-0005-0000-0000-000003000000}"/>
    <cellStyle name="Normal 10 2 2" xfId="108" xr:uid="{00000000-0005-0000-0000-000004000000}"/>
    <cellStyle name="Normal 10 3" xfId="107" xr:uid="{00000000-0005-0000-0000-000005000000}"/>
    <cellStyle name="Normal 11" xfId="213" xr:uid="{00000000-0005-0000-0000-000006000000}"/>
    <cellStyle name="Normal 12" xfId="401" xr:uid="{AFBF188B-C0CB-2B46-B9EB-5CA6E6A1B4EE}"/>
    <cellStyle name="Normal 12 2" xfId="767" xr:uid="{AFBF188B-C0CB-2B46-B9EB-5CA6E6A1B4EE}"/>
    <cellStyle name="Normal 13" xfId="402" xr:uid="{537A6A8E-4635-F542-97EA-4E65A55066BF}"/>
    <cellStyle name="Normal 14" xfId="768" xr:uid="{0E9A50F5-FD84-E84E-8F79-2FF88C175859}"/>
    <cellStyle name="Normal 2" xfId="4" xr:uid="{00000000-0005-0000-0000-000007000000}"/>
    <cellStyle name="Normal 2 2" xfId="5" xr:uid="{00000000-0005-0000-0000-000008000000}"/>
    <cellStyle name="Normal 2 2 10" xfId="110" xr:uid="{00000000-0005-0000-0000-000009000000}"/>
    <cellStyle name="Normal 2 2 10 2" xfId="305" xr:uid="{00000000-0005-0000-0000-00000A000000}"/>
    <cellStyle name="Normal 2 2 10 2 2" xfId="674" xr:uid="{00000000-0005-0000-0000-00000A000000}"/>
    <cellStyle name="Normal 2 2 10 2 2 2" xfId="1404" xr:uid="{00000000-0005-0000-0000-00000A000000}"/>
    <cellStyle name="Normal 2 2 10 2 3" xfId="1040" xr:uid="{00000000-0005-0000-0000-00000A000000}"/>
    <cellStyle name="Normal 2 2 10 3" xfId="493" xr:uid="{00000000-0005-0000-0000-000009000000}"/>
    <cellStyle name="Normal 2 2 10 3 2" xfId="1223" xr:uid="{00000000-0005-0000-0000-000009000000}"/>
    <cellStyle name="Normal 2 2 10 4" xfId="859" xr:uid="{00000000-0005-0000-0000-000009000000}"/>
    <cellStyle name="Normal 2 2 11" xfId="214" xr:uid="{00000000-0005-0000-0000-00000B000000}"/>
    <cellStyle name="Normal 2 2 11 2" xfId="583" xr:uid="{00000000-0005-0000-0000-00000B000000}"/>
    <cellStyle name="Normal 2 2 11 2 2" xfId="1313" xr:uid="{00000000-0005-0000-0000-00000B000000}"/>
    <cellStyle name="Normal 2 2 11 3" xfId="949" xr:uid="{00000000-0005-0000-0000-00000B000000}"/>
    <cellStyle name="Normal 2 2 12" xfId="403" xr:uid="{00000000-0005-0000-0000-000008000000}"/>
    <cellStyle name="Normal 2 2 12 2" xfId="1133" xr:uid="{00000000-0005-0000-0000-000008000000}"/>
    <cellStyle name="Normal 2 2 13" xfId="769" xr:uid="{00000000-0005-0000-0000-000008000000}"/>
    <cellStyle name="Normal 2 2 2" xfId="6" xr:uid="{00000000-0005-0000-0000-00000C000000}"/>
    <cellStyle name="Normal 2 2 2 2" xfId="7" xr:uid="{00000000-0005-0000-0000-00000D000000}"/>
    <cellStyle name="Normal 2 2 2 2 2" xfId="112" xr:uid="{00000000-0005-0000-0000-00000E000000}"/>
    <cellStyle name="Normal 2 2 2 2 2 2" xfId="307" xr:uid="{00000000-0005-0000-0000-00000F000000}"/>
    <cellStyle name="Normal 2 2 2 2 2 2 2" xfId="676" xr:uid="{00000000-0005-0000-0000-00000F000000}"/>
    <cellStyle name="Normal 2 2 2 2 2 2 2 2" xfId="1406" xr:uid="{00000000-0005-0000-0000-00000F000000}"/>
    <cellStyle name="Normal 2 2 2 2 2 2 3" xfId="1042" xr:uid="{00000000-0005-0000-0000-00000F000000}"/>
    <cellStyle name="Normal 2 2 2 2 2 3" xfId="495" xr:uid="{00000000-0005-0000-0000-00000E000000}"/>
    <cellStyle name="Normal 2 2 2 2 2 3 2" xfId="1225" xr:uid="{00000000-0005-0000-0000-00000E000000}"/>
    <cellStyle name="Normal 2 2 2 2 2 4" xfId="861" xr:uid="{00000000-0005-0000-0000-00000E000000}"/>
    <cellStyle name="Normal 2 2 2 2 3" xfId="216" xr:uid="{00000000-0005-0000-0000-000010000000}"/>
    <cellStyle name="Normal 2 2 2 2 3 2" xfId="585" xr:uid="{00000000-0005-0000-0000-000010000000}"/>
    <cellStyle name="Normal 2 2 2 2 3 2 2" xfId="1315" xr:uid="{00000000-0005-0000-0000-000010000000}"/>
    <cellStyle name="Normal 2 2 2 2 3 3" xfId="951" xr:uid="{00000000-0005-0000-0000-000010000000}"/>
    <cellStyle name="Normal 2 2 2 2 4" xfId="405" xr:uid="{00000000-0005-0000-0000-00000D000000}"/>
    <cellStyle name="Normal 2 2 2 2 4 2" xfId="1135" xr:uid="{00000000-0005-0000-0000-00000D000000}"/>
    <cellStyle name="Normal 2 2 2 2 5" xfId="771" xr:uid="{00000000-0005-0000-0000-00000D000000}"/>
    <cellStyle name="Normal 2 2 2 3" xfId="8" xr:uid="{00000000-0005-0000-0000-000011000000}"/>
    <cellStyle name="Normal 2 2 2 3 2" xfId="113" xr:uid="{00000000-0005-0000-0000-000012000000}"/>
    <cellStyle name="Normal 2 2 2 3 2 2" xfId="308" xr:uid="{00000000-0005-0000-0000-000013000000}"/>
    <cellStyle name="Normal 2 2 2 3 2 2 2" xfId="677" xr:uid="{00000000-0005-0000-0000-000013000000}"/>
    <cellStyle name="Normal 2 2 2 3 2 2 2 2" xfId="1407" xr:uid="{00000000-0005-0000-0000-000013000000}"/>
    <cellStyle name="Normal 2 2 2 3 2 2 3" xfId="1043" xr:uid="{00000000-0005-0000-0000-000013000000}"/>
    <cellStyle name="Normal 2 2 2 3 2 3" xfId="496" xr:uid="{00000000-0005-0000-0000-000012000000}"/>
    <cellStyle name="Normal 2 2 2 3 2 3 2" xfId="1226" xr:uid="{00000000-0005-0000-0000-000012000000}"/>
    <cellStyle name="Normal 2 2 2 3 2 4" xfId="862" xr:uid="{00000000-0005-0000-0000-000012000000}"/>
    <cellStyle name="Normal 2 2 2 3 3" xfId="217" xr:uid="{00000000-0005-0000-0000-000014000000}"/>
    <cellStyle name="Normal 2 2 2 3 3 2" xfId="586" xr:uid="{00000000-0005-0000-0000-000014000000}"/>
    <cellStyle name="Normal 2 2 2 3 3 2 2" xfId="1316" xr:uid="{00000000-0005-0000-0000-000014000000}"/>
    <cellStyle name="Normal 2 2 2 3 3 3" xfId="952" xr:uid="{00000000-0005-0000-0000-000014000000}"/>
    <cellStyle name="Normal 2 2 2 3 4" xfId="406" xr:uid="{00000000-0005-0000-0000-000011000000}"/>
    <cellStyle name="Normal 2 2 2 3 4 2" xfId="1136" xr:uid="{00000000-0005-0000-0000-000011000000}"/>
    <cellStyle name="Normal 2 2 2 3 5" xfId="772" xr:uid="{00000000-0005-0000-0000-000011000000}"/>
    <cellStyle name="Normal 2 2 2 4" xfId="111" xr:uid="{00000000-0005-0000-0000-000015000000}"/>
    <cellStyle name="Normal 2 2 2 4 2" xfId="306" xr:uid="{00000000-0005-0000-0000-000016000000}"/>
    <cellStyle name="Normal 2 2 2 4 2 2" xfId="675" xr:uid="{00000000-0005-0000-0000-000016000000}"/>
    <cellStyle name="Normal 2 2 2 4 2 2 2" xfId="1405" xr:uid="{00000000-0005-0000-0000-000016000000}"/>
    <cellStyle name="Normal 2 2 2 4 2 3" xfId="1041" xr:uid="{00000000-0005-0000-0000-000016000000}"/>
    <cellStyle name="Normal 2 2 2 4 3" xfId="494" xr:uid="{00000000-0005-0000-0000-000015000000}"/>
    <cellStyle name="Normal 2 2 2 4 3 2" xfId="1224" xr:uid="{00000000-0005-0000-0000-000015000000}"/>
    <cellStyle name="Normal 2 2 2 4 4" xfId="860" xr:uid="{00000000-0005-0000-0000-000015000000}"/>
    <cellStyle name="Normal 2 2 2 5" xfId="215" xr:uid="{00000000-0005-0000-0000-000017000000}"/>
    <cellStyle name="Normal 2 2 2 5 2" xfId="584" xr:uid="{00000000-0005-0000-0000-000017000000}"/>
    <cellStyle name="Normal 2 2 2 5 2 2" xfId="1314" xr:uid="{00000000-0005-0000-0000-000017000000}"/>
    <cellStyle name="Normal 2 2 2 5 3" xfId="950" xr:uid="{00000000-0005-0000-0000-000017000000}"/>
    <cellStyle name="Normal 2 2 2 6" xfId="404" xr:uid="{00000000-0005-0000-0000-00000C000000}"/>
    <cellStyle name="Normal 2 2 2 6 2" xfId="1134" xr:uid="{00000000-0005-0000-0000-00000C000000}"/>
    <cellStyle name="Normal 2 2 2 7" xfId="770" xr:uid="{00000000-0005-0000-0000-00000C000000}"/>
    <cellStyle name="Normal 2 2 3" xfId="9" xr:uid="{00000000-0005-0000-0000-000018000000}"/>
    <cellStyle name="Normal 2 2 3 2" xfId="114" xr:uid="{00000000-0005-0000-0000-000019000000}"/>
    <cellStyle name="Normal 2 2 3 2 2" xfId="309" xr:uid="{00000000-0005-0000-0000-00001A000000}"/>
    <cellStyle name="Normal 2 2 3 2 2 2" xfId="678" xr:uid="{00000000-0005-0000-0000-00001A000000}"/>
    <cellStyle name="Normal 2 2 3 2 2 2 2" xfId="1408" xr:uid="{00000000-0005-0000-0000-00001A000000}"/>
    <cellStyle name="Normal 2 2 3 2 2 3" xfId="1044" xr:uid="{00000000-0005-0000-0000-00001A000000}"/>
    <cellStyle name="Normal 2 2 3 2 3" xfId="497" xr:uid="{00000000-0005-0000-0000-000019000000}"/>
    <cellStyle name="Normal 2 2 3 2 3 2" xfId="1227" xr:uid="{00000000-0005-0000-0000-000019000000}"/>
    <cellStyle name="Normal 2 2 3 2 4" xfId="863" xr:uid="{00000000-0005-0000-0000-000019000000}"/>
    <cellStyle name="Normal 2 2 3 3" xfId="218" xr:uid="{00000000-0005-0000-0000-00001B000000}"/>
    <cellStyle name="Normal 2 2 3 3 2" xfId="587" xr:uid="{00000000-0005-0000-0000-00001B000000}"/>
    <cellStyle name="Normal 2 2 3 3 2 2" xfId="1317" xr:uid="{00000000-0005-0000-0000-00001B000000}"/>
    <cellStyle name="Normal 2 2 3 3 3" xfId="953" xr:uid="{00000000-0005-0000-0000-00001B000000}"/>
    <cellStyle name="Normal 2 2 3 4" xfId="407" xr:uid="{00000000-0005-0000-0000-000018000000}"/>
    <cellStyle name="Normal 2 2 3 4 2" xfId="1137" xr:uid="{00000000-0005-0000-0000-000018000000}"/>
    <cellStyle name="Normal 2 2 3 5" xfId="773" xr:uid="{00000000-0005-0000-0000-000018000000}"/>
    <cellStyle name="Normal 2 2 4" xfId="10" xr:uid="{00000000-0005-0000-0000-00001C000000}"/>
    <cellStyle name="Normal 2 2 4 2" xfId="115" xr:uid="{00000000-0005-0000-0000-00001D000000}"/>
    <cellStyle name="Normal 2 2 4 2 2" xfId="310" xr:uid="{00000000-0005-0000-0000-00001E000000}"/>
    <cellStyle name="Normal 2 2 4 2 2 2" xfId="679" xr:uid="{00000000-0005-0000-0000-00001E000000}"/>
    <cellStyle name="Normal 2 2 4 2 2 2 2" xfId="1409" xr:uid="{00000000-0005-0000-0000-00001E000000}"/>
    <cellStyle name="Normal 2 2 4 2 2 3" xfId="1045" xr:uid="{00000000-0005-0000-0000-00001E000000}"/>
    <cellStyle name="Normal 2 2 4 2 3" xfId="498" xr:uid="{00000000-0005-0000-0000-00001D000000}"/>
    <cellStyle name="Normal 2 2 4 2 3 2" xfId="1228" xr:uid="{00000000-0005-0000-0000-00001D000000}"/>
    <cellStyle name="Normal 2 2 4 2 4" xfId="864" xr:uid="{00000000-0005-0000-0000-00001D000000}"/>
    <cellStyle name="Normal 2 2 4 3" xfId="219" xr:uid="{00000000-0005-0000-0000-00001F000000}"/>
    <cellStyle name="Normal 2 2 4 3 2" xfId="588" xr:uid="{00000000-0005-0000-0000-00001F000000}"/>
    <cellStyle name="Normal 2 2 4 3 2 2" xfId="1318" xr:uid="{00000000-0005-0000-0000-00001F000000}"/>
    <cellStyle name="Normal 2 2 4 3 3" xfId="954" xr:uid="{00000000-0005-0000-0000-00001F000000}"/>
    <cellStyle name="Normal 2 2 4 4" xfId="408" xr:uid="{00000000-0005-0000-0000-00001C000000}"/>
    <cellStyle name="Normal 2 2 4 4 2" xfId="1138" xr:uid="{00000000-0005-0000-0000-00001C000000}"/>
    <cellStyle name="Normal 2 2 4 5" xfId="774" xr:uid="{00000000-0005-0000-0000-00001C000000}"/>
    <cellStyle name="Normal 2 2 5" xfId="11" xr:uid="{00000000-0005-0000-0000-000020000000}"/>
    <cellStyle name="Normal 2 2 5 2" xfId="116" xr:uid="{00000000-0005-0000-0000-000021000000}"/>
    <cellStyle name="Normal 2 2 5 2 2" xfId="311" xr:uid="{00000000-0005-0000-0000-000022000000}"/>
    <cellStyle name="Normal 2 2 5 2 2 2" xfId="680" xr:uid="{00000000-0005-0000-0000-000022000000}"/>
    <cellStyle name="Normal 2 2 5 2 2 2 2" xfId="1410" xr:uid="{00000000-0005-0000-0000-000022000000}"/>
    <cellStyle name="Normal 2 2 5 2 2 3" xfId="1046" xr:uid="{00000000-0005-0000-0000-000022000000}"/>
    <cellStyle name="Normal 2 2 5 2 3" xfId="499" xr:uid="{00000000-0005-0000-0000-000021000000}"/>
    <cellStyle name="Normal 2 2 5 2 3 2" xfId="1229" xr:uid="{00000000-0005-0000-0000-000021000000}"/>
    <cellStyle name="Normal 2 2 5 2 4" xfId="865" xr:uid="{00000000-0005-0000-0000-000021000000}"/>
    <cellStyle name="Normal 2 2 5 3" xfId="220" xr:uid="{00000000-0005-0000-0000-000023000000}"/>
    <cellStyle name="Normal 2 2 5 3 2" xfId="589" xr:uid="{00000000-0005-0000-0000-000023000000}"/>
    <cellStyle name="Normal 2 2 5 3 2 2" xfId="1319" xr:uid="{00000000-0005-0000-0000-000023000000}"/>
    <cellStyle name="Normal 2 2 5 3 3" xfId="955" xr:uid="{00000000-0005-0000-0000-000023000000}"/>
    <cellStyle name="Normal 2 2 5 4" xfId="409" xr:uid="{00000000-0005-0000-0000-000020000000}"/>
    <cellStyle name="Normal 2 2 5 4 2" xfId="1139" xr:uid="{00000000-0005-0000-0000-000020000000}"/>
    <cellStyle name="Normal 2 2 5 5" xfId="775" xr:uid="{00000000-0005-0000-0000-000020000000}"/>
    <cellStyle name="Normal 2 2 6" xfId="12" xr:uid="{00000000-0005-0000-0000-000024000000}"/>
    <cellStyle name="Normal 2 2 6 2" xfId="117" xr:uid="{00000000-0005-0000-0000-000025000000}"/>
    <cellStyle name="Normal 2 2 6 2 2" xfId="312" xr:uid="{00000000-0005-0000-0000-000026000000}"/>
    <cellStyle name="Normal 2 2 6 2 2 2" xfId="681" xr:uid="{00000000-0005-0000-0000-000026000000}"/>
    <cellStyle name="Normal 2 2 6 2 2 2 2" xfId="1411" xr:uid="{00000000-0005-0000-0000-000026000000}"/>
    <cellStyle name="Normal 2 2 6 2 2 3" xfId="1047" xr:uid="{00000000-0005-0000-0000-000026000000}"/>
    <cellStyle name="Normal 2 2 6 2 3" xfId="500" xr:uid="{00000000-0005-0000-0000-000025000000}"/>
    <cellStyle name="Normal 2 2 6 2 3 2" xfId="1230" xr:uid="{00000000-0005-0000-0000-000025000000}"/>
    <cellStyle name="Normal 2 2 6 2 4" xfId="866" xr:uid="{00000000-0005-0000-0000-000025000000}"/>
    <cellStyle name="Normal 2 2 6 3" xfId="221" xr:uid="{00000000-0005-0000-0000-000027000000}"/>
    <cellStyle name="Normal 2 2 6 3 2" xfId="590" xr:uid="{00000000-0005-0000-0000-000027000000}"/>
    <cellStyle name="Normal 2 2 6 3 2 2" xfId="1320" xr:uid="{00000000-0005-0000-0000-000027000000}"/>
    <cellStyle name="Normal 2 2 6 3 3" xfId="956" xr:uid="{00000000-0005-0000-0000-000027000000}"/>
    <cellStyle name="Normal 2 2 6 4" xfId="410" xr:uid="{00000000-0005-0000-0000-000024000000}"/>
    <cellStyle name="Normal 2 2 6 4 2" xfId="1140" xr:uid="{00000000-0005-0000-0000-000024000000}"/>
    <cellStyle name="Normal 2 2 6 5" xfId="776" xr:uid="{00000000-0005-0000-0000-000024000000}"/>
    <cellStyle name="Normal 2 2 7" xfId="13" xr:uid="{00000000-0005-0000-0000-000028000000}"/>
    <cellStyle name="Normal 2 2 7 2" xfId="118" xr:uid="{00000000-0005-0000-0000-000029000000}"/>
    <cellStyle name="Normal 2 2 7 2 2" xfId="313" xr:uid="{00000000-0005-0000-0000-00002A000000}"/>
    <cellStyle name="Normal 2 2 7 2 2 2" xfId="682" xr:uid="{00000000-0005-0000-0000-00002A000000}"/>
    <cellStyle name="Normal 2 2 7 2 2 2 2" xfId="1412" xr:uid="{00000000-0005-0000-0000-00002A000000}"/>
    <cellStyle name="Normal 2 2 7 2 2 3" xfId="1048" xr:uid="{00000000-0005-0000-0000-00002A000000}"/>
    <cellStyle name="Normal 2 2 7 2 3" xfId="501" xr:uid="{00000000-0005-0000-0000-000029000000}"/>
    <cellStyle name="Normal 2 2 7 2 3 2" xfId="1231" xr:uid="{00000000-0005-0000-0000-000029000000}"/>
    <cellStyle name="Normal 2 2 7 2 4" xfId="867" xr:uid="{00000000-0005-0000-0000-000029000000}"/>
    <cellStyle name="Normal 2 2 7 3" xfId="222" xr:uid="{00000000-0005-0000-0000-00002B000000}"/>
    <cellStyle name="Normal 2 2 7 3 2" xfId="591" xr:uid="{00000000-0005-0000-0000-00002B000000}"/>
    <cellStyle name="Normal 2 2 7 3 2 2" xfId="1321" xr:uid="{00000000-0005-0000-0000-00002B000000}"/>
    <cellStyle name="Normal 2 2 7 3 3" xfId="957" xr:uid="{00000000-0005-0000-0000-00002B000000}"/>
    <cellStyle name="Normal 2 2 7 4" xfId="411" xr:uid="{00000000-0005-0000-0000-000028000000}"/>
    <cellStyle name="Normal 2 2 7 4 2" xfId="1141" xr:uid="{00000000-0005-0000-0000-000028000000}"/>
    <cellStyle name="Normal 2 2 7 5" xfId="777" xr:uid="{00000000-0005-0000-0000-000028000000}"/>
    <cellStyle name="Normal 2 2 8" xfId="14" xr:uid="{00000000-0005-0000-0000-00002C000000}"/>
    <cellStyle name="Normal 2 2 8 2" xfId="119" xr:uid="{00000000-0005-0000-0000-00002D000000}"/>
    <cellStyle name="Normal 2 2 8 2 2" xfId="314" xr:uid="{00000000-0005-0000-0000-00002E000000}"/>
    <cellStyle name="Normal 2 2 8 2 2 2" xfId="683" xr:uid="{00000000-0005-0000-0000-00002E000000}"/>
    <cellStyle name="Normal 2 2 8 2 2 2 2" xfId="1413" xr:uid="{00000000-0005-0000-0000-00002E000000}"/>
    <cellStyle name="Normal 2 2 8 2 2 3" xfId="1049" xr:uid="{00000000-0005-0000-0000-00002E000000}"/>
    <cellStyle name="Normal 2 2 8 2 3" xfId="502" xr:uid="{00000000-0005-0000-0000-00002D000000}"/>
    <cellStyle name="Normal 2 2 8 2 3 2" xfId="1232" xr:uid="{00000000-0005-0000-0000-00002D000000}"/>
    <cellStyle name="Normal 2 2 8 2 4" xfId="868" xr:uid="{00000000-0005-0000-0000-00002D000000}"/>
    <cellStyle name="Normal 2 2 8 3" xfId="223" xr:uid="{00000000-0005-0000-0000-00002F000000}"/>
    <cellStyle name="Normal 2 2 8 3 2" xfId="592" xr:uid="{00000000-0005-0000-0000-00002F000000}"/>
    <cellStyle name="Normal 2 2 8 3 2 2" xfId="1322" xr:uid="{00000000-0005-0000-0000-00002F000000}"/>
    <cellStyle name="Normal 2 2 8 3 3" xfId="958" xr:uid="{00000000-0005-0000-0000-00002F000000}"/>
    <cellStyle name="Normal 2 2 8 4" xfId="412" xr:uid="{00000000-0005-0000-0000-00002C000000}"/>
    <cellStyle name="Normal 2 2 8 4 2" xfId="1142" xr:uid="{00000000-0005-0000-0000-00002C000000}"/>
    <cellStyle name="Normal 2 2 8 5" xfId="778" xr:uid="{00000000-0005-0000-0000-00002C000000}"/>
    <cellStyle name="Normal 2 2 9" xfId="15" xr:uid="{00000000-0005-0000-0000-000030000000}"/>
    <cellStyle name="Normal 2 2 9 2" xfId="120" xr:uid="{00000000-0005-0000-0000-000031000000}"/>
    <cellStyle name="Normal 2 2 9 2 2" xfId="315" xr:uid="{00000000-0005-0000-0000-000032000000}"/>
    <cellStyle name="Normal 2 2 9 2 2 2" xfId="684" xr:uid="{00000000-0005-0000-0000-000032000000}"/>
    <cellStyle name="Normal 2 2 9 2 2 2 2" xfId="1414" xr:uid="{00000000-0005-0000-0000-000032000000}"/>
    <cellStyle name="Normal 2 2 9 2 2 3" xfId="1050" xr:uid="{00000000-0005-0000-0000-000032000000}"/>
    <cellStyle name="Normal 2 2 9 2 3" xfId="503" xr:uid="{00000000-0005-0000-0000-000031000000}"/>
    <cellStyle name="Normal 2 2 9 2 3 2" xfId="1233" xr:uid="{00000000-0005-0000-0000-000031000000}"/>
    <cellStyle name="Normal 2 2 9 2 4" xfId="869" xr:uid="{00000000-0005-0000-0000-000031000000}"/>
    <cellStyle name="Normal 2 2 9 3" xfId="224" xr:uid="{00000000-0005-0000-0000-000033000000}"/>
    <cellStyle name="Normal 2 2 9 3 2" xfId="593" xr:uid="{00000000-0005-0000-0000-000033000000}"/>
    <cellStyle name="Normal 2 2 9 3 2 2" xfId="1323" xr:uid="{00000000-0005-0000-0000-000033000000}"/>
    <cellStyle name="Normal 2 2 9 3 3" xfId="959" xr:uid="{00000000-0005-0000-0000-000033000000}"/>
    <cellStyle name="Normal 2 2 9 4" xfId="413" xr:uid="{00000000-0005-0000-0000-000030000000}"/>
    <cellStyle name="Normal 2 2 9 4 2" xfId="1143" xr:uid="{00000000-0005-0000-0000-000030000000}"/>
    <cellStyle name="Normal 2 2 9 5" xfId="779" xr:uid="{00000000-0005-0000-0000-000030000000}"/>
    <cellStyle name="Normal 2 3" xfId="16" xr:uid="{00000000-0005-0000-0000-000034000000}"/>
    <cellStyle name="Normal 2 3 10" xfId="121" xr:uid="{00000000-0005-0000-0000-000035000000}"/>
    <cellStyle name="Normal 2 3 10 2" xfId="316" xr:uid="{00000000-0005-0000-0000-000036000000}"/>
    <cellStyle name="Normal 2 3 10 2 2" xfId="685" xr:uid="{00000000-0005-0000-0000-000036000000}"/>
    <cellStyle name="Normal 2 3 10 2 2 2" xfId="1415" xr:uid="{00000000-0005-0000-0000-000036000000}"/>
    <cellStyle name="Normal 2 3 10 2 3" xfId="1051" xr:uid="{00000000-0005-0000-0000-000036000000}"/>
    <cellStyle name="Normal 2 3 10 3" xfId="504" xr:uid="{00000000-0005-0000-0000-000035000000}"/>
    <cellStyle name="Normal 2 3 10 3 2" xfId="1234" xr:uid="{00000000-0005-0000-0000-000035000000}"/>
    <cellStyle name="Normal 2 3 10 4" xfId="870" xr:uid="{00000000-0005-0000-0000-000035000000}"/>
    <cellStyle name="Normal 2 3 11" xfId="225" xr:uid="{00000000-0005-0000-0000-000037000000}"/>
    <cellStyle name="Normal 2 3 11 2" xfId="594" xr:uid="{00000000-0005-0000-0000-000037000000}"/>
    <cellStyle name="Normal 2 3 11 2 2" xfId="1324" xr:uid="{00000000-0005-0000-0000-000037000000}"/>
    <cellStyle name="Normal 2 3 11 3" xfId="960" xr:uid="{00000000-0005-0000-0000-000037000000}"/>
    <cellStyle name="Normal 2 3 12" xfId="414" xr:uid="{00000000-0005-0000-0000-000034000000}"/>
    <cellStyle name="Normal 2 3 12 2" xfId="1144" xr:uid="{00000000-0005-0000-0000-000034000000}"/>
    <cellStyle name="Normal 2 3 13" xfId="780" xr:uid="{00000000-0005-0000-0000-000034000000}"/>
    <cellStyle name="Normal 2 3 2" xfId="17" xr:uid="{00000000-0005-0000-0000-000038000000}"/>
    <cellStyle name="Normal 2 3 2 2" xfId="18" xr:uid="{00000000-0005-0000-0000-000039000000}"/>
    <cellStyle name="Normal 2 3 2 2 2" xfId="123" xr:uid="{00000000-0005-0000-0000-00003A000000}"/>
    <cellStyle name="Normal 2 3 2 2 2 2" xfId="318" xr:uid="{00000000-0005-0000-0000-00003B000000}"/>
    <cellStyle name="Normal 2 3 2 2 2 2 2" xfId="687" xr:uid="{00000000-0005-0000-0000-00003B000000}"/>
    <cellStyle name="Normal 2 3 2 2 2 2 2 2" xfId="1417" xr:uid="{00000000-0005-0000-0000-00003B000000}"/>
    <cellStyle name="Normal 2 3 2 2 2 2 3" xfId="1053" xr:uid="{00000000-0005-0000-0000-00003B000000}"/>
    <cellStyle name="Normal 2 3 2 2 2 3" xfId="506" xr:uid="{00000000-0005-0000-0000-00003A000000}"/>
    <cellStyle name="Normal 2 3 2 2 2 3 2" xfId="1236" xr:uid="{00000000-0005-0000-0000-00003A000000}"/>
    <cellStyle name="Normal 2 3 2 2 2 4" xfId="872" xr:uid="{00000000-0005-0000-0000-00003A000000}"/>
    <cellStyle name="Normal 2 3 2 2 3" xfId="227" xr:uid="{00000000-0005-0000-0000-00003C000000}"/>
    <cellStyle name="Normal 2 3 2 2 3 2" xfId="596" xr:uid="{00000000-0005-0000-0000-00003C000000}"/>
    <cellStyle name="Normal 2 3 2 2 3 2 2" xfId="1326" xr:uid="{00000000-0005-0000-0000-00003C000000}"/>
    <cellStyle name="Normal 2 3 2 2 3 3" xfId="962" xr:uid="{00000000-0005-0000-0000-00003C000000}"/>
    <cellStyle name="Normal 2 3 2 2 4" xfId="416" xr:uid="{00000000-0005-0000-0000-000039000000}"/>
    <cellStyle name="Normal 2 3 2 2 4 2" xfId="1146" xr:uid="{00000000-0005-0000-0000-000039000000}"/>
    <cellStyle name="Normal 2 3 2 2 5" xfId="782" xr:uid="{00000000-0005-0000-0000-000039000000}"/>
    <cellStyle name="Normal 2 3 2 3" xfId="19" xr:uid="{00000000-0005-0000-0000-00003D000000}"/>
    <cellStyle name="Normal 2 3 2 3 2" xfId="124" xr:uid="{00000000-0005-0000-0000-00003E000000}"/>
    <cellStyle name="Normal 2 3 2 3 2 2" xfId="319" xr:uid="{00000000-0005-0000-0000-00003F000000}"/>
    <cellStyle name="Normal 2 3 2 3 2 2 2" xfId="688" xr:uid="{00000000-0005-0000-0000-00003F000000}"/>
    <cellStyle name="Normal 2 3 2 3 2 2 2 2" xfId="1418" xr:uid="{00000000-0005-0000-0000-00003F000000}"/>
    <cellStyle name="Normal 2 3 2 3 2 2 3" xfId="1054" xr:uid="{00000000-0005-0000-0000-00003F000000}"/>
    <cellStyle name="Normal 2 3 2 3 2 3" xfId="507" xr:uid="{00000000-0005-0000-0000-00003E000000}"/>
    <cellStyle name="Normal 2 3 2 3 2 3 2" xfId="1237" xr:uid="{00000000-0005-0000-0000-00003E000000}"/>
    <cellStyle name="Normal 2 3 2 3 2 4" xfId="873" xr:uid="{00000000-0005-0000-0000-00003E000000}"/>
    <cellStyle name="Normal 2 3 2 3 3" xfId="228" xr:uid="{00000000-0005-0000-0000-000040000000}"/>
    <cellStyle name="Normal 2 3 2 3 3 2" xfId="597" xr:uid="{00000000-0005-0000-0000-000040000000}"/>
    <cellStyle name="Normal 2 3 2 3 3 2 2" xfId="1327" xr:uid="{00000000-0005-0000-0000-000040000000}"/>
    <cellStyle name="Normal 2 3 2 3 3 3" xfId="963" xr:uid="{00000000-0005-0000-0000-000040000000}"/>
    <cellStyle name="Normal 2 3 2 3 4" xfId="417" xr:uid="{00000000-0005-0000-0000-00003D000000}"/>
    <cellStyle name="Normal 2 3 2 3 4 2" xfId="1147" xr:uid="{00000000-0005-0000-0000-00003D000000}"/>
    <cellStyle name="Normal 2 3 2 3 5" xfId="783" xr:uid="{00000000-0005-0000-0000-00003D000000}"/>
    <cellStyle name="Normal 2 3 2 4" xfId="122" xr:uid="{00000000-0005-0000-0000-000041000000}"/>
    <cellStyle name="Normal 2 3 2 4 2" xfId="317" xr:uid="{00000000-0005-0000-0000-000042000000}"/>
    <cellStyle name="Normal 2 3 2 4 2 2" xfId="686" xr:uid="{00000000-0005-0000-0000-000042000000}"/>
    <cellStyle name="Normal 2 3 2 4 2 2 2" xfId="1416" xr:uid="{00000000-0005-0000-0000-000042000000}"/>
    <cellStyle name="Normal 2 3 2 4 2 3" xfId="1052" xr:uid="{00000000-0005-0000-0000-000042000000}"/>
    <cellStyle name="Normal 2 3 2 4 3" xfId="505" xr:uid="{00000000-0005-0000-0000-000041000000}"/>
    <cellStyle name="Normal 2 3 2 4 3 2" xfId="1235" xr:uid="{00000000-0005-0000-0000-000041000000}"/>
    <cellStyle name="Normal 2 3 2 4 4" xfId="871" xr:uid="{00000000-0005-0000-0000-000041000000}"/>
    <cellStyle name="Normal 2 3 2 5" xfId="226" xr:uid="{00000000-0005-0000-0000-000043000000}"/>
    <cellStyle name="Normal 2 3 2 5 2" xfId="595" xr:uid="{00000000-0005-0000-0000-000043000000}"/>
    <cellStyle name="Normal 2 3 2 5 2 2" xfId="1325" xr:uid="{00000000-0005-0000-0000-000043000000}"/>
    <cellStyle name="Normal 2 3 2 5 3" xfId="961" xr:uid="{00000000-0005-0000-0000-000043000000}"/>
    <cellStyle name="Normal 2 3 2 6" xfId="415" xr:uid="{00000000-0005-0000-0000-000038000000}"/>
    <cellStyle name="Normal 2 3 2 6 2" xfId="1145" xr:uid="{00000000-0005-0000-0000-000038000000}"/>
    <cellStyle name="Normal 2 3 2 7" xfId="781" xr:uid="{00000000-0005-0000-0000-000038000000}"/>
    <cellStyle name="Normal 2 3 3" xfId="20" xr:uid="{00000000-0005-0000-0000-000044000000}"/>
    <cellStyle name="Normal 2 3 3 2" xfId="125" xr:uid="{00000000-0005-0000-0000-000045000000}"/>
    <cellStyle name="Normal 2 3 3 2 2" xfId="320" xr:uid="{00000000-0005-0000-0000-000046000000}"/>
    <cellStyle name="Normal 2 3 3 2 2 2" xfId="689" xr:uid="{00000000-0005-0000-0000-000046000000}"/>
    <cellStyle name="Normal 2 3 3 2 2 2 2" xfId="1419" xr:uid="{00000000-0005-0000-0000-000046000000}"/>
    <cellStyle name="Normal 2 3 3 2 2 3" xfId="1055" xr:uid="{00000000-0005-0000-0000-000046000000}"/>
    <cellStyle name="Normal 2 3 3 2 3" xfId="508" xr:uid="{00000000-0005-0000-0000-000045000000}"/>
    <cellStyle name="Normal 2 3 3 2 3 2" xfId="1238" xr:uid="{00000000-0005-0000-0000-000045000000}"/>
    <cellStyle name="Normal 2 3 3 2 4" xfId="874" xr:uid="{00000000-0005-0000-0000-000045000000}"/>
    <cellStyle name="Normal 2 3 3 3" xfId="229" xr:uid="{00000000-0005-0000-0000-000047000000}"/>
    <cellStyle name="Normal 2 3 3 3 2" xfId="598" xr:uid="{00000000-0005-0000-0000-000047000000}"/>
    <cellStyle name="Normal 2 3 3 3 2 2" xfId="1328" xr:uid="{00000000-0005-0000-0000-000047000000}"/>
    <cellStyle name="Normal 2 3 3 3 3" xfId="964" xr:uid="{00000000-0005-0000-0000-000047000000}"/>
    <cellStyle name="Normal 2 3 3 4" xfId="418" xr:uid="{00000000-0005-0000-0000-000044000000}"/>
    <cellStyle name="Normal 2 3 3 4 2" xfId="1148" xr:uid="{00000000-0005-0000-0000-000044000000}"/>
    <cellStyle name="Normal 2 3 3 5" xfId="784" xr:uid="{00000000-0005-0000-0000-000044000000}"/>
    <cellStyle name="Normal 2 3 4" xfId="21" xr:uid="{00000000-0005-0000-0000-000048000000}"/>
    <cellStyle name="Normal 2 3 4 2" xfId="126" xr:uid="{00000000-0005-0000-0000-000049000000}"/>
    <cellStyle name="Normal 2 3 4 2 2" xfId="321" xr:uid="{00000000-0005-0000-0000-00004A000000}"/>
    <cellStyle name="Normal 2 3 4 2 2 2" xfId="690" xr:uid="{00000000-0005-0000-0000-00004A000000}"/>
    <cellStyle name="Normal 2 3 4 2 2 2 2" xfId="1420" xr:uid="{00000000-0005-0000-0000-00004A000000}"/>
    <cellStyle name="Normal 2 3 4 2 2 3" xfId="1056" xr:uid="{00000000-0005-0000-0000-00004A000000}"/>
    <cellStyle name="Normal 2 3 4 2 3" xfId="509" xr:uid="{00000000-0005-0000-0000-000049000000}"/>
    <cellStyle name="Normal 2 3 4 2 3 2" xfId="1239" xr:uid="{00000000-0005-0000-0000-000049000000}"/>
    <cellStyle name="Normal 2 3 4 2 4" xfId="875" xr:uid="{00000000-0005-0000-0000-000049000000}"/>
    <cellStyle name="Normal 2 3 4 3" xfId="230" xr:uid="{00000000-0005-0000-0000-00004B000000}"/>
    <cellStyle name="Normal 2 3 4 3 2" xfId="599" xr:uid="{00000000-0005-0000-0000-00004B000000}"/>
    <cellStyle name="Normal 2 3 4 3 2 2" xfId="1329" xr:uid="{00000000-0005-0000-0000-00004B000000}"/>
    <cellStyle name="Normal 2 3 4 3 3" xfId="965" xr:uid="{00000000-0005-0000-0000-00004B000000}"/>
    <cellStyle name="Normal 2 3 4 4" xfId="419" xr:uid="{00000000-0005-0000-0000-000048000000}"/>
    <cellStyle name="Normal 2 3 4 4 2" xfId="1149" xr:uid="{00000000-0005-0000-0000-000048000000}"/>
    <cellStyle name="Normal 2 3 4 5" xfId="785" xr:uid="{00000000-0005-0000-0000-000048000000}"/>
    <cellStyle name="Normal 2 3 5" xfId="22" xr:uid="{00000000-0005-0000-0000-00004C000000}"/>
    <cellStyle name="Normal 2 3 5 2" xfId="127" xr:uid="{00000000-0005-0000-0000-00004D000000}"/>
    <cellStyle name="Normal 2 3 5 2 2" xfId="322" xr:uid="{00000000-0005-0000-0000-00004E000000}"/>
    <cellStyle name="Normal 2 3 5 2 2 2" xfId="691" xr:uid="{00000000-0005-0000-0000-00004E000000}"/>
    <cellStyle name="Normal 2 3 5 2 2 2 2" xfId="1421" xr:uid="{00000000-0005-0000-0000-00004E000000}"/>
    <cellStyle name="Normal 2 3 5 2 2 3" xfId="1057" xr:uid="{00000000-0005-0000-0000-00004E000000}"/>
    <cellStyle name="Normal 2 3 5 2 3" xfId="510" xr:uid="{00000000-0005-0000-0000-00004D000000}"/>
    <cellStyle name="Normal 2 3 5 2 3 2" xfId="1240" xr:uid="{00000000-0005-0000-0000-00004D000000}"/>
    <cellStyle name="Normal 2 3 5 2 4" xfId="876" xr:uid="{00000000-0005-0000-0000-00004D000000}"/>
    <cellStyle name="Normal 2 3 5 3" xfId="231" xr:uid="{00000000-0005-0000-0000-00004F000000}"/>
    <cellStyle name="Normal 2 3 5 3 2" xfId="600" xr:uid="{00000000-0005-0000-0000-00004F000000}"/>
    <cellStyle name="Normal 2 3 5 3 2 2" xfId="1330" xr:uid="{00000000-0005-0000-0000-00004F000000}"/>
    <cellStyle name="Normal 2 3 5 3 3" xfId="966" xr:uid="{00000000-0005-0000-0000-00004F000000}"/>
    <cellStyle name="Normal 2 3 5 4" xfId="420" xr:uid="{00000000-0005-0000-0000-00004C000000}"/>
    <cellStyle name="Normal 2 3 5 4 2" xfId="1150" xr:uid="{00000000-0005-0000-0000-00004C000000}"/>
    <cellStyle name="Normal 2 3 5 5" xfId="786" xr:uid="{00000000-0005-0000-0000-00004C000000}"/>
    <cellStyle name="Normal 2 3 6" xfId="23" xr:uid="{00000000-0005-0000-0000-000050000000}"/>
    <cellStyle name="Normal 2 3 6 2" xfId="128" xr:uid="{00000000-0005-0000-0000-000051000000}"/>
    <cellStyle name="Normal 2 3 6 2 2" xfId="323" xr:uid="{00000000-0005-0000-0000-000052000000}"/>
    <cellStyle name="Normal 2 3 6 2 2 2" xfId="692" xr:uid="{00000000-0005-0000-0000-000052000000}"/>
    <cellStyle name="Normal 2 3 6 2 2 2 2" xfId="1422" xr:uid="{00000000-0005-0000-0000-000052000000}"/>
    <cellStyle name="Normal 2 3 6 2 2 3" xfId="1058" xr:uid="{00000000-0005-0000-0000-000052000000}"/>
    <cellStyle name="Normal 2 3 6 2 3" xfId="511" xr:uid="{00000000-0005-0000-0000-000051000000}"/>
    <cellStyle name="Normal 2 3 6 2 3 2" xfId="1241" xr:uid="{00000000-0005-0000-0000-000051000000}"/>
    <cellStyle name="Normal 2 3 6 2 4" xfId="877" xr:uid="{00000000-0005-0000-0000-000051000000}"/>
    <cellStyle name="Normal 2 3 6 3" xfId="232" xr:uid="{00000000-0005-0000-0000-000053000000}"/>
    <cellStyle name="Normal 2 3 6 3 2" xfId="601" xr:uid="{00000000-0005-0000-0000-000053000000}"/>
    <cellStyle name="Normal 2 3 6 3 2 2" xfId="1331" xr:uid="{00000000-0005-0000-0000-000053000000}"/>
    <cellStyle name="Normal 2 3 6 3 3" xfId="967" xr:uid="{00000000-0005-0000-0000-000053000000}"/>
    <cellStyle name="Normal 2 3 6 4" xfId="421" xr:uid="{00000000-0005-0000-0000-000050000000}"/>
    <cellStyle name="Normal 2 3 6 4 2" xfId="1151" xr:uid="{00000000-0005-0000-0000-000050000000}"/>
    <cellStyle name="Normal 2 3 6 5" xfId="787" xr:uid="{00000000-0005-0000-0000-000050000000}"/>
    <cellStyle name="Normal 2 3 7" xfId="24" xr:uid="{00000000-0005-0000-0000-000054000000}"/>
    <cellStyle name="Normal 2 3 7 2" xfId="129" xr:uid="{00000000-0005-0000-0000-000055000000}"/>
    <cellStyle name="Normal 2 3 7 2 2" xfId="324" xr:uid="{00000000-0005-0000-0000-000056000000}"/>
    <cellStyle name="Normal 2 3 7 2 2 2" xfId="693" xr:uid="{00000000-0005-0000-0000-000056000000}"/>
    <cellStyle name="Normal 2 3 7 2 2 2 2" xfId="1423" xr:uid="{00000000-0005-0000-0000-000056000000}"/>
    <cellStyle name="Normal 2 3 7 2 2 3" xfId="1059" xr:uid="{00000000-0005-0000-0000-000056000000}"/>
    <cellStyle name="Normal 2 3 7 2 3" xfId="512" xr:uid="{00000000-0005-0000-0000-000055000000}"/>
    <cellStyle name="Normal 2 3 7 2 3 2" xfId="1242" xr:uid="{00000000-0005-0000-0000-000055000000}"/>
    <cellStyle name="Normal 2 3 7 2 4" xfId="878" xr:uid="{00000000-0005-0000-0000-000055000000}"/>
    <cellStyle name="Normal 2 3 7 3" xfId="233" xr:uid="{00000000-0005-0000-0000-000057000000}"/>
    <cellStyle name="Normal 2 3 7 3 2" xfId="602" xr:uid="{00000000-0005-0000-0000-000057000000}"/>
    <cellStyle name="Normal 2 3 7 3 2 2" xfId="1332" xr:uid="{00000000-0005-0000-0000-000057000000}"/>
    <cellStyle name="Normal 2 3 7 3 3" xfId="968" xr:uid="{00000000-0005-0000-0000-000057000000}"/>
    <cellStyle name="Normal 2 3 7 4" xfId="422" xr:uid="{00000000-0005-0000-0000-000054000000}"/>
    <cellStyle name="Normal 2 3 7 4 2" xfId="1152" xr:uid="{00000000-0005-0000-0000-000054000000}"/>
    <cellStyle name="Normal 2 3 7 5" xfId="788" xr:uid="{00000000-0005-0000-0000-000054000000}"/>
    <cellStyle name="Normal 2 3 8" xfId="25" xr:uid="{00000000-0005-0000-0000-000058000000}"/>
    <cellStyle name="Normal 2 3 8 2" xfId="130" xr:uid="{00000000-0005-0000-0000-000059000000}"/>
    <cellStyle name="Normal 2 3 8 2 2" xfId="325" xr:uid="{00000000-0005-0000-0000-00005A000000}"/>
    <cellStyle name="Normal 2 3 8 2 2 2" xfId="694" xr:uid="{00000000-0005-0000-0000-00005A000000}"/>
    <cellStyle name="Normal 2 3 8 2 2 2 2" xfId="1424" xr:uid="{00000000-0005-0000-0000-00005A000000}"/>
    <cellStyle name="Normal 2 3 8 2 2 3" xfId="1060" xr:uid="{00000000-0005-0000-0000-00005A000000}"/>
    <cellStyle name="Normal 2 3 8 2 3" xfId="513" xr:uid="{00000000-0005-0000-0000-000059000000}"/>
    <cellStyle name="Normal 2 3 8 2 3 2" xfId="1243" xr:uid="{00000000-0005-0000-0000-000059000000}"/>
    <cellStyle name="Normal 2 3 8 2 4" xfId="879" xr:uid="{00000000-0005-0000-0000-000059000000}"/>
    <cellStyle name="Normal 2 3 8 3" xfId="234" xr:uid="{00000000-0005-0000-0000-00005B000000}"/>
    <cellStyle name="Normal 2 3 8 3 2" xfId="603" xr:uid="{00000000-0005-0000-0000-00005B000000}"/>
    <cellStyle name="Normal 2 3 8 3 2 2" xfId="1333" xr:uid="{00000000-0005-0000-0000-00005B000000}"/>
    <cellStyle name="Normal 2 3 8 3 3" xfId="969" xr:uid="{00000000-0005-0000-0000-00005B000000}"/>
    <cellStyle name="Normal 2 3 8 4" xfId="423" xr:uid="{00000000-0005-0000-0000-000058000000}"/>
    <cellStyle name="Normal 2 3 8 4 2" xfId="1153" xr:uid="{00000000-0005-0000-0000-000058000000}"/>
    <cellStyle name="Normal 2 3 8 5" xfId="789" xr:uid="{00000000-0005-0000-0000-000058000000}"/>
    <cellStyle name="Normal 2 3 9" xfId="26" xr:uid="{00000000-0005-0000-0000-00005C000000}"/>
    <cellStyle name="Normal 2 3 9 2" xfId="131" xr:uid="{00000000-0005-0000-0000-00005D000000}"/>
    <cellStyle name="Normal 2 3 9 2 2" xfId="326" xr:uid="{00000000-0005-0000-0000-00005E000000}"/>
    <cellStyle name="Normal 2 3 9 2 2 2" xfId="695" xr:uid="{00000000-0005-0000-0000-00005E000000}"/>
    <cellStyle name="Normal 2 3 9 2 2 2 2" xfId="1425" xr:uid="{00000000-0005-0000-0000-00005E000000}"/>
    <cellStyle name="Normal 2 3 9 2 2 3" xfId="1061" xr:uid="{00000000-0005-0000-0000-00005E000000}"/>
    <cellStyle name="Normal 2 3 9 2 3" xfId="514" xr:uid="{00000000-0005-0000-0000-00005D000000}"/>
    <cellStyle name="Normal 2 3 9 2 3 2" xfId="1244" xr:uid="{00000000-0005-0000-0000-00005D000000}"/>
    <cellStyle name="Normal 2 3 9 2 4" xfId="880" xr:uid="{00000000-0005-0000-0000-00005D000000}"/>
    <cellStyle name="Normal 2 3 9 3" xfId="235" xr:uid="{00000000-0005-0000-0000-00005F000000}"/>
    <cellStyle name="Normal 2 3 9 3 2" xfId="604" xr:uid="{00000000-0005-0000-0000-00005F000000}"/>
    <cellStyle name="Normal 2 3 9 3 2 2" xfId="1334" xr:uid="{00000000-0005-0000-0000-00005F000000}"/>
    <cellStyle name="Normal 2 3 9 3 3" xfId="970" xr:uid="{00000000-0005-0000-0000-00005F000000}"/>
    <cellStyle name="Normal 2 3 9 4" xfId="424" xr:uid="{00000000-0005-0000-0000-00005C000000}"/>
    <cellStyle name="Normal 2 3 9 4 2" xfId="1154" xr:uid="{00000000-0005-0000-0000-00005C000000}"/>
    <cellStyle name="Normal 2 3 9 5" xfId="790" xr:uid="{00000000-0005-0000-0000-00005C000000}"/>
    <cellStyle name="Normal 2 4" xfId="27" xr:uid="{00000000-0005-0000-0000-000060000000}"/>
    <cellStyle name="Normal 2 4 10" xfId="132" xr:uid="{00000000-0005-0000-0000-000061000000}"/>
    <cellStyle name="Normal 2 4 10 2" xfId="327" xr:uid="{00000000-0005-0000-0000-000062000000}"/>
    <cellStyle name="Normal 2 4 10 2 2" xfId="696" xr:uid="{00000000-0005-0000-0000-000062000000}"/>
    <cellStyle name="Normal 2 4 10 2 2 2" xfId="1426" xr:uid="{00000000-0005-0000-0000-000062000000}"/>
    <cellStyle name="Normal 2 4 10 2 3" xfId="1062" xr:uid="{00000000-0005-0000-0000-000062000000}"/>
    <cellStyle name="Normal 2 4 10 3" xfId="515" xr:uid="{00000000-0005-0000-0000-000061000000}"/>
    <cellStyle name="Normal 2 4 10 3 2" xfId="1245" xr:uid="{00000000-0005-0000-0000-000061000000}"/>
    <cellStyle name="Normal 2 4 10 4" xfId="881" xr:uid="{00000000-0005-0000-0000-000061000000}"/>
    <cellStyle name="Normal 2 4 11" xfId="236" xr:uid="{00000000-0005-0000-0000-000063000000}"/>
    <cellStyle name="Normal 2 4 11 2" xfId="605" xr:uid="{00000000-0005-0000-0000-000063000000}"/>
    <cellStyle name="Normal 2 4 11 2 2" xfId="1335" xr:uid="{00000000-0005-0000-0000-000063000000}"/>
    <cellStyle name="Normal 2 4 11 3" xfId="971" xr:uid="{00000000-0005-0000-0000-000063000000}"/>
    <cellStyle name="Normal 2 4 12" xfId="425" xr:uid="{00000000-0005-0000-0000-000060000000}"/>
    <cellStyle name="Normal 2 4 12 2" xfId="1155" xr:uid="{00000000-0005-0000-0000-000060000000}"/>
    <cellStyle name="Normal 2 4 13" xfId="791" xr:uid="{00000000-0005-0000-0000-000060000000}"/>
    <cellStyle name="Normal 2 4 2" xfId="28" xr:uid="{00000000-0005-0000-0000-000064000000}"/>
    <cellStyle name="Normal 2 4 2 2" xfId="29" xr:uid="{00000000-0005-0000-0000-000065000000}"/>
    <cellStyle name="Normal 2 4 2 2 2" xfId="134" xr:uid="{00000000-0005-0000-0000-000066000000}"/>
    <cellStyle name="Normal 2 4 2 2 2 2" xfId="329" xr:uid="{00000000-0005-0000-0000-000067000000}"/>
    <cellStyle name="Normal 2 4 2 2 2 2 2" xfId="698" xr:uid="{00000000-0005-0000-0000-000067000000}"/>
    <cellStyle name="Normal 2 4 2 2 2 2 2 2" xfId="1428" xr:uid="{00000000-0005-0000-0000-000067000000}"/>
    <cellStyle name="Normal 2 4 2 2 2 2 3" xfId="1064" xr:uid="{00000000-0005-0000-0000-000067000000}"/>
    <cellStyle name="Normal 2 4 2 2 2 3" xfId="517" xr:uid="{00000000-0005-0000-0000-000066000000}"/>
    <cellStyle name="Normal 2 4 2 2 2 3 2" xfId="1247" xr:uid="{00000000-0005-0000-0000-000066000000}"/>
    <cellStyle name="Normal 2 4 2 2 2 4" xfId="883" xr:uid="{00000000-0005-0000-0000-000066000000}"/>
    <cellStyle name="Normal 2 4 2 2 3" xfId="238" xr:uid="{00000000-0005-0000-0000-000068000000}"/>
    <cellStyle name="Normal 2 4 2 2 3 2" xfId="607" xr:uid="{00000000-0005-0000-0000-000068000000}"/>
    <cellStyle name="Normal 2 4 2 2 3 2 2" xfId="1337" xr:uid="{00000000-0005-0000-0000-000068000000}"/>
    <cellStyle name="Normal 2 4 2 2 3 3" xfId="973" xr:uid="{00000000-0005-0000-0000-000068000000}"/>
    <cellStyle name="Normal 2 4 2 2 4" xfId="427" xr:uid="{00000000-0005-0000-0000-000065000000}"/>
    <cellStyle name="Normal 2 4 2 2 4 2" xfId="1157" xr:uid="{00000000-0005-0000-0000-000065000000}"/>
    <cellStyle name="Normal 2 4 2 2 5" xfId="793" xr:uid="{00000000-0005-0000-0000-000065000000}"/>
    <cellStyle name="Normal 2 4 2 3" xfId="30" xr:uid="{00000000-0005-0000-0000-000069000000}"/>
    <cellStyle name="Normal 2 4 2 3 2" xfId="135" xr:uid="{00000000-0005-0000-0000-00006A000000}"/>
    <cellStyle name="Normal 2 4 2 3 2 2" xfId="330" xr:uid="{00000000-0005-0000-0000-00006B000000}"/>
    <cellStyle name="Normal 2 4 2 3 2 2 2" xfId="699" xr:uid="{00000000-0005-0000-0000-00006B000000}"/>
    <cellStyle name="Normal 2 4 2 3 2 2 2 2" xfId="1429" xr:uid="{00000000-0005-0000-0000-00006B000000}"/>
    <cellStyle name="Normal 2 4 2 3 2 2 3" xfId="1065" xr:uid="{00000000-0005-0000-0000-00006B000000}"/>
    <cellStyle name="Normal 2 4 2 3 2 3" xfId="518" xr:uid="{00000000-0005-0000-0000-00006A000000}"/>
    <cellStyle name="Normal 2 4 2 3 2 3 2" xfId="1248" xr:uid="{00000000-0005-0000-0000-00006A000000}"/>
    <cellStyle name="Normal 2 4 2 3 2 4" xfId="884" xr:uid="{00000000-0005-0000-0000-00006A000000}"/>
    <cellStyle name="Normal 2 4 2 3 3" xfId="239" xr:uid="{00000000-0005-0000-0000-00006C000000}"/>
    <cellStyle name="Normal 2 4 2 3 3 2" xfId="608" xr:uid="{00000000-0005-0000-0000-00006C000000}"/>
    <cellStyle name="Normal 2 4 2 3 3 2 2" xfId="1338" xr:uid="{00000000-0005-0000-0000-00006C000000}"/>
    <cellStyle name="Normal 2 4 2 3 3 3" xfId="974" xr:uid="{00000000-0005-0000-0000-00006C000000}"/>
    <cellStyle name="Normal 2 4 2 3 4" xfId="428" xr:uid="{00000000-0005-0000-0000-000069000000}"/>
    <cellStyle name="Normal 2 4 2 3 4 2" xfId="1158" xr:uid="{00000000-0005-0000-0000-000069000000}"/>
    <cellStyle name="Normal 2 4 2 3 5" xfId="794" xr:uid="{00000000-0005-0000-0000-000069000000}"/>
    <cellStyle name="Normal 2 4 2 4" xfId="133" xr:uid="{00000000-0005-0000-0000-00006D000000}"/>
    <cellStyle name="Normal 2 4 2 4 2" xfId="328" xr:uid="{00000000-0005-0000-0000-00006E000000}"/>
    <cellStyle name="Normal 2 4 2 4 2 2" xfId="697" xr:uid="{00000000-0005-0000-0000-00006E000000}"/>
    <cellStyle name="Normal 2 4 2 4 2 2 2" xfId="1427" xr:uid="{00000000-0005-0000-0000-00006E000000}"/>
    <cellStyle name="Normal 2 4 2 4 2 3" xfId="1063" xr:uid="{00000000-0005-0000-0000-00006E000000}"/>
    <cellStyle name="Normal 2 4 2 4 3" xfId="516" xr:uid="{00000000-0005-0000-0000-00006D000000}"/>
    <cellStyle name="Normal 2 4 2 4 3 2" xfId="1246" xr:uid="{00000000-0005-0000-0000-00006D000000}"/>
    <cellStyle name="Normal 2 4 2 4 4" xfId="882" xr:uid="{00000000-0005-0000-0000-00006D000000}"/>
    <cellStyle name="Normal 2 4 2 5" xfId="237" xr:uid="{00000000-0005-0000-0000-00006F000000}"/>
    <cellStyle name="Normal 2 4 2 5 2" xfId="606" xr:uid="{00000000-0005-0000-0000-00006F000000}"/>
    <cellStyle name="Normal 2 4 2 5 2 2" xfId="1336" xr:uid="{00000000-0005-0000-0000-00006F000000}"/>
    <cellStyle name="Normal 2 4 2 5 3" xfId="972" xr:uid="{00000000-0005-0000-0000-00006F000000}"/>
    <cellStyle name="Normal 2 4 2 6" xfId="426" xr:uid="{00000000-0005-0000-0000-000064000000}"/>
    <cellStyle name="Normal 2 4 2 6 2" xfId="1156" xr:uid="{00000000-0005-0000-0000-000064000000}"/>
    <cellStyle name="Normal 2 4 2 7" xfId="792" xr:uid="{00000000-0005-0000-0000-000064000000}"/>
    <cellStyle name="Normal 2 4 3" xfId="31" xr:uid="{00000000-0005-0000-0000-000070000000}"/>
    <cellStyle name="Normal 2 4 3 2" xfId="136" xr:uid="{00000000-0005-0000-0000-000071000000}"/>
    <cellStyle name="Normal 2 4 3 2 2" xfId="331" xr:uid="{00000000-0005-0000-0000-000072000000}"/>
    <cellStyle name="Normal 2 4 3 2 2 2" xfId="700" xr:uid="{00000000-0005-0000-0000-000072000000}"/>
    <cellStyle name="Normal 2 4 3 2 2 2 2" xfId="1430" xr:uid="{00000000-0005-0000-0000-000072000000}"/>
    <cellStyle name="Normal 2 4 3 2 2 3" xfId="1066" xr:uid="{00000000-0005-0000-0000-000072000000}"/>
    <cellStyle name="Normal 2 4 3 2 3" xfId="519" xr:uid="{00000000-0005-0000-0000-000071000000}"/>
    <cellStyle name="Normal 2 4 3 2 3 2" xfId="1249" xr:uid="{00000000-0005-0000-0000-000071000000}"/>
    <cellStyle name="Normal 2 4 3 2 4" xfId="885" xr:uid="{00000000-0005-0000-0000-000071000000}"/>
    <cellStyle name="Normal 2 4 3 3" xfId="240" xr:uid="{00000000-0005-0000-0000-000073000000}"/>
    <cellStyle name="Normal 2 4 3 3 2" xfId="609" xr:uid="{00000000-0005-0000-0000-000073000000}"/>
    <cellStyle name="Normal 2 4 3 3 2 2" xfId="1339" xr:uid="{00000000-0005-0000-0000-000073000000}"/>
    <cellStyle name="Normal 2 4 3 3 3" xfId="975" xr:uid="{00000000-0005-0000-0000-000073000000}"/>
    <cellStyle name="Normal 2 4 3 4" xfId="429" xr:uid="{00000000-0005-0000-0000-000070000000}"/>
    <cellStyle name="Normal 2 4 3 4 2" xfId="1159" xr:uid="{00000000-0005-0000-0000-000070000000}"/>
    <cellStyle name="Normal 2 4 3 5" xfId="795" xr:uid="{00000000-0005-0000-0000-000070000000}"/>
    <cellStyle name="Normal 2 4 4" xfId="32" xr:uid="{00000000-0005-0000-0000-000074000000}"/>
    <cellStyle name="Normal 2 4 4 2" xfId="137" xr:uid="{00000000-0005-0000-0000-000075000000}"/>
    <cellStyle name="Normal 2 4 4 2 2" xfId="332" xr:uid="{00000000-0005-0000-0000-000076000000}"/>
    <cellStyle name="Normal 2 4 4 2 2 2" xfId="701" xr:uid="{00000000-0005-0000-0000-000076000000}"/>
    <cellStyle name="Normal 2 4 4 2 2 2 2" xfId="1431" xr:uid="{00000000-0005-0000-0000-000076000000}"/>
    <cellStyle name="Normal 2 4 4 2 2 3" xfId="1067" xr:uid="{00000000-0005-0000-0000-000076000000}"/>
    <cellStyle name="Normal 2 4 4 2 3" xfId="520" xr:uid="{00000000-0005-0000-0000-000075000000}"/>
    <cellStyle name="Normal 2 4 4 2 3 2" xfId="1250" xr:uid="{00000000-0005-0000-0000-000075000000}"/>
    <cellStyle name="Normal 2 4 4 2 4" xfId="886" xr:uid="{00000000-0005-0000-0000-000075000000}"/>
    <cellStyle name="Normal 2 4 4 3" xfId="241" xr:uid="{00000000-0005-0000-0000-000077000000}"/>
    <cellStyle name="Normal 2 4 4 3 2" xfId="610" xr:uid="{00000000-0005-0000-0000-000077000000}"/>
    <cellStyle name="Normal 2 4 4 3 2 2" xfId="1340" xr:uid="{00000000-0005-0000-0000-000077000000}"/>
    <cellStyle name="Normal 2 4 4 3 3" xfId="976" xr:uid="{00000000-0005-0000-0000-000077000000}"/>
    <cellStyle name="Normal 2 4 4 4" xfId="430" xr:uid="{00000000-0005-0000-0000-000074000000}"/>
    <cellStyle name="Normal 2 4 4 4 2" xfId="1160" xr:uid="{00000000-0005-0000-0000-000074000000}"/>
    <cellStyle name="Normal 2 4 4 5" xfId="796" xr:uid="{00000000-0005-0000-0000-000074000000}"/>
    <cellStyle name="Normal 2 4 5" xfId="33" xr:uid="{00000000-0005-0000-0000-000078000000}"/>
    <cellStyle name="Normal 2 4 5 2" xfId="138" xr:uid="{00000000-0005-0000-0000-000079000000}"/>
    <cellStyle name="Normal 2 4 5 2 2" xfId="333" xr:uid="{00000000-0005-0000-0000-00007A000000}"/>
    <cellStyle name="Normal 2 4 5 2 2 2" xfId="702" xr:uid="{00000000-0005-0000-0000-00007A000000}"/>
    <cellStyle name="Normal 2 4 5 2 2 2 2" xfId="1432" xr:uid="{00000000-0005-0000-0000-00007A000000}"/>
    <cellStyle name="Normal 2 4 5 2 2 3" xfId="1068" xr:uid="{00000000-0005-0000-0000-00007A000000}"/>
    <cellStyle name="Normal 2 4 5 2 3" xfId="521" xr:uid="{00000000-0005-0000-0000-000079000000}"/>
    <cellStyle name="Normal 2 4 5 2 3 2" xfId="1251" xr:uid="{00000000-0005-0000-0000-000079000000}"/>
    <cellStyle name="Normal 2 4 5 2 4" xfId="887" xr:uid="{00000000-0005-0000-0000-000079000000}"/>
    <cellStyle name="Normal 2 4 5 3" xfId="242" xr:uid="{00000000-0005-0000-0000-00007B000000}"/>
    <cellStyle name="Normal 2 4 5 3 2" xfId="611" xr:uid="{00000000-0005-0000-0000-00007B000000}"/>
    <cellStyle name="Normal 2 4 5 3 2 2" xfId="1341" xr:uid="{00000000-0005-0000-0000-00007B000000}"/>
    <cellStyle name="Normal 2 4 5 3 3" xfId="977" xr:uid="{00000000-0005-0000-0000-00007B000000}"/>
    <cellStyle name="Normal 2 4 5 4" xfId="431" xr:uid="{00000000-0005-0000-0000-000078000000}"/>
    <cellStyle name="Normal 2 4 5 4 2" xfId="1161" xr:uid="{00000000-0005-0000-0000-000078000000}"/>
    <cellStyle name="Normal 2 4 5 5" xfId="797" xr:uid="{00000000-0005-0000-0000-000078000000}"/>
    <cellStyle name="Normal 2 4 6" xfId="34" xr:uid="{00000000-0005-0000-0000-00007C000000}"/>
    <cellStyle name="Normal 2 4 6 2" xfId="139" xr:uid="{00000000-0005-0000-0000-00007D000000}"/>
    <cellStyle name="Normal 2 4 6 2 2" xfId="334" xr:uid="{00000000-0005-0000-0000-00007E000000}"/>
    <cellStyle name="Normal 2 4 6 2 2 2" xfId="703" xr:uid="{00000000-0005-0000-0000-00007E000000}"/>
    <cellStyle name="Normal 2 4 6 2 2 2 2" xfId="1433" xr:uid="{00000000-0005-0000-0000-00007E000000}"/>
    <cellStyle name="Normal 2 4 6 2 2 3" xfId="1069" xr:uid="{00000000-0005-0000-0000-00007E000000}"/>
    <cellStyle name="Normal 2 4 6 2 3" xfId="522" xr:uid="{00000000-0005-0000-0000-00007D000000}"/>
    <cellStyle name="Normal 2 4 6 2 3 2" xfId="1252" xr:uid="{00000000-0005-0000-0000-00007D000000}"/>
    <cellStyle name="Normal 2 4 6 2 4" xfId="888" xr:uid="{00000000-0005-0000-0000-00007D000000}"/>
    <cellStyle name="Normal 2 4 6 3" xfId="243" xr:uid="{00000000-0005-0000-0000-00007F000000}"/>
    <cellStyle name="Normal 2 4 6 3 2" xfId="612" xr:uid="{00000000-0005-0000-0000-00007F000000}"/>
    <cellStyle name="Normal 2 4 6 3 2 2" xfId="1342" xr:uid="{00000000-0005-0000-0000-00007F000000}"/>
    <cellStyle name="Normal 2 4 6 3 3" xfId="978" xr:uid="{00000000-0005-0000-0000-00007F000000}"/>
    <cellStyle name="Normal 2 4 6 4" xfId="432" xr:uid="{00000000-0005-0000-0000-00007C000000}"/>
    <cellStyle name="Normal 2 4 6 4 2" xfId="1162" xr:uid="{00000000-0005-0000-0000-00007C000000}"/>
    <cellStyle name="Normal 2 4 6 5" xfId="798" xr:uid="{00000000-0005-0000-0000-00007C000000}"/>
    <cellStyle name="Normal 2 4 7" xfId="35" xr:uid="{00000000-0005-0000-0000-000080000000}"/>
    <cellStyle name="Normal 2 4 7 2" xfId="140" xr:uid="{00000000-0005-0000-0000-000081000000}"/>
    <cellStyle name="Normal 2 4 7 2 2" xfId="335" xr:uid="{00000000-0005-0000-0000-000082000000}"/>
    <cellStyle name="Normal 2 4 7 2 2 2" xfId="704" xr:uid="{00000000-0005-0000-0000-000082000000}"/>
    <cellStyle name="Normal 2 4 7 2 2 2 2" xfId="1434" xr:uid="{00000000-0005-0000-0000-000082000000}"/>
    <cellStyle name="Normal 2 4 7 2 2 3" xfId="1070" xr:uid="{00000000-0005-0000-0000-000082000000}"/>
    <cellStyle name="Normal 2 4 7 2 3" xfId="523" xr:uid="{00000000-0005-0000-0000-000081000000}"/>
    <cellStyle name="Normal 2 4 7 2 3 2" xfId="1253" xr:uid="{00000000-0005-0000-0000-000081000000}"/>
    <cellStyle name="Normal 2 4 7 2 4" xfId="889" xr:uid="{00000000-0005-0000-0000-000081000000}"/>
    <cellStyle name="Normal 2 4 7 3" xfId="244" xr:uid="{00000000-0005-0000-0000-000083000000}"/>
    <cellStyle name="Normal 2 4 7 3 2" xfId="613" xr:uid="{00000000-0005-0000-0000-000083000000}"/>
    <cellStyle name="Normal 2 4 7 3 2 2" xfId="1343" xr:uid="{00000000-0005-0000-0000-000083000000}"/>
    <cellStyle name="Normal 2 4 7 3 3" xfId="979" xr:uid="{00000000-0005-0000-0000-000083000000}"/>
    <cellStyle name="Normal 2 4 7 4" xfId="433" xr:uid="{00000000-0005-0000-0000-000080000000}"/>
    <cellStyle name="Normal 2 4 7 4 2" xfId="1163" xr:uid="{00000000-0005-0000-0000-000080000000}"/>
    <cellStyle name="Normal 2 4 7 5" xfId="799" xr:uid="{00000000-0005-0000-0000-000080000000}"/>
    <cellStyle name="Normal 2 4 8" xfId="36" xr:uid="{00000000-0005-0000-0000-000084000000}"/>
    <cellStyle name="Normal 2 4 8 2" xfId="141" xr:uid="{00000000-0005-0000-0000-000085000000}"/>
    <cellStyle name="Normal 2 4 8 2 2" xfId="336" xr:uid="{00000000-0005-0000-0000-000086000000}"/>
    <cellStyle name="Normal 2 4 8 2 2 2" xfId="705" xr:uid="{00000000-0005-0000-0000-000086000000}"/>
    <cellStyle name="Normal 2 4 8 2 2 2 2" xfId="1435" xr:uid="{00000000-0005-0000-0000-000086000000}"/>
    <cellStyle name="Normal 2 4 8 2 2 3" xfId="1071" xr:uid="{00000000-0005-0000-0000-000086000000}"/>
    <cellStyle name="Normal 2 4 8 2 3" xfId="524" xr:uid="{00000000-0005-0000-0000-000085000000}"/>
    <cellStyle name="Normal 2 4 8 2 3 2" xfId="1254" xr:uid="{00000000-0005-0000-0000-000085000000}"/>
    <cellStyle name="Normal 2 4 8 2 4" xfId="890" xr:uid="{00000000-0005-0000-0000-000085000000}"/>
    <cellStyle name="Normal 2 4 8 3" xfId="245" xr:uid="{00000000-0005-0000-0000-000087000000}"/>
    <cellStyle name="Normal 2 4 8 3 2" xfId="614" xr:uid="{00000000-0005-0000-0000-000087000000}"/>
    <cellStyle name="Normal 2 4 8 3 2 2" xfId="1344" xr:uid="{00000000-0005-0000-0000-000087000000}"/>
    <cellStyle name="Normal 2 4 8 3 3" xfId="980" xr:uid="{00000000-0005-0000-0000-000087000000}"/>
    <cellStyle name="Normal 2 4 8 4" xfId="434" xr:uid="{00000000-0005-0000-0000-000084000000}"/>
    <cellStyle name="Normal 2 4 8 4 2" xfId="1164" xr:uid="{00000000-0005-0000-0000-000084000000}"/>
    <cellStyle name="Normal 2 4 8 5" xfId="800" xr:uid="{00000000-0005-0000-0000-000084000000}"/>
    <cellStyle name="Normal 2 4 9" xfId="37" xr:uid="{00000000-0005-0000-0000-000088000000}"/>
    <cellStyle name="Normal 2 4 9 2" xfId="142" xr:uid="{00000000-0005-0000-0000-000089000000}"/>
    <cellStyle name="Normal 2 4 9 2 2" xfId="337" xr:uid="{00000000-0005-0000-0000-00008A000000}"/>
    <cellStyle name="Normal 2 4 9 2 2 2" xfId="706" xr:uid="{00000000-0005-0000-0000-00008A000000}"/>
    <cellStyle name="Normal 2 4 9 2 2 2 2" xfId="1436" xr:uid="{00000000-0005-0000-0000-00008A000000}"/>
    <cellStyle name="Normal 2 4 9 2 2 3" xfId="1072" xr:uid="{00000000-0005-0000-0000-00008A000000}"/>
    <cellStyle name="Normal 2 4 9 2 3" xfId="525" xr:uid="{00000000-0005-0000-0000-000089000000}"/>
    <cellStyle name="Normal 2 4 9 2 3 2" xfId="1255" xr:uid="{00000000-0005-0000-0000-000089000000}"/>
    <cellStyle name="Normal 2 4 9 2 4" xfId="891" xr:uid="{00000000-0005-0000-0000-000089000000}"/>
    <cellStyle name="Normal 2 4 9 3" xfId="246" xr:uid="{00000000-0005-0000-0000-00008B000000}"/>
    <cellStyle name="Normal 2 4 9 3 2" xfId="615" xr:uid="{00000000-0005-0000-0000-00008B000000}"/>
    <cellStyle name="Normal 2 4 9 3 2 2" xfId="1345" xr:uid="{00000000-0005-0000-0000-00008B000000}"/>
    <cellStyle name="Normal 2 4 9 3 3" xfId="981" xr:uid="{00000000-0005-0000-0000-00008B000000}"/>
    <cellStyle name="Normal 2 4 9 4" xfId="435" xr:uid="{00000000-0005-0000-0000-000088000000}"/>
    <cellStyle name="Normal 2 4 9 4 2" xfId="1165" xr:uid="{00000000-0005-0000-0000-000088000000}"/>
    <cellStyle name="Normal 2 4 9 5" xfId="801" xr:uid="{00000000-0005-0000-0000-000088000000}"/>
    <cellStyle name="Normal 2 5" xfId="38" xr:uid="{00000000-0005-0000-0000-00008C000000}"/>
    <cellStyle name="Normal 2 5 10" xfId="143" xr:uid="{00000000-0005-0000-0000-00008D000000}"/>
    <cellStyle name="Normal 2 5 10 2" xfId="338" xr:uid="{00000000-0005-0000-0000-00008E000000}"/>
    <cellStyle name="Normal 2 5 10 2 2" xfId="707" xr:uid="{00000000-0005-0000-0000-00008E000000}"/>
    <cellStyle name="Normal 2 5 10 2 2 2" xfId="1437" xr:uid="{00000000-0005-0000-0000-00008E000000}"/>
    <cellStyle name="Normal 2 5 10 2 3" xfId="1073" xr:uid="{00000000-0005-0000-0000-00008E000000}"/>
    <cellStyle name="Normal 2 5 10 3" xfId="526" xr:uid="{00000000-0005-0000-0000-00008D000000}"/>
    <cellStyle name="Normal 2 5 10 3 2" xfId="1256" xr:uid="{00000000-0005-0000-0000-00008D000000}"/>
    <cellStyle name="Normal 2 5 10 4" xfId="892" xr:uid="{00000000-0005-0000-0000-00008D000000}"/>
    <cellStyle name="Normal 2 5 11" xfId="247" xr:uid="{00000000-0005-0000-0000-00008F000000}"/>
    <cellStyle name="Normal 2 5 11 2" xfId="616" xr:uid="{00000000-0005-0000-0000-00008F000000}"/>
    <cellStyle name="Normal 2 5 11 2 2" xfId="1346" xr:uid="{00000000-0005-0000-0000-00008F000000}"/>
    <cellStyle name="Normal 2 5 11 3" xfId="982" xr:uid="{00000000-0005-0000-0000-00008F000000}"/>
    <cellStyle name="Normal 2 5 12" xfId="436" xr:uid="{00000000-0005-0000-0000-00008C000000}"/>
    <cellStyle name="Normal 2 5 12 2" xfId="1166" xr:uid="{00000000-0005-0000-0000-00008C000000}"/>
    <cellStyle name="Normal 2 5 13" xfId="802" xr:uid="{00000000-0005-0000-0000-00008C000000}"/>
    <cellStyle name="Normal 2 5 2" xfId="39" xr:uid="{00000000-0005-0000-0000-000090000000}"/>
    <cellStyle name="Normal 2 5 2 2" xfId="40" xr:uid="{00000000-0005-0000-0000-000091000000}"/>
    <cellStyle name="Normal 2 5 2 2 2" xfId="145" xr:uid="{00000000-0005-0000-0000-000092000000}"/>
    <cellStyle name="Normal 2 5 2 2 2 2" xfId="340" xr:uid="{00000000-0005-0000-0000-000093000000}"/>
    <cellStyle name="Normal 2 5 2 2 2 2 2" xfId="709" xr:uid="{00000000-0005-0000-0000-000093000000}"/>
    <cellStyle name="Normal 2 5 2 2 2 2 2 2" xfId="1439" xr:uid="{00000000-0005-0000-0000-000093000000}"/>
    <cellStyle name="Normal 2 5 2 2 2 2 3" xfId="1075" xr:uid="{00000000-0005-0000-0000-000093000000}"/>
    <cellStyle name="Normal 2 5 2 2 2 3" xfId="528" xr:uid="{00000000-0005-0000-0000-000092000000}"/>
    <cellStyle name="Normal 2 5 2 2 2 3 2" xfId="1258" xr:uid="{00000000-0005-0000-0000-000092000000}"/>
    <cellStyle name="Normal 2 5 2 2 2 4" xfId="894" xr:uid="{00000000-0005-0000-0000-000092000000}"/>
    <cellStyle name="Normal 2 5 2 2 3" xfId="249" xr:uid="{00000000-0005-0000-0000-000094000000}"/>
    <cellStyle name="Normal 2 5 2 2 3 2" xfId="618" xr:uid="{00000000-0005-0000-0000-000094000000}"/>
    <cellStyle name="Normal 2 5 2 2 3 2 2" xfId="1348" xr:uid="{00000000-0005-0000-0000-000094000000}"/>
    <cellStyle name="Normal 2 5 2 2 3 3" xfId="984" xr:uid="{00000000-0005-0000-0000-000094000000}"/>
    <cellStyle name="Normal 2 5 2 2 4" xfId="438" xr:uid="{00000000-0005-0000-0000-000091000000}"/>
    <cellStyle name="Normal 2 5 2 2 4 2" xfId="1168" xr:uid="{00000000-0005-0000-0000-000091000000}"/>
    <cellStyle name="Normal 2 5 2 2 5" xfId="804" xr:uid="{00000000-0005-0000-0000-000091000000}"/>
    <cellStyle name="Normal 2 5 2 3" xfId="41" xr:uid="{00000000-0005-0000-0000-000095000000}"/>
    <cellStyle name="Normal 2 5 2 3 2" xfId="146" xr:uid="{00000000-0005-0000-0000-000096000000}"/>
    <cellStyle name="Normal 2 5 2 3 2 2" xfId="341" xr:uid="{00000000-0005-0000-0000-000097000000}"/>
    <cellStyle name="Normal 2 5 2 3 2 2 2" xfId="710" xr:uid="{00000000-0005-0000-0000-000097000000}"/>
    <cellStyle name="Normal 2 5 2 3 2 2 2 2" xfId="1440" xr:uid="{00000000-0005-0000-0000-000097000000}"/>
    <cellStyle name="Normal 2 5 2 3 2 2 3" xfId="1076" xr:uid="{00000000-0005-0000-0000-000097000000}"/>
    <cellStyle name="Normal 2 5 2 3 2 3" xfId="529" xr:uid="{00000000-0005-0000-0000-000096000000}"/>
    <cellStyle name="Normal 2 5 2 3 2 3 2" xfId="1259" xr:uid="{00000000-0005-0000-0000-000096000000}"/>
    <cellStyle name="Normal 2 5 2 3 2 4" xfId="895" xr:uid="{00000000-0005-0000-0000-000096000000}"/>
    <cellStyle name="Normal 2 5 2 3 3" xfId="250" xr:uid="{00000000-0005-0000-0000-000098000000}"/>
    <cellStyle name="Normal 2 5 2 3 3 2" xfId="619" xr:uid="{00000000-0005-0000-0000-000098000000}"/>
    <cellStyle name="Normal 2 5 2 3 3 2 2" xfId="1349" xr:uid="{00000000-0005-0000-0000-000098000000}"/>
    <cellStyle name="Normal 2 5 2 3 3 3" xfId="985" xr:uid="{00000000-0005-0000-0000-000098000000}"/>
    <cellStyle name="Normal 2 5 2 3 4" xfId="439" xr:uid="{00000000-0005-0000-0000-000095000000}"/>
    <cellStyle name="Normal 2 5 2 3 4 2" xfId="1169" xr:uid="{00000000-0005-0000-0000-000095000000}"/>
    <cellStyle name="Normal 2 5 2 3 5" xfId="805" xr:uid="{00000000-0005-0000-0000-000095000000}"/>
    <cellStyle name="Normal 2 5 2 4" xfId="144" xr:uid="{00000000-0005-0000-0000-000099000000}"/>
    <cellStyle name="Normal 2 5 2 4 2" xfId="339" xr:uid="{00000000-0005-0000-0000-00009A000000}"/>
    <cellStyle name="Normal 2 5 2 4 2 2" xfId="708" xr:uid="{00000000-0005-0000-0000-00009A000000}"/>
    <cellStyle name="Normal 2 5 2 4 2 2 2" xfId="1438" xr:uid="{00000000-0005-0000-0000-00009A000000}"/>
    <cellStyle name="Normal 2 5 2 4 2 3" xfId="1074" xr:uid="{00000000-0005-0000-0000-00009A000000}"/>
    <cellStyle name="Normal 2 5 2 4 3" xfId="527" xr:uid="{00000000-0005-0000-0000-000099000000}"/>
    <cellStyle name="Normal 2 5 2 4 3 2" xfId="1257" xr:uid="{00000000-0005-0000-0000-000099000000}"/>
    <cellStyle name="Normal 2 5 2 4 4" xfId="893" xr:uid="{00000000-0005-0000-0000-000099000000}"/>
    <cellStyle name="Normal 2 5 2 5" xfId="248" xr:uid="{00000000-0005-0000-0000-00009B000000}"/>
    <cellStyle name="Normal 2 5 2 5 2" xfId="617" xr:uid="{00000000-0005-0000-0000-00009B000000}"/>
    <cellStyle name="Normal 2 5 2 5 2 2" xfId="1347" xr:uid="{00000000-0005-0000-0000-00009B000000}"/>
    <cellStyle name="Normal 2 5 2 5 3" xfId="983" xr:uid="{00000000-0005-0000-0000-00009B000000}"/>
    <cellStyle name="Normal 2 5 2 6" xfId="437" xr:uid="{00000000-0005-0000-0000-000090000000}"/>
    <cellStyle name="Normal 2 5 2 6 2" xfId="1167" xr:uid="{00000000-0005-0000-0000-000090000000}"/>
    <cellStyle name="Normal 2 5 2 7" xfId="803" xr:uid="{00000000-0005-0000-0000-000090000000}"/>
    <cellStyle name="Normal 2 5 3" xfId="42" xr:uid="{00000000-0005-0000-0000-00009C000000}"/>
    <cellStyle name="Normal 2 5 3 2" xfId="147" xr:uid="{00000000-0005-0000-0000-00009D000000}"/>
    <cellStyle name="Normal 2 5 3 2 2" xfId="342" xr:uid="{00000000-0005-0000-0000-00009E000000}"/>
    <cellStyle name="Normal 2 5 3 2 2 2" xfId="711" xr:uid="{00000000-0005-0000-0000-00009E000000}"/>
    <cellStyle name="Normal 2 5 3 2 2 2 2" xfId="1441" xr:uid="{00000000-0005-0000-0000-00009E000000}"/>
    <cellStyle name="Normal 2 5 3 2 2 3" xfId="1077" xr:uid="{00000000-0005-0000-0000-00009E000000}"/>
    <cellStyle name="Normal 2 5 3 2 3" xfId="530" xr:uid="{00000000-0005-0000-0000-00009D000000}"/>
    <cellStyle name="Normal 2 5 3 2 3 2" xfId="1260" xr:uid="{00000000-0005-0000-0000-00009D000000}"/>
    <cellStyle name="Normal 2 5 3 2 4" xfId="896" xr:uid="{00000000-0005-0000-0000-00009D000000}"/>
    <cellStyle name="Normal 2 5 3 3" xfId="251" xr:uid="{00000000-0005-0000-0000-00009F000000}"/>
    <cellStyle name="Normal 2 5 3 3 2" xfId="620" xr:uid="{00000000-0005-0000-0000-00009F000000}"/>
    <cellStyle name="Normal 2 5 3 3 2 2" xfId="1350" xr:uid="{00000000-0005-0000-0000-00009F000000}"/>
    <cellStyle name="Normal 2 5 3 3 3" xfId="986" xr:uid="{00000000-0005-0000-0000-00009F000000}"/>
    <cellStyle name="Normal 2 5 3 4" xfId="440" xr:uid="{00000000-0005-0000-0000-00009C000000}"/>
    <cellStyle name="Normal 2 5 3 4 2" xfId="1170" xr:uid="{00000000-0005-0000-0000-00009C000000}"/>
    <cellStyle name="Normal 2 5 3 5" xfId="806" xr:uid="{00000000-0005-0000-0000-00009C000000}"/>
    <cellStyle name="Normal 2 5 4" xfId="43" xr:uid="{00000000-0005-0000-0000-0000A0000000}"/>
    <cellStyle name="Normal 2 5 4 2" xfId="148" xr:uid="{00000000-0005-0000-0000-0000A1000000}"/>
    <cellStyle name="Normal 2 5 4 2 2" xfId="343" xr:uid="{00000000-0005-0000-0000-0000A2000000}"/>
    <cellStyle name="Normal 2 5 4 2 2 2" xfId="712" xr:uid="{00000000-0005-0000-0000-0000A2000000}"/>
    <cellStyle name="Normal 2 5 4 2 2 2 2" xfId="1442" xr:uid="{00000000-0005-0000-0000-0000A2000000}"/>
    <cellStyle name="Normal 2 5 4 2 2 3" xfId="1078" xr:uid="{00000000-0005-0000-0000-0000A2000000}"/>
    <cellStyle name="Normal 2 5 4 2 3" xfId="531" xr:uid="{00000000-0005-0000-0000-0000A1000000}"/>
    <cellStyle name="Normal 2 5 4 2 3 2" xfId="1261" xr:uid="{00000000-0005-0000-0000-0000A1000000}"/>
    <cellStyle name="Normal 2 5 4 2 4" xfId="897" xr:uid="{00000000-0005-0000-0000-0000A1000000}"/>
    <cellStyle name="Normal 2 5 4 3" xfId="252" xr:uid="{00000000-0005-0000-0000-0000A3000000}"/>
    <cellStyle name="Normal 2 5 4 3 2" xfId="621" xr:uid="{00000000-0005-0000-0000-0000A3000000}"/>
    <cellStyle name="Normal 2 5 4 3 2 2" xfId="1351" xr:uid="{00000000-0005-0000-0000-0000A3000000}"/>
    <cellStyle name="Normal 2 5 4 3 3" xfId="987" xr:uid="{00000000-0005-0000-0000-0000A3000000}"/>
    <cellStyle name="Normal 2 5 4 4" xfId="441" xr:uid="{00000000-0005-0000-0000-0000A0000000}"/>
    <cellStyle name="Normal 2 5 4 4 2" xfId="1171" xr:uid="{00000000-0005-0000-0000-0000A0000000}"/>
    <cellStyle name="Normal 2 5 4 5" xfId="807" xr:uid="{00000000-0005-0000-0000-0000A0000000}"/>
    <cellStyle name="Normal 2 5 5" xfId="44" xr:uid="{00000000-0005-0000-0000-0000A4000000}"/>
    <cellStyle name="Normal 2 5 5 2" xfId="149" xr:uid="{00000000-0005-0000-0000-0000A5000000}"/>
    <cellStyle name="Normal 2 5 5 2 2" xfId="344" xr:uid="{00000000-0005-0000-0000-0000A6000000}"/>
    <cellStyle name="Normal 2 5 5 2 2 2" xfId="713" xr:uid="{00000000-0005-0000-0000-0000A6000000}"/>
    <cellStyle name="Normal 2 5 5 2 2 2 2" xfId="1443" xr:uid="{00000000-0005-0000-0000-0000A6000000}"/>
    <cellStyle name="Normal 2 5 5 2 2 3" xfId="1079" xr:uid="{00000000-0005-0000-0000-0000A6000000}"/>
    <cellStyle name="Normal 2 5 5 2 3" xfId="532" xr:uid="{00000000-0005-0000-0000-0000A5000000}"/>
    <cellStyle name="Normal 2 5 5 2 3 2" xfId="1262" xr:uid="{00000000-0005-0000-0000-0000A5000000}"/>
    <cellStyle name="Normal 2 5 5 2 4" xfId="898" xr:uid="{00000000-0005-0000-0000-0000A5000000}"/>
    <cellStyle name="Normal 2 5 5 3" xfId="253" xr:uid="{00000000-0005-0000-0000-0000A7000000}"/>
    <cellStyle name="Normal 2 5 5 3 2" xfId="622" xr:uid="{00000000-0005-0000-0000-0000A7000000}"/>
    <cellStyle name="Normal 2 5 5 3 2 2" xfId="1352" xr:uid="{00000000-0005-0000-0000-0000A7000000}"/>
    <cellStyle name="Normal 2 5 5 3 3" xfId="988" xr:uid="{00000000-0005-0000-0000-0000A7000000}"/>
    <cellStyle name="Normal 2 5 5 4" xfId="442" xr:uid="{00000000-0005-0000-0000-0000A4000000}"/>
    <cellStyle name="Normal 2 5 5 4 2" xfId="1172" xr:uid="{00000000-0005-0000-0000-0000A4000000}"/>
    <cellStyle name="Normal 2 5 5 5" xfId="808" xr:uid="{00000000-0005-0000-0000-0000A4000000}"/>
    <cellStyle name="Normal 2 5 6" xfId="45" xr:uid="{00000000-0005-0000-0000-0000A8000000}"/>
    <cellStyle name="Normal 2 5 6 2" xfId="150" xr:uid="{00000000-0005-0000-0000-0000A9000000}"/>
    <cellStyle name="Normal 2 5 6 2 2" xfId="345" xr:uid="{00000000-0005-0000-0000-0000AA000000}"/>
    <cellStyle name="Normal 2 5 6 2 2 2" xfId="714" xr:uid="{00000000-0005-0000-0000-0000AA000000}"/>
    <cellStyle name="Normal 2 5 6 2 2 2 2" xfId="1444" xr:uid="{00000000-0005-0000-0000-0000AA000000}"/>
    <cellStyle name="Normal 2 5 6 2 2 3" xfId="1080" xr:uid="{00000000-0005-0000-0000-0000AA000000}"/>
    <cellStyle name="Normal 2 5 6 2 3" xfId="533" xr:uid="{00000000-0005-0000-0000-0000A9000000}"/>
    <cellStyle name="Normal 2 5 6 2 3 2" xfId="1263" xr:uid="{00000000-0005-0000-0000-0000A9000000}"/>
    <cellStyle name="Normal 2 5 6 2 4" xfId="899" xr:uid="{00000000-0005-0000-0000-0000A9000000}"/>
    <cellStyle name="Normal 2 5 6 3" xfId="254" xr:uid="{00000000-0005-0000-0000-0000AB000000}"/>
    <cellStyle name="Normal 2 5 6 3 2" xfId="623" xr:uid="{00000000-0005-0000-0000-0000AB000000}"/>
    <cellStyle name="Normal 2 5 6 3 2 2" xfId="1353" xr:uid="{00000000-0005-0000-0000-0000AB000000}"/>
    <cellStyle name="Normal 2 5 6 3 3" xfId="989" xr:uid="{00000000-0005-0000-0000-0000AB000000}"/>
    <cellStyle name="Normal 2 5 6 4" xfId="443" xr:uid="{00000000-0005-0000-0000-0000A8000000}"/>
    <cellStyle name="Normal 2 5 6 4 2" xfId="1173" xr:uid="{00000000-0005-0000-0000-0000A8000000}"/>
    <cellStyle name="Normal 2 5 6 5" xfId="809" xr:uid="{00000000-0005-0000-0000-0000A8000000}"/>
    <cellStyle name="Normal 2 5 7" xfId="46" xr:uid="{00000000-0005-0000-0000-0000AC000000}"/>
    <cellStyle name="Normal 2 5 7 2" xfId="151" xr:uid="{00000000-0005-0000-0000-0000AD000000}"/>
    <cellStyle name="Normal 2 5 7 2 2" xfId="346" xr:uid="{00000000-0005-0000-0000-0000AE000000}"/>
    <cellStyle name="Normal 2 5 7 2 2 2" xfId="715" xr:uid="{00000000-0005-0000-0000-0000AE000000}"/>
    <cellStyle name="Normal 2 5 7 2 2 2 2" xfId="1445" xr:uid="{00000000-0005-0000-0000-0000AE000000}"/>
    <cellStyle name="Normal 2 5 7 2 2 3" xfId="1081" xr:uid="{00000000-0005-0000-0000-0000AE000000}"/>
    <cellStyle name="Normal 2 5 7 2 3" xfId="534" xr:uid="{00000000-0005-0000-0000-0000AD000000}"/>
    <cellStyle name="Normal 2 5 7 2 3 2" xfId="1264" xr:uid="{00000000-0005-0000-0000-0000AD000000}"/>
    <cellStyle name="Normal 2 5 7 2 4" xfId="900" xr:uid="{00000000-0005-0000-0000-0000AD000000}"/>
    <cellStyle name="Normal 2 5 7 3" xfId="255" xr:uid="{00000000-0005-0000-0000-0000AF000000}"/>
    <cellStyle name="Normal 2 5 7 3 2" xfId="624" xr:uid="{00000000-0005-0000-0000-0000AF000000}"/>
    <cellStyle name="Normal 2 5 7 3 2 2" xfId="1354" xr:uid="{00000000-0005-0000-0000-0000AF000000}"/>
    <cellStyle name="Normal 2 5 7 3 3" xfId="990" xr:uid="{00000000-0005-0000-0000-0000AF000000}"/>
    <cellStyle name="Normal 2 5 7 4" xfId="444" xr:uid="{00000000-0005-0000-0000-0000AC000000}"/>
    <cellStyle name="Normal 2 5 7 4 2" xfId="1174" xr:uid="{00000000-0005-0000-0000-0000AC000000}"/>
    <cellStyle name="Normal 2 5 7 5" xfId="810" xr:uid="{00000000-0005-0000-0000-0000AC000000}"/>
    <cellStyle name="Normal 2 5 8" xfId="47" xr:uid="{00000000-0005-0000-0000-0000B0000000}"/>
    <cellStyle name="Normal 2 5 8 2" xfId="152" xr:uid="{00000000-0005-0000-0000-0000B1000000}"/>
    <cellStyle name="Normal 2 5 8 2 2" xfId="347" xr:uid="{00000000-0005-0000-0000-0000B2000000}"/>
    <cellStyle name="Normal 2 5 8 2 2 2" xfId="716" xr:uid="{00000000-0005-0000-0000-0000B2000000}"/>
    <cellStyle name="Normal 2 5 8 2 2 2 2" xfId="1446" xr:uid="{00000000-0005-0000-0000-0000B2000000}"/>
    <cellStyle name="Normal 2 5 8 2 2 3" xfId="1082" xr:uid="{00000000-0005-0000-0000-0000B2000000}"/>
    <cellStyle name="Normal 2 5 8 2 3" xfId="535" xr:uid="{00000000-0005-0000-0000-0000B1000000}"/>
    <cellStyle name="Normal 2 5 8 2 3 2" xfId="1265" xr:uid="{00000000-0005-0000-0000-0000B1000000}"/>
    <cellStyle name="Normal 2 5 8 2 4" xfId="901" xr:uid="{00000000-0005-0000-0000-0000B1000000}"/>
    <cellStyle name="Normal 2 5 8 3" xfId="256" xr:uid="{00000000-0005-0000-0000-0000B3000000}"/>
    <cellStyle name="Normal 2 5 8 3 2" xfId="625" xr:uid="{00000000-0005-0000-0000-0000B3000000}"/>
    <cellStyle name="Normal 2 5 8 3 2 2" xfId="1355" xr:uid="{00000000-0005-0000-0000-0000B3000000}"/>
    <cellStyle name="Normal 2 5 8 3 3" xfId="991" xr:uid="{00000000-0005-0000-0000-0000B3000000}"/>
    <cellStyle name="Normal 2 5 8 4" xfId="445" xr:uid="{00000000-0005-0000-0000-0000B0000000}"/>
    <cellStyle name="Normal 2 5 8 4 2" xfId="1175" xr:uid="{00000000-0005-0000-0000-0000B0000000}"/>
    <cellStyle name="Normal 2 5 8 5" xfId="811" xr:uid="{00000000-0005-0000-0000-0000B0000000}"/>
    <cellStyle name="Normal 2 5 9" xfId="48" xr:uid="{00000000-0005-0000-0000-0000B4000000}"/>
    <cellStyle name="Normal 2 5 9 2" xfId="153" xr:uid="{00000000-0005-0000-0000-0000B5000000}"/>
    <cellStyle name="Normal 2 5 9 2 2" xfId="348" xr:uid="{00000000-0005-0000-0000-0000B6000000}"/>
    <cellStyle name="Normal 2 5 9 2 2 2" xfId="717" xr:uid="{00000000-0005-0000-0000-0000B6000000}"/>
    <cellStyle name="Normal 2 5 9 2 2 2 2" xfId="1447" xr:uid="{00000000-0005-0000-0000-0000B6000000}"/>
    <cellStyle name="Normal 2 5 9 2 2 3" xfId="1083" xr:uid="{00000000-0005-0000-0000-0000B6000000}"/>
    <cellStyle name="Normal 2 5 9 2 3" xfId="536" xr:uid="{00000000-0005-0000-0000-0000B5000000}"/>
    <cellStyle name="Normal 2 5 9 2 3 2" xfId="1266" xr:uid="{00000000-0005-0000-0000-0000B5000000}"/>
    <cellStyle name="Normal 2 5 9 2 4" xfId="902" xr:uid="{00000000-0005-0000-0000-0000B5000000}"/>
    <cellStyle name="Normal 2 5 9 3" xfId="257" xr:uid="{00000000-0005-0000-0000-0000B7000000}"/>
    <cellStyle name="Normal 2 5 9 3 2" xfId="626" xr:uid="{00000000-0005-0000-0000-0000B7000000}"/>
    <cellStyle name="Normal 2 5 9 3 2 2" xfId="1356" xr:uid="{00000000-0005-0000-0000-0000B7000000}"/>
    <cellStyle name="Normal 2 5 9 3 3" xfId="992" xr:uid="{00000000-0005-0000-0000-0000B7000000}"/>
    <cellStyle name="Normal 2 5 9 4" xfId="446" xr:uid="{00000000-0005-0000-0000-0000B4000000}"/>
    <cellStyle name="Normal 2 5 9 4 2" xfId="1176" xr:uid="{00000000-0005-0000-0000-0000B4000000}"/>
    <cellStyle name="Normal 2 5 9 5" xfId="812" xr:uid="{00000000-0005-0000-0000-0000B4000000}"/>
    <cellStyle name="Normal 2 6" xfId="49" xr:uid="{00000000-0005-0000-0000-0000B8000000}"/>
    <cellStyle name="Normal 2 6 10" xfId="154" xr:uid="{00000000-0005-0000-0000-0000B9000000}"/>
    <cellStyle name="Normal 2 6 10 2" xfId="349" xr:uid="{00000000-0005-0000-0000-0000BA000000}"/>
    <cellStyle name="Normal 2 6 10 2 2" xfId="718" xr:uid="{00000000-0005-0000-0000-0000BA000000}"/>
    <cellStyle name="Normal 2 6 10 2 2 2" xfId="1448" xr:uid="{00000000-0005-0000-0000-0000BA000000}"/>
    <cellStyle name="Normal 2 6 10 2 3" xfId="1084" xr:uid="{00000000-0005-0000-0000-0000BA000000}"/>
    <cellStyle name="Normal 2 6 10 3" xfId="537" xr:uid="{00000000-0005-0000-0000-0000B9000000}"/>
    <cellStyle name="Normal 2 6 10 3 2" xfId="1267" xr:uid="{00000000-0005-0000-0000-0000B9000000}"/>
    <cellStyle name="Normal 2 6 10 4" xfId="903" xr:uid="{00000000-0005-0000-0000-0000B9000000}"/>
    <cellStyle name="Normal 2 6 11" xfId="258" xr:uid="{00000000-0005-0000-0000-0000BB000000}"/>
    <cellStyle name="Normal 2 6 11 2" xfId="627" xr:uid="{00000000-0005-0000-0000-0000BB000000}"/>
    <cellStyle name="Normal 2 6 11 2 2" xfId="1357" xr:uid="{00000000-0005-0000-0000-0000BB000000}"/>
    <cellStyle name="Normal 2 6 11 3" xfId="993" xr:uid="{00000000-0005-0000-0000-0000BB000000}"/>
    <cellStyle name="Normal 2 6 12" xfId="447" xr:uid="{00000000-0005-0000-0000-0000B8000000}"/>
    <cellStyle name="Normal 2 6 12 2" xfId="1177" xr:uid="{00000000-0005-0000-0000-0000B8000000}"/>
    <cellStyle name="Normal 2 6 13" xfId="813" xr:uid="{00000000-0005-0000-0000-0000B8000000}"/>
    <cellStyle name="Normal 2 6 2" xfId="50" xr:uid="{00000000-0005-0000-0000-0000BC000000}"/>
    <cellStyle name="Normal 2 6 2 2" xfId="51" xr:uid="{00000000-0005-0000-0000-0000BD000000}"/>
    <cellStyle name="Normal 2 6 2 2 2" xfId="156" xr:uid="{00000000-0005-0000-0000-0000BE000000}"/>
    <cellStyle name="Normal 2 6 2 2 2 2" xfId="351" xr:uid="{00000000-0005-0000-0000-0000BF000000}"/>
    <cellStyle name="Normal 2 6 2 2 2 2 2" xfId="720" xr:uid="{00000000-0005-0000-0000-0000BF000000}"/>
    <cellStyle name="Normal 2 6 2 2 2 2 2 2" xfId="1450" xr:uid="{00000000-0005-0000-0000-0000BF000000}"/>
    <cellStyle name="Normal 2 6 2 2 2 2 3" xfId="1086" xr:uid="{00000000-0005-0000-0000-0000BF000000}"/>
    <cellStyle name="Normal 2 6 2 2 2 3" xfId="539" xr:uid="{00000000-0005-0000-0000-0000BE000000}"/>
    <cellStyle name="Normal 2 6 2 2 2 3 2" xfId="1269" xr:uid="{00000000-0005-0000-0000-0000BE000000}"/>
    <cellStyle name="Normal 2 6 2 2 2 4" xfId="905" xr:uid="{00000000-0005-0000-0000-0000BE000000}"/>
    <cellStyle name="Normal 2 6 2 2 3" xfId="260" xr:uid="{00000000-0005-0000-0000-0000C0000000}"/>
    <cellStyle name="Normal 2 6 2 2 3 2" xfId="629" xr:uid="{00000000-0005-0000-0000-0000C0000000}"/>
    <cellStyle name="Normal 2 6 2 2 3 2 2" xfId="1359" xr:uid="{00000000-0005-0000-0000-0000C0000000}"/>
    <cellStyle name="Normal 2 6 2 2 3 3" xfId="995" xr:uid="{00000000-0005-0000-0000-0000C0000000}"/>
    <cellStyle name="Normal 2 6 2 2 4" xfId="449" xr:uid="{00000000-0005-0000-0000-0000BD000000}"/>
    <cellStyle name="Normal 2 6 2 2 4 2" xfId="1179" xr:uid="{00000000-0005-0000-0000-0000BD000000}"/>
    <cellStyle name="Normal 2 6 2 2 5" xfId="815" xr:uid="{00000000-0005-0000-0000-0000BD000000}"/>
    <cellStyle name="Normal 2 6 2 3" xfId="52" xr:uid="{00000000-0005-0000-0000-0000C1000000}"/>
    <cellStyle name="Normal 2 6 2 3 2" xfId="157" xr:uid="{00000000-0005-0000-0000-0000C2000000}"/>
    <cellStyle name="Normal 2 6 2 3 2 2" xfId="352" xr:uid="{00000000-0005-0000-0000-0000C3000000}"/>
    <cellStyle name="Normal 2 6 2 3 2 2 2" xfId="721" xr:uid="{00000000-0005-0000-0000-0000C3000000}"/>
    <cellStyle name="Normal 2 6 2 3 2 2 2 2" xfId="1451" xr:uid="{00000000-0005-0000-0000-0000C3000000}"/>
    <cellStyle name="Normal 2 6 2 3 2 2 3" xfId="1087" xr:uid="{00000000-0005-0000-0000-0000C3000000}"/>
    <cellStyle name="Normal 2 6 2 3 2 3" xfId="540" xr:uid="{00000000-0005-0000-0000-0000C2000000}"/>
    <cellStyle name="Normal 2 6 2 3 2 3 2" xfId="1270" xr:uid="{00000000-0005-0000-0000-0000C2000000}"/>
    <cellStyle name="Normal 2 6 2 3 2 4" xfId="906" xr:uid="{00000000-0005-0000-0000-0000C2000000}"/>
    <cellStyle name="Normal 2 6 2 3 3" xfId="261" xr:uid="{00000000-0005-0000-0000-0000C4000000}"/>
    <cellStyle name="Normal 2 6 2 3 3 2" xfId="630" xr:uid="{00000000-0005-0000-0000-0000C4000000}"/>
    <cellStyle name="Normal 2 6 2 3 3 2 2" xfId="1360" xr:uid="{00000000-0005-0000-0000-0000C4000000}"/>
    <cellStyle name="Normal 2 6 2 3 3 3" xfId="996" xr:uid="{00000000-0005-0000-0000-0000C4000000}"/>
    <cellStyle name="Normal 2 6 2 3 4" xfId="450" xr:uid="{00000000-0005-0000-0000-0000C1000000}"/>
    <cellStyle name="Normal 2 6 2 3 4 2" xfId="1180" xr:uid="{00000000-0005-0000-0000-0000C1000000}"/>
    <cellStyle name="Normal 2 6 2 3 5" xfId="816" xr:uid="{00000000-0005-0000-0000-0000C1000000}"/>
    <cellStyle name="Normal 2 6 2 4" xfId="155" xr:uid="{00000000-0005-0000-0000-0000C5000000}"/>
    <cellStyle name="Normal 2 6 2 4 2" xfId="350" xr:uid="{00000000-0005-0000-0000-0000C6000000}"/>
    <cellStyle name="Normal 2 6 2 4 2 2" xfId="719" xr:uid="{00000000-0005-0000-0000-0000C6000000}"/>
    <cellStyle name="Normal 2 6 2 4 2 2 2" xfId="1449" xr:uid="{00000000-0005-0000-0000-0000C6000000}"/>
    <cellStyle name="Normal 2 6 2 4 2 3" xfId="1085" xr:uid="{00000000-0005-0000-0000-0000C6000000}"/>
    <cellStyle name="Normal 2 6 2 4 3" xfId="538" xr:uid="{00000000-0005-0000-0000-0000C5000000}"/>
    <cellStyle name="Normal 2 6 2 4 3 2" xfId="1268" xr:uid="{00000000-0005-0000-0000-0000C5000000}"/>
    <cellStyle name="Normal 2 6 2 4 4" xfId="904" xr:uid="{00000000-0005-0000-0000-0000C5000000}"/>
    <cellStyle name="Normal 2 6 2 5" xfId="259" xr:uid="{00000000-0005-0000-0000-0000C7000000}"/>
    <cellStyle name="Normal 2 6 2 5 2" xfId="628" xr:uid="{00000000-0005-0000-0000-0000C7000000}"/>
    <cellStyle name="Normal 2 6 2 5 2 2" xfId="1358" xr:uid="{00000000-0005-0000-0000-0000C7000000}"/>
    <cellStyle name="Normal 2 6 2 5 3" xfId="994" xr:uid="{00000000-0005-0000-0000-0000C7000000}"/>
    <cellStyle name="Normal 2 6 2 6" xfId="448" xr:uid="{00000000-0005-0000-0000-0000BC000000}"/>
    <cellStyle name="Normal 2 6 2 6 2" xfId="1178" xr:uid="{00000000-0005-0000-0000-0000BC000000}"/>
    <cellStyle name="Normal 2 6 2 7" xfId="814" xr:uid="{00000000-0005-0000-0000-0000BC000000}"/>
    <cellStyle name="Normal 2 6 3" xfId="53" xr:uid="{00000000-0005-0000-0000-0000C8000000}"/>
    <cellStyle name="Normal 2 6 3 2" xfId="158" xr:uid="{00000000-0005-0000-0000-0000C9000000}"/>
    <cellStyle name="Normal 2 6 3 2 2" xfId="353" xr:uid="{00000000-0005-0000-0000-0000CA000000}"/>
    <cellStyle name="Normal 2 6 3 2 2 2" xfId="722" xr:uid="{00000000-0005-0000-0000-0000CA000000}"/>
    <cellStyle name="Normal 2 6 3 2 2 2 2" xfId="1452" xr:uid="{00000000-0005-0000-0000-0000CA000000}"/>
    <cellStyle name="Normal 2 6 3 2 2 3" xfId="1088" xr:uid="{00000000-0005-0000-0000-0000CA000000}"/>
    <cellStyle name="Normal 2 6 3 2 3" xfId="541" xr:uid="{00000000-0005-0000-0000-0000C9000000}"/>
    <cellStyle name="Normal 2 6 3 2 3 2" xfId="1271" xr:uid="{00000000-0005-0000-0000-0000C9000000}"/>
    <cellStyle name="Normal 2 6 3 2 4" xfId="907" xr:uid="{00000000-0005-0000-0000-0000C9000000}"/>
    <cellStyle name="Normal 2 6 3 3" xfId="262" xr:uid="{00000000-0005-0000-0000-0000CB000000}"/>
    <cellStyle name="Normal 2 6 3 3 2" xfId="631" xr:uid="{00000000-0005-0000-0000-0000CB000000}"/>
    <cellStyle name="Normal 2 6 3 3 2 2" xfId="1361" xr:uid="{00000000-0005-0000-0000-0000CB000000}"/>
    <cellStyle name="Normal 2 6 3 3 3" xfId="997" xr:uid="{00000000-0005-0000-0000-0000CB000000}"/>
    <cellStyle name="Normal 2 6 3 4" xfId="451" xr:uid="{00000000-0005-0000-0000-0000C8000000}"/>
    <cellStyle name="Normal 2 6 3 4 2" xfId="1181" xr:uid="{00000000-0005-0000-0000-0000C8000000}"/>
    <cellStyle name="Normal 2 6 3 5" xfId="817" xr:uid="{00000000-0005-0000-0000-0000C8000000}"/>
    <cellStyle name="Normal 2 6 4" xfId="54" xr:uid="{00000000-0005-0000-0000-0000CC000000}"/>
    <cellStyle name="Normal 2 6 4 2" xfId="159" xr:uid="{00000000-0005-0000-0000-0000CD000000}"/>
    <cellStyle name="Normal 2 6 4 2 2" xfId="354" xr:uid="{00000000-0005-0000-0000-0000CE000000}"/>
    <cellStyle name="Normal 2 6 4 2 2 2" xfId="723" xr:uid="{00000000-0005-0000-0000-0000CE000000}"/>
    <cellStyle name="Normal 2 6 4 2 2 2 2" xfId="1453" xr:uid="{00000000-0005-0000-0000-0000CE000000}"/>
    <cellStyle name="Normal 2 6 4 2 2 3" xfId="1089" xr:uid="{00000000-0005-0000-0000-0000CE000000}"/>
    <cellStyle name="Normal 2 6 4 2 3" xfId="542" xr:uid="{00000000-0005-0000-0000-0000CD000000}"/>
    <cellStyle name="Normal 2 6 4 2 3 2" xfId="1272" xr:uid="{00000000-0005-0000-0000-0000CD000000}"/>
    <cellStyle name="Normal 2 6 4 2 4" xfId="908" xr:uid="{00000000-0005-0000-0000-0000CD000000}"/>
    <cellStyle name="Normal 2 6 4 3" xfId="263" xr:uid="{00000000-0005-0000-0000-0000CF000000}"/>
    <cellStyle name="Normal 2 6 4 3 2" xfId="632" xr:uid="{00000000-0005-0000-0000-0000CF000000}"/>
    <cellStyle name="Normal 2 6 4 3 2 2" xfId="1362" xr:uid="{00000000-0005-0000-0000-0000CF000000}"/>
    <cellStyle name="Normal 2 6 4 3 3" xfId="998" xr:uid="{00000000-0005-0000-0000-0000CF000000}"/>
    <cellStyle name="Normal 2 6 4 4" xfId="452" xr:uid="{00000000-0005-0000-0000-0000CC000000}"/>
    <cellStyle name="Normal 2 6 4 4 2" xfId="1182" xr:uid="{00000000-0005-0000-0000-0000CC000000}"/>
    <cellStyle name="Normal 2 6 4 5" xfId="818" xr:uid="{00000000-0005-0000-0000-0000CC000000}"/>
    <cellStyle name="Normal 2 6 5" xfId="55" xr:uid="{00000000-0005-0000-0000-0000D0000000}"/>
    <cellStyle name="Normal 2 6 5 2" xfId="160" xr:uid="{00000000-0005-0000-0000-0000D1000000}"/>
    <cellStyle name="Normal 2 6 5 2 2" xfId="355" xr:uid="{00000000-0005-0000-0000-0000D2000000}"/>
    <cellStyle name="Normal 2 6 5 2 2 2" xfId="724" xr:uid="{00000000-0005-0000-0000-0000D2000000}"/>
    <cellStyle name="Normal 2 6 5 2 2 2 2" xfId="1454" xr:uid="{00000000-0005-0000-0000-0000D2000000}"/>
    <cellStyle name="Normal 2 6 5 2 2 3" xfId="1090" xr:uid="{00000000-0005-0000-0000-0000D2000000}"/>
    <cellStyle name="Normal 2 6 5 2 3" xfId="543" xr:uid="{00000000-0005-0000-0000-0000D1000000}"/>
    <cellStyle name="Normal 2 6 5 2 3 2" xfId="1273" xr:uid="{00000000-0005-0000-0000-0000D1000000}"/>
    <cellStyle name="Normal 2 6 5 2 4" xfId="909" xr:uid="{00000000-0005-0000-0000-0000D1000000}"/>
    <cellStyle name="Normal 2 6 5 3" xfId="264" xr:uid="{00000000-0005-0000-0000-0000D3000000}"/>
    <cellStyle name="Normal 2 6 5 3 2" xfId="633" xr:uid="{00000000-0005-0000-0000-0000D3000000}"/>
    <cellStyle name="Normal 2 6 5 3 2 2" xfId="1363" xr:uid="{00000000-0005-0000-0000-0000D3000000}"/>
    <cellStyle name="Normal 2 6 5 3 3" xfId="999" xr:uid="{00000000-0005-0000-0000-0000D3000000}"/>
    <cellStyle name="Normal 2 6 5 4" xfId="453" xr:uid="{00000000-0005-0000-0000-0000D0000000}"/>
    <cellStyle name="Normal 2 6 5 4 2" xfId="1183" xr:uid="{00000000-0005-0000-0000-0000D0000000}"/>
    <cellStyle name="Normal 2 6 5 5" xfId="819" xr:uid="{00000000-0005-0000-0000-0000D0000000}"/>
    <cellStyle name="Normal 2 6 6" xfId="56" xr:uid="{00000000-0005-0000-0000-0000D4000000}"/>
    <cellStyle name="Normal 2 6 6 2" xfId="161" xr:uid="{00000000-0005-0000-0000-0000D5000000}"/>
    <cellStyle name="Normal 2 6 6 2 2" xfId="356" xr:uid="{00000000-0005-0000-0000-0000D6000000}"/>
    <cellStyle name="Normal 2 6 6 2 2 2" xfId="725" xr:uid="{00000000-0005-0000-0000-0000D6000000}"/>
    <cellStyle name="Normal 2 6 6 2 2 2 2" xfId="1455" xr:uid="{00000000-0005-0000-0000-0000D6000000}"/>
    <cellStyle name="Normal 2 6 6 2 2 3" xfId="1091" xr:uid="{00000000-0005-0000-0000-0000D6000000}"/>
    <cellStyle name="Normal 2 6 6 2 3" xfId="544" xr:uid="{00000000-0005-0000-0000-0000D5000000}"/>
    <cellStyle name="Normal 2 6 6 2 3 2" xfId="1274" xr:uid="{00000000-0005-0000-0000-0000D5000000}"/>
    <cellStyle name="Normal 2 6 6 2 4" xfId="910" xr:uid="{00000000-0005-0000-0000-0000D5000000}"/>
    <cellStyle name="Normal 2 6 6 3" xfId="265" xr:uid="{00000000-0005-0000-0000-0000D7000000}"/>
    <cellStyle name="Normal 2 6 6 3 2" xfId="634" xr:uid="{00000000-0005-0000-0000-0000D7000000}"/>
    <cellStyle name="Normal 2 6 6 3 2 2" xfId="1364" xr:uid="{00000000-0005-0000-0000-0000D7000000}"/>
    <cellStyle name="Normal 2 6 6 3 3" xfId="1000" xr:uid="{00000000-0005-0000-0000-0000D7000000}"/>
    <cellStyle name="Normal 2 6 6 4" xfId="454" xr:uid="{00000000-0005-0000-0000-0000D4000000}"/>
    <cellStyle name="Normal 2 6 6 4 2" xfId="1184" xr:uid="{00000000-0005-0000-0000-0000D4000000}"/>
    <cellStyle name="Normal 2 6 6 5" xfId="820" xr:uid="{00000000-0005-0000-0000-0000D4000000}"/>
    <cellStyle name="Normal 2 6 7" xfId="57" xr:uid="{00000000-0005-0000-0000-0000D8000000}"/>
    <cellStyle name="Normal 2 6 7 2" xfId="162" xr:uid="{00000000-0005-0000-0000-0000D9000000}"/>
    <cellStyle name="Normal 2 6 7 2 2" xfId="357" xr:uid="{00000000-0005-0000-0000-0000DA000000}"/>
    <cellStyle name="Normal 2 6 7 2 2 2" xfId="726" xr:uid="{00000000-0005-0000-0000-0000DA000000}"/>
    <cellStyle name="Normal 2 6 7 2 2 2 2" xfId="1456" xr:uid="{00000000-0005-0000-0000-0000DA000000}"/>
    <cellStyle name="Normal 2 6 7 2 2 3" xfId="1092" xr:uid="{00000000-0005-0000-0000-0000DA000000}"/>
    <cellStyle name="Normal 2 6 7 2 3" xfId="545" xr:uid="{00000000-0005-0000-0000-0000D9000000}"/>
    <cellStyle name="Normal 2 6 7 2 3 2" xfId="1275" xr:uid="{00000000-0005-0000-0000-0000D9000000}"/>
    <cellStyle name="Normal 2 6 7 2 4" xfId="911" xr:uid="{00000000-0005-0000-0000-0000D9000000}"/>
    <cellStyle name="Normal 2 6 7 3" xfId="266" xr:uid="{00000000-0005-0000-0000-0000DB000000}"/>
    <cellStyle name="Normal 2 6 7 3 2" xfId="635" xr:uid="{00000000-0005-0000-0000-0000DB000000}"/>
    <cellStyle name="Normal 2 6 7 3 2 2" xfId="1365" xr:uid="{00000000-0005-0000-0000-0000DB000000}"/>
    <cellStyle name="Normal 2 6 7 3 3" xfId="1001" xr:uid="{00000000-0005-0000-0000-0000DB000000}"/>
    <cellStyle name="Normal 2 6 7 4" xfId="455" xr:uid="{00000000-0005-0000-0000-0000D8000000}"/>
    <cellStyle name="Normal 2 6 7 4 2" xfId="1185" xr:uid="{00000000-0005-0000-0000-0000D8000000}"/>
    <cellStyle name="Normal 2 6 7 5" xfId="821" xr:uid="{00000000-0005-0000-0000-0000D8000000}"/>
    <cellStyle name="Normal 2 6 8" xfId="58" xr:uid="{00000000-0005-0000-0000-0000DC000000}"/>
    <cellStyle name="Normal 2 6 8 2" xfId="163" xr:uid="{00000000-0005-0000-0000-0000DD000000}"/>
    <cellStyle name="Normal 2 6 8 2 2" xfId="358" xr:uid="{00000000-0005-0000-0000-0000DE000000}"/>
    <cellStyle name="Normal 2 6 8 2 2 2" xfId="727" xr:uid="{00000000-0005-0000-0000-0000DE000000}"/>
    <cellStyle name="Normal 2 6 8 2 2 2 2" xfId="1457" xr:uid="{00000000-0005-0000-0000-0000DE000000}"/>
    <cellStyle name="Normal 2 6 8 2 2 3" xfId="1093" xr:uid="{00000000-0005-0000-0000-0000DE000000}"/>
    <cellStyle name="Normal 2 6 8 2 3" xfId="546" xr:uid="{00000000-0005-0000-0000-0000DD000000}"/>
    <cellStyle name="Normal 2 6 8 2 3 2" xfId="1276" xr:uid="{00000000-0005-0000-0000-0000DD000000}"/>
    <cellStyle name="Normal 2 6 8 2 4" xfId="912" xr:uid="{00000000-0005-0000-0000-0000DD000000}"/>
    <cellStyle name="Normal 2 6 8 3" xfId="267" xr:uid="{00000000-0005-0000-0000-0000DF000000}"/>
    <cellStyle name="Normal 2 6 8 3 2" xfId="636" xr:uid="{00000000-0005-0000-0000-0000DF000000}"/>
    <cellStyle name="Normal 2 6 8 3 2 2" xfId="1366" xr:uid="{00000000-0005-0000-0000-0000DF000000}"/>
    <cellStyle name="Normal 2 6 8 3 3" xfId="1002" xr:uid="{00000000-0005-0000-0000-0000DF000000}"/>
    <cellStyle name="Normal 2 6 8 4" xfId="456" xr:uid="{00000000-0005-0000-0000-0000DC000000}"/>
    <cellStyle name="Normal 2 6 8 4 2" xfId="1186" xr:uid="{00000000-0005-0000-0000-0000DC000000}"/>
    <cellStyle name="Normal 2 6 8 5" xfId="822" xr:uid="{00000000-0005-0000-0000-0000DC000000}"/>
    <cellStyle name="Normal 2 6 9" xfId="59" xr:uid="{00000000-0005-0000-0000-0000E0000000}"/>
    <cellStyle name="Normal 2 6 9 2" xfId="164" xr:uid="{00000000-0005-0000-0000-0000E1000000}"/>
    <cellStyle name="Normal 2 6 9 2 2" xfId="359" xr:uid="{00000000-0005-0000-0000-0000E2000000}"/>
    <cellStyle name="Normal 2 6 9 2 2 2" xfId="728" xr:uid="{00000000-0005-0000-0000-0000E2000000}"/>
    <cellStyle name="Normal 2 6 9 2 2 2 2" xfId="1458" xr:uid="{00000000-0005-0000-0000-0000E2000000}"/>
    <cellStyle name="Normal 2 6 9 2 2 3" xfId="1094" xr:uid="{00000000-0005-0000-0000-0000E2000000}"/>
    <cellStyle name="Normal 2 6 9 2 3" xfId="547" xr:uid="{00000000-0005-0000-0000-0000E1000000}"/>
    <cellStyle name="Normal 2 6 9 2 3 2" xfId="1277" xr:uid="{00000000-0005-0000-0000-0000E1000000}"/>
    <cellStyle name="Normal 2 6 9 2 4" xfId="913" xr:uid="{00000000-0005-0000-0000-0000E1000000}"/>
    <cellStyle name="Normal 2 6 9 3" xfId="268" xr:uid="{00000000-0005-0000-0000-0000E3000000}"/>
    <cellStyle name="Normal 2 6 9 3 2" xfId="637" xr:uid="{00000000-0005-0000-0000-0000E3000000}"/>
    <cellStyle name="Normal 2 6 9 3 2 2" xfId="1367" xr:uid="{00000000-0005-0000-0000-0000E3000000}"/>
    <cellStyle name="Normal 2 6 9 3 3" xfId="1003" xr:uid="{00000000-0005-0000-0000-0000E3000000}"/>
    <cellStyle name="Normal 2 6 9 4" xfId="457" xr:uid="{00000000-0005-0000-0000-0000E0000000}"/>
    <cellStyle name="Normal 2 6 9 4 2" xfId="1187" xr:uid="{00000000-0005-0000-0000-0000E0000000}"/>
    <cellStyle name="Normal 2 6 9 5" xfId="823" xr:uid="{00000000-0005-0000-0000-0000E0000000}"/>
    <cellStyle name="Normal 2 7" xfId="60" xr:uid="{00000000-0005-0000-0000-0000E4000000}"/>
    <cellStyle name="Normal 2 7 10" xfId="165" xr:uid="{00000000-0005-0000-0000-0000E5000000}"/>
    <cellStyle name="Normal 2 7 10 2" xfId="360" xr:uid="{00000000-0005-0000-0000-0000E6000000}"/>
    <cellStyle name="Normal 2 7 10 2 2" xfId="729" xr:uid="{00000000-0005-0000-0000-0000E6000000}"/>
    <cellStyle name="Normal 2 7 10 2 2 2" xfId="1459" xr:uid="{00000000-0005-0000-0000-0000E6000000}"/>
    <cellStyle name="Normal 2 7 10 2 3" xfId="1095" xr:uid="{00000000-0005-0000-0000-0000E6000000}"/>
    <cellStyle name="Normal 2 7 10 3" xfId="548" xr:uid="{00000000-0005-0000-0000-0000E5000000}"/>
    <cellStyle name="Normal 2 7 10 3 2" xfId="1278" xr:uid="{00000000-0005-0000-0000-0000E5000000}"/>
    <cellStyle name="Normal 2 7 10 4" xfId="914" xr:uid="{00000000-0005-0000-0000-0000E5000000}"/>
    <cellStyle name="Normal 2 7 11" xfId="269" xr:uid="{00000000-0005-0000-0000-0000E7000000}"/>
    <cellStyle name="Normal 2 7 11 2" xfId="638" xr:uid="{00000000-0005-0000-0000-0000E7000000}"/>
    <cellStyle name="Normal 2 7 11 2 2" xfId="1368" xr:uid="{00000000-0005-0000-0000-0000E7000000}"/>
    <cellStyle name="Normal 2 7 11 3" xfId="1004" xr:uid="{00000000-0005-0000-0000-0000E7000000}"/>
    <cellStyle name="Normal 2 7 12" xfId="458" xr:uid="{00000000-0005-0000-0000-0000E4000000}"/>
    <cellStyle name="Normal 2 7 12 2" xfId="1188" xr:uid="{00000000-0005-0000-0000-0000E4000000}"/>
    <cellStyle name="Normal 2 7 13" xfId="824" xr:uid="{00000000-0005-0000-0000-0000E4000000}"/>
    <cellStyle name="Normal 2 7 2" xfId="61" xr:uid="{00000000-0005-0000-0000-0000E8000000}"/>
    <cellStyle name="Normal 2 7 2 2" xfId="62" xr:uid="{00000000-0005-0000-0000-0000E9000000}"/>
    <cellStyle name="Normal 2 7 2 2 2" xfId="167" xr:uid="{00000000-0005-0000-0000-0000EA000000}"/>
    <cellStyle name="Normal 2 7 2 2 2 2" xfId="362" xr:uid="{00000000-0005-0000-0000-0000EB000000}"/>
    <cellStyle name="Normal 2 7 2 2 2 2 2" xfId="731" xr:uid="{00000000-0005-0000-0000-0000EB000000}"/>
    <cellStyle name="Normal 2 7 2 2 2 2 2 2" xfId="1461" xr:uid="{00000000-0005-0000-0000-0000EB000000}"/>
    <cellStyle name="Normal 2 7 2 2 2 2 3" xfId="1097" xr:uid="{00000000-0005-0000-0000-0000EB000000}"/>
    <cellStyle name="Normal 2 7 2 2 2 3" xfId="550" xr:uid="{00000000-0005-0000-0000-0000EA000000}"/>
    <cellStyle name="Normal 2 7 2 2 2 3 2" xfId="1280" xr:uid="{00000000-0005-0000-0000-0000EA000000}"/>
    <cellStyle name="Normal 2 7 2 2 2 4" xfId="916" xr:uid="{00000000-0005-0000-0000-0000EA000000}"/>
    <cellStyle name="Normal 2 7 2 2 3" xfId="271" xr:uid="{00000000-0005-0000-0000-0000EC000000}"/>
    <cellStyle name="Normal 2 7 2 2 3 2" xfId="640" xr:uid="{00000000-0005-0000-0000-0000EC000000}"/>
    <cellStyle name="Normal 2 7 2 2 3 2 2" xfId="1370" xr:uid="{00000000-0005-0000-0000-0000EC000000}"/>
    <cellStyle name="Normal 2 7 2 2 3 3" xfId="1006" xr:uid="{00000000-0005-0000-0000-0000EC000000}"/>
    <cellStyle name="Normal 2 7 2 2 4" xfId="460" xr:uid="{00000000-0005-0000-0000-0000E9000000}"/>
    <cellStyle name="Normal 2 7 2 2 4 2" xfId="1190" xr:uid="{00000000-0005-0000-0000-0000E9000000}"/>
    <cellStyle name="Normal 2 7 2 2 5" xfId="826" xr:uid="{00000000-0005-0000-0000-0000E9000000}"/>
    <cellStyle name="Normal 2 7 2 3" xfId="63" xr:uid="{00000000-0005-0000-0000-0000ED000000}"/>
    <cellStyle name="Normal 2 7 2 3 2" xfId="168" xr:uid="{00000000-0005-0000-0000-0000EE000000}"/>
    <cellStyle name="Normal 2 7 2 3 2 2" xfId="363" xr:uid="{00000000-0005-0000-0000-0000EF000000}"/>
    <cellStyle name="Normal 2 7 2 3 2 2 2" xfId="732" xr:uid="{00000000-0005-0000-0000-0000EF000000}"/>
    <cellStyle name="Normal 2 7 2 3 2 2 2 2" xfId="1462" xr:uid="{00000000-0005-0000-0000-0000EF000000}"/>
    <cellStyle name="Normal 2 7 2 3 2 2 3" xfId="1098" xr:uid="{00000000-0005-0000-0000-0000EF000000}"/>
    <cellStyle name="Normal 2 7 2 3 2 3" xfId="551" xr:uid="{00000000-0005-0000-0000-0000EE000000}"/>
    <cellStyle name="Normal 2 7 2 3 2 3 2" xfId="1281" xr:uid="{00000000-0005-0000-0000-0000EE000000}"/>
    <cellStyle name="Normal 2 7 2 3 2 4" xfId="917" xr:uid="{00000000-0005-0000-0000-0000EE000000}"/>
    <cellStyle name="Normal 2 7 2 3 3" xfId="272" xr:uid="{00000000-0005-0000-0000-0000F0000000}"/>
    <cellStyle name="Normal 2 7 2 3 3 2" xfId="641" xr:uid="{00000000-0005-0000-0000-0000F0000000}"/>
    <cellStyle name="Normal 2 7 2 3 3 2 2" xfId="1371" xr:uid="{00000000-0005-0000-0000-0000F0000000}"/>
    <cellStyle name="Normal 2 7 2 3 3 3" xfId="1007" xr:uid="{00000000-0005-0000-0000-0000F0000000}"/>
    <cellStyle name="Normal 2 7 2 3 4" xfId="461" xr:uid="{00000000-0005-0000-0000-0000ED000000}"/>
    <cellStyle name="Normal 2 7 2 3 4 2" xfId="1191" xr:uid="{00000000-0005-0000-0000-0000ED000000}"/>
    <cellStyle name="Normal 2 7 2 3 5" xfId="827" xr:uid="{00000000-0005-0000-0000-0000ED000000}"/>
    <cellStyle name="Normal 2 7 2 4" xfId="166" xr:uid="{00000000-0005-0000-0000-0000F1000000}"/>
    <cellStyle name="Normal 2 7 2 4 2" xfId="361" xr:uid="{00000000-0005-0000-0000-0000F2000000}"/>
    <cellStyle name="Normal 2 7 2 4 2 2" xfId="730" xr:uid="{00000000-0005-0000-0000-0000F2000000}"/>
    <cellStyle name="Normal 2 7 2 4 2 2 2" xfId="1460" xr:uid="{00000000-0005-0000-0000-0000F2000000}"/>
    <cellStyle name="Normal 2 7 2 4 2 3" xfId="1096" xr:uid="{00000000-0005-0000-0000-0000F2000000}"/>
    <cellStyle name="Normal 2 7 2 4 3" xfId="549" xr:uid="{00000000-0005-0000-0000-0000F1000000}"/>
    <cellStyle name="Normal 2 7 2 4 3 2" xfId="1279" xr:uid="{00000000-0005-0000-0000-0000F1000000}"/>
    <cellStyle name="Normal 2 7 2 4 4" xfId="915" xr:uid="{00000000-0005-0000-0000-0000F1000000}"/>
    <cellStyle name="Normal 2 7 2 5" xfId="270" xr:uid="{00000000-0005-0000-0000-0000F3000000}"/>
    <cellStyle name="Normal 2 7 2 5 2" xfId="639" xr:uid="{00000000-0005-0000-0000-0000F3000000}"/>
    <cellStyle name="Normal 2 7 2 5 2 2" xfId="1369" xr:uid="{00000000-0005-0000-0000-0000F3000000}"/>
    <cellStyle name="Normal 2 7 2 5 3" xfId="1005" xr:uid="{00000000-0005-0000-0000-0000F3000000}"/>
    <cellStyle name="Normal 2 7 2 6" xfId="459" xr:uid="{00000000-0005-0000-0000-0000E8000000}"/>
    <cellStyle name="Normal 2 7 2 6 2" xfId="1189" xr:uid="{00000000-0005-0000-0000-0000E8000000}"/>
    <cellStyle name="Normal 2 7 2 7" xfId="825" xr:uid="{00000000-0005-0000-0000-0000E8000000}"/>
    <cellStyle name="Normal 2 7 3" xfId="64" xr:uid="{00000000-0005-0000-0000-0000F4000000}"/>
    <cellStyle name="Normal 2 7 3 2" xfId="169" xr:uid="{00000000-0005-0000-0000-0000F5000000}"/>
    <cellStyle name="Normal 2 7 3 2 2" xfId="364" xr:uid="{00000000-0005-0000-0000-0000F6000000}"/>
    <cellStyle name="Normal 2 7 3 2 2 2" xfId="733" xr:uid="{00000000-0005-0000-0000-0000F6000000}"/>
    <cellStyle name="Normal 2 7 3 2 2 2 2" xfId="1463" xr:uid="{00000000-0005-0000-0000-0000F6000000}"/>
    <cellStyle name="Normal 2 7 3 2 2 3" xfId="1099" xr:uid="{00000000-0005-0000-0000-0000F6000000}"/>
    <cellStyle name="Normal 2 7 3 2 3" xfId="552" xr:uid="{00000000-0005-0000-0000-0000F5000000}"/>
    <cellStyle name="Normal 2 7 3 2 3 2" xfId="1282" xr:uid="{00000000-0005-0000-0000-0000F5000000}"/>
    <cellStyle name="Normal 2 7 3 2 4" xfId="918" xr:uid="{00000000-0005-0000-0000-0000F5000000}"/>
    <cellStyle name="Normal 2 7 3 3" xfId="273" xr:uid="{00000000-0005-0000-0000-0000F7000000}"/>
    <cellStyle name="Normal 2 7 3 3 2" xfId="642" xr:uid="{00000000-0005-0000-0000-0000F7000000}"/>
    <cellStyle name="Normal 2 7 3 3 2 2" xfId="1372" xr:uid="{00000000-0005-0000-0000-0000F7000000}"/>
    <cellStyle name="Normal 2 7 3 3 3" xfId="1008" xr:uid="{00000000-0005-0000-0000-0000F7000000}"/>
    <cellStyle name="Normal 2 7 3 4" xfId="462" xr:uid="{00000000-0005-0000-0000-0000F4000000}"/>
    <cellStyle name="Normal 2 7 3 4 2" xfId="1192" xr:uid="{00000000-0005-0000-0000-0000F4000000}"/>
    <cellStyle name="Normal 2 7 3 5" xfId="828" xr:uid="{00000000-0005-0000-0000-0000F4000000}"/>
    <cellStyle name="Normal 2 7 4" xfId="65" xr:uid="{00000000-0005-0000-0000-0000F8000000}"/>
    <cellStyle name="Normal 2 7 4 2" xfId="170" xr:uid="{00000000-0005-0000-0000-0000F9000000}"/>
    <cellStyle name="Normal 2 7 4 2 2" xfId="365" xr:uid="{00000000-0005-0000-0000-0000FA000000}"/>
    <cellStyle name="Normal 2 7 4 2 2 2" xfId="734" xr:uid="{00000000-0005-0000-0000-0000FA000000}"/>
    <cellStyle name="Normal 2 7 4 2 2 2 2" xfId="1464" xr:uid="{00000000-0005-0000-0000-0000FA000000}"/>
    <cellStyle name="Normal 2 7 4 2 2 3" xfId="1100" xr:uid="{00000000-0005-0000-0000-0000FA000000}"/>
    <cellStyle name="Normal 2 7 4 2 3" xfId="553" xr:uid="{00000000-0005-0000-0000-0000F9000000}"/>
    <cellStyle name="Normal 2 7 4 2 3 2" xfId="1283" xr:uid="{00000000-0005-0000-0000-0000F9000000}"/>
    <cellStyle name="Normal 2 7 4 2 4" xfId="919" xr:uid="{00000000-0005-0000-0000-0000F9000000}"/>
    <cellStyle name="Normal 2 7 4 3" xfId="274" xr:uid="{00000000-0005-0000-0000-0000FB000000}"/>
    <cellStyle name="Normal 2 7 4 3 2" xfId="643" xr:uid="{00000000-0005-0000-0000-0000FB000000}"/>
    <cellStyle name="Normal 2 7 4 3 2 2" xfId="1373" xr:uid="{00000000-0005-0000-0000-0000FB000000}"/>
    <cellStyle name="Normal 2 7 4 3 3" xfId="1009" xr:uid="{00000000-0005-0000-0000-0000FB000000}"/>
    <cellStyle name="Normal 2 7 4 4" xfId="463" xr:uid="{00000000-0005-0000-0000-0000F8000000}"/>
    <cellStyle name="Normal 2 7 4 4 2" xfId="1193" xr:uid="{00000000-0005-0000-0000-0000F8000000}"/>
    <cellStyle name="Normal 2 7 4 5" xfId="829" xr:uid="{00000000-0005-0000-0000-0000F8000000}"/>
    <cellStyle name="Normal 2 7 5" xfId="66" xr:uid="{00000000-0005-0000-0000-0000FC000000}"/>
    <cellStyle name="Normal 2 7 5 2" xfId="171" xr:uid="{00000000-0005-0000-0000-0000FD000000}"/>
    <cellStyle name="Normal 2 7 5 2 2" xfId="366" xr:uid="{00000000-0005-0000-0000-0000FE000000}"/>
    <cellStyle name="Normal 2 7 5 2 2 2" xfId="735" xr:uid="{00000000-0005-0000-0000-0000FE000000}"/>
    <cellStyle name="Normal 2 7 5 2 2 2 2" xfId="1465" xr:uid="{00000000-0005-0000-0000-0000FE000000}"/>
    <cellStyle name="Normal 2 7 5 2 2 3" xfId="1101" xr:uid="{00000000-0005-0000-0000-0000FE000000}"/>
    <cellStyle name="Normal 2 7 5 2 3" xfId="554" xr:uid="{00000000-0005-0000-0000-0000FD000000}"/>
    <cellStyle name="Normal 2 7 5 2 3 2" xfId="1284" xr:uid="{00000000-0005-0000-0000-0000FD000000}"/>
    <cellStyle name="Normal 2 7 5 2 4" xfId="920" xr:uid="{00000000-0005-0000-0000-0000FD000000}"/>
    <cellStyle name="Normal 2 7 5 3" xfId="275" xr:uid="{00000000-0005-0000-0000-0000FF000000}"/>
    <cellStyle name="Normal 2 7 5 3 2" xfId="644" xr:uid="{00000000-0005-0000-0000-0000FF000000}"/>
    <cellStyle name="Normal 2 7 5 3 2 2" xfId="1374" xr:uid="{00000000-0005-0000-0000-0000FF000000}"/>
    <cellStyle name="Normal 2 7 5 3 3" xfId="1010" xr:uid="{00000000-0005-0000-0000-0000FF000000}"/>
    <cellStyle name="Normal 2 7 5 4" xfId="464" xr:uid="{00000000-0005-0000-0000-0000FC000000}"/>
    <cellStyle name="Normal 2 7 5 4 2" xfId="1194" xr:uid="{00000000-0005-0000-0000-0000FC000000}"/>
    <cellStyle name="Normal 2 7 5 5" xfId="830" xr:uid="{00000000-0005-0000-0000-0000FC000000}"/>
    <cellStyle name="Normal 2 7 6" xfId="67" xr:uid="{00000000-0005-0000-0000-000000010000}"/>
    <cellStyle name="Normal 2 7 6 2" xfId="172" xr:uid="{00000000-0005-0000-0000-000001010000}"/>
    <cellStyle name="Normal 2 7 6 2 2" xfId="367" xr:uid="{00000000-0005-0000-0000-000002010000}"/>
    <cellStyle name="Normal 2 7 6 2 2 2" xfId="736" xr:uid="{00000000-0005-0000-0000-000002010000}"/>
    <cellStyle name="Normal 2 7 6 2 2 2 2" xfId="1466" xr:uid="{00000000-0005-0000-0000-000002010000}"/>
    <cellStyle name="Normal 2 7 6 2 2 3" xfId="1102" xr:uid="{00000000-0005-0000-0000-000002010000}"/>
    <cellStyle name="Normal 2 7 6 2 3" xfId="555" xr:uid="{00000000-0005-0000-0000-000001010000}"/>
    <cellStyle name="Normal 2 7 6 2 3 2" xfId="1285" xr:uid="{00000000-0005-0000-0000-000001010000}"/>
    <cellStyle name="Normal 2 7 6 2 4" xfId="921" xr:uid="{00000000-0005-0000-0000-000001010000}"/>
    <cellStyle name="Normal 2 7 6 3" xfId="276" xr:uid="{00000000-0005-0000-0000-000003010000}"/>
    <cellStyle name="Normal 2 7 6 3 2" xfId="645" xr:uid="{00000000-0005-0000-0000-000003010000}"/>
    <cellStyle name="Normal 2 7 6 3 2 2" xfId="1375" xr:uid="{00000000-0005-0000-0000-000003010000}"/>
    <cellStyle name="Normal 2 7 6 3 3" xfId="1011" xr:uid="{00000000-0005-0000-0000-000003010000}"/>
    <cellStyle name="Normal 2 7 6 4" xfId="465" xr:uid="{00000000-0005-0000-0000-000000010000}"/>
    <cellStyle name="Normal 2 7 6 4 2" xfId="1195" xr:uid="{00000000-0005-0000-0000-000000010000}"/>
    <cellStyle name="Normal 2 7 6 5" xfId="831" xr:uid="{00000000-0005-0000-0000-000000010000}"/>
    <cellStyle name="Normal 2 7 7" xfId="68" xr:uid="{00000000-0005-0000-0000-000004010000}"/>
    <cellStyle name="Normal 2 7 7 2" xfId="173" xr:uid="{00000000-0005-0000-0000-000005010000}"/>
    <cellStyle name="Normal 2 7 7 2 2" xfId="368" xr:uid="{00000000-0005-0000-0000-000006010000}"/>
    <cellStyle name="Normal 2 7 7 2 2 2" xfId="737" xr:uid="{00000000-0005-0000-0000-000006010000}"/>
    <cellStyle name="Normal 2 7 7 2 2 2 2" xfId="1467" xr:uid="{00000000-0005-0000-0000-000006010000}"/>
    <cellStyle name="Normal 2 7 7 2 2 3" xfId="1103" xr:uid="{00000000-0005-0000-0000-000006010000}"/>
    <cellStyle name="Normal 2 7 7 2 3" xfId="556" xr:uid="{00000000-0005-0000-0000-000005010000}"/>
    <cellStyle name="Normal 2 7 7 2 3 2" xfId="1286" xr:uid="{00000000-0005-0000-0000-000005010000}"/>
    <cellStyle name="Normal 2 7 7 2 4" xfId="922" xr:uid="{00000000-0005-0000-0000-000005010000}"/>
    <cellStyle name="Normal 2 7 7 3" xfId="277" xr:uid="{00000000-0005-0000-0000-000007010000}"/>
    <cellStyle name="Normal 2 7 7 3 2" xfId="646" xr:uid="{00000000-0005-0000-0000-000007010000}"/>
    <cellStyle name="Normal 2 7 7 3 2 2" xfId="1376" xr:uid="{00000000-0005-0000-0000-000007010000}"/>
    <cellStyle name="Normal 2 7 7 3 3" xfId="1012" xr:uid="{00000000-0005-0000-0000-000007010000}"/>
    <cellStyle name="Normal 2 7 7 4" xfId="466" xr:uid="{00000000-0005-0000-0000-000004010000}"/>
    <cellStyle name="Normal 2 7 7 4 2" xfId="1196" xr:uid="{00000000-0005-0000-0000-000004010000}"/>
    <cellStyle name="Normal 2 7 7 5" xfId="832" xr:uid="{00000000-0005-0000-0000-000004010000}"/>
    <cellStyle name="Normal 2 7 8" xfId="69" xr:uid="{00000000-0005-0000-0000-000008010000}"/>
    <cellStyle name="Normal 2 7 8 2" xfId="174" xr:uid="{00000000-0005-0000-0000-000009010000}"/>
    <cellStyle name="Normal 2 7 8 2 2" xfId="369" xr:uid="{00000000-0005-0000-0000-00000A010000}"/>
    <cellStyle name="Normal 2 7 8 2 2 2" xfId="738" xr:uid="{00000000-0005-0000-0000-00000A010000}"/>
    <cellStyle name="Normal 2 7 8 2 2 2 2" xfId="1468" xr:uid="{00000000-0005-0000-0000-00000A010000}"/>
    <cellStyle name="Normal 2 7 8 2 2 3" xfId="1104" xr:uid="{00000000-0005-0000-0000-00000A010000}"/>
    <cellStyle name="Normal 2 7 8 2 3" xfId="557" xr:uid="{00000000-0005-0000-0000-000009010000}"/>
    <cellStyle name="Normal 2 7 8 2 3 2" xfId="1287" xr:uid="{00000000-0005-0000-0000-000009010000}"/>
    <cellStyle name="Normal 2 7 8 2 4" xfId="923" xr:uid="{00000000-0005-0000-0000-000009010000}"/>
    <cellStyle name="Normal 2 7 8 3" xfId="278" xr:uid="{00000000-0005-0000-0000-00000B010000}"/>
    <cellStyle name="Normal 2 7 8 3 2" xfId="647" xr:uid="{00000000-0005-0000-0000-00000B010000}"/>
    <cellStyle name="Normal 2 7 8 3 2 2" xfId="1377" xr:uid="{00000000-0005-0000-0000-00000B010000}"/>
    <cellStyle name="Normal 2 7 8 3 3" xfId="1013" xr:uid="{00000000-0005-0000-0000-00000B010000}"/>
    <cellStyle name="Normal 2 7 8 4" xfId="467" xr:uid="{00000000-0005-0000-0000-000008010000}"/>
    <cellStyle name="Normal 2 7 8 4 2" xfId="1197" xr:uid="{00000000-0005-0000-0000-000008010000}"/>
    <cellStyle name="Normal 2 7 8 5" xfId="833" xr:uid="{00000000-0005-0000-0000-000008010000}"/>
    <cellStyle name="Normal 2 7 9" xfId="70" xr:uid="{00000000-0005-0000-0000-00000C010000}"/>
    <cellStyle name="Normal 2 7 9 2" xfId="175" xr:uid="{00000000-0005-0000-0000-00000D010000}"/>
    <cellStyle name="Normal 2 7 9 2 2" xfId="370" xr:uid="{00000000-0005-0000-0000-00000E010000}"/>
    <cellStyle name="Normal 2 7 9 2 2 2" xfId="739" xr:uid="{00000000-0005-0000-0000-00000E010000}"/>
    <cellStyle name="Normal 2 7 9 2 2 2 2" xfId="1469" xr:uid="{00000000-0005-0000-0000-00000E010000}"/>
    <cellStyle name="Normal 2 7 9 2 2 3" xfId="1105" xr:uid="{00000000-0005-0000-0000-00000E010000}"/>
    <cellStyle name="Normal 2 7 9 2 3" xfId="558" xr:uid="{00000000-0005-0000-0000-00000D010000}"/>
    <cellStyle name="Normal 2 7 9 2 3 2" xfId="1288" xr:uid="{00000000-0005-0000-0000-00000D010000}"/>
    <cellStyle name="Normal 2 7 9 2 4" xfId="924" xr:uid="{00000000-0005-0000-0000-00000D010000}"/>
    <cellStyle name="Normal 2 7 9 3" xfId="279" xr:uid="{00000000-0005-0000-0000-00000F010000}"/>
    <cellStyle name="Normal 2 7 9 3 2" xfId="648" xr:uid="{00000000-0005-0000-0000-00000F010000}"/>
    <cellStyle name="Normal 2 7 9 3 2 2" xfId="1378" xr:uid="{00000000-0005-0000-0000-00000F010000}"/>
    <cellStyle name="Normal 2 7 9 3 3" xfId="1014" xr:uid="{00000000-0005-0000-0000-00000F010000}"/>
    <cellStyle name="Normal 2 7 9 4" xfId="468" xr:uid="{00000000-0005-0000-0000-00000C010000}"/>
    <cellStyle name="Normal 2 7 9 4 2" xfId="1198" xr:uid="{00000000-0005-0000-0000-00000C010000}"/>
    <cellStyle name="Normal 2 7 9 5" xfId="834" xr:uid="{00000000-0005-0000-0000-00000C010000}"/>
    <cellStyle name="Normal 2 8" xfId="71" xr:uid="{00000000-0005-0000-0000-000010010000}"/>
    <cellStyle name="Normal 2 8 10" xfId="176" xr:uid="{00000000-0005-0000-0000-000011010000}"/>
    <cellStyle name="Normal 2 8 10 2" xfId="371" xr:uid="{00000000-0005-0000-0000-000012010000}"/>
    <cellStyle name="Normal 2 8 10 2 2" xfId="740" xr:uid="{00000000-0005-0000-0000-000012010000}"/>
    <cellStyle name="Normal 2 8 10 2 2 2" xfId="1470" xr:uid="{00000000-0005-0000-0000-000012010000}"/>
    <cellStyle name="Normal 2 8 10 2 3" xfId="1106" xr:uid="{00000000-0005-0000-0000-000012010000}"/>
    <cellStyle name="Normal 2 8 10 3" xfId="559" xr:uid="{00000000-0005-0000-0000-000011010000}"/>
    <cellStyle name="Normal 2 8 10 3 2" xfId="1289" xr:uid="{00000000-0005-0000-0000-000011010000}"/>
    <cellStyle name="Normal 2 8 10 4" xfId="925" xr:uid="{00000000-0005-0000-0000-000011010000}"/>
    <cellStyle name="Normal 2 8 11" xfId="280" xr:uid="{00000000-0005-0000-0000-000013010000}"/>
    <cellStyle name="Normal 2 8 11 2" xfId="649" xr:uid="{00000000-0005-0000-0000-000013010000}"/>
    <cellStyle name="Normal 2 8 11 2 2" xfId="1379" xr:uid="{00000000-0005-0000-0000-000013010000}"/>
    <cellStyle name="Normal 2 8 11 3" xfId="1015" xr:uid="{00000000-0005-0000-0000-000013010000}"/>
    <cellStyle name="Normal 2 8 12" xfId="469" xr:uid="{00000000-0005-0000-0000-000010010000}"/>
    <cellStyle name="Normal 2 8 12 2" xfId="1199" xr:uid="{00000000-0005-0000-0000-000010010000}"/>
    <cellStyle name="Normal 2 8 13" xfId="835" xr:uid="{00000000-0005-0000-0000-000010010000}"/>
    <cellStyle name="Normal 2 8 2" xfId="72" xr:uid="{00000000-0005-0000-0000-000014010000}"/>
    <cellStyle name="Normal 2 8 2 2" xfId="73" xr:uid="{00000000-0005-0000-0000-000015010000}"/>
    <cellStyle name="Normal 2 8 2 2 2" xfId="178" xr:uid="{00000000-0005-0000-0000-000016010000}"/>
    <cellStyle name="Normal 2 8 2 2 2 2" xfId="373" xr:uid="{00000000-0005-0000-0000-000017010000}"/>
    <cellStyle name="Normal 2 8 2 2 2 2 2" xfId="742" xr:uid="{00000000-0005-0000-0000-000017010000}"/>
    <cellStyle name="Normal 2 8 2 2 2 2 2 2" xfId="1472" xr:uid="{00000000-0005-0000-0000-000017010000}"/>
    <cellStyle name="Normal 2 8 2 2 2 2 3" xfId="1108" xr:uid="{00000000-0005-0000-0000-000017010000}"/>
    <cellStyle name="Normal 2 8 2 2 2 3" xfId="561" xr:uid="{00000000-0005-0000-0000-000016010000}"/>
    <cellStyle name="Normal 2 8 2 2 2 3 2" xfId="1291" xr:uid="{00000000-0005-0000-0000-000016010000}"/>
    <cellStyle name="Normal 2 8 2 2 2 4" xfId="927" xr:uid="{00000000-0005-0000-0000-000016010000}"/>
    <cellStyle name="Normal 2 8 2 2 3" xfId="282" xr:uid="{00000000-0005-0000-0000-000018010000}"/>
    <cellStyle name="Normal 2 8 2 2 3 2" xfId="651" xr:uid="{00000000-0005-0000-0000-000018010000}"/>
    <cellStyle name="Normal 2 8 2 2 3 2 2" xfId="1381" xr:uid="{00000000-0005-0000-0000-000018010000}"/>
    <cellStyle name="Normal 2 8 2 2 3 3" xfId="1017" xr:uid="{00000000-0005-0000-0000-000018010000}"/>
    <cellStyle name="Normal 2 8 2 2 4" xfId="471" xr:uid="{00000000-0005-0000-0000-000015010000}"/>
    <cellStyle name="Normal 2 8 2 2 4 2" xfId="1201" xr:uid="{00000000-0005-0000-0000-000015010000}"/>
    <cellStyle name="Normal 2 8 2 2 5" xfId="837" xr:uid="{00000000-0005-0000-0000-000015010000}"/>
    <cellStyle name="Normal 2 8 2 3" xfId="74" xr:uid="{00000000-0005-0000-0000-000019010000}"/>
    <cellStyle name="Normal 2 8 2 3 2" xfId="179" xr:uid="{00000000-0005-0000-0000-00001A010000}"/>
    <cellStyle name="Normal 2 8 2 3 2 2" xfId="374" xr:uid="{00000000-0005-0000-0000-00001B010000}"/>
    <cellStyle name="Normal 2 8 2 3 2 2 2" xfId="743" xr:uid="{00000000-0005-0000-0000-00001B010000}"/>
    <cellStyle name="Normal 2 8 2 3 2 2 2 2" xfId="1473" xr:uid="{00000000-0005-0000-0000-00001B010000}"/>
    <cellStyle name="Normal 2 8 2 3 2 2 3" xfId="1109" xr:uid="{00000000-0005-0000-0000-00001B010000}"/>
    <cellStyle name="Normal 2 8 2 3 2 3" xfId="562" xr:uid="{00000000-0005-0000-0000-00001A010000}"/>
    <cellStyle name="Normal 2 8 2 3 2 3 2" xfId="1292" xr:uid="{00000000-0005-0000-0000-00001A010000}"/>
    <cellStyle name="Normal 2 8 2 3 2 4" xfId="928" xr:uid="{00000000-0005-0000-0000-00001A010000}"/>
    <cellStyle name="Normal 2 8 2 3 3" xfId="283" xr:uid="{00000000-0005-0000-0000-00001C010000}"/>
    <cellStyle name="Normal 2 8 2 3 3 2" xfId="652" xr:uid="{00000000-0005-0000-0000-00001C010000}"/>
    <cellStyle name="Normal 2 8 2 3 3 2 2" xfId="1382" xr:uid="{00000000-0005-0000-0000-00001C010000}"/>
    <cellStyle name="Normal 2 8 2 3 3 3" xfId="1018" xr:uid="{00000000-0005-0000-0000-00001C010000}"/>
    <cellStyle name="Normal 2 8 2 3 4" xfId="472" xr:uid="{00000000-0005-0000-0000-000019010000}"/>
    <cellStyle name="Normal 2 8 2 3 4 2" xfId="1202" xr:uid="{00000000-0005-0000-0000-000019010000}"/>
    <cellStyle name="Normal 2 8 2 3 5" xfId="838" xr:uid="{00000000-0005-0000-0000-000019010000}"/>
    <cellStyle name="Normal 2 8 2 4" xfId="177" xr:uid="{00000000-0005-0000-0000-00001D010000}"/>
    <cellStyle name="Normal 2 8 2 4 2" xfId="372" xr:uid="{00000000-0005-0000-0000-00001E010000}"/>
    <cellStyle name="Normal 2 8 2 4 2 2" xfId="741" xr:uid="{00000000-0005-0000-0000-00001E010000}"/>
    <cellStyle name="Normal 2 8 2 4 2 2 2" xfId="1471" xr:uid="{00000000-0005-0000-0000-00001E010000}"/>
    <cellStyle name="Normal 2 8 2 4 2 3" xfId="1107" xr:uid="{00000000-0005-0000-0000-00001E010000}"/>
    <cellStyle name="Normal 2 8 2 4 3" xfId="560" xr:uid="{00000000-0005-0000-0000-00001D010000}"/>
    <cellStyle name="Normal 2 8 2 4 3 2" xfId="1290" xr:uid="{00000000-0005-0000-0000-00001D010000}"/>
    <cellStyle name="Normal 2 8 2 4 4" xfId="926" xr:uid="{00000000-0005-0000-0000-00001D010000}"/>
    <cellStyle name="Normal 2 8 2 5" xfId="281" xr:uid="{00000000-0005-0000-0000-00001F010000}"/>
    <cellStyle name="Normal 2 8 2 5 2" xfId="650" xr:uid="{00000000-0005-0000-0000-00001F010000}"/>
    <cellStyle name="Normal 2 8 2 5 2 2" xfId="1380" xr:uid="{00000000-0005-0000-0000-00001F010000}"/>
    <cellStyle name="Normal 2 8 2 5 3" xfId="1016" xr:uid="{00000000-0005-0000-0000-00001F010000}"/>
    <cellStyle name="Normal 2 8 2 6" xfId="470" xr:uid="{00000000-0005-0000-0000-000014010000}"/>
    <cellStyle name="Normal 2 8 2 6 2" xfId="1200" xr:uid="{00000000-0005-0000-0000-000014010000}"/>
    <cellStyle name="Normal 2 8 2 7" xfId="836" xr:uid="{00000000-0005-0000-0000-000014010000}"/>
    <cellStyle name="Normal 2 8 3" xfId="75" xr:uid="{00000000-0005-0000-0000-000020010000}"/>
    <cellStyle name="Normal 2 8 3 2" xfId="180" xr:uid="{00000000-0005-0000-0000-000021010000}"/>
    <cellStyle name="Normal 2 8 3 2 2" xfId="375" xr:uid="{00000000-0005-0000-0000-000022010000}"/>
    <cellStyle name="Normal 2 8 3 2 2 2" xfId="744" xr:uid="{00000000-0005-0000-0000-000022010000}"/>
    <cellStyle name="Normal 2 8 3 2 2 2 2" xfId="1474" xr:uid="{00000000-0005-0000-0000-000022010000}"/>
    <cellStyle name="Normal 2 8 3 2 2 3" xfId="1110" xr:uid="{00000000-0005-0000-0000-000022010000}"/>
    <cellStyle name="Normal 2 8 3 2 3" xfId="563" xr:uid="{00000000-0005-0000-0000-000021010000}"/>
    <cellStyle name="Normal 2 8 3 2 3 2" xfId="1293" xr:uid="{00000000-0005-0000-0000-000021010000}"/>
    <cellStyle name="Normal 2 8 3 2 4" xfId="929" xr:uid="{00000000-0005-0000-0000-000021010000}"/>
    <cellStyle name="Normal 2 8 3 3" xfId="284" xr:uid="{00000000-0005-0000-0000-000023010000}"/>
    <cellStyle name="Normal 2 8 3 3 2" xfId="653" xr:uid="{00000000-0005-0000-0000-000023010000}"/>
    <cellStyle name="Normal 2 8 3 3 2 2" xfId="1383" xr:uid="{00000000-0005-0000-0000-000023010000}"/>
    <cellStyle name="Normal 2 8 3 3 3" xfId="1019" xr:uid="{00000000-0005-0000-0000-000023010000}"/>
    <cellStyle name="Normal 2 8 3 4" xfId="473" xr:uid="{00000000-0005-0000-0000-000020010000}"/>
    <cellStyle name="Normal 2 8 3 4 2" xfId="1203" xr:uid="{00000000-0005-0000-0000-000020010000}"/>
    <cellStyle name="Normal 2 8 3 5" xfId="839" xr:uid="{00000000-0005-0000-0000-000020010000}"/>
    <cellStyle name="Normal 2 8 4" xfId="76" xr:uid="{00000000-0005-0000-0000-000024010000}"/>
    <cellStyle name="Normal 2 8 4 2" xfId="181" xr:uid="{00000000-0005-0000-0000-000025010000}"/>
    <cellStyle name="Normal 2 8 4 2 2" xfId="376" xr:uid="{00000000-0005-0000-0000-000026010000}"/>
    <cellStyle name="Normal 2 8 4 2 2 2" xfId="745" xr:uid="{00000000-0005-0000-0000-000026010000}"/>
    <cellStyle name="Normal 2 8 4 2 2 2 2" xfId="1475" xr:uid="{00000000-0005-0000-0000-000026010000}"/>
    <cellStyle name="Normal 2 8 4 2 2 3" xfId="1111" xr:uid="{00000000-0005-0000-0000-000026010000}"/>
    <cellStyle name="Normal 2 8 4 2 3" xfId="564" xr:uid="{00000000-0005-0000-0000-000025010000}"/>
    <cellStyle name="Normal 2 8 4 2 3 2" xfId="1294" xr:uid="{00000000-0005-0000-0000-000025010000}"/>
    <cellStyle name="Normal 2 8 4 2 4" xfId="930" xr:uid="{00000000-0005-0000-0000-000025010000}"/>
    <cellStyle name="Normal 2 8 4 3" xfId="285" xr:uid="{00000000-0005-0000-0000-000027010000}"/>
    <cellStyle name="Normal 2 8 4 3 2" xfId="654" xr:uid="{00000000-0005-0000-0000-000027010000}"/>
    <cellStyle name="Normal 2 8 4 3 2 2" xfId="1384" xr:uid="{00000000-0005-0000-0000-000027010000}"/>
    <cellStyle name="Normal 2 8 4 3 3" xfId="1020" xr:uid="{00000000-0005-0000-0000-000027010000}"/>
    <cellStyle name="Normal 2 8 4 4" xfId="474" xr:uid="{00000000-0005-0000-0000-000024010000}"/>
    <cellStyle name="Normal 2 8 4 4 2" xfId="1204" xr:uid="{00000000-0005-0000-0000-000024010000}"/>
    <cellStyle name="Normal 2 8 4 5" xfId="840" xr:uid="{00000000-0005-0000-0000-000024010000}"/>
    <cellStyle name="Normal 2 8 5" xfId="77" xr:uid="{00000000-0005-0000-0000-000028010000}"/>
    <cellStyle name="Normal 2 8 5 2" xfId="182" xr:uid="{00000000-0005-0000-0000-000029010000}"/>
    <cellStyle name="Normal 2 8 5 2 2" xfId="377" xr:uid="{00000000-0005-0000-0000-00002A010000}"/>
    <cellStyle name="Normal 2 8 5 2 2 2" xfId="746" xr:uid="{00000000-0005-0000-0000-00002A010000}"/>
    <cellStyle name="Normal 2 8 5 2 2 2 2" xfId="1476" xr:uid="{00000000-0005-0000-0000-00002A010000}"/>
    <cellStyle name="Normal 2 8 5 2 2 3" xfId="1112" xr:uid="{00000000-0005-0000-0000-00002A010000}"/>
    <cellStyle name="Normal 2 8 5 2 3" xfId="565" xr:uid="{00000000-0005-0000-0000-000029010000}"/>
    <cellStyle name="Normal 2 8 5 2 3 2" xfId="1295" xr:uid="{00000000-0005-0000-0000-000029010000}"/>
    <cellStyle name="Normal 2 8 5 2 4" xfId="931" xr:uid="{00000000-0005-0000-0000-000029010000}"/>
    <cellStyle name="Normal 2 8 5 3" xfId="286" xr:uid="{00000000-0005-0000-0000-00002B010000}"/>
    <cellStyle name="Normal 2 8 5 3 2" xfId="655" xr:uid="{00000000-0005-0000-0000-00002B010000}"/>
    <cellStyle name="Normal 2 8 5 3 2 2" xfId="1385" xr:uid="{00000000-0005-0000-0000-00002B010000}"/>
    <cellStyle name="Normal 2 8 5 3 3" xfId="1021" xr:uid="{00000000-0005-0000-0000-00002B010000}"/>
    <cellStyle name="Normal 2 8 5 4" xfId="475" xr:uid="{00000000-0005-0000-0000-000028010000}"/>
    <cellStyle name="Normal 2 8 5 4 2" xfId="1205" xr:uid="{00000000-0005-0000-0000-000028010000}"/>
    <cellStyle name="Normal 2 8 5 5" xfId="841" xr:uid="{00000000-0005-0000-0000-000028010000}"/>
    <cellStyle name="Normal 2 8 6" xfId="78" xr:uid="{00000000-0005-0000-0000-00002C010000}"/>
    <cellStyle name="Normal 2 8 6 2" xfId="183" xr:uid="{00000000-0005-0000-0000-00002D010000}"/>
    <cellStyle name="Normal 2 8 6 2 2" xfId="378" xr:uid="{00000000-0005-0000-0000-00002E010000}"/>
    <cellStyle name="Normal 2 8 6 2 2 2" xfId="747" xr:uid="{00000000-0005-0000-0000-00002E010000}"/>
    <cellStyle name="Normal 2 8 6 2 2 2 2" xfId="1477" xr:uid="{00000000-0005-0000-0000-00002E010000}"/>
    <cellStyle name="Normal 2 8 6 2 2 3" xfId="1113" xr:uid="{00000000-0005-0000-0000-00002E010000}"/>
    <cellStyle name="Normal 2 8 6 2 3" xfId="566" xr:uid="{00000000-0005-0000-0000-00002D010000}"/>
    <cellStyle name="Normal 2 8 6 2 3 2" xfId="1296" xr:uid="{00000000-0005-0000-0000-00002D010000}"/>
    <cellStyle name="Normal 2 8 6 2 4" xfId="932" xr:uid="{00000000-0005-0000-0000-00002D010000}"/>
    <cellStyle name="Normal 2 8 6 3" xfId="287" xr:uid="{00000000-0005-0000-0000-00002F010000}"/>
    <cellStyle name="Normal 2 8 6 3 2" xfId="656" xr:uid="{00000000-0005-0000-0000-00002F010000}"/>
    <cellStyle name="Normal 2 8 6 3 2 2" xfId="1386" xr:uid="{00000000-0005-0000-0000-00002F010000}"/>
    <cellStyle name="Normal 2 8 6 3 3" xfId="1022" xr:uid="{00000000-0005-0000-0000-00002F010000}"/>
    <cellStyle name="Normal 2 8 6 4" xfId="476" xr:uid="{00000000-0005-0000-0000-00002C010000}"/>
    <cellStyle name="Normal 2 8 6 4 2" xfId="1206" xr:uid="{00000000-0005-0000-0000-00002C010000}"/>
    <cellStyle name="Normal 2 8 6 5" xfId="842" xr:uid="{00000000-0005-0000-0000-00002C010000}"/>
    <cellStyle name="Normal 2 8 7" xfId="79" xr:uid="{00000000-0005-0000-0000-000030010000}"/>
    <cellStyle name="Normal 2 8 7 2" xfId="184" xr:uid="{00000000-0005-0000-0000-000031010000}"/>
    <cellStyle name="Normal 2 8 7 2 2" xfId="379" xr:uid="{00000000-0005-0000-0000-000032010000}"/>
    <cellStyle name="Normal 2 8 7 2 2 2" xfId="748" xr:uid="{00000000-0005-0000-0000-000032010000}"/>
    <cellStyle name="Normal 2 8 7 2 2 2 2" xfId="1478" xr:uid="{00000000-0005-0000-0000-000032010000}"/>
    <cellStyle name="Normal 2 8 7 2 2 3" xfId="1114" xr:uid="{00000000-0005-0000-0000-000032010000}"/>
    <cellStyle name="Normal 2 8 7 2 3" xfId="567" xr:uid="{00000000-0005-0000-0000-000031010000}"/>
    <cellStyle name="Normal 2 8 7 2 3 2" xfId="1297" xr:uid="{00000000-0005-0000-0000-000031010000}"/>
    <cellStyle name="Normal 2 8 7 2 4" xfId="933" xr:uid="{00000000-0005-0000-0000-000031010000}"/>
    <cellStyle name="Normal 2 8 7 3" xfId="288" xr:uid="{00000000-0005-0000-0000-000033010000}"/>
    <cellStyle name="Normal 2 8 7 3 2" xfId="657" xr:uid="{00000000-0005-0000-0000-000033010000}"/>
    <cellStyle name="Normal 2 8 7 3 2 2" xfId="1387" xr:uid="{00000000-0005-0000-0000-000033010000}"/>
    <cellStyle name="Normal 2 8 7 3 3" xfId="1023" xr:uid="{00000000-0005-0000-0000-000033010000}"/>
    <cellStyle name="Normal 2 8 7 4" xfId="477" xr:uid="{00000000-0005-0000-0000-000030010000}"/>
    <cellStyle name="Normal 2 8 7 4 2" xfId="1207" xr:uid="{00000000-0005-0000-0000-000030010000}"/>
    <cellStyle name="Normal 2 8 7 5" xfId="843" xr:uid="{00000000-0005-0000-0000-000030010000}"/>
    <cellStyle name="Normal 2 8 8" xfId="80" xr:uid="{00000000-0005-0000-0000-000034010000}"/>
    <cellStyle name="Normal 2 8 8 2" xfId="185" xr:uid="{00000000-0005-0000-0000-000035010000}"/>
    <cellStyle name="Normal 2 8 8 2 2" xfId="380" xr:uid="{00000000-0005-0000-0000-000036010000}"/>
    <cellStyle name="Normal 2 8 8 2 2 2" xfId="749" xr:uid="{00000000-0005-0000-0000-000036010000}"/>
    <cellStyle name="Normal 2 8 8 2 2 2 2" xfId="1479" xr:uid="{00000000-0005-0000-0000-000036010000}"/>
    <cellStyle name="Normal 2 8 8 2 2 3" xfId="1115" xr:uid="{00000000-0005-0000-0000-000036010000}"/>
    <cellStyle name="Normal 2 8 8 2 3" xfId="568" xr:uid="{00000000-0005-0000-0000-000035010000}"/>
    <cellStyle name="Normal 2 8 8 2 3 2" xfId="1298" xr:uid="{00000000-0005-0000-0000-000035010000}"/>
    <cellStyle name="Normal 2 8 8 2 4" xfId="934" xr:uid="{00000000-0005-0000-0000-000035010000}"/>
    <cellStyle name="Normal 2 8 8 3" xfId="289" xr:uid="{00000000-0005-0000-0000-000037010000}"/>
    <cellStyle name="Normal 2 8 8 3 2" xfId="658" xr:uid="{00000000-0005-0000-0000-000037010000}"/>
    <cellStyle name="Normal 2 8 8 3 2 2" xfId="1388" xr:uid="{00000000-0005-0000-0000-000037010000}"/>
    <cellStyle name="Normal 2 8 8 3 3" xfId="1024" xr:uid="{00000000-0005-0000-0000-000037010000}"/>
    <cellStyle name="Normal 2 8 8 4" xfId="478" xr:uid="{00000000-0005-0000-0000-000034010000}"/>
    <cellStyle name="Normal 2 8 8 4 2" xfId="1208" xr:uid="{00000000-0005-0000-0000-000034010000}"/>
    <cellStyle name="Normal 2 8 8 5" xfId="844" xr:uid="{00000000-0005-0000-0000-000034010000}"/>
    <cellStyle name="Normal 2 8 9" xfId="81" xr:uid="{00000000-0005-0000-0000-000038010000}"/>
    <cellStyle name="Normal 2 8 9 2" xfId="186" xr:uid="{00000000-0005-0000-0000-000039010000}"/>
    <cellStyle name="Normal 2 8 9 2 2" xfId="381" xr:uid="{00000000-0005-0000-0000-00003A010000}"/>
    <cellStyle name="Normal 2 8 9 2 2 2" xfId="750" xr:uid="{00000000-0005-0000-0000-00003A010000}"/>
    <cellStyle name="Normal 2 8 9 2 2 2 2" xfId="1480" xr:uid="{00000000-0005-0000-0000-00003A010000}"/>
    <cellStyle name="Normal 2 8 9 2 2 3" xfId="1116" xr:uid="{00000000-0005-0000-0000-00003A010000}"/>
    <cellStyle name="Normal 2 8 9 2 3" xfId="569" xr:uid="{00000000-0005-0000-0000-000039010000}"/>
    <cellStyle name="Normal 2 8 9 2 3 2" xfId="1299" xr:uid="{00000000-0005-0000-0000-000039010000}"/>
    <cellStyle name="Normal 2 8 9 2 4" xfId="935" xr:uid="{00000000-0005-0000-0000-000039010000}"/>
    <cellStyle name="Normal 2 8 9 3" xfId="290" xr:uid="{00000000-0005-0000-0000-00003B010000}"/>
    <cellStyle name="Normal 2 8 9 3 2" xfId="659" xr:uid="{00000000-0005-0000-0000-00003B010000}"/>
    <cellStyle name="Normal 2 8 9 3 2 2" xfId="1389" xr:uid="{00000000-0005-0000-0000-00003B010000}"/>
    <cellStyle name="Normal 2 8 9 3 3" xfId="1025" xr:uid="{00000000-0005-0000-0000-00003B010000}"/>
    <cellStyle name="Normal 2 8 9 4" xfId="479" xr:uid="{00000000-0005-0000-0000-000038010000}"/>
    <cellStyle name="Normal 2 8 9 4 2" xfId="1209" xr:uid="{00000000-0005-0000-0000-000038010000}"/>
    <cellStyle name="Normal 2 8 9 5" xfId="845" xr:uid="{00000000-0005-0000-0000-000038010000}"/>
    <cellStyle name="Normal 2 9" xfId="109" xr:uid="{00000000-0005-0000-0000-00003C010000}"/>
    <cellStyle name="Normal 3" xfId="82" xr:uid="{00000000-0005-0000-0000-00003D010000}"/>
    <cellStyle name="Normal 3 2" xfId="187" xr:uid="{00000000-0005-0000-0000-00003E010000}"/>
    <cellStyle name="Normal 3 2 2" xfId="382" xr:uid="{00000000-0005-0000-0000-00003F010000}"/>
    <cellStyle name="Normal 3 2 2 2" xfId="751" xr:uid="{00000000-0005-0000-0000-00003F010000}"/>
    <cellStyle name="Normal 3 2 2 2 2" xfId="1481" xr:uid="{00000000-0005-0000-0000-00003F010000}"/>
    <cellStyle name="Normal 3 2 2 3" xfId="1117" xr:uid="{00000000-0005-0000-0000-00003F010000}"/>
    <cellStyle name="Normal 3 2 3" xfId="396" xr:uid="{00000000-0005-0000-0000-000040010000}"/>
    <cellStyle name="Normal 3 2 3 2" xfId="765" xr:uid="{00000000-0005-0000-0000-000040010000}"/>
    <cellStyle name="Normal 3 2 3 2 2" xfId="1495" xr:uid="{00000000-0005-0000-0000-000040010000}"/>
    <cellStyle name="Normal 3 2 3 3" xfId="1131" xr:uid="{00000000-0005-0000-0000-000040010000}"/>
    <cellStyle name="Normal 3 2 4" xfId="399" xr:uid="{F888A632-A170-C44C-B8C3-6DE18F3E7D28}"/>
    <cellStyle name="Normal 3 2 5" xfId="570" xr:uid="{00000000-0005-0000-0000-00003E010000}"/>
    <cellStyle name="Normal 3 2 5 2" xfId="1300" xr:uid="{00000000-0005-0000-0000-00003E010000}"/>
    <cellStyle name="Normal 3 2 6" xfId="936" xr:uid="{00000000-0005-0000-0000-00003E010000}"/>
    <cellStyle name="Normal 3 3" xfId="291" xr:uid="{00000000-0005-0000-0000-000041010000}"/>
    <cellStyle name="Normal 3 3 2" xfId="660" xr:uid="{00000000-0005-0000-0000-000041010000}"/>
    <cellStyle name="Normal 3 3 2 2" xfId="1390" xr:uid="{00000000-0005-0000-0000-000041010000}"/>
    <cellStyle name="Normal 3 3 3" xfId="1026" xr:uid="{00000000-0005-0000-0000-000041010000}"/>
    <cellStyle name="Normal 3 4" xfId="395" xr:uid="{00000000-0005-0000-0000-000042010000}"/>
    <cellStyle name="Normal 3 4 2" xfId="764" xr:uid="{00000000-0005-0000-0000-000042010000}"/>
    <cellStyle name="Normal 3 4 2 2" xfId="1494" xr:uid="{00000000-0005-0000-0000-000042010000}"/>
    <cellStyle name="Normal 3 4 3" xfId="1130" xr:uid="{00000000-0005-0000-0000-000042010000}"/>
    <cellStyle name="Normal 3 5" xfId="480" xr:uid="{00000000-0005-0000-0000-00003D010000}"/>
    <cellStyle name="Normal 3 5 2" xfId="1210" xr:uid="{00000000-0005-0000-0000-00003D010000}"/>
    <cellStyle name="Normal 3 6" xfId="846" xr:uid="{00000000-0005-0000-0000-00003D010000}"/>
    <cellStyle name="Normal 4" xfId="83" xr:uid="{00000000-0005-0000-0000-000043010000}"/>
    <cellStyle name="Normal 4 2" xfId="84" xr:uid="{00000000-0005-0000-0000-000044010000}"/>
    <cellStyle name="Normal 4 2 2" xfId="189" xr:uid="{00000000-0005-0000-0000-000045010000}"/>
    <cellStyle name="Normal 4 3" xfId="188" xr:uid="{00000000-0005-0000-0000-000046010000}"/>
    <cellStyle name="Normal 5" xfId="85" xr:uid="{00000000-0005-0000-0000-000047010000}"/>
    <cellStyle name="Normal 5 2" xfId="190" xr:uid="{00000000-0005-0000-0000-000048010000}"/>
    <cellStyle name="Normal 5 2 2" xfId="383" xr:uid="{00000000-0005-0000-0000-000049010000}"/>
    <cellStyle name="Normal 5 2 2 2" xfId="752" xr:uid="{00000000-0005-0000-0000-000049010000}"/>
    <cellStyle name="Normal 5 2 2 2 2" xfId="1482" xr:uid="{00000000-0005-0000-0000-000049010000}"/>
    <cellStyle name="Normal 5 2 2 3" xfId="1118" xr:uid="{00000000-0005-0000-0000-000049010000}"/>
    <cellStyle name="Normal 5 2 3" xfId="571" xr:uid="{00000000-0005-0000-0000-000048010000}"/>
    <cellStyle name="Normal 5 2 3 2" xfId="1301" xr:uid="{00000000-0005-0000-0000-000048010000}"/>
    <cellStyle name="Normal 5 2 4" xfId="937" xr:uid="{00000000-0005-0000-0000-000048010000}"/>
    <cellStyle name="Normal 5 3" xfId="292" xr:uid="{00000000-0005-0000-0000-00004A010000}"/>
    <cellStyle name="Normal 5 3 2" xfId="661" xr:uid="{00000000-0005-0000-0000-00004A010000}"/>
    <cellStyle name="Normal 5 3 2 2" xfId="1391" xr:uid="{00000000-0005-0000-0000-00004A010000}"/>
    <cellStyle name="Normal 5 3 3" xfId="1027" xr:uid="{00000000-0005-0000-0000-00004A010000}"/>
    <cellStyle name="Normal 5 4" xfId="481" xr:uid="{00000000-0005-0000-0000-000047010000}"/>
    <cellStyle name="Normal 5 4 2" xfId="1211" xr:uid="{00000000-0005-0000-0000-000047010000}"/>
    <cellStyle name="Normal 5 5" xfId="847" xr:uid="{00000000-0005-0000-0000-000047010000}"/>
    <cellStyle name="Normal 6" xfId="1" xr:uid="{00000000-0005-0000-0000-00004B010000}"/>
    <cellStyle name="Normal 7" xfId="86" xr:uid="{00000000-0005-0000-0000-00004C010000}"/>
    <cellStyle name="Normal 7 2" xfId="87" xr:uid="{00000000-0005-0000-0000-00004D010000}"/>
    <cellStyle name="Normal 7 2 2" xfId="192" xr:uid="{00000000-0005-0000-0000-00004E010000}"/>
    <cellStyle name="Normal 7 3" xfId="191" xr:uid="{00000000-0005-0000-0000-00004F010000}"/>
    <cellStyle name="Normal 8" xfId="106" xr:uid="{00000000-0005-0000-0000-000050010000}"/>
    <cellStyle name="Normal 9" xfId="211" xr:uid="{00000000-0005-0000-0000-000051010000}"/>
    <cellStyle name="Porcentaje" xfId="397" builtinId="5"/>
    <cellStyle name="Porcentaje 2" xfId="88" xr:uid="{00000000-0005-0000-0000-000053010000}"/>
    <cellStyle name="Porcentaje 2 2" xfId="193" xr:uid="{00000000-0005-0000-0000-000054010000}"/>
    <cellStyle name="Porcentaje 3" xfId="89" xr:uid="{00000000-0005-0000-0000-000055010000}"/>
    <cellStyle name="Porcentaje 3 10" xfId="194" xr:uid="{00000000-0005-0000-0000-000056010000}"/>
    <cellStyle name="Porcentaje 3 10 2" xfId="384" xr:uid="{00000000-0005-0000-0000-000057010000}"/>
    <cellStyle name="Porcentaje 3 10 2 2" xfId="753" xr:uid="{00000000-0005-0000-0000-000057010000}"/>
    <cellStyle name="Porcentaje 3 10 2 2 2" xfId="1483" xr:uid="{00000000-0005-0000-0000-000057010000}"/>
    <cellStyle name="Porcentaje 3 10 2 3" xfId="1119" xr:uid="{00000000-0005-0000-0000-000057010000}"/>
    <cellStyle name="Porcentaje 3 10 3" xfId="572" xr:uid="{00000000-0005-0000-0000-000056010000}"/>
    <cellStyle name="Porcentaje 3 10 3 2" xfId="1302" xr:uid="{00000000-0005-0000-0000-000056010000}"/>
    <cellStyle name="Porcentaje 3 10 4" xfId="938" xr:uid="{00000000-0005-0000-0000-000056010000}"/>
    <cellStyle name="Porcentaje 3 11" xfId="293" xr:uid="{00000000-0005-0000-0000-000058010000}"/>
    <cellStyle name="Porcentaje 3 11 2" xfId="662" xr:uid="{00000000-0005-0000-0000-000058010000}"/>
    <cellStyle name="Porcentaje 3 11 2 2" xfId="1392" xr:uid="{00000000-0005-0000-0000-000058010000}"/>
    <cellStyle name="Porcentaje 3 11 3" xfId="1028" xr:uid="{00000000-0005-0000-0000-000058010000}"/>
    <cellStyle name="Porcentaje 3 12" xfId="482" xr:uid="{00000000-0005-0000-0000-000055010000}"/>
    <cellStyle name="Porcentaje 3 12 2" xfId="1212" xr:uid="{00000000-0005-0000-0000-000055010000}"/>
    <cellStyle name="Porcentaje 3 13" xfId="848" xr:uid="{00000000-0005-0000-0000-000055010000}"/>
    <cellStyle name="Porcentaje 3 2" xfId="90" xr:uid="{00000000-0005-0000-0000-000059010000}"/>
    <cellStyle name="Porcentaje 3 2 2" xfId="91" xr:uid="{00000000-0005-0000-0000-00005A010000}"/>
    <cellStyle name="Porcentaje 3 2 2 2" xfId="196" xr:uid="{00000000-0005-0000-0000-00005B010000}"/>
    <cellStyle name="Porcentaje 3 2 2 2 2" xfId="386" xr:uid="{00000000-0005-0000-0000-00005C010000}"/>
    <cellStyle name="Porcentaje 3 2 2 2 2 2" xfId="755" xr:uid="{00000000-0005-0000-0000-00005C010000}"/>
    <cellStyle name="Porcentaje 3 2 2 2 2 2 2" xfId="1485" xr:uid="{00000000-0005-0000-0000-00005C010000}"/>
    <cellStyle name="Porcentaje 3 2 2 2 2 3" xfId="1121" xr:uid="{00000000-0005-0000-0000-00005C010000}"/>
    <cellStyle name="Porcentaje 3 2 2 2 3" xfId="574" xr:uid="{00000000-0005-0000-0000-00005B010000}"/>
    <cellStyle name="Porcentaje 3 2 2 2 3 2" xfId="1304" xr:uid="{00000000-0005-0000-0000-00005B010000}"/>
    <cellStyle name="Porcentaje 3 2 2 2 4" xfId="940" xr:uid="{00000000-0005-0000-0000-00005B010000}"/>
    <cellStyle name="Porcentaje 3 2 2 3" xfId="295" xr:uid="{00000000-0005-0000-0000-00005D010000}"/>
    <cellStyle name="Porcentaje 3 2 2 3 2" xfId="664" xr:uid="{00000000-0005-0000-0000-00005D010000}"/>
    <cellStyle name="Porcentaje 3 2 2 3 2 2" xfId="1394" xr:uid="{00000000-0005-0000-0000-00005D010000}"/>
    <cellStyle name="Porcentaje 3 2 2 3 3" xfId="1030" xr:uid="{00000000-0005-0000-0000-00005D010000}"/>
    <cellStyle name="Porcentaje 3 2 2 4" xfId="484" xr:uid="{00000000-0005-0000-0000-00005A010000}"/>
    <cellStyle name="Porcentaje 3 2 2 4 2" xfId="1214" xr:uid="{00000000-0005-0000-0000-00005A010000}"/>
    <cellStyle name="Porcentaje 3 2 2 5" xfId="850" xr:uid="{00000000-0005-0000-0000-00005A010000}"/>
    <cellStyle name="Porcentaje 3 2 3" xfId="92" xr:uid="{00000000-0005-0000-0000-00005E010000}"/>
    <cellStyle name="Porcentaje 3 2 3 2" xfId="197" xr:uid="{00000000-0005-0000-0000-00005F010000}"/>
    <cellStyle name="Porcentaje 3 2 3 2 2" xfId="387" xr:uid="{00000000-0005-0000-0000-000060010000}"/>
    <cellStyle name="Porcentaje 3 2 3 2 2 2" xfId="756" xr:uid="{00000000-0005-0000-0000-000060010000}"/>
    <cellStyle name="Porcentaje 3 2 3 2 2 2 2" xfId="1486" xr:uid="{00000000-0005-0000-0000-000060010000}"/>
    <cellStyle name="Porcentaje 3 2 3 2 2 3" xfId="1122" xr:uid="{00000000-0005-0000-0000-000060010000}"/>
    <cellStyle name="Porcentaje 3 2 3 2 3" xfId="575" xr:uid="{00000000-0005-0000-0000-00005F010000}"/>
    <cellStyle name="Porcentaje 3 2 3 2 3 2" xfId="1305" xr:uid="{00000000-0005-0000-0000-00005F010000}"/>
    <cellStyle name="Porcentaje 3 2 3 2 4" xfId="941" xr:uid="{00000000-0005-0000-0000-00005F010000}"/>
    <cellStyle name="Porcentaje 3 2 3 3" xfId="296" xr:uid="{00000000-0005-0000-0000-000061010000}"/>
    <cellStyle name="Porcentaje 3 2 3 3 2" xfId="665" xr:uid="{00000000-0005-0000-0000-000061010000}"/>
    <cellStyle name="Porcentaje 3 2 3 3 2 2" xfId="1395" xr:uid="{00000000-0005-0000-0000-000061010000}"/>
    <cellStyle name="Porcentaje 3 2 3 3 3" xfId="1031" xr:uid="{00000000-0005-0000-0000-000061010000}"/>
    <cellStyle name="Porcentaje 3 2 3 4" xfId="485" xr:uid="{00000000-0005-0000-0000-00005E010000}"/>
    <cellStyle name="Porcentaje 3 2 3 4 2" xfId="1215" xr:uid="{00000000-0005-0000-0000-00005E010000}"/>
    <cellStyle name="Porcentaje 3 2 3 5" xfId="851" xr:uid="{00000000-0005-0000-0000-00005E010000}"/>
    <cellStyle name="Porcentaje 3 2 4" xfId="195" xr:uid="{00000000-0005-0000-0000-000062010000}"/>
    <cellStyle name="Porcentaje 3 2 4 2" xfId="385" xr:uid="{00000000-0005-0000-0000-000063010000}"/>
    <cellStyle name="Porcentaje 3 2 4 2 2" xfId="754" xr:uid="{00000000-0005-0000-0000-000063010000}"/>
    <cellStyle name="Porcentaje 3 2 4 2 2 2" xfId="1484" xr:uid="{00000000-0005-0000-0000-000063010000}"/>
    <cellStyle name="Porcentaje 3 2 4 2 3" xfId="1120" xr:uid="{00000000-0005-0000-0000-000063010000}"/>
    <cellStyle name="Porcentaje 3 2 4 3" xfId="573" xr:uid="{00000000-0005-0000-0000-000062010000}"/>
    <cellStyle name="Porcentaje 3 2 4 3 2" xfId="1303" xr:uid="{00000000-0005-0000-0000-000062010000}"/>
    <cellStyle name="Porcentaje 3 2 4 4" xfId="939" xr:uid="{00000000-0005-0000-0000-000062010000}"/>
    <cellStyle name="Porcentaje 3 2 5" xfId="294" xr:uid="{00000000-0005-0000-0000-000064010000}"/>
    <cellStyle name="Porcentaje 3 2 5 2" xfId="663" xr:uid="{00000000-0005-0000-0000-000064010000}"/>
    <cellStyle name="Porcentaje 3 2 5 2 2" xfId="1393" xr:uid="{00000000-0005-0000-0000-000064010000}"/>
    <cellStyle name="Porcentaje 3 2 5 3" xfId="1029" xr:uid="{00000000-0005-0000-0000-000064010000}"/>
    <cellStyle name="Porcentaje 3 2 6" xfId="483" xr:uid="{00000000-0005-0000-0000-000059010000}"/>
    <cellStyle name="Porcentaje 3 2 6 2" xfId="1213" xr:uid="{00000000-0005-0000-0000-000059010000}"/>
    <cellStyle name="Porcentaje 3 2 7" xfId="849" xr:uid="{00000000-0005-0000-0000-000059010000}"/>
    <cellStyle name="Porcentaje 3 3" xfId="93" xr:uid="{00000000-0005-0000-0000-000065010000}"/>
    <cellStyle name="Porcentaje 3 3 2" xfId="198" xr:uid="{00000000-0005-0000-0000-000066010000}"/>
    <cellStyle name="Porcentaje 3 3 2 2" xfId="388" xr:uid="{00000000-0005-0000-0000-000067010000}"/>
    <cellStyle name="Porcentaje 3 3 2 2 2" xfId="757" xr:uid="{00000000-0005-0000-0000-000067010000}"/>
    <cellStyle name="Porcentaje 3 3 2 2 2 2" xfId="1487" xr:uid="{00000000-0005-0000-0000-000067010000}"/>
    <cellStyle name="Porcentaje 3 3 2 2 3" xfId="1123" xr:uid="{00000000-0005-0000-0000-000067010000}"/>
    <cellStyle name="Porcentaje 3 3 2 3" xfId="576" xr:uid="{00000000-0005-0000-0000-000066010000}"/>
    <cellStyle name="Porcentaje 3 3 2 3 2" xfId="1306" xr:uid="{00000000-0005-0000-0000-000066010000}"/>
    <cellStyle name="Porcentaje 3 3 2 4" xfId="942" xr:uid="{00000000-0005-0000-0000-000066010000}"/>
    <cellStyle name="Porcentaje 3 3 3" xfId="297" xr:uid="{00000000-0005-0000-0000-000068010000}"/>
    <cellStyle name="Porcentaje 3 3 3 2" xfId="666" xr:uid="{00000000-0005-0000-0000-000068010000}"/>
    <cellStyle name="Porcentaje 3 3 3 2 2" xfId="1396" xr:uid="{00000000-0005-0000-0000-000068010000}"/>
    <cellStyle name="Porcentaje 3 3 3 3" xfId="1032" xr:uid="{00000000-0005-0000-0000-000068010000}"/>
    <cellStyle name="Porcentaje 3 3 4" xfId="486" xr:uid="{00000000-0005-0000-0000-000065010000}"/>
    <cellStyle name="Porcentaje 3 3 4 2" xfId="1216" xr:uid="{00000000-0005-0000-0000-000065010000}"/>
    <cellStyle name="Porcentaje 3 3 5" xfId="852" xr:uid="{00000000-0005-0000-0000-000065010000}"/>
    <cellStyle name="Porcentaje 3 4" xfId="94" xr:uid="{00000000-0005-0000-0000-000069010000}"/>
    <cellStyle name="Porcentaje 3 4 2" xfId="199" xr:uid="{00000000-0005-0000-0000-00006A010000}"/>
    <cellStyle name="Porcentaje 3 4 2 2" xfId="389" xr:uid="{00000000-0005-0000-0000-00006B010000}"/>
    <cellStyle name="Porcentaje 3 4 2 2 2" xfId="758" xr:uid="{00000000-0005-0000-0000-00006B010000}"/>
    <cellStyle name="Porcentaje 3 4 2 2 2 2" xfId="1488" xr:uid="{00000000-0005-0000-0000-00006B010000}"/>
    <cellStyle name="Porcentaje 3 4 2 2 3" xfId="1124" xr:uid="{00000000-0005-0000-0000-00006B010000}"/>
    <cellStyle name="Porcentaje 3 4 2 3" xfId="577" xr:uid="{00000000-0005-0000-0000-00006A010000}"/>
    <cellStyle name="Porcentaje 3 4 2 3 2" xfId="1307" xr:uid="{00000000-0005-0000-0000-00006A010000}"/>
    <cellStyle name="Porcentaje 3 4 2 4" xfId="943" xr:uid="{00000000-0005-0000-0000-00006A010000}"/>
    <cellStyle name="Porcentaje 3 4 3" xfId="298" xr:uid="{00000000-0005-0000-0000-00006C010000}"/>
    <cellStyle name="Porcentaje 3 4 3 2" xfId="667" xr:uid="{00000000-0005-0000-0000-00006C010000}"/>
    <cellStyle name="Porcentaje 3 4 3 2 2" xfId="1397" xr:uid="{00000000-0005-0000-0000-00006C010000}"/>
    <cellStyle name="Porcentaje 3 4 3 3" xfId="1033" xr:uid="{00000000-0005-0000-0000-00006C010000}"/>
    <cellStyle name="Porcentaje 3 4 4" xfId="487" xr:uid="{00000000-0005-0000-0000-000069010000}"/>
    <cellStyle name="Porcentaje 3 4 4 2" xfId="1217" xr:uid="{00000000-0005-0000-0000-000069010000}"/>
    <cellStyle name="Porcentaje 3 4 5" xfId="853" xr:uid="{00000000-0005-0000-0000-000069010000}"/>
    <cellStyle name="Porcentaje 3 5" xfId="95" xr:uid="{00000000-0005-0000-0000-00006D010000}"/>
    <cellStyle name="Porcentaje 3 5 2" xfId="200" xr:uid="{00000000-0005-0000-0000-00006E010000}"/>
    <cellStyle name="Porcentaje 3 5 2 2" xfId="390" xr:uid="{00000000-0005-0000-0000-00006F010000}"/>
    <cellStyle name="Porcentaje 3 5 2 2 2" xfId="759" xr:uid="{00000000-0005-0000-0000-00006F010000}"/>
    <cellStyle name="Porcentaje 3 5 2 2 2 2" xfId="1489" xr:uid="{00000000-0005-0000-0000-00006F010000}"/>
    <cellStyle name="Porcentaje 3 5 2 2 3" xfId="1125" xr:uid="{00000000-0005-0000-0000-00006F010000}"/>
    <cellStyle name="Porcentaje 3 5 2 3" xfId="578" xr:uid="{00000000-0005-0000-0000-00006E010000}"/>
    <cellStyle name="Porcentaje 3 5 2 3 2" xfId="1308" xr:uid="{00000000-0005-0000-0000-00006E010000}"/>
    <cellStyle name="Porcentaje 3 5 2 4" xfId="944" xr:uid="{00000000-0005-0000-0000-00006E010000}"/>
    <cellStyle name="Porcentaje 3 5 3" xfId="299" xr:uid="{00000000-0005-0000-0000-000070010000}"/>
    <cellStyle name="Porcentaje 3 5 3 2" xfId="668" xr:uid="{00000000-0005-0000-0000-000070010000}"/>
    <cellStyle name="Porcentaje 3 5 3 2 2" xfId="1398" xr:uid="{00000000-0005-0000-0000-000070010000}"/>
    <cellStyle name="Porcentaje 3 5 3 3" xfId="1034" xr:uid="{00000000-0005-0000-0000-000070010000}"/>
    <cellStyle name="Porcentaje 3 5 4" xfId="488" xr:uid="{00000000-0005-0000-0000-00006D010000}"/>
    <cellStyle name="Porcentaje 3 5 4 2" xfId="1218" xr:uid="{00000000-0005-0000-0000-00006D010000}"/>
    <cellStyle name="Porcentaje 3 5 5" xfId="854" xr:uid="{00000000-0005-0000-0000-00006D010000}"/>
    <cellStyle name="Porcentaje 3 6" xfId="96" xr:uid="{00000000-0005-0000-0000-000071010000}"/>
    <cellStyle name="Porcentaje 3 6 2" xfId="201" xr:uid="{00000000-0005-0000-0000-000072010000}"/>
    <cellStyle name="Porcentaje 3 6 2 2" xfId="391" xr:uid="{00000000-0005-0000-0000-000073010000}"/>
    <cellStyle name="Porcentaje 3 6 2 2 2" xfId="760" xr:uid="{00000000-0005-0000-0000-000073010000}"/>
    <cellStyle name="Porcentaje 3 6 2 2 2 2" xfId="1490" xr:uid="{00000000-0005-0000-0000-000073010000}"/>
    <cellStyle name="Porcentaje 3 6 2 2 3" xfId="1126" xr:uid="{00000000-0005-0000-0000-000073010000}"/>
    <cellStyle name="Porcentaje 3 6 2 3" xfId="579" xr:uid="{00000000-0005-0000-0000-000072010000}"/>
    <cellStyle name="Porcentaje 3 6 2 3 2" xfId="1309" xr:uid="{00000000-0005-0000-0000-000072010000}"/>
    <cellStyle name="Porcentaje 3 6 2 4" xfId="945" xr:uid="{00000000-0005-0000-0000-000072010000}"/>
    <cellStyle name="Porcentaje 3 6 3" xfId="300" xr:uid="{00000000-0005-0000-0000-000074010000}"/>
    <cellStyle name="Porcentaje 3 6 3 2" xfId="669" xr:uid="{00000000-0005-0000-0000-000074010000}"/>
    <cellStyle name="Porcentaje 3 6 3 2 2" xfId="1399" xr:uid="{00000000-0005-0000-0000-000074010000}"/>
    <cellStyle name="Porcentaje 3 6 3 3" xfId="1035" xr:uid="{00000000-0005-0000-0000-000074010000}"/>
    <cellStyle name="Porcentaje 3 6 4" xfId="489" xr:uid="{00000000-0005-0000-0000-000071010000}"/>
    <cellStyle name="Porcentaje 3 6 4 2" xfId="1219" xr:uid="{00000000-0005-0000-0000-000071010000}"/>
    <cellStyle name="Porcentaje 3 6 5" xfId="855" xr:uid="{00000000-0005-0000-0000-000071010000}"/>
    <cellStyle name="Porcentaje 3 7" xfId="97" xr:uid="{00000000-0005-0000-0000-000075010000}"/>
    <cellStyle name="Porcentaje 3 7 2" xfId="202" xr:uid="{00000000-0005-0000-0000-000076010000}"/>
    <cellStyle name="Porcentaje 3 7 2 2" xfId="392" xr:uid="{00000000-0005-0000-0000-000077010000}"/>
    <cellStyle name="Porcentaje 3 7 2 2 2" xfId="761" xr:uid="{00000000-0005-0000-0000-000077010000}"/>
    <cellStyle name="Porcentaje 3 7 2 2 2 2" xfId="1491" xr:uid="{00000000-0005-0000-0000-000077010000}"/>
    <cellStyle name="Porcentaje 3 7 2 2 3" xfId="1127" xr:uid="{00000000-0005-0000-0000-000077010000}"/>
    <cellStyle name="Porcentaje 3 7 2 3" xfId="580" xr:uid="{00000000-0005-0000-0000-000076010000}"/>
    <cellStyle name="Porcentaje 3 7 2 3 2" xfId="1310" xr:uid="{00000000-0005-0000-0000-000076010000}"/>
    <cellStyle name="Porcentaje 3 7 2 4" xfId="946" xr:uid="{00000000-0005-0000-0000-000076010000}"/>
    <cellStyle name="Porcentaje 3 7 3" xfId="301" xr:uid="{00000000-0005-0000-0000-000078010000}"/>
    <cellStyle name="Porcentaje 3 7 3 2" xfId="670" xr:uid="{00000000-0005-0000-0000-000078010000}"/>
    <cellStyle name="Porcentaje 3 7 3 2 2" xfId="1400" xr:uid="{00000000-0005-0000-0000-000078010000}"/>
    <cellStyle name="Porcentaje 3 7 3 3" xfId="1036" xr:uid="{00000000-0005-0000-0000-000078010000}"/>
    <cellStyle name="Porcentaje 3 7 4" xfId="490" xr:uid="{00000000-0005-0000-0000-000075010000}"/>
    <cellStyle name="Porcentaje 3 7 4 2" xfId="1220" xr:uid="{00000000-0005-0000-0000-000075010000}"/>
    <cellStyle name="Porcentaje 3 7 5" xfId="856" xr:uid="{00000000-0005-0000-0000-000075010000}"/>
    <cellStyle name="Porcentaje 3 8" xfId="98" xr:uid="{00000000-0005-0000-0000-000079010000}"/>
    <cellStyle name="Porcentaje 3 8 2" xfId="203" xr:uid="{00000000-0005-0000-0000-00007A010000}"/>
    <cellStyle name="Porcentaje 3 8 2 2" xfId="393" xr:uid="{00000000-0005-0000-0000-00007B010000}"/>
    <cellStyle name="Porcentaje 3 8 2 2 2" xfId="762" xr:uid="{00000000-0005-0000-0000-00007B010000}"/>
    <cellStyle name="Porcentaje 3 8 2 2 2 2" xfId="1492" xr:uid="{00000000-0005-0000-0000-00007B010000}"/>
    <cellStyle name="Porcentaje 3 8 2 2 3" xfId="1128" xr:uid="{00000000-0005-0000-0000-00007B010000}"/>
    <cellStyle name="Porcentaje 3 8 2 3" xfId="581" xr:uid="{00000000-0005-0000-0000-00007A010000}"/>
    <cellStyle name="Porcentaje 3 8 2 3 2" xfId="1311" xr:uid="{00000000-0005-0000-0000-00007A010000}"/>
    <cellStyle name="Porcentaje 3 8 2 4" xfId="947" xr:uid="{00000000-0005-0000-0000-00007A010000}"/>
    <cellStyle name="Porcentaje 3 8 3" xfId="302" xr:uid="{00000000-0005-0000-0000-00007C010000}"/>
    <cellStyle name="Porcentaje 3 8 3 2" xfId="671" xr:uid="{00000000-0005-0000-0000-00007C010000}"/>
    <cellStyle name="Porcentaje 3 8 3 2 2" xfId="1401" xr:uid="{00000000-0005-0000-0000-00007C010000}"/>
    <cellStyle name="Porcentaje 3 8 3 3" xfId="1037" xr:uid="{00000000-0005-0000-0000-00007C010000}"/>
    <cellStyle name="Porcentaje 3 8 4" xfId="491" xr:uid="{00000000-0005-0000-0000-000079010000}"/>
    <cellStyle name="Porcentaje 3 8 4 2" xfId="1221" xr:uid="{00000000-0005-0000-0000-000079010000}"/>
    <cellStyle name="Porcentaje 3 8 5" xfId="857" xr:uid="{00000000-0005-0000-0000-000079010000}"/>
    <cellStyle name="Porcentaje 3 9" xfId="99" xr:uid="{00000000-0005-0000-0000-00007D010000}"/>
    <cellStyle name="Porcentaje 3 9 2" xfId="204" xr:uid="{00000000-0005-0000-0000-00007E010000}"/>
    <cellStyle name="Porcentaje 3 9 2 2" xfId="394" xr:uid="{00000000-0005-0000-0000-00007F010000}"/>
    <cellStyle name="Porcentaje 3 9 2 2 2" xfId="763" xr:uid="{00000000-0005-0000-0000-00007F010000}"/>
    <cellStyle name="Porcentaje 3 9 2 2 2 2" xfId="1493" xr:uid="{00000000-0005-0000-0000-00007F010000}"/>
    <cellStyle name="Porcentaje 3 9 2 2 3" xfId="1129" xr:uid="{00000000-0005-0000-0000-00007F010000}"/>
    <cellStyle name="Porcentaje 3 9 2 3" xfId="582" xr:uid="{00000000-0005-0000-0000-00007E010000}"/>
    <cellStyle name="Porcentaje 3 9 2 3 2" xfId="1312" xr:uid="{00000000-0005-0000-0000-00007E010000}"/>
    <cellStyle name="Porcentaje 3 9 2 4" xfId="948" xr:uid="{00000000-0005-0000-0000-00007E010000}"/>
    <cellStyle name="Porcentaje 3 9 3" xfId="303" xr:uid="{00000000-0005-0000-0000-000080010000}"/>
    <cellStyle name="Porcentaje 3 9 3 2" xfId="672" xr:uid="{00000000-0005-0000-0000-000080010000}"/>
    <cellStyle name="Porcentaje 3 9 3 2 2" xfId="1402" xr:uid="{00000000-0005-0000-0000-000080010000}"/>
    <cellStyle name="Porcentaje 3 9 3 3" xfId="1038" xr:uid="{00000000-0005-0000-0000-000080010000}"/>
    <cellStyle name="Porcentaje 3 9 4" xfId="492" xr:uid="{00000000-0005-0000-0000-00007D010000}"/>
    <cellStyle name="Porcentaje 3 9 4 2" xfId="1222" xr:uid="{00000000-0005-0000-0000-00007D010000}"/>
    <cellStyle name="Porcentaje 3 9 5" xfId="858" xr:uid="{00000000-0005-0000-0000-00007D010000}"/>
    <cellStyle name="Porcentaje 4" xfId="100" xr:uid="{00000000-0005-0000-0000-000081010000}"/>
    <cellStyle name="Porcentaje 4 2" xfId="205" xr:uid="{00000000-0005-0000-0000-000082010000}"/>
    <cellStyle name="Porcentaje 5" xfId="101" xr:uid="{00000000-0005-0000-0000-000083010000}"/>
    <cellStyle name="Porcentaje 5 2" xfId="102" xr:uid="{00000000-0005-0000-0000-000084010000}"/>
    <cellStyle name="Porcentaje 5 2 2" xfId="207" xr:uid="{00000000-0005-0000-0000-000085010000}"/>
    <cellStyle name="Porcentaje 5 3" xfId="103" xr:uid="{00000000-0005-0000-0000-000086010000}"/>
    <cellStyle name="Porcentaje 5 3 2" xfId="208" xr:uid="{00000000-0005-0000-0000-000087010000}"/>
    <cellStyle name="Porcentaje 5 4" xfId="104" xr:uid="{00000000-0005-0000-0000-000088010000}"/>
    <cellStyle name="Porcentaje 5 4 2" xfId="209" xr:uid="{00000000-0005-0000-0000-000089010000}"/>
    <cellStyle name="Porcentaje 5 5" xfId="206" xr:uid="{00000000-0005-0000-0000-00008A010000}"/>
    <cellStyle name="Porcentaje 6" xfId="105" xr:uid="{00000000-0005-0000-0000-00008B010000}"/>
    <cellStyle name="Porcentaje 6 2" xfId="210" xr:uid="{00000000-0005-0000-0000-00008C010000}"/>
    <cellStyle name="Porcentaje 7" xfId="212" xr:uid="{00000000-0005-0000-0000-00008D010000}"/>
    <cellStyle name="Porcentaje 8" xfId="400" xr:uid="{92034FB4-1375-8741-80A5-F419FF596B75}"/>
    <cellStyle name="Porcentaje 8 2" xfId="766" xr:uid="{92034FB4-1375-8741-80A5-F419FF596B75}"/>
    <cellStyle name="Porcentaje 8 2 2" xfId="1496" xr:uid="{92034FB4-1375-8741-80A5-F419FF596B75}"/>
    <cellStyle name="Porcentaje 8 3" xfId="1132" xr:uid="{92034FB4-1375-8741-80A5-F419FF596B75}"/>
  </cellStyles>
  <dxfs count="747">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E36C09"/>
      </font>
      <fill>
        <patternFill patternType="solid">
          <fgColor rgb="FFFBD4B4"/>
          <bgColor rgb="FFFBD4B4"/>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theme="9" tint="-0.24994659260841701"/>
      </font>
      <fill>
        <patternFill>
          <bgColor theme="9" tint="0.59996337778862885"/>
        </patternFill>
      </fill>
    </dxf>
    <dxf>
      <font>
        <color rgb="FF9C5700"/>
      </font>
      <fill>
        <patternFill>
          <bgColor rgb="FFFFEB9C"/>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9C0006"/>
      </font>
      <fill>
        <patternFill>
          <bgColor rgb="FFFFC7CE"/>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theme="9" tint="-0.24994659260841701"/>
        </patternFill>
      </fill>
    </dxf>
    <dxf>
      <fill>
        <patternFill>
          <bgColor rgb="FFFFFF00"/>
        </patternFill>
      </fill>
    </dxf>
    <dxf>
      <fill>
        <patternFill>
          <bgColor rgb="FFC00000"/>
        </patternFill>
      </fill>
    </dxf>
    <dxf>
      <fill>
        <patternFill>
          <bgColor rgb="FFC0000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FF0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C00000"/>
        </patternFill>
      </fill>
    </dxf>
    <dxf>
      <fill>
        <patternFill>
          <bgColor rgb="FF92D05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FFFF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theme="9" tint="-0.24994659260841701"/>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s>
  <tableStyles count="0" defaultTableStyle="TableStyleMedium2" defaultPivotStyle="PivotStyleLight16"/>
  <colors>
    <mruColors>
      <color rgb="FFAF67E2"/>
      <color rgb="FFFF0066"/>
      <color rgb="FF6ADA9E"/>
      <color rgb="FF42B8D8"/>
      <color rgb="FFAFD7AC"/>
      <color rgb="FFAA82E2"/>
      <color rgb="FF00B2B3"/>
      <color rgb="FF88D4DD"/>
      <color rgb="FFB2D190"/>
      <color rgb="FFA8D1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367631</xdr:colOff>
      <xdr:row>0</xdr:row>
      <xdr:rowOff>73973</xdr:rowOff>
    </xdr:from>
    <xdr:to>
      <xdr:col>0</xdr:col>
      <xdr:colOff>1481666</xdr:colOff>
      <xdr:row>2</xdr:row>
      <xdr:rowOff>179806</xdr:rowOff>
    </xdr:to>
    <xdr:pic>
      <xdr:nvPicPr>
        <xdr:cNvPr id="6" name="Imagen 5">
          <a:extLst>
            <a:ext uri="{FF2B5EF4-FFF2-40B4-BE49-F238E27FC236}">
              <a16:creationId xmlns:a16="http://schemas.microsoft.com/office/drawing/2014/main" id="{42EA6C1E-E4C2-A740-8170-64BA3608FD0C}"/>
            </a:ext>
          </a:extLst>
        </xdr:cNvPr>
        <xdr:cNvPicPr>
          <a:picLocks noChangeAspect="1"/>
        </xdr:cNvPicPr>
      </xdr:nvPicPr>
      <xdr:blipFill rotWithShape="1">
        <a:blip xmlns:r="http://schemas.openxmlformats.org/officeDocument/2006/relationships" r:embed="rId1"/>
        <a:srcRect r="86505"/>
        <a:stretch/>
      </xdr:blipFill>
      <xdr:spPr>
        <a:xfrm>
          <a:off x="367631" y="73973"/>
          <a:ext cx="1114035" cy="952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135466</xdr:colOff>
      <xdr:row>0</xdr:row>
      <xdr:rowOff>321734</xdr:rowOff>
    </xdr:from>
    <xdr:to>
      <xdr:col>1</xdr:col>
      <xdr:colOff>1249501</xdr:colOff>
      <xdr:row>2</xdr:row>
      <xdr:rowOff>190501</xdr:rowOff>
    </xdr:to>
    <xdr:pic>
      <xdr:nvPicPr>
        <xdr:cNvPr id="5" name="Imagen 4">
          <a:extLst>
            <a:ext uri="{FF2B5EF4-FFF2-40B4-BE49-F238E27FC236}">
              <a16:creationId xmlns:a16="http://schemas.microsoft.com/office/drawing/2014/main" id="{1F8921F2-3ABD-2E4A-BDE3-54C795046D23}"/>
            </a:ext>
          </a:extLst>
        </xdr:cNvPr>
        <xdr:cNvPicPr>
          <a:picLocks noChangeAspect="1"/>
        </xdr:cNvPicPr>
      </xdr:nvPicPr>
      <xdr:blipFill rotWithShape="1">
        <a:blip xmlns:r="http://schemas.openxmlformats.org/officeDocument/2006/relationships" r:embed="rId1"/>
        <a:srcRect r="86505"/>
        <a:stretch/>
      </xdr:blipFill>
      <xdr:spPr>
        <a:xfrm>
          <a:off x="321733" y="321734"/>
          <a:ext cx="1114035" cy="952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471714</xdr:colOff>
      <xdr:row>0</xdr:row>
      <xdr:rowOff>2617</xdr:rowOff>
    </xdr:from>
    <xdr:to>
      <xdr:col>1</xdr:col>
      <xdr:colOff>889000</xdr:colOff>
      <xdr:row>2</xdr:row>
      <xdr:rowOff>30196</xdr:rowOff>
    </xdr:to>
    <xdr:pic>
      <xdr:nvPicPr>
        <xdr:cNvPr id="3" name="Imagen 2">
          <a:extLst>
            <a:ext uri="{FF2B5EF4-FFF2-40B4-BE49-F238E27FC236}">
              <a16:creationId xmlns:a16="http://schemas.microsoft.com/office/drawing/2014/main" id="{DDC6BCCE-EE7C-0543-A89C-ED389D84A758}"/>
            </a:ext>
          </a:extLst>
        </xdr:cNvPr>
        <xdr:cNvPicPr>
          <a:picLocks noChangeAspect="1"/>
        </xdr:cNvPicPr>
      </xdr:nvPicPr>
      <xdr:blipFill rotWithShape="1">
        <a:blip xmlns:r="http://schemas.openxmlformats.org/officeDocument/2006/relationships" r:embed="rId1"/>
        <a:srcRect r="86505"/>
        <a:stretch/>
      </xdr:blipFill>
      <xdr:spPr>
        <a:xfrm>
          <a:off x="471714" y="2617"/>
          <a:ext cx="1088572" cy="9528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365125</xdr:colOff>
      <xdr:row>0</xdr:row>
      <xdr:rowOff>0</xdr:rowOff>
    </xdr:from>
    <xdr:to>
      <xdr:col>2</xdr:col>
      <xdr:colOff>1145785</xdr:colOff>
      <xdr:row>2</xdr:row>
      <xdr:rowOff>175339</xdr:rowOff>
    </xdr:to>
    <xdr:pic>
      <xdr:nvPicPr>
        <xdr:cNvPr id="3" name="Imagen 2">
          <a:extLst>
            <a:ext uri="{FF2B5EF4-FFF2-40B4-BE49-F238E27FC236}">
              <a16:creationId xmlns:a16="http://schemas.microsoft.com/office/drawing/2014/main" id="{B3B91687-062E-A94C-9B07-3AB5F098C09D}"/>
            </a:ext>
          </a:extLst>
        </xdr:cNvPr>
        <xdr:cNvPicPr>
          <a:picLocks noChangeAspect="1"/>
        </xdr:cNvPicPr>
      </xdr:nvPicPr>
      <xdr:blipFill rotWithShape="1">
        <a:blip xmlns:r="http://schemas.openxmlformats.org/officeDocument/2006/relationships" r:embed="rId1"/>
        <a:srcRect r="86505"/>
        <a:stretch/>
      </xdr:blipFill>
      <xdr:spPr>
        <a:xfrm>
          <a:off x="1682750" y="0"/>
          <a:ext cx="780660" cy="6674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51955</xdr:colOff>
      <xdr:row>0</xdr:row>
      <xdr:rowOff>160574</xdr:rowOff>
    </xdr:from>
    <xdr:to>
      <xdr:col>1</xdr:col>
      <xdr:colOff>3125</xdr:colOff>
      <xdr:row>2</xdr:row>
      <xdr:rowOff>325833</xdr:rowOff>
    </xdr:to>
    <xdr:pic>
      <xdr:nvPicPr>
        <xdr:cNvPr id="2" name="Imagen 1">
          <a:extLst>
            <a:ext uri="{FF2B5EF4-FFF2-40B4-BE49-F238E27FC236}">
              <a16:creationId xmlns:a16="http://schemas.microsoft.com/office/drawing/2014/main" id="{2BE309A3-8495-B346-A383-24DDFD4D447A}"/>
            </a:ext>
          </a:extLst>
        </xdr:cNvPr>
        <xdr:cNvPicPr>
          <a:picLocks noChangeAspect="1"/>
        </xdr:cNvPicPr>
      </xdr:nvPicPr>
      <xdr:blipFill rotWithShape="1">
        <a:blip xmlns:r="http://schemas.openxmlformats.org/officeDocument/2006/relationships" r:embed="rId1"/>
        <a:srcRect r="86505"/>
        <a:stretch/>
      </xdr:blipFill>
      <xdr:spPr>
        <a:xfrm>
          <a:off x="51955" y="160574"/>
          <a:ext cx="1170370" cy="9018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105834</xdr:colOff>
      <xdr:row>0</xdr:row>
      <xdr:rowOff>47037</xdr:rowOff>
    </xdr:from>
    <xdr:to>
      <xdr:col>0</xdr:col>
      <xdr:colOff>976019</xdr:colOff>
      <xdr:row>2</xdr:row>
      <xdr:rowOff>156045</xdr:rowOff>
    </xdr:to>
    <xdr:pic>
      <xdr:nvPicPr>
        <xdr:cNvPr id="3" name="Imagen 2">
          <a:extLst>
            <a:ext uri="{FF2B5EF4-FFF2-40B4-BE49-F238E27FC236}">
              <a16:creationId xmlns:a16="http://schemas.microsoft.com/office/drawing/2014/main" id="{E39D510C-7876-FB4A-8DA8-AB458DF12711}"/>
            </a:ext>
          </a:extLst>
        </xdr:cNvPr>
        <xdr:cNvPicPr>
          <a:picLocks noChangeAspect="1"/>
        </xdr:cNvPicPr>
      </xdr:nvPicPr>
      <xdr:blipFill rotWithShape="1">
        <a:blip xmlns:r="http://schemas.openxmlformats.org/officeDocument/2006/relationships" r:embed="rId1"/>
        <a:srcRect r="86505"/>
        <a:stretch/>
      </xdr:blipFill>
      <xdr:spPr>
        <a:xfrm>
          <a:off x="105834" y="47037"/>
          <a:ext cx="870185" cy="74400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186267</xdr:colOff>
      <xdr:row>1</xdr:row>
      <xdr:rowOff>157692</xdr:rowOff>
    </xdr:from>
    <xdr:ext cx="38100" cy="3248025"/>
    <xdr:grpSp>
      <xdr:nvGrpSpPr>
        <xdr:cNvPr id="2" name="Shape 2">
          <a:extLst>
            <a:ext uri="{FF2B5EF4-FFF2-40B4-BE49-F238E27FC236}">
              <a16:creationId xmlns:a16="http://schemas.microsoft.com/office/drawing/2014/main" id="{00000000-0008-0000-0300-000002000000}"/>
            </a:ext>
          </a:extLst>
        </xdr:cNvPr>
        <xdr:cNvGrpSpPr/>
      </xdr:nvGrpSpPr>
      <xdr:grpSpPr>
        <a:xfrm>
          <a:off x="965200" y="801159"/>
          <a:ext cx="38100" cy="3248025"/>
          <a:chOff x="5341238" y="2155988"/>
          <a:chExt cx="9525" cy="3248025"/>
        </a:xfrm>
      </xdr:grpSpPr>
      <xdr:cxnSp macro="">
        <xdr:nvCxnSpPr>
          <xdr:cNvPr id="3" name="Shape 3">
            <a:extLst>
              <a:ext uri="{FF2B5EF4-FFF2-40B4-BE49-F238E27FC236}">
                <a16:creationId xmlns:a16="http://schemas.microsoft.com/office/drawing/2014/main" id="{00000000-0008-0000-0300-000003000000}"/>
              </a:ext>
            </a:extLst>
          </xdr:cNvPr>
          <xdr:cNvCxnSpPr/>
        </xdr:nvCxnSpPr>
        <xdr:spPr>
          <a:xfrm rot="10800000" flipH="1">
            <a:off x="5341238" y="2155988"/>
            <a:ext cx="9525" cy="3248025"/>
          </a:xfrm>
          <a:prstGeom prst="straightConnector1">
            <a:avLst/>
          </a:prstGeom>
          <a:noFill/>
          <a:ln w="38100" cap="flat" cmpd="sng">
            <a:solidFill>
              <a:schemeClr val="accent6"/>
            </a:solidFill>
            <a:prstDash val="solid"/>
            <a:round/>
            <a:headEnd type="none" w="sm" len="sm"/>
            <a:tailEnd type="triangle" w="med" len="med"/>
          </a:ln>
        </xdr:spPr>
      </xdr:cxnSp>
    </xdr:grpSp>
    <xdr:clientData fLocksWithSheet="0"/>
  </xdr:oneCellAnchor>
  <xdr:oneCellAnchor>
    <xdr:from>
      <xdr:col>1</xdr:col>
      <xdr:colOff>314325</xdr:colOff>
      <xdr:row>10</xdr:row>
      <xdr:rowOff>180975</xdr:rowOff>
    </xdr:from>
    <xdr:ext cx="7534275" cy="38100"/>
    <xdr:grpSp>
      <xdr:nvGrpSpPr>
        <xdr:cNvPr id="4" name="Shape 2">
          <a:extLst>
            <a:ext uri="{FF2B5EF4-FFF2-40B4-BE49-F238E27FC236}">
              <a16:creationId xmlns:a16="http://schemas.microsoft.com/office/drawing/2014/main" id="{00000000-0008-0000-0300-000004000000}"/>
            </a:ext>
          </a:extLst>
        </xdr:cNvPr>
        <xdr:cNvGrpSpPr/>
      </xdr:nvGrpSpPr>
      <xdr:grpSpPr>
        <a:xfrm>
          <a:off x="1093258" y="4820708"/>
          <a:ext cx="7534275" cy="38100"/>
          <a:chOff x="1578863" y="3775238"/>
          <a:chExt cx="7534275" cy="9525"/>
        </a:xfrm>
      </xdr:grpSpPr>
      <xdr:cxnSp macro="">
        <xdr:nvCxnSpPr>
          <xdr:cNvPr id="5" name="Shape 4">
            <a:extLst>
              <a:ext uri="{FF2B5EF4-FFF2-40B4-BE49-F238E27FC236}">
                <a16:creationId xmlns:a16="http://schemas.microsoft.com/office/drawing/2014/main" id="{00000000-0008-0000-0300-000005000000}"/>
              </a:ext>
            </a:extLst>
          </xdr:cNvPr>
          <xdr:cNvCxnSpPr/>
        </xdr:nvCxnSpPr>
        <xdr:spPr>
          <a:xfrm rot="10800000" flipH="1">
            <a:off x="1578863" y="3775238"/>
            <a:ext cx="7534275" cy="9525"/>
          </a:xfrm>
          <a:prstGeom prst="straightConnector1">
            <a:avLst/>
          </a:prstGeom>
          <a:noFill/>
          <a:ln w="38100" cap="flat" cmpd="sng">
            <a:solidFill>
              <a:schemeClr val="accent6"/>
            </a:solidFill>
            <a:prstDash val="solid"/>
            <a:round/>
            <a:headEnd type="none" w="sm" len="sm"/>
            <a:tailEnd type="triangle" w="med" len="med"/>
          </a:ln>
        </xdr:spPr>
      </xdr:cxnSp>
    </xdr:grpSp>
    <xdr:clientData fLocksWithSheet="0"/>
  </xdr:oneCellAnchor>
  <xdr:oneCellAnchor>
    <xdr:from>
      <xdr:col>11</xdr:col>
      <xdr:colOff>169333</xdr:colOff>
      <xdr:row>1</xdr:row>
      <xdr:rowOff>123825</xdr:rowOff>
    </xdr:from>
    <xdr:ext cx="38100" cy="3248025"/>
    <xdr:grpSp>
      <xdr:nvGrpSpPr>
        <xdr:cNvPr id="6" name="Shape 2">
          <a:extLst>
            <a:ext uri="{FF2B5EF4-FFF2-40B4-BE49-F238E27FC236}">
              <a16:creationId xmlns:a16="http://schemas.microsoft.com/office/drawing/2014/main" id="{00000000-0008-0000-0300-000006000000}"/>
            </a:ext>
          </a:extLst>
        </xdr:cNvPr>
        <xdr:cNvGrpSpPr/>
      </xdr:nvGrpSpPr>
      <xdr:grpSpPr>
        <a:xfrm>
          <a:off x="11768666" y="767292"/>
          <a:ext cx="38100" cy="3248025"/>
          <a:chOff x="5341238" y="2155988"/>
          <a:chExt cx="9525" cy="3248025"/>
        </a:xfrm>
      </xdr:grpSpPr>
      <xdr:cxnSp macro="">
        <xdr:nvCxnSpPr>
          <xdr:cNvPr id="7" name="Shape 5">
            <a:extLst>
              <a:ext uri="{FF2B5EF4-FFF2-40B4-BE49-F238E27FC236}">
                <a16:creationId xmlns:a16="http://schemas.microsoft.com/office/drawing/2014/main" id="{00000000-0008-0000-0300-000007000000}"/>
              </a:ext>
            </a:extLst>
          </xdr:cNvPr>
          <xdr:cNvCxnSpPr/>
        </xdr:nvCxnSpPr>
        <xdr:spPr>
          <a:xfrm rot="10800000" flipH="1">
            <a:off x="5341238" y="2155988"/>
            <a:ext cx="9525" cy="3248025"/>
          </a:xfrm>
          <a:prstGeom prst="straightConnector1">
            <a:avLst/>
          </a:prstGeom>
          <a:noFill/>
          <a:ln w="38100" cap="flat" cmpd="sng">
            <a:solidFill>
              <a:schemeClr val="accent6"/>
            </a:solidFill>
            <a:prstDash val="solid"/>
            <a:round/>
            <a:headEnd type="none" w="sm" len="sm"/>
            <a:tailEnd type="triangle" w="med" len="med"/>
          </a:ln>
        </xdr:spPr>
      </xdr:cxnSp>
    </xdr:grpSp>
    <xdr:clientData fLocksWithSheet="0"/>
  </xdr:oneCellAnchor>
  <xdr:oneCellAnchor>
    <xdr:from>
      <xdr:col>11</xdr:col>
      <xdr:colOff>790575</xdr:colOff>
      <xdr:row>10</xdr:row>
      <xdr:rowOff>190500</xdr:rowOff>
    </xdr:from>
    <xdr:ext cx="5676900" cy="38100"/>
    <xdr:grpSp>
      <xdr:nvGrpSpPr>
        <xdr:cNvPr id="8" name="Shape 2">
          <a:extLst>
            <a:ext uri="{FF2B5EF4-FFF2-40B4-BE49-F238E27FC236}">
              <a16:creationId xmlns:a16="http://schemas.microsoft.com/office/drawing/2014/main" id="{00000000-0008-0000-0300-000008000000}"/>
            </a:ext>
          </a:extLst>
        </xdr:cNvPr>
        <xdr:cNvGrpSpPr/>
      </xdr:nvGrpSpPr>
      <xdr:grpSpPr>
        <a:xfrm>
          <a:off x="12135908" y="4830233"/>
          <a:ext cx="5676900" cy="38100"/>
          <a:chOff x="2507550" y="3765713"/>
          <a:chExt cx="5676900" cy="28575"/>
        </a:xfrm>
      </xdr:grpSpPr>
      <xdr:cxnSp macro="">
        <xdr:nvCxnSpPr>
          <xdr:cNvPr id="9" name="Shape 6">
            <a:extLst>
              <a:ext uri="{FF2B5EF4-FFF2-40B4-BE49-F238E27FC236}">
                <a16:creationId xmlns:a16="http://schemas.microsoft.com/office/drawing/2014/main" id="{00000000-0008-0000-0300-000009000000}"/>
              </a:ext>
            </a:extLst>
          </xdr:cNvPr>
          <xdr:cNvCxnSpPr/>
        </xdr:nvCxnSpPr>
        <xdr:spPr>
          <a:xfrm rot="10800000" flipH="1">
            <a:off x="2507550" y="3765713"/>
            <a:ext cx="5676900" cy="28575"/>
          </a:xfrm>
          <a:prstGeom prst="straightConnector1">
            <a:avLst/>
          </a:prstGeom>
          <a:noFill/>
          <a:ln w="38100" cap="flat" cmpd="sng">
            <a:solidFill>
              <a:schemeClr val="accent6"/>
            </a:solidFill>
            <a:prstDash val="solid"/>
            <a:round/>
            <a:headEnd type="none" w="sm" len="sm"/>
            <a:tailEnd type="triangle" w="med" len="med"/>
          </a:ln>
        </xdr:spPr>
      </xdr:cxnSp>
    </xdr:grpSp>
    <xdr:clientData fLocksWithSheet="0"/>
  </xdr:oneCellAnchor>
</xdr:wsDr>
</file>

<file path=xl/drawings/drawing8.xml><?xml version="1.0" encoding="utf-8"?>
<xdr:wsDr xmlns:xdr="http://schemas.openxmlformats.org/drawingml/2006/spreadsheetDrawing" xmlns:a="http://schemas.openxmlformats.org/drawingml/2006/main">
  <xdr:twoCellAnchor editAs="oneCell">
    <xdr:from>
      <xdr:col>0</xdr:col>
      <xdr:colOff>613103</xdr:colOff>
      <xdr:row>0</xdr:row>
      <xdr:rowOff>58391</xdr:rowOff>
    </xdr:from>
    <xdr:to>
      <xdr:col>0</xdr:col>
      <xdr:colOff>1692990</xdr:colOff>
      <xdr:row>2</xdr:row>
      <xdr:rowOff>222614</xdr:rowOff>
    </xdr:to>
    <xdr:pic>
      <xdr:nvPicPr>
        <xdr:cNvPr id="4" name="Imagen 3">
          <a:extLst>
            <a:ext uri="{FF2B5EF4-FFF2-40B4-BE49-F238E27FC236}">
              <a16:creationId xmlns:a16="http://schemas.microsoft.com/office/drawing/2014/main" id="{55EDA048-2EA2-4D41-92C5-79CC3605B72B}"/>
            </a:ext>
          </a:extLst>
        </xdr:cNvPr>
        <xdr:cNvPicPr>
          <a:picLocks noChangeAspect="1"/>
        </xdr:cNvPicPr>
      </xdr:nvPicPr>
      <xdr:blipFill rotWithShape="1">
        <a:blip xmlns:r="http://schemas.openxmlformats.org/officeDocument/2006/relationships" r:embed="rId1"/>
        <a:srcRect r="86505"/>
        <a:stretch/>
      </xdr:blipFill>
      <xdr:spPr>
        <a:xfrm>
          <a:off x="613103" y="58391"/>
          <a:ext cx="1079887" cy="9233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Volumes/Backup/Documents/Parques/Contrato%20072-2020/Junio/DIG_OAP_4/3.%20Riesgos%20-%20Politica%20-%20Contexto/DE_FO_02_Mapa_riesgos_V_13_DE_FO_11_Matriz_oportunidades_V_2-1%20propuesta%20context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NATALIA/Downloads/Mapa%20de%20Riesgos%20y%20Oportunidades%20NATICA%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onicarosaniasandovalaraque/Library/Containers/com.microsoft.Excel/Data/Library/Application%20Support/Microsoft/F-E-SIG-28_mapa%20de%20riesgos%20institucional%2022-07-2021%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DATOS OCULTOS"/>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Conveciones Riesgo Ajustada"/>
      <sheetName val="Tablas de apoyo"/>
      <sheetName val="Matriz RG-RC-RSD"/>
      <sheetName val="Det imp Rcorrupcion"/>
      <sheetName val="Impacto R. Corrupción"/>
      <sheetName val="Matriz oportunidades V_2"/>
      <sheetName val="IDENTIFICACION POR ITEM"/>
      <sheetName val="Mapa de riesgos "/>
      <sheetName val="Análisis del Contexto "/>
      <sheetName val="contexto por proceso"/>
    </sheetNames>
    <sheetDataSet>
      <sheetData sheetId="0">
        <row r="2">
          <cell r="A2" t="str">
            <v xml:space="preserve">Administración y Manejo del Sistema Nacional de Parques Naturales </v>
          </cell>
        </row>
        <row r="3">
          <cell r="A3" t="str">
            <v>Adquisición de Bienes y Servicios</v>
          </cell>
        </row>
        <row r="4">
          <cell r="A4" t="str">
            <v>Atención al Usuario</v>
          </cell>
        </row>
        <row r="5">
          <cell r="A5" t="str">
            <v>Coordinación del SINAP</v>
          </cell>
        </row>
        <row r="6">
          <cell r="A6" t="str">
            <v>Direccionamiento Estratégico</v>
          </cell>
        </row>
        <row r="7">
          <cell r="A7" t="str">
            <v>Evaluación a los Sistemas de Gestión</v>
          </cell>
        </row>
        <row r="8">
          <cell r="A8" t="str">
            <v xml:space="preserve">Gestión de Comunicaciones </v>
          </cell>
        </row>
        <row r="9">
          <cell r="A9" t="str">
            <v>Gestión de recursos Financieros</v>
          </cell>
        </row>
        <row r="10">
          <cell r="A10" t="str">
            <v>Gestión de Recursos Físicos</v>
          </cell>
        </row>
        <row r="11">
          <cell r="A11" t="str">
            <v>Gestión del Talento Humano</v>
          </cell>
        </row>
        <row r="12">
          <cell r="A12" t="str">
            <v>Gestión Jurídica</v>
          </cell>
        </row>
        <row r="13">
          <cell r="A13" t="str">
            <v xml:space="preserve">Gestión y Administración de la Información </v>
          </cell>
        </row>
        <row r="14">
          <cell r="A14" t="str">
            <v>Sostenibilidad Financiera</v>
          </cell>
        </row>
        <row r="23">
          <cell r="A23" t="str">
            <v>De corrupción</v>
          </cell>
        </row>
        <row r="24">
          <cell r="A24" t="str">
            <v>De Cumplimiento</v>
          </cell>
        </row>
        <row r="25">
          <cell r="A25" t="str">
            <v>De Imagen o reputacionaL</v>
          </cell>
        </row>
        <row r="26">
          <cell r="A26" t="str">
            <v>De Seguridad digital</v>
          </cell>
        </row>
        <row r="27">
          <cell r="A27" t="str">
            <v>Estratégicos</v>
          </cell>
        </row>
        <row r="28">
          <cell r="A28" t="str">
            <v>Financieros</v>
          </cell>
        </row>
        <row r="29">
          <cell r="A29" t="str">
            <v>Operativos</v>
          </cell>
        </row>
        <row r="30">
          <cell r="A30" t="str">
            <v>Tecnológicos</v>
          </cell>
        </row>
      </sheetData>
      <sheetData sheetId="1"/>
      <sheetData sheetId="2"/>
      <sheetData sheetId="3"/>
      <sheetData sheetId="4"/>
      <sheetData sheetId="5"/>
      <sheetData sheetId="6"/>
      <sheetData sheetId="7"/>
      <sheetData sheetId="8"/>
      <sheetData sheetId="9">
        <row r="2">
          <cell r="A2" t="str">
            <v xml:space="preserve">Administración y Manejo del Sistema Nacional de Parques Naturales </v>
          </cell>
        </row>
      </sheetData>
      <sheetData sheetId="10">
        <row r="2">
          <cell r="A2" t="str">
            <v xml:space="preserve">Administración y Manejo del Sistema Nacional de Parques Naturales </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Impacto"/>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Z:/Users/monicarosaniasandovalaraque/Downloads/1.%20Matriz_mapa_riesgos_PNNC%2006072021_1-1-2.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E6AA3673-9839-8541-A97E-EF3AB77B3F6A}">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C34DBEB-2D7D-0C4B-83AA-23F04E84E4E6}" name="TablaDinámica1" cacheId="1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x="2"/>
        <item x="3"/>
        <item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57D5821-CC93-8F45-9CFE-ED4DA8A0B5E6}" name="Tabla1" displayName="Tabla1" ref="B209:C219" totalsRowShown="0" headerRowDxfId="746" dataDxfId="745">
  <autoFilter ref="B209:C219" xr:uid="{00000000-0009-0000-0100-000001000000}"/>
  <tableColumns count="2">
    <tableColumn id="1" xr3:uid="{594614B8-9922-3E4E-8153-F42B5AA2F145}" name="Criterios" dataDxfId="744"/>
    <tableColumn id="2" xr3:uid="{43A9DD55-5036-1645-A729-9916996F01B1}" name="Subcriterios" dataDxfId="743"/>
  </tableColumns>
  <tableStyleInfo name="TableStyleMedium2"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hyperlink" Target="https://drive.google.com/drive/folders/1SsjxAoYIfJV62Ixr_fl8AG7q76LFw7Yf?usp=sharing" TargetMode="External"/><Relationship Id="rId13" Type="http://schemas.openxmlformats.org/officeDocument/2006/relationships/vmlDrawing" Target="../drawings/vmlDrawing2.vml"/><Relationship Id="rId3" Type="http://schemas.openxmlformats.org/officeDocument/2006/relationships/hyperlink" Target="https://drive.google.com/drive/folders/1rntw7T3mtfTW8aFI3azmod6cW6Fl5k6I?usp=share_link" TargetMode="External"/><Relationship Id="rId7" Type="http://schemas.openxmlformats.org/officeDocument/2006/relationships/hyperlink" Target="https://drive.google.com/drive/folders/1lmKv_YtEvh66bZi6X5P4NiGiFDGR3vGR?usp=drive_link" TargetMode="External"/><Relationship Id="rId12" Type="http://schemas.openxmlformats.org/officeDocument/2006/relationships/drawing" Target="../drawings/drawing3.xml"/><Relationship Id="rId2" Type="http://schemas.openxmlformats.org/officeDocument/2006/relationships/hyperlink" Target="https://drive.google.com/drive/folders/1uLEEKbB1_t4A-cfiuNbP7AvvwgNt9Lzs?usp=sharing" TargetMode="External"/><Relationship Id="rId1" Type="http://schemas.openxmlformats.org/officeDocument/2006/relationships/hyperlink" Target="https://drive.google.com/drive/folders/1Y-IMF-b_dKHXm4WI-lIZkOkTffjgGi8o" TargetMode="External"/><Relationship Id="rId6" Type="http://schemas.openxmlformats.org/officeDocument/2006/relationships/hyperlink" Target="https://drive.google.com/drive/folders/1YoqASDENJtN_gJXv2B61ivGrCSUKjFaC?usp=sharing" TargetMode="External"/><Relationship Id="rId11" Type="http://schemas.openxmlformats.org/officeDocument/2006/relationships/printerSettings" Target="../printerSettings/printerSettings2.bin"/><Relationship Id="rId5" Type="http://schemas.openxmlformats.org/officeDocument/2006/relationships/hyperlink" Target="https://drive.google.com/drive/folders/1YqN1GvtijmPQ2yMg61dvsHr_nT1BjGK6?usp=sharing" TargetMode="External"/><Relationship Id="rId10" Type="http://schemas.openxmlformats.org/officeDocument/2006/relationships/hyperlink" Target="https://drive.google.com/drive/folders/1nAMhFwZHJH4YW6ueWdlEz7Loyjaf70IW?usp=sharing" TargetMode="External"/><Relationship Id="rId4" Type="http://schemas.openxmlformats.org/officeDocument/2006/relationships/hyperlink" Target="https://drive.google.com/drive/folders/1o0_zmA_In1mEeHW7Ls-9vi9FoCMUdP85" TargetMode="External"/><Relationship Id="rId9" Type="http://schemas.openxmlformats.org/officeDocument/2006/relationships/hyperlink" Target="https://drive.google.com/drive/folders/1Mk9snWtHHC_JWzk7IRSehA9Uhwyp0eOu?usp=sharing" TargetMode="External"/><Relationship Id="rId1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924"/>
  <sheetViews>
    <sheetView zoomScale="114" zoomScaleNormal="125" workbookViewId="0">
      <selection activeCell="B7" sqref="B7:D7"/>
    </sheetView>
  </sheetViews>
  <sheetFormatPr baseColWidth="10" defaultColWidth="14.5" defaultRowHeight="15" customHeight="1"/>
  <cols>
    <col min="1" max="1" width="25.6640625" style="25" customWidth="1"/>
    <col min="2" max="2" width="53" style="25" customWidth="1"/>
    <col min="3" max="3" width="33.83203125" style="25" customWidth="1"/>
    <col min="4" max="4" width="24.33203125" style="25" customWidth="1"/>
    <col min="5" max="27" width="10.6640625" style="25" customWidth="1"/>
    <col min="28" max="16384" width="14.5" style="25"/>
  </cols>
  <sheetData>
    <row r="1" spans="1:7" ht="33" customHeight="1">
      <c r="A1" s="1260"/>
      <c r="B1" s="1261" t="s">
        <v>415</v>
      </c>
      <c r="C1" s="1262"/>
      <c r="D1" s="414" t="s">
        <v>56</v>
      </c>
    </row>
    <row r="2" spans="1:7" ht="33" customHeight="1">
      <c r="A2" s="1260"/>
      <c r="B2" s="1262"/>
      <c r="C2" s="1262"/>
      <c r="D2" s="414" t="s">
        <v>1297</v>
      </c>
    </row>
    <row r="3" spans="1:7" s="27" customFormat="1" ht="33" customHeight="1">
      <c r="A3" s="1260"/>
      <c r="B3" s="1262"/>
      <c r="C3" s="1262"/>
      <c r="D3" s="414" t="s">
        <v>1959</v>
      </c>
      <c r="E3" s="26"/>
    </row>
    <row r="4" spans="1:7" ht="12.75" customHeight="1">
      <c r="A4" s="28"/>
      <c r="B4" s="28"/>
      <c r="C4" s="28"/>
      <c r="D4" s="28"/>
      <c r="E4" s="29"/>
    </row>
    <row r="5" spans="1:7" ht="16.5" customHeight="1">
      <c r="A5" s="275" t="s">
        <v>47</v>
      </c>
      <c r="B5" s="1264" t="s">
        <v>148</v>
      </c>
      <c r="C5" s="1264"/>
      <c r="D5" s="1264"/>
      <c r="E5" s="276">
        <v>1</v>
      </c>
    </row>
    <row r="6" spans="1:7" ht="6" customHeight="1">
      <c r="A6" s="28"/>
      <c r="B6" s="28"/>
      <c r="C6" s="28"/>
      <c r="D6" s="28"/>
      <c r="E6" s="277"/>
    </row>
    <row r="7" spans="1:7" ht="29" customHeight="1">
      <c r="A7" s="43" t="s">
        <v>355</v>
      </c>
      <c r="B7" s="1263">
        <v>44378</v>
      </c>
      <c r="C7" s="1263"/>
      <c r="D7" s="1263"/>
      <c r="E7" s="277"/>
    </row>
    <row r="8" spans="1:7" ht="8" customHeight="1">
      <c r="A8" s="30"/>
      <c r="B8" s="28"/>
      <c r="C8" s="28"/>
      <c r="D8" s="28"/>
      <c r="E8" s="277"/>
    </row>
    <row r="9" spans="1:7" ht="39" customHeight="1">
      <c r="A9" s="43" t="s">
        <v>48</v>
      </c>
      <c r="B9" s="1247" t="s">
        <v>229</v>
      </c>
      <c r="C9" s="1247"/>
      <c r="D9" s="1248"/>
      <c r="E9" s="277"/>
    </row>
    <row r="10" spans="1:7" ht="12.75" customHeight="1">
      <c r="A10" s="28"/>
      <c r="B10" s="28"/>
      <c r="C10" s="28"/>
      <c r="D10" s="28"/>
      <c r="E10" s="277"/>
    </row>
    <row r="11" spans="1:7" ht="17" customHeight="1">
      <c r="A11" s="1249" t="s">
        <v>212</v>
      </c>
      <c r="B11" s="1250"/>
      <c r="C11" s="1250"/>
      <c r="D11" s="1251"/>
      <c r="E11" s="277"/>
    </row>
    <row r="12" spans="1:7" ht="17" customHeight="1">
      <c r="A12" s="31" t="s">
        <v>49</v>
      </c>
      <c r="B12" s="31" t="s">
        <v>50</v>
      </c>
      <c r="C12" s="1244" t="s">
        <v>51</v>
      </c>
      <c r="D12" s="1245"/>
      <c r="E12" s="277"/>
    </row>
    <row r="13" spans="1:7" ht="125" customHeight="1">
      <c r="A13" s="32" t="s">
        <v>52</v>
      </c>
      <c r="B13" s="278" t="s">
        <v>433</v>
      </c>
      <c r="C13" s="1157" t="s">
        <v>434</v>
      </c>
      <c r="D13" s="1156"/>
      <c r="E13" s="277"/>
    </row>
    <row r="14" spans="1:7" ht="144" customHeight="1">
      <c r="A14" s="32" t="s">
        <v>43</v>
      </c>
      <c r="B14" s="278" t="s">
        <v>435</v>
      </c>
      <c r="C14" s="1157" t="s">
        <v>436</v>
      </c>
      <c r="D14" s="1156"/>
      <c r="E14" s="277"/>
    </row>
    <row r="15" spans="1:7" ht="85" customHeight="1">
      <c r="A15" s="32" t="s">
        <v>10</v>
      </c>
      <c r="B15" s="278" t="s">
        <v>437</v>
      </c>
      <c r="C15" s="1157" t="s">
        <v>438</v>
      </c>
      <c r="D15" s="1156"/>
      <c r="E15" s="277"/>
      <c r="G15"/>
    </row>
    <row r="16" spans="1:7" s="27" customFormat="1" ht="153" customHeight="1">
      <c r="A16" s="32" t="s">
        <v>99</v>
      </c>
      <c r="B16" s="278" t="s">
        <v>439</v>
      </c>
      <c r="C16" s="1157" t="s">
        <v>440</v>
      </c>
      <c r="D16" s="1156"/>
      <c r="E16" s="277"/>
    </row>
    <row r="17" spans="1:5" s="27" customFormat="1" ht="65" customHeight="1">
      <c r="A17" s="32" t="s">
        <v>53</v>
      </c>
      <c r="B17" s="278" t="s">
        <v>441</v>
      </c>
      <c r="C17" s="1157" t="s">
        <v>442</v>
      </c>
      <c r="D17" s="1156"/>
      <c r="E17" s="277"/>
    </row>
    <row r="18" spans="1:5" ht="65" customHeight="1">
      <c r="A18" s="32" t="s">
        <v>101</v>
      </c>
      <c r="B18" s="279" t="s">
        <v>443</v>
      </c>
      <c r="C18" s="1157" t="s">
        <v>444</v>
      </c>
      <c r="D18" s="1156"/>
      <c r="E18" s="277"/>
    </row>
    <row r="19" spans="1:5" ht="144" customHeight="1">
      <c r="A19" s="32" t="s">
        <v>213</v>
      </c>
      <c r="B19" s="278" t="s">
        <v>445</v>
      </c>
      <c r="C19" s="1157" t="s">
        <v>446</v>
      </c>
      <c r="D19" s="1156"/>
      <c r="E19" s="277"/>
    </row>
    <row r="20" spans="1:5" ht="17" customHeight="1">
      <c r="A20" s="1239" t="s">
        <v>214</v>
      </c>
      <c r="B20" s="1240"/>
      <c r="C20" s="1241"/>
      <c r="D20" s="1242"/>
      <c r="E20" s="277"/>
    </row>
    <row r="21" spans="1:5" ht="17" customHeight="1">
      <c r="A21" s="31" t="s">
        <v>49</v>
      </c>
      <c r="B21" s="33" t="s">
        <v>50</v>
      </c>
      <c r="C21" s="1243" t="s">
        <v>51</v>
      </c>
      <c r="D21" s="1243"/>
      <c r="E21" s="277"/>
    </row>
    <row r="22" spans="1:5" ht="56" customHeight="1">
      <c r="A22" s="32" t="s">
        <v>215</v>
      </c>
      <c r="B22" s="280" t="s">
        <v>447</v>
      </c>
      <c r="C22" s="1157" t="s">
        <v>448</v>
      </c>
      <c r="D22" s="1156"/>
      <c r="E22" s="277"/>
    </row>
    <row r="23" spans="1:5" ht="29" customHeight="1">
      <c r="A23" s="32" t="s">
        <v>216</v>
      </c>
      <c r="B23" s="280" t="s">
        <v>229</v>
      </c>
      <c r="C23" s="1157" t="s">
        <v>229</v>
      </c>
      <c r="D23" s="1156"/>
      <c r="E23" s="277"/>
    </row>
    <row r="24" spans="1:5" ht="29" customHeight="1">
      <c r="A24" s="32" t="s">
        <v>217</v>
      </c>
      <c r="B24" s="280" t="s">
        <v>229</v>
      </c>
      <c r="C24" s="1157" t="s">
        <v>229</v>
      </c>
      <c r="D24" s="1156"/>
      <c r="E24" s="277"/>
    </row>
    <row r="25" spans="1:5" ht="126" customHeight="1">
      <c r="A25" s="32" t="s">
        <v>218</v>
      </c>
      <c r="B25" s="280" t="s">
        <v>449</v>
      </c>
      <c r="C25" s="1157" t="s">
        <v>450</v>
      </c>
      <c r="D25" s="1156"/>
      <c r="E25" s="277"/>
    </row>
    <row r="26" spans="1:5" ht="126" customHeight="1">
      <c r="A26" s="32" t="s">
        <v>219</v>
      </c>
      <c r="B26" s="280" t="s">
        <v>451</v>
      </c>
      <c r="C26" s="1157" t="s">
        <v>452</v>
      </c>
      <c r="D26" s="1156"/>
      <c r="E26" s="277"/>
    </row>
    <row r="27" spans="1:5" ht="29" customHeight="1">
      <c r="A27" s="32" t="s">
        <v>220</v>
      </c>
      <c r="B27" s="281" t="s">
        <v>229</v>
      </c>
      <c r="C27" s="1157"/>
      <c r="D27" s="1156"/>
      <c r="E27" s="277"/>
    </row>
    <row r="28" spans="1:5" ht="29" customHeight="1">
      <c r="A28" s="34" t="s">
        <v>221</v>
      </c>
      <c r="B28" s="281" t="s">
        <v>229</v>
      </c>
      <c r="C28" s="1157" t="s">
        <v>453</v>
      </c>
      <c r="D28" s="1156"/>
      <c r="E28" s="277"/>
    </row>
    <row r="29" spans="1:5" ht="29" customHeight="1">
      <c r="A29" s="32" t="s">
        <v>213</v>
      </c>
      <c r="B29" s="281" t="s">
        <v>229</v>
      </c>
      <c r="C29" s="1157" t="s">
        <v>454</v>
      </c>
      <c r="D29" s="1156"/>
      <c r="E29" s="277"/>
    </row>
    <row r="30" spans="1:5" ht="18" customHeight="1">
      <c r="A30" s="1234" t="s">
        <v>222</v>
      </c>
      <c r="B30" s="1235"/>
      <c r="C30" s="1236"/>
      <c r="D30" s="1237"/>
      <c r="E30" s="277"/>
    </row>
    <row r="31" spans="1:5" ht="22" customHeight="1">
      <c r="A31" s="31" t="s">
        <v>49</v>
      </c>
      <c r="B31" s="35" t="s">
        <v>54</v>
      </c>
      <c r="C31" s="1238" t="s">
        <v>55</v>
      </c>
      <c r="D31" s="1238"/>
      <c r="E31" s="277"/>
    </row>
    <row r="32" spans="1:5" s="157" customFormat="1" ht="102" customHeight="1">
      <c r="A32" s="34" t="s">
        <v>223</v>
      </c>
      <c r="B32" s="280" t="s">
        <v>229</v>
      </c>
      <c r="C32" s="1157" t="s">
        <v>455</v>
      </c>
      <c r="D32" s="1156"/>
      <c r="E32" s="277"/>
    </row>
    <row r="33" spans="1:5" s="157" customFormat="1" ht="41" customHeight="1">
      <c r="A33" s="34" t="s">
        <v>44</v>
      </c>
      <c r="B33" s="280" t="s">
        <v>229</v>
      </c>
      <c r="C33" s="1157" t="s">
        <v>456</v>
      </c>
      <c r="D33" s="1156"/>
      <c r="E33" s="277"/>
    </row>
    <row r="34" spans="1:5" s="157" customFormat="1" ht="103" customHeight="1">
      <c r="A34" s="34" t="s">
        <v>224</v>
      </c>
      <c r="B34" s="280" t="s">
        <v>457</v>
      </c>
      <c r="C34" s="1157" t="s">
        <v>458</v>
      </c>
      <c r="D34" s="1156"/>
      <c r="E34" s="277"/>
    </row>
    <row r="35" spans="1:5" s="157" customFormat="1" ht="30" customHeight="1">
      <c r="A35" s="34" t="s">
        <v>225</v>
      </c>
      <c r="B35" s="280" t="s">
        <v>229</v>
      </c>
      <c r="C35" s="1157" t="s">
        <v>229</v>
      </c>
      <c r="D35" s="1156"/>
      <c r="E35" s="277"/>
    </row>
    <row r="36" spans="1:5" s="157" customFormat="1" ht="76" customHeight="1">
      <c r="A36" s="34" t="s">
        <v>120</v>
      </c>
      <c r="B36" s="280" t="s">
        <v>229</v>
      </c>
      <c r="C36" s="1157" t="s">
        <v>459</v>
      </c>
      <c r="D36" s="1156"/>
      <c r="E36" s="277"/>
    </row>
    <row r="37" spans="1:5" s="157" customFormat="1" ht="25" customHeight="1">
      <c r="A37" s="34" t="s">
        <v>226</v>
      </c>
      <c r="B37" s="280" t="s">
        <v>229</v>
      </c>
      <c r="C37" s="1157" t="s">
        <v>229</v>
      </c>
      <c r="D37" s="1156"/>
      <c r="E37" s="277"/>
    </row>
    <row r="38" spans="1:5" s="157" customFormat="1" ht="57" customHeight="1">
      <c r="A38" s="34" t="s">
        <v>213</v>
      </c>
      <c r="B38" s="280" t="s">
        <v>460</v>
      </c>
      <c r="C38" s="1157" t="s">
        <v>229</v>
      </c>
      <c r="D38" s="1156"/>
      <c r="E38" s="277"/>
    </row>
    <row r="39" spans="1:5" ht="12.75" customHeight="1">
      <c r="B39" s="36"/>
      <c r="E39" s="282"/>
    </row>
    <row r="40" spans="1:5" ht="12.75" customHeight="1">
      <c r="E40" s="282"/>
    </row>
    <row r="41" spans="1:5" ht="12.75" customHeight="1">
      <c r="A41" s="283" t="s">
        <v>47</v>
      </c>
      <c r="B41" s="1230" t="s">
        <v>152</v>
      </c>
      <c r="C41" s="1222"/>
      <c r="D41" s="1222"/>
      <c r="E41" s="284">
        <v>2</v>
      </c>
    </row>
    <row r="42" spans="1:5" ht="12.75" customHeight="1">
      <c r="A42" s="285"/>
      <c r="B42" s="285"/>
      <c r="C42" s="285"/>
      <c r="D42" s="285"/>
      <c r="E42" s="286"/>
    </row>
    <row r="43" spans="1:5" ht="12.75" customHeight="1">
      <c r="A43" s="287" t="s">
        <v>355</v>
      </c>
      <c r="B43" s="1252">
        <v>44557</v>
      </c>
      <c r="C43" s="1190"/>
      <c r="D43" s="1190"/>
      <c r="E43" s="286"/>
    </row>
    <row r="44" spans="1:5" ht="12.75" customHeight="1">
      <c r="A44" s="287"/>
      <c r="B44" s="285"/>
      <c r="C44" s="285"/>
      <c r="D44" s="285"/>
      <c r="E44" s="286"/>
    </row>
    <row r="45" spans="1:5" ht="12.75" customHeight="1">
      <c r="A45" s="287" t="s">
        <v>48</v>
      </c>
      <c r="B45" s="1253" t="s">
        <v>229</v>
      </c>
      <c r="C45" s="1190"/>
      <c r="D45" s="1190"/>
      <c r="E45" s="286"/>
    </row>
    <row r="46" spans="1:5" ht="12.75" customHeight="1">
      <c r="A46" s="285"/>
      <c r="B46" s="285"/>
      <c r="C46" s="285"/>
      <c r="D46" s="285"/>
      <c r="E46" s="286"/>
    </row>
    <row r="47" spans="1:5" ht="12.75" customHeight="1">
      <c r="A47" s="1161" t="s">
        <v>212</v>
      </c>
      <c r="B47" s="1168"/>
      <c r="C47" s="1168"/>
      <c r="D47" s="1162"/>
      <c r="E47" s="286"/>
    </row>
    <row r="48" spans="1:5" ht="12.75" customHeight="1">
      <c r="A48" s="289" t="s">
        <v>49</v>
      </c>
      <c r="B48" s="289" t="s">
        <v>50</v>
      </c>
      <c r="C48" s="1158" t="s">
        <v>51</v>
      </c>
      <c r="D48" s="1160"/>
      <c r="E48" s="286"/>
    </row>
    <row r="49" spans="1:5" ht="12.75" customHeight="1">
      <c r="A49" s="290" t="s">
        <v>52</v>
      </c>
      <c r="B49" s="278" t="s">
        <v>461</v>
      </c>
      <c r="C49" s="1157" t="s">
        <v>462</v>
      </c>
      <c r="D49" s="1156"/>
      <c r="E49" s="286"/>
    </row>
    <row r="50" spans="1:5" ht="12.75" customHeight="1">
      <c r="A50" s="290" t="s">
        <v>43</v>
      </c>
      <c r="B50" s="278" t="s">
        <v>463</v>
      </c>
      <c r="C50" s="1157" t="s">
        <v>464</v>
      </c>
      <c r="D50" s="1156"/>
      <c r="E50" s="286"/>
    </row>
    <row r="51" spans="1:5" ht="12.75" customHeight="1">
      <c r="A51" s="290" t="s">
        <v>10</v>
      </c>
      <c r="B51" s="278" t="s">
        <v>465</v>
      </c>
      <c r="C51" s="1157" t="s">
        <v>466</v>
      </c>
      <c r="D51" s="1156"/>
      <c r="E51" s="286"/>
    </row>
    <row r="52" spans="1:5" ht="12.75" customHeight="1">
      <c r="A52" s="290" t="s">
        <v>99</v>
      </c>
      <c r="B52" s="278" t="s">
        <v>467</v>
      </c>
      <c r="C52" s="1157" t="s">
        <v>468</v>
      </c>
      <c r="D52" s="1156"/>
      <c r="E52" s="286"/>
    </row>
    <row r="53" spans="1:5" ht="12.75" customHeight="1">
      <c r="A53" s="290" t="s">
        <v>53</v>
      </c>
      <c r="B53" s="278" t="s">
        <v>469</v>
      </c>
      <c r="C53" s="1157" t="s">
        <v>470</v>
      </c>
      <c r="D53" s="1156"/>
      <c r="E53" s="286"/>
    </row>
    <row r="54" spans="1:5" ht="12.75" customHeight="1">
      <c r="A54" s="290" t="s">
        <v>101</v>
      </c>
      <c r="B54" s="279" t="s">
        <v>229</v>
      </c>
      <c r="C54" s="1157" t="s">
        <v>229</v>
      </c>
      <c r="D54" s="1156"/>
      <c r="E54" s="286"/>
    </row>
    <row r="55" spans="1:5" ht="12.75" customHeight="1">
      <c r="A55" s="290" t="s">
        <v>213</v>
      </c>
      <c r="B55" s="278" t="s">
        <v>471</v>
      </c>
      <c r="C55" s="1157" t="s">
        <v>472</v>
      </c>
      <c r="D55" s="1156"/>
      <c r="E55" s="286"/>
    </row>
    <row r="56" spans="1:5" ht="12.75" customHeight="1">
      <c r="A56" s="1163" t="s">
        <v>214</v>
      </c>
      <c r="B56" s="1159"/>
      <c r="C56" s="1159"/>
      <c r="D56" s="1160"/>
      <c r="E56" s="286"/>
    </row>
    <row r="57" spans="1:5" ht="12.75" customHeight="1">
      <c r="A57" s="289" t="s">
        <v>49</v>
      </c>
      <c r="B57" s="288" t="s">
        <v>50</v>
      </c>
      <c r="C57" s="1161" t="s">
        <v>51</v>
      </c>
      <c r="D57" s="1162"/>
      <c r="E57" s="286"/>
    </row>
    <row r="58" spans="1:5" ht="12.75" customHeight="1">
      <c r="A58" s="291" t="s">
        <v>215</v>
      </c>
      <c r="B58" s="280" t="s">
        <v>473</v>
      </c>
      <c r="C58" s="1157" t="s">
        <v>229</v>
      </c>
      <c r="D58" s="1156"/>
      <c r="E58" s="286"/>
    </row>
    <row r="59" spans="1:5" ht="12.75" customHeight="1">
      <c r="A59" s="291" t="s">
        <v>216</v>
      </c>
      <c r="B59" s="280" t="s">
        <v>474</v>
      </c>
      <c r="C59" s="1157" t="s">
        <v>229</v>
      </c>
      <c r="D59" s="1156"/>
      <c r="E59" s="286"/>
    </row>
    <row r="60" spans="1:5" ht="12.75" customHeight="1">
      <c r="A60" s="291" t="s">
        <v>217</v>
      </c>
      <c r="B60" s="280" t="s">
        <v>475</v>
      </c>
      <c r="C60" s="1157" t="s">
        <v>229</v>
      </c>
      <c r="D60" s="1156"/>
      <c r="E60" s="286"/>
    </row>
    <row r="61" spans="1:5" ht="12.75" customHeight="1">
      <c r="A61" s="291" t="s">
        <v>218</v>
      </c>
      <c r="B61" s="280" t="s">
        <v>476</v>
      </c>
      <c r="C61" s="1157" t="s">
        <v>229</v>
      </c>
      <c r="D61" s="1156"/>
      <c r="E61" s="286"/>
    </row>
    <row r="62" spans="1:5" ht="12.75" customHeight="1">
      <c r="A62" s="291" t="s">
        <v>219</v>
      </c>
      <c r="B62" s="280" t="s">
        <v>229</v>
      </c>
      <c r="C62" s="1157" t="s">
        <v>229</v>
      </c>
      <c r="D62" s="1156"/>
      <c r="E62" s="286"/>
    </row>
    <row r="63" spans="1:5" ht="12.75" customHeight="1">
      <c r="A63" s="291" t="s">
        <v>220</v>
      </c>
      <c r="B63" s="280" t="s">
        <v>477</v>
      </c>
      <c r="C63" s="1157" t="s">
        <v>229</v>
      </c>
      <c r="D63" s="1156"/>
      <c r="E63" s="286"/>
    </row>
    <row r="64" spans="1:5" ht="15" customHeight="1">
      <c r="A64" s="291" t="s">
        <v>221</v>
      </c>
      <c r="B64" s="281" t="s">
        <v>229</v>
      </c>
      <c r="C64" s="1157" t="s">
        <v>229</v>
      </c>
      <c r="D64" s="1156"/>
      <c r="E64" s="286"/>
    </row>
    <row r="65" spans="1:5" ht="15" customHeight="1">
      <c r="A65" s="290" t="s">
        <v>213</v>
      </c>
      <c r="B65" s="281" t="s">
        <v>229</v>
      </c>
      <c r="C65" s="1157" t="s">
        <v>229</v>
      </c>
      <c r="D65" s="1156"/>
      <c r="E65" s="286"/>
    </row>
    <row r="66" spans="1:5" ht="15" customHeight="1">
      <c r="A66" s="1158" t="s">
        <v>222</v>
      </c>
      <c r="B66" s="1159"/>
      <c r="C66" s="1159"/>
      <c r="D66" s="1160"/>
      <c r="E66" s="286"/>
    </row>
    <row r="67" spans="1:5" ht="15" customHeight="1">
      <c r="A67" s="289" t="s">
        <v>49</v>
      </c>
      <c r="B67" s="292" t="s">
        <v>54</v>
      </c>
      <c r="C67" s="1161" t="s">
        <v>55</v>
      </c>
      <c r="D67" s="1162"/>
      <c r="E67" s="286"/>
    </row>
    <row r="68" spans="1:5" ht="15" customHeight="1">
      <c r="A68" s="291" t="s">
        <v>223</v>
      </c>
      <c r="B68" s="293" t="s">
        <v>478</v>
      </c>
      <c r="C68" s="1157" t="s">
        <v>479</v>
      </c>
      <c r="D68" s="1156"/>
      <c r="E68" s="286"/>
    </row>
    <row r="69" spans="1:5" ht="15" customHeight="1">
      <c r="A69" s="291" t="s">
        <v>44</v>
      </c>
      <c r="B69" s="293" t="s">
        <v>480</v>
      </c>
      <c r="C69" s="1157" t="s">
        <v>481</v>
      </c>
      <c r="D69" s="1156"/>
      <c r="E69" s="286"/>
    </row>
    <row r="70" spans="1:5" ht="15" customHeight="1">
      <c r="A70" s="291" t="s">
        <v>224</v>
      </c>
      <c r="B70" s="293" t="s">
        <v>457</v>
      </c>
      <c r="C70" s="1157" t="s">
        <v>482</v>
      </c>
      <c r="D70" s="1156"/>
      <c r="E70" s="286"/>
    </row>
    <row r="71" spans="1:5" ht="15" customHeight="1">
      <c r="A71" s="291" t="s">
        <v>225</v>
      </c>
      <c r="B71" s="293" t="s">
        <v>483</v>
      </c>
      <c r="C71" s="1157" t="s">
        <v>484</v>
      </c>
      <c r="D71" s="1156"/>
      <c r="E71" s="286"/>
    </row>
    <row r="72" spans="1:5" ht="15" customHeight="1">
      <c r="A72" s="291" t="s">
        <v>120</v>
      </c>
      <c r="B72" s="293" t="s">
        <v>229</v>
      </c>
      <c r="C72" s="1157" t="s">
        <v>485</v>
      </c>
      <c r="D72" s="1156"/>
      <c r="E72" s="286"/>
    </row>
    <row r="73" spans="1:5" ht="15" customHeight="1">
      <c r="A73" s="291" t="s">
        <v>226</v>
      </c>
      <c r="B73" s="293" t="s">
        <v>229</v>
      </c>
      <c r="C73" s="1157" t="s">
        <v>486</v>
      </c>
      <c r="D73" s="1156"/>
      <c r="E73" s="286"/>
    </row>
    <row r="74" spans="1:5" ht="15" customHeight="1">
      <c r="A74" s="291" t="s">
        <v>213</v>
      </c>
      <c r="B74" s="293" t="s">
        <v>487</v>
      </c>
      <c r="C74" s="1157" t="s">
        <v>229</v>
      </c>
      <c r="D74" s="1156"/>
      <c r="E74" s="286"/>
    </row>
    <row r="75" spans="1:5" ht="15" customHeight="1">
      <c r="E75" s="282"/>
    </row>
    <row r="76" spans="1:5" ht="15" customHeight="1">
      <c r="E76" s="282"/>
    </row>
    <row r="77" spans="1:5" ht="15" customHeight="1">
      <c r="A77" s="283" t="s">
        <v>47</v>
      </c>
      <c r="B77" s="1221" t="s">
        <v>488</v>
      </c>
      <c r="C77" s="1222"/>
      <c r="D77" s="1222"/>
      <c r="E77" s="282">
        <v>3</v>
      </c>
    </row>
    <row r="78" spans="1:5" ht="15" customHeight="1">
      <c r="A78" s="285"/>
      <c r="B78" s="285"/>
      <c r="C78" s="285"/>
      <c r="D78" s="285"/>
      <c r="E78" s="282"/>
    </row>
    <row r="79" spans="1:5" ht="15" customHeight="1">
      <c r="A79" s="287" t="s">
        <v>355</v>
      </c>
      <c r="B79" s="1223">
        <v>44992</v>
      </c>
      <c r="C79" s="1165"/>
      <c r="D79" s="1165"/>
      <c r="E79" s="282"/>
    </row>
    <row r="80" spans="1:5" ht="15" customHeight="1">
      <c r="A80" s="287"/>
      <c r="B80" s="285"/>
      <c r="C80" s="285"/>
      <c r="D80" s="285"/>
      <c r="E80" s="282"/>
    </row>
    <row r="81" spans="1:5" ht="15" customHeight="1">
      <c r="A81" s="287" t="s">
        <v>48</v>
      </c>
      <c r="B81" s="1253" t="s">
        <v>229</v>
      </c>
      <c r="C81" s="1190"/>
      <c r="D81" s="1190"/>
      <c r="E81" s="282"/>
    </row>
    <row r="82" spans="1:5" ht="15" customHeight="1">
      <c r="A82" s="285"/>
      <c r="B82" s="285"/>
      <c r="C82" s="285"/>
      <c r="D82" s="285"/>
      <c r="E82" s="282"/>
    </row>
    <row r="83" spans="1:5" ht="15" customHeight="1">
      <c r="A83" s="1161" t="s">
        <v>212</v>
      </c>
      <c r="B83" s="1168"/>
      <c r="C83" s="1168"/>
      <c r="D83" s="1162"/>
      <c r="E83" s="282"/>
    </row>
    <row r="84" spans="1:5" ht="15" customHeight="1">
      <c r="A84" s="289" t="s">
        <v>49</v>
      </c>
      <c r="B84" s="289" t="s">
        <v>50</v>
      </c>
      <c r="C84" s="1158" t="s">
        <v>51</v>
      </c>
      <c r="D84" s="1160"/>
      <c r="E84" s="282"/>
    </row>
    <row r="85" spans="1:5" ht="155" customHeight="1">
      <c r="A85" s="290" t="s">
        <v>52</v>
      </c>
      <c r="B85" s="278" t="s">
        <v>2014</v>
      </c>
      <c r="C85" s="1157" t="s">
        <v>2016</v>
      </c>
      <c r="D85" s="1156"/>
      <c r="E85" s="282"/>
    </row>
    <row r="86" spans="1:5" ht="82" customHeight="1">
      <c r="A86" s="290" t="s">
        <v>43</v>
      </c>
      <c r="B86" s="278" t="s">
        <v>2017</v>
      </c>
      <c r="C86" s="1157" t="s">
        <v>2018</v>
      </c>
      <c r="D86" s="1156"/>
      <c r="E86" s="282"/>
    </row>
    <row r="87" spans="1:5" ht="131" customHeight="1">
      <c r="A87" s="290" t="s">
        <v>10</v>
      </c>
      <c r="B87" s="279" t="s">
        <v>229</v>
      </c>
      <c r="C87" s="1157" t="s">
        <v>2019</v>
      </c>
      <c r="D87" s="1156"/>
      <c r="E87" s="282"/>
    </row>
    <row r="88" spans="1:5" ht="44" customHeight="1">
      <c r="A88" s="290" t="s">
        <v>99</v>
      </c>
      <c r="B88" s="278" t="s">
        <v>489</v>
      </c>
      <c r="C88" s="1157" t="s">
        <v>2020</v>
      </c>
      <c r="D88" s="1156"/>
      <c r="E88" s="282"/>
    </row>
    <row r="89" spans="1:5" ht="82" customHeight="1">
      <c r="A89" s="290" t="s">
        <v>53</v>
      </c>
      <c r="B89" s="278" t="s">
        <v>2022</v>
      </c>
      <c r="C89" s="1157" t="s">
        <v>2021</v>
      </c>
      <c r="D89" s="1156"/>
      <c r="E89" s="282"/>
    </row>
    <row r="90" spans="1:5" ht="35" customHeight="1">
      <c r="A90" s="290" t="s">
        <v>101</v>
      </c>
      <c r="B90" s="279" t="s">
        <v>229</v>
      </c>
      <c r="C90" s="1157" t="s">
        <v>2015</v>
      </c>
      <c r="D90" s="1156"/>
      <c r="E90" s="282"/>
    </row>
    <row r="91" spans="1:5" ht="115" customHeight="1">
      <c r="A91" s="290" t="s">
        <v>213</v>
      </c>
      <c r="B91" s="278" t="s">
        <v>490</v>
      </c>
      <c r="C91" s="1157" t="s">
        <v>491</v>
      </c>
      <c r="D91" s="1156"/>
      <c r="E91" s="282"/>
    </row>
    <row r="92" spans="1:5" ht="15" customHeight="1">
      <c r="A92" s="1163" t="s">
        <v>214</v>
      </c>
      <c r="B92" s="1159"/>
      <c r="C92" s="1159"/>
      <c r="D92" s="1160"/>
      <c r="E92" s="282"/>
    </row>
    <row r="93" spans="1:5" ht="15" customHeight="1">
      <c r="A93" s="289" t="s">
        <v>49</v>
      </c>
      <c r="B93" s="288" t="s">
        <v>50</v>
      </c>
      <c r="C93" s="1161" t="s">
        <v>51</v>
      </c>
      <c r="D93" s="1162"/>
      <c r="E93" s="282"/>
    </row>
    <row r="94" spans="1:5" ht="43" customHeight="1">
      <c r="A94" s="291" t="s">
        <v>215</v>
      </c>
      <c r="B94" s="280" t="s">
        <v>492</v>
      </c>
      <c r="C94" s="1157" t="s">
        <v>2023</v>
      </c>
      <c r="D94" s="1156"/>
      <c r="E94" s="282"/>
    </row>
    <row r="95" spans="1:5" ht="73" customHeight="1">
      <c r="A95" s="291" t="s">
        <v>216</v>
      </c>
      <c r="B95" s="280" t="s">
        <v>2026</v>
      </c>
      <c r="C95" s="1157" t="s">
        <v>2027</v>
      </c>
      <c r="D95" s="1156"/>
      <c r="E95" s="282"/>
    </row>
    <row r="96" spans="1:5" ht="43" customHeight="1">
      <c r="A96" s="291" t="s">
        <v>217</v>
      </c>
      <c r="B96" s="280" t="s">
        <v>2024</v>
      </c>
      <c r="C96" s="1157" t="s">
        <v>2025</v>
      </c>
      <c r="D96" s="1156"/>
      <c r="E96" s="282"/>
    </row>
    <row r="97" spans="1:5" ht="43" customHeight="1">
      <c r="A97" s="291" t="s">
        <v>218</v>
      </c>
      <c r="B97" s="280" t="s">
        <v>493</v>
      </c>
      <c r="C97" s="1157" t="s">
        <v>229</v>
      </c>
      <c r="D97" s="1156"/>
      <c r="E97" s="282"/>
    </row>
    <row r="98" spans="1:5" ht="15" customHeight="1">
      <c r="A98" s="291" t="s">
        <v>219</v>
      </c>
      <c r="B98" s="281" t="s">
        <v>229</v>
      </c>
      <c r="C98" s="1157" t="s">
        <v>229</v>
      </c>
      <c r="D98" s="1156"/>
      <c r="E98" s="282"/>
    </row>
    <row r="99" spans="1:5" ht="38" customHeight="1">
      <c r="A99" s="291" t="s">
        <v>220</v>
      </c>
      <c r="B99" s="281" t="s">
        <v>229</v>
      </c>
      <c r="C99" s="1157" t="s">
        <v>494</v>
      </c>
      <c r="D99" s="1156"/>
      <c r="E99" s="282"/>
    </row>
    <row r="100" spans="1:5" ht="15" customHeight="1">
      <c r="A100" s="291" t="s">
        <v>221</v>
      </c>
      <c r="B100" s="281" t="s">
        <v>229</v>
      </c>
      <c r="C100" s="1157" t="s">
        <v>229</v>
      </c>
      <c r="D100" s="1156"/>
      <c r="E100" s="282"/>
    </row>
    <row r="101" spans="1:5" ht="15" customHeight="1">
      <c r="A101" s="290" t="s">
        <v>213</v>
      </c>
      <c r="B101" s="280" t="s">
        <v>491</v>
      </c>
      <c r="C101" s="1157" t="s">
        <v>229</v>
      </c>
      <c r="D101" s="1156"/>
      <c r="E101" s="282"/>
    </row>
    <row r="102" spans="1:5" ht="15" customHeight="1">
      <c r="A102" s="1158" t="s">
        <v>222</v>
      </c>
      <c r="B102" s="1159"/>
      <c r="C102" s="1159"/>
      <c r="D102" s="1160"/>
      <c r="E102" s="282"/>
    </row>
    <row r="103" spans="1:5" ht="15" customHeight="1">
      <c r="A103" s="289" t="s">
        <v>49</v>
      </c>
      <c r="B103" s="292" t="s">
        <v>54</v>
      </c>
      <c r="C103" s="1161" t="s">
        <v>55</v>
      </c>
      <c r="D103" s="1162"/>
      <c r="E103" s="282"/>
    </row>
    <row r="104" spans="1:5" ht="40" customHeight="1">
      <c r="A104" s="291" t="s">
        <v>223</v>
      </c>
      <c r="B104" s="280" t="s">
        <v>495</v>
      </c>
      <c r="C104" s="1157" t="s">
        <v>496</v>
      </c>
      <c r="D104" s="1156"/>
      <c r="E104" s="282"/>
    </row>
    <row r="105" spans="1:5" ht="40" customHeight="1">
      <c r="A105" s="291" t="s">
        <v>44</v>
      </c>
      <c r="B105" s="280" t="s">
        <v>2028</v>
      </c>
      <c r="C105" s="1157" t="s">
        <v>497</v>
      </c>
      <c r="D105" s="1156"/>
      <c r="E105" s="282"/>
    </row>
    <row r="106" spans="1:5" ht="40" customHeight="1">
      <c r="A106" s="291" t="s">
        <v>224</v>
      </c>
      <c r="B106" s="280" t="s">
        <v>229</v>
      </c>
      <c r="C106" s="1157" t="s">
        <v>498</v>
      </c>
      <c r="D106" s="1156"/>
      <c r="E106" s="282"/>
    </row>
    <row r="107" spans="1:5" ht="40" customHeight="1">
      <c r="A107" s="291" t="s">
        <v>225</v>
      </c>
      <c r="B107" s="280" t="s">
        <v>499</v>
      </c>
      <c r="C107" s="1157" t="s">
        <v>500</v>
      </c>
      <c r="D107" s="1156"/>
      <c r="E107" s="282"/>
    </row>
    <row r="108" spans="1:5" ht="40" customHeight="1">
      <c r="A108" s="291" t="s">
        <v>120</v>
      </c>
      <c r="B108" s="280" t="s">
        <v>501</v>
      </c>
      <c r="C108" s="1157" t="s">
        <v>229</v>
      </c>
      <c r="D108" s="1156"/>
      <c r="E108" s="282"/>
    </row>
    <row r="109" spans="1:5" ht="40" customHeight="1">
      <c r="A109" s="291" t="s">
        <v>226</v>
      </c>
      <c r="B109" s="280" t="s">
        <v>229</v>
      </c>
      <c r="C109" s="1157" t="s">
        <v>229</v>
      </c>
      <c r="D109" s="1156"/>
      <c r="E109" s="282"/>
    </row>
    <row r="110" spans="1:5" ht="40" customHeight="1">
      <c r="A110" s="291" t="s">
        <v>213</v>
      </c>
      <c r="B110" s="280" t="s">
        <v>502</v>
      </c>
      <c r="C110" s="1157" t="s">
        <v>503</v>
      </c>
      <c r="D110" s="1156"/>
      <c r="E110" s="282"/>
    </row>
    <row r="111" spans="1:5" ht="15" customHeight="1">
      <c r="E111" s="282"/>
    </row>
    <row r="112" spans="1:5" ht="15" customHeight="1">
      <c r="E112" s="282"/>
    </row>
    <row r="113" spans="1:5" ht="15" customHeight="1">
      <c r="E113" s="282"/>
    </row>
    <row r="114" spans="1:5" ht="15" customHeight="1">
      <c r="A114" s="275" t="s">
        <v>47</v>
      </c>
      <c r="B114" s="1258" t="s">
        <v>189</v>
      </c>
      <c r="C114" s="1258"/>
      <c r="D114" s="1258"/>
      <c r="E114" s="282">
        <v>4</v>
      </c>
    </row>
    <row r="115" spans="1:5" ht="15" customHeight="1">
      <c r="A115" s="28"/>
      <c r="B115" s="28"/>
      <c r="C115" s="28"/>
      <c r="D115" s="28"/>
      <c r="E115" s="282"/>
    </row>
    <row r="116" spans="1:5" ht="15" customHeight="1">
      <c r="A116" s="43" t="s">
        <v>355</v>
      </c>
      <c r="B116" s="1259">
        <v>44914</v>
      </c>
      <c r="C116" s="1259"/>
      <c r="D116" s="1259"/>
      <c r="E116" s="282"/>
    </row>
    <row r="117" spans="1:5" ht="15" customHeight="1">
      <c r="A117" s="43"/>
      <c r="B117" s="294"/>
      <c r="C117" s="294"/>
      <c r="D117" s="294"/>
      <c r="E117" s="282"/>
    </row>
    <row r="118" spans="1:5" ht="15" customHeight="1">
      <c r="A118" s="43" t="s">
        <v>48</v>
      </c>
      <c r="B118" s="1247" t="s">
        <v>229</v>
      </c>
      <c r="C118" s="1247"/>
      <c r="D118" s="1248"/>
      <c r="E118" s="282"/>
    </row>
    <row r="119" spans="1:5" ht="15" customHeight="1">
      <c r="A119" s="28"/>
      <c r="B119" s="28"/>
      <c r="C119" s="28"/>
      <c r="D119" s="28"/>
      <c r="E119" s="282"/>
    </row>
    <row r="120" spans="1:5" ht="15" customHeight="1">
      <c r="A120" s="1249" t="s">
        <v>212</v>
      </c>
      <c r="B120" s="1250"/>
      <c r="C120" s="1250"/>
      <c r="D120" s="1251"/>
      <c r="E120" s="282"/>
    </row>
    <row r="121" spans="1:5" ht="15" customHeight="1">
      <c r="A121" s="31" t="s">
        <v>49</v>
      </c>
      <c r="B121" s="31" t="s">
        <v>50</v>
      </c>
      <c r="C121" s="1244" t="s">
        <v>51</v>
      </c>
      <c r="D121" s="1245"/>
      <c r="E121" s="282"/>
    </row>
    <row r="122" spans="1:5" ht="15" customHeight="1">
      <c r="A122" s="32" t="s">
        <v>52</v>
      </c>
      <c r="B122" s="295" t="s">
        <v>504</v>
      </c>
      <c r="C122" s="1157" t="s">
        <v>505</v>
      </c>
      <c r="D122" s="1257"/>
      <c r="E122" s="282"/>
    </row>
    <row r="123" spans="1:5" ht="15" customHeight="1">
      <c r="A123" s="32" t="s">
        <v>43</v>
      </c>
      <c r="B123" s="296" t="s">
        <v>506</v>
      </c>
      <c r="C123" s="1196" t="s">
        <v>229</v>
      </c>
      <c r="D123" s="1257"/>
      <c r="E123" s="282"/>
    </row>
    <row r="124" spans="1:5" ht="15" customHeight="1">
      <c r="A124" s="32" t="s">
        <v>10</v>
      </c>
      <c r="B124" s="295" t="s">
        <v>229</v>
      </c>
      <c r="C124" s="1196" t="s">
        <v>229</v>
      </c>
      <c r="D124" s="1257"/>
      <c r="E124" s="282"/>
    </row>
    <row r="125" spans="1:5" ht="15" customHeight="1">
      <c r="A125" s="32" t="s">
        <v>99</v>
      </c>
      <c r="B125" s="296" t="s">
        <v>507</v>
      </c>
      <c r="C125" s="1196" t="s">
        <v>229</v>
      </c>
      <c r="D125" s="1257"/>
      <c r="E125" s="282"/>
    </row>
    <row r="126" spans="1:5" ht="15" customHeight="1">
      <c r="A126" s="32" t="s">
        <v>53</v>
      </c>
      <c r="B126" s="295" t="s">
        <v>508</v>
      </c>
      <c r="C126" s="1196" t="s">
        <v>229</v>
      </c>
      <c r="D126" s="1257"/>
      <c r="E126" s="282"/>
    </row>
    <row r="127" spans="1:5" ht="15" customHeight="1">
      <c r="A127" s="32" t="s">
        <v>101</v>
      </c>
      <c r="B127" s="295" t="s">
        <v>509</v>
      </c>
      <c r="C127" s="1194" t="s">
        <v>510</v>
      </c>
      <c r="D127" s="1257"/>
      <c r="E127" s="282"/>
    </row>
    <row r="128" spans="1:5" ht="15" customHeight="1">
      <c r="A128" s="32" t="s">
        <v>213</v>
      </c>
      <c r="B128" s="296" t="s">
        <v>511</v>
      </c>
      <c r="C128" s="1196" t="s">
        <v>512</v>
      </c>
      <c r="D128" s="1257"/>
      <c r="E128" s="282"/>
    </row>
    <row r="129" spans="1:5" ht="15" customHeight="1">
      <c r="A129" s="1239" t="s">
        <v>214</v>
      </c>
      <c r="B129" s="1240"/>
      <c r="C129" s="1241"/>
      <c r="D129" s="1242"/>
      <c r="E129" s="282"/>
    </row>
    <row r="130" spans="1:5" ht="15" customHeight="1">
      <c r="A130" s="31" t="s">
        <v>49</v>
      </c>
      <c r="B130" s="33" t="s">
        <v>50</v>
      </c>
      <c r="C130" s="1243" t="s">
        <v>51</v>
      </c>
      <c r="D130" s="1243"/>
      <c r="E130" s="282"/>
    </row>
    <row r="131" spans="1:5" ht="15" customHeight="1">
      <c r="A131" s="32" t="s">
        <v>215</v>
      </c>
      <c r="B131" s="297" t="s">
        <v>513</v>
      </c>
      <c r="C131" s="1196" t="s">
        <v>229</v>
      </c>
      <c r="D131" s="1257"/>
      <c r="E131" s="282"/>
    </row>
    <row r="132" spans="1:5" ht="15" customHeight="1">
      <c r="A132" s="32" t="s">
        <v>216</v>
      </c>
      <c r="B132" s="298" t="s">
        <v>514</v>
      </c>
      <c r="C132" s="1196" t="s">
        <v>229</v>
      </c>
      <c r="D132" s="1257"/>
      <c r="E132" s="282"/>
    </row>
    <row r="133" spans="1:5" ht="15" customHeight="1">
      <c r="A133" s="32" t="s">
        <v>217</v>
      </c>
      <c r="B133" s="297" t="s">
        <v>229</v>
      </c>
      <c r="C133" s="1196" t="s">
        <v>229</v>
      </c>
      <c r="D133" s="1257"/>
      <c r="E133" s="282"/>
    </row>
    <row r="134" spans="1:5" ht="15" customHeight="1">
      <c r="A134" s="32" t="s">
        <v>218</v>
      </c>
      <c r="B134" s="297" t="s">
        <v>229</v>
      </c>
      <c r="C134" s="1196" t="s">
        <v>515</v>
      </c>
      <c r="D134" s="1257"/>
      <c r="E134" s="282"/>
    </row>
    <row r="135" spans="1:5" ht="15" customHeight="1">
      <c r="A135" s="32" t="s">
        <v>219</v>
      </c>
      <c r="B135" s="297" t="s">
        <v>229</v>
      </c>
      <c r="C135" s="1196" t="s">
        <v>516</v>
      </c>
      <c r="D135" s="1257"/>
      <c r="E135" s="282"/>
    </row>
    <row r="136" spans="1:5" ht="15" customHeight="1">
      <c r="A136" s="32" t="s">
        <v>220</v>
      </c>
      <c r="B136" s="299" t="s">
        <v>229</v>
      </c>
      <c r="C136" s="1196" t="s">
        <v>517</v>
      </c>
      <c r="D136" s="1257"/>
      <c r="E136" s="282"/>
    </row>
    <row r="137" spans="1:5" ht="15" customHeight="1">
      <c r="A137" s="34" t="s">
        <v>221</v>
      </c>
      <c r="B137" s="298" t="s">
        <v>518</v>
      </c>
      <c r="C137" s="1194" t="s">
        <v>519</v>
      </c>
      <c r="D137" s="1257"/>
      <c r="E137" s="282"/>
    </row>
    <row r="138" spans="1:5" ht="15" customHeight="1">
      <c r="A138" s="32" t="s">
        <v>213</v>
      </c>
      <c r="B138" s="299" t="s">
        <v>229</v>
      </c>
      <c r="C138" s="1196" t="s">
        <v>229</v>
      </c>
      <c r="D138" s="1257"/>
      <c r="E138" s="282"/>
    </row>
    <row r="139" spans="1:5" ht="15" customHeight="1">
      <c r="A139" s="1234" t="s">
        <v>222</v>
      </c>
      <c r="B139" s="1235"/>
      <c r="C139" s="1236"/>
      <c r="D139" s="1237"/>
      <c r="E139" s="282"/>
    </row>
    <row r="140" spans="1:5" ht="15" customHeight="1">
      <c r="A140" s="31" t="s">
        <v>49</v>
      </c>
      <c r="B140" s="35" t="s">
        <v>54</v>
      </c>
      <c r="C140" s="1238" t="s">
        <v>55</v>
      </c>
      <c r="D140" s="1238"/>
      <c r="E140" s="282"/>
    </row>
    <row r="141" spans="1:5" ht="15" customHeight="1">
      <c r="A141" s="34" t="s">
        <v>223</v>
      </c>
      <c r="B141" s="300" t="s">
        <v>229</v>
      </c>
      <c r="C141" s="1196" t="s">
        <v>520</v>
      </c>
      <c r="D141" s="1257"/>
      <c r="E141" s="282"/>
    </row>
    <row r="142" spans="1:5" ht="15" customHeight="1">
      <c r="A142" s="34" t="s">
        <v>44</v>
      </c>
      <c r="B142" s="300" t="s">
        <v>229</v>
      </c>
      <c r="C142" s="1196" t="s">
        <v>521</v>
      </c>
      <c r="D142" s="1257"/>
      <c r="E142" s="282"/>
    </row>
    <row r="143" spans="1:5" ht="15" customHeight="1">
      <c r="A143" s="34" t="s">
        <v>224</v>
      </c>
      <c r="B143" s="300" t="s">
        <v>522</v>
      </c>
      <c r="C143" s="1194" t="s">
        <v>523</v>
      </c>
      <c r="D143" s="1257"/>
      <c r="E143" s="282"/>
    </row>
    <row r="144" spans="1:5" ht="15" customHeight="1">
      <c r="A144" s="34" t="s">
        <v>225</v>
      </c>
      <c r="B144" s="300" t="s">
        <v>229</v>
      </c>
      <c r="C144" s="1196" t="s">
        <v>229</v>
      </c>
      <c r="D144" s="1257"/>
      <c r="E144" s="282"/>
    </row>
    <row r="145" spans="1:5" ht="15" customHeight="1">
      <c r="A145" s="34" t="s">
        <v>120</v>
      </c>
      <c r="B145" s="300" t="s">
        <v>229</v>
      </c>
      <c r="C145" s="1194" t="s">
        <v>524</v>
      </c>
      <c r="D145" s="1257"/>
      <c r="E145" s="282"/>
    </row>
    <row r="146" spans="1:5" ht="15" customHeight="1">
      <c r="A146" s="34" t="s">
        <v>226</v>
      </c>
      <c r="B146" s="300" t="s">
        <v>229</v>
      </c>
      <c r="C146" s="1194" t="s">
        <v>525</v>
      </c>
      <c r="D146" s="1257"/>
      <c r="E146" s="282"/>
    </row>
    <row r="147" spans="1:5" ht="15" customHeight="1">
      <c r="A147" s="34" t="s">
        <v>213</v>
      </c>
      <c r="B147" s="300" t="s">
        <v>229</v>
      </c>
      <c r="C147" s="1196" t="s">
        <v>229</v>
      </c>
      <c r="D147" s="1257"/>
      <c r="E147" s="282"/>
    </row>
    <row r="148" spans="1:5" ht="15" customHeight="1">
      <c r="E148" s="282"/>
    </row>
    <row r="149" spans="1:5" ht="15" customHeight="1">
      <c r="E149" s="282"/>
    </row>
    <row r="150" spans="1:5" ht="15" customHeight="1">
      <c r="E150" s="282"/>
    </row>
    <row r="151" spans="1:5" ht="15" customHeight="1">
      <c r="A151" s="283" t="s">
        <v>47</v>
      </c>
      <c r="B151" s="1230" t="s">
        <v>154</v>
      </c>
      <c r="C151" s="1222"/>
      <c r="D151" s="1222"/>
      <c r="E151" s="282">
        <v>5</v>
      </c>
    </row>
    <row r="152" spans="1:5" ht="15" customHeight="1">
      <c r="A152" s="285"/>
      <c r="B152" s="285"/>
      <c r="C152" s="285"/>
      <c r="D152" s="285"/>
      <c r="E152" s="282"/>
    </row>
    <row r="153" spans="1:5" ht="32" customHeight="1">
      <c r="A153" s="287" t="s">
        <v>355</v>
      </c>
      <c r="B153" s="1223">
        <v>44986</v>
      </c>
      <c r="C153" s="1165"/>
      <c r="D153" s="1165"/>
      <c r="E153" s="282"/>
    </row>
    <row r="154" spans="1:5" ht="15" customHeight="1">
      <c r="A154" s="287"/>
      <c r="B154" s="285"/>
      <c r="C154" s="285"/>
      <c r="D154" s="285"/>
      <c r="E154" s="282"/>
    </row>
    <row r="155" spans="1:5" ht="15" customHeight="1">
      <c r="A155" s="287" t="s">
        <v>48</v>
      </c>
      <c r="B155" s="1171" t="s">
        <v>229</v>
      </c>
      <c r="C155" s="1165"/>
      <c r="D155" s="1165"/>
      <c r="E155" s="282"/>
    </row>
    <row r="156" spans="1:5" ht="15" customHeight="1">
      <c r="A156" s="285"/>
      <c r="B156" s="285"/>
      <c r="C156" s="285"/>
      <c r="D156" s="285"/>
      <c r="E156" s="282"/>
    </row>
    <row r="157" spans="1:5" ht="15" customHeight="1">
      <c r="A157" s="1161" t="s">
        <v>212</v>
      </c>
      <c r="B157" s="1168"/>
      <c r="C157" s="1168"/>
      <c r="D157" s="1162"/>
      <c r="E157" s="282"/>
    </row>
    <row r="158" spans="1:5" ht="15" customHeight="1">
      <c r="A158" s="289" t="s">
        <v>49</v>
      </c>
      <c r="B158" s="289" t="s">
        <v>50</v>
      </c>
      <c r="C158" s="1158" t="s">
        <v>51</v>
      </c>
      <c r="D158" s="1160"/>
      <c r="E158" s="282"/>
    </row>
    <row r="159" spans="1:5" ht="106" customHeight="1">
      <c r="A159" s="290" t="s">
        <v>52</v>
      </c>
      <c r="B159" s="301" t="s">
        <v>526</v>
      </c>
      <c r="C159" s="1157" t="s">
        <v>1968</v>
      </c>
      <c r="D159" s="1156"/>
      <c r="E159" s="282"/>
    </row>
    <row r="160" spans="1:5" ht="144" customHeight="1">
      <c r="A160" s="290" t="s">
        <v>43</v>
      </c>
      <c r="B160" s="278" t="s">
        <v>1970</v>
      </c>
      <c r="C160" s="1194" t="s">
        <v>491</v>
      </c>
      <c r="D160" s="1256"/>
      <c r="E160" s="282"/>
    </row>
    <row r="161" spans="1:5" ht="56" customHeight="1">
      <c r="A161" s="290" t="s">
        <v>10</v>
      </c>
      <c r="B161" s="278" t="s">
        <v>527</v>
      </c>
      <c r="C161" s="1157" t="s">
        <v>1969</v>
      </c>
      <c r="D161" s="1156"/>
      <c r="E161" s="282"/>
    </row>
    <row r="162" spans="1:5" ht="56" customHeight="1">
      <c r="A162" s="290" t="s">
        <v>99</v>
      </c>
      <c r="B162" s="278" t="s">
        <v>528</v>
      </c>
      <c r="C162" s="1194" t="s">
        <v>491</v>
      </c>
      <c r="D162" s="1256"/>
      <c r="E162" s="282"/>
    </row>
    <row r="163" spans="1:5" ht="56" customHeight="1">
      <c r="A163" s="290" t="s">
        <v>53</v>
      </c>
      <c r="B163" s="278" t="s">
        <v>529</v>
      </c>
      <c r="C163" s="1157" t="s">
        <v>229</v>
      </c>
      <c r="D163" s="1156"/>
      <c r="E163" s="282"/>
    </row>
    <row r="164" spans="1:5" ht="56" customHeight="1">
      <c r="A164" s="290" t="s">
        <v>101</v>
      </c>
      <c r="B164" s="301" t="s">
        <v>229</v>
      </c>
      <c r="C164" s="1157" t="s">
        <v>229</v>
      </c>
      <c r="D164" s="1156"/>
      <c r="E164" s="282"/>
    </row>
    <row r="165" spans="1:5" ht="56" customHeight="1">
      <c r="A165" s="290" t="s">
        <v>213</v>
      </c>
      <c r="B165" s="278" t="s">
        <v>229</v>
      </c>
      <c r="C165" s="1226" t="s">
        <v>1967</v>
      </c>
      <c r="D165" s="1227"/>
      <c r="E165" s="282"/>
    </row>
    <row r="166" spans="1:5" ht="15" customHeight="1">
      <c r="A166" s="1163" t="s">
        <v>214</v>
      </c>
      <c r="B166" s="1159"/>
      <c r="C166" s="1159"/>
      <c r="D166" s="1160"/>
      <c r="E166" s="282"/>
    </row>
    <row r="167" spans="1:5" ht="15" customHeight="1">
      <c r="A167" s="289" t="s">
        <v>49</v>
      </c>
      <c r="B167" s="288" t="s">
        <v>50</v>
      </c>
      <c r="C167" s="1161" t="s">
        <v>51</v>
      </c>
      <c r="D167" s="1162"/>
      <c r="E167" s="282"/>
    </row>
    <row r="168" spans="1:5" ht="85" customHeight="1">
      <c r="A168" s="290" t="s">
        <v>215</v>
      </c>
      <c r="B168" s="280" t="s">
        <v>1973</v>
      </c>
      <c r="C168" s="1157" t="s">
        <v>229</v>
      </c>
      <c r="D168" s="1156"/>
      <c r="E168" s="282"/>
    </row>
    <row r="169" spans="1:5" ht="85" customHeight="1">
      <c r="A169" s="290" t="s">
        <v>216</v>
      </c>
      <c r="B169" s="280" t="s">
        <v>229</v>
      </c>
      <c r="C169" s="1157" t="s">
        <v>1971</v>
      </c>
      <c r="D169" s="1156"/>
      <c r="E169" s="282"/>
    </row>
    <row r="170" spans="1:5" ht="25" customHeight="1">
      <c r="A170" s="290" t="s">
        <v>217</v>
      </c>
      <c r="B170" s="280" t="s">
        <v>229</v>
      </c>
      <c r="C170" s="1157" t="s">
        <v>229</v>
      </c>
      <c r="D170" s="1156"/>
      <c r="E170" s="282"/>
    </row>
    <row r="171" spans="1:5" ht="25" customHeight="1">
      <c r="A171" s="290" t="s">
        <v>218</v>
      </c>
      <c r="B171" s="280" t="s">
        <v>229</v>
      </c>
      <c r="C171" s="1157" t="s">
        <v>229</v>
      </c>
      <c r="D171" s="1156"/>
      <c r="E171" s="282"/>
    </row>
    <row r="172" spans="1:5" ht="42" customHeight="1">
      <c r="A172" s="290" t="s">
        <v>219</v>
      </c>
      <c r="B172" s="280" t="s">
        <v>1975</v>
      </c>
      <c r="C172" s="1157" t="s">
        <v>229</v>
      </c>
      <c r="D172" s="1156"/>
      <c r="E172" s="282"/>
    </row>
    <row r="173" spans="1:5" ht="52" customHeight="1">
      <c r="A173" s="290" t="s">
        <v>220</v>
      </c>
      <c r="B173" s="280" t="s">
        <v>229</v>
      </c>
      <c r="C173" s="1157" t="s">
        <v>1972</v>
      </c>
      <c r="D173" s="1156"/>
      <c r="E173" s="282"/>
    </row>
    <row r="174" spans="1:5" ht="55" customHeight="1">
      <c r="A174" s="291" t="s">
        <v>221</v>
      </c>
      <c r="B174" s="280" t="s">
        <v>229</v>
      </c>
      <c r="C174" s="1157" t="s">
        <v>1974</v>
      </c>
      <c r="D174" s="1156"/>
      <c r="E174" s="282"/>
    </row>
    <row r="175" spans="1:5" ht="26" customHeight="1">
      <c r="A175" s="290" t="s">
        <v>213</v>
      </c>
      <c r="B175" s="280" t="s">
        <v>229</v>
      </c>
      <c r="C175" s="1157" t="s">
        <v>229</v>
      </c>
      <c r="D175" s="1156"/>
      <c r="E175" s="282"/>
    </row>
    <row r="176" spans="1:5" ht="15" customHeight="1">
      <c r="A176" s="1158" t="s">
        <v>222</v>
      </c>
      <c r="B176" s="1159"/>
      <c r="C176" s="1159"/>
      <c r="D176" s="1160"/>
      <c r="E176" s="282"/>
    </row>
    <row r="177" spans="1:5" ht="15" customHeight="1">
      <c r="A177" s="289" t="s">
        <v>49</v>
      </c>
      <c r="B177" s="292" t="s">
        <v>54</v>
      </c>
      <c r="C177" s="1161" t="s">
        <v>55</v>
      </c>
      <c r="D177" s="1162"/>
      <c r="E177" s="282"/>
    </row>
    <row r="178" spans="1:5" ht="22" customHeight="1">
      <c r="A178" s="290" t="s">
        <v>223</v>
      </c>
      <c r="B178" s="278" t="s">
        <v>229</v>
      </c>
      <c r="C178" s="1157" t="s">
        <v>229</v>
      </c>
      <c r="D178" s="1156"/>
      <c r="E178" s="282"/>
    </row>
    <row r="179" spans="1:5" ht="22" customHeight="1">
      <c r="A179" s="290" t="s">
        <v>44</v>
      </c>
      <c r="B179" s="278" t="s">
        <v>229</v>
      </c>
      <c r="C179" s="1157" t="s">
        <v>229</v>
      </c>
      <c r="D179" s="1156"/>
      <c r="E179" s="282"/>
    </row>
    <row r="180" spans="1:5" ht="61" customHeight="1">
      <c r="A180" s="290" t="s">
        <v>224</v>
      </c>
      <c r="B180" s="278" t="s">
        <v>530</v>
      </c>
      <c r="C180" s="1157" t="s">
        <v>1967</v>
      </c>
      <c r="D180" s="1156"/>
      <c r="E180" s="282"/>
    </row>
    <row r="181" spans="1:5" ht="19" customHeight="1">
      <c r="A181" s="290" t="s">
        <v>225</v>
      </c>
      <c r="B181" s="278" t="s">
        <v>229</v>
      </c>
      <c r="C181" s="1157" t="s">
        <v>229</v>
      </c>
      <c r="D181" s="1156"/>
      <c r="E181" s="282"/>
    </row>
    <row r="182" spans="1:5" ht="61" customHeight="1">
      <c r="A182" s="290" t="s">
        <v>120</v>
      </c>
      <c r="B182" s="278" t="s">
        <v>229</v>
      </c>
      <c r="C182" s="1157" t="s">
        <v>1974</v>
      </c>
      <c r="D182" s="1156"/>
      <c r="E182" s="282"/>
    </row>
    <row r="183" spans="1:5" ht="18" customHeight="1">
      <c r="A183" s="290" t="s">
        <v>226</v>
      </c>
      <c r="B183" s="278" t="s">
        <v>229</v>
      </c>
      <c r="C183" s="1157" t="s">
        <v>229</v>
      </c>
      <c r="D183" s="1156"/>
      <c r="E183" s="282"/>
    </row>
    <row r="184" spans="1:5" ht="18" customHeight="1">
      <c r="A184" s="290" t="s">
        <v>213</v>
      </c>
      <c r="B184" s="278" t="s">
        <v>229</v>
      </c>
      <c r="C184" s="1157" t="s">
        <v>229</v>
      </c>
      <c r="D184" s="1156"/>
      <c r="E184" s="282"/>
    </row>
    <row r="185" spans="1:5" ht="15" customHeight="1">
      <c r="E185" s="282"/>
    </row>
    <row r="186" spans="1:5" ht="15" customHeight="1">
      <c r="E186" s="282"/>
    </row>
    <row r="187" spans="1:5" ht="15" customHeight="1">
      <c r="E187" s="282"/>
    </row>
    <row r="188" spans="1:5" ht="15" customHeight="1">
      <c r="E188" s="282"/>
    </row>
    <row r="189" spans="1:5" ht="15" customHeight="1">
      <c r="A189" s="283" t="s">
        <v>47</v>
      </c>
      <c r="B189" s="1254" t="s">
        <v>153</v>
      </c>
      <c r="C189" s="1255"/>
      <c r="D189" s="1255"/>
      <c r="E189" s="282">
        <v>6</v>
      </c>
    </row>
    <row r="190" spans="1:5" ht="15" customHeight="1">
      <c r="A190" s="285"/>
      <c r="B190" s="285"/>
      <c r="C190" s="285"/>
      <c r="D190" s="285"/>
      <c r="E190" s="282"/>
    </row>
    <row r="191" spans="1:5" ht="15" customHeight="1">
      <c r="A191" s="287" t="s">
        <v>355</v>
      </c>
      <c r="B191" s="1223">
        <v>44390</v>
      </c>
      <c r="C191" s="1165"/>
      <c r="D191" s="1165"/>
      <c r="E191" s="282"/>
    </row>
    <row r="192" spans="1:5" ht="15" customHeight="1">
      <c r="A192" s="287"/>
      <c r="B192" s="285"/>
      <c r="C192" s="285"/>
      <c r="D192" s="285"/>
      <c r="E192" s="282"/>
    </row>
    <row r="193" spans="1:5" ht="15" customHeight="1">
      <c r="A193" s="287" t="s">
        <v>48</v>
      </c>
      <c r="B193" s="1171" t="s">
        <v>229</v>
      </c>
      <c r="C193" s="1165"/>
      <c r="D193" s="1165"/>
      <c r="E193" s="282"/>
    </row>
    <row r="194" spans="1:5" ht="15" customHeight="1">
      <c r="A194" s="285"/>
      <c r="B194" s="285"/>
      <c r="C194" s="285"/>
      <c r="D194" s="285"/>
      <c r="E194" s="282"/>
    </row>
    <row r="195" spans="1:5" ht="15" customHeight="1">
      <c r="A195" s="1161" t="s">
        <v>212</v>
      </c>
      <c r="B195" s="1168"/>
      <c r="C195" s="1168"/>
      <c r="D195" s="1162"/>
      <c r="E195" s="282"/>
    </row>
    <row r="196" spans="1:5" ht="15" customHeight="1">
      <c r="A196" s="289" t="s">
        <v>49</v>
      </c>
      <c r="B196" s="289" t="s">
        <v>50</v>
      </c>
      <c r="C196" s="1158" t="s">
        <v>51</v>
      </c>
      <c r="D196" s="1160"/>
      <c r="E196" s="282"/>
    </row>
    <row r="197" spans="1:5" ht="61" customHeight="1">
      <c r="A197" s="290" t="s">
        <v>52</v>
      </c>
      <c r="B197" s="280" t="s">
        <v>531</v>
      </c>
      <c r="C197" s="1157" t="s">
        <v>532</v>
      </c>
      <c r="D197" s="1156"/>
      <c r="E197" s="282"/>
    </row>
    <row r="198" spans="1:5" ht="61" customHeight="1">
      <c r="A198" s="290" t="s">
        <v>43</v>
      </c>
      <c r="B198" s="280" t="s">
        <v>533</v>
      </c>
      <c r="C198" s="1157" t="s">
        <v>534</v>
      </c>
      <c r="D198" s="1156"/>
      <c r="E198" s="282"/>
    </row>
    <row r="199" spans="1:5" ht="61" customHeight="1">
      <c r="A199" s="290" t="s">
        <v>10</v>
      </c>
      <c r="B199" s="280" t="s">
        <v>535</v>
      </c>
      <c r="C199" s="1157" t="s">
        <v>536</v>
      </c>
      <c r="D199" s="1156"/>
      <c r="E199" s="282"/>
    </row>
    <row r="200" spans="1:5" ht="61" customHeight="1">
      <c r="A200" s="290" t="s">
        <v>99</v>
      </c>
      <c r="B200" s="280" t="s">
        <v>537</v>
      </c>
      <c r="C200" s="1157" t="s">
        <v>538</v>
      </c>
      <c r="D200" s="1156"/>
      <c r="E200" s="282"/>
    </row>
    <row r="201" spans="1:5" ht="61" customHeight="1">
      <c r="A201" s="290" t="s">
        <v>53</v>
      </c>
      <c r="B201" s="280" t="s">
        <v>539</v>
      </c>
      <c r="C201" s="1157" t="s">
        <v>540</v>
      </c>
      <c r="D201" s="1156"/>
      <c r="E201" s="282"/>
    </row>
    <row r="202" spans="1:5" ht="61" customHeight="1">
      <c r="A202" s="290" t="s">
        <v>101</v>
      </c>
      <c r="B202" s="280" t="s">
        <v>541</v>
      </c>
      <c r="C202" s="1157" t="s">
        <v>542</v>
      </c>
      <c r="D202" s="1156"/>
      <c r="E202" s="282"/>
    </row>
    <row r="203" spans="1:5" ht="61" customHeight="1">
      <c r="A203" s="290" t="s">
        <v>213</v>
      </c>
      <c r="B203" s="280" t="s">
        <v>543</v>
      </c>
      <c r="C203" s="1157" t="s">
        <v>544</v>
      </c>
      <c r="D203" s="1156"/>
      <c r="E203" s="282"/>
    </row>
    <row r="204" spans="1:5" ht="15" customHeight="1">
      <c r="A204" s="1163" t="s">
        <v>214</v>
      </c>
      <c r="B204" s="1159"/>
      <c r="C204" s="1159"/>
      <c r="D204" s="1160"/>
      <c r="E204" s="282"/>
    </row>
    <row r="205" spans="1:5" ht="15" customHeight="1">
      <c r="A205" s="289" t="s">
        <v>49</v>
      </c>
      <c r="B205" s="288" t="s">
        <v>50</v>
      </c>
      <c r="C205" s="1161" t="s">
        <v>51</v>
      </c>
      <c r="D205" s="1162"/>
      <c r="E205" s="282"/>
    </row>
    <row r="206" spans="1:5" ht="67" customHeight="1">
      <c r="A206" s="290" t="s">
        <v>215</v>
      </c>
      <c r="B206" s="280" t="s">
        <v>545</v>
      </c>
      <c r="C206" s="1157" t="s">
        <v>229</v>
      </c>
      <c r="D206" s="1156"/>
      <c r="E206" s="282"/>
    </row>
    <row r="207" spans="1:5" ht="67" customHeight="1">
      <c r="A207" s="290" t="s">
        <v>216</v>
      </c>
      <c r="B207" s="280" t="s">
        <v>229</v>
      </c>
      <c r="C207" s="1157" t="s">
        <v>546</v>
      </c>
      <c r="D207" s="1156"/>
      <c r="E207" s="282"/>
    </row>
    <row r="208" spans="1:5" ht="67" customHeight="1">
      <c r="A208" s="290" t="s">
        <v>217</v>
      </c>
      <c r="B208" s="280" t="s">
        <v>547</v>
      </c>
      <c r="C208" s="1157" t="s">
        <v>548</v>
      </c>
      <c r="D208" s="1156"/>
      <c r="E208" s="282"/>
    </row>
    <row r="209" spans="1:5" ht="28" customHeight="1">
      <c r="A209" s="290" t="s">
        <v>218</v>
      </c>
      <c r="B209" s="280" t="s">
        <v>229</v>
      </c>
      <c r="C209" s="1157" t="s">
        <v>229</v>
      </c>
      <c r="D209" s="1156"/>
      <c r="E209" s="282"/>
    </row>
    <row r="210" spans="1:5" ht="67" customHeight="1">
      <c r="A210" s="290" t="s">
        <v>219</v>
      </c>
      <c r="B210" s="280" t="s">
        <v>549</v>
      </c>
      <c r="C210" s="1157" t="s">
        <v>550</v>
      </c>
      <c r="D210" s="1156"/>
      <c r="E210" s="282"/>
    </row>
    <row r="211" spans="1:5" ht="67" customHeight="1">
      <c r="A211" s="290" t="s">
        <v>220</v>
      </c>
      <c r="B211" s="280" t="s">
        <v>551</v>
      </c>
      <c r="C211" s="1157" t="s">
        <v>229</v>
      </c>
      <c r="D211" s="1156"/>
      <c r="E211" s="282"/>
    </row>
    <row r="212" spans="1:5" ht="67" customHeight="1">
      <c r="A212" s="291" t="s">
        <v>221</v>
      </c>
      <c r="B212" s="280" t="s">
        <v>552</v>
      </c>
      <c r="C212" s="1157" t="s">
        <v>553</v>
      </c>
      <c r="D212" s="1156"/>
      <c r="E212" s="282"/>
    </row>
    <row r="213" spans="1:5" ht="67" customHeight="1">
      <c r="A213" s="290" t="s">
        <v>213</v>
      </c>
      <c r="B213" s="280" t="s">
        <v>554</v>
      </c>
      <c r="C213" s="1157" t="s">
        <v>229</v>
      </c>
      <c r="D213" s="1156"/>
      <c r="E213" s="282"/>
    </row>
    <row r="214" spans="1:5" ht="15" customHeight="1">
      <c r="A214" s="1158" t="s">
        <v>222</v>
      </c>
      <c r="B214" s="1159"/>
      <c r="C214" s="1159"/>
      <c r="D214" s="1160"/>
      <c r="E214" s="282"/>
    </row>
    <row r="215" spans="1:5" ht="15" customHeight="1">
      <c r="A215" s="289" t="s">
        <v>49</v>
      </c>
      <c r="B215" s="292" t="s">
        <v>54</v>
      </c>
      <c r="C215" s="1161" t="s">
        <v>55</v>
      </c>
      <c r="D215" s="1162"/>
      <c r="E215" s="282"/>
    </row>
    <row r="216" spans="1:5" ht="67" customHeight="1">
      <c r="A216" s="291" t="s">
        <v>223</v>
      </c>
      <c r="B216" s="280" t="s">
        <v>555</v>
      </c>
      <c r="C216" s="1157" t="s">
        <v>556</v>
      </c>
      <c r="D216" s="1156"/>
      <c r="E216" s="282"/>
    </row>
    <row r="217" spans="1:5" ht="67" customHeight="1">
      <c r="A217" s="291" t="s">
        <v>44</v>
      </c>
      <c r="B217" s="280" t="s">
        <v>557</v>
      </c>
      <c r="C217" s="1157" t="s">
        <v>558</v>
      </c>
      <c r="D217" s="1156"/>
      <c r="E217" s="282"/>
    </row>
    <row r="218" spans="1:5" ht="67" customHeight="1">
      <c r="A218" s="291" t="s">
        <v>224</v>
      </c>
      <c r="B218" s="280" t="s">
        <v>559</v>
      </c>
      <c r="C218" s="1157" t="s">
        <v>560</v>
      </c>
      <c r="D218" s="1156"/>
      <c r="E218" s="282"/>
    </row>
    <row r="219" spans="1:5" ht="67" customHeight="1">
      <c r="A219" s="291" t="s">
        <v>225</v>
      </c>
      <c r="B219" s="280" t="s">
        <v>561</v>
      </c>
      <c r="C219" s="1157" t="s">
        <v>562</v>
      </c>
      <c r="D219" s="1156"/>
      <c r="E219" s="282"/>
    </row>
    <row r="220" spans="1:5" ht="67" customHeight="1">
      <c r="A220" s="291" t="s">
        <v>120</v>
      </c>
      <c r="B220" s="280" t="s">
        <v>563</v>
      </c>
      <c r="C220" s="1157" t="s">
        <v>564</v>
      </c>
      <c r="D220" s="1156"/>
      <c r="E220" s="282"/>
    </row>
    <row r="221" spans="1:5" ht="67" customHeight="1">
      <c r="A221" s="291" t="s">
        <v>226</v>
      </c>
      <c r="B221" s="280" t="s">
        <v>565</v>
      </c>
      <c r="C221" s="1157" t="s">
        <v>566</v>
      </c>
      <c r="D221" s="1156"/>
      <c r="E221" s="282"/>
    </row>
    <row r="222" spans="1:5" ht="67" customHeight="1">
      <c r="A222" s="291" t="s">
        <v>213</v>
      </c>
      <c r="B222" s="280" t="s">
        <v>567</v>
      </c>
      <c r="C222" s="1157" t="s">
        <v>568</v>
      </c>
      <c r="D222" s="1156"/>
      <c r="E222" s="282"/>
    </row>
    <row r="223" spans="1:5" ht="15" customHeight="1">
      <c r="E223" s="282"/>
    </row>
    <row r="224" spans="1:5" ht="15" customHeight="1">
      <c r="E224" s="282"/>
    </row>
    <row r="225" spans="1:5" ht="15" customHeight="1">
      <c r="E225" s="282"/>
    </row>
    <row r="226" spans="1:5" ht="15" customHeight="1">
      <c r="A226" s="283" t="s">
        <v>47</v>
      </c>
      <c r="B226" s="1230" t="s">
        <v>151</v>
      </c>
      <c r="C226" s="1222"/>
      <c r="D226" s="1222"/>
      <c r="E226" s="282">
        <v>7</v>
      </c>
    </row>
    <row r="227" spans="1:5" ht="15" customHeight="1">
      <c r="A227" s="285"/>
      <c r="B227" s="285"/>
      <c r="C227" s="285"/>
      <c r="D227" s="285"/>
      <c r="E227" s="282"/>
    </row>
    <row r="228" spans="1:5" ht="25" customHeight="1">
      <c r="A228" s="287" t="s">
        <v>355</v>
      </c>
      <c r="B228" s="1252">
        <v>45118</v>
      </c>
      <c r="C228" s="1190"/>
      <c r="D228" s="1190"/>
      <c r="E228" s="282"/>
    </row>
    <row r="229" spans="1:5" ht="15" customHeight="1">
      <c r="A229" s="287"/>
      <c r="B229" s="285"/>
      <c r="C229" s="285"/>
      <c r="D229" s="285"/>
      <c r="E229" s="282"/>
    </row>
    <row r="230" spans="1:5" ht="15" customHeight="1">
      <c r="A230" s="287" t="s">
        <v>48</v>
      </c>
      <c r="B230" s="1253" t="s">
        <v>229</v>
      </c>
      <c r="C230" s="1190"/>
      <c r="D230" s="1190"/>
      <c r="E230" s="282"/>
    </row>
    <row r="231" spans="1:5" ht="15" customHeight="1">
      <c r="A231" s="285"/>
      <c r="B231" s="285"/>
      <c r="C231" s="285"/>
      <c r="D231" s="285"/>
      <c r="E231" s="282"/>
    </row>
    <row r="232" spans="1:5" ht="15" customHeight="1">
      <c r="A232" s="1161" t="s">
        <v>212</v>
      </c>
      <c r="B232" s="1168"/>
      <c r="C232" s="1168"/>
      <c r="D232" s="1162"/>
      <c r="E232" s="282"/>
    </row>
    <row r="233" spans="1:5" ht="15" customHeight="1">
      <c r="A233" s="289" t="s">
        <v>49</v>
      </c>
      <c r="B233" s="289" t="s">
        <v>50</v>
      </c>
      <c r="C233" s="1158" t="s">
        <v>51</v>
      </c>
      <c r="D233" s="1160"/>
      <c r="E233" s="282"/>
    </row>
    <row r="234" spans="1:5" ht="123" customHeight="1">
      <c r="A234" s="290" t="s">
        <v>52</v>
      </c>
      <c r="B234" s="278" t="s">
        <v>569</v>
      </c>
      <c r="C234" s="1157" t="s">
        <v>2051</v>
      </c>
      <c r="D234" s="1156"/>
      <c r="E234" s="282"/>
    </row>
    <row r="235" spans="1:5" ht="47" customHeight="1">
      <c r="A235" s="290" t="s">
        <v>43</v>
      </c>
      <c r="B235" s="278" t="s">
        <v>570</v>
      </c>
      <c r="C235" s="1157" t="s">
        <v>2050</v>
      </c>
      <c r="D235" s="1156"/>
      <c r="E235" s="282"/>
    </row>
    <row r="236" spans="1:5" ht="47" customHeight="1">
      <c r="A236" s="290" t="s">
        <v>10</v>
      </c>
      <c r="B236" s="278" t="s">
        <v>571</v>
      </c>
      <c r="C236" s="1157" t="s">
        <v>572</v>
      </c>
      <c r="D236" s="1156"/>
      <c r="E236" s="282"/>
    </row>
    <row r="237" spans="1:5" ht="47" customHeight="1">
      <c r="A237" s="290" t="s">
        <v>99</v>
      </c>
      <c r="B237" s="278" t="s">
        <v>573</v>
      </c>
      <c r="C237" s="1157" t="s">
        <v>229</v>
      </c>
      <c r="D237" s="1156"/>
      <c r="E237" s="282"/>
    </row>
    <row r="238" spans="1:5" ht="47" customHeight="1">
      <c r="A238" s="290" t="s">
        <v>53</v>
      </c>
      <c r="B238" s="278" t="s">
        <v>574</v>
      </c>
      <c r="C238" s="1157" t="s">
        <v>575</v>
      </c>
      <c r="D238" s="1156"/>
      <c r="E238" s="282"/>
    </row>
    <row r="239" spans="1:5" ht="61" customHeight="1">
      <c r="A239" s="290" t="s">
        <v>101</v>
      </c>
      <c r="B239" s="279" t="s">
        <v>229</v>
      </c>
      <c r="C239" s="1157" t="s">
        <v>576</v>
      </c>
      <c r="D239" s="1156"/>
      <c r="E239" s="282"/>
    </row>
    <row r="240" spans="1:5" ht="47" customHeight="1">
      <c r="A240" s="290" t="s">
        <v>213</v>
      </c>
      <c r="B240" s="278" t="s">
        <v>577</v>
      </c>
      <c r="C240" s="1157" t="s">
        <v>578</v>
      </c>
      <c r="D240" s="1156"/>
      <c r="E240" s="282"/>
    </row>
    <row r="241" spans="1:5" ht="15" customHeight="1">
      <c r="A241" s="1163" t="s">
        <v>214</v>
      </c>
      <c r="B241" s="1159"/>
      <c r="C241" s="1159"/>
      <c r="D241" s="1160"/>
      <c r="E241" s="282"/>
    </row>
    <row r="242" spans="1:5" ht="15" customHeight="1">
      <c r="A242" s="289" t="s">
        <v>49</v>
      </c>
      <c r="B242" s="288" t="s">
        <v>50</v>
      </c>
      <c r="C242" s="1161" t="s">
        <v>51</v>
      </c>
      <c r="D242" s="1162"/>
      <c r="E242" s="282"/>
    </row>
    <row r="243" spans="1:5" ht="168" customHeight="1">
      <c r="A243" s="290" t="s">
        <v>215</v>
      </c>
      <c r="B243" s="280" t="s">
        <v>579</v>
      </c>
      <c r="C243" s="1157" t="s">
        <v>3194</v>
      </c>
      <c r="D243" s="1156"/>
      <c r="E243" s="282"/>
    </row>
    <row r="244" spans="1:5" ht="77" customHeight="1">
      <c r="A244" s="290" t="s">
        <v>216</v>
      </c>
      <c r="B244" s="280" t="s">
        <v>229</v>
      </c>
      <c r="C244" s="1157" t="s">
        <v>3193</v>
      </c>
      <c r="D244" s="1156"/>
      <c r="E244" s="282"/>
    </row>
    <row r="245" spans="1:5" ht="26" customHeight="1">
      <c r="A245" s="290" t="s">
        <v>217</v>
      </c>
      <c r="B245" s="280" t="s">
        <v>580</v>
      </c>
      <c r="C245" s="1157" t="s">
        <v>581</v>
      </c>
      <c r="D245" s="1156"/>
      <c r="E245" s="282"/>
    </row>
    <row r="246" spans="1:5" ht="26" customHeight="1">
      <c r="A246" s="290" t="s">
        <v>218</v>
      </c>
      <c r="B246" s="280" t="s">
        <v>229</v>
      </c>
      <c r="C246" s="1157" t="s">
        <v>229</v>
      </c>
      <c r="D246" s="1156"/>
      <c r="E246" s="282"/>
    </row>
    <row r="247" spans="1:5" ht="26" customHeight="1">
      <c r="A247" s="290" t="s">
        <v>219</v>
      </c>
      <c r="B247" s="280" t="s">
        <v>582</v>
      </c>
      <c r="C247" s="1157" t="s">
        <v>583</v>
      </c>
      <c r="D247" s="1156"/>
      <c r="E247" s="282"/>
    </row>
    <row r="248" spans="1:5" ht="26" customHeight="1">
      <c r="A248" s="290" t="s">
        <v>220</v>
      </c>
      <c r="B248" s="281" t="s">
        <v>229</v>
      </c>
      <c r="C248" s="1157" t="s">
        <v>584</v>
      </c>
      <c r="D248" s="1156"/>
      <c r="E248" s="282"/>
    </row>
    <row r="249" spans="1:5" ht="26" customHeight="1">
      <c r="A249" s="291" t="s">
        <v>221</v>
      </c>
      <c r="B249" s="280" t="s">
        <v>229</v>
      </c>
      <c r="C249" s="1157" t="s">
        <v>585</v>
      </c>
      <c r="D249" s="1156"/>
      <c r="E249" s="282"/>
    </row>
    <row r="250" spans="1:5" ht="26" customHeight="1">
      <c r="A250" s="290" t="s">
        <v>213</v>
      </c>
      <c r="B250" s="281" t="s">
        <v>229</v>
      </c>
      <c r="C250" s="1157" t="s">
        <v>229</v>
      </c>
      <c r="D250" s="1156"/>
      <c r="E250" s="282"/>
    </row>
    <row r="251" spans="1:5" ht="15" customHeight="1">
      <c r="A251" s="1158" t="s">
        <v>222</v>
      </c>
      <c r="B251" s="1159"/>
      <c r="C251" s="1159"/>
      <c r="D251" s="1160"/>
      <c r="E251" s="282"/>
    </row>
    <row r="252" spans="1:5" ht="15" customHeight="1">
      <c r="A252" s="289" t="s">
        <v>49</v>
      </c>
      <c r="B252" s="292" t="s">
        <v>54</v>
      </c>
      <c r="C252" s="1161" t="s">
        <v>55</v>
      </c>
      <c r="D252" s="1162"/>
      <c r="E252" s="282"/>
    </row>
    <row r="253" spans="1:5" ht="66" customHeight="1">
      <c r="A253" s="291" t="s">
        <v>223</v>
      </c>
      <c r="B253" s="280" t="s">
        <v>586</v>
      </c>
      <c r="C253" s="1157" t="s">
        <v>587</v>
      </c>
      <c r="D253" s="1156"/>
      <c r="E253" s="282"/>
    </row>
    <row r="254" spans="1:5" ht="66" customHeight="1">
      <c r="A254" s="291" t="s">
        <v>44</v>
      </c>
      <c r="B254" s="280" t="s">
        <v>588</v>
      </c>
      <c r="C254" s="1157" t="s">
        <v>589</v>
      </c>
      <c r="D254" s="1156"/>
      <c r="E254" s="282"/>
    </row>
    <row r="255" spans="1:5" ht="66" customHeight="1">
      <c r="A255" s="291" t="s">
        <v>224</v>
      </c>
      <c r="B255" s="280" t="s">
        <v>229</v>
      </c>
      <c r="C255" s="1157" t="s">
        <v>590</v>
      </c>
      <c r="D255" s="1156"/>
      <c r="E255" s="282"/>
    </row>
    <row r="256" spans="1:5" ht="66" customHeight="1">
      <c r="A256" s="291" t="s">
        <v>225</v>
      </c>
      <c r="B256" s="280" t="s">
        <v>588</v>
      </c>
      <c r="C256" s="1157" t="s">
        <v>591</v>
      </c>
      <c r="D256" s="1156"/>
      <c r="E256" s="282"/>
    </row>
    <row r="257" spans="1:5" ht="66" customHeight="1">
      <c r="A257" s="291" t="s">
        <v>120</v>
      </c>
      <c r="B257" s="280" t="s">
        <v>229</v>
      </c>
      <c r="C257" s="1157" t="s">
        <v>592</v>
      </c>
      <c r="D257" s="1156"/>
      <c r="E257" s="282"/>
    </row>
    <row r="258" spans="1:5" ht="66" customHeight="1">
      <c r="A258" s="291" t="s">
        <v>226</v>
      </c>
      <c r="B258" s="280" t="s">
        <v>593</v>
      </c>
      <c r="C258" s="1157" t="s">
        <v>594</v>
      </c>
      <c r="D258" s="1156"/>
      <c r="E258" s="282"/>
    </row>
    <row r="259" spans="1:5" ht="66" customHeight="1">
      <c r="A259" s="291" t="s">
        <v>213</v>
      </c>
      <c r="B259" s="280" t="s">
        <v>595</v>
      </c>
      <c r="C259" s="1157" t="s">
        <v>596</v>
      </c>
      <c r="D259" s="1156"/>
      <c r="E259" s="282"/>
    </row>
    <row r="260" spans="1:5" ht="15" customHeight="1">
      <c r="E260" s="282"/>
    </row>
    <row r="261" spans="1:5" ht="15" customHeight="1">
      <c r="E261" s="282"/>
    </row>
    <row r="262" spans="1:5" ht="15" customHeight="1">
      <c r="E262" s="282"/>
    </row>
    <row r="263" spans="1:5" ht="15" customHeight="1">
      <c r="A263" s="275" t="s">
        <v>47</v>
      </c>
      <c r="B263" s="1246" t="s">
        <v>164</v>
      </c>
      <c r="C263" s="1246"/>
      <c r="D263" s="1246"/>
      <c r="E263" s="282">
        <v>8</v>
      </c>
    </row>
    <row r="264" spans="1:5" ht="15" customHeight="1">
      <c r="A264" s="28"/>
      <c r="B264" s="28"/>
      <c r="C264" s="28"/>
      <c r="D264" s="28"/>
      <c r="E264" s="282"/>
    </row>
    <row r="265" spans="1:5" ht="15" customHeight="1">
      <c r="A265" s="43" t="s">
        <v>355</v>
      </c>
      <c r="B265" s="1164">
        <v>44558</v>
      </c>
      <c r="C265" s="1165"/>
      <c r="D265" s="1165"/>
      <c r="E265" s="282"/>
    </row>
    <row r="266" spans="1:5" ht="15" customHeight="1">
      <c r="A266" s="30"/>
      <c r="B266" s="28"/>
      <c r="C266" s="28"/>
      <c r="D266" s="28"/>
      <c r="E266" s="282"/>
    </row>
    <row r="267" spans="1:5" ht="15" customHeight="1">
      <c r="A267" s="43" t="s">
        <v>48</v>
      </c>
      <c r="B267" s="1247" t="s">
        <v>229</v>
      </c>
      <c r="C267" s="1247"/>
      <c r="D267" s="1248"/>
      <c r="E267" s="282"/>
    </row>
    <row r="268" spans="1:5" ht="15" customHeight="1">
      <c r="A268" s="28"/>
      <c r="B268" s="28"/>
      <c r="C268" s="28"/>
      <c r="D268" s="28"/>
      <c r="E268" s="282"/>
    </row>
    <row r="269" spans="1:5" ht="15" customHeight="1">
      <c r="A269" s="1249" t="s">
        <v>212</v>
      </c>
      <c r="B269" s="1250"/>
      <c r="C269" s="1250"/>
      <c r="D269" s="1251"/>
      <c r="E269" s="282"/>
    </row>
    <row r="270" spans="1:5" ht="15" customHeight="1">
      <c r="A270" s="31" t="s">
        <v>49</v>
      </c>
      <c r="B270" s="31" t="s">
        <v>50</v>
      </c>
      <c r="C270" s="1244" t="s">
        <v>51</v>
      </c>
      <c r="D270" s="1245"/>
      <c r="E270" s="282"/>
    </row>
    <row r="271" spans="1:5" ht="15" customHeight="1">
      <c r="A271" s="32" t="s">
        <v>52</v>
      </c>
      <c r="B271" s="302" t="s">
        <v>597</v>
      </c>
      <c r="C271" s="1217" t="s">
        <v>598</v>
      </c>
      <c r="D271" s="1156"/>
      <c r="E271" s="282"/>
    </row>
    <row r="272" spans="1:5" ht="15" customHeight="1">
      <c r="A272" s="32" t="s">
        <v>43</v>
      </c>
      <c r="B272" s="303" t="s">
        <v>599</v>
      </c>
      <c r="C272" s="1215" t="s">
        <v>600</v>
      </c>
      <c r="D272" s="1156"/>
      <c r="E272" s="282"/>
    </row>
    <row r="273" spans="1:5" ht="15" customHeight="1">
      <c r="A273" s="32" t="s">
        <v>10</v>
      </c>
      <c r="B273" s="303" t="s">
        <v>601</v>
      </c>
      <c r="C273" s="1215" t="s">
        <v>602</v>
      </c>
      <c r="D273" s="1156"/>
      <c r="E273" s="282"/>
    </row>
    <row r="274" spans="1:5" ht="15" customHeight="1">
      <c r="A274" s="32" t="s">
        <v>99</v>
      </c>
      <c r="B274" s="303" t="s">
        <v>603</v>
      </c>
      <c r="C274" s="1215" t="s">
        <v>604</v>
      </c>
      <c r="D274" s="1156"/>
      <c r="E274" s="282"/>
    </row>
    <row r="275" spans="1:5" ht="15" customHeight="1">
      <c r="A275" s="32" t="s">
        <v>53</v>
      </c>
      <c r="B275" s="303" t="s">
        <v>605</v>
      </c>
      <c r="C275" s="1215" t="s">
        <v>606</v>
      </c>
      <c r="D275" s="1156"/>
      <c r="E275" s="282"/>
    </row>
    <row r="276" spans="1:5" ht="15" customHeight="1">
      <c r="A276" s="32" t="s">
        <v>101</v>
      </c>
      <c r="B276" s="303" t="s">
        <v>607</v>
      </c>
      <c r="C276" s="1215" t="s">
        <v>608</v>
      </c>
      <c r="D276" s="1156"/>
      <c r="E276" s="282"/>
    </row>
    <row r="277" spans="1:5" ht="15" customHeight="1">
      <c r="A277" s="32" t="s">
        <v>213</v>
      </c>
      <c r="B277" s="303" t="s">
        <v>609</v>
      </c>
      <c r="C277" s="1215" t="s">
        <v>610</v>
      </c>
      <c r="D277" s="1156"/>
      <c r="E277" s="282"/>
    </row>
    <row r="278" spans="1:5" ht="15" customHeight="1">
      <c r="A278" s="1239" t="s">
        <v>214</v>
      </c>
      <c r="B278" s="1240"/>
      <c r="C278" s="1241"/>
      <c r="D278" s="1242"/>
      <c r="E278" s="282"/>
    </row>
    <row r="279" spans="1:5" ht="15" customHeight="1">
      <c r="A279" s="31" t="s">
        <v>49</v>
      </c>
      <c r="B279" s="33" t="s">
        <v>50</v>
      </c>
      <c r="C279" s="1243" t="s">
        <v>51</v>
      </c>
      <c r="D279" s="1243"/>
      <c r="E279" s="282"/>
    </row>
    <row r="280" spans="1:5" ht="15" customHeight="1">
      <c r="A280" s="32" t="s">
        <v>215</v>
      </c>
      <c r="B280" s="302" t="s">
        <v>545</v>
      </c>
      <c r="C280" s="1215" t="s">
        <v>229</v>
      </c>
      <c r="D280" s="1156"/>
      <c r="E280" s="282"/>
    </row>
    <row r="281" spans="1:5" ht="15" customHeight="1">
      <c r="A281" s="32" t="s">
        <v>216</v>
      </c>
      <c r="B281" s="303" t="s">
        <v>229</v>
      </c>
      <c r="C281" s="1215" t="s">
        <v>611</v>
      </c>
      <c r="D281" s="1156"/>
      <c r="E281" s="282"/>
    </row>
    <row r="282" spans="1:5" ht="15" customHeight="1">
      <c r="A282" s="32" t="s">
        <v>217</v>
      </c>
      <c r="B282" s="303" t="s">
        <v>547</v>
      </c>
      <c r="C282" s="1215" t="s">
        <v>612</v>
      </c>
      <c r="D282" s="1156"/>
      <c r="E282" s="282"/>
    </row>
    <row r="283" spans="1:5" ht="15" customHeight="1">
      <c r="A283" s="32" t="s">
        <v>218</v>
      </c>
      <c r="B283" s="303" t="s">
        <v>229</v>
      </c>
      <c r="C283" s="1215" t="s">
        <v>229</v>
      </c>
      <c r="D283" s="1156"/>
      <c r="E283" s="282"/>
    </row>
    <row r="284" spans="1:5" ht="15" customHeight="1">
      <c r="A284" s="32" t="s">
        <v>219</v>
      </c>
      <c r="B284" s="303" t="s">
        <v>549</v>
      </c>
      <c r="C284" s="1215" t="s">
        <v>550</v>
      </c>
      <c r="D284" s="1156"/>
      <c r="E284" s="282"/>
    </row>
    <row r="285" spans="1:5" ht="15" customHeight="1">
      <c r="A285" s="32" t="s">
        <v>220</v>
      </c>
      <c r="B285" s="303" t="s">
        <v>613</v>
      </c>
      <c r="C285" s="1215" t="s">
        <v>229</v>
      </c>
      <c r="D285" s="1156"/>
      <c r="E285" s="282"/>
    </row>
    <row r="286" spans="1:5" ht="15" customHeight="1">
      <c r="A286" s="34" t="s">
        <v>221</v>
      </c>
      <c r="B286" s="303" t="s">
        <v>614</v>
      </c>
      <c r="C286" s="1215" t="s">
        <v>553</v>
      </c>
      <c r="D286" s="1156"/>
      <c r="E286" s="282"/>
    </row>
    <row r="287" spans="1:5" ht="15" customHeight="1">
      <c r="A287" s="32" t="s">
        <v>213</v>
      </c>
      <c r="B287" s="303" t="s">
        <v>554</v>
      </c>
      <c r="C287" s="1215" t="s">
        <v>229</v>
      </c>
      <c r="D287" s="1156"/>
      <c r="E287" s="282"/>
    </row>
    <row r="288" spans="1:5" ht="15" customHeight="1">
      <c r="A288" s="1234" t="s">
        <v>222</v>
      </c>
      <c r="B288" s="1235"/>
      <c r="C288" s="1236"/>
      <c r="D288" s="1237"/>
      <c r="E288" s="282"/>
    </row>
    <row r="289" spans="1:5" ht="15" customHeight="1">
      <c r="A289" s="31" t="s">
        <v>49</v>
      </c>
      <c r="B289" s="35" t="s">
        <v>54</v>
      </c>
      <c r="C289" s="1238" t="s">
        <v>55</v>
      </c>
      <c r="D289" s="1238"/>
      <c r="E289" s="282"/>
    </row>
    <row r="290" spans="1:5" ht="15" customHeight="1">
      <c r="A290" s="34" t="s">
        <v>223</v>
      </c>
      <c r="B290" s="302" t="s">
        <v>615</v>
      </c>
      <c r="C290" s="1215" t="s">
        <v>616</v>
      </c>
      <c r="D290" s="1156"/>
      <c r="E290" s="282"/>
    </row>
    <row r="291" spans="1:5" ht="15" customHeight="1">
      <c r="A291" s="34" t="s">
        <v>44</v>
      </c>
      <c r="B291" s="303" t="s">
        <v>617</v>
      </c>
      <c r="C291" s="1215" t="s">
        <v>618</v>
      </c>
      <c r="D291" s="1156"/>
      <c r="E291" s="282"/>
    </row>
    <row r="292" spans="1:5" ht="15" customHeight="1">
      <c r="A292" s="34" t="s">
        <v>224</v>
      </c>
      <c r="B292" s="303" t="s">
        <v>619</v>
      </c>
      <c r="C292" s="1215" t="s">
        <v>620</v>
      </c>
      <c r="D292" s="1156"/>
      <c r="E292" s="282"/>
    </row>
    <row r="293" spans="1:5" ht="15" customHeight="1">
      <c r="A293" s="34" t="s">
        <v>225</v>
      </c>
      <c r="B293" s="303" t="s">
        <v>621</v>
      </c>
      <c r="C293" s="1215" t="s">
        <v>622</v>
      </c>
      <c r="D293" s="1156"/>
      <c r="E293" s="282"/>
    </row>
    <row r="294" spans="1:5" ht="15" customHeight="1">
      <c r="A294" s="34" t="s">
        <v>120</v>
      </c>
      <c r="B294" s="303" t="s">
        <v>623</v>
      </c>
      <c r="C294" s="1215" t="s">
        <v>624</v>
      </c>
      <c r="D294" s="1156"/>
      <c r="E294" s="282"/>
    </row>
    <row r="295" spans="1:5" ht="15" customHeight="1">
      <c r="A295" s="34" t="s">
        <v>226</v>
      </c>
      <c r="B295" s="303" t="s">
        <v>625</v>
      </c>
      <c r="C295" s="1215" t="s">
        <v>626</v>
      </c>
      <c r="D295" s="1156"/>
      <c r="E295" s="282"/>
    </row>
    <row r="296" spans="1:5" ht="15" customHeight="1">
      <c r="A296" s="34" t="s">
        <v>213</v>
      </c>
      <c r="B296" s="303" t="s">
        <v>627</v>
      </c>
      <c r="C296" s="1215" t="s">
        <v>628</v>
      </c>
      <c r="D296" s="1156"/>
      <c r="E296" s="282"/>
    </row>
    <row r="297" spans="1:5" ht="15" customHeight="1">
      <c r="E297" s="282"/>
    </row>
    <row r="298" spans="1:5" ht="15" customHeight="1">
      <c r="E298" s="282"/>
    </row>
    <row r="299" spans="1:5" ht="15" customHeight="1">
      <c r="E299" s="282"/>
    </row>
    <row r="300" spans="1:5" ht="15" customHeight="1">
      <c r="A300" s="304" t="s">
        <v>47</v>
      </c>
      <c r="B300" s="1231" t="s">
        <v>161</v>
      </c>
      <c r="C300" s="1232"/>
      <c r="D300" s="1232"/>
      <c r="E300" s="282">
        <v>9</v>
      </c>
    </row>
    <row r="301" spans="1:5" ht="15" customHeight="1">
      <c r="A301" s="305"/>
      <c r="B301" s="305"/>
      <c r="C301" s="305"/>
      <c r="D301" s="305"/>
      <c r="E301" s="282"/>
    </row>
    <row r="302" spans="1:5" ht="15" customHeight="1">
      <c r="A302" s="306" t="s">
        <v>355</v>
      </c>
      <c r="B302" s="1233">
        <v>44901</v>
      </c>
      <c r="C302" s="1189"/>
      <c r="D302" s="1189"/>
      <c r="E302" s="282"/>
    </row>
    <row r="303" spans="1:5" ht="15" customHeight="1">
      <c r="A303" s="307"/>
      <c r="B303" s="305"/>
      <c r="C303" s="305"/>
      <c r="D303" s="305"/>
      <c r="E303" s="282"/>
    </row>
    <row r="304" spans="1:5" ht="15" customHeight="1">
      <c r="A304" s="306" t="s">
        <v>48</v>
      </c>
      <c r="B304" s="1188" t="s">
        <v>229</v>
      </c>
      <c r="C304" s="1189"/>
      <c r="D304" s="1189"/>
      <c r="E304" s="282"/>
    </row>
    <row r="305" spans="1:5" ht="15" customHeight="1">
      <c r="A305" s="305"/>
      <c r="B305" s="305"/>
      <c r="C305" s="305"/>
      <c r="D305" s="305"/>
      <c r="E305" s="282"/>
    </row>
    <row r="306" spans="1:5" ht="15" customHeight="1">
      <c r="A306" s="1179" t="s">
        <v>212</v>
      </c>
      <c r="B306" s="1202"/>
      <c r="C306" s="1202"/>
      <c r="D306" s="1195"/>
      <c r="E306" s="282"/>
    </row>
    <row r="307" spans="1:5" ht="15" customHeight="1">
      <c r="A307" s="309" t="s">
        <v>49</v>
      </c>
      <c r="B307" s="309" t="s">
        <v>50</v>
      </c>
      <c r="C307" s="1203" t="s">
        <v>51</v>
      </c>
      <c r="D307" s="1199"/>
      <c r="E307" s="282"/>
    </row>
    <row r="308" spans="1:5" ht="15" customHeight="1">
      <c r="A308" s="310" t="s">
        <v>52</v>
      </c>
      <c r="B308" s="295" t="s">
        <v>629</v>
      </c>
      <c r="C308" s="1196" t="s">
        <v>630</v>
      </c>
      <c r="D308" s="1195"/>
      <c r="E308" s="282"/>
    </row>
    <row r="309" spans="1:5" ht="15" customHeight="1">
      <c r="A309" s="310" t="s">
        <v>43</v>
      </c>
      <c r="B309" s="296" t="s">
        <v>631</v>
      </c>
      <c r="C309" s="1196" t="s">
        <v>632</v>
      </c>
      <c r="D309" s="1195"/>
      <c r="E309" s="282"/>
    </row>
    <row r="310" spans="1:5" ht="15" customHeight="1">
      <c r="A310" s="310" t="s">
        <v>10</v>
      </c>
      <c r="B310" s="295" t="s">
        <v>633</v>
      </c>
      <c r="C310" s="1196" t="s">
        <v>634</v>
      </c>
      <c r="D310" s="1195"/>
      <c r="E310" s="282"/>
    </row>
    <row r="311" spans="1:5" ht="15" customHeight="1">
      <c r="A311" s="310" t="s">
        <v>99</v>
      </c>
      <c r="B311" s="295" t="s">
        <v>635</v>
      </c>
      <c r="C311" s="1196" t="s">
        <v>636</v>
      </c>
      <c r="D311" s="1195"/>
      <c r="E311" s="282"/>
    </row>
    <row r="312" spans="1:5" ht="15" customHeight="1">
      <c r="A312" s="310" t="s">
        <v>53</v>
      </c>
      <c r="B312" s="295" t="s">
        <v>637</v>
      </c>
      <c r="C312" s="1196" t="s">
        <v>638</v>
      </c>
      <c r="D312" s="1195"/>
      <c r="E312" s="282"/>
    </row>
    <row r="313" spans="1:5" ht="15" customHeight="1">
      <c r="A313" s="310" t="s">
        <v>101</v>
      </c>
      <c r="B313" s="311" t="s">
        <v>229</v>
      </c>
      <c r="C313" s="1196" t="s">
        <v>229</v>
      </c>
      <c r="D313" s="1195"/>
      <c r="E313" s="282"/>
    </row>
    <row r="314" spans="1:5" ht="15" customHeight="1">
      <c r="A314" s="310" t="s">
        <v>213</v>
      </c>
      <c r="B314" s="312" t="s">
        <v>639</v>
      </c>
      <c r="C314" s="1196" t="s">
        <v>640</v>
      </c>
      <c r="D314" s="1195"/>
      <c r="E314" s="282"/>
    </row>
    <row r="315" spans="1:5" ht="15" customHeight="1">
      <c r="A315" s="1176" t="s">
        <v>214</v>
      </c>
      <c r="B315" s="1198"/>
      <c r="C315" s="1198"/>
      <c r="D315" s="1199"/>
      <c r="E315" s="282"/>
    </row>
    <row r="316" spans="1:5" ht="15" customHeight="1">
      <c r="A316" s="309" t="s">
        <v>49</v>
      </c>
      <c r="B316" s="308" t="s">
        <v>50</v>
      </c>
      <c r="C316" s="1179" t="s">
        <v>51</v>
      </c>
      <c r="D316" s="1195"/>
      <c r="E316" s="282"/>
    </row>
    <row r="317" spans="1:5" ht="15" customHeight="1">
      <c r="A317" s="310" t="s">
        <v>215</v>
      </c>
      <c r="B317" s="298" t="s">
        <v>229</v>
      </c>
      <c r="C317" s="1194" t="s">
        <v>641</v>
      </c>
      <c r="D317" s="1195"/>
      <c r="E317" s="282"/>
    </row>
    <row r="318" spans="1:5" ht="15" customHeight="1">
      <c r="A318" s="310" t="s">
        <v>216</v>
      </c>
      <c r="B318" s="313" t="s">
        <v>642</v>
      </c>
      <c r="C318" s="1194" t="s">
        <v>229</v>
      </c>
      <c r="D318" s="1195"/>
      <c r="E318" s="282"/>
    </row>
    <row r="319" spans="1:5" ht="15" customHeight="1">
      <c r="A319" s="310" t="s">
        <v>217</v>
      </c>
      <c r="B319" s="298" t="s">
        <v>229</v>
      </c>
      <c r="C319" s="1194" t="s">
        <v>229</v>
      </c>
      <c r="D319" s="1195"/>
      <c r="E319" s="282"/>
    </row>
    <row r="320" spans="1:5" ht="15" customHeight="1">
      <c r="A320" s="310" t="s">
        <v>218</v>
      </c>
      <c r="B320" s="298" t="s">
        <v>643</v>
      </c>
      <c r="C320" s="1194" t="s">
        <v>644</v>
      </c>
      <c r="D320" s="1195"/>
      <c r="E320" s="282"/>
    </row>
    <row r="321" spans="1:5" ht="15" customHeight="1">
      <c r="A321" s="310" t="s">
        <v>219</v>
      </c>
      <c r="B321" s="298" t="s">
        <v>229</v>
      </c>
      <c r="C321" s="1194" t="s">
        <v>229</v>
      </c>
      <c r="D321" s="1195"/>
      <c r="E321" s="282"/>
    </row>
    <row r="322" spans="1:5" ht="15" customHeight="1">
      <c r="A322" s="310" t="s">
        <v>220</v>
      </c>
      <c r="B322" s="313" t="s">
        <v>645</v>
      </c>
      <c r="C322" s="1194" t="s">
        <v>229</v>
      </c>
      <c r="D322" s="1195"/>
      <c r="E322" s="282"/>
    </row>
    <row r="323" spans="1:5" ht="15" customHeight="1">
      <c r="A323" s="314" t="s">
        <v>221</v>
      </c>
      <c r="B323" s="315" t="s">
        <v>229</v>
      </c>
      <c r="C323" s="1194" t="s">
        <v>229</v>
      </c>
      <c r="D323" s="1195"/>
      <c r="E323" s="282"/>
    </row>
    <row r="324" spans="1:5" ht="15" customHeight="1">
      <c r="A324" s="310" t="s">
        <v>213</v>
      </c>
      <c r="B324" s="315" t="s">
        <v>229</v>
      </c>
      <c r="C324" s="1194" t="s">
        <v>229</v>
      </c>
      <c r="D324" s="1195"/>
      <c r="E324" s="282"/>
    </row>
    <row r="325" spans="1:5" ht="15" customHeight="1">
      <c r="A325" s="1172" t="s">
        <v>222</v>
      </c>
      <c r="B325" s="1198"/>
      <c r="C325" s="1198"/>
      <c r="D325" s="1199"/>
      <c r="E325" s="282"/>
    </row>
    <row r="326" spans="1:5" ht="15" customHeight="1">
      <c r="A326" s="309" t="s">
        <v>49</v>
      </c>
      <c r="B326" s="316" t="s">
        <v>54</v>
      </c>
      <c r="C326" s="1200" t="s">
        <v>55</v>
      </c>
      <c r="D326" s="1195"/>
      <c r="E326" s="282"/>
    </row>
    <row r="327" spans="1:5" ht="15" customHeight="1">
      <c r="A327" s="310" t="s">
        <v>223</v>
      </c>
      <c r="B327" s="313" t="s">
        <v>646</v>
      </c>
      <c r="C327" s="1194" t="s">
        <v>647</v>
      </c>
      <c r="D327" s="1195"/>
      <c r="E327" s="282"/>
    </row>
    <row r="328" spans="1:5" ht="15" customHeight="1">
      <c r="A328" s="310" t="s">
        <v>44</v>
      </c>
      <c r="B328" s="313" t="s">
        <v>229</v>
      </c>
      <c r="C328" s="1194" t="s">
        <v>229</v>
      </c>
      <c r="D328" s="1195"/>
      <c r="E328" s="282"/>
    </row>
    <row r="329" spans="1:5" ht="15" customHeight="1">
      <c r="A329" s="310" t="s">
        <v>224</v>
      </c>
      <c r="B329" s="313" t="s">
        <v>648</v>
      </c>
      <c r="C329" s="1194" t="s">
        <v>649</v>
      </c>
      <c r="D329" s="1195"/>
      <c r="E329" s="282"/>
    </row>
    <row r="330" spans="1:5" ht="15" customHeight="1">
      <c r="A330" s="310" t="s">
        <v>225</v>
      </c>
      <c r="B330" s="313" t="s">
        <v>229</v>
      </c>
      <c r="C330" s="1194" t="s">
        <v>229</v>
      </c>
      <c r="D330" s="1195"/>
      <c r="E330" s="282"/>
    </row>
    <row r="331" spans="1:5" ht="15" customHeight="1">
      <c r="A331" s="310" t="s">
        <v>120</v>
      </c>
      <c r="B331" s="313" t="s">
        <v>229</v>
      </c>
      <c r="C331" s="1194" t="s">
        <v>650</v>
      </c>
      <c r="D331" s="1195"/>
      <c r="E331" s="282"/>
    </row>
    <row r="332" spans="1:5" ht="15" customHeight="1">
      <c r="A332" s="310" t="s">
        <v>226</v>
      </c>
      <c r="B332" s="313" t="s">
        <v>229</v>
      </c>
      <c r="C332" s="1194" t="s">
        <v>229</v>
      </c>
      <c r="D332" s="1195"/>
      <c r="E332" s="282"/>
    </row>
    <row r="333" spans="1:5" ht="15" customHeight="1">
      <c r="A333" s="310" t="s">
        <v>213</v>
      </c>
      <c r="B333" s="313" t="s">
        <v>229</v>
      </c>
      <c r="C333" s="1194" t="s">
        <v>229</v>
      </c>
      <c r="D333" s="1195"/>
      <c r="E333" s="282"/>
    </row>
    <row r="334" spans="1:5" ht="15" customHeight="1">
      <c r="E334" s="282"/>
    </row>
    <row r="335" spans="1:5" ht="15" customHeight="1">
      <c r="E335" s="282"/>
    </row>
    <row r="336" spans="1:5" ht="15" customHeight="1">
      <c r="E336" s="282"/>
    </row>
    <row r="337" spans="1:5" ht="15" customHeight="1">
      <c r="A337" s="283" t="s">
        <v>47</v>
      </c>
      <c r="B337" s="1230" t="s">
        <v>155</v>
      </c>
      <c r="C337" s="1222"/>
      <c r="D337" s="1222"/>
      <c r="E337" s="282">
        <v>10</v>
      </c>
    </row>
    <row r="338" spans="1:5" ht="15" customHeight="1">
      <c r="A338" s="285"/>
      <c r="B338" s="285"/>
      <c r="C338" s="285"/>
      <c r="D338" s="285"/>
      <c r="E338" s="282"/>
    </row>
    <row r="339" spans="1:5" ht="15" customHeight="1">
      <c r="A339" s="287" t="s">
        <v>355</v>
      </c>
      <c r="B339" s="1223">
        <v>44391</v>
      </c>
      <c r="C339" s="1165"/>
      <c r="D339" s="1165"/>
      <c r="E339" s="282"/>
    </row>
    <row r="340" spans="1:5" ht="15" customHeight="1">
      <c r="A340" s="287"/>
      <c r="B340" s="285"/>
      <c r="C340" s="285"/>
      <c r="D340" s="285"/>
      <c r="E340" s="282"/>
    </row>
    <row r="341" spans="1:5" ht="15" customHeight="1">
      <c r="A341" s="287" t="s">
        <v>48</v>
      </c>
      <c r="B341" s="1171" t="s">
        <v>229</v>
      </c>
      <c r="C341" s="1165"/>
      <c r="D341" s="1165"/>
      <c r="E341" s="282"/>
    </row>
    <row r="342" spans="1:5" ht="15" customHeight="1">
      <c r="A342" s="285"/>
      <c r="B342" s="285"/>
      <c r="C342" s="285"/>
      <c r="D342" s="285"/>
      <c r="E342" s="282"/>
    </row>
    <row r="343" spans="1:5" ht="15" customHeight="1">
      <c r="A343" s="1161" t="s">
        <v>212</v>
      </c>
      <c r="B343" s="1168"/>
      <c r="C343" s="1168"/>
      <c r="D343" s="1162"/>
      <c r="E343" s="282"/>
    </row>
    <row r="344" spans="1:5" ht="15" customHeight="1">
      <c r="A344" s="289" t="s">
        <v>49</v>
      </c>
      <c r="B344" s="289" t="s">
        <v>50</v>
      </c>
      <c r="C344" s="1158" t="s">
        <v>51</v>
      </c>
      <c r="D344" s="1160"/>
      <c r="E344" s="282"/>
    </row>
    <row r="345" spans="1:5" ht="15" customHeight="1">
      <c r="A345" s="290" t="s">
        <v>52</v>
      </c>
      <c r="B345" s="301" t="s">
        <v>651</v>
      </c>
      <c r="C345" s="1157" t="s">
        <v>652</v>
      </c>
      <c r="D345" s="1156"/>
      <c r="E345" s="282"/>
    </row>
    <row r="346" spans="1:5" ht="15" customHeight="1">
      <c r="A346" s="290" t="s">
        <v>43</v>
      </c>
      <c r="B346" s="278" t="s">
        <v>653</v>
      </c>
      <c r="C346" s="1157" t="s">
        <v>654</v>
      </c>
      <c r="D346" s="1156"/>
      <c r="E346" s="282"/>
    </row>
    <row r="347" spans="1:5" ht="15" customHeight="1">
      <c r="A347" s="290" t="s">
        <v>10</v>
      </c>
      <c r="B347" s="278" t="s">
        <v>655</v>
      </c>
      <c r="C347" s="1157" t="s">
        <v>656</v>
      </c>
      <c r="D347" s="1156"/>
      <c r="E347" s="282"/>
    </row>
    <row r="348" spans="1:5" ht="15" customHeight="1">
      <c r="A348" s="290" t="s">
        <v>99</v>
      </c>
      <c r="B348" s="278" t="s">
        <v>657</v>
      </c>
      <c r="C348" s="1157" t="s">
        <v>658</v>
      </c>
      <c r="D348" s="1156"/>
      <c r="E348" s="282"/>
    </row>
    <row r="349" spans="1:5" ht="15" customHeight="1">
      <c r="A349" s="290" t="s">
        <v>53</v>
      </c>
      <c r="B349" s="278" t="s">
        <v>659</v>
      </c>
      <c r="C349" s="1157" t="s">
        <v>660</v>
      </c>
      <c r="D349" s="1156"/>
      <c r="E349" s="282"/>
    </row>
    <row r="350" spans="1:5" ht="15" customHeight="1">
      <c r="A350" s="290" t="s">
        <v>101</v>
      </c>
      <c r="B350" s="278" t="s">
        <v>661</v>
      </c>
      <c r="C350" s="1157" t="s">
        <v>662</v>
      </c>
      <c r="D350" s="1156"/>
      <c r="E350" s="282"/>
    </row>
    <row r="351" spans="1:5" ht="15" customHeight="1">
      <c r="A351" s="290" t="s">
        <v>213</v>
      </c>
      <c r="B351" s="278" t="s">
        <v>663</v>
      </c>
      <c r="C351" s="1157" t="s">
        <v>660</v>
      </c>
      <c r="D351" s="1156"/>
      <c r="E351" s="282"/>
    </row>
    <row r="352" spans="1:5" ht="15" customHeight="1">
      <c r="A352" s="1163" t="s">
        <v>214</v>
      </c>
      <c r="B352" s="1159"/>
      <c r="C352" s="1159"/>
      <c r="D352" s="1160"/>
      <c r="E352" s="282"/>
    </row>
    <row r="353" spans="1:5" ht="15" customHeight="1">
      <c r="A353" s="289" t="s">
        <v>49</v>
      </c>
      <c r="B353" s="288" t="s">
        <v>50</v>
      </c>
      <c r="C353" s="1161" t="s">
        <v>51</v>
      </c>
      <c r="D353" s="1162"/>
      <c r="E353" s="282"/>
    </row>
    <row r="354" spans="1:5" ht="15" customHeight="1">
      <c r="A354" s="290" t="s">
        <v>215</v>
      </c>
      <c r="B354" s="280" t="s">
        <v>664</v>
      </c>
      <c r="C354" s="1157" t="s">
        <v>665</v>
      </c>
      <c r="D354" s="1156"/>
      <c r="E354" s="282"/>
    </row>
    <row r="355" spans="1:5" ht="15" customHeight="1">
      <c r="A355" s="290" t="s">
        <v>216</v>
      </c>
      <c r="B355" s="280" t="s">
        <v>666</v>
      </c>
      <c r="C355" s="1157" t="s">
        <v>667</v>
      </c>
      <c r="D355" s="1156"/>
      <c r="E355" s="282"/>
    </row>
    <row r="356" spans="1:5" ht="15" customHeight="1">
      <c r="A356" s="290" t="s">
        <v>217</v>
      </c>
      <c r="B356" s="280" t="s">
        <v>668</v>
      </c>
      <c r="C356" s="1157" t="s">
        <v>660</v>
      </c>
      <c r="D356" s="1156"/>
      <c r="E356" s="282"/>
    </row>
    <row r="357" spans="1:5" ht="15" customHeight="1">
      <c r="A357" s="290" t="s">
        <v>218</v>
      </c>
      <c r="B357" s="280" t="s">
        <v>660</v>
      </c>
      <c r="C357" s="1157" t="s">
        <v>660</v>
      </c>
      <c r="D357" s="1156"/>
      <c r="E357" s="282"/>
    </row>
    <row r="358" spans="1:5" ht="15" customHeight="1">
      <c r="A358" s="290" t="s">
        <v>219</v>
      </c>
      <c r="B358" s="280" t="s">
        <v>669</v>
      </c>
      <c r="C358" s="1155" t="s">
        <v>670</v>
      </c>
      <c r="D358" s="1156"/>
      <c r="E358" s="282"/>
    </row>
    <row r="359" spans="1:5" ht="15" customHeight="1">
      <c r="A359" s="290" t="s">
        <v>220</v>
      </c>
      <c r="B359" s="280" t="s">
        <v>671</v>
      </c>
      <c r="C359" s="1157" t="s">
        <v>672</v>
      </c>
      <c r="D359" s="1156"/>
      <c r="E359" s="282"/>
    </row>
    <row r="360" spans="1:5" ht="15" customHeight="1">
      <c r="A360" s="291" t="s">
        <v>221</v>
      </c>
      <c r="B360" s="280" t="s">
        <v>673</v>
      </c>
      <c r="C360" s="1157" t="s">
        <v>674</v>
      </c>
      <c r="D360" s="1156"/>
      <c r="E360" s="282"/>
    </row>
    <row r="361" spans="1:5" ht="15" customHeight="1">
      <c r="A361" s="290" t="s">
        <v>213</v>
      </c>
      <c r="B361" s="281" t="s">
        <v>660</v>
      </c>
      <c r="C361" s="1157" t="s">
        <v>660</v>
      </c>
      <c r="D361" s="1156"/>
      <c r="E361" s="282"/>
    </row>
    <row r="362" spans="1:5" ht="15" customHeight="1">
      <c r="A362" s="1158" t="s">
        <v>222</v>
      </c>
      <c r="B362" s="1159"/>
      <c r="C362" s="1159"/>
      <c r="D362" s="1160"/>
      <c r="E362" s="282"/>
    </row>
    <row r="363" spans="1:5" ht="15" customHeight="1">
      <c r="A363" s="289" t="s">
        <v>49</v>
      </c>
      <c r="B363" s="292" t="s">
        <v>54</v>
      </c>
      <c r="C363" s="1161" t="s">
        <v>55</v>
      </c>
      <c r="D363" s="1162"/>
      <c r="E363" s="282"/>
    </row>
    <row r="364" spans="1:5" ht="15" customHeight="1">
      <c r="A364" s="291" t="s">
        <v>223</v>
      </c>
      <c r="B364" s="280" t="s">
        <v>675</v>
      </c>
      <c r="C364" s="1157" t="s">
        <v>676</v>
      </c>
      <c r="D364" s="1156"/>
      <c r="E364" s="282"/>
    </row>
    <row r="365" spans="1:5" ht="15" customHeight="1">
      <c r="A365" s="291" t="s">
        <v>44</v>
      </c>
      <c r="B365" s="280" t="s">
        <v>677</v>
      </c>
      <c r="C365" s="1157" t="s">
        <v>660</v>
      </c>
      <c r="D365" s="1156"/>
      <c r="E365" s="282"/>
    </row>
    <row r="366" spans="1:5" ht="15" customHeight="1">
      <c r="A366" s="291" t="s">
        <v>224</v>
      </c>
      <c r="B366" s="280" t="s">
        <v>678</v>
      </c>
      <c r="C366" s="1157" t="s">
        <v>679</v>
      </c>
      <c r="D366" s="1156"/>
      <c r="E366" s="282"/>
    </row>
    <row r="367" spans="1:5" ht="15" customHeight="1">
      <c r="A367" s="291" t="s">
        <v>225</v>
      </c>
      <c r="B367" s="280" t="s">
        <v>680</v>
      </c>
      <c r="C367" s="1157" t="s">
        <v>660</v>
      </c>
      <c r="D367" s="1156"/>
      <c r="E367" s="282"/>
    </row>
    <row r="368" spans="1:5" ht="15" customHeight="1">
      <c r="A368" s="291" t="s">
        <v>120</v>
      </c>
      <c r="B368" s="280" t="s">
        <v>660</v>
      </c>
      <c r="C368" s="1157" t="s">
        <v>681</v>
      </c>
      <c r="D368" s="1156"/>
      <c r="E368" s="282"/>
    </row>
    <row r="369" spans="1:5" ht="15" customHeight="1">
      <c r="A369" s="291" t="s">
        <v>226</v>
      </c>
      <c r="B369" s="280" t="s">
        <v>660</v>
      </c>
      <c r="C369" s="1157" t="s">
        <v>660</v>
      </c>
      <c r="D369" s="1156"/>
      <c r="E369" s="282"/>
    </row>
    <row r="370" spans="1:5" ht="15" customHeight="1">
      <c r="A370" s="291" t="s">
        <v>213</v>
      </c>
      <c r="B370" s="280" t="s">
        <v>682</v>
      </c>
      <c r="C370" s="1157" t="s">
        <v>683</v>
      </c>
      <c r="D370" s="1156"/>
      <c r="E370" s="282"/>
    </row>
    <row r="371" spans="1:5" ht="15" customHeight="1">
      <c r="E371" s="282"/>
    </row>
    <row r="372" spans="1:5" ht="15" customHeight="1">
      <c r="E372" s="282"/>
    </row>
    <row r="373" spans="1:5" ht="15" customHeight="1">
      <c r="E373" s="282"/>
    </row>
    <row r="374" spans="1:5" ht="15" customHeight="1">
      <c r="A374" s="283" t="s">
        <v>47</v>
      </c>
      <c r="B374" s="1230" t="s">
        <v>159</v>
      </c>
      <c r="C374" s="1222"/>
      <c r="D374" s="1222"/>
      <c r="E374" s="282">
        <v>11</v>
      </c>
    </row>
    <row r="375" spans="1:5" ht="15" customHeight="1">
      <c r="A375" s="285"/>
      <c r="B375" s="285"/>
      <c r="C375" s="285"/>
      <c r="D375" s="285"/>
      <c r="E375" s="282"/>
    </row>
    <row r="376" spans="1:5" ht="15" customHeight="1">
      <c r="A376" s="287" t="s">
        <v>355</v>
      </c>
      <c r="B376" s="1223">
        <v>44389</v>
      </c>
      <c r="C376" s="1165"/>
      <c r="D376" s="1165"/>
      <c r="E376" s="282"/>
    </row>
    <row r="377" spans="1:5" ht="15" customHeight="1">
      <c r="A377" s="287"/>
      <c r="B377" s="285"/>
      <c r="C377" s="285"/>
      <c r="D377" s="285"/>
      <c r="E377" s="282"/>
    </row>
    <row r="378" spans="1:5" ht="15" customHeight="1">
      <c r="A378" s="287" t="s">
        <v>48</v>
      </c>
      <c r="B378" s="1171" t="s">
        <v>229</v>
      </c>
      <c r="C378" s="1165"/>
      <c r="D378" s="1165"/>
      <c r="E378" s="282"/>
    </row>
    <row r="379" spans="1:5" ht="15" customHeight="1">
      <c r="A379" s="285"/>
      <c r="B379" s="285"/>
      <c r="C379" s="285"/>
      <c r="D379" s="285"/>
      <c r="E379" s="282"/>
    </row>
    <row r="380" spans="1:5" ht="15" customHeight="1">
      <c r="A380" s="1161" t="s">
        <v>212</v>
      </c>
      <c r="B380" s="1168"/>
      <c r="C380" s="1168"/>
      <c r="D380" s="1162"/>
      <c r="E380" s="282"/>
    </row>
    <row r="381" spans="1:5" ht="15" customHeight="1">
      <c r="A381" s="289" t="s">
        <v>49</v>
      </c>
      <c r="B381" s="289" t="s">
        <v>50</v>
      </c>
      <c r="C381" s="1158" t="s">
        <v>51</v>
      </c>
      <c r="D381" s="1160"/>
      <c r="E381" s="282"/>
    </row>
    <row r="382" spans="1:5" ht="29" customHeight="1">
      <c r="A382" s="290" t="s">
        <v>52</v>
      </c>
      <c r="B382" s="278" t="s">
        <v>229</v>
      </c>
      <c r="C382" s="1157" t="s">
        <v>684</v>
      </c>
      <c r="D382" s="1156"/>
      <c r="E382" s="282"/>
    </row>
    <row r="383" spans="1:5" ht="29" customHeight="1">
      <c r="A383" s="290" t="s">
        <v>43</v>
      </c>
      <c r="B383" s="318" t="s">
        <v>685</v>
      </c>
      <c r="C383" s="1157" t="s">
        <v>686</v>
      </c>
      <c r="D383" s="1156"/>
      <c r="E383" s="282"/>
    </row>
    <row r="384" spans="1:5" ht="29" customHeight="1">
      <c r="A384" s="290" t="s">
        <v>10</v>
      </c>
      <c r="B384" s="318" t="s">
        <v>229</v>
      </c>
      <c r="C384" s="1157" t="s">
        <v>687</v>
      </c>
      <c r="D384" s="1156"/>
      <c r="E384" s="282"/>
    </row>
    <row r="385" spans="1:5" ht="29" customHeight="1">
      <c r="A385" s="290" t="s">
        <v>99</v>
      </c>
      <c r="B385" s="318" t="s">
        <v>688</v>
      </c>
      <c r="C385" s="1157" t="s">
        <v>689</v>
      </c>
      <c r="D385" s="1156"/>
      <c r="E385" s="282"/>
    </row>
    <row r="386" spans="1:5" ht="29" customHeight="1">
      <c r="A386" s="290" t="s">
        <v>53</v>
      </c>
      <c r="B386" s="318" t="s">
        <v>690</v>
      </c>
      <c r="C386" s="1157" t="s">
        <v>229</v>
      </c>
      <c r="D386" s="1156"/>
      <c r="E386" s="282"/>
    </row>
    <row r="387" spans="1:5" ht="29" customHeight="1">
      <c r="A387" s="290" t="s">
        <v>101</v>
      </c>
      <c r="B387" s="279" t="s">
        <v>229</v>
      </c>
      <c r="C387" s="1157" t="s">
        <v>691</v>
      </c>
      <c r="D387" s="1156"/>
      <c r="E387" s="282"/>
    </row>
    <row r="388" spans="1:5" ht="15" customHeight="1">
      <c r="A388" s="290" t="s">
        <v>213</v>
      </c>
      <c r="B388" s="278" t="s">
        <v>692</v>
      </c>
      <c r="C388" s="1157" t="s">
        <v>693</v>
      </c>
      <c r="D388" s="1156"/>
      <c r="E388" s="282"/>
    </row>
    <row r="389" spans="1:5" ht="15" customHeight="1">
      <c r="A389" s="1163" t="s">
        <v>214</v>
      </c>
      <c r="B389" s="1159"/>
      <c r="C389" s="1159"/>
      <c r="D389" s="1160"/>
      <c r="E389" s="282"/>
    </row>
    <row r="390" spans="1:5" ht="15" customHeight="1">
      <c r="A390" s="289" t="s">
        <v>49</v>
      </c>
      <c r="B390" s="288" t="s">
        <v>50</v>
      </c>
      <c r="C390" s="1161" t="s">
        <v>51</v>
      </c>
      <c r="D390" s="1162"/>
      <c r="E390" s="282"/>
    </row>
    <row r="391" spans="1:5" ht="15" customHeight="1">
      <c r="A391" s="290" t="s">
        <v>215</v>
      </c>
      <c r="B391" s="280" t="s">
        <v>694</v>
      </c>
      <c r="C391" s="1157" t="s">
        <v>229</v>
      </c>
      <c r="D391" s="1156"/>
      <c r="E391" s="282"/>
    </row>
    <row r="392" spans="1:5" ht="15" customHeight="1">
      <c r="A392" s="290" t="s">
        <v>216</v>
      </c>
      <c r="B392" s="280" t="s">
        <v>694</v>
      </c>
      <c r="C392" s="1157" t="s">
        <v>229</v>
      </c>
      <c r="D392" s="1156"/>
      <c r="E392" s="282"/>
    </row>
    <row r="393" spans="1:5" ht="15" customHeight="1">
      <c r="A393" s="290" t="s">
        <v>217</v>
      </c>
      <c r="B393" s="280" t="s">
        <v>694</v>
      </c>
      <c r="C393" s="1157" t="s">
        <v>229</v>
      </c>
      <c r="D393" s="1156"/>
      <c r="E393" s="282"/>
    </row>
    <row r="394" spans="1:5" ht="242" customHeight="1">
      <c r="A394" s="290" t="s">
        <v>218</v>
      </c>
      <c r="B394" s="280" t="s">
        <v>1909</v>
      </c>
      <c r="C394" s="1157" t="s">
        <v>1910</v>
      </c>
      <c r="D394" s="1156"/>
      <c r="E394" s="282"/>
    </row>
    <row r="395" spans="1:5" ht="240">
      <c r="A395" s="290" t="s">
        <v>219</v>
      </c>
      <c r="B395" s="280" t="s">
        <v>695</v>
      </c>
      <c r="C395" s="1157" t="s">
        <v>229</v>
      </c>
      <c r="D395" s="1156"/>
      <c r="E395" s="282"/>
    </row>
    <row r="396" spans="1:5" ht="14">
      <c r="A396" s="290" t="s">
        <v>220</v>
      </c>
      <c r="B396" s="281" t="s">
        <v>229</v>
      </c>
      <c r="C396" s="1157" t="s">
        <v>229</v>
      </c>
      <c r="D396" s="1156"/>
      <c r="E396" s="282"/>
    </row>
    <row r="397" spans="1:5" ht="30">
      <c r="A397" s="291" t="s">
        <v>221</v>
      </c>
      <c r="B397" s="280" t="s">
        <v>696</v>
      </c>
      <c r="C397" s="1157" t="s">
        <v>229</v>
      </c>
      <c r="D397" s="1156"/>
      <c r="E397" s="282"/>
    </row>
    <row r="398" spans="1:5" ht="14">
      <c r="A398" s="290" t="s">
        <v>213</v>
      </c>
      <c r="B398" s="281" t="s">
        <v>694</v>
      </c>
      <c r="C398" s="1157" t="s">
        <v>229</v>
      </c>
      <c r="D398" s="1156"/>
      <c r="E398" s="282"/>
    </row>
    <row r="399" spans="1:5" ht="15" customHeight="1">
      <c r="A399" s="1158" t="s">
        <v>222</v>
      </c>
      <c r="B399" s="1159"/>
      <c r="C399" s="1159"/>
      <c r="D399" s="1160"/>
      <c r="E399" s="282"/>
    </row>
    <row r="400" spans="1:5" ht="15" customHeight="1">
      <c r="A400" s="289" t="s">
        <v>49</v>
      </c>
      <c r="B400" s="292" t="s">
        <v>54</v>
      </c>
      <c r="C400" s="1161" t="s">
        <v>55</v>
      </c>
      <c r="D400" s="1162"/>
      <c r="E400" s="282"/>
    </row>
    <row r="401" spans="1:5" ht="93" customHeight="1">
      <c r="A401" s="290" t="s">
        <v>223</v>
      </c>
      <c r="B401" s="280" t="s">
        <v>1911</v>
      </c>
      <c r="C401" s="1157" t="s">
        <v>697</v>
      </c>
      <c r="D401" s="1156"/>
      <c r="E401" s="282"/>
    </row>
    <row r="402" spans="1:5" ht="59" customHeight="1">
      <c r="A402" s="290" t="s">
        <v>44</v>
      </c>
      <c r="B402" s="281" t="s">
        <v>694</v>
      </c>
      <c r="C402" s="1157" t="s">
        <v>229</v>
      </c>
      <c r="D402" s="1156"/>
      <c r="E402" s="282"/>
    </row>
    <row r="403" spans="1:5" ht="98" customHeight="1">
      <c r="A403" s="290" t="s">
        <v>224</v>
      </c>
      <c r="B403" s="280" t="s">
        <v>698</v>
      </c>
      <c r="C403" s="1157" t="s">
        <v>699</v>
      </c>
      <c r="D403" s="1156"/>
      <c r="E403" s="282"/>
    </row>
    <row r="404" spans="1:5" ht="59" customHeight="1">
      <c r="A404" s="290" t="s">
        <v>225</v>
      </c>
      <c r="B404" s="280" t="s">
        <v>694</v>
      </c>
      <c r="C404" s="1157" t="s">
        <v>229</v>
      </c>
      <c r="D404" s="1156"/>
      <c r="E404" s="282"/>
    </row>
    <row r="405" spans="1:5" ht="59" customHeight="1">
      <c r="A405" s="290" t="s">
        <v>120</v>
      </c>
      <c r="B405" s="280" t="s">
        <v>694</v>
      </c>
      <c r="C405" s="1157" t="s">
        <v>229</v>
      </c>
      <c r="D405" s="1156"/>
      <c r="E405" s="282"/>
    </row>
    <row r="406" spans="1:5" ht="59" customHeight="1">
      <c r="A406" s="290" t="s">
        <v>226</v>
      </c>
      <c r="B406" s="280" t="s">
        <v>700</v>
      </c>
      <c r="C406" s="1157" t="s">
        <v>701</v>
      </c>
      <c r="D406" s="1156"/>
      <c r="E406" s="282"/>
    </row>
    <row r="407" spans="1:5" ht="59" customHeight="1">
      <c r="A407" s="290" t="s">
        <v>213</v>
      </c>
      <c r="B407" s="280" t="s">
        <v>694</v>
      </c>
      <c r="C407" s="1157" t="s">
        <v>229</v>
      </c>
      <c r="D407" s="1156"/>
      <c r="E407" s="282"/>
    </row>
    <row r="408" spans="1:5" ht="15" customHeight="1">
      <c r="E408" s="282"/>
    </row>
    <row r="409" spans="1:5" ht="15" customHeight="1">
      <c r="E409" s="282"/>
    </row>
    <row r="410" spans="1:5" ht="15" customHeight="1">
      <c r="A410" s="283" t="s">
        <v>47</v>
      </c>
      <c r="B410" s="1230" t="s">
        <v>160</v>
      </c>
      <c r="C410" s="1222"/>
      <c r="D410" s="1222"/>
      <c r="E410" s="282">
        <v>12</v>
      </c>
    </row>
    <row r="411" spans="1:5" ht="15" customHeight="1">
      <c r="A411" s="285"/>
      <c r="B411" s="285"/>
      <c r="C411" s="285"/>
      <c r="D411" s="285"/>
      <c r="E411" s="282"/>
    </row>
    <row r="412" spans="1:5" ht="15" customHeight="1">
      <c r="A412" s="287" t="s">
        <v>355</v>
      </c>
      <c r="B412" s="1223">
        <v>44389</v>
      </c>
      <c r="C412" s="1165"/>
      <c r="D412" s="1165"/>
      <c r="E412" s="282"/>
    </row>
    <row r="413" spans="1:5" ht="15" customHeight="1">
      <c r="A413" s="287"/>
      <c r="B413" s="285"/>
      <c r="C413" s="285"/>
      <c r="D413" s="285"/>
      <c r="E413" s="282"/>
    </row>
    <row r="414" spans="1:5" ht="15" customHeight="1">
      <c r="A414" s="287" t="s">
        <v>48</v>
      </c>
      <c r="B414" s="1171" t="s">
        <v>229</v>
      </c>
      <c r="C414" s="1165"/>
      <c r="D414" s="1165"/>
      <c r="E414" s="282"/>
    </row>
    <row r="415" spans="1:5" ht="15" customHeight="1">
      <c r="A415" s="285"/>
      <c r="B415" s="285"/>
      <c r="C415" s="285"/>
      <c r="D415" s="285"/>
      <c r="E415" s="282"/>
    </row>
    <row r="416" spans="1:5" ht="15" customHeight="1">
      <c r="A416" s="1161" t="s">
        <v>212</v>
      </c>
      <c r="B416" s="1168"/>
      <c r="C416" s="1168"/>
      <c r="D416" s="1162"/>
      <c r="E416" s="282"/>
    </row>
    <row r="417" spans="1:5" ht="15" customHeight="1">
      <c r="A417" s="289" t="s">
        <v>49</v>
      </c>
      <c r="B417" s="289" t="s">
        <v>50</v>
      </c>
      <c r="C417" s="1158" t="s">
        <v>51</v>
      </c>
      <c r="D417" s="1160"/>
      <c r="E417" s="282"/>
    </row>
    <row r="418" spans="1:5" ht="15" customHeight="1">
      <c r="A418" s="290" t="s">
        <v>52</v>
      </c>
      <c r="B418" s="278" t="s">
        <v>702</v>
      </c>
      <c r="C418" s="1157" t="s">
        <v>703</v>
      </c>
      <c r="D418" s="1156"/>
      <c r="E418" s="282"/>
    </row>
    <row r="419" spans="1:5" ht="15" customHeight="1">
      <c r="A419" s="290" t="s">
        <v>43</v>
      </c>
      <c r="B419" s="278" t="s">
        <v>704</v>
      </c>
      <c r="C419" s="1157" t="s">
        <v>705</v>
      </c>
      <c r="D419" s="1156"/>
      <c r="E419" s="282"/>
    </row>
    <row r="420" spans="1:5" ht="15" customHeight="1">
      <c r="A420" s="290" t="s">
        <v>10</v>
      </c>
      <c r="B420" s="278" t="s">
        <v>706</v>
      </c>
      <c r="C420" s="1157" t="s">
        <v>707</v>
      </c>
      <c r="D420" s="1156"/>
      <c r="E420" s="282"/>
    </row>
    <row r="421" spans="1:5" ht="15" customHeight="1">
      <c r="A421" s="290" t="s">
        <v>99</v>
      </c>
      <c r="B421" s="278" t="s">
        <v>708</v>
      </c>
      <c r="C421" s="1157" t="s">
        <v>229</v>
      </c>
      <c r="D421" s="1156"/>
      <c r="E421" s="282"/>
    </row>
    <row r="422" spans="1:5" ht="15" customHeight="1">
      <c r="A422" s="290" t="s">
        <v>53</v>
      </c>
      <c r="B422" s="278" t="s">
        <v>709</v>
      </c>
      <c r="C422" s="1157" t="s">
        <v>710</v>
      </c>
      <c r="D422" s="1156"/>
      <c r="E422" s="282"/>
    </row>
    <row r="423" spans="1:5" ht="15" customHeight="1">
      <c r="A423" s="290" t="s">
        <v>101</v>
      </c>
      <c r="B423" s="279" t="s">
        <v>229</v>
      </c>
      <c r="C423" s="1157" t="s">
        <v>711</v>
      </c>
      <c r="D423" s="1156"/>
      <c r="E423" s="282"/>
    </row>
    <row r="424" spans="1:5" ht="15" customHeight="1">
      <c r="A424" s="290" t="s">
        <v>213</v>
      </c>
      <c r="B424" s="278" t="s">
        <v>229</v>
      </c>
      <c r="C424" s="1157" t="s">
        <v>229</v>
      </c>
      <c r="D424" s="1156"/>
      <c r="E424" s="282"/>
    </row>
    <row r="425" spans="1:5" ht="15" customHeight="1">
      <c r="A425" s="1163" t="s">
        <v>214</v>
      </c>
      <c r="B425" s="1159"/>
      <c r="C425" s="1159"/>
      <c r="D425" s="1160"/>
      <c r="E425" s="282"/>
    </row>
    <row r="426" spans="1:5" ht="15" customHeight="1">
      <c r="A426" s="289" t="s">
        <v>49</v>
      </c>
      <c r="B426" s="288" t="s">
        <v>50</v>
      </c>
      <c r="C426" s="1161" t="s">
        <v>51</v>
      </c>
      <c r="D426" s="1162"/>
      <c r="E426" s="282"/>
    </row>
    <row r="427" spans="1:5" ht="15" customHeight="1">
      <c r="A427" s="290" t="s">
        <v>215</v>
      </c>
      <c r="B427" s="303" t="s">
        <v>712</v>
      </c>
      <c r="C427" s="1157" t="s">
        <v>229</v>
      </c>
      <c r="D427" s="1156"/>
      <c r="E427" s="282"/>
    </row>
    <row r="428" spans="1:5" ht="15" customHeight="1">
      <c r="A428" s="290" t="s">
        <v>216</v>
      </c>
      <c r="B428" s="319" t="s">
        <v>229</v>
      </c>
      <c r="C428" s="1220" t="s">
        <v>229</v>
      </c>
      <c r="D428" s="1156"/>
      <c r="E428" s="282"/>
    </row>
    <row r="429" spans="1:5" ht="15" customHeight="1">
      <c r="A429" s="290" t="s">
        <v>217</v>
      </c>
      <c r="B429" s="302" t="s">
        <v>713</v>
      </c>
      <c r="C429" s="1157" t="s">
        <v>229</v>
      </c>
      <c r="D429" s="1156"/>
      <c r="E429" s="282"/>
    </row>
    <row r="430" spans="1:5" ht="15" customHeight="1">
      <c r="A430" s="290" t="s">
        <v>218</v>
      </c>
      <c r="B430" s="303" t="s">
        <v>229</v>
      </c>
      <c r="C430" s="1157" t="s">
        <v>229</v>
      </c>
      <c r="D430" s="1156"/>
      <c r="E430" s="282"/>
    </row>
    <row r="431" spans="1:5" ht="15" customHeight="1">
      <c r="A431" s="290" t="s">
        <v>219</v>
      </c>
      <c r="B431" s="303" t="s">
        <v>229</v>
      </c>
      <c r="C431" s="1157" t="s">
        <v>229</v>
      </c>
      <c r="D431" s="1156"/>
      <c r="E431" s="282"/>
    </row>
    <row r="432" spans="1:5" ht="15" customHeight="1">
      <c r="A432" s="290" t="s">
        <v>220</v>
      </c>
      <c r="B432" s="303" t="s">
        <v>229</v>
      </c>
      <c r="C432" s="1157" t="s">
        <v>229</v>
      </c>
      <c r="D432" s="1156"/>
      <c r="E432" s="282"/>
    </row>
    <row r="433" spans="1:5" ht="15" customHeight="1">
      <c r="A433" s="291" t="s">
        <v>221</v>
      </c>
      <c r="B433" s="303" t="s">
        <v>229</v>
      </c>
      <c r="C433" s="1157" t="s">
        <v>229</v>
      </c>
      <c r="D433" s="1156"/>
      <c r="E433" s="282"/>
    </row>
    <row r="434" spans="1:5" ht="15" customHeight="1">
      <c r="A434" s="290" t="s">
        <v>213</v>
      </c>
      <c r="B434" s="303" t="s">
        <v>229</v>
      </c>
      <c r="C434" s="1157" t="s">
        <v>229</v>
      </c>
      <c r="D434" s="1156"/>
      <c r="E434" s="282"/>
    </row>
    <row r="435" spans="1:5" ht="15" customHeight="1">
      <c r="A435" s="1158" t="s">
        <v>222</v>
      </c>
      <c r="B435" s="1159"/>
      <c r="C435" s="1159"/>
      <c r="D435" s="1160"/>
      <c r="E435" s="282"/>
    </row>
    <row r="436" spans="1:5" ht="15" customHeight="1">
      <c r="A436" s="289" t="s">
        <v>49</v>
      </c>
      <c r="B436" s="292" t="s">
        <v>54</v>
      </c>
      <c r="C436" s="1161" t="s">
        <v>55</v>
      </c>
      <c r="D436" s="1162"/>
      <c r="E436" s="282"/>
    </row>
    <row r="437" spans="1:5" ht="15" customHeight="1">
      <c r="A437" s="291" t="s">
        <v>223</v>
      </c>
      <c r="B437" s="320" t="s">
        <v>229</v>
      </c>
      <c r="C437" s="1220" t="s">
        <v>714</v>
      </c>
      <c r="D437" s="1156"/>
      <c r="E437" s="282"/>
    </row>
    <row r="438" spans="1:5" ht="15" customHeight="1">
      <c r="A438" s="291" t="s">
        <v>44</v>
      </c>
      <c r="B438" s="320" t="s">
        <v>229</v>
      </c>
      <c r="C438" s="1157" t="s">
        <v>229</v>
      </c>
      <c r="D438" s="1156"/>
      <c r="E438" s="282"/>
    </row>
    <row r="439" spans="1:5" ht="15" customHeight="1">
      <c r="A439" s="291" t="s">
        <v>224</v>
      </c>
      <c r="B439" s="303" t="s">
        <v>715</v>
      </c>
      <c r="C439" s="1157" t="s">
        <v>716</v>
      </c>
      <c r="D439" s="1156"/>
      <c r="E439" s="282"/>
    </row>
    <row r="440" spans="1:5" ht="15" customHeight="1">
      <c r="A440" s="291" t="s">
        <v>225</v>
      </c>
      <c r="B440" s="320" t="s">
        <v>229</v>
      </c>
      <c r="C440" s="1157" t="s">
        <v>229</v>
      </c>
      <c r="D440" s="1156"/>
      <c r="E440" s="282"/>
    </row>
    <row r="441" spans="1:5" ht="15" customHeight="1">
      <c r="A441" s="291" t="s">
        <v>120</v>
      </c>
      <c r="B441" s="303" t="s">
        <v>229</v>
      </c>
      <c r="C441" s="1157" t="s">
        <v>717</v>
      </c>
      <c r="D441" s="1156"/>
      <c r="E441" s="282"/>
    </row>
    <row r="442" spans="1:5" ht="15" customHeight="1">
      <c r="A442" s="291" t="s">
        <v>226</v>
      </c>
      <c r="B442" s="320" t="s">
        <v>229</v>
      </c>
      <c r="C442" s="1157" t="s">
        <v>718</v>
      </c>
      <c r="D442" s="1156"/>
      <c r="E442" s="282"/>
    </row>
    <row r="443" spans="1:5" ht="15" customHeight="1">
      <c r="A443" s="291" t="s">
        <v>213</v>
      </c>
      <c r="B443" s="320" t="s">
        <v>229</v>
      </c>
      <c r="C443" s="1157" t="s">
        <v>229</v>
      </c>
      <c r="D443" s="1156"/>
      <c r="E443" s="282"/>
    </row>
    <row r="444" spans="1:5" ht="15" customHeight="1">
      <c r="E444" s="282"/>
    </row>
    <row r="445" spans="1:5" ht="15" customHeight="1">
      <c r="E445" s="282"/>
    </row>
    <row r="446" spans="1:5" ht="15" customHeight="1">
      <c r="E446" s="282"/>
    </row>
    <row r="447" spans="1:5" ht="15" customHeight="1">
      <c r="A447" s="283" t="s">
        <v>47</v>
      </c>
      <c r="B447" s="1230" t="s">
        <v>162</v>
      </c>
      <c r="C447" s="1222"/>
      <c r="D447" s="1222"/>
      <c r="E447" s="282">
        <v>13</v>
      </c>
    </row>
    <row r="448" spans="1:5" ht="15" customHeight="1">
      <c r="A448" s="285"/>
      <c r="B448" s="285"/>
      <c r="C448" s="285"/>
      <c r="D448" s="285"/>
      <c r="E448" s="282"/>
    </row>
    <row r="449" spans="1:5" ht="15" customHeight="1">
      <c r="A449" s="287" t="s">
        <v>355</v>
      </c>
      <c r="B449" s="1164">
        <v>44389</v>
      </c>
      <c r="C449" s="1165"/>
      <c r="D449" s="1165"/>
      <c r="E449" s="282"/>
    </row>
    <row r="450" spans="1:5" ht="15" customHeight="1">
      <c r="A450" s="287"/>
      <c r="B450" s="285"/>
      <c r="C450" s="285"/>
      <c r="D450" s="285"/>
      <c r="E450" s="282"/>
    </row>
    <row r="451" spans="1:5" ht="15" customHeight="1">
      <c r="A451" s="287" t="s">
        <v>48</v>
      </c>
      <c r="B451" s="1171" t="s">
        <v>229</v>
      </c>
      <c r="C451" s="1165"/>
      <c r="D451" s="1165"/>
      <c r="E451" s="282"/>
    </row>
    <row r="452" spans="1:5" ht="15" customHeight="1">
      <c r="A452" s="285"/>
      <c r="B452" s="285"/>
      <c r="C452" s="285"/>
      <c r="D452" s="285"/>
      <c r="E452" s="282"/>
    </row>
    <row r="453" spans="1:5" ht="15" customHeight="1">
      <c r="A453" s="1161" t="s">
        <v>212</v>
      </c>
      <c r="B453" s="1168"/>
      <c r="C453" s="1168"/>
      <c r="D453" s="1162"/>
      <c r="E453" s="282"/>
    </row>
    <row r="454" spans="1:5" ht="15" customHeight="1">
      <c r="A454" s="289" t="s">
        <v>49</v>
      </c>
      <c r="B454" s="289" t="s">
        <v>50</v>
      </c>
      <c r="C454" s="1158" t="s">
        <v>51</v>
      </c>
      <c r="D454" s="1160"/>
      <c r="E454" s="282"/>
    </row>
    <row r="455" spans="1:5" ht="15" customHeight="1">
      <c r="A455" s="290" t="s">
        <v>52</v>
      </c>
      <c r="B455" s="278" t="s">
        <v>719</v>
      </c>
      <c r="C455" s="1157" t="s">
        <v>720</v>
      </c>
      <c r="D455" s="1156"/>
      <c r="E455" s="282"/>
    </row>
    <row r="456" spans="1:5" ht="15" customHeight="1">
      <c r="A456" s="290" t="s">
        <v>43</v>
      </c>
      <c r="B456" s="278" t="s">
        <v>721</v>
      </c>
      <c r="C456" s="1157" t="s">
        <v>722</v>
      </c>
      <c r="D456" s="1156"/>
      <c r="E456" s="282"/>
    </row>
    <row r="457" spans="1:5" ht="15" customHeight="1">
      <c r="A457" s="290" t="s">
        <v>10</v>
      </c>
      <c r="B457" s="278" t="s">
        <v>443</v>
      </c>
      <c r="C457" s="1157" t="s">
        <v>723</v>
      </c>
      <c r="D457" s="1156"/>
      <c r="E457" s="282"/>
    </row>
    <row r="458" spans="1:5" ht="15" customHeight="1">
      <c r="A458" s="290" t="s">
        <v>99</v>
      </c>
      <c r="B458" s="278" t="s">
        <v>443</v>
      </c>
      <c r="C458" s="1157" t="s">
        <v>229</v>
      </c>
      <c r="D458" s="1156"/>
      <c r="E458" s="282"/>
    </row>
    <row r="459" spans="1:5" ht="15" customHeight="1">
      <c r="A459" s="290" t="s">
        <v>53</v>
      </c>
      <c r="B459" s="278" t="s">
        <v>443</v>
      </c>
      <c r="C459" s="1157" t="s">
        <v>724</v>
      </c>
      <c r="D459" s="1156"/>
      <c r="E459" s="282"/>
    </row>
    <row r="460" spans="1:5" ht="15" customHeight="1">
      <c r="A460" s="290" t="s">
        <v>101</v>
      </c>
      <c r="B460" s="279" t="s">
        <v>443</v>
      </c>
      <c r="C460" s="1157" t="s">
        <v>229</v>
      </c>
      <c r="D460" s="1156"/>
      <c r="E460" s="282"/>
    </row>
    <row r="461" spans="1:5" ht="15" customHeight="1">
      <c r="A461" s="290" t="s">
        <v>213</v>
      </c>
      <c r="B461" s="281" t="s">
        <v>725</v>
      </c>
      <c r="C461" s="1157" t="s">
        <v>726</v>
      </c>
      <c r="D461" s="1156"/>
      <c r="E461" s="282"/>
    </row>
    <row r="462" spans="1:5" ht="15" customHeight="1">
      <c r="A462" s="1163" t="s">
        <v>214</v>
      </c>
      <c r="B462" s="1159"/>
      <c r="C462" s="1159"/>
      <c r="D462" s="1160"/>
      <c r="E462" s="282"/>
    </row>
    <row r="463" spans="1:5" ht="15" customHeight="1">
      <c r="A463" s="289" t="s">
        <v>49</v>
      </c>
      <c r="B463" s="288" t="s">
        <v>50</v>
      </c>
      <c r="C463" s="1161" t="s">
        <v>51</v>
      </c>
      <c r="D463" s="1162"/>
      <c r="E463" s="282"/>
    </row>
    <row r="464" spans="1:5" ht="15" customHeight="1">
      <c r="A464" s="290" t="s">
        <v>215</v>
      </c>
      <c r="B464" s="280" t="s">
        <v>443</v>
      </c>
      <c r="C464" s="1157" t="s">
        <v>229</v>
      </c>
      <c r="D464" s="1156"/>
      <c r="E464" s="282"/>
    </row>
    <row r="465" spans="1:5" ht="15" customHeight="1">
      <c r="A465" s="290" t="s">
        <v>216</v>
      </c>
      <c r="B465" s="321" t="s">
        <v>443</v>
      </c>
      <c r="C465" s="1157" t="s">
        <v>229</v>
      </c>
      <c r="D465" s="1156"/>
      <c r="E465" s="282"/>
    </row>
    <row r="466" spans="1:5" ht="15" customHeight="1">
      <c r="A466" s="290" t="s">
        <v>217</v>
      </c>
      <c r="B466" s="321" t="s">
        <v>443</v>
      </c>
      <c r="C466" s="1157" t="s">
        <v>229</v>
      </c>
      <c r="D466" s="1156"/>
      <c r="E466" s="282"/>
    </row>
    <row r="467" spans="1:5" ht="15" customHeight="1">
      <c r="A467" s="290" t="s">
        <v>218</v>
      </c>
      <c r="B467" s="321" t="s">
        <v>443</v>
      </c>
      <c r="C467" s="1157" t="s">
        <v>229</v>
      </c>
      <c r="D467" s="1156"/>
      <c r="E467" s="282"/>
    </row>
    <row r="468" spans="1:5" ht="15" customHeight="1">
      <c r="A468" s="290" t="s">
        <v>219</v>
      </c>
      <c r="B468" s="321" t="s">
        <v>443</v>
      </c>
      <c r="C468" s="1157" t="s">
        <v>229</v>
      </c>
      <c r="D468" s="1156"/>
      <c r="E468" s="282"/>
    </row>
    <row r="469" spans="1:5" ht="15" customHeight="1">
      <c r="A469" s="290" t="s">
        <v>220</v>
      </c>
      <c r="B469" s="322" t="s">
        <v>443</v>
      </c>
      <c r="C469" s="1157" t="s">
        <v>229</v>
      </c>
      <c r="D469" s="1156"/>
      <c r="E469" s="282"/>
    </row>
    <row r="470" spans="1:5" ht="15" customHeight="1">
      <c r="A470" s="291" t="s">
        <v>221</v>
      </c>
      <c r="B470" s="322" t="s">
        <v>443</v>
      </c>
      <c r="C470" s="1157" t="s">
        <v>229</v>
      </c>
      <c r="D470" s="1156"/>
      <c r="E470" s="282"/>
    </row>
    <row r="471" spans="1:5" ht="15" customHeight="1">
      <c r="A471" s="290" t="s">
        <v>213</v>
      </c>
      <c r="B471" s="322" t="s">
        <v>443</v>
      </c>
      <c r="C471" s="1157" t="s">
        <v>229</v>
      </c>
      <c r="D471" s="1156"/>
      <c r="E471" s="282"/>
    </row>
    <row r="472" spans="1:5" ht="15" customHeight="1">
      <c r="A472" s="1158" t="s">
        <v>222</v>
      </c>
      <c r="B472" s="1159"/>
      <c r="C472" s="1159"/>
      <c r="D472" s="1160"/>
      <c r="E472" s="282"/>
    </row>
    <row r="473" spans="1:5" ht="15" customHeight="1">
      <c r="A473" s="289" t="s">
        <v>49</v>
      </c>
      <c r="B473" s="292" t="s">
        <v>54</v>
      </c>
      <c r="C473" s="1161" t="s">
        <v>55</v>
      </c>
      <c r="D473" s="1162"/>
      <c r="E473" s="282"/>
    </row>
    <row r="474" spans="1:5" ht="15" customHeight="1">
      <c r="A474" s="290" t="s">
        <v>223</v>
      </c>
      <c r="B474" s="280" t="s">
        <v>443</v>
      </c>
      <c r="C474" s="1157" t="s">
        <v>229</v>
      </c>
      <c r="D474" s="1156"/>
      <c r="E474" s="282"/>
    </row>
    <row r="475" spans="1:5" ht="15" customHeight="1">
      <c r="A475" s="290" t="s">
        <v>44</v>
      </c>
      <c r="B475" s="280" t="s">
        <v>443</v>
      </c>
      <c r="C475" s="1157" t="s">
        <v>229</v>
      </c>
      <c r="D475" s="1156"/>
      <c r="E475" s="282"/>
    </row>
    <row r="476" spans="1:5" ht="15" customHeight="1">
      <c r="A476" s="290" t="s">
        <v>224</v>
      </c>
      <c r="B476" s="280" t="s">
        <v>443</v>
      </c>
      <c r="C476" s="1157" t="s">
        <v>727</v>
      </c>
      <c r="D476" s="1156"/>
      <c r="E476" s="282"/>
    </row>
    <row r="477" spans="1:5" ht="15" customHeight="1">
      <c r="A477" s="290" t="s">
        <v>225</v>
      </c>
      <c r="B477" s="280" t="s">
        <v>443</v>
      </c>
      <c r="C477" s="1157" t="s">
        <v>229</v>
      </c>
      <c r="D477" s="1156"/>
      <c r="E477" s="282"/>
    </row>
    <row r="478" spans="1:5" ht="15" customHeight="1">
      <c r="A478" s="290" t="s">
        <v>120</v>
      </c>
      <c r="B478" s="280" t="s">
        <v>728</v>
      </c>
      <c r="C478" s="1157" t="s">
        <v>729</v>
      </c>
      <c r="D478" s="1156"/>
      <c r="E478" s="282"/>
    </row>
    <row r="479" spans="1:5" ht="15" customHeight="1">
      <c r="A479" s="290" t="s">
        <v>226</v>
      </c>
      <c r="B479" s="280" t="s">
        <v>443</v>
      </c>
      <c r="C479" s="1157" t="s">
        <v>229</v>
      </c>
      <c r="D479" s="1156"/>
      <c r="E479" s="282"/>
    </row>
    <row r="480" spans="1:5" ht="15" customHeight="1">
      <c r="A480" s="290" t="s">
        <v>213</v>
      </c>
      <c r="B480" s="280" t="s">
        <v>443</v>
      </c>
      <c r="C480" s="1157" t="s">
        <v>229</v>
      </c>
      <c r="D480" s="1156"/>
      <c r="E480" s="282"/>
    </row>
    <row r="481" spans="1:5" ht="15" customHeight="1">
      <c r="E481" s="282"/>
    </row>
    <row r="482" spans="1:5" ht="15" customHeight="1">
      <c r="E482" s="282"/>
    </row>
    <row r="483" spans="1:5" ht="15" customHeight="1">
      <c r="E483" s="282"/>
    </row>
    <row r="484" spans="1:5" ht="15" customHeight="1">
      <c r="A484" s="283" t="s">
        <v>47</v>
      </c>
      <c r="B484" s="1221" t="s">
        <v>165</v>
      </c>
      <c r="C484" s="1222"/>
      <c r="D484" s="1222"/>
      <c r="E484" s="282">
        <v>14</v>
      </c>
    </row>
    <row r="485" spans="1:5" ht="15" customHeight="1">
      <c r="A485" s="285"/>
      <c r="B485" s="285"/>
      <c r="C485" s="285"/>
      <c r="D485" s="285"/>
      <c r="E485" s="282"/>
    </row>
    <row r="486" spans="1:5" ht="26" customHeight="1">
      <c r="A486" s="287" t="s">
        <v>355</v>
      </c>
      <c r="B486" s="1223">
        <v>45107</v>
      </c>
      <c r="C486" s="1165"/>
      <c r="D486" s="1165"/>
      <c r="E486" s="282"/>
    </row>
    <row r="487" spans="1:5" ht="15" customHeight="1">
      <c r="A487" s="287"/>
      <c r="B487" s="285"/>
      <c r="C487" s="285"/>
      <c r="D487" s="285"/>
      <c r="E487" s="282"/>
    </row>
    <row r="488" spans="1:5" ht="15" customHeight="1">
      <c r="A488" s="287" t="s">
        <v>48</v>
      </c>
      <c r="B488" s="1171" t="s">
        <v>229</v>
      </c>
      <c r="C488" s="1165"/>
      <c r="D488" s="1165"/>
      <c r="E488" s="282"/>
    </row>
    <row r="489" spans="1:5" ht="15" customHeight="1">
      <c r="A489" s="285"/>
      <c r="B489" s="285"/>
      <c r="C489" s="285"/>
      <c r="D489" s="285"/>
      <c r="E489" s="282"/>
    </row>
    <row r="490" spans="1:5" ht="15" customHeight="1">
      <c r="A490" s="1161" t="s">
        <v>212</v>
      </c>
      <c r="B490" s="1168"/>
      <c r="C490" s="1168"/>
      <c r="D490" s="1162"/>
      <c r="E490" s="282"/>
    </row>
    <row r="491" spans="1:5" ht="15" customHeight="1">
      <c r="A491" s="289" t="s">
        <v>49</v>
      </c>
      <c r="B491" s="289" t="s">
        <v>50</v>
      </c>
      <c r="C491" s="1158" t="s">
        <v>51</v>
      </c>
      <c r="D491" s="1160"/>
      <c r="E491" s="282"/>
    </row>
    <row r="492" spans="1:5" ht="97" customHeight="1">
      <c r="A492" s="290" t="s">
        <v>52</v>
      </c>
      <c r="B492" s="278" t="s">
        <v>730</v>
      </c>
      <c r="C492" s="1157" t="s">
        <v>2155</v>
      </c>
      <c r="D492" s="1156"/>
      <c r="E492" s="282"/>
    </row>
    <row r="493" spans="1:5" ht="97" customHeight="1">
      <c r="A493" s="290" t="s">
        <v>43</v>
      </c>
      <c r="B493" s="278" t="s">
        <v>731</v>
      </c>
      <c r="C493" s="1157" t="s">
        <v>732</v>
      </c>
      <c r="D493" s="1156"/>
      <c r="E493" s="282"/>
    </row>
    <row r="494" spans="1:5" ht="97" customHeight="1">
      <c r="A494" s="290" t="s">
        <v>10</v>
      </c>
      <c r="B494" s="278" t="s">
        <v>733</v>
      </c>
      <c r="C494" s="1157" t="s">
        <v>1990</v>
      </c>
      <c r="D494" s="1156"/>
      <c r="E494" s="282"/>
    </row>
    <row r="495" spans="1:5" ht="58" customHeight="1">
      <c r="A495" s="290" t="s">
        <v>99</v>
      </c>
      <c r="B495" s="278" t="s">
        <v>1992</v>
      </c>
      <c r="C495" s="1157" t="s">
        <v>734</v>
      </c>
      <c r="D495" s="1156"/>
      <c r="E495" s="282"/>
    </row>
    <row r="496" spans="1:5" ht="97" customHeight="1">
      <c r="A496" s="290" t="s">
        <v>53</v>
      </c>
      <c r="B496" s="278" t="s">
        <v>735</v>
      </c>
      <c r="C496" s="1157" t="s">
        <v>736</v>
      </c>
      <c r="D496" s="1156"/>
      <c r="E496" s="282"/>
    </row>
    <row r="497" spans="1:5" ht="51" customHeight="1">
      <c r="A497" s="290" t="s">
        <v>101</v>
      </c>
      <c r="B497" s="278" t="s">
        <v>2156</v>
      </c>
      <c r="C497" s="1157" t="s">
        <v>737</v>
      </c>
      <c r="D497" s="1156"/>
      <c r="E497" s="282"/>
    </row>
    <row r="498" spans="1:5" ht="82" customHeight="1">
      <c r="A498" s="290" t="s">
        <v>213</v>
      </c>
      <c r="B498" s="278" t="s">
        <v>1991</v>
      </c>
      <c r="C498" s="1157" t="s">
        <v>1993</v>
      </c>
      <c r="D498" s="1156"/>
      <c r="E498" s="282"/>
    </row>
    <row r="499" spans="1:5" ht="15" customHeight="1">
      <c r="A499" s="1163" t="s">
        <v>214</v>
      </c>
      <c r="B499" s="1159"/>
      <c r="C499" s="1159"/>
      <c r="D499" s="1160"/>
      <c r="E499" s="282"/>
    </row>
    <row r="500" spans="1:5" ht="15" customHeight="1">
      <c r="A500" s="289" t="s">
        <v>49</v>
      </c>
      <c r="B500" s="288" t="s">
        <v>50</v>
      </c>
      <c r="C500" s="1161" t="s">
        <v>51</v>
      </c>
      <c r="D500" s="1162"/>
      <c r="E500" s="282"/>
    </row>
    <row r="501" spans="1:5" ht="49" customHeight="1">
      <c r="A501" s="290" t="s">
        <v>215</v>
      </c>
      <c r="B501" s="280" t="s">
        <v>1995</v>
      </c>
      <c r="C501" s="1157" t="s">
        <v>738</v>
      </c>
      <c r="D501" s="1156"/>
      <c r="E501" s="282"/>
    </row>
    <row r="502" spans="1:5" ht="68" customHeight="1">
      <c r="A502" s="290" t="s">
        <v>216</v>
      </c>
      <c r="B502" s="280" t="s">
        <v>739</v>
      </c>
      <c r="C502" s="1157" t="s">
        <v>1994</v>
      </c>
      <c r="D502" s="1156"/>
      <c r="E502" s="282"/>
    </row>
    <row r="503" spans="1:5" ht="49" customHeight="1">
      <c r="A503" s="290" t="s">
        <v>217</v>
      </c>
      <c r="B503" s="280" t="s">
        <v>443</v>
      </c>
      <c r="C503" s="1157" t="s">
        <v>740</v>
      </c>
      <c r="D503" s="1156"/>
      <c r="E503" s="282"/>
    </row>
    <row r="504" spans="1:5" ht="49" customHeight="1">
      <c r="A504" s="290" t="s">
        <v>218</v>
      </c>
      <c r="B504" s="280" t="s">
        <v>443</v>
      </c>
      <c r="C504" s="1157" t="s">
        <v>1996</v>
      </c>
      <c r="D504" s="1156"/>
      <c r="E504" s="282"/>
    </row>
    <row r="505" spans="1:5" ht="49" customHeight="1">
      <c r="A505" s="290" t="s">
        <v>219</v>
      </c>
      <c r="B505" s="280" t="s">
        <v>443</v>
      </c>
      <c r="C505" s="1157" t="s">
        <v>741</v>
      </c>
      <c r="D505" s="1156"/>
      <c r="E505" s="282"/>
    </row>
    <row r="506" spans="1:5" ht="49" customHeight="1">
      <c r="A506" s="290" t="s">
        <v>220</v>
      </c>
      <c r="B506" s="280" t="s">
        <v>742</v>
      </c>
      <c r="C506" s="1157" t="s">
        <v>229</v>
      </c>
      <c r="D506" s="1156"/>
      <c r="E506" s="282"/>
    </row>
    <row r="507" spans="1:5" ht="49" customHeight="1">
      <c r="A507" s="291" t="s">
        <v>221</v>
      </c>
      <c r="B507" s="280" t="s">
        <v>743</v>
      </c>
      <c r="C507" s="1157" t="s">
        <v>229</v>
      </c>
      <c r="D507" s="1156"/>
      <c r="E507" s="282"/>
    </row>
    <row r="508" spans="1:5" ht="75" customHeight="1">
      <c r="A508" s="290" t="s">
        <v>213</v>
      </c>
      <c r="B508" s="323" t="s">
        <v>443</v>
      </c>
      <c r="C508" s="1218" t="s">
        <v>3130</v>
      </c>
      <c r="D508" s="1219"/>
      <c r="E508" s="282"/>
    </row>
    <row r="509" spans="1:5" ht="15" customHeight="1">
      <c r="A509" s="1158" t="s">
        <v>222</v>
      </c>
      <c r="B509" s="1159"/>
      <c r="C509" s="1159"/>
      <c r="D509" s="1160"/>
      <c r="E509" s="282"/>
    </row>
    <row r="510" spans="1:5" ht="15" customHeight="1">
      <c r="A510" s="289" t="s">
        <v>49</v>
      </c>
      <c r="B510" s="292" t="s">
        <v>54</v>
      </c>
      <c r="C510" s="1161" t="s">
        <v>55</v>
      </c>
      <c r="D510" s="1162"/>
      <c r="E510" s="282"/>
    </row>
    <row r="511" spans="1:5" ht="85" customHeight="1">
      <c r="A511" s="290" t="s">
        <v>223</v>
      </c>
      <c r="B511" s="280" t="s">
        <v>1997</v>
      </c>
      <c r="C511" s="1157" t="s">
        <v>1998</v>
      </c>
      <c r="D511" s="1156"/>
      <c r="E511" s="282"/>
    </row>
    <row r="512" spans="1:5" ht="53" customHeight="1">
      <c r="A512" s="290" t="s">
        <v>44</v>
      </c>
      <c r="B512" s="280" t="s">
        <v>2004</v>
      </c>
      <c r="C512" s="1157" t="s">
        <v>1999</v>
      </c>
      <c r="D512" s="1156"/>
      <c r="E512" s="282"/>
    </row>
    <row r="513" spans="1:5" ht="106" customHeight="1">
      <c r="A513" s="290" t="s">
        <v>224</v>
      </c>
      <c r="B513" s="280" t="s">
        <v>2007</v>
      </c>
      <c r="C513" s="1157" t="s">
        <v>2000</v>
      </c>
      <c r="D513" s="1156"/>
      <c r="E513" s="282"/>
    </row>
    <row r="514" spans="1:5" ht="53" customHeight="1">
      <c r="A514" s="290" t="s">
        <v>225</v>
      </c>
      <c r="B514" s="280" t="s">
        <v>443</v>
      </c>
      <c r="C514" s="1157" t="s">
        <v>744</v>
      </c>
      <c r="D514" s="1156"/>
      <c r="E514" s="282"/>
    </row>
    <row r="515" spans="1:5" ht="138" customHeight="1">
      <c r="A515" s="290" t="s">
        <v>120</v>
      </c>
      <c r="B515" s="280" t="s">
        <v>2001</v>
      </c>
      <c r="C515" s="1157" t="s">
        <v>2002</v>
      </c>
      <c r="D515" s="1156"/>
      <c r="E515" s="282"/>
    </row>
    <row r="516" spans="1:5" ht="53" customHeight="1">
      <c r="A516" s="290" t="s">
        <v>226</v>
      </c>
      <c r="B516" s="280" t="s">
        <v>2003</v>
      </c>
      <c r="C516" s="1157" t="s">
        <v>229</v>
      </c>
      <c r="D516" s="1156"/>
      <c r="E516" s="282"/>
    </row>
    <row r="517" spans="1:5" ht="53" customHeight="1">
      <c r="A517" s="290" t="s">
        <v>213</v>
      </c>
      <c r="B517" s="280" t="s">
        <v>443</v>
      </c>
      <c r="C517" s="1157" t="s">
        <v>2008</v>
      </c>
      <c r="D517" s="1156"/>
      <c r="E517" s="282"/>
    </row>
    <row r="518" spans="1:5" ht="15" customHeight="1">
      <c r="E518" s="282"/>
    </row>
    <row r="519" spans="1:5" ht="15" customHeight="1">
      <c r="E519" s="282"/>
    </row>
    <row r="520" spans="1:5" ht="15" customHeight="1">
      <c r="A520" s="283" t="s">
        <v>47</v>
      </c>
      <c r="B520" s="1221" t="s">
        <v>163</v>
      </c>
      <c r="C520" s="1222"/>
      <c r="D520" s="1222"/>
      <c r="E520" s="282">
        <v>15</v>
      </c>
    </row>
    <row r="521" spans="1:5" ht="15" customHeight="1">
      <c r="A521" s="285"/>
      <c r="B521" s="285"/>
      <c r="C521" s="285"/>
      <c r="D521" s="285"/>
      <c r="E521" s="282"/>
    </row>
    <row r="522" spans="1:5" ht="28" customHeight="1">
      <c r="A522" s="287" t="s">
        <v>355</v>
      </c>
      <c r="B522" s="1228">
        <v>45112</v>
      </c>
      <c r="C522" s="1229"/>
      <c r="D522" s="1229"/>
      <c r="E522" s="282"/>
    </row>
    <row r="523" spans="1:5" ht="15" customHeight="1">
      <c r="A523" s="287"/>
      <c r="B523" s="285"/>
      <c r="C523" s="285"/>
      <c r="D523" s="285"/>
      <c r="E523" s="282"/>
    </row>
    <row r="524" spans="1:5" ht="15" customHeight="1">
      <c r="A524" s="287" t="s">
        <v>48</v>
      </c>
      <c r="B524" s="1171" t="s">
        <v>229</v>
      </c>
      <c r="C524" s="1165"/>
      <c r="D524" s="1165"/>
      <c r="E524" s="282"/>
    </row>
    <row r="525" spans="1:5" ht="15" customHeight="1">
      <c r="A525" s="285"/>
      <c r="B525" s="285"/>
      <c r="C525" s="285"/>
      <c r="D525" s="285"/>
      <c r="E525" s="282"/>
    </row>
    <row r="526" spans="1:5" ht="15" customHeight="1">
      <c r="A526" s="1161" t="s">
        <v>212</v>
      </c>
      <c r="B526" s="1168"/>
      <c r="C526" s="1168"/>
      <c r="D526" s="1162"/>
      <c r="E526" s="282"/>
    </row>
    <row r="527" spans="1:5" ht="15" customHeight="1">
      <c r="A527" s="289" t="s">
        <v>49</v>
      </c>
      <c r="B527" s="289" t="s">
        <v>50</v>
      </c>
      <c r="C527" s="1158" t="s">
        <v>51</v>
      </c>
      <c r="D527" s="1160"/>
      <c r="E527" s="282"/>
    </row>
    <row r="528" spans="1:5" ht="255" customHeight="1">
      <c r="A528" s="290" t="s">
        <v>52</v>
      </c>
      <c r="B528" s="278" t="s">
        <v>745</v>
      </c>
      <c r="C528" s="1157" t="s">
        <v>3165</v>
      </c>
      <c r="D528" s="1156"/>
      <c r="E528" s="282"/>
    </row>
    <row r="529" spans="1:5" ht="136" customHeight="1">
      <c r="A529" s="290" t="s">
        <v>43</v>
      </c>
      <c r="B529" s="278" t="s">
        <v>746</v>
      </c>
      <c r="C529" s="1157" t="s">
        <v>3166</v>
      </c>
      <c r="D529" s="1156"/>
      <c r="E529" s="282"/>
    </row>
    <row r="530" spans="1:5" ht="81" customHeight="1">
      <c r="A530" s="290" t="s">
        <v>10</v>
      </c>
      <c r="B530" s="278" t="s">
        <v>747</v>
      </c>
      <c r="C530" s="1157" t="s">
        <v>748</v>
      </c>
      <c r="D530" s="1156"/>
      <c r="E530" s="282"/>
    </row>
    <row r="531" spans="1:5" ht="49" customHeight="1">
      <c r="A531" s="290" t="s">
        <v>99</v>
      </c>
      <c r="B531" s="278" t="s">
        <v>229</v>
      </c>
      <c r="C531" s="1157" t="s">
        <v>229</v>
      </c>
      <c r="D531" s="1156"/>
      <c r="E531" s="282"/>
    </row>
    <row r="532" spans="1:5" ht="49" customHeight="1">
      <c r="A532" s="290" t="s">
        <v>53</v>
      </c>
      <c r="B532" s="278" t="s">
        <v>749</v>
      </c>
      <c r="C532" s="1157" t="s">
        <v>229</v>
      </c>
      <c r="D532" s="1156"/>
      <c r="E532" s="282"/>
    </row>
    <row r="533" spans="1:5" ht="49" customHeight="1">
      <c r="A533" s="290" t="s">
        <v>101</v>
      </c>
      <c r="B533" s="279" t="s">
        <v>229</v>
      </c>
      <c r="C533" s="1157" t="s">
        <v>229</v>
      </c>
      <c r="D533" s="1156"/>
      <c r="E533" s="282"/>
    </row>
    <row r="534" spans="1:5" ht="49" customHeight="1">
      <c r="A534" s="290" t="s">
        <v>213</v>
      </c>
      <c r="B534" s="278" t="s">
        <v>229</v>
      </c>
      <c r="C534" s="1157" t="s">
        <v>750</v>
      </c>
      <c r="D534" s="1156"/>
      <c r="E534" s="282"/>
    </row>
    <row r="535" spans="1:5" ht="15" customHeight="1">
      <c r="A535" s="1163" t="s">
        <v>214</v>
      </c>
      <c r="B535" s="1159"/>
      <c r="C535" s="1159"/>
      <c r="D535" s="1160"/>
      <c r="E535" s="282"/>
    </row>
    <row r="536" spans="1:5" ht="15" customHeight="1">
      <c r="A536" s="289" t="s">
        <v>49</v>
      </c>
      <c r="B536" s="288" t="s">
        <v>50</v>
      </c>
      <c r="C536" s="1161" t="s">
        <v>51</v>
      </c>
      <c r="D536" s="1162"/>
      <c r="E536" s="282"/>
    </row>
    <row r="537" spans="1:5" ht="15" customHeight="1">
      <c r="A537" s="290" t="s">
        <v>215</v>
      </c>
      <c r="B537" s="280" t="s">
        <v>229</v>
      </c>
      <c r="C537" s="1226" t="s">
        <v>751</v>
      </c>
      <c r="D537" s="1227"/>
      <c r="E537" s="282"/>
    </row>
    <row r="538" spans="1:5" ht="15" customHeight="1">
      <c r="A538" s="290" t="s">
        <v>216</v>
      </c>
      <c r="B538" s="321" t="s">
        <v>229</v>
      </c>
      <c r="C538" s="1157" t="s">
        <v>229</v>
      </c>
      <c r="D538" s="1156"/>
      <c r="E538" s="282"/>
    </row>
    <row r="539" spans="1:5" ht="15" customHeight="1">
      <c r="A539" s="290" t="s">
        <v>217</v>
      </c>
      <c r="B539" s="321" t="s">
        <v>229</v>
      </c>
      <c r="C539" s="1226" t="s">
        <v>752</v>
      </c>
      <c r="D539" s="1227"/>
      <c r="E539" s="282"/>
    </row>
    <row r="540" spans="1:5" ht="15" customHeight="1">
      <c r="A540" s="290" t="s">
        <v>218</v>
      </c>
      <c r="B540" s="321" t="s">
        <v>229</v>
      </c>
      <c r="C540" s="1157" t="s">
        <v>229</v>
      </c>
      <c r="D540" s="1156"/>
      <c r="E540" s="282"/>
    </row>
    <row r="541" spans="1:5" ht="15" customHeight="1">
      <c r="A541" s="290" t="s">
        <v>219</v>
      </c>
      <c r="B541" s="321" t="s">
        <v>229</v>
      </c>
      <c r="C541" s="1157" t="s">
        <v>229</v>
      </c>
      <c r="D541" s="1156"/>
      <c r="E541" s="282"/>
    </row>
    <row r="542" spans="1:5" ht="15" customHeight="1">
      <c r="A542" s="290" t="s">
        <v>220</v>
      </c>
      <c r="B542" s="322" t="s">
        <v>229</v>
      </c>
      <c r="C542" s="1157" t="s">
        <v>229</v>
      </c>
      <c r="D542" s="1156"/>
      <c r="E542" s="282"/>
    </row>
    <row r="543" spans="1:5" ht="15" customHeight="1">
      <c r="A543" s="291" t="s">
        <v>221</v>
      </c>
      <c r="B543" s="322" t="s">
        <v>229</v>
      </c>
      <c r="C543" s="1157" t="s">
        <v>753</v>
      </c>
      <c r="D543" s="1156"/>
      <c r="E543" s="282"/>
    </row>
    <row r="544" spans="1:5" ht="15" customHeight="1">
      <c r="A544" s="290" t="s">
        <v>213</v>
      </c>
      <c r="B544" s="322" t="s">
        <v>229</v>
      </c>
      <c r="C544" s="1157" t="s">
        <v>229</v>
      </c>
      <c r="D544" s="1156"/>
      <c r="E544" s="282"/>
    </row>
    <row r="545" spans="1:5" ht="15" customHeight="1">
      <c r="A545" s="1158" t="s">
        <v>222</v>
      </c>
      <c r="B545" s="1159"/>
      <c r="C545" s="1159"/>
      <c r="D545" s="1160"/>
      <c r="E545" s="282"/>
    </row>
    <row r="546" spans="1:5" ht="15" customHeight="1">
      <c r="A546" s="289" t="s">
        <v>49</v>
      </c>
      <c r="B546" s="292" t="s">
        <v>54</v>
      </c>
      <c r="C546" s="1161" t="s">
        <v>55</v>
      </c>
      <c r="D546" s="1162"/>
      <c r="E546" s="282"/>
    </row>
    <row r="547" spans="1:5" ht="15" customHeight="1">
      <c r="A547" s="290" t="s">
        <v>223</v>
      </c>
      <c r="B547" s="280" t="s">
        <v>229</v>
      </c>
      <c r="C547" s="1157" t="s">
        <v>229</v>
      </c>
      <c r="D547" s="1156"/>
      <c r="E547" s="282"/>
    </row>
    <row r="548" spans="1:5" ht="15" customHeight="1">
      <c r="A548" s="290" t="s">
        <v>44</v>
      </c>
      <c r="B548" s="280" t="s">
        <v>229</v>
      </c>
      <c r="C548" s="1157" t="s">
        <v>229</v>
      </c>
      <c r="D548" s="1156"/>
      <c r="E548" s="282"/>
    </row>
    <row r="549" spans="1:5" ht="15" customHeight="1">
      <c r="A549" s="290" t="s">
        <v>224</v>
      </c>
      <c r="B549" s="280" t="s">
        <v>754</v>
      </c>
      <c r="C549" s="1157" t="s">
        <v>755</v>
      </c>
      <c r="D549" s="1156"/>
      <c r="E549" s="282"/>
    </row>
    <row r="550" spans="1:5" ht="15" customHeight="1">
      <c r="A550" s="290" t="s">
        <v>225</v>
      </c>
      <c r="B550" s="280" t="s">
        <v>756</v>
      </c>
      <c r="C550" s="1157" t="s">
        <v>757</v>
      </c>
      <c r="D550" s="1156"/>
      <c r="E550" s="282"/>
    </row>
    <row r="551" spans="1:5" ht="15" customHeight="1">
      <c r="A551" s="290" t="s">
        <v>120</v>
      </c>
      <c r="B551" s="280" t="s">
        <v>758</v>
      </c>
      <c r="C551" s="1157" t="s">
        <v>759</v>
      </c>
      <c r="D551" s="1156"/>
      <c r="E551" s="282"/>
    </row>
    <row r="552" spans="1:5" ht="15" customHeight="1">
      <c r="A552" s="290" t="s">
        <v>226</v>
      </c>
      <c r="B552" s="280" t="s">
        <v>229</v>
      </c>
      <c r="C552" s="1157" t="s">
        <v>229</v>
      </c>
      <c r="D552" s="1156"/>
      <c r="E552" s="282"/>
    </row>
    <row r="553" spans="1:5" ht="15" customHeight="1">
      <c r="A553" s="290" t="s">
        <v>213</v>
      </c>
      <c r="B553" s="280" t="s">
        <v>760</v>
      </c>
      <c r="C553" s="1157" t="s">
        <v>229</v>
      </c>
      <c r="D553" s="1156"/>
      <c r="E553" s="282"/>
    </row>
    <row r="554" spans="1:5" ht="15" customHeight="1">
      <c r="E554" s="282"/>
    </row>
    <row r="555" spans="1:5" ht="15" customHeight="1">
      <c r="E555" s="282"/>
    </row>
    <row r="556" spans="1:5" ht="15" customHeight="1">
      <c r="E556" s="282"/>
    </row>
    <row r="557" spans="1:5" ht="15" customHeight="1">
      <c r="A557" s="283" t="s">
        <v>47</v>
      </c>
      <c r="B557" s="1224" t="s">
        <v>761</v>
      </c>
      <c r="C557" s="1225"/>
      <c r="D557" s="1225"/>
      <c r="E557" s="282">
        <v>16</v>
      </c>
    </row>
    <row r="558" spans="1:5" ht="15" customHeight="1">
      <c r="A558" s="285"/>
      <c r="B558" s="285"/>
      <c r="C558" s="285"/>
      <c r="D558" s="285"/>
      <c r="E558" s="282"/>
    </row>
    <row r="559" spans="1:5" ht="15" customHeight="1">
      <c r="A559" s="287" t="s">
        <v>355</v>
      </c>
      <c r="B559" s="1164">
        <v>44734</v>
      </c>
      <c r="C559" s="1165"/>
      <c r="D559" s="1165"/>
      <c r="E559" s="282"/>
    </row>
    <row r="560" spans="1:5" ht="15" customHeight="1">
      <c r="A560" s="287"/>
      <c r="B560" s="285"/>
      <c r="C560" s="285"/>
      <c r="D560" s="285"/>
      <c r="E560" s="282"/>
    </row>
    <row r="561" spans="1:5" ht="15" customHeight="1">
      <c r="A561" s="287" t="s">
        <v>48</v>
      </c>
      <c r="B561" s="1171" t="s">
        <v>229</v>
      </c>
      <c r="C561" s="1165"/>
      <c r="D561" s="1165"/>
      <c r="E561" s="282"/>
    </row>
    <row r="562" spans="1:5" ht="15" customHeight="1">
      <c r="A562" s="285"/>
      <c r="B562" s="285"/>
      <c r="C562" s="285"/>
      <c r="D562" s="285"/>
      <c r="E562" s="282"/>
    </row>
    <row r="563" spans="1:5" ht="15" customHeight="1">
      <c r="A563" s="1161" t="s">
        <v>212</v>
      </c>
      <c r="B563" s="1168"/>
      <c r="C563" s="1168"/>
      <c r="D563" s="1162"/>
      <c r="E563" s="282"/>
    </row>
    <row r="564" spans="1:5" ht="15" customHeight="1">
      <c r="A564" s="289" t="s">
        <v>49</v>
      </c>
      <c r="B564" s="289" t="s">
        <v>50</v>
      </c>
      <c r="C564" s="1158" t="s">
        <v>51</v>
      </c>
      <c r="D564" s="1160"/>
      <c r="E564" s="282"/>
    </row>
    <row r="565" spans="1:5" ht="15" customHeight="1">
      <c r="A565" s="290" t="s">
        <v>52</v>
      </c>
      <c r="B565" s="278" t="s">
        <v>762</v>
      </c>
      <c r="C565" s="1157" t="s">
        <v>763</v>
      </c>
      <c r="D565" s="1156"/>
      <c r="E565" s="282"/>
    </row>
    <row r="566" spans="1:5" ht="15" customHeight="1">
      <c r="A566" s="290" t="s">
        <v>43</v>
      </c>
      <c r="B566" s="278" t="s">
        <v>764</v>
      </c>
      <c r="C566" s="1157" t="s">
        <v>765</v>
      </c>
      <c r="D566" s="1156"/>
      <c r="E566" s="282"/>
    </row>
    <row r="567" spans="1:5" ht="15" customHeight="1">
      <c r="A567" s="290" t="s">
        <v>10</v>
      </c>
      <c r="B567" s="278" t="s">
        <v>766</v>
      </c>
      <c r="C567" s="1157" t="s">
        <v>767</v>
      </c>
      <c r="D567" s="1156"/>
      <c r="E567" s="282"/>
    </row>
    <row r="568" spans="1:5" ht="15" customHeight="1">
      <c r="A568" s="290" t="s">
        <v>99</v>
      </c>
      <c r="B568" s="278" t="s">
        <v>768</v>
      </c>
      <c r="C568" s="1157" t="s">
        <v>229</v>
      </c>
      <c r="D568" s="1156"/>
      <c r="E568" s="282"/>
    </row>
    <row r="569" spans="1:5" ht="15" customHeight="1">
      <c r="A569" s="290" t="s">
        <v>53</v>
      </c>
      <c r="B569" s="278" t="s">
        <v>769</v>
      </c>
      <c r="C569" s="1157" t="s">
        <v>770</v>
      </c>
      <c r="D569" s="1156"/>
      <c r="E569" s="282"/>
    </row>
    <row r="570" spans="1:5" ht="15" customHeight="1">
      <c r="A570" s="290" t="s">
        <v>101</v>
      </c>
      <c r="B570" s="279" t="s">
        <v>229</v>
      </c>
      <c r="C570" s="1157" t="s">
        <v>771</v>
      </c>
      <c r="D570" s="1156"/>
      <c r="E570" s="282"/>
    </row>
    <row r="571" spans="1:5" ht="15" customHeight="1">
      <c r="A571" s="290" t="s">
        <v>213</v>
      </c>
      <c r="B571" s="278" t="s">
        <v>772</v>
      </c>
      <c r="C571" s="1157" t="s">
        <v>773</v>
      </c>
      <c r="D571" s="1156"/>
      <c r="E571" s="282"/>
    </row>
    <row r="572" spans="1:5" ht="15" customHeight="1">
      <c r="A572" s="1163" t="s">
        <v>214</v>
      </c>
      <c r="B572" s="1159"/>
      <c r="C572" s="1159"/>
      <c r="D572" s="1160"/>
      <c r="E572" s="282"/>
    </row>
    <row r="573" spans="1:5" ht="15" customHeight="1">
      <c r="A573" s="289" t="s">
        <v>49</v>
      </c>
      <c r="B573" s="288" t="s">
        <v>50</v>
      </c>
      <c r="C573" s="1161" t="s">
        <v>51</v>
      </c>
      <c r="D573" s="1162"/>
      <c r="E573" s="282"/>
    </row>
    <row r="574" spans="1:5" ht="15" customHeight="1">
      <c r="A574" s="290" t="s">
        <v>215</v>
      </c>
      <c r="B574" s="280" t="s">
        <v>774</v>
      </c>
      <c r="C574" s="1157" t="s">
        <v>229</v>
      </c>
      <c r="D574" s="1156"/>
      <c r="E574" s="282"/>
    </row>
    <row r="575" spans="1:5" ht="15" customHeight="1">
      <c r="A575" s="290" t="s">
        <v>216</v>
      </c>
      <c r="B575" s="280" t="s">
        <v>775</v>
      </c>
      <c r="C575" s="1157" t="s">
        <v>229</v>
      </c>
      <c r="D575" s="1156"/>
      <c r="E575" s="282"/>
    </row>
    <row r="576" spans="1:5" ht="15" customHeight="1">
      <c r="A576" s="290" t="s">
        <v>217</v>
      </c>
      <c r="B576" s="280" t="s">
        <v>776</v>
      </c>
      <c r="C576" s="1157" t="s">
        <v>229</v>
      </c>
      <c r="D576" s="1156"/>
      <c r="E576" s="282"/>
    </row>
    <row r="577" spans="1:5" ht="15" customHeight="1">
      <c r="A577" s="290" t="s">
        <v>218</v>
      </c>
      <c r="B577" s="280" t="s">
        <v>229</v>
      </c>
      <c r="C577" s="1157" t="s">
        <v>229</v>
      </c>
      <c r="D577" s="1156"/>
      <c r="E577" s="282"/>
    </row>
    <row r="578" spans="1:5" ht="15" customHeight="1">
      <c r="A578" s="290" t="s">
        <v>219</v>
      </c>
      <c r="B578" s="280" t="s">
        <v>229</v>
      </c>
      <c r="C578" s="1157" t="s">
        <v>229</v>
      </c>
      <c r="D578" s="1156"/>
      <c r="E578" s="282"/>
    </row>
    <row r="579" spans="1:5" ht="15" customHeight="1">
      <c r="A579" s="290" t="s">
        <v>220</v>
      </c>
      <c r="B579" s="281" t="s">
        <v>229</v>
      </c>
      <c r="C579" s="1157" t="s">
        <v>777</v>
      </c>
      <c r="D579" s="1156"/>
      <c r="E579" s="282"/>
    </row>
    <row r="580" spans="1:5" ht="15" customHeight="1">
      <c r="A580" s="291" t="s">
        <v>221</v>
      </c>
      <c r="B580" s="281" t="s">
        <v>778</v>
      </c>
      <c r="C580" s="1157" t="s">
        <v>229</v>
      </c>
      <c r="D580" s="1156"/>
      <c r="E580" s="282"/>
    </row>
    <row r="581" spans="1:5" ht="15" customHeight="1">
      <c r="A581" s="290" t="s">
        <v>213</v>
      </c>
      <c r="B581" s="281" t="s">
        <v>229</v>
      </c>
      <c r="C581" s="1157" t="s">
        <v>229</v>
      </c>
      <c r="D581" s="1156"/>
      <c r="E581" s="282"/>
    </row>
    <row r="582" spans="1:5" ht="15" customHeight="1">
      <c r="A582" s="1158" t="s">
        <v>222</v>
      </c>
      <c r="B582" s="1159"/>
      <c r="C582" s="1159"/>
      <c r="D582" s="1160"/>
      <c r="E582" s="282"/>
    </row>
    <row r="583" spans="1:5" ht="15" customHeight="1">
      <c r="A583" s="289" t="s">
        <v>49</v>
      </c>
      <c r="B583" s="292" t="s">
        <v>54</v>
      </c>
      <c r="C583" s="1161" t="s">
        <v>55</v>
      </c>
      <c r="D583" s="1162"/>
      <c r="E583" s="282"/>
    </row>
    <row r="584" spans="1:5" ht="15" customHeight="1">
      <c r="A584" s="290" t="s">
        <v>223</v>
      </c>
      <c r="B584" s="280" t="s">
        <v>779</v>
      </c>
      <c r="C584" s="1157" t="s">
        <v>780</v>
      </c>
      <c r="D584" s="1156"/>
      <c r="E584" s="282"/>
    </row>
    <row r="585" spans="1:5" ht="15" customHeight="1">
      <c r="A585" s="290" t="s">
        <v>44</v>
      </c>
      <c r="B585" s="280" t="s">
        <v>781</v>
      </c>
      <c r="C585" s="1157" t="s">
        <v>782</v>
      </c>
      <c r="D585" s="1156"/>
      <c r="E585" s="282"/>
    </row>
    <row r="586" spans="1:5" ht="15" customHeight="1">
      <c r="A586" s="290" t="s">
        <v>224</v>
      </c>
      <c r="B586" s="280" t="s">
        <v>783</v>
      </c>
      <c r="C586" s="1157" t="s">
        <v>784</v>
      </c>
      <c r="D586" s="1156"/>
      <c r="E586" s="282"/>
    </row>
    <row r="587" spans="1:5" ht="15" customHeight="1">
      <c r="A587" s="290" t="s">
        <v>225</v>
      </c>
      <c r="B587" s="280" t="s">
        <v>229</v>
      </c>
      <c r="C587" s="1157" t="s">
        <v>229</v>
      </c>
      <c r="D587" s="1156"/>
      <c r="E587" s="282"/>
    </row>
    <row r="588" spans="1:5" ht="15" customHeight="1">
      <c r="A588" s="290" t="s">
        <v>120</v>
      </c>
      <c r="B588" s="280" t="s">
        <v>229</v>
      </c>
      <c r="C588" s="1157" t="s">
        <v>229</v>
      </c>
      <c r="D588" s="1156"/>
      <c r="E588" s="282"/>
    </row>
    <row r="589" spans="1:5" ht="15" customHeight="1">
      <c r="A589" s="290" t="s">
        <v>226</v>
      </c>
      <c r="B589" s="280" t="s">
        <v>229</v>
      </c>
      <c r="C589" s="1157" t="s">
        <v>785</v>
      </c>
      <c r="D589" s="1156"/>
      <c r="E589" s="282"/>
    </row>
    <row r="590" spans="1:5" ht="15" customHeight="1">
      <c r="A590" s="290" t="s">
        <v>213</v>
      </c>
      <c r="B590" s="280" t="s">
        <v>786</v>
      </c>
      <c r="C590" s="1157" t="s">
        <v>229</v>
      </c>
      <c r="D590" s="1156"/>
      <c r="E590" s="282"/>
    </row>
    <row r="591" spans="1:5" ht="15" customHeight="1">
      <c r="E591" s="282"/>
    </row>
    <row r="592" spans="1:5" ht="15" customHeight="1">
      <c r="E592" s="282"/>
    </row>
    <row r="593" spans="1:5" ht="15" customHeight="1">
      <c r="A593" s="283" t="s">
        <v>47</v>
      </c>
      <c r="B593" s="1224" t="s">
        <v>787</v>
      </c>
      <c r="C593" s="1225"/>
      <c r="D593" s="1225"/>
      <c r="E593" s="282">
        <v>17</v>
      </c>
    </row>
    <row r="594" spans="1:5" ht="15" customHeight="1">
      <c r="A594" s="285"/>
      <c r="B594" s="285"/>
      <c r="C594" s="285"/>
      <c r="D594" s="285"/>
      <c r="E594" s="282"/>
    </row>
    <row r="595" spans="1:5" ht="15" customHeight="1">
      <c r="A595" s="287" t="s">
        <v>355</v>
      </c>
      <c r="B595" s="1164">
        <v>44848</v>
      </c>
      <c r="C595" s="1165"/>
      <c r="D595" s="1165"/>
      <c r="E595" s="282"/>
    </row>
    <row r="596" spans="1:5" ht="15" customHeight="1">
      <c r="A596" s="287"/>
      <c r="B596" s="285"/>
      <c r="C596" s="285"/>
      <c r="D596" s="285"/>
      <c r="E596" s="282"/>
    </row>
    <row r="597" spans="1:5" ht="15" customHeight="1">
      <c r="A597" s="287" t="s">
        <v>48</v>
      </c>
      <c r="B597" s="1171" t="s">
        <v>229</v>
      </c>
      <c r="C597" s="1165"/>
      <c r="D597" s="1165"/>
      <c r="E597" s="282"/>
    </row>
    <row r="598" spans="1:5" ht="15" customHeight="1">
      <c r="A598" s="285"/>
      <c r="B598" s="285"/>
      <c r="C598" s="285"/>
      <c r="D598" s="285"/>
      <c r="E598" s="282"/>
    </row>
    <row r="599" spans="1:5" ht="15" customHeight="1">
      <c r="A599" s="1161" t="s">
        <v>212</v>
      </c>
      <c r="B599" s="1168"/>
      <c r="C599" s="1168"/>
      <c r="D599" s="1162"/>
      <c r="E599" s="282"/>
    </row>
    <row r="600" spans="1:5" ht="15" customHeight="1">
      <c r="A600" s="289" t="s">
        <v>49</v>
      </c>
      <c r="B600" s="289" t="s">
        <v>50</v>
      </c>
      <c r="C600" s="1158" t="s">
        <v>51</v>
      </c>
      <c r="D600" s="1160"/>
      <c r="E600" s="282"/>
    </row>
    <row r="601" spans="1:5" ht="15" customHeight="1">
      <c r="A601" s="290" t="s">
        <v>52</v>
      </c>
      <c r="B601" s="303" t="s">
        <v>788</v>
      </c>
      <c r="C601" s="1157" t="s">
        <v>789</v>
      </c>
      <c r="D601" s="1156"/>
      <c r="E601" s="282"/>
    </row>
    <row r="602" spans="1:5" ht="15" customHeight="1">
      <c r="A602" s="290" t="s">
        <v>43</v>
      </c>
      <c r="B602" s="303" t="s">
        <v>790</v>
      </c>
      <c r="C602" s="1157" t="s">
        <v>791</v>
      </c>
      <c r="D602" s="1156"/>
      <c r="E602" s="282"/>
    </row>
    <row r="603" spans="1:5" ht="15" customHeight="1">
      <c r="A603" s="290" t="s">
        <v>10</v>
      </c>
      <c r="B603" s="303" t="s">
        <v>792</v>
      </c>
      <c r="C603" s="1157" t="s">
        <v>793</v>
      </c>
      <c r="D603" s="1156"/>
      <c r="E603" s="282"/>
    </row>
    <row r="604" spans="1:5" ht="15" customHeight="1">
      <c r="A604" s="290" t="s">
        <v>99</v>
      </c>
      <c r="B604" s="303" t="s">
        <v>794</v>
      </c>
      <c r="C604" s="1157" t="s">
        <v>795</v>
      </c>
      <c r="D604" s="1156"/>
      <c r="E604" s="282"/>
    </row>
    <row r="605" spans="1:5" ht="15" customHeight="1">
      <c r="A605" s="290" t="s">
        <v>53</v>
      </c>
      <c r="B605" s="303" t="s">
        <v>796</v>
      </c>
      <c r="C605" s="1220" t="s">
        <v>797</v>
      </c>
      <c r="D605" s="1156"/>
      <c r="E605" s="282"/>
    </row>
    <row r="606" spans="1:5" ht="15" customHeight="1">
      <c r="A606" s="290" t="s">
        <v>101</v>
      </c>
      <c r="B606" s="303" t="s">
        <v>229</v>
      </c>
      <c r="C606" s="1220" t="s">
        <v>798</v>
      </c>
      <c r="D606" s="1156"/>
      <c r="E606" s="282"/>
    </row>
    <row r="607" spans="1:5" ht="15" customHeight="1">
      <c r="A607" s="290" t="s">
        <v>213</v>
      </c>
      <c r="B607" s="303" t="s">
        <v>799</v>
      </c>
      <c r="C607" s="1220" t="s">
        <v>472</v>
      </c>
      <c r="D607" s="1156"/>
      <c r="E607" s="282"/>
    </row>
    <row r="608" spans="1:5" ht="15" customHeight="1">
      <c r="A608" s="1163" t="s">
        <v>214</v>
      </c>
      <c r="B608" s="1159"/>
      <c r="C608" s="1159"/>
      <c r="D608" s="1160"/>
      <c r="E608" s="282"/>
    </row>
    <row r="609" spans="1:5" ht="15" customHeight="1">
      <c r="A609" s="289" t="s">
        <v>49</v>
      </c>
      <c r="B609" s="288" t="s">
        <v>50</v>
      </c>
      <c r="C609" s="1161" t="s">
        <v>51</v>
      </c>
      <c r="D609" s="1162"/>
      <c r="E609" s="282"/>
    </row>
    <row r="610" spans="1:5" ht="15" customHeight="1">
      <c r="A610" s="290" t="s">
        <v>215</v>
      </c>
      <c r="B610" s="303" t="s">
        <v>800</v>
      </c>
      <c r="C610" s="1157" t="s">
        <v>801</v>
      </c>
      <c r="D610" s="1156"/>
      <c r="E610" s="282"/>
    </row>
    <row r="611" spans="1:5" ht="15" customHeight="1">
      <c r="A611" s="290" t="s">
        <v>216</v>
      </c>
      <c r="B611" s="319" t="s">
        <v>229</v>
      </c>
      <c r="C611" s="1220" t="s">
        <v>229</v>
      </c>
      <c r="D611" s="1156"/>
      <c r="E611" s="282"/>
    </row>
    <row r="612" spans="1:5" ht="15" customHeight="1">
      <c r="A612" s="290" t="s">
        <v>217</v>
      </c>
      <c r="B612" s="302" t="s">
        <v>229</v>
      </c>
      <c r="C612" s="1157" t="s">
        <v>802</v>
      </c>
      <c r="D612" s="1156"/>
      <c r="E612" s="282"/>
    </row>
    <row r="613" spans="1:5" ht="15" customHeight="1">
      <c r="A613" s="290" t="s">
        <v>218</v>
      </c>
      <c r="B613" s="303" t="s">
        <v>229</v>
      </c>
      <c r="C613" s="1157" t="s">
        <v>229</v>
      </c>
      <c r="D613" s="1156"/>
      <c r="E613" s="282"/>
    </row>
    <row r="614" spans="1:5" ht="15" customHeight="1">
      <c r="A614" s="290" t="s">
        <v>219</v>
      </c>
      <c r="B614" s="303" t="s">
        <v>803</v>
      </c>
      <c r="C614" s="1157" t="s">
        <v>229</v>
      </c>
      <c r="D614" s="1156"/>
      <c r="E614" s="282"/>
    </row>
    <row r="615" spans="1:5" ht="15" customHeight="1">
      <c r="A615" s="290" t="s">
        <v>220</v>
      </c>
      <c r="B615" s="303" t="s">
        <v>804</v>
      </c>
      <c r="C615" s="1157" t="s">
        <v>229</v>
      </c>
      <c r="D615" s="1156"/>
      <c r="E615" s="282"/>
    </row>
    <row r="616" spans="1:5" ht="15" customHeight="1">
      <c r="A616" s="291" t="s">
        <v>221</v>
      </c>
      <c r="B616" s="303" t="s">
        <v>229</v>
      </c>
      <c r="C616" s="1157" t="s">
        <v>805</v>
      </c>
      <c r="D616" s="1156"/>
      <c r="E616" s="282"/>
    </row>
    <row r="617" spans="1:5" ht="15" customHeight="1">
      <c r="A617" s="290" t="s">
        <v>213</v>
      </c>
      <c r="B617" s="303" t="s">
        <v>229</v>
      </c>
      <c r="C617" s="1157" t="s">
        <v>229</v>
      </c>
      <c r="D617" s="1156"/>
      <c r="E617" s="282"/>
    </row>
    <row r="618" spans="1:5" ht="15" customHeight="1">
      <c r="A618" s="1158" t="s">
        <v>222</v>
      </c>
      <c r="B618" s="1159"/>
      <c r="C618" s="1159"/>
      <c r="D618" s="1160"/>
      <c r="E618" s="282"/>
    </row>
    <row r="619" spans="1:5" ht="15" customHeight="1">
      <c r="A619" s="289" t="s">
        <v>49</v>
      </c>
      <c r="B619" s="292" t="s">
        <v>54</v>
      </c>
      <c r="C619" s="1161" t="s">
        <v>55</v>
      </c>
      <c r="D619" s="1162"/>
      <c r="E619" s="282"/>
    </row>
    <row r="620" spans="1:5" ht="15" customHeight="1">
      <c r="A620" s="290" t="s">
        <v>223</v>
      </c>
      <c r="B620" s="280" t="s">
        <v>806</v>
      </c>
      <c r="C620" s="1157" t="s">
        <v>229</v>
      </c>
      <c r="D620" s="1156"/>
      <c r="E620" s="282"/>
    </row>
    <row r="621" spans="1:5" ht="15" customHeight="1">
      <c r="A621" s="290" t="s">
        <v>44</v>
      </c>
      <c r="B621" s="280" t="s">
        <v>229</v>
      </c>
      <c r="C621" s="1157" t="s">
        <v>229</v>
      </c>
      <c r="D621" s="1156"/>
      <c r="E621" s="282"/>
    </row>
    <row r="622" spans="1:5" ht="15" customHeight="1">
      <c r="A622" s="290" t="s">
        <v>224</v>
      </c>
      <c r="B622" s="280" t="s">
        <v>807</v>
      </c>
      <c r="C622" s="1157" t="s">
        <v>808</v>
      </c>
      <c r="D622" s="1156"/>
      <c r="E622" s="282"/>
    </row>
    <row r="623" spans="1:5" ht="15" customHeight="1">
      <c r="A623" s="290" t="s">
        <v>225</v>
      </c>
      <c r="B623" s="280" t="s">
        <v>809</v>
      </c>
      <c r="C623" s="1157" t="s">
        <v>810</v>
      </c>
      <c r="D623" s="1156"/>
      <c r="E623" s="282"/>
    </row>
    <row r="624" spans="1:5" ht="15" customHeight="1">
      <c r="A624" s="290" t="s">
        <v>120</v>
      </c>
      <c r="B624" s="280" t="s">
        <v>811</v>
      </c>
      <c r="C624" s="1157" t="s">
        <v>812</v>
      </c>
      <c r="D624" s="1156"/>
      <c r="E624" s="282"/>
    </row>
    <row r="625" spans="1:5" ht="15" customHeight="1">
      <c r="A625" s="290" t="s">
        <v>226</v>
      </c>
      <c r="B625" s="280" t="s">
        <v>229</v>
      </c>
      <c r="C625" s="1157" t="s">
        <v>229</v>
      </c>
      <c r="D625" s="1156"/>
      <c r="E625" s="282"/>
    </row>
    <row r="626" spans="1:5" ht="15" customHeight="1">
      <c r="A626" s="290" t="s">
        <v>213</v>
      </c>
      <c r="B626" s="280" t="s">
        <v>229</v>
      </c>
      <c r="C626" s="1157" t="s">
        <v>229</v>
      </c>
      <c r="D626" s="1156"/>
      <c r="E626" s="282"/>
    </row>
    <row r="627" spans="1:5" ht="15" customHeight="1">
      <c r="E627" s="282"/>
    </row>
    <row r="628" spans="1:5" ht="15" customHeight="1">
      <c r="E628" s="282"/>
    </row>
    <row r="629" spans="1:5" ht="15" customHeight="1">
      <c r="A629" s="283" t="s">
        <v>47</v>
      </c>
      <c r="B629" s="1221" t="s">
        <v>813</v>
      </c>
      <c r="C629" s="1222"/>
      <c r="D629" s="1222"/>
      <c r="E629" s="282">
        <v>18</v>
      </c>
    </row>
    <row r="630" spans="1:5" ht="15" customHeight="1">
      <c r="A630" s="285"/>
      <c r="B630" s="285"/>
      <c r="C630" s="285"/>
      <c r="D630" s="285"/>
      <c r="E630" s="282"/>
    </row>
    <row r="631" spans="1:5" ht="33" customHeight="1">
      <c r="A631" s="287" t="s">
        <v>355</v>
      </c>
      <c r="B631" s="1223">
        <v>44995</v>
      </c>
      <c r="C631" s="1165"/>
      <c r="D631" s="1165"/>
      <c r="E631" s="282"/>
    </row>
    <row r="632" spans="1:5" ht="15" customHeight="1">
      <c r="A632" s="287"/>
      <c r="B632" s="285"/>
      <c r="C632" s="285"/>
      <c r="D632" s="285"/>
      <c r="E632" s="282"/>
    </row>
    <row r="633" spans="1:5" ht="15" customHeight="1">
      <c r="A633" s="287" t="s">
        <v>48</v>
      </c>
      <c r="B633" s="1171"/>
      <c r="C633" s="1165"/>
      <c r="D633" s="1165"/>
      <c r="E633" s="282"/>
    </row>
    <row r="634" spans="1:5" ht="15" customHeight="1">
      <c r="A634" s="285"/>
      <c r="B634" s="285"/>
      <c r="C634" s="285"/>
      <c r="D634" s="285"/>
      <c r="E634" s="282"/>
    </row>
    <row r="635" spans="1:5" ht="15" customHeight="1">
      <c r="A635" s="1161" t="s">
        <v>212</v>
      </c>
      <c r="B635" s="1168"/>
      <c r="C635" s="1168"/>
      <c r="D635" s="1162"/>
      <c r="E635" s="282"/>
    </row>
    <row r="636" spans="1:5" ht="15" customHeight="1">
      <c r="A636" s="289" t="s">
        <v>49</v>
      </c>
      <c r="B636" s="289" t="s">
        <v>50</v>
      </c>
      <c r="C636" s="1158" t="s">
        <v>51</v>
      </c>
      <c r="D636" s="1160"/>
      <c r="E636" s="282"/>
    </row>
    <row r="637" spans="1:5" ht="54" customHeight="1">
      <c r="A637" s="290" t="s">
        <v>52</v>
      </c>
      <c r="B637" s="303" t="s">
        <v>2106</v>
      </c>
      <c r="C637" s="1220" t="s">
        <v>814</v>
      </c>
      <c r="D637" s="1156"/>
      <c r="E637" s="282"/>
    </row>
    <row r="638" spans="1:5" ht="54" customHeight="1">
      <c r="A638" s="290" t="s">
        <v>43</v>
      </c>
      <c r="B638" s="303" t="s">
        <v>2109</v>
      </c>
      <c r="C638" s="1220" t="s">
        <v>2107</v>
      </c>
      <c r="D638" s="1156"/>
      <c r="E638" s="282"/>
    </row>
    <row r="639" spans="1:5" ht="54" customHeight="1">
      <c r="A639" s="290" t="s">
        <v>10</v>
      </c>
      <c r="B639" s="303" t="s">
        <v>694</v>
      </c>
      <c r="C639" s="1220" t="s">
        <v>2101</v>
      </c>
      <c r="D639" s="1156"/>
      <c r="E639" s="282"/>
    </row>
    <row r="640" spans="1:5" ht="54" customHeight="1">
      <c r="A640" s="290" t="s">
        <v>99</v>
      </c>
      <c r="B640" s="303" t="s">
        <v>2102</v>
      </c>
      <c r="C640" s="1220" t="s">
        <v>2103</v>
      </c>
      <c r="D640" s="1156"/>
      <c r="E640" s="282"/>
    </row>
    <row r="641" spans="1:5" ht="54" customHeight="1">
      <c r="A641" s="290" t="s">
        <v>53</v>
      </c>
      <c r="B641" s="303" t="s">
        <v>2104</v>
      </c>
      <c r="C641" s="1220" t="s">
        <v>229</v>
      </c>
      <c r="D641" s="1156"/>
      <c r="E641" s="282"/>
    </row>
    <row r="642" spans="1:5" ht="54" customHeight="1">
      <c r="A642" s="290" t="s">
        <v>101</v>
      </c>
      <c r="B642" s="303" t="s">
        <v>694</v>
      </c>
      <c r="C642" s="1220" t="s">
        <v>2103</v>
      </c>
      <c r="D642" s="1156"/>
      <c r="E642" s="282"/>
    </row>
    <row r="643" spans="1:5" ht="54" customHeight="1">
      <c r="A643" s="290" t="s">
        <v>213</v>
      </c>
      <c r="B643" s="303" t="s">
        <v>2108</v>
      </c>
      <c r="C643" s="1220" t="s">
        <v>2105</v>
      </c>
      <c r="D643" s="1156"/>
      <c r="E643" s="282"/>
    </row>
    <row r="644" spans="1:5" ht="15" customHeight="1">
      <c r="A644" s="1163" t="s">
        <v>214</v>
      </c>
      <c r="B644" s="1159"/>
      <c r="C644" s="1159"/>
      <c r="D644" s="1160"/>
      <c r="E644" s="282"/>
    </row>
    <row r="645" spans="1:5" ht="15" customHeight="1">
      <c r="A645" s="289" t="s">
        <v>49</v>
      </c>
      <c r="B645" s="288" t="s">
        <v>50</v>
      </c>
      <c r="C645" s="1161" t="s">
        <v>51</v>
      </c>
      <c r="D645" s="1162"/>
      <c r="E645" s="282"/>
    </row>
    <row r="646" spans="1:5" ht="51" customHeight="1">
      <c r="A646" s="290" t="s">
        <v>215</v>
      </c>
      <c r="B646" s="303" t="s">
        <v>2102</v>
      </c>
      <c r="C646" s="1157" t="s">
        <v>694</v>
      </c>
      <c r="D646" s="1156"/>
      <c r="E646" s="282"/>
    </row>
    <row r="647" spans="1:5" ht="51" customHeight="1">
      <c r="A647" s="290" t="s">
        <v>216</v>
      </c>
      <c r="B647" s="280" t="s">
        <v>2104</v>
      </c>
      <c r="C647" s="1157" t="s">
        <v>694</v>
      </c>
      <c r="D647" s="1156"/>
      <c r="E647" s="282"/>
    </row>
    <row r="648" spans="1:5" ht="51" customHeight="1">
      <c r="A648" s="290" t="s">
        <v>217</v>
      </c>
      <c r="B648" s="280" t="s">
        <v>2110</v>
      </c>
      <c r="C648" s="1157" t="s">
        <v>694</v>
      </c>
      <c r="D648" s="1156"/>
      <c r="E648" s="282"/>
    </row>
    <row r="649" spans="1:5" ht="51" customHeight="1">
      <c r="A649" s="290" t="s">
        <v>218</v>
      </c>
      <c r="B649" s="280" t="s">
        <v>2111</v>
      </c>
      <c r="C649" s="1157" t="s">
        <v>694</v>
      </c>
      <c r="D649" s="1156"/>
      <c r="E649" s="282"/>
    </row>
    <row r="650" spans="1:5" ht="51" customHeight="1">
      <c r="A650" s="290" t="s">
        <v>219</v>
      </c>
      <c r="B650" s="280" t="s">
        <v>2112</v>
      </c>
      <c r="C650" s="1157" t="s">
        <v>694</v>
      </c>
      <c r="D650" s="1156"/>
      <c r="E650" s="282"/>
    </row>
    <row r="651" spans="1:5" ht="30" customHeight="1">
      <c r="A651" s="290" t="s">
        <v>220</v>
      </c>
      <c r="B651" s="281" t="s">
        <v>443</v>
      </c>
      <c r="C651" s="1157" t="s">
        <v>694</v>
      </c>
      <c r="D651" s="1156"/>
      <c r="E651" s="282"/>
    </row>
    <row r="652" spans="1:5" ht="33" customHeight="1">
      <c r="A652" s="291" t="s">
        <v>221</v>
      </c>
      <c r="B652" s="280" t="s">
        <v>815</v>
      </c>
      <c r="C652" s="1157" t="s">
        <v>816</v>
      </c>
      <c r="D652" s="1156"/>
      <c r="E652" s="282"/>
    </row>
    <row r="653" spans="1:5" ht="15" customHeight="1">
      <c r="A653" s="290" t="s">
        <v>213</v>
      </c>
      <c r="B653" s="281" t="s">
        <v>443</v>
      </c>
      <c r="C653" s="1157" t="s">
        <v>694</v>
      </c>
      <c r="D653" s="1156"/>
      <c r="E653" s="282"/>
    </row>
    <row r="654" spans="1:5" ht="15" customHeight="1">
      <c r="A654" s="1158" t="s">
        <v>222</v>
      </c>
      <c r="B654" s="1159"/>
      <c r="C654" s="1159"/>
      <c r="D654" s="1160"/>
      <c r="E654" s="282"/>
    </row>
    <row r="655" spans="1:5" ht="15" customHeight="1">
      <c r="A655" s="289" t="s">
        <v>49</v>
      </c>
      <c r="B655" s="292" t="s">
        <v>54</v>
      </c>
      <c r="C655" s="1161" t="s">
        <v>55</v>
      </c>
      <c r="D655" s="1162"/>
      <c r="E655" s="282"/>
    </row>
    <row r="656" spans="1:5" ht="51" customHeight="1">
      <c r="A656" s="290" t="s">
        <v>223</v>
      </c>
      <c r="B656" s="281" t="s">
        <v>694</v>
      </c>
      <c r="C656" s="1157" t="s">
        <v>2117</v>
      </c>
      <c r="D656" s="1156"/>
      <c r="E656" s="282"/>
    </row>
    <row r="657" spans="1:5" ht="24" customHeight="1">
      <c r="A657" s="290" t="s">
        <v>44</v>
      </c>
      <c r="B657" s="281" t="s">
        <v>694</v>
      </c>
      <c r="C657" s="1157" t="s">
        <v>694</v>
      </c>
      <c r="D657" s="1156"/>
      <c r="E657" s="282"/>
    </row>
    <row r="658" spans="1:5" ht="51" customHeight="1">
      <c r="A658" s="290" t="s">
        <v>224</v>
      </c>
      <c r="B658" s="280" t="s">
        <v>817</v>
      </c>
      <c r="C658" s="1157" t="s">
        <v>2113</v>
      </c>
      <c r="D658" s="1156"/>
      <c r="E658" s="282"/>
    </row>
    <row r="659" spans="1:5" ht="51" customHeight="1">
      <c r="A659" s="290" t="s">
        <v>225</v>
      </c>
      <c r="B659" s="280" t="s">
        <v>443</v>
      </c>
      <c r="C659" s="1157" t="s">
        <v>2114</v>
      </c>
      <c r="D659" s="1156"/>
      <c r="E659" s="282"/>
    </row>
    <row r="660" spans="1:5" ht="51" customHeight="1">
      <c r="A660" s="290" t="s">
        <v>120</v>
      </c>
      <c r="B660" s="280" t="s">
        <v>818</v>
      </c>
      <c r="C660" s="1157" t="s">
        <v>2115</v>
      </c>
      <c r="D660" s="1156"/>
      <c r="E660" s="282"/>
    </row>
    <row r="661" spans="1:5" ht="51" customHeight="1">
      <c r="A661" s="290" t="s">
        <v>226</v>
      </c>
      <c r="B661" s="281" t="s">
        <v>443</v>
      </c>
      <c r="C661" s="1157" t="s">
        <v>2116</v>
      </c>
      <c r="D661" s="1156"/>
      <c r="E661" s="282"/>
    </row>
    <row r="662" spans="1:5" ht="51" customHeight="1">
      <c r="A662" s="290" t="s">
        <v>213</v>
      </c>
      <c r="B662" s="280" t="s">
        <v>694</v>
      </c>
      <c r="C662" s="1157" t="s">
        <v>694</v>
      </c>
      <c r="D662" s="1156"/>
      <c r="E662" s="282"/>
    </row>
    <row r="663" spans="1:5" ht="15" customHeight="1">
      <c r="E663" s="282"/>
    </row>
    <row r="664" spans="1:5" ht="15" customHeight="1">
      <c r="A664" s="283" t="s">
        <v>47</v>
      </c>
      <c r="B664" s="1221" t="s">
        <v>819</v>
      </c>
      <c r="C664" s="1222"/>
      <c r="D664" s="1222"/>
      <c r="E664" s="282">
        <v>19</v>
      </c>
    </row>
    <row r="665" spans="1:5" ht="15" customHeight="1">
      <c r="A665" s="285"/>
      <c r="B665" s="285"/>
      <c r="C665" s="285"/>
      <c r="D665" s="285"/>
      <c r="E665" s="282"/>
    </row>
    <row r="666" spans="1:5" ht="28" customHeight="1">
      <c r="A666" s="287" t="s">
        <v>355</v>
      </c>
      <c r="B666" s="1164">
        <v>44635</v>
      </c>
      <c r="C666" s="1165"/>
      <c r="D666" s="1165"/>
      <c r="E666" s="282"/>
    </row>
    <row r="667" spans="1:5" ht="15" customHeight="1">
      <c r="A667" s="287"/>
      <c r="B667" s="285"/>
      <c r="C667" s="285"/>
      <c r="D667" s="285"/>
      <c r="E667" s="282"/>
    </row>
    <row r="668" spans="1:5" ht="15" customHeight="1">
      <c r="A668" s="287" t="s">
        <v>48</v>
      </c>
      <c r="B668" s="1171"/>
      <c r="C668" s="1165"/>
      <c r="D668" s="1165"/>
      <c r="E668" s="282"/>
    </row>
    <row r="669" spans="1:5" ht="15" customHeight="1">
      <c r="A669" s="285"/>
      <c r="B669" s="285"/>
      <c r="C669" s="285"/>
      <c r="D669" s="285"/>
      <c r="E669" s="282"/>
    </row>
    <row r="670" spans="1:5" ht="15" customHeight="1">
      <c r="A670" s="1161" t="s">
        <v>212</v>
      </c>
      <c r="B670" s="1168"/>
      <c r="C670" s="1168"/>
      <c r="D670" s="1162"/>
      <c r="E670" s="282"/>
    </row>
    <row r="671" spans="1:5" ht="15" customHeight="1">
      <c r="A671" s="289" t="s">
        <v>49</v>
      </c>
      <c r="B671" s="289" t="s">
        <v>50</v>
      </c>
      <c r="C671" s="1158" t="s">
        <v>51</v>
      </c>
      <c r="D671" s="1160"/>
      <c r="E671" s="282"/>
    </row>
    <row r="672" spans="1:5" ht="44" customHeight="1">
      <c r="A672" s="290" t="s">
        <v>52</v>
      </c>
      <c r="B672" s="303" t="s">
        <v>820</v>
      </c>
      <c r="C672" s="1217" t="s">
        <v>821</v>
      </c>
      <c r="D672" s="1156"/>
      <c r="E672" s="282"/>
    </row>
    <row r="673" spans="1:5" ht="132" customHeight="1">
      <c r="A673" s="290" t="s">
        <v>43</v>
      </c>
      <c r="B673" s="303" t="s">
        <v>822</v>
      </c>
      <c r="C673" s="1214" t="s">
        <v>823</v>
      </c>
      <c r="D673" s="1156"/>
      <c r="E673" s="282"/>
    </row>
    <row r="674" spans="1:5" ht="44" customHeight="1">
      <c r="A674" s="290" t="s">
        <v>10</v>
      </c>
      <c r="B674" s="303" t="s">
        <v>824</v>
      </c>
      <c r="C674" s="1214" t="s">
        <v>825</v>
      </c>
      <c r="D674" s="1156"/>
      <c r="E674" s="282"/>
    </row>
    <row r="675" spans="1:5" ht="44" customHeight="1">
      <c r="A675" s="290" t="s">
        <v>99</v>
      </c>
      <c r="B675" s="303" t="s">
        <v>826</v>
      </c>
      <c r="C675" s="1217" t="s">
        <v>229</v>
      </c>
      <c r="D675" s="1156"/>
      <c r="E675" s="282"/>
    </row>
    <row r="676" spans="1:5" ht="44" customHeight="1">
      <c r="A676" s="290" t="s">
        <v>53</v>
      </c>
      <c r="B676" s="303" t="s">
        <v>827</v>
      </c>
      <c r="C676" s="1217" t="s">
        <v>828</v>
      </c>
      <c r="D676" s="1156"/>
      <c r="E676" s="282"/>
    </row>
    <row r="677" spans="1:5" ht="44" customHeight="1">
      <c r="A677" s="290" t="s">
        <v>101</v>
      </c>
      <c r="B677" s="303" t="s">
        <v>829</v>
      </c>
      <c r="C677" s="1217" t="s">
        <v>830</v>
      </c>
      <c r="D677" s="1156"/>
      <c r="E677" s="282"/>
    </row>
    <row r="678" spans="1:5" ht="44" customHeight="1">
      <c r="A678" s="290" t="s">
        <v>213</v>
      </c>
      <c r="B678" s="303" t="s">
        <v>831</v>
      </c>
      <c r="C678" s="1217"/>
      <c r="D678" s="1156"/>
      <c r="E678" s="282"/>
    </row>
    <row r="679" spans="1:5" ht="15" customHeight="1">
      <c r="A679" s="1163" t="s">
        <v>214</v>
      </c>
      <c r="B679" s="1159"/>
      <c r="C679" s="1159"/>
      <c r="D679" s="1160"/>
      <c r="E679" s="282"/>
    </row>
    <row r="680" spans="1:5" ht="15" customHeight="1">
      <c r="A680" s="289" t="s">
        <v>49</v>
      </c>
      <c r="B680" s="288" t="s">
        <v>50</v>
      </c>
      <c r="C680" s="1161" t="s">
        <v>51</v>
      </c>
      <c r="D680" s="1162"/>
      <c r="E680" s="282"/>
    </row>
    <row r="681" spans="1:5" ht="15" customHeight="1">
      <c r="A681" s="290" t="s">
        <v>215</v>
      </c>
      <c r="B681" s="303" t="s">
        <v>443</v>
      </c>
      <c r="C681" s="1218" t="s">
        <v>229</v>
      </c>
      <c r="D681" s="1219"/>
      <c r="E681" s="282"/>
    </row>
    <row r="682" spans="1:5" ht="15" customHeight="1">
      <c r="A682" s="290" t="s">
        <v>216</v>
      </c>
      <c r="B682" s="319" t="s">
        <v>443</v>
      </c>
      <c r="C682" s="1220" t="s">
        <v>832</v>
      </c>
      <c r="D682" s="1156"/>
      <c r="E682" s="282"/>
    </row>
    <row r="683" spans="1:5" ht="15" customHeight="1">
      <c r="A683" s="290" t="s">
        <v>217</v>
      </c>
      <c r="B683" s="302" t="s">
        <v>443</v>
      </c>
      <c r="C683" s="1192" t="s">
        <v>229</v>
      </c>
      <c r="D683" s="1193"/>
      <c r="E683" s="282"/>
    </row>
    <row r="684" spans="1:5" ht="15" customHeight="1">
      <c r="A684" s="290" t="s">
        <v>218</v>
      </c>
      <c r="B684" s="303" t="s">
        <v>443</v>
      </c>
      <c r="C684" s="1157" t="s">
        <v>229</v>
      </c>
      <c r="D684" s="1156"/>
      <c r="E684" s="282"/>
    </row>
    <row r="685" spans="1:5" ht="15" customHeight="1">
      <c r="A685" s="290" t="s">
        <v>219</v>
      </c>
      <c r="B685" s="303" t="s">
        <v>443</v>
      </c>
      <c r="C685" s="1157" t="s">
        <v>833</v>
      </c>
      <c r="D685" s="1156"/>
      <c r="E685" s="282"/>
    </row>
    <row r="686" spans="1:5" ht="15" customHeight="1">
      <c r="A686" s="290" t="s">
        <v>220</v>
      </c>
      <c r="B686" s="303" t="s">
        <v>443</v>
      </c>
      <c r="C686" s="1157" t="s">
        <v>229</v>
      </c>
      <c r="D686" s="1156"/>
      <c r="E686" s="282"/>
    </row>
    <row r="687" spans="1:5" ht="15" customHeight="1">
      <c r="A687" s="291" t="s">
        <v>221</v>
      </c>
      <c r="B687" s="303" t="s">
        <v>443</v>
      </c>
      <c r="C687" s="1157" t="s">
        <v>834</v>
      </c>
      <c r="D687" s="1156"/>
      <c r="E687" s="282"/>
    </row>
    <row r="688" spans="1:5" ht="15" customHeight="1">
      <c r="A688" s="290" t="s">
        <v>213</v>
      </c>
      <c r="B688" s="303" t="s">
        <v>443</v>
      </c>
      <c r="C688" s="1157" t="s">
        <v>229</v>
      </c>
      <c r="D688" s="1156"/>
      <c r="E688" s="282"/>
    </row>
    <row r="689" spans="1:5" ht="15" customHeight="1">
      <c r="A689" s="1158" t="s">
        <v>222</v>
      </c>
      <c r="B689" s="1159"/>
      <c r="C689" s="1159"/>
      <c r="D689" s="1160"/>
      <c r="E689" s="282"/>
    </row>
    <row r="690" spans="1:5" ht="15" customHeight="1">
      <c r="A690" s="289" t="s">
        <v>49</v>
      </c>
      <c r="B690" s="292" t="s">
        <v>54</v>
      </c>
      <c r="C690" s="1161" t="s">
        <v>55</v>
      </c>
      <c r="D690" s="1162"/>
      <c r="E690" s="282"/>
    </row>
    <row r="691" spans="1:5" ht="15" customHeight="1">
      <c r="A691" s="290" t="s">
        <v>223</v>
      </c>
      <c r="B691" s="324" t="s">
        <v>443</v>
      </c>
      <c r="C691" s="1217" t="s">
        <v>835</v>
      </c>
      <c r="D691" s="1156"/>
      <c r="E691" s="282"/>
    </row>
    <row r="692" spans="1:5" ht="15" customHeight="1">
      <c r="A692" s="290" t="s">
        <v>44</v>
      </c>
      <c r="B692" s="324" t="s">
        <v>443</v>
      </c>
      <c r="C692" s="1215" t="s">
        <v>229</v>
      </c>
      <c r="D692" s="1156"/>
      <c r="E692" s="282"/>
    </row>
    <row r="693" spans="1:5" ht="15" customHeight="1">
      <c r="A693" s="290" t="s">
        <v>224</v>
      </c>
      <c r="B693" s="324" t="s">
        <v>443</v>
      </c>
      <c r="C693" s="1214" t="s">
        <v>836</v>
      </c>
      <c r="D693" s="1156"/>
      <c r="E693" s="282"/>
    </row>
    <row r="694" spans="1:5" ht="15" customHeight="1">
      <c r="A694" s="290" t="s">
        <v>225</v>
      </c>
      <c r="B694" s="324" t="s">
        <v>443</v>
      </c>
      <c r="C694" s="1215" t="s">
        <v>229</v>
      </c>
      <c r="D694" s="1156"/>
      <c r="E694" s="282"/>
    </row>
    <row r="695" spans="1:5" ht="15" customHeight="1">
      <c r="A695" s="290" t="s">
        <v>120</v>
      </c>
      <c r="B695" s="325" t="s">
        <v>837</v>
      </c>
      <c r="C695" s="1214" t="s">
        <v>229</v>
      </c>
      <c r="D695" s="1156"/>
      <c r="E695" s="282"/>
    </row>
    <row r="696" spans="1:5" ht="15" customHeight="1">
      <c r="A696" s="290" t="s">
        <v>226</v>
      </c>
      <c r="B696" s="324" t="s">
        <v>443</v>
      </c>
      <c r="C696" s="1215" t="s">
        <v>838</v>
      </c>
      <c r="D696" s="1156"/>
      <c r="E696" s="282"/>
    </row>
    <row r="697" spans="1:5" ht="15" customHeight="1">
      <c r="A697" s="290" t="s">
        <v>213</v>
      </c>
      <c r="B697" s="324" t="s">
        <v>443</v>
      </c>
      <c r="C697" s="1215" t="s">
        <v>229</v>
      </c>
      <c r="D697" s="1156"/>
      <c r="E697" s="282"/>
    </row>
    <row r="698" spans="1:5" ht="15" customHeight="1">
      <c r="E698" s="282"/>
    </row>
    <row r="699" spans="1:5" ht="15" customHeight="1">
      <c r="E699" s="282"/>
    </row>
    <row r="700" spans="1:5" ht="15" customHeight="1">
      <c r="A700" s="1216" t="s">
        <v>839</v>
      </c>
      <c r="B700" s="1216"/>
      <c r="C700" s="1216"/>
      <c r="D700" s="1216"/>
      <c r="E700" s="282"/>
    </row>
    <row r="701" spans="1:5" ht="15" customHeight="1">
      <c r="E701" s="282"/>
    </row>
    <row r="702" spans="1:5" ht="15" customHeight="1">
      <c r="A702" s="326" t="s">
        <v>47</v>
      </c>
      <c r="B702" s="1210" t="s">
        <v>229</v>
      </c>
      <c r="C702" s="1189"/>
      <c r="D702" s="1189"/>
      <c r="E702" s="282"/>
    </row>
    <row r="703" spans="1:5" ht="15" customHeight="1">
      <c r="A703" s="326"/>
      <c r="B703" s="326"/>
      <c r="C703" s="326"/>
      <c r="D703" s="326"/>
      <c r="E703" s="282"/>
    </row>
    <row r="704" spans="1:5" ht="15" customHeight="1">
      <c r="A704" s="327" t="s">
        <v>355</v>
      </c>
      <c r="B704" s="1208">
        <v>44399</v>
      </c>
      <c r="C704" s="1209"/>
      <c r="D704" s="1209"/>
      <c r="E704" s="282"/>
    </row>
    <row r="705" spans="1:5" ht="15" customHeight="1">
      <c r="A705" s="327"/>
      <c r="B705" s="326"/>
      <c r="C705" s="326"/>
      <c r="D705" s="326"/>
      <c r="E705" s="282"/>
    </row>
    <row r="706" spans="1:5" ht="15" customHeight="1">
      <c r="A706" s="328" t="s">
        <v>48</v>
      </c>
      <c r="B706" s="1210" t="s">
        <v>840</v>
      </c>
      <c r="C706" s="1211"/>
      <c r="D706" s="1211"/>
      <c r="E706" s="282">
        <v>1</v>
      </c>
    </row>
    <row r="707" spans="1:5" ht="15" customHeight="1">
      <c r="A707" s="326"/>
      <c r="B707" s="326"/>
      <c r="C707" s="326"/>
      <c r="D707" s="326"/>
      <c r="E707" s="282"/>
    </row>
    <row r="708" spans="1:5" ht="15" customHeight="1">
      <c r="A708" s="329"/>
      <c r="B708" s="329"/>
      <c r="C708" s="329"/>
      <c r="D708" s="329"/>
      <c r="E708" s="282"/>
    </row>
    <row r="709" spans="1:5" ht="15" customHeight="1">
      <c r="A709" s="1212" t="s">
        <v>212</v>
      </c>
      <c r="B709" s="1202"/>
      <c r="C709" s="1202"/>
      <c r="D709" s="1195"/>
      <c r="E709" s="282"/>
    </row>
    <row r="710" spans="1:5" ht="15" customHeight="1">
      <c r="A710" s="330" t="s">
        <v>49</v>
      </c>
      <c r="B710" s="330" t="s">
        <v>50</v>
      </c>
      <c r="C710" s="1213" t="s">
        <v>51</v>
      </c>
      <c r="D710" s="1199"/>
      <c r="E710" s="282"/>
    </row>
    <row r="711" spans="1:5" ht="15" customHeight="1">
      <c r="A711" s="290" t="s">
        <v>52</v>
      </c>
      <c r="B711" s="331" t="s">
        <v>841</v>
      </c>
      <c r="C711" s="1204" t="s">
        <v>842</v>
      </c>
      <c r="D711" s="1195"/>
      <c r="E711" s="282"/>
    </row>
    <row r="712" spans="1:5" ht="15" customHeight="1">
      <c r="A712" s="290" t="s">
        <v>43</v>
      </c>
      <c r="B712" s="331" t="s">
        <v>843</v>
      </c>
      <c r="C712" s="1204" t="s">
        <v>844</v>
      </c>
      <c r="D712" s="1195"/>
      <c r="E712" s="282"/>
    </row>
    <row r="713" spans="1:5" ht="15" customHeight="1">
      <c r="A713" s="290" t="s">
        <v>10</v>
      </c>
      <c r="B713" s="331" t="s">
        <v>845</v>
      </c>
      <c r="C713" s="1204" t="s">
        <v>846</v>
      </c>
      <c r="D713" s="1195"/>
      <c r="E713" s="282"/>
    </row>
    <row r="714" spans="1:5" ht="15" customHeight="1">
      <c r="A714" s="290" t="s">
        <v>99</v>
      </c>
      <c r="B714" s="331" t="s">
        <v>847</v>
      </c>
      <c r="C714" s="1204" t="s">
        <v>848</v>
      </c>
      <c r="D714" s="1195"/>
      <c r="E714" s="282"/>
    </row>
    <row r="715" spans="1:5" ht="15" customHeight="1">
      <c r="A715" s="290" t="s">
        <v>53</v>
      </c>
      <c r="B715" s="331" t="s">
        <v>849</v>
      </c>
      <c r="C715" s="1204" t="s">
        <v>850</v>
      </c>
      <c r="D715" s="1195"/>
      <c r="E715" s="282"/>
    </row>
    <row r="716" spans="1:5" ht="15" customHeight="1">
      <c r="A716" s="290" t="s">
        <v>101</v>
      </c>
      <c r="B716" s="332" t="s">
        <v>851</v>
      </c>
      <c r="C716" s="1204" t="s">
        <v>852</v>
      </c>
      <c r="D716" s="1195"/>
      <c r="E716" s="282"/>
    </row>
    <row r="717" spans="1:5" ht="15" customHeight="1">
      <c r="A717" s="290" t="s">
        <v>213</v>
      </c>
      <c r="B717" s="333" t="s">
        <v>853</v>
      </c>
      <c r="C717" s="1204" t="s">
        <v>854</v>
      </c>
      <c r="D717" s="1195"/>
      <c r="E717" s="282"/>
    </row>
    <row r="718" spans="1:5" ht="15" customHeight="1">
      <c r="A718" s="1207" t="s">
        <v>214</v>
      </c>
      <c r="B718" s="1198"/>
      <c r="C718" s="1198"/>
      <c r="D718" s="1199"/>
      <c r="E718" s="282"/>
    </row>
    <row r="719" spans="1:5" ht="15" customHeight="1">
      <c r="A719" s="289" t="s">
        <v>49</v>
      </c>
      <c r="B719" s="334" t="s">
        <v>50</v>
      </c>
      <c r="C719" s="1206" t="s">
        <v>51</v>
      </c>
      <c r="D719" s="1195"/>
      <c r="E719" s="282"/>
    </row>
    <row r="720" spans="1:5" ht="15" customHeight="1">
      <c r="A720" s="290" t="s">
        <v>215</v>
      </c>
      <c r="B720" s="331" t="s">
        <v>855</v>
      </c>
      <c r="C720" s="1204" t="s">
        <v>229</v>
      </c>
      <c r="D720" s="1195"/>
      <c r="E720" s="282"/>
    </row>
    <row r="721" spans="1:5" ht="15" customHeight="1">
      <c r="A721" s="290" t="s">
        <v>216</v>
      </c>
      <c r="B721" s="331" t="s">
        <v>856</v>
      </c>
      <c r="C721" s="1204" t="s">
        <v>857</v>
      </c>
      <c r="D721" s="1195"/>
      <c r="E721" s="282"/>
    </row>
    <row r="722" spans="1:5" ht="15" customHeight="1">
      <c r="A722" s="290" t="s">
        <v>217</v>
      </c>
      <c r="B722" s="331" t="s">
        <v>858</v>
      </c>
      <c r="C722" s="1204" t="s">
        <v>859</v>
      </c>
      <c r="D722" s="1195"/>
      <c r="E722" s="282"/>
    </row>
    <row r="723" spans="1:5" ht="15" customHeight="1">
      <c r="A723" s="290" t="s">
        <v>218</v>
      </c>
      <c r="B723" s="331" t="s">
        <v>229</v>
      </c>
      <c r="C723" s="1204" t="s">
        <v>229</v>
      </c>
      <c r="D723" s="1195"/>
      <c r="E723" s="282"/>
    </row>
    <row r="724" spans="1:5" ht="15" customHeight="1">
      <c r="A724" s="290" t="s">
        <v>219</v>
      </c>
      <c r="B724" s="331" t="s">
        <v>860</v>
      </c>
      <c r="C724" s="1204" t="s">
        <v>861</v>
      </c>
      <c r="D724" s="1195"/>
      <c r="E724" s="282"/>
    </row>
    <row r="725" spans="1:5" ht="15" customHeight="1">
      <c r="A725" s="290" t="s">
        <v>220</v>
      </c>
      <c r="B725" s="335" t="s">
        <v>862</v>
      </c>
      <c r="C725" s="1204" t="s">
        <v>229</v>
      </c>
      <c r="D725" s="1195"/>
      <c r="E725" s="282"/>
    </row>
    <row r="726" spans="1:5" ht="15" customHeight="1">
      <c r="A726" s="291" t="s">
        <v>221</v>
      </c>
      <c r="B726" s="335" t="s">
        <v>863</v>
      </c>
      <c r="C726" s="1204" t="s">
        <v>864</v>
      </c>
      <c r="D726" s="1195"/>
      <c r="E726" s="282"/>
    </row>
    <row r="727" spans="1:5" ht="15" customHeight="1">
      <c r="A727" s="290" t="s">
        <v>213</v>
      </c>
      <c r="B727" s="335" t="s">
        <v>865</v>
      </c>
      <c r="C727" s="1204" t="s">
        <v>229</v>
      </c>
      <c r="D727" s="1195"/>
      <c r="E727" s="282"/>
    </row>
    <row r="728" spans="1:5" ht="15" customHeight="1">
      <c r="A728" s="1205" t="s">
        <v>222</v>
      </c>
      <c r="B728" s="1198"/>
      <c r="C728" s="1198"/>
      <c r="D728" s="1199"/>
      <c r="E728" s="282"/>
    </row>
    <row r="729" spans="1:5" ht="15" customHeight="1">
      <c r="A729" s="289" t="s">
        <v>49</v>
      </c>
      <c r="B729" s="334" t="s">
        <v>54</v>
      </c>
      <c r="C729" s="1206" t="s">
        <v>55</v>
      </c>
      <c r="D729" s="1195"/>
      <c r="E729" s="282"/>
    </row>
    <row r="730" spans="1:5" ht="15" customHeight="1">
      <c r="A730" s="291" t="s">
        <v>223</v>
      </c>
      <c r="B730" s="331" t="s">
        <v>866</v>
      </c>
      <c r="C730" s="1204" t="s">
        <v>867</v>
      </c>
      <c r="D730" s="1195"/>
      <c r="E730" s="282"/>
    </row>
    <row r="731" spans="1:5" ht="15" customHeight="1">
      <c r="A731" s="291" t="s">
        <v>44</v>
      </c>
      <c r="B731" s="331" t="s">
        <v>868</v>
      </c>
      <c r="C731" s="1204" t="s">
        <v>869</v>
      </c>
      <c r="D731" s="1195"/>
      <c r="E731" s="282"/>
    </row>
    <row r="732" spans="1:5" ht="15" customHeight="1">
      <c r="A732" s="291" t="s">
        <v>224</v>
      </c>
      <c r="B732" s="331" t="s">
        <v>870</v>
      </c>
      <c r="C732" s="1204" t="s">
        <v>871</v>
      </c>
      <c r="D732" s="1195"/>
      <c r="E732" s="282"/>
    </row>
    <row r="733" spans="1:5" ht="15" customHeight="1">
      <c r="A733" s="291" t="s">
        <v>225</v>
      </c>
      <c r="B733" s="336" t="s">
        <v>872</v>
      </c>
      <c r="C733" s="1204" t="s">
        <v>873</v>
      </c>
      <c r="D733" s="1195"/>
      <c r="E733" s="282"/>
    </row>
    <row r="734" spans="1:5" ht="15" customHeight="1">
      <c r="A734" s="291" t="s">
        <v>120</v>
      </c>
      <c r="B734" s="331" t="s">
        <v>874</v>
      </c>
      <c r="C734" s="1204" t="s">
        <v>875</v>
      </c>
      <c r="D734" s="1195"/>
      <c r="E734" s="282"/>
    </row>
    <row r="735" spans="1:5" ht="15" customHeight="1">
      <c r="A735" s="291" t="s">
        <v>226</v>
      </c>
      <c r="B735" s="331" t="s">
        <v>876</v>
      </c>
      <c r="C735" s="1204" t="s">
        <v>877</v>
      </c>
      <c r="D735" s="1195"/>
      <c r="E735" s="282"/>
    </row>
    <row r="736" spans="1:5" ht="15" customHeight="1">
      <c r="A736" s="291" t="s">
        <v>213</v>
      </c>
      <c r="B736" s="331" t="s">
        <v>878</v>
      </c>
      <c r="C736" s="1204" t="s">
        <v>879</v>
      </c>
      <c r="D736" s="1195"/>
      <c r="E736" s="282"/>
    </row>
    <row r="737" spans="1:5" ht="15" customHeight="1">
      <c r="E737" s="282"/>
    </row>
    <row r="738" spans="1:5" ht="15" customHeight="1">
      <c r="E738" s="282"/>
    </row>
    <row r="739" spans="1:5" ht="15" customHeight="1">
      <c r="E739" s="282"/>
    </row>
    <row r="740" spans="1:5" ht="15" customHeight="1">
      <c r="A740" s="337" t="s">
        <v>47</v>
      </c>
      <c r="B740" s="1188" t="s">
        <v>229</v>
      </c>
      <c r="C740" s="1189"/>
      <c r="D740" s="1189"/>
      <c r="E740" s="282"/>
    </row>
    <row r="741" spans="1:5" ht="15" customHeight="1">
      <c r="A741" s="305"/>
      <c r="B741" s="305"/>
      <c r="C741" s="305"/>
      <c r="D741" s="305"/>
      <c r="E741" s="282"/>
    </row>
    <row r="742" spans="1:5" ht="15" customHeight="1">
      <c r="A742" s="306" t="s">
        <v>355</v>
      </c>
      <c r="B742" s="1185">
        <v>44036</v>
      </c>
      <c r="C742" s="1190"/>
      <c r="D742" s="1190"/>
      <c r="E742" s="282"/>
    </row>
    <row r="743" spans="1:5" ht="15" customHeight="1">
      <c r="A743" s="307"/>
      <c r="B743" s="305"/>
      <c r="C743" s="305"/>
      <c r="D743" s="305"/>
      <c r="E743" s="282"/>
    </row>
    <row r="744" spans="1:5" ht="15" customHeight="1">
      <c r="A744" s="338" t="s">
        <v>48</v>
      </c>
      <c r="B744" s="1177" t="s">
        <v>880</v>
      </c>
      <c r="C744" s="1191"/>
      <c r="D744" s="1191"/>
      <c r="E744" s="282">
        <v>2</v>
      </c>
    </row>
    <row r="745" spans="1:5" ht="15" customHeight="1">
      <c r="A745" s="305"/>
      <c r="B745" s="305"/>
      <c r="C745" s="305"/>
      <c r="D745" s="305"/>
      <c r="E745" s="282"/>
    </row>
    <row r="746" spans="1:5" ht="15" customHeight="1">
      <c r="A746" s="1179" t="s">
        <v>212</v>
      </c>
      <c r="B746" s="1202"/>
      <c r="C746" s="1202"/>
      <c r="D746" s="1195"/>
      <c r="E746" s="282"/>
    </row>
    <row r="747" spans="1:5" ht="15" customHeight="1">
      <c r="A747" s="309" t="s">
        <v>49</v>
      </c>
      <c r="B747" s="309" t="s">
        <v>50</v>
      </c>
      <c r="C747" s="1203" t="s">
        <v>51</v>
      </c>
      <c r="D747" s="1199"/>
      <c r="E747" s="282"/>
    </row>
    <row r="748" spans="1:5" ht="15" customHeight="1">
      <c r="A748" s="310" t="s">
        <v>52</v>
      </c>
      <c r="B748" s="296" t="s">
        <v>881</v>
      </c>
      <c r="C748" s="1194" t="s">
        <v>882</v>
      </c>
      <c r="D748" s="1195"/>
      <c r="E748" s="282"/>
    </row>
    <row r="749" spans="1:5" ht="15" customHeight="1">
      <c r="A749" s="310" t="s">
        <v>43</v>
      </c>
      <c r="B749" s="295" t="s">
        <v>883</v>
      </c>
      <c r="C749" s="1201" t="s">
        <v>884</v>
      </c>
      <c r="D749" s="1195"/>
      <c r="E749" s="282"/>
    </row>
    <row r="750" spans="1:5" ht="15" customHeight="1">
      <c r="A750" s="310" t="s">
        <v>10</v>
      </c>
      <c r="B750" s="339" t="s">
        <v>885</v>
      </c>
      <c r="C750" s="1196" t="s">
        <v>886</v>
      </c>
      <c r="D750" s="1195"/>
      <c r="E750" s="282"/>
    </row>
    <row r="751" spans="1:5" ht="15" customHeight="1">
      <c r="A751" s="310" t="s">
        <v>99</v>
      </c>
      <c r="B751" s="339" t="s">
        <v>887</v>
      </c>
      <c r="C751" s="1201" t="s">
        <v>888</v>
      </c>
      <c r="D751" s="1195"/>
      <c r="E751" s="282"/>
    </row>
    <row r="752" spans="1:5" ht="15" customHeight="1">
      <c r="A752" s="310" t="s">
        <v>53</v>
      </c>
      <c r="B752" s="339" t="s">
        <v>889</v>
      </c>
      <c r="C752" s="1196" t="s">
        <v>890</v>
      </c>
      <c r="D752" s="1195"/>
      <c r="E752" s="282"/>
    </row>
    <row r="753" spans="1:5" ht="15" customHeight="1">
      <c r="A753" s="310" t="s">
        <v>101</v>
      </c>
      <c r="B753" s="295" t="s">
        <v>891</v>
      </c>
      <c r="C753" s="1196" t="s">
        <v>892</v>
      </c>
      <c r="D753" s="1195"/>
      <c r="E753" s="282"/>
    </row>
    <row r="754" spans="1:5" ht="15" customHeight="1">
      <c r="A754" s="310" t="s">
        <v>213</v>
      </c>
      <c r="B754" s="340" t="s">
        <v>893</v>
      </c>
      <c r="C754" s="1201" t="s">
        <v>894</v>
      </c>
      <c r="D754" s="1195"/>
      <c r="E754" s="282"/>
    </row>
    <row r="755" spans="1:5" ht="15" customHeight="1">
      <c r="A755" s="1176" t="s">
        <v>214</v>
      </c>
      <c r="B755" s="1198"/>
      <c r="C755" s="1198"/>
      <c r="D755" s="1199"/>
      <c r="E755" s="282"/>
    </row>
    <row r="756" spans="1:5" ht="15" customHeight="1">
      <c r="A756" s="309" t="s">
        <v>49</v>
      </c>
      <c r="B756" s="308" t="s">
        <v>50</v>
      </c>
      <c r="C756" s="1179" t="s">
        <v>51</v>
      </c>
      <c r="D756" s="1195"/>
      <c r="E756" s="282"/>
    </row>
    <row r="757" spans="1:5" ht="15" customHeight="1">
      <c r="A757" s="310" t="s">
        <v>215</v>
      </c>
      <c r="B757" s="341" t="s">
        <v>229</v>
      </c>
      <c r="C757" s="1197" t="s">
        <v>229</v>
      </c>
      <c r="D757" s="1195"/>
      <c r="E757" s="282"/>
    </row>
    <row r="758" spans="1:5" ht="15" customHeight="1">
      <c r="A758" s="310" t="s">
        <v>216</v>
      </c>
      <c r="B758" s="341" t="s">
        <v>229</v>
      </c>
      <c r="C758" s="1197" t="s">
        <v>229</v>
      </c>
      <c r="D758" s="1195"/>
      <c r="E758" s="282"/>
    </row>
    <row r="759" spans="1:5" ht="15" customHeight="1">
      <c r="A759" s="310" t="s">
        <v>217</v>
      </c>
      <c r="B759" s="341" t="s">
        <v>229</v>
      </c>
      <c r="C759" s="1197" t="s">
        <v>229</v>
      </c>
      <c r="D759" s="1195"/>
      <c r="E759" s="282"/>
    </row>
    <row r="760" spans="1:5" ht="15" customHeight="1">
      <c r="A760" s="310" t="s">
        <v>218</v>
      </c>
      <c r="B760" s="341" t="s">
        <v>229</v>
      </c>
      <c r="C760" s="1197" t="s">
        <v>229</v>
      </c>
      <c r="D760" s="1195"/>
      <c r="E760" s="282"/>
    </row>
    <row r="761" spans="1:5" ht="15" customHeight="1">
      <c r="A761" s="310" t="s">
        <v>219</v>
      </c>
      <c r="B761" s="341" t="s">
        <v>229</v>
      </c>
      <c r="C761" s="1197" t="s">
        <v>229</v>
      </c>
      <c r="D761" s="1195"/>
      <c r="E761" s="282"/>
    </row>
    <row r="762" spans="1:5" ht="15" customHeight="1">
      <c r="A762" s="310" t="s">
        <v>220</v>
      </c>
      <c r="B762" s="341" t="s">
        <v>229</v>
      </c>
      <c r="C762" s="1197" t="s">
        <v>229</v>
      </c>
      <c r="D762" s="1195"/>
      <c r="E762" s="282"/>
    </row>
    <row r="763" spans="1:5" ht="15" customHeight="1">
      <c r="A763" s="314" t="s">
        <v>221</v>
      </c>
      <c r="B763" s="341" t="s">
        <v>229</v>
      </c>
      <c r="C763" s="1197" t="s">
        <v>229</v>
      </c>
      <c r="D763" s="1195"/>
      <c r="E763" s="282"/>
    </row>
    <row r="764" spans="1:5" ht="15" customHeight="1">
      <c r="A764" s="310" t="s">
        <v>213</v>
      </c>
      <c r="B764" s="341" t="s">
        <v>229</v>
      </c>
      <c r="C764" s="1197" t="s">
        <v>229</v>
      </c>
      <c r="D764" s="1195"/>
      <c r="E764" s="282"/>
    </row>
    <row r="765" spans="1:5" ht="15" customHeight="1">
      <c r="A765" s="1172" t="s">
        <v>222</v>
      </c>
      <c r="B765" s="1198"/>
      <c r="C765" s="1198"/>
      <c r="D765" s="1199"/>
      <c r="E765" s="282"/>
    </row>
    <row r="766" spans="1:5" ht="15" customHeight="1">
      <c r="A766" s="309" t="s">
        <v>49</v>
      </c>
      <c r="B766" s="316" t="s">
        <v>54</v>
      </c>
      <c r="C766" s="1200" t="s">
        <v>55</v>
      </c>
      <c r="D766" s="1195"/>
      <c r="E766" s="282"/>
    </row>
    <row r="767" spans="1:5" ht="15" customHeight="1">
      <c r="A767" s="314" t="s">
        <v>223</v>
      </c>
      <c r="B767" s="313" t="s">
        <v>895</v>
      </c>
      <c r="C767" s="1196" t="s">
        <v>896</v>
      </c>
      <c r="D767" s="1195"/>
      <c r="E767" s="282"/>
    </row>
    <row r="768" spans="1:5" ht="15" customHeight="1">
      <c r="A768" s="314" t="s">
        <v>44</v>
      </c>
      <c r="B768" s="313" t="s">
        <v>897</v>
      </c>
      <c r="C768" s="1196" t="s">
        <v>898</v>
      </c>
      <c r="D768" s="1195"/>
      <c r="E768" s="282"/>
    </row>
    <row r="769" spans="1:5" ht="15" customHeight="1">
      <c r="A769" s="314" t="s">
        <v>224</v>
      </c>
      <c r="B769" s="313" t="s">
        <v>899</v>
      </c>
      <c r="C769" s="1196" t="s">
        <v>900</v>
      </c>
      <c r="D769" s="1195"/>
      <c r="E769" s="282"/>
    </row>
    <row r="770" spans="1:5" ht="15" customHeight="1">
      <c r="A770" s="314" t="s">
        <v>225</v>
      </c>
      <c r="B770" s="298" t="s">
        <v>901</v>
      </c>
      <c r="C770" s="1194" t="s">
        <v>902</v>
      </c>
      <c r="D770" s="1195"/>
      <c r="E770" s="282"/>
    </row>
    <row r="771" spans="1:5" ht="15" customHeight="1">
      <c r="A771" s="314" t="s">
        <v>120</v>
      </c>
      <c r="B771" s="298" t="s">
        <v>694</v>
      </c>
      <c r="C771" s="1196" t="s">
        <v>903</v>
      </c>
      <c r="D771" s="1195"/>
      <c r="E771" s="282"/>
    </row>
    <row r="772" spans="1:5" ht="15" customHeight="1">
      <c r="A772" s="314" t="s">
        <v>226</v>
      </c>
      <c r="B772" s="313" t="s">
        <v>904</v>
      </c>
      <c r="C772" s="1194" t="s">
        <v>905</v>
      </c>
      <c r="D772" s="1195"/>
      <c r="E772" s="282"/>
    </row>
    <row r="773" spans="1:5" ht="15" customHeight="1">
      <c r="A773" s="314" t="s">
        <v>213</v>
      </c>
      <c r="B773" s="298" t="s">
        <v>694</v>
      </c>
      <c r="C773" s="1194" t="s">
        <v>229</v>
      </c>
      <c r="D773" s="1195"/>
      <c r="E773" s="282"/>
    </row>
    <row r="774" spans="1:5" ht="15" customHeight="1">
      <c r="E774" s="282"/>
    </row>
    <row r="775" spans="1:5" ht="15" customHeight="1">
      <c r="E775" s="282"/>
    </row>
    <row r="776" spans="1:5" ht="15" customHeight="1">
      <c r="E776" s="282"/>
    </row>
    <row r="777" spans="1:5" ht="15" customHeight="1">
      <c r="E777" s="282"/>
    </row>
    <row r="778" spans="1:5" ht="15" customHeight="1">
      <c r="E778" s="282"/>
    </row>
    <row r="779" spans="1:5" ht="15" customHeight="1">
      <c r="A779" s="337" t="s">
        <v>47</v>
      </c>
      <c r="B779" s="1188" t="s">
        <v>229</v>
      </c>
      <c r="C779" s="1189"/>
      <c r="D779" s="1189"/>
      <c r="E779" s="282"/>
    </row>
    <row r="780" spans="1:5" ht="15" customHeight="1">
      <c r="A780" s="305"/>
      <c r="B780" s="305"/>
      <c r="C780" s="305"/>
      <c r="D780" s="305"/>
      <c r="E780" s="282"/>
    </row>
    <row r="781" spans="1:5" ht="15" customHeight="1">
      <c r="A781" s="306" t="s">
        <v>355</v>
      </c>
      <c r="B781" s="1185">
        <v>44505</v>
      </c>
      <c r="C781" s="1190"/>
      <c r="D781" s="1190"/>
      <c r="E781" s="282"/>
    </row>
    <row r="782" spans="1:5" ht="15" customHeight="1">
      <c r="A782" s="307"/>
      <c r="B782" s="305"/>
      <c r="C782" s="305"/>
      <c r="D782" s="305"/>
      <c r="E782" s="282"/>
    </row>
    <row r="783" spans="1:5" ht="15" customHeight="1">
      <c r="A783" s="338" t="s">
        <v>48</v>
      </c>
      <c r="B783" s="1177" t="s">
        <v>906</v>
      </c>
      <c r="C783" s="1191"/>
      <c r="D783" s="1191"/>
      <c r="E783" s="282">
        <v>3</v>
      </c>
    </row>
    <row r="784" spans="1:5" ht="15" customHeight="1">
      <c r="A784" s="285"/>
      <c r="B784" s="285"/>
      <c r="C784" s="285"/>
      <c r="D784" s="285"/>
      <c r="E784" s="282"/>
    </row>
    <row r="785" spans="1:5" ht="15" customHeight="1">
      <c r="A785" s="1161" t="s">
        <v>212</v>
      </c>
      <c r="B785" s="1168"/>
      <c r="C785" s="1168"/>
      <c r="D785" s="1162"/>
      <c r="E785" s="282"/>
    </row>
    <row r="786" spans="1:5" ht="15" customHeight="1">
      <c r="A786" s="289" t="s">
        <v>49</v>
      </c>
      <c r="B786" s="289" t="s">
        <v>50</v>
      </c>
      <c r="C786" s="1158" t="s">
        <v>51</v>
      </c>
      <c r="D786" s="1160"/>
      <c r="E786" s="282"/>
    </row>
    <row r="787" spans="1:5" ht="15" customHeight="1">
      <c r="A787" s="290" t="s">
        <v>52</v>
      </c>
      <c r="B787" s="342" t="s">
        <v>907</v>
      </c>
      <c r="C787" s="1157" t="s">
        <v>908</v>
      </c>
      <c r="D787" s="1156"/>
      <c r="E787" s="282"/>
    </row>
    <row r="788" spans="1:5" ht="15" customHeight="1">
      <c r="A788" s="290" t="s">
        <v>43</v>
      </c>
      <c r="B788" s="343" t="s">
        <v>909</v>
      </c>
      <c r="C788" s="1192" t="s">
        <v>910</v>
      </c>
      <c r="D788" s="1193"/>
      <c r="E788" s="282"/>
    </row>
    <row r="789" spans="1:5" ht="15" customHeight="1">
      <c r="A789" s="290" t="s">
        <v>10</v>
      </c>
      <c r="B789" s="343" t="s">
        <v>911</v>
      </c>
      <c r="C789" s="1186" t="s">
        <v>912</v>
      </c>
      <c r="D789" s="1187"/>
      <c r="E789" s="282"/>
    </row>
    <row r="790" spans="1:5" ht="15" customHeight="1">
      <c r="A790" s="290" t="s">
        <v>99</v>
      </c>
      <c r="B790" s="343" t="s">
        <v>913</v>
      </c>
      <c r="C790" s="1186" t="s">
        <v>914</v>
      </c>
      <c r="D790" s="1187"/>
      <c r="E790" s="282"/>
    </row>
    <row r="791" spans="1:5" ht="15" customHeight="1">
      <c r="A791" s="290" t="s">
        <v>53</v>
      </c>
      <c r="B791" s="343" t="s">
        <v>915</v>
      </c>
      <c r="C791" s="1157" t="s">
        <v>916</v>
      </c>
      <c r="D791" s="1156"/>
      <c r="E791" s="282"/>
    </row>
    <row r="792" spans="1:5" ht="15" customHeight="1">
      <c r="A792" s="290" t="s">
        <v>101</v>
      </c>
      <c r="B792" s="343" t="s">
        <v>443</v>
      </c>
      <c r="C792" s="1186" t="s">
        <v>443</v>
      </c>
      <c r="D792" s="1187"/>
      <c r="E792" s="282"/>
    </row>
    <row r="793" spans="1:5" ht="15" customHeight="1">
      <c r="A793" s="290" t="s">
        <v>213</v>
      </c>
      <c r="B793" s="343" t="s">
        <v>917</v>
      </c>
      <c r="C793" s="1186" t="s">
        <v>918</v>
      </c>
      <c r="D793" s="1187"/>
      <c r="E793" s="282"/>
    </row>
    <row r="794" spans="1:5" ht="15" customHeight="1">
      <c r="A794" s="1163" t="s">
        <v>214</v>
      </c>
      <c r="B794" s="1159"/>
      <c r="C794" s="1159"/>
      <c r="D794" s="1160"/>
      <c r="E794" s="282"/>
    </row>
    <row r="795" spans="1:5" ht="15" customHeight="1">
      <c r="A795" s="289" t="s">
        <v>49</v>
      </c>
      <c r="B795" s="288" t="s">
        <v>50</v>
      </c>
      <c r="C795" s="1161" t="s">
        <v>51</v>
      </c>
      <c r="D795" s="1162"/>
      <c r="E795" s="282"/>
    </row>
    <row r="796" spans="1:5" ht="15" customHeight="1">
      <c r="A796" s="290" t="s">
        <v>215</v>
      </c>
      <c r="B796" s="343" t="s">
        <v>443</v>
      </c>
      <c r="C796" s="1186" t="s">
        <v>443</v>
      </c>
      <c r="D796" s="1187"/>
      <c r="E796" s="282"/>
    </row>
    <row r="797" spans="1:5" ht="15" customHeight="1">
      <c r="A797" s="290" t="s">
        <v>216</v>
      </c>
      <c r="B797" s="343" t="s">
        <v>443</v>
      </c>
      <c r="C797" s="1186" t="s">
        <v>443</v>
      </c>
      <c r="D797" s="1187"/>
      <c r="E797" s="282"/>
    </row>
    <row r="798" spans="1:5" ht="15" customHeight="1">
      <c r="A798" s="290" t="s">
        <v>217</v>
      </c>
      <c r="B798" s="343" t="s">
        <v>443</v>
      </c>
      <c r="C798" s="1186" t="s">
        <v>443</v>
      </c>
      <c r="D798" s="1187"/>
      <c r="E798" s="282"/>
    </row>
    <row r="799" spans="1:5" ht="15" customHeight="1">
      <c r="A799" s="290" t="s">
        <v>218</v>
      </c>
      <c r="B799" s="343" t="s">
        <v>443</v>
      </c>
      <c r="C799" s="1186" t="s">
        <v>443</v>
      </c>
      <c r="D799" s="1187"/>
      <c r="E799" s="282"/>
    </row>
    <row r="800" spans="1:5" ht="15" customHeight="1">
      <c r="A800" s="290" t="s">
        <v>219</v>
      </c>
      <c r="B800" s="343" t="s">
        <v>443</v>
      </c>
      <c r="C800" s="1186" t="s">
        <v>443</v>
      </c>
      <c r="D800" s="1187"/>
      <c r="E800" s="282"/>
    </row>
    <row r="801" spans="1:5" ht="15" customHeight="1">
      <c r="A801" s="290" t="s">
        <v>220</v>
      </c>
      <c r="B801" s="343" t="s">
        <v>443</v>
      </c>
      <c r="C801" s="1186" t="s">
        <v>443</v>
      </c>
      <c r="D801" s="1187"/>
      <c r="E801" s="282"/>
    </row>
    <row r="802" spans="1:5" ht="15" customHeight="1">
      <c r="A802" s="291" t="s">
        <v>221</v>
      </c>
      <c r="B802" s="343" t="s">
        <v>443</v>
      </c>
      <c r="C802" s="1186" t="s">
        <v>443</v>
      </c>
      <c r="D802" s="1187"/>
      <c r="E802" s="282"/>
    </row>
    <row r="803" spans="1:5" ht="15" customHeight="1">
      <c r="A803" s="290" t="s">
        <v>213</v>
      </c>
      <c r="B803" s="343" t="s">
        <v>443</v>
      </c>
      <c r="C803" s="1186" t="s">
        <v>443</v>
      </c>
      <c r="D803" s="1187"/>
      <c r="E803" s="282"/>
    </row>
    <row r="804" spans="1:5" ht="15" customHeight="1">
      <c r="A804" s="1158" t="s">
        <v>222</v>
      </c>
      <c r="B804" s="1159"/>
      <c r="C804" s="1159"/>
      <c r="D804" s="1160"/>
      <c r="E804" s="282"/>
    </row>
    <row r="805" spans="1:5" ht="15" customHeight="1">
      <c r="A805" s="289" t="s">
        <v>49</v>
      </c>
      <c r="B805" s="292" t="s">
        <v>54</v>
      </c>
      <c r="C805" s="1161" t="s">
        <v>55</v>
      </c>
      <c r="D805" s="1162"/>
      <c r="E805" s="282"/>
    </row>
    <row r="806" spans="1:5" ht="15" customHeight="1">
      <c r="A806" s="291" t="s">
        <v>223</v>
      </c>
      <c r="B806" s="280" t="s">
        <v>919</v>
      </c>
      <c r="C806" s="1157" t="s">
        <v>920</v>
      </c>
      <c r="D806" s="1156"/>
      <c r="E806" s="282"/>
    </row>
    <row r="807" spans="1:5" ht="15" customHeight="1">
      <c r="A807" s="291" t="s">
        <v>44</v>
      </c>
      <c r="B807" s="280" t="s">
        <v>921</v>
      </c>
      <c r="C807" s="1186" t="s">
        <v>922</v>
      </c>
      <c r="D807" s="1187"/>
      <c r="E807" s="282"/>
    </row>
    <row r="808" spans="1:5" ht="15" customHeight="1">
      <c r="A808" s="291" t="s">
        <v>224</v>
      </c>
      <c r="B808" s="280" t="s">
        <v>923</v>
      </c>
      <c r="C808" s="1186" t="s">
        <v>924</v>
      </c>
      <c r="D808" s="1187"/>
      <c r="E808" s="282"/>
    </row>
    <row r="809" spans="1:5" ht="15" customHeight="1">
      <c r="A809" s="291" t="s">
        <v>225</v>
      </c>
      <c r="B809" s="280" t="s">
        <v>925</v>
      </c>
      <c r="C809" s="1186" t="s">
        <v>926</v>
      </c>
      <c r="D809" s="1187"/>
      <c r="E809" s="282"/>
    </row>
    <row r="810" spans="1:5" ht="15" customHeight="1">
      <c r="A810" s="291" t="s">
        <v>120</v>
      </c>
      <c r="B810" s="280" t="s">
        <v>927</v>
      </c>
      <c r="C810" s="1186" t="s">
        <v>928</v>
      </c>
      <c r="D810" s="1187"/>
      <c r="E810" s="282"/>
    </row>
    <row r="811" spans="1:5" ht="15" customHeight="1">
      <c r="A811" s="291" t="s">
        <v>226</v>
      </c>
      <c r="B811" s="280" t="s">
        <v>929</v>
      </c>
      <c r="C811" s="1186" t="s">
        <v>930</v>
      </c>
      <c r="D811" s="1187"/>
      <c r="E811" s="282"/>
    </row>
    <row r="812" spans="1:5" ht="15" customHeight="1">
      <c r="A812" s="291" t="s">
        <v>213</v>
      </c>
      <c r="B812" s="280" t="s">
        <v>682</v>
      </c>
      <c r="C812" s="1157" t="s">
        <v>931</v>
      </c>
      <c r="D812" s="1156"/>
      <c r="E812" s="282"/>
    </row>
    <row r="813" spans="1:5" ht="15" customHeight="1">
      <c r="E813" s="282"/>
    </row>
    <row r="814" spans="1:5" ht="15" customHeight="1">
      <c r="E814" s="282"/>
    </row>
    <row r="815" spans="1:5" ht="15" customHeight="1">
      <c r="A815" s="337" t="s">
        <v>47</v>
      </c>
      <c r="B815" s="1188" t="s">
        <v>229</v>
      </c>
      <c r="C815" s="1189"/>
      <c r="D815" s="1189"/>
      <c r="E815" s="282"/>
    </row>
    <row r="816" spans="1:5" ht="15" customHeight="1">
      <c r="A816" s="305"/>
      <c r="B816" s="305"/>
      <c r="C816" s="305"/>
      <c r="D816" s="305"/>
      <c r="E816" s="282"/>
    </row>
    <row r="817" spans="1:5" ht="15" customHeight="1">
      <c r="A817" s="306" t="s">
        <v>355</v>
      </c>
      <c r="B817" s="1185">
        <v>44769</v>
      </c>
      <c r="C817" s="1190"/>
      <c r="D817" s="1190"/>
      <c r="E817" s="282"/>
    </row>
    <row r="818" spans="1:5" ht="15" customHeight="1">
      <c r="A818" s="307"/>
      <c r="B818" s="305"/>
      <c r="C818" s="305"/>
      <c r="D818" s="305"/>
      <c r="E818" s="282"/>
    </row>
    <row r="819" spans="1:5" ht="15" customHeight="1">
      <c r="A819" s="338" t="s">
        <v>48</v>
      </c>
      <c r="B819" s="1177" t="s">
        <v>932</v>
      </c>
      <c r="C819" s="1191"/>
      <c r="D819" s="1191"/>
      <c r="E819" s="282">
        <v>4</v>
      </c>
    </row>
    <row r="820" spans="1:5" ht="15" customHeight="1">
      <c r="E820" s="282"/>
    </row>
    <row r="821" spans="1:5" ht="15" customHeight="1">
      <c r="E821" s="282"/>
    </row>
    <row r="822" spans="1:5" ht="15" customHeight="1">
      <c r="A822" s="1161" t="s">
        <v>212</v>
      </c>
      <c r="B822" s="1168"/>
      <c r="C822" s="1168"/>
      <c r="D822" s="1162"/>
      <c r="E822" s="282"/>
    </row>
    <row r="823" spans="1:5" ht="15" customHeight="1">
      <c r="A823" s="289" t="s">
        <v>49</v>
      </c>
      <c r="B823" s="289" t="s">
        <v>50</v>
      </c>
      <c r="C823" s="1158" t="s">
        <v>51</v>
      </c>
      <c r="D823" s="1160"/>
      <c r="E823" s="282"/>
    </row>
    <row r="824" spans="1:5" ht="15" customHeight="1">
      <c r="A824" s="290" t="s">
        <v>52</v>
      </c>
      <c r="B824" s="317" t="s">
        <v>933</v>
      </c>
      <c r="C824" s="1155" t="s">
        <v>934</v>
      </c>
      <c r="D824" s="1156"/>
      <c r="E824" s="282"/>
    </row>
    <row r="825" spans="1:5" ht="15" customHeight="1">
      <c r="A825" s="290" t="s">
        <v>43</v>
      </c>
      <c r="B825" s="344" t="s">
        <v>935</v>
      </c>
      <c r="C825" s="1155" t="s">
        <v>936</v>
      </c>
      <c r="D825" s="1156"/>
      <c r="E825" s="282"/>
    </row>
    <row r="826" spans="1:5" ht="15" customHeight="1">
      <c r="A826" s="290" t="s">
        <v>10</v>
      </c>
      <c r="B826" s="344" t="s">
        <v>937</v>
      </c>
      <c r="C826" s="1155" t="s">
        <v>938</v>
      </c>
      <c r="D826" s="1156"/>
      <c r="E826" s="282"/>
    </row>
    <row r="827" spans="1:5" ht="15" customHeight="1">
      <c r="A827" s="290" t="s">
        <v>99</v>
      </c>
      <c r="B827" s="344" t="s">
        <v>939</v>
      </c>
      <c r="C827" s="1155" t="s">
        <v>940</v>
      </c>
      <c r="D827" s="1156"/>
      <c r="E827" s="282"/>
    </row>
    <row r="828" spans="1:5" ht="15" customHeight="1">
      <c r="A828" s="290" t="s">
        <v>53</v>
      </c>
      <c r="B828" s="344" t="s">
        <v>941</v>
      </c>
      <c r="C828" s="1155" t="s">
        <v>942</v>
      </c>
      <c r="D828" s="1156"/>
      <c r="E828" s="282"/>
    </row>
    <row r="829" spans="1:5" ht="15" customHeight="1">
      <c r="A829" s="290" t="s">
        <v>101</v>
      </c>
      <c r="B829" s="344" t="s">
        <v>943</v>
      </c>
      <c r="C829" s="1155" t="s">
        <v>944</v>
      </c>
      <c r="D829" s="1156"/>
      <c r="E829" s="282"/>
    </row>
    <row r="830" spans="1:5" ht="15" customHeight="1">
      <c r="A830" s="290" t="s">
        <v>213</v>
      </c>
      <c r="B830" s="280" t="s">
        <v>945</v>
      </c>
      <c r="C830" s="1157" t="s">
        <v>946</v>
      </c>
      <c r="D830" s="1156"/>
      <c r="E830" s="282"/>
    </row>
    <row r="831" spans="1:5" ht="15" customHeight="1">
      <c r="A831" s="1163" t="s">
        <v>214</v>
      </c>
      <c r="B831" s="1159"/>
      <c r="C831" s="1159"/>
      <c r="D831" s="1160"/>
      <c r="E831" s="282"/>
    </row>
    <row r="832" spans="1:5" ht="15" customHeight="1">
      <c r="A832" s="289" t="s">
        <v>49</v>
      </c>
      <c r="B832" s="288" t="s">
        <v>50</v>
      </c>
      <c r="C832" s="1161" t="s">
        <v>51</v>
      </c>
      <c r="D832" s="1162"/>
      <c r="E832" s="282"/>
    </row>
    <row r="833" spans="1:5" ht="15" customHeight="1">
      <c r="A833" s="290" t="s">
        <v>215</v>
      </c>
      <c r="B833" s="280" t="s">
        <v>229</v>
      </c>
      <c r="C833" s="1157" t="s">
        <v>229</v>
      </c>
      <c r="D833" s="1156"/>
      <c r="E833" s="282"/>
    </row>
    <row r="834" spans="1:5" ht="15" customHeight="1">
      <c r="A834" s="290" t="s">
        <v>216</v>
      </c>
      <c r="B834" s="280" t="s">
        <v>229</v>
      </c>
      <c r="C834" s="1157" t="s">
        <v>229</v>
      </c>
      <c r="D834" s="1156"/>
      <c r="E834" s="282"/>
    </row>
    <row r="835" spans="1:5" ht="15" customHeight="1">
      <c r="A835" s="290" t="s">
        <v>217</v>
      </c>
      <c r="B835" s="280" t="s">
        <v>229</v>
      </c>
      <c r="C835" s="1157" t="s">
        <v>229</v>
      </c>
      <c r="D835" s="1156"/>
      <c r="E835" s="282"/>
    </row>
    <row r="836" spans="1:5" ht="15" customHeight="1">
      <c r="A836" s="290" t="s">
        <v>218</v>
      </c>
      <c r="B836" s="280" t="s">
        <v>229</v>
      </c>
      <c r="C836" s="1157" t="s">
        <v>229</v>
      </c>
      <c r="D836" s="1156"/>
      <c r="E836" s="282"/>
    </row>
    <row r="837" spans="1:5" ht="15" customHeight="1">
      <c r="A837" s="290" t="s">
        <v>219</v>
      </c>
      <c r="B837" s="280" t="s">
        <v>229</v>
      </c>
      <c r="C837" s="1157" t="s">
        <v>229</v>
      </c>
      <c r="D837" s="1156"/>
      <c r="E837" s="282"/>
    </row>
    <row r="838" spans="1:5" ht="15" customHeight="1">
      <c r="A838" s="290" t="s">
        <v>220</v>
      </c>
      <c r="B838" s="280" t="s">
        <v>229</v>
      </c>
      <c r="C838" s="1157" t="s">
        <v>229</v>
      </c>
      <c r="D838" s="1156"/>
      <c r="E838" s="282"/>
    </row>
    <row r="839" spans="1:5" ht="15" customHeight="1">
      <c r="A839" s="291" t="s">
        <v>221</v>
      </c>
      <c r="B839" s="280" t="s">
        <v>229</v>
      </c>
      <c r="C839" s="1157" t="s">
        <v>229</v>
      </c>
      <c r="D839" s="1156"/>
      <c r="E839" s="282"/>
    </row>
    <row r="840" spans="1:5" ht="15" customHeight="1">
      <c r="A840" s="290" t="s">
        <v>213</v>
      </c>
      <c r="B840" s="280" t="s">
        <v>229</v>
      </c>
      <c r="C840" s="1157" t="s">
        <v>229</v>
      </c>
      <c r="D840" s="1156"/>
      <c r="E840" s="282"/>
    </row>
    <row r="841" spans="1:5" ht="15" customHeight="1">
      <c r="A841" s="1158" t="s">
        <v>222</v>
      </c>
      <c r="B841" s="1159"/>
      <c r="C841" s="1159"/>
      <c r="D841" s="1160"/>
      <c r="E841" s="282"/>
    </row>
    <row r="842" spans="1:5" ht="15" customHeight="1">
      <c r="A842" s="289" t="s">
        <v>49</v>
      </c>
      <c r="B842" s="292" t="s">
        <v>54</v>
      </c>
      <c r="C842" s="1161" t="s">
        <v>55</v>
      </c>
      <c r="D842" s="1162"/>
      <c r="E842" s="282"/>
    </row>
    <row r="843" spans="1:5" ht="15" customHeight="1">
      <c r="A843" s="291" t="s">
        <v>223</v>
      </c>
      <c r="B843" s="280" t="s">
        <v>947</v>
      </c>
      <c r="C843" s="1155" t="s">
        <v>948</v>
      </c>
      <c r="D843" s="1156"/>
      <c r="E843" s="282"/>
    </row>
    <row r="844" spans="1:5" ht="15" customHeight="1">
      <c r="A844" s="291" t="s">
        <v>44</v>
      </c>
      <c r="B844" s="280" t="s">
        <v>949</v>
      </c>
      <c r="C844" s="1157" t="s">
        <v>950</v>
      </c>
      <c r="D844" s="1156"/>
      <c r="E844" s="282"/>
    </row>
    <row r="845" spans="1:5" ht="15" customHeight="1">
      <c r="A845" s="291" t="s">
        <v>224</v>
      </c>
      <c r="B845" s="280" t="s">
        <v>951</v>
      </c>
      <c r="C845" s="1157" t="s">
        <v>229</v>
      </c>
      <c r="D845" s="1156"/>
      <c r="E845" s="282"/>
    </row>
    <row r="846" spans="1:5" ht="15" customHeight="1">
      <c r="A846" s="291" t="s">
        <v>225</v>
      </c>
      <c r="B846" s="345" t="s">
        <v>952</v>
      </c>
      <c r="C846" s="1157" t="s">
        <v>953</v>
      </c>
      <c r="D846" s="1156"/>
      <c r="E846" s="282"/>
    </row>
    <row r="847" spans="1:5" ht="15" customHeight="1">
      <c r="A847" s="291" t="s">
        <v>120</v>
      </c>
      <c r="B847" s="345" t="s">
        <v>954</v>
      </c>
      <c r="C847" s="1157" t="s">
        <v>955</v>
      </c>
      <c r="D847" s="1156"/>
      <c r="E847" s="282"/>
    </row>
    <row r="848" spans="1:5" ht="15" customHeight="1">
      <c r="A848" s="291" t="s">
        <v>226</v>
      </c>
      <c r="B848" s="280" t="s">
        <v>956</v>
      </c>
      <c r="C848" s="1157" t="s">
        <v>957</v>
      </c>
      <c r="D848" s="1156"/>
      <c r="E848" s="282"/>
    </row>
    <row r="849" spans="1:5" ht="15" customHeight="1">
      <c r="A849" s="291" t="s">
        <v>213</v>
      </c>
      <c r="B849" s="280" t="s">
        <v>958</v>
      </c>
      <c r="C849" s="1157" t="s">
        <v>229</v>
      </c>
      <c r="D849" s="1156"/>
      <c r="E849" s="282"/>
    </row>
    <row r="850" spans="1:5" ht="15" customHeight="1">
      <c r="E850" s="282"/>
    </row>
    <row r="851" spans="1:5" ht="15" customHeight="1">
      <c r="E851" s="282"/>
    </row>
    <row r="852" spans="1:5" ht="15" customHeight="1">
      <c r="E852" s="282"/>
    </row>
    <row r="853" spans="1:5" ht="15" customHeight="1">
      <c r="A853" s="346" t="s">
        <v>47</v>
      </c>
      <c r="B853" s="1177" t="s">
        <v>229</v>
      </c>
      <c r="C853" s="1184"/>
      <c r="D853" s="1184"/>
      <c r="E853" s="282"/>
    </row>
    <row r="854" spans="1:5" ht="15" customHeight="1">
      <c r="A854" s="347"/>
      <c r="B854" s="348"/>
      <c r="C854" s="348"/>
      <c r="D854" s="348"/>
      <c r="E854" s="282"/>
    </row>
    <row r="855" spans="1:5" ht="15" customHeight="1">
      <c r="A855" s="349" t="s">
        <v>959</v>
      </c>
      <c r="B855" s="1185" t="s">
        <v>960</v>
      </c>
      <c r="C855" s="1184"/>
      <c r="D855" s="1184"/>
      <c r="E855" s="282"/>
    </row>
    <row r="856" spans="1:5" ht="15" customHeight="1">
      <c r="A856" s="349"/>
      <c r="B856" s="348"/>
      <c r="C856" s="348"/>
      <c r="D856" s="348"/>
      <c r="E856" s="282"/>
    </row>
    <row r="857" spans="1:5" ht="15" customHeight="1">
      <c r="A857" s="350" t="s">
        <v>48</v>
      </c>
      <c r="B857" s="1177" t="s">
        <v>961</v>
      </c>
      <c r="C857" s="1178"/>
      <c r="D857" s="1178"/>
      <c r="E857" s="282">
        <v>5</v>
      </c>
    </row>
    <row r="858" spans="1:5" ht="15" customHeight="1">
      <c r="A858" s="347"/>
      <c r="B858" s="351"/>
      <c r="C858" s="351"/>
      <c r="D858" s="351"/>
      <c r="E858" s="282"/>
    </row>
    <row r="859" spans="1:5" ht="15" customHeight="1">
      <c r="A859" s="347"/>
      <c r="B859" s="351"/>
      <c r="C859" s="351"/>
      <c r="D859" s="351"/>
      <c r="E859" s="282"/>
    </row>
    <row r="860" spans="1:5" ht="15" customHeight="1">
      <c r="A860" s="1179" t="s">
        <v>212</v>
      </c>
      <c r="B860" s="1180"/>
      <c r="C860" s="1180"/>
      <c r="D860" s="1181"/>
      <c r="E860" s="282"/>
    </row>
    <row r="861" spans="1:5" ht="15" customHeight="1">
      <c r="A861" s="309" t="s">
        <v>49</v>
      </c>
      <c r="B861" s="352" t="s">
        <v>50</v>
      </c>
      <c r="C861" s="1182" t="s">
        <v>51</v>
      </c>
      <c r="D861" s="1183"/>
      <c r="E861" s="282"/>
    </row>
    <row r="862" spans="1:5" ht="15" customHeight="1">
      <c r="A862" s="310" t="s">
        <v>52</v>
      </c>
      <c r="B862" s="353" t="s">
        <v>962</v>
      </c>
      <c r="C862" s="1169" t="s">
        <v>963</v>
      </c>
      <c r="D862" s="1170"/>
      <c r="E862" s="282"/>
    </row>
    <row r="863" spans="1:5" ht="15" customHeight="1">
      <c r="A863" s="310" t="s">
        <v>43</v>
      </c>
      <c r="B863" s="353" t="s">
        <v>964</v>
      </c>
      <c r="C863" s="1169" t="s">
        <v>965</v>
      </c>
      <c r="D863" s="1170"/>
      <c r="E863" s="282"/>
    </row>
    <row r="864" spans="1:5" ht="15" customHeight="1">
      <c r="A864" s="310" t="s">
        <v>10</v>
      </c>
      <c r="B864" s="353" t="s">
        <v>966</v>
      </c>
      <c r="C864" s="1169" t="s">
        <v>967</v>
      </c>
      <c r="D864" s="1170"/>
      <c r="E864" s="282"/>
    </row>
    <row r="865" spans="1:5" ht="15" customHeight="1">
      <c r="A865" s="310" t="s">
        <v>99</v>
      </c>
      <c r="B865" s="353" t="s">
        <v>968</v>
      </c>
      <c r="C865" s="1169" t="s">
        <v>969</v>
      </c>
      <c r="D865" s="1170"/>
      <c r="E865" s="282"/>
    </row>
    <row r="866" spans="1:5" ht="15" customHeight="1">
      <c r="A866" s="310" t="s">
        <v>53</v>
      </c>
      <c r="B866" s="353" t="s">
        <v>970</v>
      </c>
      <c r="C866" s="1169" t="s">
        <v>971</v>
      </c>
      <c r="D866" s="1170"/>
      <c r="E866" s="282"/>
    </row>
    <row r="867" spans="1:5" ht="15" customHeight="1">
      <c r="A867" s="310" t="s">
        <v>101</v>
      </c>
      <c r="B867" s="353" t="s">
        <v>972</v>
      </c>
      <c r="C867" s="1169" t="s">
        <v>973</v>
      </c>
      <c r="D867" s="1170"/>
      <c r="E867" s="282"/>
    </row>
    <row r="868" spans="1:5" ht="15" customHeight="1">
      <c r="A868" s="310" t="s">
        <v>213</v>
      </c>
      <c r="B868" s="353" t="s">
        <v>974</v>
      </c>
      <c r="C868" s="1169" t="s">
        <v>975</v>
      </c>
      <c r="D868" s="1170"/>
      <c r="E868" s="282"/>
    </row>
    <row r="869" spans="1:5" ht="15" customHeight="1">
      <c r="A869" s="1176" t="s">
        <v>214</v>
      </c>
      <c r="B869" s="1173"/>
      <c r="C869" s="1173"/>
      <c r="D869" s="1174"/>
      <c r="E869" s="282"/>
    </row>
    <row r="870" spans="1:5" ht="15" customHeight="1">
      <c r="A870" s="309" t="s">
        <v>49</v>
      </c>
      <c r="B870" s="354" t="s">
        <v>50</v>
      </c>
      <c r="C870" s="1175" t="s">
        <v>51</v>
      </c>
      <c r="D870" s="1170"/>
      <c r="E870" s="282"/>
    </row>
    <row r="871" spans="1:5" ht="15" customHeight="1">
      <c r="A871" s="310" t="s">
        <v>215</v>
      </c>
      <c r="B871" s="355" t="s">
        <v>229</v>
      </c>
      <c r="C871" s="1169" t="s">
        <v>229</v>
      </c>
      <c r="D871" s="1170"/>
      <c r="E871" s="282"/>
    </row>
    <row r="872" spans="1:5" ht="15" customHeight="1">
      <c r="A872" s="310" t="s">
        <v>216</v>
      </c>
      <c r="B872" s="355" t="s">
        <v>229</v>
      </c>
      <c r="C872" s="1169" t="s">
        <v>229</v>
      </c>
      <c r="D872" s="1170"/>
      <c r="E872" s="282"/>
    </row>
    <row r="873" spans="1:5" ht="15" customHeight="1">
      <c r="A873" s="310" t="s">
        <v>217</v>
      </c>
      <c r="B873" s="355" t="s">
        <v>229</v>
      </c>
      <c r="C873" s="1169" t="s">
        <v>229</v>
      </c>
      <c r="D873" s="1170"/>
      <c r="E873" s="282"/>
    </row>
    <row r="874" spans="1:5" ht="15" customHeight="1">
      <c r="A874" s="310" t="s">
        <v>218</v>
      </c>
      <c r="B874" s="355" t="s">
        <v>229</v>
      </c>
      <c r="C874" s="1169" t="s">
        <v>229</v>
      </c>
      <c r="D874" s="1170"/>
      <c r="E874" s="282"/>
    </row>
    <row r="875" spans="1:5" ht="15" customHeight="1">
      <c r="A875" s="310" t="s">
        <v>219</v>
      </c>
      <c r="B875" s="355" t="s">
        <v>229</v>
      </c>
      <c r="C875" s="1169" t="s">
        <v>229</v>
      </c>
      <c r="D875" s="1170"/>
      <c r="E875" s="282"/>
    </row>
    <row r="876" spans="1:5" ht="15" customHeight="1">
      <c r="A876" s="310" t="s">
        <v>220</v>
      </c>
      <c r="B876" s="355" t="s">
        <v>229</v>
      </c>
      <c r="C876" s="1169" t="s">
        <v>229</v>
      </c>
      <c r="D876" s="1170"/>
      <c r="E876" s="282"/>
    </row>
    <row r="877" spans="1:5" ht="15" customHeight="1">
      <c r="A877" s="314" t="s">
        <v>221</v>
      </c>
      <c r="B877" s="355" t="s">
        <v>229</v>
      </c>
      <c r="C877" s="1169" t="s">
        <v>229</v>
      </c>
      <c r="D877" s="1170"/>
      <c r="E877" s="282"/>
    </row>
    <row r="878" spans="1:5" ht="15" customHeight="1">
      <c r="A878" s="310" t="s">
        <v>213</v>
      </c>
      <c r="B878" s="355" t="s">
        <v>229</v>
      </c>
      <c r="C878" s="1169" t="s">
        <v>229</v>
      </c>
      <c r="D878" s="1170"/>
      <c r="E878" s="282"/>
    </row>
    <row r="879" spans="1:5" ht="15" customHeight="1">
      <c r="A879" s="1172" t="s">
        <v>222</v>
      </c>
      <c r="B879" s="1173"/>
      <c r="C879" s="1173"/>
      <c r="D879" s="1174"/>
      <c r="E879" s="282"/>
    </row>
    <row r="880" spans="1:5" ht="15" customHeight="1">
      <c r="A880" s="309" t="s">
        <v>49</v>
      </c>
      <c r="B880" s="356" t="s">
        <v>54</v>
      </c>
      <c r="C880" s="1175" t="s">
        <v>55</v>
      </c>
      <c r="D880" s="1170"/>
      <c r="E880" s="282"/>
    </row>
    <row r="881" spans="1:5" ht="15" customHeight="1">
      <c r="A881" s="310" t="s">
        <v>223</v>
      </c>
      <c r="B881" s="355" t="s">
        <v>976</v>
      </c>
      <c r="C881" s="1169" t="s">
        <v>977</v>
      </c>
      <c r="D881" s="1170"/>
      <c r="E881" s="282"/>
    </row>
    <row r="882" spans="1:5" ht="15" customHeight="1">
      <c r="A882" s="310" t="s">
        <v>44</v>
      </c>
      <c r="B882" s="355" t="s">
        <v>978</v>
      </c>
      <c r="C882" s="1169" t="s">
        <v>979</v>
      </c>
      <c r="D882" s="1170"/>
      <c r="E882" s="282"/>
    </row>
    <row r="883" spans="1:5" ht="15" customHeight="1">
      <c r="A883" s="310" t="s">
        <v>224</v>
      </c>
      <c r="B883" s="355" t="s">
        <v>980</v>
      </c>
      <c r="C883" s="1169" t="s">
        <v>981</v>
      </c>
      <c r="D883" s="1170"/>
      <c r="E883" s="282"/>
    </row>
    <row r="884" spans="1:5" ht="15" customHeight="1">
      <c r="A884" s="310" t="s">
        <v>225</v>
      </c>
      <c r="B884" s="355" t="s">
        <v>982</v>
      </c>
      <c r="C884" s="1169" t="s">
        <v>983</v>
      </c>
      <c r="D884" s="1170"/>
      <c r="E884" s="282"/>
    </row>
    <row r="885" spans="1:5" ht="15" customHeight="1">
      <c r="A885" s="310" t="s">
        <v>120</v>
      </c>
      <c r="B885" s="355" t="s">
        <v>984</v>
      </c>
      <c r="C885" s="1169" t="s">
        <v>985</v>
      </c>
      <c r="D885" s="1170"/>
      <c r="E885" s="282"/>
    </row>
    <row r="886" spans="1:5" ht="15" customHeight="1">
      <c r="A886" s="310" t="s">
        <v>226</v>
      </c>
      <c r="B886" s="355" t="s">
        <v>986</v>
      </c>
      <c r="C886" s="1169" t="s">
        <v>987</v>
      </c>
      <c r="D886" s="1170"/>
      <c r="E886" s="282"/>
    </row>
    <row r="887" spans="1:5" ht="15" customHeight="1">
      <c r="A887" s="310" t="s">
        <v>213</v>
      </c>
      <c r="B887" s="355" t="s">
        <v>988</v>
      </c>
      <c r="C887" s="1169" t="s">
        <v>989</v>
      </c>
      <c r="D887" s="1170"/>
      <c r="E887" s="282"/>
    </row>
    <row r="888" spans="1:5" ht="15" customHeight="1">
      <c r="E888" s="282"/>
    </row>
    <row r="889" spans="1:5" ht="15" customHeight="1">
      <c r="E889" s="282"/>
    </row>
    <row r="890" spans="1:5" ht="15" customHeight="1">
      <c r="E890" s="282"/>
    </row>
    <row r="891" spans="1:5" ht="15" customHeight="1">
      <c r="A891" s="357" t="s">
        <v>47</v>
      </c>
      <c r="B891" s="1171" t="s">
        <v>229</v>
      </c>
      <c r="C891" s="1165"/>
      <c r="D891" s="1165"/>
      <c r="E891" s="282"/>
    </row>
    <row r="892" spans="1:5" ht="15" customHeight="1">
      <c r="A892" s="357"/>
      <c r="B892" s="357"/>
      <c r="C892" s="357"/>
      <c r="D892" s="357"/>
      <c r="E892" s="282"/>
    </row>
    <row r="893" spans="1:5" ht="15" customHeight="1">
      <c r="A893" s="358" t="s">
        <v>355</v>
      </c>
      <c r="B893" s="1164">
        <v>44915</v>
      </c>
      <c r="C893" s="1165"/>
      <c r="D893" s="1165"/>
      <c r="E893" s="282"/>
    </row>
    <row r="894" spans="1:5" ht="15" customHeight="1">
      <c r="A894" s="358"/>
      <c r="B894" s="357"/>
      <c r="C894" s="357"/>
      <c r="D894" s="357"/>
      <c r="E894" s="282"/>
    </row>
    <row r="895" spans="1:5" ht="15" customHeight="1">
      <c r="A895" s="359" t="s">
        <v>48</v>
      </c>
      <c r="B895" s="1166" t="s">
        <v>990</v>
      </c>
      <c r="C895" s="1167"/>
      <c r="D895" s="1167"/>
      <c r="E895" s="282">
        <v>6</v>
      </c>
    </row>
    <row r="896" spans="1:5" ht="15" customHeight="1">
      <c r="A896" s="357"/>
      <c r="B896" s="357"/>
      <c r="C896" s="357"/>
      <c r="D896" s="357"/>
      <c r="E896" s="282"/>
    </row>
    <row r="897" spans="1:5" ht="15" customHeight="1">
      <c r="A897" s="1161" t="s">
        <v>212</v>
      </c>
      <c r="B897" s="1168"/>
      <c r="C897" s="1168"/>
      <c r="D897" s="1162"/>
      <c r="E897" s="282"/>
    </row>
    <row r="898" spans="1:5" ht="15" customHeight="1">
      <c r="A898" s="289" t="s">
        <v>49</v>
      </c>
      <c r="B898" s="289" t="s">
        <v>50</v>
      </c>
      <c r="C898" s="1158" t="s">
        <v>51</v>
      </c>
      <c r="D898" s="1160"/>
      <c r="E898" s="282"/>
    </row>
    <row r="899" spans="1:5" ht="15" customHeight="1">
      <c r="A899" s="290" t="s">
        <v>52</v>
      </c>
      <c r="B899" s="278" t="s">
        <v>991</v>
      </c>
      <c r="C899" s="1157" t="s">
        <v>992</v>
      </c>
      <c r="D899" s="1156"/>
      <c r="E899" s="282"/>
    </row>
    <row r="900" spans="1:5" ht="15" customHeight="1">
      <c r="A900" s="290" t="s">
        <v>43</v>
      </c>
      <c r="B900" s="278" t="s">
        <v>993</v>
      </c>
      <c r="C900" s="1155" t="s">
        <v>994</v>
      </c>
      <c r="D900" s="1156"/>
      <c r="E900" s="282"/>
    </row>
    <row r="901" spans="1:5" ht="15" customHeight="1">
      <c r="A901" s="290" t="s">
        <v>10</v>
      </c>
      <c r="B901" s="317" t="s">
        <v>995</v>
      </c>
      <c r="C901" s="1157" t="s">
        <v>996</v>
      </c>
      <c r="D901" s="1156"/>
      <c r="E901" s="282"/>
    </row>
    <row r="902" spans="1:5" ht="15" customHeight="1">
      <c r="A902" s="290" t="s">
        <v>99</v>
      </c>
      <c r="B902" s="278" t="s">
        <v>997</v>
      </c>
      <c r="C902" s="1157" t="s">
        <v>998</v>
      </c>
      <c r="D902" s="1156"/>
      <c r="E902" s="282"/>
    </row>
    <row r="903" spans="1:5" ht="15" customHeight="1">
      <c r="A903" s="290" t="s">
        <v>53</v>
      </c>
      <c r="B903" s="278" t="s">
        <v>999</v>
      </c>
      <c r="C903" s="1157" t="s">
        <v>1000</v>
      </c>
      <c r="D903" s="1156"/>
      <c r="E903" s="282"/>
    </row>
    <row r="904" spans="1:5" ht="15" customHeight="1">
      <c r="A904" s="290" t="s">
        <v>101</v>
      </c>
      <c r="B904" s="278" t="s">
        <v>1001</v>
      </c>
      <c r="C904" s="1157" t="s">
        <v>1002</v>
      </c>
      <c r="D904" s="1156"/>
      <c r="E904" s="282"/>
    </row>
    <row r="905" spans="1:5" ht="15" customHeight="1">
      <c r="A905" s="290" t="s">
        <v>213</v>
      </c>
      <c r="B905" s="317" t="s">
        <v>1003</v>
      </c>
      <c r="C905" s="1155" t="s">
        <v>1004</v>
      </c>
      <c r="D905" s="1156"/>
      <c r="E905" s="282"/>
    </row>
    <row r="906" spans="1:5" ht="15" customHeight="1">
      <c r="A906" s="1163" t="s">
        <v>214</v>
      </c>
      <c r="B906" s="1159"/>
      <c r="C906" s="1159"/>
      <c r="D906" s="1160"/>
      <c r="E906" s="282"/>
    </row>
    <row r="907" spans="1:5" ht="15" customHeight="1">
      <c r="A907" s="289" t="s">
        <v>49</v>
      </c>
      <c r="B907" s="288" t="s">
        <v>50</v>
      </c>
      <c r="C907" s="1161" t="s">
        <v>51</v>
      </c>
      <c r="D907" s="1162"/>
      <c r="E907" s="282"/>
    </row>
    <row r="908" spans="1:5" ht="15" customHeight="1">
      <c r="A908" s="290" t="s">
        <v>215</v>
      </c>
      <c r="B908" s="280" t="s">
        <v>229</v>
      </c>
      <c r="C908" s="1157" t="s">
        <v>229</v>
      </c>
      <c r="D908" s="1156"/>
      <c r="E908" s="282"/>
    </row>
    <row r="909" spans="1:5" ht="15" customHeight="1">
      <c r="A909" s="290" t="s">
        <v>216</v>
      </c>
      <c r="B909" s="280" t="s">
        <v>229</v>
      </c>
      <c r="C909" s="1157" t="s">
        <v>229</v>
      </c>
      <c r="D909" s="1156"/>
      <c r="E909" s="282"/>
    </row>
    <row r="910" spans="1:5" ht="15" customHeight="1">
      <c r="A910" s="290" t="s">
        <v>217</v>
      </c>
      <c r="B910" s="280" t="s">
        <v>229</v>
      </c>
      <c r="C910" s="1157" t="s">
        <v>229</v>
      </c>
      <c r="D910" s="1156"/>
      <c r="E910" s="282"/>
    </row>
    <row r="911" spans="1:5" ht="15" customHeight="1">
      <c r="A911" s="290" t="s">
        <v>218</v>
      </c>
      <c r="B911" s="280" t="s">
        <v>229</v>
      </c>
      <c r="C911" s="1157" t="s">
        <v>229</v>
      </c>
      <c r="D911" s="1156"/>
      <c r="E911" s="282"/>
    </row>
    <row r="912" spans="1:5" ht="15" customHeight="1">
      <c r="A912" s="290" t="s">
        <v>219</v>
      </c>
      <c r="B912" s="280" t="s">
        <v>229</v>
      </c>
      <c r="C912" s="1157" t="s">
        <v>229</v>
      </c>
      <c r="D912" s="1156"/>
      <c r="E912" s="282"/>
    </row>
    <row r="913" spans="1:5" ht="15" customHeight="1">
      <c r="A913" s="290" t="s">
        <v>220</v>
      </c>
      <c r="B913" s="280" t="s">
        <v>229</v>
      </c>
      <c r="C913" s="1157" t="s">
        <v>229</v>
      </c>
      <c r="D913" s="1156"/>
      <c r="E913" s="282"/>
    </row>
    <row r="914" spans="1:5" ht="15" customHeight="1">
      <c r="A914" s="291" t="s">
        <v>221</v>
      </c>
      <c r="B914" s="280" t="s">
        <v>229</v>
      </c>
      <c r="C914" s="1157" t="s">
        <v>229</v>
      </c>
      <c r="D914" s="1156"/>
      <c r="E914" s="282"/>
    </row>
    <row r="915" spans="1:5" ht="15" customHeight="1">
      <c r="A915" s="290" t="s">
        <v>213</v>
      </c>
      <c r="B915" s="280" t="s">
        <v>229</v>
      </c>
      <c r="C915" s="1157" t="s">
        <v>229</v>
      </c>
      <c r="D915" s="1156"/>
      <c r="E915" s="282"/>
    </row>
    <row r="916" spans="1:5" ht="15" customHeight="1">
      <c r="A916" s="1158" t="s">
        <v>222</v>
      </c>
      <c r="B916" s="1159"/>
      <c r="C916" s="1159"/>
      <c r="D916" s="1160"/>
      <c r="E916" s="282"/>
    </row>
    <row r="917" spans="1:5" ht="15" customHeight="1">
      <c r="A917" s="289" t="s">
        <v>49</v>
      </c>
      <c r="B917" s="292" t="s">
        <v>54</v>
      </c>
      <c r="C917" s="1161" t="s">
        <v>55</v>
      </c>
      <c r="D917" s="1162"/>
      <c r="E917" s="282"/>
    </row>
    <row r="918" spans="1:5" ht="15" customHeight="1">
      <c r="A918" s="291" t="s">
        <v>223</v>
      </c>
      <c r="B918" s="280" t="s">
        <v>1005</v>
      </c>
      <c r="C918" s="1155" t="s">
        <v>1006</v>
      </c>
      <c r="D918" s="1156"/>
      <c r="E918" s="282"/>
    </row>
    <row r="919" spans="1:5" ht="15" customHeight="1">
      <c r="A919" s="291" t="s">
        <v>44</v>
      </c>
      <c r="B919" s="360" t="s">
        <v>1007</v>
      </c>
      <c r="C919" s="1157" t="s">
        <v>1008</v>
      </c>
      <c r="D919" s="1156"/>
      <c r="E919" s="282"/>
    </row>
    <row r="920" spans="1:5" ht="15" customHeight="1">
      <c r="A920" s="291" t="s">
        <v>224</v>
      </c>
      <c r="B920" s="344" t="s">
        <v>1009</v>
      </c>
      <c r="C920" s="1155" t="s">
        <v>1010</v>
      </c>
      <c r="D920" s="1156"/>
      <c r="E920" s="282"/>
    </row>
    <row r="921" spans="1:5" ht="15" customHeight="1">
      <c r="A921" s="291" t="s">
        <v>225</v>
      </c>
      <c r="B921" s="280" t="s">
        <v>1011</v>
      </c>
      <c r="C921" s="1157" t="s">
        <v>1012</v>
      </c>
      <c r="D921" s="1156"/>
      <c r="E921" s="282"/>
    </row>
    <row r="922" spans="1:5" ht="15" customHeight="1">
      <c r="A922" s="291" t="s">
        <v>120</v>
      </c>
      <c r="B922" s="280" t="s">
        <v>1013</v>
      </c>
      <c r="C922" s="1157" t="s">
        <v>1014</v>
      </c>
      <c r="D922" s="1156"/>
      <c r="E922" s="282"/>
    </row>
    <row r="923" spans="1:5" ht="15" customHeight="1">
      <c r="A923" s="291" t="s">
        <v>226</v>
      </c>
      <c r="B923" s="280" t="s">
        <v>1015</v>
      </c>
      <c r="C923" s="1157" t="s">
        <v>1016</v>
      </c>
      <c r="D923" s="1156"/>
      <c r="E923" s="282"/>
    </row>
    <row r="924" spans="1:5" ht="15" customHeight="1">
      <c r="A924" s="291" t="s">
        <v>213</v>
      </c>
      <c r="B924" s="280" t="s">
        <v>1017</v>
      </c>
      <c r="C924" s="1157" t="s">
        <v>1018</v>
      </c>
      <c r="D924" s="1156"/>
      <c r="E924" s="282"/>
    </row>
  </sheetData>
  <mergeCells count="778">
    <mergeCell ref="C24:D24"/>
    <mergeCell ref="C25:D25"/>
    <mergeCell ref="C26:D26"/>
    <mergeCell ref="C27:D27"/>
    <mergeCell ref="C28:D28"/>
    <mergeCell ref="C36:D36"/>
    <mergeCell ref="C37:D37"/>
    <mergeCell ref="C38:D38"/>
    <mergeCell ref="A30:D30"/>
    <mergeCell ref="C31:D31"/>
    <mergeCell ref="C32:D32"/>
    <mergeCell ref="C33:D33"/>
    <mergeCell ref="C34:D34"/>
    <mergeCell ref="C35:D35"/>
    <mergeCell ref="B41:D41"/>
    <mergeCell ref="B43:D43"/>
    <mergeCell ref="B45:D45"/>
    <mergeCell ref="A47:D47"/>
    <mergeCell ref="C48:D48"/>
    <mergeCell ref="C17:D17"/>
    <mergeCell ref="A1:A3"/>
    <mergeCell ref="B1:C3"/>
    <mergeCell ref="B7:D7"/>
    <mergeCell ref="B9:D9"/>
    <mergeCell ref="A11:D11"/>
    <mergeCell ref="C12:D12"/>
    <mergeCell ref="C13:D13"/>
    <mergeCell ref="C14:D14"/>
    <mergeCell ref="C15:D15"/>
    <mergeCell ref="C16:D16"/>
    <mergeCell ref="B5:D5"/>
    <mergeCell ref="C29:D29"/>
    <mergeCell ref="C18:D18"/>
    <mergeCell ref="C19:D19"/>
    <mergeCell ref="A20:D20"/>
    <mergeCell ref="C21:D21"/>
    <mergeCell ref="C22:D22"/>
    <mergeCell ref="C23:D23"/>
    <mergeCell ref="C54:D54"/>
    <mergeCell ref="C55:D55"/>
    <mergeCell ref="A56:D56"/>
    <mergeCell ref="C57:D57"/>
    <mergeCell ref="C58:D58"/>
    <mergeCell ref="C49:D49"/>
    <mergeCell ref="C50:D50"/>
    <mergeCell ref="C51:D51"/>
    <mergeCell ref="C52:D52"/>
    <mergeCell ref="C53:D53"/>
    <mergeCell ref="C64:D64"/>
    <mergeCell ref="C65:D65"/>
    <mergeCell ref="A66:D66"/>
    <mergeCell ref="C67:D67"/>
    <mergeCell ref="C68:D68"/>
    <mergeCell ref="C59:D59"/>
    <mergeCell ref="C60:D60"/>
    <mergeCell ref="C61:D61"/>
    <mergeCell ref="C62:D62"/>
    <mergeCell ref="C63:D63"/>
    <mergeCell ref="C74:D74"/>
    <mergeCell ref="B77:D77"/>
    <mergeCell ref="B79:D79"/>
    <mergeCell ref="B81:D81"/>
    <mergeCell ref="A83:D83"/>
    <mergeCell ref="C69:D69"/>
    <mergeCell ref="C70:D70"/>
    <mergeCell ref="C71:D71"/>
    <mergeCell ref="C72:D72"/>
    <mergeCell ref="C73:D73"/>
    <mergeCell ref="C89:D89"/>
    <mergeCell ref="C90:D90"/>
    <mergeCell ref="C91:D91"/>
    <mergeCell ref="A92:D92"/>
    <mergeCell ref="C93:D93"/>
    <mergeCell ref="C84:D84"/>
    <mergeCell ref="C85:D85"/>
    <mergeCell ref="C86:D86"/>
    <mergeCell ref="C87:D87"/>
    <mergeCell ref="C88:D88"/>
    <mergeCell ref="C99:D99"/>
    <mergeCell ref="C100:D100"/>
    <mergeCell ref="C101:D101"/>
    <mergeCell ref="A102:D102"/>
    <mergeCell ref="C103:D103"/>
    <mergeCell ref="C94:D94"/>
    <mergeCell ref="C95:D95"/>
    <mergeCell ref="C96:D96"/>
    <mergeCell ref="C97:D97"/>
    <mergeCell ref="C98:D98"/>
    <mergeCell ref="C109:D109"/>
    <mergeCell ref="C110:D110"/>
    <mergeCell ref="B114:D114"/>
    <mergeCell ref="B116:D116"/>
    <mergeCell ref="B118:D118"/>
    <mergeCell ref="C104:D104"/>
    <mergeCell ref="C105:D105"/>
    <mergeCell ref="C106:D106"/>
    <mergeCell ref="C107:D107"/>
    <mergeCell ref="C108:D108"/>
    <mergeCell ref="C125:D125"/>
    <mergeCell ref="C126:D126"/>
    <mergeCell ref="C127:D127"/>
    <mergeCell ref="C128:D128"/>
    <mergeCell ref="A129:D129"/>
    <mergeCell ref="A120:D120"/>
    <mergeCell ref="C121:D121"/>
    <mergeCell ref="C122:D122"/>
    <mergeCell ref="C123:D123"/>
    <mergeCell ref="C124:D124"/>
    <mergeCell ref="C135:D135"/>
    <mergeCell ref="C136:D136"/>
    <mergeCell ref="C137:D137"/>
    <mergeCell ref="C138:D138"/>
    <mergeCell ref="A139:D139"/>
    <mergeCell ref="C130:D130"/>
    <mergeCell ref="C131:D131"/>
    <mergeCell ref="C132:D132"/>
    <mergeCell ref="C133:D133"/>
    <mergeCell ref="C134:D134"/>
    <mergeCell ref="C145:D145"/>
    <mergeCell ref="C146:D146"/>
    <mergeCell ref="C147:D147"/>
    <mergeCell ref="B151:D151"/>
    <mergeCell ref="B153:D153"/>
    <mergeCell ref="C140:D140"/>
    <mergeCell ref="C141:D141"/>
    <mergeCell ref="C142:D142"/>
    <mergeCell ref="C143:D143"/>
    <mergeCell ref="C144:D144"/>
    <mergeCell ref="C161:D161"/>
    <mergeCell ref="C162:D162"/>
    <mergeCell ref="C163:D163"/>
    <mergeCell ref="C164:D164"/>
    <mergeCell ref="C165:D165"/>
    <mergeCell ref="B155:D155"/>
    <mergeCell ref="A157:D157"/>
    <mergeCell ref="C158:D158"/>
    <mergeCell ref="C159:D159"/>
    <mergeCell ref="C160:D160"/>
    <mergeCell ref="C171:D171"/>
    <mergeCell ref="C172:D172"/>
    <mergeCell ref="C173:D173"/>
    <mergeCell ref="C174:D174"/>
    <mergeCell ref="C175:D175"/>
    <mergeCell ref="A166:D166"/>
    <mergeCell ref="C167:D167"/>
    <mergeCell ref="C168:D168"/>
    <mergeCell ref="C169:D169"/>
    <mergeCell ref="C170:D170"/>
    <mergeCell ref="C181:D181"/>
    <mergeCell ref="C182:D182"/>
    <mergeCell ref="C183:D183"/>
    <mergeCell ref="C184:D184"/>
    <mergeCell ref="B189:D189"/>
    <mergeCell ref="A176:D176"/>
    <mergeCell ref="C177:D177"/>
    <mergeCell ref="C178:D178"/>
    <mergeCell ref="C179:D179"/>
    <mergeCell ref="C180:D180"/>
    <mergeCell ref="C198:D198"/>
    <mergeCell ref="C199:D199"/>
    <mergeCell ref="C200:D200"/>
    <mergeCell ref="C201:D201"/>
    <mergeCell ref="C202:D202"/>
    <mergeCell ref="B191:D191"/>
    <mergeCell ref="B193:D193"/>
    <mergeCell ref="A195:D195"/>
    <mergeCell ref="C196:D196"/>
    <mergeCell ref="C197:D197"/>
    <mergeCell ref="C208:D208"/>
    <mergeCell ref="C209:D209"/>
    <mergeCell ref="C210:D210"/>
    <mergeCell ref="C211:D211"/>
    <mergeCell ref="C212:D212"/>
    <mergeCell ref="C203:D203"/>
    <mergeCell ref="A204:D204"/>
    <mergeCell ref="C205:D205"/>
    <mergeCell ref="C206:D206"/>
    <mergeCell ref="C207:D207"/>
    <mergeCell ref="C218:D218"/>
    <mergeCell ref="C219:D219"/>
    <mergeCell ref="C220:D220"/>
    <mergeCell ref="C221:D221"/>
    <mergeCell ref="C222:D222"/>
    <mergeCell ref="C213:D213"/>
    <mergeCell ref="A214:D214"/>
    <mergeCell ref="C215:D215"/>
    <mergeCell ref="C216:D216"/>
    <mergeCell ref="C217:D217"/>
    <mergeCell ref="C234:D234"/>
    <mergeCell ref="C235:D235"/>
    <mergeCell ref="C236:D236"/>
    <mergeCell ref="C237:D237"/>
    <mergeCell ref="C238:D238"/>
    <mergeCell ref="B226:D226"/>
    <mergeCell ref="B228:D228"/>
    <mergeCell ref="B230:D230"/>
    <mergeCell ref="A232:D232"/>
    <mergeCell ref="C233:D233"/>
    <mergeCell ref="C244:D244"/>
    <mergeCell ref="C245:D245"/>
    <mergeCell ref="C246:D246"/>
    <mergeCell ref="C247:D247"/>
    <mergeCell ref="C248:D248"/>
    <mergeCell ref="C239:D239"/>
    <mergeCell ref="C240:D240"/>
    <mergeCell ref="A241:D241"/>
    <mergeCell ref="C242:D242"/>
    <mergeCell ref="C243:D243"/>
    <mergeCell ref="C254:D254"/>
    <mergeCell ref="C255:D255"/>
    <mergeCell ref="C256:D256"/>
    <mergeCell ref="C257:D257"/>
    <mergeCell ref="C258:D258"/>
    <mergeCell ref="C249:D249"/>
    <mergeCell ref="C250:D250"/>
    <mergeCell ref="A251:D251"/>
    <mergeCell ref="C252:D252"/>
    <mergeCell ref="C253:D253"/>
    <mergeCell ref="C270:D270"/>
    <mergeCell ref="C271:D271"/>
    <mergeCell ref="C272:D272"/>
    <mergeCell ref="C273:D273"/>
    <mergeCell ref="C274:D274"/>
    <mergeCell ref="C259:D259"/>
    <mergeCell ref="B263:D263"/>
    <mergeCell ref="B265:D265"/>
    <mergeCell ref="B267:D267"/>
    <mergeCell ref="A269:D269"/>
    <mergeCell ref="C280:D280"/>
    <mergeCell ref="C281:D281"/>
    <mergeCell ref="C282:D282"/>
    <mergeCell ref="C283:D283"/>
    <mergeCell ref="C284:D284"/>
    <mergeCell ref="C275:D275"/>
    <mergeCell ref="C276:D276"/>
    <mergeCell ref="C277:D277"/>
    <mergeCell ref="A278:D278"/>
    <mergeCell ref="C279:D279"/>
    <mergeCell ref="C290:D290"/>
    <mergeCell ref="C291:D291"/>
    <mergeCell ref="C292:D292"/>
    <mergeCell ref="C293:D293"/>
    <mergeCell ref="C294:D294"/>
    <mergeCell ref="C285:D285"/>
    <mergeCell ref="C286:D286"/>
    <mergeCell ref="C287:D287"/>
    <mergeCell ref="A288:D288"/>
    <mergeCell ref="C289:D289"/>
    <mergeCell ref="A306:D306"/>
    <mergeCell ref="C307:D307"/>
    <mergeCell ref="C308:D308"/>
    <mergeCell ref="C309:D309"/>
    <mergeCell ref="C310:D310"/>
    <mergeCell ref="C295:D295"/>
    <mergeCell ref="C296:D296"/>
    <mergeCell ref="B300:D300"/>
    <mergeCell ref="B302:D302"/>
    <mergeCell ref="B304:D304"/>
    <mergeCell ref="C316:D316"/>
    <mergeCell ref="C317:D317"/>
    <mergeCell ref="C318:D318"/>
    <mergeCell ref="C319:D319"/>
    <mergeCell ref="C320:D320"/>
    <mergeCell ref="C311:D311"/>
    <mergeCell ref="C312:D312"/>
    <mergeCell ref="C313:D313"/>
    <mergeCell ref="C314:D314"/>
    <mergeCell ref="A315:D315"/>
    <mergeCell ref="C326:D326"/>
    <mergeCell ref="C327:D327"/>
    <mergeCell ref="C328:D328"/>
    <mergeCell ref="C329:D329"/>
    <mergeCell ref="C330:D330"/>
    <mergeCell ref="C321:D321"/>
    <mergeCell ref="C322:D322"/>
    <mergeCell ref="C323:D323"/>
    <mergeCell ref="C324:D324"/>
    <mergeCell ref="A325:D325"/>
    <mergeCell ref="B341:D341"/>
    <mergeCell ref="A343:D343"/>
    <mergeCell ref="C344:D344"/>
    <mergeCell ref="C345:D345"/>
    <mergeCell ref="C346:D346"/>
    <mergeCell ref="C331:D331"/>
    <mergeCell ref="C332:D332"/>
    <mergeCell ref="C333:D333"/>
    <mergeCell ref="B337:D337"/>
    <mergeCell ref="B339:D339"/>
    <mergeCell ref="A352:D352"/>
    <mergeCell ref="C353:D353"/>
    <mergeCell ref="C354:D354"/>
    <mergeCell ref="C355:D355"/>
    <mergeCell ref="C356:D356"/>
    <mergeCell ref="C347:D347"/>
    <mergeCell ref="C348:D348"/>
    <mergeCell ref="C349:D349"/>
    <mergeCell ref="C350:D350"/>
    <mergeCell ref="C351:D351"/>
    <mergeCell ref="A362:D362"/>
    <mergeCell ref="C363:D363"/>
    <mergeCell ref="C364:D364"/>
    <mergeCell ref="C365:D365"/>
    <mergeCell ref="C366:D366"/>
    <mergeCell ref="C357:D357"/>
    <mergeCell ref="C358:D358"/>
    <mergeCell ref="C359:D359"/>
    <mergeCell ref="C360:D360"/>
    <mergeCell ref="C361:D361"/>
    <mergeCell ref="B376:D376"/>
    <mergeCell ref="B378:D378"/>
    <mergeCell ref="A380:D380"/>
    <mergeCell ref="C381:D381"/>
    <mergeCell ref="C382:D382"/>
    <mergeCell ref="C367:D367"/>
    <mergeCell ref="C368:D368"/>
    <mergeCell ref="C369:D369"/>
    <mergeCell ref="C370:D370"/>
    <mergeCell ref="B374:D374"/>
    <mergeCell ref="C388:D388"/>
    <mergeCell ref="A389:D389"/>
    <mergeCell ref="C390:D390"/>
    <mergeCell ref="C391:D391"/>
    <mergeCell ref="C392:D392"/>
    <mergeCell ref="C383:D383"/>
    <mergeCell ref="C384:D384"/>
    <mergeCell ref="C385:D385"/>
    <mergeCell ref="C386:D386"/>
    <mergeCell ref="C387:D387"/>
    <mergeCell ref="C398:D398"/>
    <mergeCell ref="A399:D399"/>
    <mergeCell ref="C400:D400"/>
    <mergeCell ref="C401:D401"/>
    <mergeCell ref="C402:D402"/>
    <mergeCell ref="C393:D393"/>
    <mergeCell ref="C394:D394"/>
    <mergeCell ref="C395:D395"/>
    <mergeCell ref="C396:D396"/>
    <mergeCell ref="C397:D397"/>
    <mergeCell ref="B410:D410"/>
    <mergeCell ref="B412:D412"/>
    <mergeCell ref="B414:D414"/>
    <mergeCell ref="A416:D416"/>
    <mergeCell ref="C417:D417"/>
    <mergeCell ref="C403:D403"/>
    <mergeCell ref="C404:D404"/>
    <mergeCell ref="C405:D405"/>
    <mergeCell ref="C406:D406"/>
    <mergeCell ref="C407:D407"/>
    <mergeCell ref="C423:D423"/>
    <mergeCell ref="C424:D424"/>
    <mergeCell ref="A425:D425"/>
    <mergeCell ref="C426:D426"/>
    <mergeCell ref="C427:D427"/>
    <mergeCell ref="C418:D418"/>
    <mergeCell ref="C419:D419"/>
    <mergeCell ref="C420:D420"/>
    <mergeCell ref="C421:D421"/>
    <mergeCell ref="C422:D422"/>
    <mergeCell ref="C433:D433"/>
    <mergeCell ref="C434:D434"/>
    <mergeCell ref="A435:D435"/>
    <mergeCell ref="C436:D436"/>
    <mergeCell ref="C437:D437"/>
    <mergeCell ref="C428:D428"/>
    <mergeCell ref="C429:D429"/>
    <mergeCell ref="C430:D430"/>
    <mergeCell ref="C431:D431"/>
    <mergeCell ref="C432:D432"/>
    <mergeCell ref="C443:D443"/>
    <mergeCell ref="B447:D447"/>
    <mergeCell ref="B449:D449"/>
    <mergeCell ref="B451:D451"/>
    <mergeCell ref="A453:D453"/>
    <mergeCell ref="C438:D438"/>
    <mergeCell ref="C439:D439"/>
    <mergeCell ref="C440:D440"/>
    <mergeCell ref="C441:D441"/>
    <mergeCell ref="C442:D442"/>
    <mergeCell ref="C459:D459"/>
    <mergeCell ref="C460:D460"/>
    <mergeCell ref="C461:D461"/>
    <mergeCell ref="A462:D462"/>
    <mergeCell ref="C463:D463"/>
    <mergeCell ref="C454:D454"/>
    <mergeCell ref="C455:D455"/>
    <mergeCell ref="C456:D456"/>
    <mergeCell ref="C457:D457"/>
    <mergeCell ref="C458:D458"/>
    <mergeCell ref="C469:D469"/>
    <mergeCell ref="C470:D470"/>
    <mergeCell ref="C471:D471"/>
    <mergeCell ref="A472:D472"/>
    <mergeCell ref="C473:D473"/>
    <mergeCell ref="C464:D464"/>
    <mergeCell ref="C465:D465"/>
    <mergeCell ref="C466:D466"/>
    <mergeCell ref="C467:D467"/>
    <mergeCell ref="C468:D468"/>
    <mergeCell ref="C479:D479"/>
    <mergeCell ref="C480:D480"/>
    <mergeCell ref="B484:D484"/>
    <mergeCell ref="B486:D486"/>
    <mergeCell ref="B488:D488"/>
    <mergeCell ref="C474:D474"/>
    <mergeCell ref="C475:D475"/>
    <mergeCell ref="C476:D476"/>
    <mergeCell ref="C477:D477"/>
    <mergeCell ref="C478:D478"/>
    <mergeCell ref="C495:D495"/>
    <mergeCell ref="C496:D496"/>
    <mergeCell ref="C497:D497"/>
    <mergeCell ref="C498:D498"/>
    <mergeCell ref="A499:D499"/>
    <mergeCell ref="A490:D490"/>
    <mergeCell ref="C491:D491"/>
    <mergeCell ref="C492:D492"/>
    <mergeCell ref="C493:D493"/>
    <mergeCell ref="C494:D494"/>
    <mergeCell ref="C505:D505"/>
    <mergeCell ref="C506:D506"/>
    <mergeCell ref="C507:D507"/>
    <mergeCell ref="C508:D508"/>
    <mergeCell ref="A509:D509"/>
    <mergeCell ref="C500:D500"/>
    <mergeCell ref="C501:D501"/>
    <mergeCell ref="C502:D502"/>
    <mergeCell ref="C503:D503"/>
    <mergeCell ref="C504:D504"/>
    <mergeCell ref="C515:D515"/>
    <mergeCell ref="C516:D516"/>
    <mergeCell ref="C517:D517"/>
    <mergeCell ref="B520:D520"/>
    <mergeCell ref="B522:D522"/>
    <mergeCell ref="C510:D510"/>
    <mergeCell ref="C511:D511"/>
    <mergeCell ref="C512:D512"/>
    <mergeCell ref="C513:D513"/>
    <mergeCell ref="C514:D514"/>
    <mergeCell ref="C530:D530"/>
    <mergeCell ref="C531:D531"/>
    <mergeCell ref="C532:D532"/>
    <mergeCell ref="C533:D533"/>
    <mergeCell ref="C534:D534"/>
    <mergeCell ref="B524:D524"/>
    <mergeCell ref="A526:D526"/>
    <mergeCell ref="C527:D527"/>
    <mergeCell ref="C528:D528"/>
    <mergeCell ref="C529:D529"/>
    <mergeCell ref="C540:D540"/>
    <mergeCell ref="C541:D541"/>
    <mergeCell ref="C542:D542"/>
    <mergeCell ref="C543:D543"/>
    <mergeCell ref="C544:D544"/>
    <mergeCell ref="A535:D535"/>
    <mergeCell ref="C536:D536"/>
    <mergeCell ref="C537:D537"/>
    <mergeCell ref="C538:D538"/>
    <mergeCell ref="C539:D539"/>
    <mergeCell ref="C550:D550"/>
    <mergeCell ref="C551:D551"/>
    <mergeCell ref="C552:D552"/>
    <mergeCell ref="C553:D553"/>
    <mergeCell ref="B557:D557"/>
    <mergeCell ref="A545:D545"/>
    <mergeCell ref="C546:D546"/>
    <mergeCell ref="C547:D547"/>
    <mergeCell ref="C548:D548"/>
    <mergeCell ref="C549:D549"/>
    <mergeCell ref="C566:D566"/>
    <mergeCell ref="C567:D567"/>
    <mergeCell ref="C568:D568"/>
    <mergeCell ref="C569:D569"/>
    <mergeCell ref="C570:D570"/>
    <mergeCell ref="B559:D559"/>
    <mergeCell ref="B561:D561"/>
    <mergeCell ref="A563:D563"/>
    <mergeCell ref="C564:D564"/>
    <mergeCell ref="C565:D565"/>
    <mergeCell ref="C576:D576"/>
    <mergeCell ref="C577:D577"/>
    <mergeCell ref="C578:D578"/>
    <mergeCell ref="C579:D579"/>
    <mergeCell ref="C580:D580"/>
    <mergeCell ref="C571:D571"/>
    <mergeCell ref="A572:D572"/>
    <mergeCell ref="C573:D573"/>
    <mergeCell ref="C574:D574"/>
    <mergeCell ref="C575:D575"/>
    <mergeCell ref="C586:D586"/>
    <mergeCell ref="C587:D587"/>
    <mergeCell ref="C588:D588"/>
    <mergeCell ref="C589:D589"/>
    <mergeCell ref="C590:D590"/>
    <mergeCell ref="C581:D581"/>
    <mergeCell ref="A582:D582"/>
    <mergeCell ref="C583:D583"/>
    <mergeCell ref="C584:D584"/>
    <mergeCell ref="C585:D585"/>
    <mergeCell ref="C601:D601"/>
    <mergeCell ref="C602:D602"/>
    <mergeCell ref="C603:D603"/>
    <mergeCell ref="C604:D604"/>
    <mergeCell ref="C605:D605"/>
    <mergeCell ref="B593:D593"/>
    <mergeCell ref="B595:D595"/>
    <mergeCell ref="B597:D597"/>
    <mergeCell ref="A599:D599"/>
    <mergeCell ref="C600:D600"/>
    <mergeCell ref="C611:D611"/>
    <mergeCell ref="C612:D612"/>
    <mergeCell ref="C613:D613"/>
    <mergeCell ref="C614:D614"/>
    <mergeCell ref="C615:D615"/>
    <mergeCell ref="C606:D606"/>
    <mergeCell ref="C607:D607"/>
    <mergeCell ref="A608:D608"/>
    <mergeCell ref="C609:D609"/>
    <mergeCell ref="C610:D610"/>
    <mergeCell ref="C621:D621"/>
    <mergeCell ref="C622:D622"/>
    <mergeCell ref="C623:D623"/>
    <mergeCell ref="C624:D624"/>
    <mergeCell ref="C625:D625"/>
    <mergeCell ref="C616:D616"/>
    <mergeCell ref="C617:D617"/>
    <mergeCell ref="A618:D618"/>
    <mergeCell ref="C619:D619"/>
    <mergeCell ref="C620:D620"/>
    <mergeCell ref="C636:D636"/>
    <mergeCell ref="C637:D637"/>
    <mergeCell ref="C638:D638"/>
    <mergeCell ref="C639:D639"/>
    <mergeCell ref="C640:D640"/>
    <mergeCell ref="C626:D626"/>
    <mergeCell ref="B629:D629"/>
    <mergeCell ref="B631:D631"/>
    <mergeCell ref="B633:D633"/>
    <mergeCell ref="A635:D635"/>
    <mergeCell ref="C646:D646"/>
    <mergeCell ref="C647:D647"/>
    <mergeCell ref="C648:D648"/>
    <mergeCell ref="C649:D649"/>
    <mergeCell ref="C650:D650"/>
    <mergeCell ref="C641:D641"/>
    <mergeCell ref="C642:D642"/>
    <mergeCell ref="C643:D643"/>
    <mergeCell ref="A644:D644"/>
    <mergeCell ref="C645:D645"/>
    <mergeCell ref="C656:D656"/>
    <mergeCell ref="C657:D657"/>
    <mergeCell ref="C658:D658"/>
    <mergeCell ref="C659:D659"/>
    <mergeCell ref="C660:D660"/>
    <mergeCell ref="C651:D651"/>
    <mergeCell ref="C652:D652"/>
    <mergeCell ref="C653:D653"/>
    <mergeCell ref="A654:D654"/>
    <mergeCell ref="C655:D655"/>
    <mergeCell ref="A670:D670"/>
    <mergeCell ref="C671:D671"/>
    <mergeCell ref="C672:D672"/>
    <mergeCell ref="C673:D673"/>
    <mergeCell ref="C674:D674"/>
    <mergeCell ref="C661:D661"/>
    <mergeCell ref="C662:D662"/>
    <mergeCell ref="B664:D664"/>
    <mergeCell ref="B666:D666"/>
    <mergeCell ref="B668:D668"/>
    <mergeCell ref="C680:D680"/>
    <mergeCell ref="C681:D681"/>
    <mergeCell ref="C682:D682"/>
    <mergeCell ref="C683:D683"/>
    <mergeCell ref="C684:D684"/>
    <mergeCell ref="C675:D675"/>
    <mergeCell ref="C676:D676"/>
    <mergeCell ref="C677:D677"/>
    <mergeCell ref="C678:D678"/>
    <mergeCell ref="A679:D679"/>
    <mergeCell ref="C690:D690"/>
    <mergeCell ref="C691:D691"/>
    <mergeCell ref="C692:D692"/>
    <mergeCell ref="C693:D693"/>
    <mergeCell ref="C694:D694"/>
    <mergeCell ref="C685:D685"/>
    <mergeCell ref="C686:D686"/>
    <mergeCell ref="C687:D687"/>
    <mergeCell ref="C688:D688"/>
    <mergeCell ref="A689:D689"/>
    <mergeCell ref="B704:D704"/>
    <mergeCell ref="B706:D706"/>
    <mergeCell ref="A709:D709"/>
    <mergeCell ref="C710:D710"/>
    <mergeCell ref="C711:D711"/>
    <mergeCell ref="C695:D695"/>
    <mergeCell ref="C696:D696"/>
    <mergeCell ref="C697:D697"/>
    <mergeCell ref="A700:D700"/>
    <mergeCell ref="B702:D702"/>
    <mergeCell ref="C717:D717"/>
    <mergeCell ref="A718:D718"/>
    <mergeCell ref="C719:D719"/>
    <mergeCell ref="C720:D720"/>
    <mergeCell ref="C721:D721"/>
    <mergeCell ref="C712:D712"/>
    <mergeCell ref="C713:D713"/>
    <mergeCell ref="C714:D714"/>
    <mergeCell ref="C715:D715"/>
    <mergeCell ref="C716:D716"/>
    <mergeCell ref="C727:D727"/>
    <mergeCell ref="A728:D728"/>
    <mergeCell ref="C729:D729"/>
    <mergeCell ref="C730:D730"/>
    <mergeCell ref="C731:D731"/>
    <mergeCell ref="C722:D722"/>
    <mergeCell ref="C723:D723"/>
    <mergeCell ref="C724:D724"/>
    <mergeCell ref="C725:D725"/>
    <mergeCell ref="C726:D726"/>
    <mergeCell ref="B740:D740"/>
    <mergeCell ref="B742:D742"/>
    <mergeCell ref="B744:D744"/>
    <mergeCell ref="A746:D746"/>
    <mergeCell ref="C747:D747"/>
    <mergeCell ref="C732:D732"/>
    <mergeCell ref="C733:D733"/>
    <mergeCell ref="C734:D734"/>
    <mergeCell ref="C735:D735"/>
    <mergeCell ref="C736:D736"/>
    <mergeCell ref="C753:D753"/>
    <mergeCell ref="C754:D754"/>
    <mergeCell ref="A755:D755"/>
    <mergeCell ref="C756:D756"/>
    <mergeCell ref="C757:D757"/>
    <mergeCell ref="C748:D748"/>
    <mergeCell ref="C749:D749"/>
    <mergeCell ref="C750:D750"/>
    <mergeCell ref="C751:D751"/>
    <mergeCell ref="C752:D752"/>
    <mergeCell ref="C763:D763"/>
    <mergeCell ref="C764:D764"/>
    <mergeCell ref="A765:D765"/>
    <mergeCell ref="C766:D766"/>
    <mergeCell ref="C767:D767"/>
    <mergeCell ref="C758:D758"/>
    <mergeCell ref="C759:D759"/>
    <mergeCell ref="C760:D760"/>
    <mergeCell ref="C761:D761"/>
    <mergeCell ref="C762:D762"/>
    <mergeCell ref="C773:D773"/>
    <mergeCell ref="B779:D779"/>
    <mergeCell ref="B781:D781"/>
    <mergeCell ref="B783:D783"/>
    <mergeCell ref="A785:D785"/>
    <mergeCell ref="C768:D768"/>
    <mergeCell ref="C769:D769"/>
    <mergeCell ref="C770:D770"/>
    <mergeCell ref="C771:D771"/>
    <mergeCell ref="C772:D772"/>
    <mergeCell ref="C791:D791"/>
    <mergeCell ref="C792:D792"/>
    <mergeCell ref="C793:D793"/>
    <mergeCell ref="A794:D794"/>
    <mergeCell ref="C795:D795"/>
    <mergeCell ref="C786:D786"/>
    <mergeCell ref="C787:D787"/>
    <mergeCell ref="C788:D788"/>
    <mergeCell ref="C789:D789"/>
    <mergeCell ref="C790:D790"/>
    <mergeCell ref="C801:D801"/>
    <mergeCell ref="C802:D802"/>
    <mergeCell ref="C803:D803"/>
    <mergeCell ref="A804:D804"/>
    <mergeCell ref="C805:D805"/>
    <mergeCell ref="C796:D796"/>
    <mergeCell ref="C797:D797"/>
    <mergeCell ref="C798:D798"/>
    <mergeCell ref="C799:D799"/>
    <mergeCell ref="C800:D800"/>
    <mergeCell ref="C811:D811"/>
    <mergeCell ref="C812:D812"/>
    <mergeCell ref="B815:D815"/>
    <mergeCell ref="B817:D817"/>
    <mergeCell ref="B819:D819"/>
    <mergeCell ref="C806:D806"/>
    <mergeCell ref="C807:D807"/>
    <mergeCell ref="C808:D808"/>
    <mergeCell ref="C809:D809"/>
    <mergeCell ref="C810:D810"/>
    <mergeCell ref="C827:D827"/>
    <mergeCell ref="C828:D828"/>
    <mergeCell ref="C829:D829"/>
    <mergeCell ref="C830:D830"/>
    <mergeCell ref="A831:D831"/>
    <mergeCell ref="A822:D822"/>
    <mergeCell ref="C823:D823"/>
    <mergeCell ref="C824:D824"/>
    <mergeCell ref="C825:D825"/>
    <mergeCell ref="C826:D826"/>
    <mergeCell ref="C837:D837"/>
    <mergeCell ref="C838:D838"/>
    <mergeCell ref="C839:D839"/>
    <mergeCell ref="C840:D840"/>
    <mergeCell ref="A841:D841"/>
    <mergeCell ref="C832:D832"/>
    <mergeCell ref="C833:D833"/>
    <mergeCell ref="C834:D834"/>
    <mergeCell ref="C835:D835"/>
    <mergeCell ref="C836:D836"/>
    <mergeCell ref="C847:D847"/>
    <mergeCell ref="C848:D848"/>
    <mergeCell ref="C849:D849"/>
    <mergeCell ref="B853:D853"/>
    <mergeCell ref="B855:D855"/>
    <mergeCell ref="C842:D842"/>
    <mergeCell ref="C843:D843"/>
    <mergeCell ref="C844:D844"/>
    <mergeCell ref="C845:D845"/>
    <mergeCell ref="C846:D846"/>
    <mergeCell ref="C864:D864"/>
    <mergeCell ref="C865:D865"/>
    <mergeCell ref="C866:D866"/>
    <mergeCell ref="C867:D867"/>
    <mergeCell ref="C868:D868"/>
    <mergeCell ref="B857:D857"/>
    <mergeCell ref="A860:D860"/>
    <mergeCell ref="C861:D861"/>
    <mergeCell ref="C862:D862"/>
    <mergeCell ref="C863:D863"/>
    <mergeCell ref="C874:D874"/>
    <mergeCell ref="C875:D875"/>
    <mergeCell ref="C876:D876"/>
    <mergeCell ref="C877:D877"/>
    <mergeCell ref="C878:D878"/>
    <mergeCell ref="A869:D869"/>
    <mergeCell ref="C870:D870"/>
    <mergeCell ref="C871:D871"/>
    <mergeCell ref="C872:D872"/>
    <mergeCell ref="C873:D873"/>
    <mergeCell ref="C884:D884"/>
    <mergeCell ref="C885:D885"/>
    <mergeCell ref="C886:D886"/>
    <mergeCell ref="C887:D887"/>
    <mergeCell ref="B891:D891"/>
    <mergeCell ref="A879:D879"/>
    <mergeCell ref="C880:D880"/>
    <mergeCell ref="C881:D881"/>
    <mergeCell ref="C882:D882"/>
    <mergeCell ref="C883:D883"/>
    <mergeCell ref="C900:D900"/>
    <mergeCell ref="C901:D901"/>
    <mergeCell ref="C902:D902"/>
    <mergeCell ref="C903:D903"/>
    <mergeCell ref="C904:D904"/>
    <mergeCell ref="B893:D893"/>
    <mergeCell ref="B895:D895"/>
    <mergeCell ref="A897:D897"/>
    <mergeCell ref="C898:D898"/>
    <mergeCell ref="C899:D899"/>
    <mergeCell ref="C910:D910"/>
    <mergeCell ref="C911:D911"/>
    <mergeCell ref="C912:D912"/>
    <mergeCell ref="C913:D913"/>
    <mergeCell ref="C914:D914"/>
    <mergeCell ref="C905:D905"/>
    <mergeCell ref="A906:D906"/>
    <mergeCell ref="C907:D907"/>
    <mergeCell ref="C908:D908"/>
    <mergeCell ref="C909:D909"/>
    <mergeCell ref="C920:D920"/>
    <mergeCell ref="C921:D921"/>
    <mergeCell ref="C922:D922"/>
    <mergeCell ref="C923:D923"/>
    <mergeCell ref="C924:D924"/>
    <mergeCell ref="C915:D915"/>
    <mergeCell ref="A916:D916"/>
    <mergeCell ref="C917:D917"/>
    <mergeCell ref="C918:D918"/>
    <mergeCell ref="C919:D919"/>
  </mergeCells>
  <pageMargins left="0.7" right="0.7" top="0.75" bottom="0.75" header="0" footer="0"/>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30133-9A75-CB43-B725-89476DB09B6E}">
  <dimension ref="A1:F137"/>
  <sheetViews>
    <sheetView topLeftCell="A98" zoomScale="142" workbookViewId="0">
      <selection activeCell="F106" sqref="F106"/>
    </sheetView>
  </sheetViews>
  <sheetFormatPr baseColWidth="10" defaultColWidth="11.5" defaultRowHeight="16"/>
  <cols>
    <col min="1" max="1" width="31.83203125" style="217" customWidth="1"/>
    <col min="2" max="2" width="18.33203125" style="631" customWidth="1"/>
    <col min="3" max="3" width="12.33203125" style="217" customWidth="1"/>
    <col min="4" max="4" width="92.5" style="217" customWidth="1"/>
    <col min="5" max="5" width="32.5" style="217" customWidth="1"/>
    <col min="6" max="6" width="23.1640625" style="217" customWidth="1"/>
    <col min="7" max="16384" width="11.5" style="217"/>
  </cols>
  <sheetData>
    <row r="1" spans="1:6" s="213" customFormat="1" ht="30" customHeight="1">
      <c r="A1" s="1260"/>
      <c r="B1" s="1261" t="s">
        <v>432</v>
      </c>
      <c r="C1" s="1262"/>
      <c r="D1" s="1262"/>
      <c r="E1" s="1262"/>
      <c r="F1" s="225" t="s">
        <v>56</v>
      </c>
    </row>
    <row r="2" spans="1:6" s="213" customFormat="1" ht="30" customHeight="1">
      <c r="A2" s="1260"/>
      <c r="B2" s="1262"/>
      <c r="C2" s="1262"/>
      <c r="D2" s="1262"/>
      <c r="E2" s="1262"/>
      <c r="F2" s="414" t="s">
        <v>1297</v>
      </c>
    </row>
    <row r="3" spans="1:6" s="213" customFormat="1" ht="30" customHeight="1">
      <c r="A3" s="1260"/>
      <c r="B3" s="1262"/>
      <c r="C3" s="1262"/>
      <c r="D3" s="1262"/>
      <c r="E3" s="1262"/>
      <c r="F3" s="414" t="s">
        <v>1959</v>
      </c>
    </row>
    <row r="4" spans="1:6" s="213" customFormat="1" ht="13">
      <c r="A4" s="1546"/>
      <c r="B4" s="1546"/>
      <c r="C4" s="1546"/>
      <c r="D4" s="1546"/>
      <c r="E4" s="1546"/>
    </row>
    <row r="5" spans="1:6" ht="77" customHeight="1">
      <c r="A5" s="214" t="s">
        <v>425</v>
      </c>
      <c r="B5" s="215" t="s">
        <v>426</v>
      </c>
      <c r="C5" s="214" t="s">
        <v>427</v>
      </c>
      <c r="D5" s="214" t="s">
        <v>146</v>
      </c>
      <c r="E5" s="215" t="s">
        <v>11</v>
      </c>
      <c r="F5" s="216" t="s">
        <v>429</v>
      </c>
    </row>
    <row r="6" spans="1:6" ht="60" customHeight="1">
      <c r="A6" s="218">
        <v>44952</v>
      </c>
      <c r="B6" s="630" t="s">
        <v>418</v>
      </c>
      <c r="C6" s="219">
        <v>27</v>
      </c>
      <c r="D6" s="220" t="s">
        <v>1907</v>
      </c>
      <c r="E6" s="221" t="s">
        <v>153</v>
      </c>
      <c r="F6" s="520" t="s">
        <v>1908</v>
      </c>
    </row>
    <row r="7" spans="1:6" ht="68" customHeight="1">
      <c r="A7" s="218">
        <v>44952</v>
      </c>
      <c r="B7" s="630" t="s">
        <v>1912</v>
      </c>
      <c r="C7" s="219" t="s">
        <v>229</v>
      </c>
      <c r="D7" s="220" t="s">
        <v>1913</v>
      </c>
      <c r="E7" s="221" t="s">
        <v>159</v>
      </c>
      <c r="F7" s="520" t="s">
        <v>1908</v>
      </c>
    </row>
    <row r="8" spans="1:6" ht="31" customHeight="1">
      <c r="A8" s="218">
        <v>44953</v>
      </c>
      <c r="B8" s="630" t="s">
        <v>418</v>
      </c>
      <c r="C8" s="521">
        <v>23</v>
      </c>
      <c r="D8" s="220" t="s">
        <v>1915</v>
      </c>
      <c r="E8" s="221" t="s">
        <v>158</v>
      </c>
      <c r="F8" s="520" t="s">
        <v>1908</v>
      </c>
    </row>
    <row r="9" spans="1:6" ht="30">
      <c r="A9" s="218">
        <v>44953</v>
      </c>
      <c r="B9" s="630" t="s">
        <v>418</v>
      </c>
      <c r="C9" s="219">
        <v>25</v>
      </c>
      <c r="D9" s="220" t="s">
        <v>1916</v>
      </c>
      <c r="E9" s="221" t="s">
        <v>158</v>
      </c>
      <c r="F9" s="520" t="s">
        <v>1908</v>
      </c>
    </row>
    <row r="10" spans="1:6" ht="34" customHeight="1">
      <c r="A10" s="218">
        <v>44953</v>
      </c>
      <c r="B10" s="630" t="s">
        <v>418</v>
      </c>
      <c r="C10" s="219">
        <v>28</v>
      </c>
      <c r="D10" s="220" t="s">
        <v>1938</v>
      </c>
      <c r="E10" s="221" t="s">
        <v>158</v>
      </c>
      <c r="F10" s="520" t="s">
        <v>1908</v>
      </c>
    </row>
    <row r="11" spans="1:6" ht="34" customHeight="1">
      <c r="A11" s="218">
        <v>44953</v>
      </c>
      <c r="B11" s="630" t="s">
        <v>418</v>
      </c>
      <c r="C11" s="219">
        <v>29</v>
      </c>
      <c r="D11" s="220" t="s">
        <v>1938</v>
      </c>
      <c r="E11" s="221" t="s">
        <v>158</v>
      </c>
      <c r="F11" s="520" t="s">
        <v>1908</v>
      </c>
    </row>
    <row r="12" spans="1:6" ht="30">
      <c r="A12" s="218">
        <v>44953</v>
      </c>
      <c r="B12" s="630" t="s">
        <v>419</v>
      </c>
      <c r="C12" s="219">
        <v>241</v>
      </c>
      <c r="D12" s="220" t="s">
        <v>1941</v>
      </c>
      <c r="E12" s="221" t="s">
        <v>158</v>
      </c>
      <c r="F12" s="520" t="s">
        <v>1908</v>
      </c>
    </row>
    <row r="13" spans="1:6" ht="30">
      <c r="A13" s="218">
        <v>44953</v>
      </c>
      <c r="B13" s="630" t="s">
        <v>421</v>
      </c>
      <c r="C13" s="219">
        <v>65</v>
      </c>
      <c r="D13" s="220" t="s">
        <v>1946</v>
      </c>
      <c r="E13" s="221" t="s">
        <v>158</v>
      </c>
      <c r="F13" s="520" t="s">
        <v>1908</v>
      </c>
    </row>
    <row r="14" spans="1:6">
      <c r="A14" s="218">
        <v>44985</v>
      </c>
      <c r="B14" s="630" t="s">
        <v>418</v>
      </c>
      <c r="C14" s="219">
        <v>18</v>
      </c>
      <c r="D14" s="220" t="s">
        <v>1962</v>
      </c>
      <c r="E14" s="223" t="s">
        <v>163</v>
      </c>
      <c r="F14" s="520">
        <v>20234700000913</v>
      </c>
    </row>
    <row r="15" spans="1:6">
      <c r="A15" s="218">
        <v>44985</v>
      </c>
      <c r="B15" s="630" t="s">
        <v>419</v>
      </c>
      <c r="C15" s="219">
        <v>231</v>
      </c>
      <c r="D15" s="220" t="s">
        <v>1962</v>
      </c>
      <c r="E15" s="223" t="s">
        <v>163</v>
      </c>
      <c r="F15" s="520">
        <v>20234700000913</v>
      </c>
    </row>
    <row r="16" spans="1:6">
      <c r="A16" s="218">
        <v>44985</v>
      </c>
      <c r="B16" s="630" t="s">
        <v>419</v>
      </c>
      <c r="C16" s="219">
        <v>232</v>
      </c>
      <c r="D16" s="220" t="s">
        <v>1963</v>
      </c>
      <c r="E16" s="223" t="s">
        <v>163</v>
      </c>
      <c r="F16" s="520">
        <v>20234700000913</v>
      </c>
    </row>
    <row r="17" spans="1:6">
      <c r="A17" s="218">
        <v>44986</v>
      </c>
      <c r="B17" s="630" t="s">
        <v>1912</v>
      </c>
      <c r="C17" s="219" t="s">
        <v>229</v>
      </c>
      <c r="D17" s="220" t="s">
        <v>1979</v>
      </c>
      <c r="E17" s="223" t="s">
        <v>154</v>
      </c>
      <c r="F17" s="520">
        <v>20231900001373</v>
      </c>
    </row>
    <row r="18" spans="1:6">
      <c r="A18" s="218">
        <v>44986</v>
      </c>
      <c r="B18" s="630" t="s">
        <v>418</v>
      </c>
      <c r="C18" s="219">
        <v>6</v>
      </c>
      <c r="D18" s="220" t="s">
        <v>1980</v>
      </c>
      <c r="E18" s="223" t="s">
        <v>154</v>
      </c>
      <c r="F18" s="520">
        <v>20231900001373</v>
      </c>
    </row>
    <row r="19" spans="1:6" ht="30">
      <c r="A19" s="218">
        <v>44986</v>
      </c>
      <c r="B19" s="630" t="s">
        <v>419</v>
      </c>
      <c r="C19" s="219">
        <v>209</v>
      </c>
      <c r="D19" s="220" t="s">
        <v>1984</v>
      </c>
      <c r="E19" s="223" t="s">
        <v>154</v>
      </c>
      <c r="F19" s="520">
        <v>20231900001373</v>
      </c>
    </row>
    <row r="20" spans="1:6">
      <c r="A20" s="218">
        <v>44986</v>
      </c>
      <c r="B20" s="630" t="s">
        <v>421</v>
      </c>
      <c r="C20" s="219">
        <v>37</v>
      </c>
      <c r="D20" s="220" t="s">
        <v>1986</v>
      </c>
      <c r="E20" s="223" t="s">
        <v>154</v>
      </c>
      <c r="F20" s="520">
        <v>20231900001373</v>
      </c>
    </row>
    <row r="21" spans="1:6" ht="30">
      <c r="A21" s="218">
        <v>44987</v>
      </c>
      <c r="B21" s="630" t="s">
        <v>1912</v>
      </c>
      <c r="C21" s="219" t="s">
        <v>229</v>
      </c>
      <c r="D21" s="220" t="s">
        <v>2170</v>
      </c>
      <c r="E21" s="223" t="s">
        <v>165</v>
      </c>
      <c r="F21" s="520">
        <v>20231600156793</v>
      </c>
    </row>
    <row r="22" spans="1:6" ht="30">
      <c r="A22" s="218">
        <v>44987</v>
      </c>
      <c r="B22" s="630" t="s">
        <v>2171</v>
      </c>
      <c r="C22" s="219" t="s">
        <v>229</v>
      </c>
      <c r="D22" s="220" t="s">
        <v>2172</v>
      </c>
      <c r="E22" s="223" t="s">
        <v>165</v>
      </c>
      <c r="F22" s="520">
        <v>20231600156793</v>
      </c>
    </row>
    <row r="23" spans="1:6" ht="28">
      <c r="A23" s="218">
        <v>44987</v>
      </c>
      <c r="B23" s="630" t="s">
        <v>418</v>
      </c>
      <c r="C23" s="219">
        <v>16</v>
      </c>
      <c r="D23" s="220" t="s">
        <v>2173</v>
      </c>
      <c r="E23" s="223" t="s">
        <v>165</v>
      </c>
      <c r="F23" s="520">
        <v>20231600156793</v>
      </c>
    </row>
    <row r="24" spans="1:6" ht="28">
      <c r="A24" s="218">
        <v>44987</v>
      </c>
      <c r="B24" s="630" t="s">
        <v>418</v>
      </c>
      <c r="C24" s="219">
        <v>17</v>
      </c>
      <c r="D24" s="220" t="s">
        <v>2174</v>
      </c>
      <c r="E24" s="223" t="s">
        <v>165</v>
      </c>
      <c r="F24" s="520">
        <v>20231600156793</v>
      </c>
    </row>
    <row r="25" spans="1:6" ht="28">
      <c r="A25" s="218">
        <v>44987</v>
      </c>
      <c r="B25" s="630" t="s">
        <v>419</v>
      </c>
      <c r="C25" s="219">
        <v>229</v>
      </c>
      <c r="D25" s="220" t="s">
        <v>2175</v>
      </c>
      <c r="E25" s="223" t="s">
        <v>165</v>
      </c>
      <c r="F25" s="520">
        <v>20231600156793</v>
      </c>
    </row>
    <row r="26" spans="1:6" ht="30">
      <c r="A26" s="218">
        <v>44987</v>
      </c>
      <c r="B26" s="630" t="s">
        <v>419</v>
      </c>
      <c r="C26" s="219">
        <v>230</v>
      </c>
      <c r="D26" s="220" t="s">
        <v>2176</v>
      </c>
      <c r="E26" s="223" t="s">
        <v>165</v>
      </c>
      <c r="F26" s="520">
        <v>20231600156793</v>
      </c>
    </row>
    <row r="27" spans="1:6" ht="30">
      <c r="A27" s="218">
        <v>44987</v>
      </c>
      <c r="B27" s="630" t="s">
        <v>421</v>
      </c>
      <c r="C27" s="219">
        <v>46</v>
      </c>
      <c r="D27" s="220" t="s">
        <v>2012</v>
      </c>
      <c r="E27" s="223" t="s">
        <v>165</v>
      </c>
      <c r="F27" s="520">
        <v>20231600156793</v>
      </c>
    </row>
    <row r="28" spans="1:6" ht="45">
      <c r="A28" s="586">
        <v>44992</v>
      </c>
      <c r="B28" s="630" t="s">
        <v>419</v>
      </c>
      <c r="C28" s="587">
        <v>204</v>
      </c>
      <c r="D28" s="220" t="s">
        <v>2046</v>
      </c>
      <c r="E28" s="223" t="s">
        <v>150</v>
      </c>
      <c r="F28" s="520">
        <v>20231020007803</v>
      </c>
    </row>
    <row r="29" spans="1:6" ht="30">
      <c r="A29" s="586">
        <v>44992</v>
      </c>
      <c r="B29" s="630" t="s">
        <v>419</v>
      </c>
      <c r="C29" s="219">
        <v>205</v>
      </c>
      <c r="D29" s="220" t="s">
        <v>2047</v>
      </c>
      <c r="E29" s="223" t="s">
        <v>150</v>
      </c>
      <c r="F29" s="520">
        <v>20231020007803</v>
      </c>
    </row>
    <row r="30" spans="1:6">
      <c r="A30" s="586">
        <v>44992</v>
      </c>
      <c r="B30" s="630" t="s">
        <v>418</v>
      </c>
      <c r="C30" s="219">
        <v>2</v>
      </c>
      <c r="D30" s="220" t="s">
        <v>2048</v>
      </c>
      <c r="E30" s="223" t="s">
        <v>150</v>
      </c>
      <c r="F30" s="520">
        <v>20231020007803</v>
      </c>
    </row>
    <row r="31" spans="1:6">
      <c r="A31" s="586">
        <v>44992</v>
      </c>
      <c r="B31" s="630" t="s">
        <v>1912</v>
      </c>
      <c r="C31" s="219" t="s">
        <v>491</v>
      </c>
      <c r="D31" s="220" t="s">
        <v>2049</v>
      </c>
      <c r="E31" s="223" t="s">
        <v>150</v>
      </c>
      <c r="F31" s="520">
        <v>20231020007803</v>
      </c>
    </row>
    <row r="32" spans="1:6" ht="75">
      <c r="A32" s="586">
        <v>44994</v>
      </c>
      <c r="B32" s="630" t="s">
        <v>418</v>
      </c>
      <c r="C32" s="622">
        <v>8</v>
      </c>
      <c r="D32" s="621" t="s">
        <v>2086</v>
      </c>
      <c r="E32" s="223" t="s">
        <v>151</v>
      </c>
      <c r="F32" s="520">
        <v>20232300001473</v>
      </c>
    </row>
    <row r="33" spans="1:6">
      <c r="A33" s="586">
        <v>44994</v>
      </c>
      <c r="B33" s="630" t="s">
        <v>419</v>
      </c>
      <c r="C33" s="622">
        <v>212</v>
      </c>
      <c r="D33" s="621" t="s">
        <v>2087</v>
      </c>
      <c r="E33" s="223" t="s">
        <v>151</v>
      </c>
      <c r="F33" s="520">
        <v>20232300001473</v>
      </c>
    </row>
    <row r="34" spans="1:6">
      <c r="A34" s="586">
        <v>44994</v>
      </c>
      <c r="B34" s="630" t="s">
        <v>419</v>
      </c>
      <c r="C34" s="622">
        <v>213</v>
      </c>
      <c r="D34" s="621" t="s">
        <v>2087</v>
      </c>
      <c r="E34" s="223" t="s">
        <v>151</v>
      </c>
      <c r="F34" s="520">
        <v>20232300001473</v>
      </c>
    </row>
    <row r="35" spans="1:6" ht="30">
      <c r="A35" s="586">
        <v>44994</v>
      </c>
      <c r="B35" s="630" t="s">
        <v>419</v>
      </c>
      <c r="C35" s="622">
        <v>242</v>
      </c>
      <c r="D35" s="621" t="s">
        <v>2088</v>
      </c>
      <c r="E35" s="223" t="s">
        <v>151</v>
      </c>
      <c r="F35" s="520"/>
    </row>
    <row r="36" spans="1:6">
      <c r="A36" s="586">
        <v>44994</v>
      </c>
      <c r="B36" s="630" t="s">
        <v>419</v>
      </c>
      <c r="C36" s="622">
        <v>214</v>
      </c>
      <c r="D36" s="621" t="s">
        <v>2089</v>
      </c>
      <c r="E36" s="223" t="s">
        <v>151</v>
      </c>
      <c r="F36" s="520">
        <v>20232300001473</v>
      </c>
    </row>
    <row r="37" spans="1:6">
      <c r="A37" s="586">
        <v>44994</v>
      </c>
      <c r="B37" s="630" t="s">
        <v>419</v>
      </c>
      <c r="C37" s="622">
        <v>215</v>
      </c>
      <c r="D37" s="621" t="s">
        <v>2089</v>
      </c>
      <c r="E37" s="223" t="s">
        <v>151</v>
      </c>
      <c r="F37" s="520">
        <v>20232300001473</v>
      </c>
    </row>
    <row r="38" spans="1:6" ht="45">
      <c r="A38" s="586">
        <v>44994</v>
      </c>
      <c r="B38" s="630" t="s">
        <v>419</v>
      </c>
      <c r="C38" s="622">
        <v>243</v>
      </c>
      <c r="D38" s="621" t="s">
        <v>2090</v>
      </c>
      <c r="E38" s="223" t="s">
        <v>151</v>
      </c>
      <c r="F38" s="520">
        <v>20232300001473</v>
      </c>
    </row>
    <row r="39" spans="1:6" ht="30">
      <c r="A39" s="586">
        <v>44994</v>
      </c>
      <c r="B39" s="630" t="s">
        <v>419</v>
      </c>
      <c r="C39" s="622">
        <v>216</v>
      </c>
      <c r="D39" s="621" t="s">
        <v>2084</v>
      </c>
      <c r="E39" s="223" t="s">
        <v>151</v>
      </c>
      <c r="F39" s="520">
        <v>20232300001473</v>
      </c>
    </row>
    <row r="40" spans="1:6" ht="51" customHeight="1">
      <c r="A40" s="586">
        <v>44994</v>
      </c>
      <c r="B40" s="630" t="s">
        <v>419</v>
      </c>
      <c r="C40" s="690">
        <v>217</v>
      </c>
      <c r="D40" s="689" t="s">
        <v>2274</v>
      </c>
      <c r="E40" s="223" t="s">
        <v>151</v>
      </c>
      <c r="F40" s="520">
        <v>20232300001473</v>
      </c>
    </row>
    <row r="41" spans="1:6">
      <c r="A41" s="586">
        <v>44994</v>
      </c>
      <c r="B41" s="630" t="s">
        <v>1912</v>
      </c>
      <c r="C41" s="219" t="s">
        <v>229</v>
      </c>
      <c r="D41" s="220" t="s">
        <v>2085</v>
      </c>
      <c r="E41" s="223" t="s">
        <v>151</v>
      </c>
      <c r="F41" s="520">
        <v>20232300001473</v>
      </c>
    </row>
    <row r="42" spans="1:6" ht="30">
      <c r="A42" s="586">
        <v>44994</v>
      </c>
      <c r="B42" s="630" t="s">
        <v>418</v>
      </c>
      <c r="C42" s="219">
        <v>11</v>
      </c>
      <c r="D42" s="220" t="s">
        <v>2098</v>
      </c>
      <c r="E42" s="223" t="s">
        <v>155</v>
      </c>
      <c r="F42" s="520">
        <v>20232100000273</v>
      </c>
    </row>
    <row r="43" spans="1:6">
      <c r="A43" s="586">
        <v>44994</v>
      </c>
      <c r="B43" s="630" t="s">
        <v>418</v>
      </c>
      <c r="C43" s="219">
        <v>12</v>
      </c>
      <c r="D43" s="220" t="s">
        <v>2099</v>
      </c>
      <c r="E43" s="223" t="s">
        <v>155</v>
      </c>
      <c r="F43" s="520">
        <v>20232100000273</v>
      </c>
    </row>
    <row r="44" spans="1:6">
      <c r="A44" s="586">
        <v>44994</v>
      </c>
      <c r="B44" s="630" t="s">
        <v>419</v>
      </c>
      <c r="C44" s="219">
        <v>221</v>
      </c>
      <c r="D44" s="220" t="s">
        <v>2100</v>
      </c>
      <c r="E44" s="223" t="s">
        <v>155</v>
      </c>
      <c r="F44" s="520">
        <v>20232100000273</v>
      </c>
    </row>
    <row r="45" spans="1:6" ht="30">
      <c r="A45" s="218">
        <v>44995</v>
      </c>
      <c r="B45" s="630" t="s">
        <v>1912</v>
      </c>
      <c r="C45" s="219" t="s">
        <v>229</v>
      </c>
      <c r="D45" s="220" t="s">
        <v>2129</v>
      </c>
      <c r="E45" s="223" t="s">
        <v>149</v>
      </c>
      <c r="F45" s="520">
        <v>20234400001693</v>
      </c>
    </row>
    <row r="46" spans="1:6" ht="63" customHeight="1">
      <c r="A46" s="218">
        <v>44995</v>
      </c>
      <c r="B46" s="630" t="s">
        <v>418</v>
      </c>
      <c r="C46" s="219">
        <v>21</v>
      </c>
      <c r="D46" s="220" t="s">
        <v>2130</v>
      </c>
      <c r="E46" s="223" t="s">
        <v>149</v>
      </c>
      <c r="F46" s="520">
        <v>20234400001693</v>
      </c>
    </row>
    <row r="47" spans="1:6" ht="60">
      <c r="A47" s="218">
        <v>44995</v>
      </c>
      <c r="B47" s="630" t="s">
        <v>419</v>
      </c>
      <c r="C47" s="219">
        <v>236</v>
      </c>
      <c r="D47" s="220" t="s">
        <v>2131</v>
      </c>
      <c r="E47" s="223" t="s">
        <v>149</v>
      </c>
      <c r="F47" s="520">
        <v>20234400001693</v>
      </c>
    </row>
    <row r="48" spans="1:6" ht="30">
      <c r="A48" s="218">
        <v>44995</v>
      </c>
      <c r="B48" s="630" t="s">
        <v>418</v>
      </c>
      <c r="C48" s="219">
        <v>13</v>
      </c>
      <c r="D48" s="220" t="s">
        <v>2149</v>
      </c>
      <c r="E48" s="223" t="s">
        <v>159</v>
      </c>
      <c r="F48" s="520">
        <v>20234600001223</v>
      </c>
    </row>
    <row r="49" spans="1:6" ht="30">
      <c r="A49" s="218">
        <v>44995</v>
      </c>
      <c r="B49" s="630" t="s">
        <v>418</v>
      </c>
      <c r="C49" s="219">
        <v>14</v>
      </c>
      <c r="D49" s="220" t="s">
        <v>2150</v>
      </c>
      <c r="E49" s="223" t="s">
        <v>160</v>
      </c>
      <c r="F49" s="520">
        <v>20234600001223</v>
      </c>
    </row>
    <row r="50" spans="1:6" ht="30">
      <c r="A50" s="218">
        <v>44995</v>
      </c>
      <c r="B50" s="630" t="s">
        <v>419</v>
      </c>
      <c r="C50" s="219">
        <v>222</v>
      </c>
      <c r="D50" s="220" t="s">
        <v>2151</v>
      </c>
      <c r="E50" s="223" t="s">
        <v>159</v>
      </c>
      <c r="F50" s="520">
        <v>20234600001223</v>
      </c>
    </row>
    <row r="51" spans="1:6" ht="30">
      <c r="A51" s="218">
        <v>44995</v>
      </c>
      <c r="B51" s="630" t="s">
        <v>419</v>
      </c>
      <c r="C51" s="219">
        <v>223</v>
      </c>
      <c r="D51" s="220" t="s">
        <v>2152</v>
      </c>
      <c r="E51" s="223" t="s">
        <v>159</v>
      </c>
      <c r="F51" s="520">
        <v>20234600001223</v>
      </c>
    </row>
    <row r="52" spans="1:6" ht="30">
      <c r="A52" s="218">
        <v>44995</v>
      </c>
      <c r="B52" s="630" t="s">
        <v>419</v>
      </c>
      <c r="C52" s="219">
        <v>224</v>
      </c>
      <c r="D52" s="220" t="s">
        <v>2153</v>
      </c>
      <c r="E52" s="223" t="s">
        <v>160</v>
      </c>
      <c r="F52" s="520">
        <v>20234600001223</v>
      </c>
    </row>
    <row r="53" spans="1:6" ht="30">
      <c r="A53" s="218">
        <v>44995</v>
      </c>
      <c r="B53" s="630" t="s">
        <v>419</v>
      </c>
      <c r="C53" s="219">
        <v>225</v>
      </c>
      <c r="D53" s="220" t="s">
        <v>2154</v>
      </c>
      <c r="E53" s="223" t="s">
        <v>160</v>
      </c>
      <c r="F53" s="520">
        <v>20234600001223</v>
      </c>
    </row>
    <row r="54" spans="1:6" ht="28">
      <c r="A54" s="218">
        <v>44998</v>
      </c>
      <c r="B54" s="630" t="s">
        <v>418</v>
      </c>
      <c r="C54" s="219">
        <v>24</v>
      </c>
      <c r="D54" s="220" t="s">
        <v>2179</v>
      </c>
      <c r="E54" s="223" t="s">
        <v>158</v>
      </c>
      <c r="F54" s="520">
        <v>20234300001133</v>
      </c>
    </row>
    <row r="55" spans="1:6" ht="28">
      <c r="A55" s="218">
        <v>44998</v>
      </c>
      <c r="B55" s="630" t="s">
        <v>419</v>
      </c>
      <c r="C55" s="219">
        <v>237</v>
      </c>
      <c r="D55" s="220" t="s">
        <v>2180</v>
      </c>
      <c r="E55" s="223" t="s">
        <v>158</v>
      </c>
      <c r="F55" s="520">
        <v>20234300001133</v>
      </c>
    </row>
    <row r="56" spans="1:6" ht="30">
      <c r="A56" s="218">
        <v>44998</v>
      </c>
      <c r="B56" s="630" t="s">
        <v>419</v>
      </c>
      <c r="C56" s="219">
        <v>238</v>
      </c>
      <c r="D56" s="220" t="s">
        <v>2181</v>
      </c>
      <c r="E56" s="223" t="s">
        <v>158</v>
      </c>
      <c r="F56" s="520">
        <v>20234300001133</v>
      </c>
    </row>
    <row r="57" spans="1:6" ht="75">
      <c r="A57" s="218">
        <v>44998</v>
      </c>
      <c r="B57" s="630" t="s">
        <v>418</v>
      </c>
      <c r="C57" s="219">
        <v>7</v>
      </c>
      <c r="D57" s="220" t="s">
        <v>2191</v>
      </c>
      <c r="E57" s="223" t="s">
        <v>153</v>
      </c>
      <c r="F57" s="520">
        <v>20232200000743</v>
      </c>
    </row>
    <row r="58" spans="1:6" ht="42">
      <c r="A58" s="218">
        <v>44998</v>
      </c>
      <c r="B58" s="630" t="s">
        <v>418</v>
      </c>
      <c r="C58" s="219">
        <v>27</v>
      </c>
      <c r="D58" s="220" t="s">
        <v>2192</v>
      </c>
      <c r="E58" s="223" t="s">
        <v>153</v>
      </c>
      <c r="F58" s="520">
        <v>20232200000743</v>
      </c>
    </row>
    <row r="59" spans="1:6" ht="28">
      <c r="A59" s="218">
        <v>44998</v>
      </c>
      <c r="B59" s="630" t="s">
        <v>418</v>
      </c>
      <c r="C59" s="219">
        <v>1</v>
      </c>
      <c r="D59" s="220" t="s">
        <v>2275</v>
      </c>
      <c r="E59" s="223" t="s">
        <v>148</v>
      </c>
      <c r="F59" s="520" t="s">
        <v>2278</v>
      </c>
    </row>
    <row r="60" spans="1:6" ht="28">
      <c r="A60" s="218">
        <v>44998</v>
      </c>
      <c r="B60" s="630" t="s">
        <v>419</v>
      </c>
      <c r="C60" s="219">
        <v>200</v>
      </c>
      <c r="D60" s="220" t="s">
        <v>2276</v>
      </c>
      <c r="E60" s="223" t="s">
        <v>148</v>
      </c>
      <c r="F60" s="520" t="s">
        <v>2278</v>
      </c>
    </row>
    <row r="61" spans="1:6">
      <c r="A61" s="218">
        <v>44998</v>
      </c>
      <c r="B61" s="630" t="s">
        <v>418</v>
      </c>
      <c r="C61" s="219">
        <v>3</v>
      </c>
      <c r="D61" s="220" t="s">
        <v>2275</v>
      </c>
      <c r="E61" s="223" t="s">
        <v>152</v>
      </c>
      <c r="F61" s="520" t="s">
        <v>2278</v>
      </c>
    </row>
    <row r="62" spans="1:6">
      <c r="A62" s="218">
        <v>44998</v>
      </c>
      <c r="B62" s="630" t="s">
        <v>419</v>
      </c>
      <c r="C62" s="219">
        <v>202</v>
      </c>
      <c r="D62" s="220" t="s">
        <v>2277</v>
      </c>
      <c r="E62" s="223" t="s">
        <v>152</v>
      </c>
      <c r="F62" s="520" t="s">
        <v>2278</v>
      </c>
    </row>
    <row r="63" spans="1:6" ht="34">
      <c r="A63" s="218">
        <v>44998</v>
      </c>
      <c r="B63" s="630" t="s">
        <v>419</v>
      </c>
      <c r="C63" s="219">
        <v>206</v>
      </c>
      <c r="D63" s="220" t="s">
        <v>2294</v>
      </c>
      <c r="E63" s="223" t="s">
        <v>189</v>
      </c>
      <c r="F63" s="691" t="s">
        <v>2295</v>
      </c>
    </row>
    <row r="64" spans="1:6" ht="34">
      <c r="A64" s="218">
        <v>44998</v>
      </c>
      <c r="B64" s="630" t="s">
        <v>419</v>
      </c>
      <c r="C64" s="219">
        <v>207</v>
      </c>
      <c r="D64" s="220" t="s">
        <v>2296</v>
      </c>
      <c r="E64" s="223" t="s">
        <v>189</v>
      </c>
      <c r="F64" s="691" t="s">
        <v>2295</v>
      </c>
    </row>
    <row r="65" spans="1:6" ht="34">
      <c r="A65" s="218">
        <v>44998</v>
      </c>
      <c r="B65" s="630" t="s">
        <v>419</v>
      </c>
      <c r="C65" s="219">
        <v>208</v>
      </c>
      <c r="D65" s="220" t="s">
        <v>2297</v>
      </c>
      <c r="E65" s="223" t="s">
        <v>189</v>
      </c>
      <c r="F65" s="691" t="s">
        <v>2295</v>
      </c>
    </row>
    <row r="66" spans="1:6" ht="28">
      <c r="A66" s="218">
        <v>45093</v>
      </c>
      <c r="B66" s="630" t="s">
        <v>419</v>
      </c>
      <c r="C66" s="219">
        <v>235</v>
      </c>
      <c r="D66" s="220" t="s">
        <v>3083</v>
      </c>
      <c r="E66" s="223" t="s">
        <v>156</v>
      </c>
      <c r="F66" s="691" t="s">
        <v>3084</v>
      </c>
    </row>
    <row r="67" spans="1:6">
      <c r="A67" s="586">
        <v>45100</v>
      </c>
      <c r="B67" s="939" t="s">
        <v>419</v>
      </c>
      <c r="C67" s="587">
        <v>222</v>
      </c>
      <c r="D67" s="940" t="s">
        <v>3112</v>
      </c>
      <c r="E67" s="223" t="s">
        <v>159</v>
      </c>
      <c r="F67" s="691">
        <v>20234600002913</v>
      </c>
    </row>
    <row r="68" spans="1:6">
      <c r="A68" s="586">
        <v>45100</v>
      </c>
      <c r="B68" s="939" t="s">
        <v>419</v>
      </c>
      <c r="C68" s="587">
        <v>223</v>
      </c>
      <c r="D68" s="940" t="s">
        <v>3112</v>
      </c>
      <c r="E68" s="223" t="s">
        <v>159</v>
      </c>
      <c r="F68" s="691">
        <v>20234600002913</v>
      </c>
    </row>
    <row r="69" spans="1:6">
      <c r="A69" s="586">
        <v>45100</v>
      </c>
      <c r="B69" s="939" t="s">
        <v>419</v>
      </c>
      <c r="C69" s="587">
        <v>224</v>
      </c>
      <c r="D69" s="940" t="s">
        <v>3112</v>
      </c>
      <c r="E69" s="223" t="s">
        <v>160</v>
      </c>
      <c r="F69" s="691">
        <v>20234600002913</v>
      </c>
    </row>
    <row r="70" spans="1:6">
      <c r="A70" s="586">
        <v>45100</v>
      </c>
      <c r="B70" s="939" t="s">
        <v>419</v>
      </c>
      <c r="C70" s="587">
        <v>225</v>
      </c>
      <c r="D70" s="940" t="s">
        <v>3112</v>
      </c>
      <c r="E70" s="223" t="s">
        <v>160</v>
      </c>
      <c r="F70" s="691">
        <v>20234600002913</v>
      </c>
    </row>
    <row r="71" spans="1:6">
      <c r="A71" s="218">
        <v>45103</v>
      </c>
      <c r="B71" s="630" t="s">
        <v>419</v>
      </c>
      <c r="C71" s="219">
        <v>209</v>
      </c>
      <c r="D71" s="220" t="s">
        <v>3113</v>
      </c>
      <c r="E71" s="223" t="s">
        <v>154</v>
      </c>
      <c r="F71" s="691">
        <v>20231900005003</v>
      </c>
    </row>
    <row r="72" spans="1:6" ht="42">
      <c r="A72" s="218">
        <v>45103</v>
      </c>
      <c r="B72" s="630" t="s">
        <v>419</v>
      </c>
      <c r="C72" s="219">
        <v>210</v>
      </c>
      <c r="D72" s="220" t="s">
        <v>3094</v>
      </c>
      <c r="E72" s="223" t="s">
        <v>153</v>
      </c>
      <c r="F72" s="691">
        <v>20232200001443</v>
      </c>
    </row>
    <row r="73" spans="1:6" ht="42">
      <c r="A73" s="218">
        <v>45103</v>
      </c>
      <c r="B73" s="630" t="s">
        <v>419</v>
      </c>
      <c r="C73" s="219">
        <v>211</v>
      </c>
      <c r="D73" s="220" t="s">
        <v>3094</v>
      </c>
      <c r="E73" s="223" t="s">
        <v>153</v>
      </c>
      <c r="F73" s="691">
        <v>20232200001443</v>
      </c>
    </row>
    <row r="74" spans="1:6">
      <c r="A74" s="218">
        <v>45103</v>
      </c>
      <c r="B74" s="630" t="s">
        <v>419</v>
      </c>
      <c r="C74" s="219">
        <v>218</v>
      </c>
      <c r="D74" s="220" t="s">
        <v>3094</v>
      </c>
      <c r="E74" s="223" t="s">
        <v>164</v>
      </c>
      <c r="F74" s="691">
        <v>20232200001443</v>
      </c>
    </row>
    <row r="75" spans="1:6" ht="30">
      <c r="A75" s="218">
        <v>45105</v>
      </c>
      <c r="B75" s="630" t="s">
        <v>419</v>
      </c>
      <c r="C75" s="219">
        <v>226</v>
      </c>
      <c r="D75" s="220" t="s">
        <v>3114</v>
      </c>
      <c r="E75" s="223" t="s">
        <v>162</v>
      </c>
      <c r="F75" s="520">
        <v>20234200004363</v>
      </c>
    </row>
    <row r="76" spans="1:6" ht="45">
      <c r="A76" s="218">
        <v>45105</v>
      </c>
      <c r="B76" s="630" t="s">
        <v>419</v>
      </c>
      <c r="C76" s="219">
        <v>227</v>
      </c>
      <c r="D76" s="220" t="s">
        <v>3117</v>
      </c>
      <c r="E76" s="223" t="s">
        <v>162</v>
      </c>
      <c r="F76" s="520">
        <v>20234200004363</v>
      </c>
    </row>
    <row r="77" spans="1:6" ht="30">
      <c r="A77" s="218">
        <v>45105</v>
      </c>
      <c r="B77" s="630" t="s">
        <v>419</v>
      </c>
      <c r="C77" s="219">
        <v>228</v>
      </c>
      <c r="D77" s="220" t="s">
        <v>3114</v>
      </c>
      <c r="E77" s="223" t="s">
        <v>162</v>
      </c>
      <c r="F77" s="520">
        <v>20234200004363</v>
      </c>
    </row>
    <row r="78" spans="1:6" ht="28">
      <c r="A78" s="218">
        <v>45107</v>
      </c>
      <c r="B78" s="630" t="s">
        <v>418</v>
      </c>
      <c r="C78" s="219">
        <v>16</v>
      </c>
      <c r="D78" s="220" t="s">
        <v>3118</v>
      </c>
      <c r="E78" s="223" t="s">
        <v>165</v>
      </c>
      <c r="F78" s="520">
        <v>20231600157713</v>
      </c>
    </row>
    <row r="79" spans="1:6" ht="30">
      <c r="A79" s="218">
        <v>45107</v>
      </c>
      <c r="B79" s="630" t="s">
        <v>418</v>
      </c>
      <c r="C79" s="219">
        <v>32</v>
      </c>
      <c r="D79" s="220" t="s">
        <v>3128</v>
      </c>
      <c r="E79" s="223" t="s">
        <v>165</v>
      </c>
      <c r="F79" s="520">
        <v>20231600157713</v>
      </c>
    </row>
    <row r="80" spans="1:6" ht="30">
      <c r="A80" s="218">
        <v>45107</v>
      </c>
      <c r="B80" s="630" t="s">
        <v>419</v>
      </c>
      <c r="C80" s="219">
        <v>229</v>
      </c>
      <c r="D80" s="220" t="s">
        <v>3132</v>
      </c>
      <c r="E80" s="223" t="s">
        <v>165</v>
      </c>
      <c r="F80" s="520">
        <v>20231600157713</v>
      </c>
    </row>
    <row r="81" spans="1:6" ht="28">
      <c r="A81" s="218">
        <v>45107</v>
      </c>
      <c r="B81" s="630" t="s">
        <v>419</v>
      </c>
      <c r="C81" s="219">
        <v>230</v>
      </c>
      <c r="D81" s="220" t="s">
        <v>3129</v>
      </c>
      <c r="E81" s="223" t="s">
        <v>165</v>
      </c>
      <c r="F81" s="520">
        <v>20231600157713</v>
      </c>
    </row>
    <row r="82" spans="1:6" ht="30">
      <c r="A82" s="218">
        <v>45107</v>
      </c>
      <c r="B82" s="630" t="s">
        <v>1912</v>
      </c>
      <c r="C82" s="219" t="s">
        <v>229</v>
      </c>
      <c r="D82" s="220" t="s">
        <v>3131</v>
      </c>
      <c r="E82" s="223" t="s">
        <v>165</v>
      </c>
      <c r="F82" s="520">
        <v>20231600157713</v>
      </c>
    </row>
    <row r="83" spans="1:6" ht="120">
      <c r="A83" s="218">
        <v>45107</v>
      </c>
      <c r="B83" s="630" t="s">
        <v>419</v>
      </c>
      <c r="C83" s="219">
        <v>237</v>
      </c>
      <c r="D83" s="220" t="s">
        <v>3205</v>
      </c>
      <c r="E83" s="223" t="s">
        <v>158</v>
      </c>
      <c r="F83" s="520">
        <v>20234300004463</v>
      </c>
    </row>
    <row r="84" spans="1:6" ht="28">
      <c r="A84" s="218">
        <v>45107</v>
      </c>
      <c r="B84" s="630" t="s">
        <v>419</v>
      </c>
      <c r="C84" s="219">
        <v>238</v>
      </c>
      <c r="D84" s="220" t="s">
        <v>3136</v>
      </c>
      <c r="E84" s="223" t="s">
        <v>158</v>
      </c>
      <c r="F84" s="520">
        <v>20234300004463</v>
      </c>
    </row>
    <row r="85" spans="1:6" ht="60">
      <c r="A85" s="218">
        <v>45107</v>
      </c>
      <c r="B85" s="630" t="s">
        <v>419</v>
      </c>
      <c r="C85" s="219">
        <v>239</v>
      </c>
      <c r="D85" s="220" t="s">
        <v>3206</v>
      </c>
      <c r="E85" s="223" t="s">
        <v>158</v>
      </c>
      <c r="F85" s="520">
        <v>20234300004463</v>
      </c>
    </row>
    <row r="86" spans="1:6" ht="45">
      <c r="A86" s="218">
        <v>45107</v>
      </c>
      <c r="B86" s="630" t="s">
        <v>419</v>
      </c>
      <c r="C86" s="219">
        <v>240</v>
      </c>
      <c r="D86" s="220" t="s">
        <v>3207</v>
      </c>
      <c r="E86" s="223" t="s">
        <v>158</v>
      </c>
      <c r="F86" s="520">
        <v>20234300004463</v>
      </c>
    </row>
    <row r="87" spans="1:6" ht="45">
      <c r="A87" s="218">
        <v>45107</v>
      </c>
      <c r="B87" s="630" t="s">
        <v>419</v>
      </c>
      <c r="C87" s="219">
        <v>241</v>
      </c>
      <c r="D87" s="220" t="s">
        <v>3208</v>
      </c>
      <c r="E87" s="223" t="s">
        <v>158</v>
      </c>
      <c r="F87" s="520">
        <v>20234300004463</v>
      </c>
    </row>
    <row r="88" spans="1:6">
      <c r="A88" s="218">
        <v>45113</v>
      </c>
      <c r="B88" s="630" t="s">
        <v>1912</v>
      </c>
      <c r="C88" s="219" t="s">
        <v>491</v>
      </c>
      <c r="D88" s="220" t="s">
        <v>3147</v>
      </c>
      <c r="E88" s="223" t="s">
        <v>163</v>
      </c>
      <c r="F88" s="520" t="s">
        <v>3150</v>
      </c>
    </row>
    <row r="89" spans="1:6" ht="30">
      <c r="A89" s="218">
        <v>45113</v>
      </c>
      <c r="B89" s="630" t="s">
        <v>418</v>
      </c>
      <c r="C89" s="219">
        <v>33</v>
      </c>
      <c r="D89" s="220" t="s">
        <v>3164</v>
      </c>
      <c r="E89" s="223" t="s">
        <v>163</v>
      </c>
      <c r="F89" s="520" t="s">
        <v>3150</v>
      </c>
    </row>
    <row r="90" spans="1:6">
      <c r="A90" s="218">
        <v>45113</v>
      </c>
      <c r="B90" s="630" t="s">
        <v>419</v>
      </c>
      <c r="C90" s="219">
        <v>232</v>
      </c>
      <c r="D90" s="220" t="s">
        <v>3148</v>
      </c>
      <c r="E90" s="223" t="s">
        <v>163</v>
      </c>
      <c r="F90" s="520" t="s">
        <v>3150</v>
      </c>
    </row>
    <row r="91" spans="1:6">
      <c r="A91" s="218">
        <v>45113</v>
      </c>
      <c r="B91" s="630" t="s">
        <v>419</v>
      </c>
      <c r="C91" s="219">
        <v>231</v>
      </c>
      <c r="D91" s="220" t="s">
        <v>3149</v>
      </c>
      <c r="E91" s="223" t="s">
        <v>163</v>
      </c>
      <c r="F91" s="520" t="s">
        <v>3150</v>
      </c>
    </row>
    <row r="92" spans="1:6">
      <c r="A92" s="218">
        <v>45113</v>
      </c>
      <c r="B92" s="630" t="s">
        <v>418</v>
      </c>
      <c r="C92" s="219">
        <v>18</v>
      </c>
      <c r="D92" s="220" t="s">
        <v>3195</v>
      </c>
      <c r="E92" s="223" t="s">
        <v>163</v>
      </c>
      <c r="F92" s="520" t="s">
        <v>3150</v>
      </c>
    </row>
    <row r="93" spans="1:6" ht="75">
      <c r="A93" s="218">
        <v>45118</v>
      </c>
      <c r="B93" s="630" t="s">
        <v>418</v>
      </c>
      <c r="C93" s="219">
        <v>8</v>
      </c>
      <c r="D93" s="220" t="s">
        <v>3171</v>
      </c>
      <c r="E93" s="223" t="s">
        <v>151</v>
      </c>
      <c r="F93" s="520">
        <v>20232300004973</v>
      </c>
    </row>
    <row r="94" spans="1:6">
      <c r="A94" s="218">
        <v>45118</v>
      </c>
      <c r="B94" s="630" t="s">
        <v>419</v>
      </c>
      <c r="C94" s="219">
        <v>216</v>
      </c>
      <c r="D94" s="220" t="s">
        <v>3182</v>
      </c>
      <c r="E94" s="223" t="s">
        <v>151</v>
      </c>
      <c r="F94" s="520">
        <v>20232300004973</v>
      </c>
    </row>
    <row r="95" spans="1:6" ht="45">
      <c r="A95" s="218">
        <v>45118</v>
      </c>
      <c r="B95" s="630" t="s">
        <v>419</v>
      </c>
      <c r="C95" s="219">
        <v>217</v>
      </c>
      <c r="D95" s="220" t="s">
        <v>3172</v>
      </c>
      <c r="E95" s="223" t="s">
        <v>151</v>
      </c>
      <c r="F95" s="520">
        <v>20232300004973</v>
      </c>
    </row>
    <row r="96" spans="1:6">
      <c r="A96" s="218">
        <v>45118</v>
      </c>
      <c r="B96" s="630" t="s">
        <v>419</v>
      </c>
      <c r="C96" s="219">
        <v>242</v>
      </c>
      <c r="D96" s="220" t="s">
        <v>3173</v>
      </c>
      <c r="E96" s="223" t="s">
        <v>151</v>
      </c>
      <c r="F96" s="520">
        <v>20232300004973</v>
      </c>
    </row>
    <row r="97" spans="1:6" ht="45">
      <c r="A97" s="218">
        <v>45118</v>
      </c>
      <c r="B97" s="630" t="s">
        <v>1912</v>
      </c>
      <c r="C97" s="219" t="s">
        <v>229</v>
      </c>
      <c r="D97" s="220" t="s">
        <v>3174</v>
      </c>
      <c r="E97" s="223" t="s">
        <v>151</v>
      </c>
      <c r="F97" s="520">
        <v>20232300004973</v>
      </c>
    </row>
    <row r="98" spans="1:6" ht="30">
      <c r="A98" s="218">
        <v>45120</v>
      </c>
      <c r="B98" s="630" t="s">
        <v>419</v>
      </c>
      <c r="C98" s="219">
        <v>233</v>
      </c>
      <c r="D98" s="220" t="s">
        <v>3202</v>
      </c>
      <c r="E98" s="223" t="s">
        <v>157</v>
      </c>
      <c r="F98" s="520">
        <v>20231300005273</v>
      </c>
    </row>
    <row r="99" spans="1:6" ht="30">
      <c r="A99" s="218">
        <v>45120</v>
      </c>
      <c r="B99" s="630" t="s">
        <v>419</v>
      </c>
      <c r="C99" s="219">
        <v>234</v>
      </c>
      <c r="D99" s="220" t="s">
        <v>3204</v>
      </c>
      <c r="E99" s="223" t="s">
        <v>157</v>
      </c>
      <c r="F99" s="520">
        <v>20231300005273</v>
      </c>
    </row>
    <row r="100" spans="1:6" ht="75">
      <c r="A100" s="218">
        <v>45120</v>
      </c>
      <c r="B100" s="630" t="s">
        <v>419</v>
      </c>
      <c r="C100" s="219">
        <v>239</v>
      </c>
      <c r="D100" s="220" t="s">
        <v>3212</v>
      </c>
      <c r="E100" s="223" t="s">
        <v>161</v>
      </c>
      <c r="F100" s="520">
        <v>20233000001113</v>
      </c>
    </row>
    <row r="101" spans="1:6" ht="60">
      <c r="A101" s="218">
        <v>45120</v>
      </c>
      <c r="B101" s="630" t="s">
        <v>419</v>
      </c>
      <c r="C101" s="219">
        <v>244</v>
      </c>
      <c r="D101" s="220" t="s">
        <v>3213</v>
      </c>
      <c r="E101" s="223" t="s">
        <v>161</v>
      </c>
      <c r="F101" s="520">
        <v>20233000001113</v>
      </c>
    </row>
    <row r="102" spans="1:6" ht="71" customHeight="1">
      <c r="A102" s="218">
        <v>45120</v>
      </c>
      <c r="B102" s="630" t="s">
        <v>418</v>
      </c>
      <c r="C102" s="219">
        <v>26</v>
      </c>
      <c r="D102" s="220" t="s">
        <v>3217</v>
      </c>
      <c r="E102" s="223" t="s">
        <v>161</v>
      </c>
      <c r="F102" s="520">
        <v>20233000001113</v>
      </c>
    </row>
    <row r="103" spans="1:6" ht="30">
      <c r="A103" s="218">
        <v>45124</v>
      </c>
      <c r="B103" s="630" t="s">
        <v>418</v>
      </c>
      <c r="C103" s="219">
        <v>4</v>
      </c>
      <c r="D103" s="220" t="s">
        <v>3226</v>
      </c>
      <c r="E103" s="223" t="s">
        <v>152</v>
      </c>
      <c r="F103" s="520">
        <v>20231400002293</v>
      </c>
    </row>
    <row r="104" spans="1:6" ht="30">
      <c r="A104" s="218">
        <v>45145</v>
      </c>
      <c r="B104" s="630" t="s">
        <v>421</v>
      </c>
      <c r="C104" s="219">
        <v>33</v>
      </c>
      <c r="D104" s="220" t="s">
        <v>3243</v>
      </c>
      <c r="E104" s="223" t="s">
        <v>151</v>
      </c>
      <c r="F104" s="520">
        <v>20232300005643</v>
      </c>
    </row>
    <row r="105" spans="1:6">
      <c r="A105" s="218">
        <v>45146</v>
      </c>
      <c r="B105" s="630" t="s">
        <v>421</v>
      </c>
      <c r="C105" s="219">
        <v>52</v>
      </c>
      <c r="D105" s="220" t="s">
        <v>3244</v>
      </c>
      <c r="E105" s="223" t="s">
        <v>160</v>
      </c>
      <c r="F105" s="520" t="s">
        <v>229</v>
      </c>
    </row>
    <row r="106" spans="1:6">
      <c r="A106" s="218"/>
      <c r="B106" s="630"/>
      <c r="C106" s="219"/>
      <c r="D106" s="220"/>
      <c r="E106" s="223"/>
      <c r="F106" s="520"/>
    </row>
    <row r="107" spans="1:6">
      <c r="A107" s="218"/>
      <c r="B107" s="630"/>
      <c r="C107" s="219"/>
      <c r="D107" s="220"/>
      <c r="E107" s="223"/>
      <c r="F107" s="520"/>
    </row>
    <row r="108" spans="1:6">
      <c r="A108" s="218"/>
      <c r="B108" s="630"/>
      <c r="C108" s="219"/>
      <c r="D108" s="220"/>
      <c r="E108" s="223"/>
      <c r="F108" s="520"/>
    </row>
    <row r="109" spans="1:6">
      <c r="A109" s="218"/>
      <c r="B109" s="630"/>
      <c r="C109" s="219"/>
      <c r="D109" s="220"/>
      <c r="E109" s="223"/>
      <c r="F109" s="520"/>
    </row>
    <row r="110" spans="1:6">
      <c r="A110" s="218"/>
      <c r="B110" s="630"/>
      <c r="C110" s="219"/>
      <c r="D110" s="220"/>
      <c r="E110" s="223"/>
      <c r="F110" s="520"/>
    </row>
    <row r="111" spans="1:6">
      <c r="A111" s="218"/>
      <c r="B111" s="630"/>
      <c r="C111" s="219"/>
      <c r="D111" s="220"/>
      <c r="E111" s="223"/>
      <c r="F111" s="520"/>
    </row>
    <row r="112" spans="1:6">
      <c r="A112" s="218"/>
      <c r="B112" s="630"/>
      <c r="C112" s="219"/>
      <c r="D112" s="220"/>
      <c r="E112" s="223"/>
      <c r="F112" s="520"/>
    </row>
    <row r="113" spans="1:6">
      <c r="A113" s="218"/>
      <c r="B113" s="630"/>
      <c r="C113" s="219"/>
      <c r="D113" s="220"/>
      <c r="E113" s="223"/>
      <c r="F113" s="520"/>
    </row>
    <row r="114" spans="1:6">
      <c r="A114" s="218"/>
      <c r="B114" s="630"/>
      <c r="C114" s="219"/>
      <c r="D114" s="220"/>
      <c r="E114" s="223"/>
      <c r="F114" s="520"/>
    </row>
    <row r="115" spans="1:6">
      <c r="A115" s="218"/>
      <c r="B115" s="630"/>
      <c r="C115" s="219"/>
      <c r="D115" s="220"/>
      <c r="E115" s="223"/>
      <c r="F115" s="520"/>
    </row>
    <row r="116" spans="1:6">
      <c r="A116" s="218"/>
      <c r="B116" s="630"/>
      <c r="C116" s="219"/>
      <c r="D116" s="220"/>
      <c r="E116" s="223"/>
      <c r="F116" s="520"/>
    </row>
    <row r="117" spans="1:6">
      <c r="A117" s="218"/>
      <c r="B117" s="630"/>
      <c r="C117" s="219"/>
      <c r="D117" s="220"/>
      <c r="E117" s="223"/>
      <c r="F117" s="520"/>
    </row>
    <row r="118" spans="1:6">
      <c r="A118" s="218"/>
      <c r="B118" s="630"/>
      <c r="C118" s="219"/>
      <c r="D118" s="220"/>
      <c r="E118" s="223"/>
      <c r="F118" s="520"/>
    </row>
    <row r="119" spans="1:6">
      <c r="A119" s="218"/>
      <c r="B119" s="630"/>
      <c r="C119" s="219"/>
      <c r="D119" s="220"/>
      <c r="E119" s="223"/>
      <c r="F119" s="520"/>
    </row>
    <row r="120" spans="1:6">
      <c r="A120" s="218"/>
      <c r="B120" s="630"/>
      <c r="C120" s="219"/>
      <c r="D120" s="220"/>
      <c r="E120" s="223"/>
      <c r="F120" s="520"/>
    </row>
    <row r="121" spans="1:6">
      <c r="A121" s="218"/>
      <c r="B121" s="630"/>
      <c r="C121" s="219"/>
      <c r="D121" s="220"/>
      <c r="E121" s="223"/>
      <c r="F121" s="520"/>
    </row>
    <row r="122" spans="1:6">
      <c r="A122" s="218"/>
      <c r="B122" s="630"/>
      <c r="C122" s="219"/>
      <c r="D122" s="220"/>
      <c r="E122" s="223"/>
      <c r="F122" s="520"/>
    </row>
    <row r="123" spans="1:6">
      <c r="A123" s="218"/>
      <c r="B123" s="630"/>
      <c r="C123" s="219"/>
      <c r="D123" s="220"/>
      <c r="E123" s="223"/>
      <c r="F123" s="520"/>
    </row>
    <row r="124" spans="1:6">
      <c r="A124" s="218"/>
      <c r="B124" s="630"/>
      <c r="C124" s="219"/>
      <c r="D124" s="220"/>
      <c r="E124" s="223"/>
      <c r="F124" s="520"/>
    </row>
    <row r="125" spans="1:6">
      <c r="A125" s="218"/>
      <c r="B125" s="630"/>
      <c r="C125" s="219"/>
      <c r="D125" s="220"/>
      <c r="E125" s="223"/>
      <c r="F125" s="520"/>
    </row>
    <row r="126" spans="1:6">
      <c r="A126" s="218"/>
      <c r="B126" s="630"/>
      <c r="C126" s="219"/>
      <c r="D126" s="220"/>
      <c r="E126" s="223"/>
      <c r="F126" s="520"/>
    </row>
    <row r="127" spans="1:6">
      <c r="A127" s="218"/>
      <c r="B127" s="630"/>
      <c r="C127" s="219"/>
      <c r="D127" s="220"/>
      <c r="E127" s="223"/>
      <c r="F127" s="520"/>
    </row>
    <row r="128" spans="1:6">
      <c r="A128" s="218"/>
      <c r="B128" s="630"/>
      <c r="C128" s="219"/>
      <c r="D128" s="220"/>
      <c r="E128" s="223"/>
      <c r="F128" s="520"/>
    </row>
    <row r="129" spans="1:6">
      <c r="A129" s="218"/>
      <c r="B129" s="630"/>
      <c r="C129" s="219"/>
      <c r="D129" s="220"/>
      <c r="E129" s="223"/>
      <c r="F129" s="520"/>
    </row>
    <row r="130" spans="1:6">
      <c r="A130" s="218"/>
      <c r="B130" s="630"/>
      <c r="C130" s="219"/>
      <c r="D130" s="220"/>
      <c r="E130" s="223"/>
      <c r="F130" s="222"/>
    </row>
    <row r="131" spans="1:6">
      <c r="A131" s="218"/>
      <c r="B131" s="630"/>
      <c r="C131" s="219"/>
      <c r="D131" s="220"/>
      <c r="E131" s="223"/>
      <c r="F131" s="222"/>
    </row>
    <row r="132" spans="1:6">
      <c r="A132" s="218"/>
      <c r="B132" s="630"/>
      <c r="C132" s="219"/>
      <c r="D132" s="220"/>
      <c r="E132" s="223"/>
      <c r="F132" s="222"/>
    </row>
    <row r="133" spans="1:6">
      <c r="A133" s="218"/>
      <c r="B133" s="630"/>
      <c r="C133" s="219"/>
      <c r="D133" s="220"/>
      <c r="E133" s="223"/>
      <c r="F133" s="222"/>
    </row>
    <row r="134" spans="1:6">
      <c r="A134" s="218"/>
      <c r="B134" s="630"/>
      <c r="C134" s="219"/>
      <c r="D134" s="220"/>
      <c r="E134" s="223"/>
      <c r="F134" s="222"/>
    </row>
    <row r="135" spans="1:6">
      <c r="A135" s="218"/>
      <c r="B135" s="630"/>
      <c r="C135" s="219"/>
      <c r="D135" s="220"/>
      <c r="E135" s="223"/>
      <c r="F135" s="222"/>
    </row>
    <row r="136" spans="1:6">
      <c r="A136" s="218"/>
      <c r="B136" s="630"/>
      <c r="C136" s="219"/>
      <c r="D136" s="220"/>
      <c r="E136" s="223"/>
      <c r="F136" s="222"/>
    </row>
    <row r="137" spans="1:6" ht="27" customHeight="1">
      <c r="A137" s="1674" t="s">
        <v>428</v>
      </c>
      <c r="B137" s="1674"/>
      <c r="C137" s="1674"/>
      <c r="D137" s="1674"/>
      <c r="E137" s="1674"/>
      <c r="F137" s="1674"/>
    </row>
  </sheetData>
  <autoFilter ref="A5:F5" xr:uid="{05ABBDFB-9CDA-4E45-866F-D76C72DA0513}"/>
  <mergeCells count="4">
    <mergeCell ref="A1:A3"/>
    <mergeCell ref="B1:E3"/>
    <mergeCell ref="A4:E4"/>
    <mergeCell ref="A137:F137"/>
  </mergeCell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33123996-019B-624E-B763-69CC4DC72D73}">
          <x14:formula1>
            <xm:f>'DATOS OCULTOS'!$C$3:$C$6</xm:f>
          </x14:formula1>
          <xm:sqref>B6 B8:B16</xm:sqref>
        </x14:dataValidation>
        <x14:dataValidation type="list" allowBlank="1" showInputMessage="1" showErrorMessage="1" xr:uid="{60C0FFEC-DE7A-DA42-A9AF-41E539E0D74A}">
          <x14:formula1>
            <xm:f>'DATOS OCULTOS'!$B$3:$B$21</xm:f>
          </x14:formula1>
          <xm:sqref>E57:E58 E6:E53 E66:E82 E93:E136</xm:sqref>
        </x14:dataValidation>
        <x14:dataValidation type="list" allowBlank="1" showInputMessage="1" showErrorMessage="1" xr:uid="{86C5086E-D247-D540-BFC3-729134CABBAA}">
          <x14:formula1>
            <xm:f>'DATOS OCULTOS'!$C$3:$C$7</xm:f>
          </x14:formula1>
          <xm:sqref>B7 B17:B21</xm:sqref>
        </x14:dataValidation>
        <x14:dataValidation type="list" allowBlank="1" showInputMessage="1" showErrorMessage="1" xr:uid="{B669EBB4-4A66-BB47-8763-2ECBBB0CE02C}">
          <x14:formula1>
            <xm:f>'DATOS OCULTOS'!$C$3:$C$8</xm:f>
          </x14:formula1>
          <xm:sqref>B57:B58 B22:B53 B66:B82 B93:B136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8D2F-487E-2944-8860-471F8DE1E148}">
  <dimension ref="A1:AR1000"/>
  <sheetViews>
    <sheetView topLeftCell="A7" zoomScale="109" zoomScaleNormal="85" workbookViewId="0">
      <selection activeCell="E9" sqref="E9"/>
    </sheetView>
  </sheetViews>
  <sheetFormatPr baseColWidth="10" defaultColWidth="12" defaultRowHeight="15" customHeight="1"/>
  <cols>
    <col min="1" max="1" width="4.5" style="459" customWidth="1"/>
    <col min="2" max="2" width="25.6640625" style="491" customWidth="1"/>
    <col min="3" max="4" width="17.5" style="459" customWidth="1"/>
    <col min="5" max="6" width="20.33203125" style="459" customWidth="1"/>
    <col min="7" max="7" width="33.5" style="459" customWidth="1"/>
    <col min="8" max="10" width="23.6640625" style="459" customWidth="1"/>
    <col min="11" max="11" width="19.83203125" style="459" customWidth="1"/>
    <col min="12" max="12" width="31" style="459" customWidth="1"/>
    <col min="13" max="15" width="20.1640625" style="459" customWidth="1"/>
    <col min="16" max="16" width="17.33203125" style="459" customWidth="1"/>
    <col min="17" max="17" width="35" style="459" customWidth="1"/>
    <col min="18" max="20" width="19.83203125" style="459" customWidth="1"/>
    <col min="21" max="21" width="17.33203125" style="459" customWidth="1"/>
    <col min="22" max="22" width="39.5" style="459" customWidth="1"/>
    <col min="23" max="24" width="20.6640625" style="459" customWidth="1"/>
    <col min="25" max="25" width="25" style="459" customWidth="1"/>
    <col min="26" max="26" width="20.6640625" style="459" customWidth="1"/>
    <col min="27" max="27" width="33.6640625" style="459" customWidth="1"/>
    <col min="28" max="30" width="19.5" style="459" customWidth="1"/>
    <col min="31" max="31" width="17.33203125" style="459" customWidth="1"/>
    <col min="32" max="32" width="40.33203125" style="459" customWidth="1"/>
    <col min="33" max="34" width="21.6640625" style="459" customWidth="1"/>
    <col min="35" max="35" width="19.5" style="459" customWidth="1"/>
    <col min="36" max="36" width="17.33203125" style="459" customWidth="1"/>
    <col min="37" max="44" width="9.5" style="459" customWidth="1"/>
    <col min="45" max="263" width="12" style="459"/>
    <col min="264" max="264" width="4.5" style="459" customWidth="1"/>
    <col min="265" max="265" width="25.6640625" style="459" customWidth="1"/>
    <col min="266" max="266" width="17.5" style="459" customWidth="1"/>
    <col min="267" max="268" width="20.33203125" style="459" customWidth="1"/>
    <col min="269" max="269" width="33.5" style="459" customWidth="1"/>
    <col min="270" max="271" width="23.6640625" style="459" customWidth="1"/>
    <col min="272" max="272" width="19.83203125" style="459" customWidth="1"/>
    <col min="273" max="273" width="31" style="459" customWidth="1"/>
    <col min="274" max="275" width="20.1640625" style="459" customWidth="1"/>
    <col min="276" max="276" width="17.33203125" style="459" customWidth="1"/>
    <col min="277" max="277" width="35" style="459" customWidth="1"/>
    <col min="278" max="279" width="19.83203125" style="459" customWidth="1"/>
    <col min="280" max="280" width="17.33203125" style="459" customWidth="1"/>
    <col min="281" max="281" width="39.5" style="459" customWidth="1"/>
    <col min="282" max="284" width="20.6640625" style="459" customWidth="1"/>
    <col min="285" max="285" width="33.6640625" style="459" customWidth="1"/>
    <col min="286" max="287" width="19.5" style="459" customWidth="1"/>
    <col min="288" max="288" width="17.33203125" style="459" customWidth="1"/>
    <col min="289" max="289" width="40.33203125" style="459" customWidth="1"/>
    <col min="290" max="290" width="21.6640625" style="459" customWidth="1"/>
    <col min="291" max="291" width="19.5" style="459" customWidth="1"/>
    <col min="292" max="292" width="17.33203125" style="459" customWidth="1"/>
    <col min="293" max="300" width="9.5" style="459" customWidth="1"/>
    <col min="301" max="519" width="12" style="459"/>
    <col min="520" max="520" width="4.5" style="459" customWidth="1"/>
    <col min="521" max="521" width="25.6640625" style="459" customWidth="1"/>
    <col min="522" max="522" width="17.5" style="459" customWidth="1"/>
    <col min="523" max="524" width="20.33203125" style="459" customWidth="1"/>
    <col min="525" max="525" width="33.5" style="459" customWidth="1"/>
    <col min="526" max="527" width="23.6640625" style="459" customWidth="1"/>
    <col min="528" max="528" width="19.83203125" style="459" customWidth="1"/>
    <col min="529" max="529" width="31" style="459" customWidth="1"/>
    <col min="530" max="531" width="20.1640625" style="459" customWidth="1"/>
    <col min="532" max="532" width="17.33203125" style="459" customWidth="1"/>
    <col min="533" max="533" width="35" style="459" customWidth="1"/>
    <col min="534" max="535" width="19.83203125" style="459" customWidth="1"/>
    <col min="536" max="536" width="17.33203125" style="459" customWidth="1"/>
    <col min="537" max="537" width="39.5" style="459" customWidth="1"/>
    <col min="538" max="540" width="20.6640625" style="459" customWidth="1"/>
    <col min="541" max="541" width="33.6640625" style="459" customWidth="1"/>
    <col min="542" max="543" width="19.5" style="459" customWidth="1"/>
    <col min="544" max="544" width="17.33203125" style="459" customWidth="1"/>
    <col min="545" max="545" width="40.33203125" style="459" customWidth="1"/>
    <col min="546" max="546" width="21.6640625" style="459" customWidth="1"/>
    <col min="547" max="547" width="19.5" style="459" customWidth="1"/>
    <col min="548" max="548" width="17.33203125" style="459" customWidth="1"/>
    <col min="549" max="556" width="9.5" style="459" customWidth="1"/>
    <col min="557" max="775" width="12" style="459"/>
    <col min="776" max="776" width="4.5" style="459" customWidth="1"/>
    <col min="777" max="777" width="25.6640625" style="459" customWidth="1"/>
    <col min="778" max="778" width="17.5" style="459" customWidth="1"/>
    <col min="779" max="780" width="20.33203125" style="459" customWidth="1"/>
    <col min="781" max="781" width="33.5" style="459" customWidth="1"/>
    <col min="782" max="783" width="23.6640625" style="459" customWidth="1"/>
    <col min="784" max="784" width="19.83203125" style="459" customWidth="1"/>
    <col min="785" max="785" width="31" style="459" customWidth="1"/>
    <col min="786" max="787" width="20.1640625" style="459" customWidth="1"/>
    <col min="788" max="788" width="17.33203125" style="459" customWidth="1"/>
    <col min="789" max="789" width="35" style="459" customWidth="1"/>
    <col min="790" max="791" width="19.83203125" style="459" customWidth="1"/>
    <col min="792" max="792" width="17.33203125" style="459" customWidth="1"/>
    <col min="793" max="793" width="39.5" style="459" customWidth="1"/>
    <col min="794" max="796" width="20.6640625" style="459" customWidth="1"/>
    <col min="797" max="797" width="33.6640625" style="459" customWidth="1"/>
    <col min="798" max="799" width="19.5" style="459" customWidth="1"/>
    <col min="800" max="800" width="17.33203125" style="459" customWidth="1"/>
    <col min="801" max="801" width="40.33203125" style="459" customWidth="1"/>
    <col min="802" max="802" width="21.6640625" style="459" customWidth="1"/>
    <col min="803" max="803" width="19.5" style="459" customWidth="1"/>
    <col min="804" max="804" width="17.33203125" style="459" customWidth="1"/>
    <col min="805" max="812" width="9.5" style="459" customWidth="1"/>
    <col min="813" max="1031" width="12" style="459"/>
    <col min="1032" max="1032" width="4.5" style="459" customWidth="1"/>
    <col min="1033" max="1033" width="25.6640625" style="459" customWidth="1"/>
    <col min="1034" max="1034" width="17.5" style="459" customWidth="1"/>
    <col min="1035" max="1036" width="20.33203125" style="459" customWidth="1"/>
    <col min="1037" max="1037" width="33.5" style="459" customWidth="1"/>
    <col min="1038" max="1039" width="23.6640625" style="459" customWidth="1"/>
    <col min="1040" max="1040" width="19.83203125" style="459" customWidth="1"/>
    <col min="1041" max="1041" width="31" style="459" customWidth="1"/>
    <col min="1042" max="1043" width="20.1640625" style="459" customWidth="1"/>
    <col min="1044" max="1044" width="17.33203125" style="459" customWidth="1"/>
    <col min="1045" max="1045" width="35" style="459" customWidth="1"/>
    <col min="1046" max="1047" width="19.83203125" style="459" customWidth="1"/>
    <col min="1048" max="1048" width="17.33203125" style="459" customWidth="1"/>
    <col min="1049" max="1049" width="39.5" style="459" customWidth="1"/>
    <col min="1050" max="1052" width="20.6640625" style="459" customWidth="1"/>
    <col min="1053" max="1053" width="33.6640625" style="459" customWidth="1"/>
    <col min="1054" max="1055" width="19.5" style="459" customWidth="1"/>
    <col min="1056" max="1056" width="17.33203125" style="459" customWidth="1"/>
    <col min="1057" max="1057" width="40.33203125" style="459" customWidth="1"/>
    <col min="1058" max="1058" width="21.6640625" style="459" customWidth="1"/>
    <col min="1059" max="1059" width="19.5" style="459" customWidth="1"/>
    <col min="1060" max="1060" width="17.33203125" style="459" customWidth="1"/>
    <col min="1061" max="1068" width="9.5" style="459" customWidth="1"/>
    <col min="1069" max="1287" width="12" style="459"/>
    <col min="1288" max="1288" width="4.5" style="459" customWidth="1"/>
    <col min="1289" max="1289" width="25.6640625" style="459" customWidth="1"/>
    <col min="1290" max="1290" width="17.5" style="459" customWidth="1"/>
    <col min="1291" max="1292" width="20.33203125" style="459" customWidth="1"/>
    <col min="1293" max="1293" width="33.5" style="459" customWidth="1"/>
    <col min="1294" max="1295" width="23.6640625" style="459" customWidth="1"/>
    <col min="1296" max="1296" width="19.83203125" style="459" customWidth="1"/>
    <col min="1297" max="1297" width="31" style="459" customWidth="1"/>
    <col min="1298" max="1299" width="20.1640625" style="459" customWidth="1"/>
    <col min="1300" max="1300" width="17.33203125" style="459" customWidth="1"/>
    <col min="1301" max="1301" width="35" style="459" customWidth="1"/>
    <col min="1302" max="1303" width="19.83203125" style="459" customWidth="1"/>
    <col min="1304" max="1304" width="17.33203125" style="459" customWidth="1"/>
    <col min="1305" max="1305" width="39.5" style="459" customWidth="1"/>
    <col min="1306" max="1308" width="20.6640625" style="459" customWidth="1"/>
    <col min="1309" max="1309" width="33.6640625" style="459" customWidth="1"/>
    <col min="1310" max="1311" width="19.5" style="459" customWidth="1"/>
    <col min="1312" max="1312" width="17.33203125" style="459" customWidth="1"/>
    <col min="1313" max="1313" width="40.33203125" style="459" customWidth="1"/>
    <col min="1314" max="1314" width="21.6640625" style="459" customWidth="1"/>
    <col min="1315" max="1315" width="19.5" style="459" customWidth="1"/>
    <col min="1316" max="1316" width="17.33203125" style="459" customWidth="1"/>
    <col min="1317" max="1324" width="9.5" style="459" customWidth="1"/>
    <col min="1325" max="1543" width="12" style="459"/>
    <col min="1544" max="1544" width="4.5" style="459" customWidth="1"/>
    <col min="1545" max="1545" width="25.6640625" style="459" customWidth="1"/>
    <col min="1546" max="1546" width="17.5" style="459" customWidth="1"/>
    <col min="1547" max="1548" width="20.33203125" style="459" customWidth="1"/>
    <col min="1549" max="1549" width="33.5" style="459" customWidth="1"/>
    <col min="1550" max="1551" width="23.6640625" style="459" customWidth="1"/>
    <col min="1552" max="1552" width="19.83203125" style="459" customWidth="1"/>
    <col min="1553" max="1553" width="31" style="459" customWidth="1"/>
    <col min="1554" max="1555" width="20.1640625" style="459" customWidth="1"/>
    <col min="1556" max="1556" width="17.33203125" style="459" customWidth="1"/>
    <col min="1557" max="1557" width="35" style="459" customWidth="1"/>
    <col min="1558" max="1559" width="19.83203125" style="459" customWidth="1"/>
    <col min="1560" max="1560" width="17.33203125" style="459" customWidth="1"/>
    <col min="1561" max="1561" width="39.5" style="459" customWidth="1"/>
    <col min="1562" max="1564" width="20.6640625" style="459" customWidth="1"/>
    <col min="1565" max="1565" width="33.6640625" style="459" customWidth="1"/>
    <col min="1566" max="1567" width="19.5" style="459" customWidth="1"/>
    <col min="1568" max="1568" width="17.33203125" style="459" customWidth="1"/>
    <col min="1569" max="1569" width="40.33203125" style="459" customWidth="1"/>
    <col min="1570" max="1570" width="21.6640625" style="459" customWidth="1"/>
    <col min="1571" max="1571" width="19.5" style="459" customWidth="1"/>
    <col min="1572" max="1572" width="17.33203125" style="459" customWidth="1"/>
    <col min="1573" max="1580" width="9.5" style="459" customWidth="1"/>
    <col min="1581" max="1799" width="12" style="459"/>
    <col min="1800" max="1800" width="4.5" style="459" customWidth="1"/>
    <col min="1801" max="1801" width="25.6640625" style="459" customWidth="1"/>
    <col min="1802" max="1802" width="17.5" style="459" customWidth="1"/>
    <col min="1803" max="1804" width="20.33203125" style="459" customWidth="1"/>
    <col min="1805" max="1805" width="33.5" style="459" customWidth="1"/>
    <col min="1806" max="1807" width="23.6640625" style="459" customWidth="1"/>
    <col min="1808" max="1808" width="19.83203125" style="459" customWidth="1"/>
    <col min="1809" max="1809" width="31" style="459" customWidth="1"/>
    <col min="1810" max="1811" width="20.1640625" style="459" customWidth="1"/>
    <col min="1812" max="1812" width="17.33203125" style="459" customWidth="1"/>
    <col min="1813" max="1813" width="35" style="459" customWidth="1"/>
    <col min="1814" max="1815" width="19.83203125" style="459" customWidth="1"/>
    <col min="1816" max="1816" width="17.33203125" style="459" customWidth="1"/>
    <col min="1817" max="1817" width="39.5" style="459" customWidth="1"/>
    <col min="1818" max="1820" width="20.6640625" style="459" customWidth="1"/>
    <col min="1821" max="1821" width="33.6640625" style="459" customWidth="1"/>
    <col min="1822" max="1823" width="19.5" style="459" customWidth="1"/>
    <col min="1824" max="1824" width="17.33203125" style="459" customWidth="1"/>
    <col min="1825" max="1825" width="40.33203125" style="459" customWidth="1"/>
    <col min="1826" max="1826" width="21.6640625" style="459" customWidth="1"/>
    <col min="1827" max="1827" width="19.5" style="459" customWidth="1"/>
    <col min="1828" max="1828" width="17.33203125" style="459" customWidth="1"/>
    <col min="1829" max="1836" width="9.5" style="459" customWidth="1"/>
    <col min="1837" max="2055" width="12" style="459"/>
    <col min="2056" max="2056" width="4.5" style="459" customWidth="1"/>
    <col min="2057" max="2057" width="25.6640625" style="459" customWidth="1"/>
    <col min="2058" max="2058" width="17.5" style="459" customWidth="1"/>
    <col min="2059" max="2060" width="20.33203125" style="459" customWidth="1"/>
    <col min="2061" max="2061" width="33.5" style="459" customWidth="1"/>
    <col min="2062" max="2063" width="23.6640625" style="459" customWidth="1"/>
    <col min="2064" max="2064" width="19.83203125" style="459" customWidth="1"/>
    <col min="2065" max="2065" width="31" style="459" customWidth="1"/>
    <col min="2066" max="2067" width="20.1640625" style="459" customWidth="1"/>
    <col min="2068" max="2068" width="17.33203125" style="459" customWidth="1"/>
    <col min="2069" max="2069" width="35" style="459" customWidth="1"/>
    <col min="2070" max="2071" width="19.83203125" style="459" customWidth="1"/>
    <col min="2072" max="2072" width="17.33203125" style="459" customWidth="1"/>
    <col min="2073" max="2073" width="39.5" style="459" customWidth="1"/>
    <col min="2074" max="2076" width="20.6640625" style="459" customWidth="1"/>
    <col min="2077" max="2077" width="33.6640625" style="459" customWidth="1"/>
    <col min="2078" max="2079" width="19.5" style="459" customWidth="1"/>
    <col min="2080" max="2080" width="17.33203125" style="459" customWidth="1"/>
    <col min="2081" max="2081" width="40.33203125" style="459" customWidth="1"/>
    <col min="2082" max="2082" width="21.6640625" style="459" customWidth="1"/>
    <col min="2083" max="2083" width="19.5" style="459" customWidth="1"/>
    <col min="2084" max="2084" width="17.33203125" style="459" customWidth="1"/>
    <col min="2085" max="2092" width="9.5" style="459" customWidth="1"/>
    <col min="2093" max="2311" width="12" style="459"/>
    <col min="2312" max="2312" width="4.5" style="459" customWidth="1"/>
    <col min="2313" max="2313" width="25.6640625" style="459" customWidth="1"/>
    <col min="2314" max="2314" width="17.5" style="459" customWidth="1"/>
    <col min="2315" max="2316" width="20.33203125" style="459" customWidth="1"/>
    <col min="2317" max="2317" width="33.5" style="459" customWidth="1"/>
    <col min="2318" max="2319" width="23.6640625" style="459" customWidth="1"/>
    <col min="2320" max="2320" width="19.83203125" style="459" customWidth="1"/>
    <col min="2321" max="2321" width="31" style="459" customWidth="1"/>
    <col min="2322" max="2323" width="20.1640625" style="459" customWidth="1"/>
    <col min="2324" max="2324" width="17.33203125" style="459" customWidth="1"/>
    <col min="2325" max="2325" width="35" style="459" customWidth="1"/>
    <col min="2326" max="2327" width="19.83203125" style="459" customWidth="1"/>
    <col min="2328" max="2328" width="17.33203125" style="459" customWidth="1"/>
    <col min="2329" max="2329" width="39.5" style="459" customWidth="1"/>
    <col min="2330" max="2332" width="20.6640625" style="459" customWidth="1"/>
    <col min="2333" max="2333" width="33.6640625" style="459" customWidth="1"/>
    <col min="2334" max="2335" width="19.5" style="459" customWidth="1"/>
    <col min="2336" max="2336" width="17.33203125" style="459" customWidth="1"/>
    <col min="2337" max="2337" width="40.33203125" style="459" customWidth="1"/>
    <col min="2338" max="2338" width="21.6640625" style="459" customWidth="1"/>
    <col min="2339" max="2339" width="19.5" style="459" customWidth="1"/>
    <col min="2340" max="2340" width="17.33203125" style="459" customWidth="1"/>
    <col min="2341" max="2348" width="9.5" style="459" customWidth="1"/>
    <col min="2349" max="2567" width="12" style="459"/>
    <col min="2568" max="2568" width="4.5" style="459" customWidth="1"/>
    <col min="2569" max="2569" width="25.6640625" style="459" customWidth="1"/>
    <col min="2570" max="2570" width="17.5" style="459" customWidth="1"/>
    <col min="2571" max="2572" width="20.33203125" style="459" customWidth="1"/>
    <col min="2573" max="2573" width="33.5" style="459" customWidth="1"/>
    <col min="2574" max="2575" width="23.6640625" style="459" customWidth="1"/>
    <col min="2576" max="2576" width="19.83203125" style="459" customWidth="1"/>
    <col min="2577" max="2577" width="31" style="459" customWidth="1"/>
    <col min="2578" max="2579" width="20.1640625" style="459" customWidth="1"/>
    <col min="2580" max="2580" width="17.33203125" style="459" customWidth="1"/>
    <col min="2581" max="2581" width="35" style="459" customWidth="1"/>
    <col min="2582" max="2583" width="19.83203125" style="459" customWidth="1"/>
    <col min="2584" max="2584" width="17.33203125" style="459" customWidth="1"/>
    <col min="2585" max="2585" width="39.5" style="459" customWidth="1"/>
    <col min="2586" max="2588" width="20.6640625" style="459" customWidth="1"/>
    <col min="2589" max="2589" width="33.6640625" style="459" customWidth="1"/>
    <col min="2590" max="2591" width="19.5" style="459" customWidth="1"/>
    <col min="2592" max="2592" width="17.33203125" style="459" customWidth="1"/>
    <col min="2593" max="2593" width="40.33203125" style="459" customWidth="1"/>
    <col min="2594" max="2594" width="21.6640625" style="459" customWidth="1"/>
    <col min="2595" max="2595" width="19.5" style="459" customWidth="1"/>
    <col min="2596" max="2596" width="17.33203125" style="459" customWidth="1"/>
    <col min="2597" max="2604" width="9.5" style="459" customWidth="1"/>
    <col min="2605" max="2823" width="12" style="459"/>
    <col min="2824" max="2824" width="4.5" style="459" customWidth="1"/>
    <col min="2825" max="2825" width="25.6640625" style="459" customWidth="1"/>
    <col min="2826" max="2826" width="17.5" style="459" customWidth="1"/>
    <col min="2827" max="2828" width="20.33203125" style="459" customWidth="1"/>
    <col min="2829" max="2829" width="33.5" style="459" customWidth="1"/>
    <col min="2830" max="2831" width="23.6640625" style="459" customWidth="1"/>
    <col min="2832" max="2832" width="19.83203125" style="459" customWidth="1"/>
    <col min="2833" max="2833" width="31" style="459" customWidth="1"/>
    <col min="2834" max="2835" width="20.1640625" style="459" customWidth="1"/>
    <col min="2836" max="2836" width="17.33203125" style="459" customWidth="1"/>
    <col min="2837" max="2837" width="35" style="459" customWidth="1"/>
    <col min="2838" max="2839" width="19.83203125" style="459" customWidth="1"/>
    <col min="2840" max="2840" width="17.33203125" style="459" customWidth="1"/>
    <col min="2841" max="2841" width="39.5" style="459" customWidth="1"/>
    <col min="2842" max="2844" width="20.6640625" style="459" customWidth="1"/>
    <col min="2845" max="2845" width="33.6640625" style="459" customWidth="1"/>
    <col min="2846" max="2847" width="19.5" style="459" customWidth="1"/>
    <col min="2848" max="2848" width="17.33203125" style="459" customWidth="1"/>
    <col min="2849" max="2849" width="40.33203125" style="459" customWidth="1"/>
    <col min="2850" max="2850" width="21.6640625" style="459" customWidth="1"/>
    <col min="2851" max="2851" width="19.5" style="459" customWidth="1"/>
    <col min="2852" max="2852" width="17.33203125" style="459" customWidth="1"/>
    <col min="2853" max="2860" width="9.5" style="459" customWidth="1"/>
    <col min="2861" max="3079" width="12" style="459"/>
    <col min="3080" max="3080" width="4.5" style="459" customWidth="1"/>
    <col min="3081" max="3081" width="25.6640625" style="459" customWidth="1"/>
    <col min="3082" max="3082" width="17.5" style="459" customWidth="1"/>
    <col min="3083" max="3084" width="20.33203125" style="459" customWidth="1"/>
    <col min="3085" max="3085" width="33.5" style="459" customWidth="1"/>
    <col min="3086" max="3087" width="23.6640625" style="459" customWidth="1"/>
    <col min="3088" max="3088" width="19.83203125" style="459" customWidth="1"/>
    <col min="3089" max="3089" width="31" style="459" customWidth="1"/>
    <col min="3090" max="3091" width="20.1640625" style="459" customWidth="1"/>
    <col min="3092" max="3092" width="17.33203125" style="459" customWidth="1"/>
    <col min="3093" max="3093" width="35" style="459" customWidth="1"/>
    <col min="3094" max="3095" width="19.83203125" style="459" customWidth="1"/>
    <col min="3096" max="3096" width="17.33203125" style="459" customWidth="1"/>
    <col min="3097" max="3097" width="39.5" style="459" customWidth="1"/>
    <col min="3098" max="3100" width="20.6640625" style="459" customWidth="1"/>
    <col min="3101" max="3101" width="33.6640625" style="459" customWidth="1"/>
    <col min="3102" max="3103" width="19.5" style="459" customWidth="1"/>
    <col min="3104" max="3104" width="17.33203125" style="459" customWidth="1"/>
    <col min="3105" max="3105" width="40.33203125" style="459" customWidth="1"/>
    <col min="3106" max="3106" width="21.6640625" style="459" customWidth="1"/>
    <col min="3107" max="3107" width="19.5" style="459" customWidth="1"/>
    <col min="3108" max="3108" width="17.33203125" style="459" customWidth="1"/>
    <col min="3109" max="3116" width="9.5" style="459" customWidth="1"/>
    <col min="3117" max="3335" width="12" style="459"/>
    <col min="3336" max="3336" width="4.5" style="459" customWidth="1"/>
    <col min="3337" max="3337" width="25.6640625" style="459" customWidth="1"/>
    <col min="3338" max="3338" width="17.5" style="459" customWidth="1"/>
    <col min="3339" max="3340" width="20.33203125" style="459" customWidth="1"/>
    <col min="3341" max="3341" width="33.5" style="459" customWidth="1"/>
    <col min="3342" max="3343" width="23.6640625" style="459" customWidth="1"/>
    <col min="3344" max="3344" width="19.83203125" style="459" customWidth="1"/>
    <col min="3345" max="3345" width="31" style="459" customWidth="1"/>
    <col min="3346" max="3347" width="20.1640625" style="459" customWidth="1"/>
    <col min="3348" max="3348" width="17.33203125" style="459" customWidth="1"/>
    <col min="3349" max="3349" width="35" style="459" customWidth="1"/>
    <col min="3350" max="3351" width="19.83203125" style="459" customWidth="1"/>
    <col min="3352" max="3352" width="17.33203125" style="459" customWidth="1"/>
    <col min="3353" max="3353" width="39.5" style="459" customWidth="1"/>
    <col min="3354" max="3356" width="20.6640625" style="459" customWidth="1"/>
    <col min="3357" max="3357" width="33.6640625" style="459" customWidth="1"/>
    <col min="3358" max="3359" width="19.5" style="459" customWidth="1"/>
    <col min="3360" max="3360" width="17.33203125" style="459" customWidth="1"/>
    <col min="3361" max="3361" width="40.33203125" style="459" customWidth="1"/>
    <col min="3362" max="3362" width="21.6640625" style="459" customWidth="1"/>
    <col min="3363" max="3363" width="19.5" style="459" customWidth="1"/>
    <col min="3364" max="3364" width="17.33203125" style="459" customWidth="1"/>
    <col min="3365" max="3372" width="9.5" style="459" customWidth="1"/>
    <col min="3373" max="3591" width="12" style="459"/>
    <col min="3592" max="3592" width="4.5" style="459" customWidth="1"/>
    <col min="3593" max="3593" width="25.6640625" style="459" customWidth="1"/>
    <col min="3594" max="3594" width="17.5" style="459" customWidth="1"/>
    <col min="3595" max="3596" width="20.33203125" style="459" customWidth="1"/>
    <col min="3597" max="3597" width="33.5" style="459" customWidth="1"/>
    <col min="3598" max="3599" width="23.6640625" style="459" customWidth="1"/>
    <col min="3600" max="3600" width="19.83203125" style="459" customWidth="1"/>
    <col min="3601" max="3601" width="31" style="459" customWidth="1"/>
    <col min="3602" max="3603" width="20.1640625" style="459" customWidth="1"/>
    <col min="3604" max="3604" width="17.33203125" style="459" customWidth="1"/>
    <col min="3605" max="3605" width="35" style="459" customWidth="1"/>
    <col min="3606" max="3607" width="19.83203125" style="459" customWidth="1"/>
    <col min="3608" max="3608" width="17.33203125" style="459" customWidth="1"/>
    <col min="3609" max="3609" width="39.5" style="459" customWidth="1"/>
    <col min="3610" max="3612" width="20.6640625" style="459" customWidth="1"/>
    <col min="3613" max="3613" width="33.6640625" style="459" customWidth="1"/>
    <col min="3614" max="3615" width="19.5" style="459" customWidth="1"/>
    <col min="3616" max="3616" width="17.33203125" style="459" customWidth="1"/>
    <col min="3617" max="3617" width="40.33203125" style="459" customWidth="1"/>
    <col min="3618" max="3618" width="21.6640625" style="459" customWidth="1"/>
    <col min="3619" max="3619" width="19.5" style="459" customWidth="1"/>
    <col min="3620" max="3620" width="17.33203125" style="459" customWidth="1"/>
    <col min="3621" max="3628" width="9.5" style="459" customWidth="1"/>
    <col min="3629" max="3847" width="12" style="459"/>
    <col min="3848" max="3848" width="4.5" style="459" customWidth="1"/>
    <col min="3849" max="3849" width="25.6640625" style="459" customWidth="1"/>
    <col min="3850" max="3850" width="17.5" style="459" customWidth="1"/>
    <col min="3851" max="3852" width="20.33203125" style="459" customWidth="1"/>
    <col min="3853" max="3853" width="33.5" style="459" customWidth="1"/>
    <col min="3854" max="3855" width="23.6640625" style="459" customWidth="1"/>
    <col min="3856" max="3856" width="19.83203125" style="459" customWidth="1"/>
    <col min="3857" max="3857" width="31" style="459" customWidth="1"/>
    <col min="3858" max="3859" width="20.1640625" style="459" customWidth="1"/>
    <col min="3860" max="3860" width="17.33203125" style="459" customWidth="1"/>
    <col min="3861" max="3861" width="35" style="459" customWidth="1"/>
    <col min="3862" max="3863" width="19.83203125" style="459" customWidth="1"/>
    <col min="3864" max="3864" width="17.33203125" style="459" customWidth="1"/>
    <col min="3865" max="3865" width="39.5" style="459" customWidth="1"/>
    <col min="3866" max="3868" width="20.6640625" style="459" customWidth="1"/>
    <col min="3869" max="3869" width="33.6640625" style="459" customWidth="1"/>
    <col min="3870" max="3871" width="19.5" style="459" customWidth="1"/>
    <col min="3872" max="3872" width="17.33203125" style="459" customWidth="1"/>
    <col min="3873" max="3873" width="40.33203125" style="459" customWidth="1"/>
    <col min="3874" max="3874" width="21.6640625" style="459" customWidth="1"/>
    <col min="3875" max="3875" width="19.5" style="459" customWidth="1"/>
    <col min="3876" max="3876" width="17.33203125" style="459" customWidth="1"/>
    <col min="3877" max="3884" width="9.5" style="459" customWidth="1"/>
    <col min="3885" max="4103" width="12" style="459"/>
    <col min="4104" max="4104" width="4.5" style="459" customWidth="1"/>
    <col min="4105" max="4105" width="25.6640625" style="459" customWidth="1"/>
    <col min="4106" max="4106" width="17.5" style="459" customWidth="1"/>
    <col min="4107" max="4108" width="20.33203125" style="459" customWidth="1"/>
    <col min="4109" max="4109" width="33.5" style="459" customWidth="1"/>
    <col min="4110" max="4111" width="23.6640625" style="459" customWidth="1"/>
    <col min="4112" max="4112" width="19.83203125" style="459" customWidth="1"/>
    <col min="4113" max="4113" width="31" style="459" customWidth="1"/>
    <col min="4114" max="4115" width="20.1640625" style="459" customWidth="1"/>
    <col min="4116" max="4116" width="17.33203125" style="459" customWidth="1"/>
    <col min="4117" max="4117" width="35" style="459" customWidth="1"/>
    <col min="4118" max="4119" width="19.83203125" style="459" customWidth="1"/>
    <col min="4120" max="4120" width="17.33203125" style="459" customWidth="1"/>
    <col min="4121" max="4121" width="39.5" style="459" customWidth="1"/>
    <col min="4122" max="4124" width="20.6640625" style="459" customWidth="1"/>
    <col min="4125" max="4125" width="33.6640625" style="459" customWidth="1"/>
    <col min="4126" max="4127" width="19.5" style="459" customWidth="1"/>
    <col min="4128" max="4128" width="17.33203125" style="459" customWidth="1"/>
    <col min="4129" max="4129" width="40.33203125" style="459" customWidth="1"/>
    <col min="4130" max="4130" width="21.6640625" style="459" customWidth="1"/>
    <col min="4131" max="4131" width="19.5" style="459" customWidth="1"/>
    <col min="4132" max="4132" width="17.33203125" style="459" customWidth="1"/>
    <col min="4133" max="4140" width="9.5" style="459" customWidth="1"/>
    <col min="4141" max="4359" width="12" style="459"/>
    <col min="4360" max="4360" width="4.5" style="459" customWidth="1"/>
    <col min="4361" max="4361" width="25.6640625" style="459" customWidth="1"/>
    <col min="4362" max="4362" width="17.5" style="459" customWidth="1"/>
    <col min="4363" max="4364" width="20.33203125" style="459" customWidth="1"/>
    <col min="4365" max="4365" width="33.5" style="459" customWidth="1"/>
    <col min="4366" max="4367" width="23.6640625" style="459" customWidth="1"/>
    <col min="4368" max="4368" width="19.83203125" style="459" customWidth="1"/>
    <col min="4369" max="4369" width="31" style="459" customWidth="1"/>
    <col min="4370" max="4371" width="20.1640625" style="459" customWidth="1"/>
    <col min="4372" max="4372" width="17.33203125" style="459" customWidth="1"/>
    <col min="4373" max="4373" width="35" style="459" customWidth="1"/>
    <col min="4374" max="4375" width="19.83203125" style="459" customWidth="1"/>
    <col min="4376" max="4376" width="17.33203125" style="459" customWidth="1"/>
    <col min="4377" max="4377" width="39.5" style="459" customWidth="1"/>
    <col min="4378" max="4380" width="20.6640625" style="459" customWidth="1"/>
    <col min="4381" max="4381" width="33.6640625" style="459" customWidth="1"/>
    <col min="4382" max="4383" width="19.5" style="459" customWidth="1"/>
    <col min="4384" max="4384" width="17.33203125" style="459" customWidth="1"/>
    <col min="4385" max="4385" width="40.33203125" style="459" customWidth="1"/>
    <col min="4386" max="4386" width="21.6640625" style="459" customWidth="1"/>
    <col min="4387" max="4387" width="19.5" style="459" customWidth="1"/>
    <col min="4388" max="4388" width="17.33203125" style="459" customWidth="1"/>
    <col min="4389" max="4396" width="9.5" style="459" customWidth="1"/>
    <col min="4397" max="4615" width="12" style="459"/>
    <col min="4616" max="4616" width="4.5" style="459" customWidth="1"/>
    <col min="4617" max="4617" width="25.6640625" style="459" customWidth="1"/>
    <col min="4618" max="4618" width="17.5" style="459" customWidth="1"/>
    <col min="4619" max="4620" width="20.33203125" style="459" customWidth="1"/>
    <col min="4621" max="4621" width="33.5" style="459" customWidth="1"/>
    <col min="4622" max="4623" width="23.6640625" style="459" customWidth="1"/>
    <col min="4624" max="4624" width="19.83203125" style="459" customWidth="1"/>
    <col min="4625" max="4625" width="31" style="459" customWidth="1"/>
    <col min="4626" max="4627" width="20.1640625" style="459" customWidth="1"/>
    <col min="4628" max="4628" width="17.33203125" style="459" customWidth="1"/>
    <col min="4629" max="4629" width="35" style="459" customWidth="1"/>
    <col min="4630" max="4631" width="19.83203125" style="459" customWidth="1"/>
    <col min="4632" max="4632" width="17.33203125" style="459" customWidth="1"/>
    <col min="4633" max="4633" width="39.5" style="459" customWidth="1"/>
    <col min="4634" max="4636" width="20.6640625" style="459" customWidth="1"/>
    <col min="4637" max="4637" width="33.6640625" style="459" customWidth="1"/>
    <col min="4638" max="4639" width="19.5" style="459" customWidth="1"/>
    <col min="4640" max="4640" width="17.33203125" style="459" customWidth="1"/>
    <col min="4641" max="4641" width="40.33203125" style="459" customWidth="1"/>
    <col min="4642" max="4642" width="21.6640625" style="459" customWidth="1"/>
    <col min="4643" max="4643" width="19.5" style="459" customWidth="1"/>
    <col min="4644" max="4644" width="17.33203125" style="459" customWidth="1"/>
    <col min="4645" max="4652" width="9.5" style="459" customWidth="1"/>
    <col min="4653" max="4871" width="12" style="459"/>
    <col min="4872" max="4872" width="4.5" style="459" customWidth="1"/>
    <col min="4873" max="4873" width="25.6640625" style="459" customWidth="1"/>
    <col min="4874" max="4874" width="17.5" style="459" customWidth="1"/>
    <col min="4875" max="4876" width="20.33203125" style="459" customWidth="1"/>
    <col min="4877" max="4877" width="33.5" style="459" customWidth="1"/>
    <col min="4878" max="4879" width="23.6640625" style="459" customWidth="1"/>
    <col min="4880" max="4880" width="19.83203125" style="459" customWidth="1"/>
    <col min="4881" max="4881" width="31" style="459" customWidth="1"/>
    <col min="4882" max="4883" width="20.1640625" style="459" customWidth="1"/>
    <col min="4884" max="4884" width="17.33203125" style="459" customWidth="1"/>
    <col min="4885" max="4885" width="35" style="459" customWidth="1"/>
    <col min="4886" max="4887" width="19.83203125" style="459" customWidth="1"/>
    <col min="4888" max="4888" width="17.33203125" style="459" customWidth="1"/>
    <col min="4889" max="4889" width="39.5" style="459" customWidth="1"/>
    <col min="4890" max="4892" width="20.6640625" style="459" customWidth="1"/>
    <col min="4893" max="4893" width="33.6640625" style="459" customWidth="1"/>
    <col min="4894" max="4895" width="19.5" style="459" customWidth="1"/>
    <col min="4896" max="4896" width="17.33203125" style="459" customWidth="1"/>
    <col min="4897" max="4897" width="40.33203125" style="459" customWidth="1"/>
    <col min="4898" max="4898" width="21.6640625" style="459" customWidth="1"/>
    <col min="4899" max="4899" width="19.5" style="459" customWidth="1"/>
    <col min="4900" max="4900" width="17.33203125" style="459" customWidth="1"/>
    <col min="4901" max="4908" width="9.5" style="459" customWidth="1"/>
    <col min="4909" max="5127" width="12" style="459"/>
    <col min="5128" max="5128" width="4.5" style="459" customWidth="1"/>
    <col min="5129" max="5129" width="25.6640625" style="459" customWidth="1"/>
    <col min="5130" max="5130" width="17.5" style="459" customWidth="1"/>
    <col min="5131" max="5132" width="20.33203125" style="459" customWidth="1"/>
    <col min="5133" max="5133" width="33.5" style="459" customWidth="1"/>
    <col min="5134" max="5135" width="23.6640625" style="459" customWidth="1"/>
    <col min="5136" max="5136" width="19.83203125" style="459" customWidth="1"/>
    <col min="5137" max="5137" width="31" style="459" customWidth="1"/>
    <col min="5138" max="5139" width="20.1640625" style="459" customWidth="1"/>
    <col min="5140" max="5140" width="17.33203125" style="459" customWidth="1"/>
    <col min="5141" max="5141" width="35" style="459" customWidth="1"/>
    <col min="5142" max="5143" width="19.83203125" style="459" customWidth="1"/>
    <col min="5144" max="5144" width="17.33203125" style="459" customWidth="1"/>
    <col min="5145" max="5145" width="39.5" style="459" customWidth="1"/>
    <col min="5146" max="5148" width="20.6640625" style="459" customWidth="1"/>
    <col min="5149" max="5149" width="33.6640625" style="459" customWidth="1"/>
    <col min="5150" max="5151" width="19.5" style="459" customWidth="1"/>
    <col min="5152" max="5152" width="17.33203125" style="459" customWidth="1"/>
    <col min="5153" max="5153" width="40.33203125" style="459" customWidth="1"/>
    <col min="5154" max="5154" width="21.6640625" style="459" customWidth="1"/>
    <col min="5155" max="5155" width="19.5" style="459" customWidth="1"/>
    <col min="5156" max="5156" width="17.33203125" style="459" customWidth="1"/>
    <col min="5157" max="5164" width="9.5" style="459" customWidth="1"/>
    <col min="5165" max="5383" width="12" style="459"/>
    <col min="5384" max="5384" width="4.5" style="459" customWidth="1"/>
    <col min="5385" max="5385" width="25.6640625" style="459" customWidth="1"/>
    <col min="5386" max="5386" width="17.5" style="459" customWidth="1"/>
    <col min="5387" max="5388" width="20.33203125" style="459" customWidth="1"/>
    <col min="5389" max="5389" width="33.5" style="459" customWidth="1"/>
    <col min="5390" max="5391" width="23.6640625" style="459" customWidth="1"/>
    <col min="5392" max="5392" width="19.83203125" style="459" customWidth="1"/>
    <col min="5393" max="5393" width="31" style="459" customWidth="1"/>
    <col min="5394" max="5395" width="20.1640625" style="459" customWidth="1"/>
    <col min="5396" max="5396" width="17.33203125" style="459" customWidth="1"/>
    <col min="5397" max="5397" width="35" style="459" customWidth="1"/>
    <col min="5398" max="5399" width="19.83203125" style="459" customWidth="1"/>
    <col min="5400" max="5400" width="17.33203125" style="459" customWidth="1"/>
    <col min="5401" max="5401" width="39.5" style="459" customWidth="1"/>
    <col min="5402" max="5404" width="20.6640625" style="459" customWidth="1"/>
    <col min="5405" max="5405" width="33.6640625" style="459" customWidth="1"/>
    <col min="5406" max="5407" width="19.5" style="459" customWidth="1"/>
    <col min="5408" max="5408" width="17.33203125" style="459" customWidth="1"/>
    <col min="5409" max="5409" width="40.33203125" style="459" customWidth="1"/>
    <col min="5410" max="5410" width="21.6640625" style="459" customWidth="1"/>
    <col min="5411" max="5411" width="19.5" style="459" customWidth="1"/>
    <col min="5412" max="5412" width="17.33203125" style="459" customWidth="1"/>
    <col min="5413" max="5420" width="9.5" style="459" customWidth="1"/>
    <col min="5421" max="5639" width="12" style="459"/>
    <col min="5640" max="5640" width="4.5" style="459" customWidth="1"/>
    <col min="5641" max="5641" width="25.6640625" style="459" customWidth="1"/>
    <col min="5642" max="5642" width="17.5" style="459" customWidth="1"/>
    <col min="5643" max="5644" width="20.33203125" style="459" customWidth="1"/>
    <col min="5645" max="5645" width="33.5" style="459" customWidth="1"/>
    <col min="5646" max="5647" width="23.6640625" style="459" customWidth="1"/>
    <col min="5648" max="5648" width="19.83203125" style="459" customWidth="1"/>
    <col min="5649" max="5649" width="31" style="459" customWidth="1"/>
    <col min="5650" max="5651" width="20.1640625" style="459" customWidth="1"/>
    <col min="5652" max="5652" width="17.33203125" style="459" customWidth="1"/>
    <col min="5653" max="5653" width="35" style="459" customWidth="1"/>
    <col min="5654" max="5655" width="19.83203125" style="459" customWidth="1"/>
    <col min="5656" max="5656" width="17.33203125" style="459" customWidth="1"/>
    <col min="5657" max="5657" width="39.5" style="459" customWidth="1"/>
    <col min="5658" max="5660" width="20.6640625" style="459" customWidth="1"/>
    <col min="5661" max="5661" width="33.6640625" style="459" customWidth="1"/>
    <col min="5662" max="5663" width="19.5" style="459" customWidth="1"/>
    <col min="5664" max="5664" width="17.33203125" style="459" customWidth="1"/>
    <col min="5665" max="5665" width="40.33203125" style="459" customWidth="1"/>
    <col min="5666" max="5666" width="21.6640625" style="459" customWidth="1"/>
    <col min="5667" max="5667" width="19.5" style="459" customWidth="1"/>
    <col min="5668" max="5668" width="17.33203125" style="459" customWidth="1"/>
    <col min="5669" max="5676" width="9.5" style="459" customWidth="1"/>
    <col min="5677" max="5895" width="12" style="459"/>
    <col min="5896" max="5896" width="4.5" style="459" customWidth="1"/>
    <col min="5897" max="5897" width="25.6640625" style="459" customWidth="1"/>
    <col min="5898" max="5898" width="17.5" style="459" customWidth="1"/>
    <col min="5899" max="5900" width="20.33203125" style="459" customWidth="1"/>
    <col min="5901" max="5901" width="33.5" style="459" customWidth="1"/>
    <col min="5902" max="5903" width="23.6640625" style="459" customWidth="1"/>
    <col min="5904" max="5904" width="19.83203125" style="459" customWidth="1"/>
    <col min="5905" max="5905" width="31" style="459" customWidth="1"/>
    <col min="5906" max="5907" width="20.1640625" style="459" customWidth="1"/>
    <col min="5908" max="5908" width="17.33203125" style="459" customWidth="1"/>
    <col min="5909" max="5909" width="35" style="459" customWidth="1"/>
    <col min="5910" max="5911" width="19.83203125" style="459" customWidth="1"/>
    <col min="5912" max="5912" width="17.33203125" style="459" customWidth="1"/>
    <col min="5913" max="5913" width="39.5" style="459" customWidth="1"/>
    <col min="5914" max="5916" width="20.6640625" style="459" customWidth="1"/>
    <col min="5917" max="5917" width="33.6640625" style="459" customWidth="1"/>
    <col min="5918" max="5919" width="19.5" style="459" customWidth="1"/>
    <col min="5920" max="5920" width="17.33203125" style="459" customWidth="1"/>
    <col min="5921" max="5921" width="40.33203125" style="459" customWidth="1"/>
    <col min="5922" max="5922" width="21.6640625" style="459" customWidth="1"/>
    <col min="5923" max="5923" width="19.5" style="459" customWidth="1"/>
    <col min="5924" max="5924" width="17.33203125" style="459" customWidth="1"/>
    <col min="5925" max="5932" width="9.5" style="459" customWidth="1"/>
    <col min="5933" max="6151" width="12" style="459"/>
    <col min="6152" max="6152" width="4.5" style="459" customWidth="1"/>
    <col min="6153" max="6153" width="25.6640625" style="459" customWidth="1"/>
    <col min="6154" max="6154" width="17.5" style="459" customWidth="1"/>
    <col min="6155" max="6156" width="20.33203125" style="459" customWidth="1"/>
    <col min="6157" max="6157" width="33.5" style="459" customWidth="1"/>
    <col min="6158" max="6159" width="23.6640625" style="459" customWidth="1"/>
    <col min="6160" max="6160" width="19.83203125" style="459" customWidth="1"/>
    <col min="6161" max="6161" width="31" style="459" customWidth="1"/>
    <col min="6162" max="6163" width="20.1640625" style="459" customWidth="1"/>
    <col min="6164" max="6164" width="17.33203125" style="459" customWidth="1"/>
    <col min="6165" max="6165" width="35" style="459" customWidth="1"/>
    <col min="6166" max="6167" width="19.83203125" style="459" customWidth="1"/>
    <col min="6168" max="6168" width="17.33203125" style="459" customWidth="1"/>
    <col min="6169" max="6169" width="39.5" style="459" customWidth="1"/>
    <col min="6170" max="6172" width="20.6640625" style="459" customWidth="1"/>
    <col min="6173" max="6173" width="33.6640625" style="459" customWidth="1"/>
    <col min="6174" max="6175" width="19.5" style="459" customWidth="1"/>
    <col min="6176" max="6176" width="17.33203125" style="459" customWidth="1"/>
    <col min="6177" max="6177" width="40.33203125" style="459" customWidth="1"/>
    <col min="6178" max="6178" width="21.6640625" style="459" customWidth="1"/>
    <col min="6179" max="6179" width="19.5" style="459" customWidth="1"/>
    <col min="6180" max="6180" width="17.33203125" style="459" customWidth="1"/>
    <col min="6181" max="6188" width="9.5" style="459" customWidth="1"/>
    <col min="6189" max="6407" width="12" style="459"/>
    <col min="6408" max="6408" width="4.5" style="459" customWidth="1"/>
    <col min="6409" max="6409" width="25.6640625" style="459" customWidth="1"/>
    <col min="6410" max="6410" width="17.5" style="459" customWidth="1"/>
    <col min="6411" max="6412" width="20.33203125" style="459" customWidth="1"/>
    <col min="6413" max="6413" width="33.5" style="459" customWidth="1"/>
    <col min="6414" max="6415" width="23.6640625" style="459" customWidth="1"/>
    <col min="6416" max="6416" width="19.83203125" style="459" customWidth="1"/>
    <col min="6417" max="6417" width="31" style="459" customWidth="1"/>
    <col min="6418" max="6419" width="20.1640625" style="459" customWidth="1"/>
    <col min="6420" max="6420" width="17.33203125" style="459" customWidth="1"/>
    <col min="6421" max="6421" width="35" style="459" customWidth="1"/>
    <col min="6422" max="6423" width="19.83203125" style="459" customWidth="1"/>
    <col min="6424" max="6424" width="17.33203125" style="459" customWidth="1"/>
    <col min="6425" max="6425" width="39.5" style="459" customWidth="1"/>
    <col min="6426" max="6428" width="20.6640625" style="459" customWidth="1"/>
    <col min="6429" max="6429" width="33.6640625" style="459" customWidth="1"/>
    <col min="6430" max="6431" width="19.5" style="459" customWidth="1"/>
    <col min="6432" max="6432" width="17.33203125" style="459" customWidth="1"/>
    <col min="6433" max="6433" width="40.33203125" style="459" customWidth="1"/>
    <col min="6434" max="6434" width="21.6640625" style="459" customWidth="1"/>
    <col min="6435" max="6435" width="19.5" style="459" customWidth="1"/>
    <col min="6436" max="6436" width="17.33203125" style="459" customWidth="1"/>
    <col min="6437" max="6444" width="9.5" style="459" customWidth="1"/>
    <col min="6445" max="6663" width="12" style="459"/>
    <col min="6664" max="6664" width="4.5" style="459" customWidth="1"/>
    <col min="6665" max="6665" width="25.6640625" style="459" customWidth="1"/>
    <col min="6666" max="6666" width="17.5" style="459" customWidth="1"/>
    <col min="6667" max="6668" width="20.33203125" style="459" customWidth="1"/>
    <col min="6669" max="6669" width="33.5" style="459" customWidth="1"/>
    <col min="6670" max="6671" width="23.6640625" style="459" customWidth="1"/>
    <col min="6672" max="6672" width="19.83203125" style="459" customWidth="1"/>
    <col min="6673" max="6673" width="31" style="459" customWidth="1"/>
    <col min="6674" max="6675" width="20.1640625" style="459" customWidth="1"/>
    <col min="6676" max="6676" width="17.33203125" style="459" customWidth="1"/>
    <col min="6677" max="6677" width="35" style="459" customWidth="1"/>
    <col min="6678" max="6679" width="19.83203125" style="459" customWidth="1"/>
    <col min="6680" max="6680" width="17.33203125" style="459" customWidth="1"/>
    <col min="6681" max="6681" width="39.5" style="459" customWidth="1"/>
    <col min="6682" max="6684" width="20.6640625" style="459" customWidth="1"/>
    <col min="6685" max="6685" width="33.6640625" style="459" customWidth="1"/>
    <col min="6686" max="6687" width="19.5" style="459" customWidth="1"/>
    <col min="6688" max="6688" width="17.33203125" style="459" customWidth="1"/>
    <col min="6689" max="6689" width="40.33203125" style="459" customWidth="1"/>
    <col min="6690" max="6690" width="21.6640625" style="459" customWidth="1"/>
    <col min="6691" max="6691" width="19.5" style="459" customWidth="1"/>
    <col min="6692" max="6692" width="17.33203125" style="459" customWidth="1"/>
    <col min="6693" max="6700" width="9.5" style="459" customWidth="1"/>
    <col min="6701" max="6919" width="12" style="459"/>
    <col min="6920" max="6920" width="4.5" style="459" customWidth="1"/>
    <col min="6921" max="6921" width="25.6640625" style="459" customWidth="1"/>
    <col min="6922" max="6922" width="17.5" style="459" customWidth="1"/>
    <col min="6923" max="6924" width="20.33203125" style="459" customWidth="1"/>
    <col min="6925" max="6925" width="33.5" style="459" customWidth="1"/>
    <col min="6926" max="6927" width="23.6640625" style="459" customWidth="1"/>
    <col min="6928" max="6928" width="19.83203125" style="459" customWidth="1"/>
    <col min="6929" max="6929" width="31" style="459" customWidth="1"/>
    <col min="6930" max="6931" width="20.1640625" style="459" customWidth="1"/>
    <col min="6932" max="6932" width="17.33203125" style="459" customWidth="1"/>
    <col min="6933" max="6933" width="35" style="459" customWidth="1"/>
    <col min="6934" max="6935" width="19.83203125" style="459" customWidth="1"/>
    <col min="6936" max="6936" width="17.33203125" style="459" customWidth="1"/>
    <col min="6937" max="6937" width="39.5" style="459" customWidth="1"/>
    <col min="6938" max="6940" width="20.6640625" style="459" customWidth="1"/>
    <col min="6941" max="6941" width="33.6640625" style="459" customWidth="1"/>
    <col min="6942" max="6943" width="19.5" style="459" customWidth="1"/>
    <col min="6944" max="6944" width="17.33203125" style="459" customWidth="1"/>
    <col min="6945" max="6945" width="40.33203125" style="459" customWidth="1"/>
    <col min="6946" max="6946" width="21.6640625" style="459" customWidth="1"/>
    <col min="6947" max="6947" width="19.5" style="459" customWidth="1"/>
    <col min="6948" max="6948" width="17.33203125" style="459" customWidth="1"/>
    <col min="6949" max="6956" width="9.5" style="459" customWidth="1"/>
    <col min="6957" max="7175" width="12" style="459"/>
    <col min="7176" max="7176" width="4.5" style="459" customWidth="1"/>
    <col min="7177" max="7177" width="25.6640625" style="459" customWidth="1"/>
    <col min="7178" max="7178" width="17.5" style="459" customWidth="1"/>
    <col min="7179" max="7180" width="20.33203125" style="459" customWidth="1"/>
    <col min="7181" max="7181" width="33.5" style="459" customWidth="1"/>
    <col min="7182" max="7183" width="23.6640625" style="459" customWidth="1"/>
    <col min="7184" max="7184" width="19.83203125" style="459" customWidth="1"/>
    <col min="7185" max="7185" width="31" style="459" customWidth="1"/>
    <col min="7186" max="7187" width="20.1640625" style="459" customWidth="1"/>
    <col min="7188" max="7188" width="17.33203125" style="459" customWidth="1"/>
    <col min="7189" max="7189" width="35" style="459" customWidth="1"/>
    <col min="7190" max="7191" width="19.83203125" style="459" customWidth="1"/>
    <col min="7192" max="7192" width="17.33203125" style="459" customWidth="1"/>
    <col min="7193" max="7193" width="39.5" style="459" customWidth="1"/>
    <col min="7194" max="7196" width="20.6640625" style="459" customWidth="1"/>
    <col min="7197" max="7197" width="33.6640625" style="459" customWidth="1"/>
    <col min="7198" max="7199" width="19.5" style="459" customWidth="1"/>
    <col min="7200" max="7200" width="17.33203125" style="459" customWidth="1"/>
    <col min="7201" max="7201" width="40.33203125" style="459" customWidth="1"/>
    <col min="7202" max="7202" width="21.6640625" style="459" customWidth="1"/>
    <col min="7203" max="7203" width="19.5" style="459" customWidth="1"/>
    <col min="7204" max="7204" width="17.33203125" style="459" customWidth="1"/>
    <col min="7205" max="7212" width="9.5" style="459" customWidth="1"/>
    <col min="7213" max="7431" width="12" style="459"/>
    <col min="7432" max="7432" width="4.5" style="459" customWidth="1"/>
    <col min="7433" max="7433" width="25.6640625" style="459" customWidth="1"/>
    <col min="7434" max="7434" width="17.5" style="459" customWidth="1"/>
    <col min="7435" max="7436" width="20.33203125" style="459" customWidth="1"/>
    <col min="7437" max="7437" width="33.5" style="459" customWidth="1"/>
    <col min="7438" max="7439" width="23.6640625" style="459" customWidth="1"/>
    <col min="7440" max="7440" width="19.83203125" style="459" customWidth="1"/>
    <col min="7441" max="7441" width="31" style="459" customWidth="1"/>
    <col min="7442" max="7443" width="20.1640625" style="459" customWidth="1"/>
    <col min="7444" max="7444" width="17.33203125" style="459" customWidth="1"/>
    <col min="7445" max="7445" width="35" style="459" customWidth="1"/>
    <col min="7446" max="7447" width="19.83203125" style="459" customWidth="1"/>
    <col min="7448" max="7448" width="17.33203125" style="459" customWidth="1"/>
    <col min="7449" max="7449" width="39.5" style="459" customWidth="1"/>
    <col min="7450" max="7452" width="20.6640625" style="459" customWidth="1"/>
    <col min="7453" max="7453" width="33.6640625" style="459" customWidth="1"/>
    <col min="7454" max="7455" width="19.5" style="459" customWidth="1"/>
    <col min="7456" max="7456" width="17.33203125" style="459" customWidth="1"/>
    <col min="7457" max="7457" width="40.33203125" style="459" customWidth="1"/>
    <col min="7458" max="7458" width="21.6640625" style="459" customWidth="1"/>
    <col min="7459" max="7459" width="19.5" style="459" customWidth="1"/>
    <col min="7460" max="7460" width="17.33203125" style="459" customWidth="1"/>
    <col min="7461" max="7468" width="9.5" style="459" customWidth="1"/>
    <col min="7469" max="7687" width="12" style="459"/>
    <col min="7688" max="7688" width="4.5" style="459" customWidth="1"/>
    <col min="7689" max="7689" width="25.6640625" style="459" customWidth="1"/>
    <col min="7690" max="7690" width="17.5" style="459" customWidth="1"/>
    <col min="7691" max="7692" width="20.33203125" style="459" customWidth="1"/>
    <col min="7693" max="7693" width="33.5" style="459" customWidth="1"/>
    <col min="7694" max="7695" width="23.6640625" style="459" customWidth="1"/>
    <col min="7696" max="7696" width="19.83203125" style="459" customWidth="1"/>
    <col min="7697" max="7697" width="31" style="459" customWidth="1"/>
    <col min="7698" max="7699" width="20.1640625" style="459" customWidth="1"/>
    <col min="7700" max="7700" width="17.33203125" style="459" customWidth="1"/>
    <col min="7701" max="7701" width="35" style="459" customWidth="1"/>
    <col min="7702" max="7703" width="19.83203125" style="459" customWidth="1"/>
    <col min="7704" max="7704" width="17.33203125" style="459" customWidth="1"/>
    <col min="7705" max="7705" width="39.5" style="459" customWidth="1"/>
    <col min="7706" max="7708" width="20.6640625" style="459" customWidth="1"/>
    <col min="7709" max="7709" width="33.6640625" style="459" customWidth="1"/>
    <col min="7710" max="7711" width="19.5" style="459" customWidth="1"/>
    <col min="7712" max="7712" width="17.33203125" style="459" customWidth="1"/>
    <col min="7713" max="7713" width="40.33203125" style="459" customWidth="1"/>
    <col min="7714" max="7714" width="21.6640625" style="459" customWidth="1"/>
    <col min="7715" max="7715" width="19.5" style="459" customWidth="1"/>
    <col min="7716" max="7716" width="17.33203125" style="459" customWidth="1"/>
    <col min="7717" max="7724" width="9.5" style="459" customWidth="1"/>
    <col min="7725" max="7943" width="12" style="459"/>
    <col min="7944" max="7944" width="4.5" style="459" customWidth="1"/>
    <col min="7945" max="7945" width="25.6640625" style="459" customWidth="1"/>
    <col min="7946" max="7946" width="17.5" style="459" customWidth="1"/>
    <col min="7947" max="7948" width="20.33203125" style="459" customWidth="1"/>
    <col min="7949" max="7949" width="33.5" style="459" customWidth="1"/>
    <col min="7950" max="7951" width="23.6640625" style="459" customWidth="1"/>
    <col min="7952" max="7952" width="19.83203125" style="459" customWidth="1"/>
    <col min="7953" max="7953" width="31" style="459" customWidth="1"/>
    <col min="7954" max="7955" width="20.1640625" style="459" customWidth="1"/>
    <col min="7956" max="7956" width="17.33203125" style="459" customWidth="1"/>
    <col min="7957" max="7957" width="35" style="459" customWidth="1"/>
    <col min="7958" max="7959" width="19.83203125" style="459" customWidth="1"/>
    <col min="7960" max="7960" width="17.33203125" style="459" customWidth="1"/>
    <col min="7961" max="7961" width="39.5" style="459" customWidth="1"/>
    <col min="7962" max="7964" width="20.6640625" style="459" customWidth="1"/>
    <col min="7965" max="7965" width="33.6640625" style="459" customWidth="1"/>
    <col min="7966" max="7967" width="19.5" style="459" customWidth="1"/>
    <col min="7968" max="7968" width="17.33203125" style="459" customWidth="1"/>
    <col min="7969" max="7969" width="40.33203125" style="459" customWidth="1"/>
    <col min="7970" max="7970" width="21.6640625" style="459" customWidth="1"/>
    <col min="7971" max="7971" width="19.5" style="459" customWidth="1"/>
    <col min="7972" max="7972" width="17.33203125" style="459" customWidth="1"/>
    <col min="7973" max="7980" width="9.5" style="459" customWidth="1"/>
    <col min="7981" max="8199" width="12" style="459"/>
    <col min="8200" max="8200" width="4.5" style="459" customWidth="1"/>
    <col min="8201" max="8201" width="25.6640625" style="459" customWidth="1"/>
    <col min="8202" max="8202" width="17.5" style="459" customWidth="1"/>
    <col min="8203" max="8204" width="20.33203125" style="459" customWidth="1"/>
    <col min="8205" max="8205" width="33.5" style="459" customWidth="1"/>
    <col min="8206" max="8207" width="23.6640625" style="459" customWidth="1"/>
    <col min="8208" max="8208" width="19.83203125" style="459" customWidth="1"/>
    <col min="8209" max="8209" width="31" style="459" customWidth="1"/>
    <col min="8210" max="8211" width="20.1640625" style="459" customWidth="1"/>
    <col min="8212" max="8212" width="17.33203125" style="459" customWidth="1"/>
    <col min="8213" max="8213" width="35" style="459" customWidth="1"/>
    <col min="8214" max="8215" width="19.83203125" style="459" customWidth="1"/>
    <col min="8216" max="8216" width="17.33203125" style="459" customWidth="1"/>
    <col min="8217" max="8217" width="39.5" style="459" customWidth="1"/>
    <col min="8218" max="8220" width="20.6640625" style="459" customWidth="1"/>
    <col min="8221" max="8221" width="33.6640625" style="459" customWidth="1"/>
    <col min="8222" max="8223" width="19.5" style="459" customWidth="1"/>
    <col min="8224" max="8224" width="17.33203125" style="459" customWidth="1"/>
    <col min="8225" max="8225" width="40.33203125" style="459" customWidth="1"/>
    <col min="8226" max="8226" width="21.6640625" style="459" customWidth="1"/>
    <col min="8227" max="8227" width="19.5" style="459" customWidth="1"/>
    <col min="8228" max="8228" width="17.33203125" style="459" customWidth="1"/>
    <col min="8229" max="8236" width="9.5" style="459" customWidth="1"/>
    <col min="8237" max="8455" width="12" style="459"/>
    <col min="8456" max="8456" width="4.5" style="459" customWidth="1"/>
    <col min="8457" max="8457" width="25.6640625" style="459" customWidth="1"/>
    <col min="8458" max="8458" width="17.5" style="459" customWidth="1"/>
    <col min="8459" max="8460" width="20.33203125" style="459" customWidth="1"/>
    <col min="8461" max="8461" width="33.5" style="459" customWidth="1"/>
    <col min="8462" max="8463" width="23.6640625" style="459" customWidth="1"/>
    <col min="8464" max="8464" width="19.83203125" style="459" customWidth="1"/>
    <col min="8465" max="8465" width="31" style="459" customWidth="1"/>
    <col min="8466" max="8467" width="20.1640625" style="459" customWidth="1"/>
    <col min="8468" max="8468" width="17.33203125" style="459" customWidth="1"/>
    <col min="8469" max="8469" width="35" style="459" customWidth="1"/>
    <col min="8470" max="8471" width="19.83203125" style="459" customWidth="1"/>
    <col min="8472" max="8472" width="17.33203125" style="459" customWidth="1"/>
    <col min="8473" max="8473" width="39.5" style="459" customWidth="1"/>
    <col min="8474" max="8476" width="20.6640625" style="459" customWidth="1"/>
    <col min="8477" max="8477" width="33.6640625" style="459" customWidth="1"/>
    <col min="8478" max="8479" width="19.5" style="459" customWidth="1"/>
    <col min="8480" max="8480" width="17.33203125" style="459" customWidth="1"/>
    <col min="8481" max="8481" width="40.33203125" style="459" customWidth="1"/>
    <col min="8482" max="8482" width="21.6640625" style="459" customWidth="1"/>
    <col min="8483" max="8483" width="19.5" style="459" customWidth="1"/>
    <col min="8484" max="8484" width="17.33203125" style="459" customWidth="1"/>
    <col min="8485" max="8492" width="9.5" style="459" customWidth="1"/>
    <col min="8493" max="8711" width="12" style="459"/>
    <col min="8712" max="8712" width="4.5" style="459" customWidth="1"/>
    <col min="8713" max="8713" width="25.6640625" style="459" customWidth="1"/>
    <col min="8714" max="8714" width="17.5" style="459" customWidth="1"/>
    <col min="8715" max="8716" width="20.33203125" style="459" customWidth="1"/>
    <col min="8717" max="8717" width="33.5" style="459" customWidth="1"/>
    <col min="8718" max="8719" width="23.6640625" style="459" customWidth="1"/>
    <col min="8720" max="8720" width="19.83203125" style="459" customWidth="1"/>
    <col min="8721" max="8721" width="31" style="459" customWidth="1"/>
    <col min="8722" max="8723" width="20.1640625" style="459" customWidth="1"/>
    <col min="8724" max="8724" width="17.33203125" style="459" customWidth="1"/>
    <col min="8725" max="8725" width="35" style="459" customWidth="1"/>
    <col min="8726" max="8727" width="19.83203125" style="459" customWidth="1"/>
    <col min="8728" max="8728" width="17.33203125" style="459" customWidth="1"/>
    <col min="8729" max="8729" width="39.5" style="459" customWidth="1"/>
    <col min="8730" max="8732" width="20.6640625" style="459" customWidth="1"/>
    <col min="8733" max="8733" width="33.6640625" style="459" customWidth="1"/>
    <col min="8734" max="8735" width="19.5" style="459" customWidth="1"/>
    <col min="8736" max="8736" width="17.33203125" style="459" customWidth="1"/>
    <col min="8737" max="8737" width="40.33203125" style="459" customWidth="1"/>
    <col min="8738" max="8738" width="21.6640625" style="459" customWidth="1"/>
    <col min="8739" max="8739" width="19.5" style="459" customWidth="1"/>
    <col min="8740" max="8740" width="17.33203125" style="459" customWidth="1"/>
    <col min="8741" max="8748" width="9.5" style="459" customWidth="1"/>
    <col min="8749" max="8967" width="12" style="459"/>
    <col min="8968" max="8968" width="4.5" style="459" customWidth="1"/>
    <col min="8969" max="8969" width="25.6640625" style="459" customWidth="1"/>
    <col min="8970" max="8970" width="17.5" style="459" customWidth="1"/>
    <col min="8971" max="8972" width="20.33203125" style="459" customWidth="1"/>
    <col min="8973" max="8973" width="33.5" style="459" customWidth="1"/>
    <col min="8974" max="8975" width="23.6640625" style="459" customWidth="1"/>
    <col min="8976" max="8976" width="19.83203125" style="459" customWidth="1"/>
    <col min="8977" max="8977" width="31" style="459" customWidth="1"/>
    <col min="8978" max="8979" width="20.1640625" style="459" customWidth="1"/>
    <col min="8980" max="8980" width="17.33203125" style="459" customWidth="1"/>
    <col min="8981" max="8981" width="35" style="459" customWidth="1"/>
    <col min="8982" max="8983" width="19.83203125" style="459" customWidth="1"/>
    <col min="8984" max="8984" width="17.33203125" style="459" customWidth="1"/>
    <col min="8985" max="8985" width="39.5" style="459" customWidth="1"/>
    <col min="8986" max="8988" width="20.6640625" style="459" customWidth="1"/>
    <col min="8989" max="8989" width="33.6640625" style="459" customWidth="1"/>
    <col min="8990" max="8991" width="19.5" style="459" customWidth="1"/>
    <col min="8992" max="8992" width="17.33203125" style="459" customWidth="1"/>
    <col min="8993" max="8993" width="40.33203125" style="459" customWidth="1"/>
    <col min="8994" max="8994" width="21.6640625" style="459" customWidth="1"/>
    <col min="8995" max="8995" width="19.5" style="459" customWidth="1"/>
    <col min="8996" max="8996" width="17.33203125" style="459" customWidth="1"/>
    <col min="8997" max="9004" width="9.5" style="459" customWidth="1"/>
    <col min="9005" max="9223" width="12" style="459"/>
    <col min="9224" max="9224" width="4.5" style="459" customWidth="1"/>
    <col min="9225" max="9225" width="25.6640625" style="459" customWidth="1"/>
    <col min="9226" max="9226" width="17.5" style="459" customWidth="1"/>
    <col min="9227" max="9228" width="20.33203125" style="459" customWidth="1"/>
    <col min="9229" max="9229" width="33.5" style="459" customWidth="1"/>
    <col min="9230" max="9231" width="23.6640625" style="459" customWidth="1"/>
    <col min="9232" max="9232" width="19.83203125" style="459" customWidth="1"/>
    <col min="9233" max="9233" width="31" style="459" customWidth="1"/>
    <col min="9234" max="9235" width="20.1640625" style="459" customWidth="1"/>
    <col min="9236" max="9236" width="17.33203125" style="459" customWidth="1"/>
    <col min="9237" max="9237" width="35" style="459" customWidth="1"/>
    <col min="9238" max="9239" width="19.83203125" style="459" customWidth="1"/>
    <col min="9240" max="9240" width="17.33203125" style="459" customWidth="1"/>
    <col min="9241" max="9241" width="39.5" style="459" customWidth="1"/>
    <col min="9242" max="9244" width="20.6640625" style="459" customWidth="1"/>
    <col min="9245" max="9245" width="33.6640625" style="459" customWidth="1"/>
    <col min="9246" max="9247" width="19.5" style="459" customWidth="1"/>
    <col min="9248" max="9248" width="17.33203125" style="459" customWidth="1"/>
    <col min="9249" max="9249" width="40.33203125" style="459" customWidth="1"/>
    <col min="9250" max="9250" width="21.6640625" style="459" customWidth="1"/>
    <col min="9251" max="9251" width="19.5" style="459" customWidth="1"/>
    <col min="9252" max="9252" width="17.33203125" style="459" customWidth="1"/>
    <col min="9253" max="9260" width="9.5" style="459" customWidth="1"/>
    <col min="9261" max="9479" width="12" style="459"/>
    <col min="9480" max="9480" width="4.5" style="459" customWidth="1"/>
    <col min="9481" max="9481" width="25.6640625" style="459" customWidth="1"/>
    <col min="9482" max="9482" width="17.5" style="459" customWidth="1"/>
    <col min="9483" max="9484" width="20.33203125" style="459" customWidth="1"/>
    <col min="9485" max="9485" width="33.5" style="459" customWidth="1"/>
    <col min="9486" max="9487" width="23.6640625" style="459" customWidth="1"/>
    <col min="9488" max="9488" width="19.83203125" style="459" customWidth="1"/>
    <col min="9489" max="9489" width="31" style="459" customWidth="1"/>
    <col min="9490" max="9491" width="20.1640625" style="459" customWidth="1"/>
    <col min="9492" max="9492" width="17.33203125" style="459" customWidth="1"/>
    <col min="9493" max="9493" width="35" style="459" customWidth="1"/>
    <col min="9494" max="9495" width="19.83203125" style="459" customWidth="1"/>
    <col min="9496" max="9496" width="17.33203125" style="459" customWidth="1"/>
    <col min="9497" max="9497" width="39.5" style="459" customWidth="1"/>
    <col min="9498" max="9500" width="20.6640625" style="459" customWidth="1"/>
    <col min="9501" max="9501" width="33.6640625" style="459" customWidth="1"/>
    <col min="9502" max="9503" width="19.5" style="459" customWidth="1"/>
    <col min="9504" max="9504" width="17.33203125" style="459" customWidth="1"/>
    <col min="9505" max="9505" width="40.33203125" style="459" customWidth="1"/>
    <col min="9506" max="9506" width="21.6640625" style="459" customWidth="1"/>
    <col min="9507" max="9507" width="19.5" style="459" customWidth="1"/>
    <col min="9508" max="9508" width="17.33203125" style="459" customWidth="1"/>
    <col min="9509" max="9516" width="9.5" style="459" customWidth="1"/>
    <col min="9517" max="9735" width="12" style="459"/>
    <col min="9736" max="9736" width="4.5" style="459" customWidth="1"/>
    <col min="9737" max="9737" width="25.6640625" style="459" customWidth="1"/>
    <col min="9738" max="9738" width="17.5" style="459" customWidth="1"/>
    <col min="9739" max="9740" width="20.33203125" style="459" customWidth="1"/>
    <col min="9741" max="9741" width="33.5" style="459" customWidth="1"/>
    <col min="9742" max="9743" width="23.6640625" style="459" customWidth="1"/>
    <col min="9744" max="9744" width="19.83203125" style="459" customWidth="1"/>
    <col min="9745" max="9745" width="31" style="459" customWidth="1"/>
    <col min="9746" max="9747" width="20.1640625" style="459" customWidth="1"/>
    <col min="9748" max="9748" width="17.33203125" style="459" customWidth="1"/>
    <col min="9749" max="9749" width="35" style="459" customWidth="1"/>
    <col min="9750" max="9751" width="19.83203125" style="459" customWidth="1"/>
    <col min="9752" max="9752" width="17.33203125" style="459" customWidth="1"/>
    <col min="9753" max="9753" width="39.5" style="459" customWidth="1"/>
    <col min="9754" max="9756" width="20.6640625" style="459" customWidth="1"/>
    <col min="9757" max="9757" width="33.6640625" style="459" customWidth="1"/>
    <col min="9758" max="9759" width="19.5" style="459" customWidth="1"/>
    <col min="9760" max="9760" width="17.33203125" style="459" customWidth="1"/>
    <col min="9761" max="9761" width="40.33203125" style="459" customWidth="1"/>
    <col min="9762" max="9762" width="21.6640625" style="459" customWidth="1"/>
    <col min="9763" max="9763" width="19.5" style="459" customWidth="1"/>
    <col min="9764" max="9764" width="17.33203125" style="459" customWidth="1"/>
    <col min="9765" max="9772" width="9.5" style="459" customWidth="1"/>
    <col min="9773" max="9991" width="12" style="459"/>
    <col min="9992" max="9992" width="4.5" style="459" customWidth="1"/>
    <col min="9993" max="9993" width="25.6640625" style="459" customWidth="1"/>
    <col min="9994" max="9994" width="17.5" style="459" customWidth="1"/>
    <col min="9995" max="9996" width="20.33203125" style="459" customWidth="1"/>
    <col min="9997" max="9997" width="33.5" style="459" customWidth="1"/>
    <col min="9998" max="9999" width="23.6640625" style="459" customWidth="1"/>
    <col min="10000" max="10000" width="19.83203125" style="459" customWidth="1"/>
    <col min="10001" max="10001" width="31" style="459" customWidth="1"/>
    <col min="10002" max="10003" width="20.1640625" style="459" customWidth="1"/>
    <col min="10004" max="10004" width="17.33203125" style="459" customWidth="1"/>
    <col min="10005" max="10005" width="35" style="459" customWidth="1"/>
    <col min="10006" max="10007" width="19.83203125" style="459" customWidth="1"/>
    <col min="10008" max="10008" width="17.33203125" style="459" customWidth="1"/>
    <col min="10009" max="10009" width="39.5" style="459" customWidth="1"/>
    <col min="10010" max="10012" width="20.6640625" style="459" customWidth="1"/>
    <col min="10013" max="10013" width="33.6640625" style="459" customWidth="1"/>
    <col min="10014" max="10015" width="19.5" style="459" customWidth="1"/>
    <col min="10016" max="10016" width="17.33203125" style="459" customWidth="1"/>
    <col min="10017" max="10017" width="40.33203125" style="459" customWidth="1"/>
    <col min="10018" max="10018" width="21.6640625" style="459" customWidth="1"/>
    <col min="10019" max="10019" width="19.5" style="459" customWidth="1"/>
    <col min="10020" max="10020" width="17.33203125" style="459" customWidth="1"/>
    <col min="10021" max="10028" width="9.5" style="459" customWidth="1"/>
    <col min="10029" max="10247" width="12" style="459"/>
    <col min="10248" max="10248" width="4.5" style="459" customWidth="1"/>
    <col min="10249" max="10249" width="25.6640625" style="459" customWidth="1"/>
    <col min="10250" max="10250" width="17.5" style="459" customWidth="1"/>
    <col min="10251" max="10252" width="20.33203125" style="459" customWidth="1"/>
    <col min="10253" max="10253" width="33.5" style="459" customWidth="1"/>
    <col min="10254" max="10255" width="23.6640625" style="459" customWidth="1"/>
    <col min="10256" max="10256" width="19.83203125" style="459" customWidth="1"/>
    <col min="10257" max="10257" width="31" style="459" customWidth="1"/>
    <col min="10258" max="10259" width="20.1640625" style="459" customWidth="1"/>
    <col min="10260" max="10260" width="17.33203125" style="459" customWidth="1"/>
    <col min="10261" max="10261" width="35" style="459" customWidth="1"/>
    <col min="10262" max="10263" width="19.83203125" style="459" customWidth="1"/>
    <col min="10264" max="10264" width="17.33203125" style="459" customWidth="1"/>
    <col min="10265" max="10265" width="39.5" style="459" customWidth="1"/>
    <col min="10266" max="10268" width="20.6640625" style="459" customWidth="1"/>
    <col min="10269" max="10269" width="33.6640625" style="459" customWidth="1"/>
    <col min="10270" max="10271" width="19.5" style="459" customWidth="1"/>
    <col min="10272" max="10272" width="17.33203125" style="459" customWidth="1"/>
    <col min="10273" max="10273" width="40.33203125" style="459" customWidth="1"/>
    <col min="10274" max="10274" width="21.6640625" style="459" customWidth="1"/>
    <col min="10275" max="10275" width="19.5" style="459" customWidth="1"/>
    <col min="10276" max="10276" width="17.33203125" style="459" customWidth="1"/>
    <col min="10277" max="10284" width="9.5" style="459" customWidth="1"/>
    <col min="10285" max="10503" width="12" style="459"/>
    <col min="10504" max="10504" width="4.5" style="459" customWidth="1"/>
    <col min="10505" max="10505" width="25.6640625" style="459" customWidth="1"/>
    <col min="10506" max="10506" width="17.5" style="459" customWidth="1"/>
    <col min="10507" max="10508" width="20.33203125" style="459" customWidth="1"/>
    <col min="10509" max="10509" width="33.5" style="459" customWidth="1"/>
    <col min="10510" max="10511" width="23.6640625" style="459" customWidth="1"/>
    <col min="10512" max="10512" width="19.83203125" style="459" customWidth="1"/>
    <col min="10513" max="10513" width="31" style="459" customWidth="1"/>
    <col min="10514" max="10515" width="20.1640625" style="459" customWidth="1"/>
    <col min="10516" max="10516" width="17.33203125" style="459" customWidth="1"/>
    <col min="10517" max="10517" width="35" style="459" customWidth="1"/>
    <col min="10518" max="10519" width="19.83203125" style="459" customWidth="1"/>
    <col min="10520" max="10520" width="17.33203125" style="459" customWidth="1"/>
    <col min="10521" max="10521" width="39.5" style="459" customWidth="1"/>
    <col min="10522" max="10524" width="20.6640625" style="459" customWidth="1"/>
    <col min="10525" max="10525" width="33.6640625" style="459" customWidth="1"/>
    <col min="10526" max="10527" width="19.5" style="459" customWidth="1"/>
    <col min="10528" max="10528" width="17.33203125" style="459" customWidth="1"/>
    <col min="10529" max="10529" width="40.33203125" style="459" customWidth="1"/>
    <col min="10530" max="10530" width="21.6640625" style="459" customWidth="1"/>
    <col min="10531" max="10531" width="19.5" style="459" customWidth="1"/>
    <col min="10532" max="10532" width="17.33203125" style="459" customWidth="1"/>
    <col min="10533" max="10540" width="9.5" style="459" customWidth="1"/>
    <col min="10541" max="10759" width="12" style="459"/>
    <col min="10760" max="10760" width="4.5" style="459" customWidth="1"/>
    <col min="10761" max="10761" width="25.6640625" style="459" customWidth="1"/>
    <col min="10762" max="10762" width="17.5" style="459" customWidth="1"/>
    <col min="10763" max="10764" width="20.33203125" style="459" customWidth="1"/>
    <col min="10765" max="10765" width="33.5" style="459" customWidth="1"/>
    <col min="10766" max="10767" width="23.6640625" style="459" customWidth="1"/>
    <col min="10768" max="10768" width="19.83203125" style="459" customWidth="1"/>
    <col min="10769" max="10769" width="31" style="459" customWidth="1"/>
    <col min="10770" max="10771" width="20.1640625" style="459" customWidth="1"/>
    <col min="10772" max="10772" width="17.33203125" style="459" customWidth="1"/>
    <col min="10773" max="10773" width="35" style="459" customWidth="1"/>
    <col min="10774" max="10775" width="19.83203125" style="459" customWidth="1"/>
    <col min="10776" max="10776" width="17.33203125" style="459" customWidth="1"/>
    <col min="10777" max="10777" width="39.5" style="459" customWidth="1"/>
    <col min="10778" max="10780" width="20.6640625" style="459" customWidth="1"/>
    <col min="10781" max="10781" width="33.6640625" style="459" customWidth="1"/>
    <col min="10782" max="10783" width="19.5" style="459" customWidth="1"/>
    <col min="10784" max="10784" width="17.33203125" style="459" customWidth="1"/>
    <col min="10785" max="10785" width="40.33203125" style="459" customWidth="1"/>
    <col min="10786" max="10786" width="21.6640625" style="459" customWidth="1"/>
    <col min="10787" max="10787" width="19.5" style="459" customWidth="1"/>
    <col min="10788" max="10788" width="17.33203125" style="459" customWidth="1"/>
    <col min="10789" max="10796" width="9.5" style="459" customWidth="1"/>
    <col min="10797" max="11015" width="12" style="459"/>
    <col min="11016" max="11016" width="4.5" style="459" customWidth="1"/>
    <col min="11017" max="11017" width="25.6640625" style="459" customWidth="1"/>
    <col min="11018" max="11018" width="17.5" style="459" customWidth="1"/>
    <col min="11019" max="11020" width="20.33203125" style="459" customWidth="1"/>
    <col min="11021" max="11021" width="33.5" style="459" customWidth="1"/>
    <col min="11022" max="11023" width="23.6640625" style="459" customWidth="1"/>
    <col min="11024" max="11024" width="19.83203125" style="459" customWidth="1"/>
    <col min="11025" max="11025" width="31" style="459" customWidth="1"/>
    <col min="11026" max="11027" width="20.1640625" style="459" customWidth="1"/>
    <col min="11028" max="11028" width="17.33203125" style="459" customWidth="1"/>
    <col min="11029" max="11029" width="35" style="459" customWidth="1"/>
    <col min="11030" max="11031" width="19.83203125" style="459" customWidth="1"/>
    <col min="11032" max="11032" width="17.33203125" style="459" customWidth="1"/>
    <col min="11033" max="11033" width="39.5" style="459" customWidth="1"/>
    <col min="11034" max="11036" width="20.6640625" style="459" customWidth="1"/>
    <col min="11037" max="11037" width="33.6640625" style="459" customWidth="1"/>
    <col min="11038" max="11039" width="19.5" style="459" customWidth="1"/>
    <col min="11040" max="11040" width="17.33203125" style="459" customWidth="1"/>
    <col min="11041" max="11041" width="40.33203125" style="459" customWidth="1"/>
    <col min="11042" max="11042" width="21.6640625" style="459" customWidth="1"/>
    <col min="11043" max="11043" width="19.5" style="459" customWidth="1"/>
    <col min="11044" max="11044" width="17.33203125" style="459" customWidth="1"/>
    <col min="11045" max="11052" width="9.5" style="459" customWidth="1"/>
    <col min="11053" max="11271" width="12" style="459"/>
    <col min="11272" max="11272" width="4.5" style="459" customWidth="1"/>
    <col min="11273" max="11273" width="25.6640625" style="459" customWidth="1"/>
    <col min="11274" max="11274" width="17.5" style="459" customWidth="1"/>
    <col min="11275" max="11276" width="20.33203125" style="459" customWidth="1"/>
    <col min="11277" max="11277" width="33.5" style="459" customWidth="1"/>
    <col min="11278" max="11279" width="23.6640625" style="459" customWidth="1"/>
    <col min="11280" max="11280" width="19.83203125" style="459" customWidth="1"/>
    <col min="11281" max="11281" width="31" style="459" customWidth="1"/>
    <col min="11282" max="11283" width="20.1640625" style="459" customWidth="1"/>
    <col min="11284" max="11284" width="17.33203125" style="459" customWidth="1"/>
    <col min="11285" max="11285" width="35" style="459" customWidth="1"/>
    <col min="11286" max="11287" width="19.83203125" style="459" customWidth="1"/>
    <col min="11288" max="11288" width="17.33203125" style="459" customWidth="1"/>
    <col min="11289" max="11289" width="39.5" style="459" customWidth="1"/>
    <col min="11290" max="11292" width="20.6640625" style="459" customWidth="1"/>
    <col min="11293" max="11293" width="33.6640625" style="459" customWidth="1"/>
    <col min="11294" max="11295" width="19.5" style="459" customWidth="1"/>
    <col min="11296" max="11296" width="17.33203125" style="459" customWidth="1"/>
    <col min="11297" max="11297" width="40.33203125" style="459" customWidth="1"/>
    <col min="11298" max="11298" width="21.6640625" style="459" customWidth="1"/>
    <col min="11299" max="11299" width="19.5" style="459" customWidth="1"/>
    <col min="11300" max="11300" width="17.33203125" style="459" customWidth="1"/>
    <col min="11301" max="11308" width="9.5" style="459" customWidth="1"/>
    <col min="11309" max="11527" width="12" style="459"/>
    <col min="11528" max="11528" width="4.5" style="459" customWidth="1"/>
    <col min="11529" max="11529" width="25.6640625" style="459" customWidth="1"/>
    <col min="11530" max="11530" width="17.5" style="459" customWidth="1"/>
    <col min="11531" max="11532" width="20.33203125" style="459" customWidth="1"/>
    <col min="11533" max="11533" width="33.5" style="459" customWidth="1"/>
    <col min="11534" max="11535" width="23.6640625" style="459" customWidth="1"/>
    <col min="11536" max="11536" width="19.83203125" style="459" customWidth="1"/>
    <col min="11537" max="11537" width="31" style="459" customWidth="1"/>
    <col min="11538" max="11539" width="20.1640625" style="459" customWidth="1"/>
    <col min="11540" max="11540" width="17.33203125" style="459" customWidth="1"/>
    <col min="11541" max="11541" width="35" style="459" customWidth="1"/>
    <col min="11542" max="11543" width="19.83203125" style="459" customWidth="1"/>
    <col min="11544" max="11544" width="17.33203125" style="459" customWidth="1"/>
    <col min="11545" max="11545" width="39.5" style="459" customWidth="1"/>
    <col min="11546" max="11548" width="20.6640625" style="459" customWidth="1"/>
    <col min="11549" max="11549" width="33.6640625" style="459" customWidth="1"/>
    <col min="11550" max="11551" width="19.5" style="459" customWidth="1"/>
    <col min="11552" max="11552" width="17.33203125" style="459" customWidth="1"/>
    <col min="11553" max="11553" width="40.33203125" style="459" customWidth="1"/>
    <col min="11554" max="11554" width="21.6640625" style="459" customWidth="1"/>
    <col min="11555" max="11555" width="19.5" style="459" customWidth="1"/>
    <col min="11556" max="11556" width="17.33203125" style="459" customWidth="1"/>
    <col min="11557" max="11564" width="9.5" style="459" customWidth="1"/>
    <col min="11565" max="11783" width="12" style="459"/>
    <col min="11784" max="11784" width="4.5" style="459" customWidth="1"/>
    <col min="11785" max="11785" width="25.6640625" style="459" customWidth="1"/>
    <col min="11786" max="11786" width="17.5" style="459" customWidth="1"/>
    <col min="11787" max="11788" width="20.33203125" style="459" customWidth="1"/>
    <col min="11789" max="11789" width="33.5" style="459" customWidth="1"/>
    <col min="11790" max="11791" width="23.6640625" style="459" customWidth="1"/>
    <col min="11792" max="11792" width="19.83203125" style="459" customWidth="1"/>
    <col min="11793" max="11793" width="31" style="459" customWidth="1"/>
    <col min="11794" max="11795" width="20.1640625" style="459" customWidth="1"/>
    <col min="11796" max="11796" width="17.33203125" style="459" customWidth="1"/>
    <col min="11797" max="11797" width="35" style="459" customWidth="1"/>
    <col min="11798" max="11799" width="19.83203125" style="459" customWidth="1"/>
    <col min="11800" max="11800" width="17.33203125" style="459" customWidth="1"/>
    <col min="11801" max="11801" width="39.5" style="459" customWidth="1"/>
    <col min="11802" max="11804" width="20.6640625" style="459" customWidth="1"/>
    <col min="11805" max="11805" width="33.6640625" style="459" customWidth="1"/>
    <col min="11806" max="11807" width="19.5" style="459" customWidth="1"/>
    <col min="11808" max="11808" width="17.33203125" style="459" customWidth="1"/>
    <col min="11809" max="11809" width="40.33203125" style="459" customWidth="1"/>
    <col min="11810" max="11810" width="21.6640625" style="459" customWidth="1"/>
    <col min="11811" max="11811" width="19.5" style="459" customWidth="1"/>
    <col min="11812" max="11812" width="17.33203125" style="459" customWidth="1"/>
    <col min="11813" max="11820" width="9.5" style="459" customWidth="1"/>
    <col min="11821" max="12039" width="12" style="459"/>
    <col min="12040" max="12040" width="4.5" style="459" customWidth="1"/>
    <col min="12041" max="12041" width="25.6640625" style="459" customWidth="1"/>
    <col min="12042" max="12042" width="17.5" style="459" customWidth="1"/>
    <col min="12043" max="12044" width="20.33203125" style="459" customWidth="1"/>
    <col min="12045" max="12045" width="33.5" style="459" customWidth="1"/>
    <col min="12046" max="12047" width="23.6640625" style="459" customWidth="1"/>
    <col min="12048" max="12048" width="19.83203125" style="459" customWidth="1"/>
    <col min="12049" max="12049" width="31" style="459" customWidth="1"/>
    <col min="12050" max="12051" width="20.1640625" style="459" customWidth="1"/>
    <col min="12052" max="12052" width="17.33203125" style="459" customWidth="1"/>
    <col min="12053" max="12053" width="35" style="459" customWidth="1"/>
    <col min="12054" max="12055" width="19.83203125" style="459" customWidth="1"/>
    <col min="12056" max="12056" width="17.33203125" style="459" customWidth="1"/>
    <col min="12057" max="12057" width="39.5" style="459" customWidth="1"/>
    <col min="12058" max="12060" width="20.6640625" style="459" customWidth="1"/>
    <col min="12061" max="12061" width="33.6640625" style="459" customWidth="1"/>
    <col min="12062" max="12063" width="19.5" style="459" customWidth="1"/>
    <col min="12064" max="12064" width="17.33203125" style="459" customWidth="1"/>
    <col min="12065" max="12065" width="40.33203125" style="459" customWidth="1"/>
    <col min="12066" max="12066" width="21.6640625" style="459" customWidth="1"/>
    <col min="12067" max="12067" width="19.5" style="459" customWidth="1"/>
    <col min="12068" max="12068" width="17.33203125" style="459" customWidth="1"/>
    <col min="12069" max="12076" width="9.5" style="459" customWidth="1"/>
    <col min="12077" max="12295" width="12" style="459"/>
    <col min="12296" max="12296" width="4.5" style="459" customWidth="1"/>
    <col min="12297" max="12297" width="25.6640625" style="459" customWidth="1"/>
    <col min="12298" max="12298" width="17.5" style="459" customWidth="1"/>
    <col min="12299" max="12300" width="20.33203125" style="459" customWidth="1"/>
    <col min="12301" max="12301" width="33.5" style="459" customWidth="1"/>
    <col min="12302" max="12303" width="23.6640625" style="459" customWidth="1"/>
    <col min="12304" max="12304" width="19.83203125" style="459" customWidth="1"/>
    <col min="12305" max="12305" width="31" style="459" customWidth="1"/>
    <col min="12306" max="12307" width="20.1640625" style="459" customWidth="1"/>
    <col min="12308" max="12308" width="17.33203125" style="459" customWidth="1"/>
    <col min="12309" max="12309" width="35" style="459" customWidth="1"/>
    <col min="12310" max="12311" width="19.83203125" style="459" customWidth="1"/>
    <col min="12312" max="12312" width="17.33203125" style="459" customWidth="1"/>
    <col min="12313" max="12313" width="39.5" style="459" customWidth="1"/>
    <col min="12314" max="12316" width="20.6640625" style="459" customWidth="1"/>
    <col min="12317" max="12317" width="33.6640625" style="459" customWidth="1"/>
    <col min="12318" max="12319" width="19.5" style="459" customWidth="1"/>
    <col min="12320" max="12320" width="17.33203125" style="459" customWidth="1"/>
    <col min="12321" max="12321" width="40.33203125" style="459" customWidth="1"/>
    <col min="12322" max="12322" width="21.6640625" style="459" customWidth="1"/>
    <col min="12323" max="12323" width="19.5" style="459" customWidth="1"/>
    <col min="12324" max="12324" width="17.33203125" style="459" customWidth="1"/>
    <col min="12325" max="12332" width="9.5" style="459" customWidth="1"/>
    <col min="12333" max="12551" width="12" style="459"/>
    <col min="12552" max="12552" width="4.5" style="459" customWidth="1"/>
    <col min="12553" max="12553" width="25.6640625" style="459" customWidth="1"/>
    <col min="12554" max="12554" width="17.5" style="459" customWidth="1"/>
    <col min="12555" max="12556" width="20.33203125" style="459" customWidth="1"/>
    <col min="12557" max="12557" width="33.5" style="459" customWidth="1"/>
    <col min="12558" max="12559" width="23.6640625" style="459" customWidth="1"/>
    <col min="12560" max="12560" width="19.83203125" style="459" customWidth="1"/>
    <col min="12561" max="12561" width="31" style="459" customWidth="1"/>
    <col min="12562" max="12563" width="20.1640625" style="459" customWidth="1"/>
    <col min="12564" max="12564" width="17.33203125" style="459" customWidth="1"/>
    <col min="12565" max="12565" width="35" style="459" customWidth="1"/>
    <col min="12566" max="12567" width="19.83203125" style="459" customWidth="1"/>
    <col min="12568" max="12568" width="17.33203125" style="459" customWidth="1"/>
    <col min="12569" max="12569" width="39.5" style="459" customWidth="1"/>
    <col min="12570" max="12572" width="20.6640625" style="459" customWidth="1"/>
    <col min="12573" max="12573" width="33.6640625" style="459" customWidth="1"/>
    <col min="12574" max="12575" width="19.5" style="459" customWidth="1"/>
    <col min="12576" max="12576" width="17.33203125" style="459" customWidth="1"/>
    <col min="12577" max="12577" width="40.33203125" style="459" customWidth="1"/>
    <col min="12578" max="12578" width="21.6640625" style="459" customWidth="1"/>
    <col min="12579" max="12579" width="19.5" style="459" customWidth="1"/>
    <col min="12580" max="12580" width="17.33203125" style="459" customWidth="1"/>
    <col min="12581" max="12588" width="9.5" style="459" customWidth="1"/>
    <col min="12589" max="12807" width="12" style="459"/>
    <col min="12808" max="12808" width="4.5" style="459" customWidth="1"/>
    <col min="12809" max="12809" width="25.6640625" style="459" customWidth="1"/>
    <col min="12810" max="12810" width="17.5" style="459" customWidth="1"/>
    <col min="12811" max="12812" width="20.33203125" style="459" customWidth="1"/>
    <col min="12813" max="12813" width="33.5" style="459" customWidth="1"/>
    <col min="12814" max="12815" width="23.6640625" style="459" customWidth="1"/>
    <col min="12816" max="12816" width="19.83203125" style="459" customWidth="1"/>
    <col min="12817" max="12817" width="31" style="459" customWidth="1"/>
    <col min="12818" max="12819" width="20.1640625" style="459" customWidth="1"/>
    <col min="12820" max="12820" width="17.33203125" style="459" customWidth="1"/>
    <col min="12821" max="12821" width="35" style="459" customWidth="1"/>
    <col min="12822" max="12823" width="19.83203125" style="459" customWidth="1"/>
    <col min="12824" max="12824" width="17.33203125" style="459" customWidth="1"/>
    <col min="12825" max="12825" width="39.5" style="459" customWidth="1"/>
    <col min="12826" max="12828" width="20.6640625" style="459" customWidth="1"/>
    <col min="12829" max="12829" width="33.6640625" style="459" customWidth="1"/>
    <col min="12830" max="12831" width="19.5" style="459" customWidth="1"/>
    <col min="12832" max="12832" width="17.33203125" style="459" customWidth="1"/>
    <col min="12833" max="12833" width="40.33203125" style="459" customWidth="1"/>
    <col min="12834" max="12834" width="21.6640625" style="459" customWidth="1"/>
    <col min="12835" max="12835" width="19.5" style="459" customWidth="1"/>
    <col min="12836" max="12836" width="17.33203125" style="459" customWidth="1"/>
    <col min="12837" max="12844" width="9.5" style="459" customWidth="1"/>
    <col min="12845" max="13063" width="12" style="459"/>
    <col min="13064" max="13064" width="4.5" style="459" customWidth="1"/>
    <col min="13065" max="13065" width="25.6640625" style="459" customWidth="1"/>
    <col min="13066" max="13066" width="17.5" style="459" customWidth="1"/>
    <col min="13067" max="13068" width="20.33203125" style="459" customWidth="1"/>
    <col min="13069" max="13069" width="33.5" style="459" customWidth="1"/>
    <col min="13070" max="13071" width="23.6640625" style="459" customWidth="1"/>
    <col min="13072" max="13072" width="19.83203125" style="459" customWidth="1"/>
    <col min="13073" max="13073" width="31" style="459" customWidth="1"/>
    <col min="13074" max="13075" width="20.1640625" style="459" customWidth="1"/>
    <col min="13076" max="13076" width="17.33203125" style="459" customWidth="1"/>
    <col min="13077" max="13077" width="35" style="459" customWidth="1"/>
    <col min="13078" max="13079" width="19.83203125" style="459" customWidth="1"/>
    <col min="13080" max="13080" width="17.33203125" style="459" customWidth="1"/>
    <col min="13081" max="13081" width="39.5" style="459" customWidth="1"/>
    <col min="13082" max="13084" width="20.6640625" style="459" customWidth="1"/>
    <col min="13085" max="13085" width="33.6640625" style="459" customWidth="1"/>
    <col min="13086" max="13087" width="19.5" style="459" customWidth="1"/>
    <col min="13088" max="13088" width="17.33203125" style="459" customWidth="1"/>
    <col min="13089" max="13089" width="40.33203125" style="459" customWidth="1"/>
    <col min="13090" max="13090" width="21.6640625" style="459" customWidth="1"/>
    <col min="13091" max="13091" width="19.5" style="459" customWidth="1"/>
    <col min="13092" max="13092" width="17.33203125" style="459" customWidth="1"/>
    <col min="13093" max="13100" width="9.5" style="459" customWidth="1"/>
    <col min="13101" max="13319" width="12" style="459"/>
    <col min="13320" max="13320" width="4.5" style="459" customWidth="1"/>
    <col min="13321" max="13321" width="25.6640625" style="459" customWidth="1"/>
    <col min="13322" max="13322" width="17.5" style="459" customWidth="1"/>
    <col min="13323" max="13324" width="20.33203125" style="459" customWidth="1"/>
    <col min="13325" max="13325" width="33.5" style="459" customWidth="1"/>
    <col min="13326" max="13327" width="23.6640625" style="459" customWidth="1"/>
    <col min="13328" max="13328" width="19.83203125" style="459" customWidth="1"/>
    <col min="13329" max="13329" width="31" style="459" customWidth="1"/>
    <col min="13330" max="13331" width="20.1640625" style="459" customWidth="1"/>
    <col min="13332" max="13332" width="17.33203125" style="459" customWidth="1"/>
    <col min="13333" max="13333" width="35" style="459" customWidth="1"/>
    <col min="13334" max="13335" width="19.83203125" style="459" customWidth="1"/>
    <col min="13336" max="13336" width="17.33203125" style="459" customWidth="1"/>
    <col min="13337" max="13337" width="39.5" style="459" customWidth="1"/>
    <col min="13338" max="13340" width="20.6640625" style="459" customWidth="1"/>
    <col min="13341" max="13341" width="33.6640625" style="459" customWidth="1"/>
    <col min="13342" max="13343" width="19.5" style="459" customWidth="1"/>
    <col min="13344" max="13344" width="17.33203125" style="459" customWidth="1"/>
    <col min="13345" max="13345" width="40.33203125" style="459" customWidth="1"/>
    <col min="13346" max="13346" width="21.6640625" style="459" customWidth="1"/>
    <col min="13347" max="13347" width="19.5" style="459" customWidth="1"/>
    <col min="13348" max="13348" width="17.33203125" style="459" customWidth="1"/>
    <col min="13349" max="13356" width="9.5" style="459" customWidth="1"/>
    <col min="13357" max="13575" width="12" style="459"/>
    <col min="13576" max="13576" width="4.5" style="459" customWidth="1"/>
    <col min="13577" max="13577" width="25.6640625" style="459" customWidth="1"/>
    <col min="13578" max="13578" width="17.5" style="459" customWidth="1"/>
    <col min="13579" max="13580" width="20.33203125" style="459" customWidth="1"/>
    <col min="13581" max="13581" width="33.5" style="459" customWidth="1"/>
    <col min="13582" max="13583" width="23.6640625" style="459" customWidth="1"/>
    <col min="13584" max="13584" width="19.83203125" style="459" customWidth="1"/>
    <col min="13585" max="13585" width="31" style="459" customWidth="1"/>
    <col min="13586" max="13587" width="20.1640625" style="459" customWidth="1"/>
    <col min="13588" max="13588" width="17.33203125" style="459" customWidth="1"/>
    <col min="13589" max="13589" width="35" style="459" customWidth="1"/>
    <col min="13590" max="13591" width="19.83203125" style="459" customWidth="1"/>
    <col min="13592" max="13592" width="17.33203125" style="459" customWidth="1"/>
    <col min="13593" max="13593" width="39.5" style="459" customWidth="1"/>
    <col min="13594" max="13596" width="20.6640625" style="459" customWidth="1"/>
    <col min="13597" max="13597" width="33.6640625" style="459" customWidth="1"/>
    <col min="13598" max="13599" width="19.5" style="459" customWidth="1"/>
    <col min="13600" max="13600" width="17.33203125" style="459" customWidth="1"/>
    <col min="13601" max="13601" width="40.33203125" style="459" customWidth="1"/>
    <col min="13602" max="13602" width="21.6640625" style="459" customWidth="1"/>
    <col min="13603" max="13603" width="19.5" style="459" customWidth="1"/>
    <col min="13604" max="13604" width="17.33203125" style="459" customWidth="1"/>
    <col min="13605" max="13612" width="9.5" style="459" customWidth="1"/>
    <col min="13613" max="13831" width="12" style="459"/>
    <col min="13832" max="13832" width="4.5" style="459" customWidth="1"/>
    <col min="13833" max="13833" width="25.6640625" style="459" customWidth="1"/>
    <col min="13834" max="13834" width="17.5" style="459" customWidth="1"/>
    <col min="13835" max="13836" width="20.33203125" style="459" customWidth="1"/>
    <col min="13837" max="13837" width="33.5" style="459" customWidth="1"/>
    <col min="13838" max="13839" width="23.6640625" style="459" customWidth="1"/>
    <col min="13840" max="13840" width="19.83203125" style="459" customWidth="1"/>
    <col min="13841" max="13841" width="31" style="459" customWidth="1"/>
    <col min="13842" max="13843" width="20.1640625" style="459" customWidth="1"/>
    <col min="13844" max="13844" width="17.33203125" style="459" customWidth="1"/>
    <col min="13845" max="13845" width="35" style="459" customWidth="1"/>
    <col min="13846" max="13847" width="19.83203125" style="459" customWidth="1"/>
    <col min="13848" max="13848" width="17.33203125" style="459" customWidth="1"/>
    <col min="13849" max="13849" width="39.5" style="459" customWidth="1"/>
    <col min="13850" max="13852" width="20.6640625" style="459" customWidth="1"/>
    <col min="13853" max="13853" width="33.6640625" style="459" customWidth="1"/>
    <col min="13854" max="13855" width="19.5" style="459" customWidth="1"/>
    <col min="13856" max="13856" width="17.33203125" style="459" customWidth="1"/>
    <col min="13857" max="13857" width="40.33203125" style="459" customWidth="1"/>
    <col min="13858" max="13858" width="21.6640625" style="459" customWidth="1"/>
    <col min="13859" max="13859" width="19.5" style="459" customWidth="1"/>
    <col min="13860" max="13860" width="17.33203125" style="459" customWidth="1"/>
    <col min="13861" max="13868" width="9.5" style="459" customWidth="1"/>
    <col min="13869" max="14087" width="12" style="459"/>
    <col min="14088" max="14088" width="4.5" style="459" customWidth="1"/>
    <col min="14089" max="14089" width="25.6640625" style="459" customWidth="1"/>
    <col min="14090" max="14090" width="17.5" style="459" customWidth="1"/>
    <col min="14091" max="14092" width="20.33203125" style="459" customWidth="1"/>
    <col min="14093" max="14093" width="33.5" style="459" customWidth="1"/>
    <col min="14094" max="14095" width="23.6640625" style="459" customWidth="1"/>
    <col min="14096" max="14096" width="19.83203125" style="459" customWidth="1"/>
    <col min="14097" max="14097" width="31" style="459" customWidth="1"/>
    <col min="14098" max="14099" width="20.1640625" style="459" customWidth="1"/>
    <col min="14100" max="14100" width="17.33203125" style="459" customWidth="1"/>
    <col min="14101" max="14101" width="35" style="459" customWidth="1"/>
    <col min="14102" max="14103" width="19.83203125" style="459" customWidth="1"/>
    <col min="14104" max="14104" width="17.33203125" style="459" customWidth="1"/>
    <col min="14105" max="14105" width="39.5" style="459" customWidth="1"/>
    <col min="14106" max="14108" width="20.6640625" style="459" customWidth="1"/>
    <col min="14109" max="14109" width="33.6640625" style="459" customWidth="1"/>
    <col min="14110" max="14111" width="19.5" style="459" customWidth="1"/>
    <col min="14112" max="14112" width="17.33203125" style="459" customWidth="1"/>
    <col min="14113" max="14113" width="40.33203125" style="459" customWidth="1"/>
    <col min="14114" max="14114" width="21.6640625" style="459" customWidth="1"/>
    <col min="14115" max="14115" width="19.5" style="459" customWidth="1"/>
    <col min="14116" max="14116" width="17.33203125" style="459" customWidth="1"/>
    <col min="14117" max="14124" width="9.5" style="459" customWidth="1"/>
    <col min="14125" max="14343" width="12" style="459"/>
    <col min="14344" max="14344" width="4.5" style="459" customWidth="1"/>
    <col min="14345" max="14345" width="25.6640625" style="459" customWidth="1"/>
    <col min="14346" max="14346" width="17.5" style="459" customWidth="1"/>
    <col min="14347" max="14348" width="20.33203125" style="459" customWidth="1"/>
    <col min="14349" max="14349" width="33.5" style="459" customWidth="1"/>
    <col min="14350" max="14351" width="23.6640625" style="459" customWidth="1"/>
    <col min="14352" max="14352" width="19.83203125" style="459" customWidth="1"/>
    <col min="14353" max="14353" width="31" style="459" customWidth="1"/>
    <col min="14354" max="14355" width="20.1640625" style="459" customWidth="1"/>
    <col min="14356" max="14356" width="17.33203125" style="459" customWidth="1"/>
    <col min="14357" max="14357" width="35" style="459" customWidth="1"/>
    <col min="14358" max="14359" width="19.83203125" style="459" customWidth="1"/>
    <col min="14360" max="14360" width="17.33203125" style="459" customWidth="1"/>
    <col min="14361" max="14361" width="39.5" style="459" customWidth="1"/>
    <col min="14362" max="14364" width="20.6640625" style="459" customWidth="1"/>
    <col min="14365" max="14365" width="33.6640625" style="459" customWidth="1"/>
    <col min="14366" max="14367" width="19.5" style="459" customWidth="1"/>
    <col min="14368" max="14368" width="17.33203125" style="459" customWidth="1"/>
    <col min="14369" max="14369" width="40.33203125" style="459" customWidth="1"/>
    <col min="14370" max="14370" width="21.6640625" style="459" customWidth="1"/>
    <col min="14371" max="14371" width="19.5" style="459" customWidth="1"/>
    <col min="14372" max="14372" width="17.33203125" style="459" customWidth="1"/>
    <col min="14373" max="14380" width="9.5" style="459" customWidth="1"/>
    <col min="14381" max="14599" width="12" style="459"/>
    <col min="14600" max="14600" width="4.5" style="459" customWidth="1"/>
    <col min="14601" max="14601" width="25.6640625" style="459" customWidth="1"/>
    <col min="14602" max="14602" width="17.5" style="459" customWidth="1"/>
    <col min="14603" max="14604" width="20.33203125" style="459" customWidth="1"/>
    <col min="14605" max="14605" width="33.5" style="459" customWidth="1"/>
    <col min="14606" max="14607" width="23.6640625" style="459" customWidth="1"/>
    <col min="14608" max="14608" width="19.83203125" style="459" customWidth="1"/>
    <col min="14609" max="14609" width="31" style="459" customWidth="1"/>
    <col min="14610" max="14611" width="20.1640625" style="459" customWidth="1"/>
    <col min="14612" max="14612" width="17.33203125" style="459" customWidth="1"/>
    <col min="14613" max="14613" width="35" style="459" customWidth="1"/>
    <col min="14614" max="14615" width="19.83203125" style="459" customWidth="1"/>
    <col min="14616" max="14616" width="17.33203125" style="459" customWidth="1"/>
    <col min="14617" max="14617" width="39.5" style="459" customWidth="1"/>
    <col min="14618" max="14620" width="20.6640625" style="459" customWidth="1"/>
    <col min="14621" max="14621" width="33.6640625" style="459" customWidth="1"/>
    <col min="14622" max="14623" width="19.5" style="459" customWidth="1"/>
    <col min="14624" max="14624" width="17.33203125" style="459" customWidth="1"/>
    <col min="14625" max="14625" width="40.33203125" style="459" customWidth="1"/>
    <col min="14626" max="14626" width="21.6640625" style="459" customWidth="1"/>
    <col min="14627" max="14627" width="19.5" style="459" customWidth="1"/>
    <col min="14628" max="14628" width="17.33203125" style="459" customWidth="1"/>
    <col min="14629" max="14636" width="9.5" style="459" customWidth="1"/>
    <col min="14637" max="14855" width="12" style="459"/>
    <col min="14856" max="14856" width="4.5" style="459" customWidth="1"/>
    <col min="14857" max="14857" width="25.6640625" style="459" customWidth="1"/>
    <col min="14858" max="14858" width="17.5" style="459" customWidth="1"/>
    <col min="14859" max="14860" width="20.33203125" style="459" customWidth="1"/>
    <col min="14861" max="14861" width="33.5" style="459" customWidth="1"/>
    <col min="14862" max="14863" width="23.6640625" style="459" customWidth="1"/>
    <col min="14864" max="14864" width="19.83203125" style="459" customWidth="1"/>
    <col min="14865" max="14865" width="31" style="459" customWidth="1"/>
    <col min="14866" max="14867" width="20.1640625" style="459" customWidth="1"/>
    <col min="14868" max="14868" width="17.33203125" style="459" customWidth="1"/>
    <col min="14869" max="14869" width="35" style="459" customWidth="1"/>
    <col min="14870" max="14871" width="19.83203125" style="459" customWidth="1"/>
    <col min="14872" max="14872" width="17.33203125" style="459" customWidth="1"/>
    <col min="14873" max="14873" width="39.5" style="459" customWidth="1"/>
    <col min="14874" max="14876" width="20.6640625" style="459" customWidth="1"/>
    <col min="14877" max="14877" width="33.6640625" style="459" customWidth="1"/>
    <col min="14878" max="14879" width="19.5" style="459" customWidth="1"/>
    <col min="14880" max="14880" width="17.33203125" style="459" customWidth="1"/>
    <col min="14881" max="14881" width="40.33203125" style="459" customWidth="1"/>
    <col min="14882" max="14882" width="21.6640625" style="459" customWidth="1"/>
    <col min="14883" max="14883" width="19.5" style="459" customWidth="1"/>
    <col min="14884" max="14884" width="17.33203125" style="459" customWidth="1"/>
    <col min="14885" max="14892" width="9.5" style="459" customWidth="1"/>
    <col min="14893" max="15111" width="12" style="459"/>
    <col min="15112" max="15112" width="4.5" style="459" customWidth="1"/>
    <col min="15113" max="15113" width="25.6640625" style="459" customWidth="1"/>
    <col min="15114" max="15114" width="17.5" style="459" customWidth="1"/>
    <col min="15115" max="15116" width="20.33203125" style="459" customWidth="1"/>
    <col min="15117" max="15117" width="33.5" style="459" customWidth="1"/>
    <col min="15118" max="15119" width="23.6640625" style="459" customWidth="1"/>
    <col min="15120" max="15120" width="19.83203125" style="459" customWidth="1"/>
    <col min="15121" max="15121" width="31" style="459" customWidth="1"/>
    <col min="15122" max="15123" width="20.1640625" style="459" customWidth="1"/>
    <col min="15124" max="15124" width="17.33203125" style="459" customWidth="1"/>
    <col min="15125" max="15125" width="35" style="459" customWidth="1"/>
    <col min="15126" max="15127" width="19.83203125" style="459" customWidth="1"/>
    <col min="15128" max="15128" width="17.33203125" style="459" customWidth="1"/>
    <col min="15129" max="15129" width="39.5" style="459" customWidth="1"/>
    <col min="15130" max="15132" width="20.6640625" style="459" customWidth="1"/>
    <col min="15133" max="15133" width="33.6640625" style="459" customWidth="1"/>
    <col min="15134" max="15135" width="19.5" style="459" customWidth="1"/>
    <col min="15136" max="15136" width="17.33203125" style="459" customWidth="1"/>
    <col min="15137" max="15137" width="40.33203125" style="459" customWidth="1"/>
    <col min="15138" max="15138" width="21.6640625" style="459" customWidth="1"/>
    <col min="15139" max="15139" width="19.5" style="459" customWidth="1"/>
    <col min="15140" max="15140" width="17.33203125" style="459" customWidth="1"/>
    <col min="15141" max="15148" width="9.5" style="459" customWidth="1"/>
    <col min="15149" max="15367" width="12" style="459"/>
    <col min="15368" max="15368" width="4.5" style="459" customWidth="1"/>
    <col min="15369" max="15369" width="25.6640625" style="459" customWidth="1"/>
    <col min="15370" max="15370" width="17.5" style="459" customWidth="1"/>
    <col min="15371" max="15372" width="20.33203125" style="459" customWidth="1"/>
    <col min="15373" max="15373" width="33.5" style="459" customWidth="1"/>
    <col min="15374" max="15375" width="23.6640625" style="459" customWidth="1"/>
    <col min="15376" max="15376" width="19.83203125" style="459" customWidth="1"/>
    <col min="15377" max="15377" width="31" style="459" customWidth="1"/>
    <col min="15378" max="15379" width="20.1640625" style="459" customWidth="1"/>
    <col min="15380" max="15380" width="17.33203125" style="459" customWidth="1"/>
    <col min="15381" max="15381" width="35" style="459" customWidth="1"/>
    <col min="15382" max="15383" width="19.83203125" style="459" customWidth="1"/>
    <col min="15384" max="15384" width="17.33203125" style="459" customWidth="1"/>
    <col min="15385" max="15385" width="39.5" style="459" customWidth="1"/>
    <col min="15386" max="15388" width="20.6640625" style="459" customWidth="1"/>
    <col min="15389" max="15389" width="33.6640625" style="459" customWidth="1"/>
    <col min="15390" max="15391" width="19.5" style="459" customWidth="1"/>
    <col min="15392" max="15392" width="17.33203125" style="459" customWidth="1"/>
    <col min="15393" max="15393" width="40.33203125" style="459" customWidth="1"/>
    <col min="15394" max="15394" width="21.6640625" style="459" customWidth="1"/>
    <col min="15395" max="15395" width="19.5" style="459" customWidth="1"/>
    <col min="15396" max="15396" width="17.33203125" style="459" customWidth="1"/>
    <col min="15397" max="15404" width="9.5" style="459" customWidth="1"/>
    <col min="15405" max="15623" width="12" style="459"/>
    <col min="15624" max="15624" width="4.5" style="459" customWidth="1"/>
    <col min="15625" max="15625" width="25.6640625" style="459" customWidth="1"/>
    <col min="15626" max="15626" width="17.5" style="459" customWidth="1"/>
    <col min="15627" max="15628" width="20.33203125" style="459" customWidth="1"/>
    <col min="15629" max="15629" width="33.5" style="459" customWidth="1"/>
    <col min="15630" max="15631" width="23.6640625" style="459" customWidth="1"/>
    <col min="15632" max="15632" width="19.83203125" style="459" customWidth="1"/>
    <col min="15633" max="15633" width="31" style="459" customWidth="1"/>
    <col min="15634" max="15635" width="20.1640625" style="459" customWidth="1"/>
    <col min="15636" max="15636" width="17.33203125" style="459" customWidth="1"/>
    <col min="15637" max="15637" width="35" style="459" customWidth="1"/>
    <col min="15638" max="15639" width="19.83203125" style="459" customWidth="1"/>
    <col min="15640" max="15640" width="17.33203125" style="459" customWidth="1"/>
    <col min="15641" max="15641" width="39.5" style="459" customWidth="1"/>
    <col min="15642" max="15644" width="20.6640625" style="459" customWidth="1"/>
    <col min="15645" max="15645" width="33.6640625" style="459" customWidth="1"/>
    <col min="15646" max="15647" width="19.5" style="459" customWidth="1"/>
    <col min="15648" max="15648" width="17.33203125" style="459" customWidth="1"/>
    <col min="15649" max="15649" width="40.33203125" style="459" customWidth="1"/>
    <col min="15650" max="15650" width="21.6640625" style="459" customWidth="1"/>
    <col min="15651" max="15651" width="19.5" style="459" customWidth="1"/>
    <col min="15652" max="15652" width="17.33203125" style="459" customWidth="1"/>
    <col min="15653" max="15660" width="9.5" style="459" customWidth="1"/>
    <col min="15661" max="15879" width="12" style="459"/>
    <col min="15880" max="15880" width="4.5" style="459" customWidth="1"/>
    <col min="15881" max="15881" width="25.6640625" style="459" customWidth="1"/>
    <col min="15882" max="15882" width="17.5" style="459" customWidth="1"/>
    <col min="15883" max="15884" width="20.33203125" style="459" customWidth="1"/>
    <col min="15885" max="15885" width="33.5" style="459" customWidth="1"/>
    <col min="15886" max="15887" width="23.6640625" style="459" customWidth="1"/>
    <col min="15888" max="15888" width="19.83203125" style="459" customWidth="1"/>
    <col min="15889" max="15889" width="31" style="459" customWidth="1"/>
    <col min="15890" max="15891" width="20.1640625" style="459" customWidth="1"/>
    <col min="15892" max="15892" width="17.33203125" style="459" customWidth="1"/>
    <col min="15893" max="15893" width="35" style="459" customWidth="1"/>
    <col min="15894" max="15895" width="19.83203125" style="459" customWidth="1"/>
    <col min="15896" max="15896" width="17.33203125" style="459" customWidth="1"/>
    <col min="15897" max="15897" width="39.5" style="459" customWidth="1"/>
    <col min="15898" max="15900" width="20.6640625" style="459" customWidth="1"/>
    <col min="15901" max="15901" width="33.6640625" style="459" customWidth="1"/>
    <col min="15902" max="15903" width="19.5" style="459" customWidth="1"/>
    <col min="15904" max="15904" width="17.33203125" style="459" customWidth="1"/>
    <col min="15905" max="15905" width="40.33203125" style="459" customWidth="1"/>
    <col min="15906" max="15906" width="21.6640625" style="459" customWidth="1"/>
    <col min="15907" max="15907" width="19.5" style="459" customWidth="1"/>
    <col min="15908" max="15908" width="17.33203125" style="459" customWidth="1"/>
    <col min="15909" max="15916" width="9.5" style="459" customWidth="1"/>
    <col min="15917" max="16135" width="12" style="459"/>
    <col min="16136" max="16136" width="4.5" style="459" customWidth="1"/>
    <col min="16137" max="16137" width="25.6640625" style="459" customWidth="1"/>
    <col min="16138" max="16138" width="17.5" style="459" customWidth="1"/>
    <col min="16139" max="16140" width="20.33203125" style="459" customWidth="1"/>
    <col min="16141" max="16141" width="33.5" style="459" customWidth="1"/>
    <col min="16142" max="16143" width="23.6640625" style="459" customWidth="1"/>
    <col min="16144" max="16144" width="19.83203125" style="459" customWidth="1"/>
    <col min="16145" max="16145" width="31" style="459" customWidth="1"/>
    <col min="16146" max="16147" width="20.1640625" style="459" customWidth="1"/>
    <col min="16148" max="16148" width="17.33203125" style="459" customWidth="1"/>
    <col min="16149" max="16149" width="35" style="459" customWidth="1"/>
    <col min="16150" max="16151" width="19.83203125" style="459" customWidth="1"/>
    <col min="16152" max="16152" width="17.33203125" style="459" customWidth="1"/>
    <col min="16153" max="16153" width="39.5" style="459" customWidth="1"/>
    <col min="16154" max="16156" width="20.6640625" style="459" customWidth="1"/>
    <col min="16157" max="16157" width="33.6640625" style="459" customWidth="1"/>
    <col min="16158" max="16159" width="19.5" style="459" customWidth="1"/>
    <col min="16160" max="16160" width="17.33203125" style="459" customWidth="1"/>
    <col min="16161" max="16161" width="40.33203125" style="459" customWidth="1"/>
    <col min="16162" max="16162" width="21.6640625" style="459" customWidth="1"/>
    <col min="16163" max="16163" width="19.5" style="459" customWidth="1"/>
    <col min="16164" max="16164" width="17.33203125" style="459" customWidth="1"/>
    <col min="16165" max="16172" width="9.5" style="459" customWidth="1"/>
    <col min="16173" max="16384" width="12" style="459"/>
  </cols>
  <sheetData>
    <row r="1" spans="1:44" ht="15.75" customHeight="1">
      <c r="A1" s="457"/>
      <c r="B1" s="487"/>
      <c r="C1" s="458"/>
      <c r="D1" s="458"/>
      <c r="E1" s="458"/>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c r="AG1" s="457"/>
      <c r="AH1" s="457"/>
      <c r="AI1" s="457"/>
      <c r="AJ1" s="457"/>
      <c r="AK1" s="457"/>
      <c r="AL1" s="457"/>
      <c r="AM1" s="457"/>
      <c r="AN1" s="457"/>
      <c r="AO1" s="457"/>
      <c r="AP1" s="457"/>
      <c r="AQ1" s="457"/>
      <c r="AR1" s="457"/>
    </row>
    <row r="2" spans="1:44" ht="25.5" customHeight="1">
      <c r="A2" s="457"/>
      <c r="B2" s="487"/>
      <c r="C2" s="458"/>
      <c r="D2" s="458"/>
      <c r="E2" s="458"/>
      <c r="F2" s="457"/>
      <c r="G2" s="460" t="s">
        <v>1767</v>
      </c>
      <c r="H2" s="1690" t="s">
        <v>1768</v>
      </c>
      <c r="I2" s="1691"/>
      <c r="J2" s="1692"/>
      <c r="K2" s="1693"/>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row>
    <row r="3" spans="1:44" ht="25.5" customHeight="1" thickBot="1">
      <c r="A3" s="457"/>
      <c r="B3" s="487"/>
      <c r="C3" s="458"/>
      <c r="D3" s="458"/>
      <c r="E3" s="458"/>
      <c r="F3" s="457"/>
      <c r="G3" s="461" t="s">
        <v>1769</v>
      </c>
      <c r="H3" s="1690" t="s">
        <v>1770</v>
      </c>
      <c r="I3" s="1691"/>
      <c r="J3" s="1692"/>
      <c r="K3" s="1693"/>
      <c r="L3" s="457"/>
      <c r="M3" s="457"/>
      <c r="N3" s="457"/>
      <c r="O3" s="457"/>
      <c r="P3" s="457"/>
      <c r="Q3" s="457"/>
      <c r="R3" s="457"/>
      <c r="S3" s="457"/>
      <c r="T3" s="457"/>
      <c r="U3" s="457"/>
      <c r="V3" s="457"/>
      <c r="W3" s="457"/>
      <c r="X3" s="457"/>
      <c r="Y3" s="457"/>
      <c r="Z3" s="457"/>
      <c r="AA3" s="457"/>
      <c r="AB3" s="457"/>
      <c r="AC3" s="457"/>
      <c r="AD3" s="457"/>
      <c r="AE3" s="457"/>
      <c r="AF3" s="457"/>
      <c r="AG3" s="457"/>
      <c r="AH3" s="457"/>
      <c r="AI3" s="457"/>
      <c r="AJ3" s="457"/>
      <c r="AK3" s="457"/>
      <c r="AL3" s="457"/>
      <c r="AM3" s="457"/>
      <c r="AN3" s="457"/>
      <c r="AO3" s="457"/>
      <c r="AP3" s="457"/>
      <c r="AQ3" s="457"/>
      <c r="AR3" s="457"/>
    </row>
    <row r="4" spans="1:44" ht="15.75" customHeight="1" thickBot="1">
      <c r="A4" s="457"/>
      <c r="B4" s="487"/>
      <c r="C4" s="458"/>
      <c r="D4" s="458"/>
      <c r="E4" s="458"/>
      <c r="F4" s="457"/>
      <c r="G4" s="457"/>
      <c r="H4" s="457"/>
      <c r="I4" s="457"/>
      <c r="J4" s="457"/>
      <c r="K4" s="457"/>
      <c r="L4" s="457"/>
      <c r="M4" s="457"/>
      <c r="N4" s="457"/>
      <c r="O4" s="457"/>
      <c r="P4" s="457"/>
      <c r="Q4" s="457"/>
      <c r="R4" s="457"/>
      <c r="S4" s="457"/>
      <c r="T4" s="457"/>
      <c r="U4" s="457"/>
      <c r="V4" s="517"/>
      <c r="W4" s="518"/>
      <c r="X4" s="518"/>
      <c r="Y4" s="518"/>
      <c r="Z4" s="519"/>
      <c r="AA4" s="457"/>
      <c r="AB4" s="457"/>
      <c r="AC4" s="457"/>
      <c r="AD4" s="457"/>
      <c r="AE4" s="457"/>
      <c r="AF4" s="457"/>
      <c r="AG4" s="457"/>
      <c r="AH4" s="457"/>
      <c r="AI4" s="457"/>
      <c r="AJ4" s="457"/>
      <c r="AK4" s="457"/>
      <c r="AL4" s="457"/>
      <c r="AM4" s="457"/>
      <c r="AN4" s="457"/>
      <c r="AO4" s="457"/>
      <c r="AP4" s="457"/>
      <c r="AQ4" s="457"/>
      <c r="AR4" s="457"/>
    </row>
    <row r="5" spans="1:44" ht="18" customHeight="1">
      <c r="A5" s="457"/>
      <c r="B5" s="1678" t="s">
        <v>1771</v>
      </c>
      <c r="C5" s="1680" t="s">
        <v>1867</v>
      </c>
      <c r="D5" s="1681"/>
      <c r="E5" s="1682" t="s">
        <v>1772</v>
      </c>
      <c r="F5" s="1683"/>
      <c r="G5" s="1678" t="s">
        <v>1773</v>
      </c>
      <c r="H5" s="1680" t="s">
        <v>1867</v>
      </c>
      <c r="I5" s="1681"/>
      <c r="J5" s="1682" t="s">
        <v>1772</v>
      </c>
      <c r="K5" s="1689"/>
      <c r="L5" s="1678" t="s">
        <v>1774</v>
      </c>
      <c r="M5" s="1680" t="s">
        <v>1867</v>
      </c>
      <c r="N5" s="1681"/>
      <c r="O5" s="1682" t="s">
        <v>1772</v>
      </c>
      <c r="P5" s="1683"/>
      <c r="Q5" s="1678" t="s">
        <v>1775</v>
      </c>
      <c r="R5" s="1680" t="s">
        <v>1867</v>
      </c>
      <c r="S5" s="1681"/>
      <c r="T5" s="1682" t="s">
        <v>1772</v>
      </c>
      <c r="U5" s="1689"/>
      <c r="V5" s="1684" t="s">
        <v>1776</v>
      </c>
      <c r="W5" s="1685" t="s">
        <v>1867</v>
      </c>
      <c r="X5" s="1686"/>
      <c r="Y5" s="1687" t="s">
        <v>1772</v>
      </c>
      <c r="Z5" s="1688"/>
      <c r="AA5" s="1678" t="s">
        <v>1777</v>
      </c>
      <c r="AB5" s="1680" t="s">
        <v>1867</v>
      </c>
      <c r="AC5" s="1681"/>
      <c r="AD5" s="1682" t="s">
        <v>1772</v>
      </c>
      <c r="AE5" s="1689"/>
      <c r="AF5" s="1678" t="s">
        <v>1778</v>
      </c>
      <c r="AG5" s="1680" t="s">
        <v>1867</v>
      </c>
      <c r="AH5" s="1681"/>
      <c r="AI5" s="1682" t="s">
        <v>1772</v>
      </c>
      <c r="AJ5" s="1683"/>
      <c r="AK5" s="457"/>
      <c r="AL5" s="457"/>
      <c r="AM5" s="457"/>
      <c r="AN5" s="457"/>
      <c r="AO5" s="457"/>
      <c r="AP5" s="457"/>
      <c r="AQ5" s="457"/>
      <c r="AR5" s="457"/>
    </row>
    <row r="6" spans="1:44" ht="40.25" customHeight="1">
      <c r="A6" s="457"/>
      <c r="B6" s="1694"/>
      <c r="C6" s="494" t="s">
        <v>1779</v>
      </c>
      <c r="D6" s="493" t="s">
        <v>1868</v>
      </c>
      <c r="E6" s="462" t="s">
        <v>1779</v>
      </c>
      <c r="F6" s="500" t="s">
        <v>1868</v>
      </c>
      <c r="G6" s="1679"/>
      <c r="H6" s="494" t="s">
        <v>1779</v>
      </c>
      <c r="I6" s="493" t="s">
        <v>1868</v>
      </c>
      <c r="J6" s="462" t="s">
        <v>1779</v>
      </c>
      <c r="K6" s="463" t="s">
        <v>1868</v>
      </c>
      <c r="L6" s="1679"/>
      <c r="M6" s="494" t="s">
        <v>1779</v>
      </c>
      <c r="N6" s="493" t="s">
        <v>1868</v>
      </c>
      <c r="O6" s="462" t="s">
        <v>1779</v>
      </c>
      <c r="P6" s="500" t="s">
        <v>1868</v>
      </c>
      <c r="Q6" s="1679"/>
      <c r="R6" s="494" t="s">
        <v>1779</v>
      </c>
      <c r="S6" s="493" t="s">
        <v>1868</v>
      </c>
      <c r="T6" s="462" t="s">
        <v>1779</v>
      </c>
      <c r="U6" s="463" t="s">
        <v>1868</v>
      </c>
      <c r="V6" s="1679"/>
      <c r="W6" s="494" t="s">
        <v>1779</v>
      </c>
      <c r="X6" s="493" t="s">
        <v>1868</v>
      </c>
      <c r="Y6" s="462" t="s">
        <v>1779</v>
      </c>
      <c r="Z6" s="500" t="s">
        <v>1868</v>
      </c>
      <c r="AA6" s="1679"/>
      <c r="AB6" s="494" t="s">
        <v>1779</v>
      </c>
      <c r="AC6" s="493" t="s">
        <v>1868</v>
      </c>
      <c r="AD6" s="462" t="s">
        <v>1779</v>
      </c>
      <c r="AE6" s="463" t="s">
        <v>1868</v>
      </c>
      <c r="AF6" s="1679"/>
      <c r="AG6" s="494" t="s">
        <v>1779</v>
      </c>
      <c r="AH6" s="493" t="s">
        <v>1868</v>
      </c>
      <c r="AI6" s="462" t="s">
        <v>1779</v>
      </c>
      <c r="AJ6" s="500" t="s">
        <v>1868</v>
      </c>
      <c r="AK6" s="464"/>
      <c r="AL6" s="464"/>
      <c r="AM6" s="464"/>
      <c r="AN6" s="464"/>
      <c r="AO6" s="464"/>
      <c r="AP6" s="464"/>
      <c r="AQ6" s="464"/>
      <c r="AR6" s="464"/>
    </row>
    <row r="7" spans="1:44" ht="42.75" customHeight="1">
      <c r="A7" s="457">
        <v>1</v>
      </c>
      <c r="B7" s="501" t="s">
        <v>1780</v>
      </c>
      <c r="C7" s="495" t="s">
        <v>1906</v>
      </c>
      <c r="D7" s="495" t="s">
        <v>1906</v>
      </c>
      <c r="E7" s="466" t="s">
        <v>1883</v>
      </c>
      <c r="F7" s="502" t="s">
        <v>1883</v>
      </c>
      <c r="G7" s="511" t="s">
        <v>1781</v>
      </c>
      <c r="H7" s="467" t="s">
        <v>2324</v>
      </c>
      <c r="I7" s="468" t="s">
        <v>2325</v>
      </c>
      <c r="J7" s="468" t="s">
        <v>2326</v>
      </c>
      <c r="K7" s="468" t="s">
        <v>2075</v>
      </c>
      <c r="L7" s="511" t="s">
        <v>1782</v>
      </c>
      <c r="M7" s="467" t="s">
        <v>2327</v>
      </c>
      <c r="N7" s="468" t="s">
        <v>2325</v>
      </c>
      <c r="O7" s="704" t="s">
        <v>2308</v>
      </c>
      <c r="P7" s="512" t="s">
        <v>2076</v>
      </c>
      <c r="Q7" s="511" t="s">
        <v>1783</v>
      </c>
      <c r="R7" s="467" t="s">
        <v>2327</v>
      </c>
      <c r="S7" s="468" t="s">
        <v>2325</v>
      </c>
      <c r="T7" s="468" t="s">
        <v>2310</v>
      </c>
      <c r="U7" s="468" t="s">
        <v>2076</v>
      </c>
      <c r="V7" s="567" t="s">
        <v>1784</v>
      </c>
      <c r="W7" s="467" t="s">
        <v>2324</v>
      </c>
      <c r="X7" s="468" t="s">
        <v>2325</v>
      </c>
      <c r="Y7" s="468" t="s">
        <v>2309</v>
      </c>
      <c r="Z7" s="512" t="s">
        <v>2078</v>
      </c>
      <c r="AA7" s="567" t="s">
        <v>1785</v>
      </c>
      <c r="AB7" s="467" t="s">
        <v>2324</v>
      </c>
      <c r="AC7" s="468" t="s">
        <v>2328</v>
      </c>
      <c r="AD7" s="468" t="s">
        <v>2310</v>
      </c>
      <c r="AE7" s="468" t="s">
        <v>2076</v>
      </c>
      <c r="AF7" s="511" t="s">
        <v>1765</v>
      </c>
      <c r="AG7" s="467" t="s">
        <v>2324</v>
      </c>
      <c r="AH7" s="468" t="s">
        <v>2325</v>
      </c>
      <c r="AI7" s="468" t="s">
        <v>2310</v>
      </c>
      <c r="AJ7" s="512" t="s">
        <v>2077</v>
      </c>
      <c r="AK7" s="457"/>
      <c r="AL7" s="457"/>
      <c r="AM7" s="457"/>
      <c r="AN7" s="457"/>
      <c r="AO7" s="457"/>
      <c r="AP7" s="457"/>
      <c r="AQ7" s="457"/>
      <c r="AR7" s="457"/>
    </row>
    <row r="8" spans="1:44" ht="42.75" customHeight="1">
      <c r="A8" s="457">
        <v>2</v>
      </c>
      <c r="B8" s="501" t="s">
        <v>1786</v>
      </c>
      <c r="C8" s="470" t="s">
        <v>1871</v>
      </c>
      <c r="D8" s="470" t="s">
        <v>1871</v>
      </c>
      <c r="E8" s="633" t="s">
        <v>2063</v>
      </c>
      <c r="F8" s="634" t="s">
        <v>2063</v>
      </c>
      <c r="G8" s="576" t="s">
        <v>1787</v>
      </c>
      <c r="H8" s="470" t="s">
        <v>1871</v>
      </c>
      <c r="I8" s="492" t="s">
        <v>1871</v>
      </c>
      <c r="J8" s="468" t="s">
        <v>2073</v>
      </c>
      <c r="K8" s="468" t="s">
        <v>2073</v>
      </c>
      <c r="L8" s="505" t="s">
        <v>1788</v>
      </c>
      <c r="M8" s="470" t="s">
        <v>1871</v>
      </c>
      <c r="N8" s="492" t="s">
        <v>1871</v>
      </c>
      <c r="O8" s="705" t="s">
        <v>2073</v>
      </c>
      <c r="P8" s="706" t="s">
        <v>2073</v>
      </c>
      <c r="Q8" s="576" t="s">
        <v>1789</v>
      </c>
      <c r="R8" s="470" t="s">
        <v>1871</v>
      </c>
      <c r="S8" s="492" t="s">
        <v>1871</v>
      </c>
      <c r="T8" s="468" t="s">
        <v>2073</v>
      </c>
      <c r="U8" s="468" t="s">
        <v>2073</v>
      </c>
      <c r="V8" s="576" t="s">
        <v>1790</v>
      </c>
      <c r="W8" s="470" t="s">
        <v>1871</v>
      </c>
      <c r="X8" s="492" t="s">
        <v>1871</v>
      </c>
      <c r="Y8" s="468" t="s">
        <v>2073</v>
      </c>
      <c r="Z8" s="512" t="s">
        <v>2073</v>
      </c>
      <c r="AA8" s="576" t="s">
        <v>1791</v>
      </c>
      <c r="AB8" s="470" t="s">
        <v>1871</v>
      </c>
      <c r="AC8" s="492" t="s">
        <v>1871</v>
      </c>
      <c r="AD8" s="468" t="s">
        <v>2073</v>
      </c>
      <c r="AE8" s="512" t="s">
        <v>2073</v>
      </c>
      <c r="AF8" s="576" t="s">
        <v>1792</v>
      </c>
      <c r="AG8" s="470" t="s">
        <v>1871</v>
      </c>
      <c r="AH8" s="492" t="s">
        <v>1871</v>
      </c>
      <c r="AI8" s="468" t="s">
        <v>2073</v>
      </c>
      <c r="AJ8" s="512" t="s">
        <v>2073</v>
      </c>
      <c r="AK8" s="457"/>
      <c r="AL8" s="457"/>
      <c r="AM8" s="457"/>
      <c r="AN8" s="457"/>
      <c r="AO8" s="457"/>
      <c r="AP8" s="457"/>
      <c r="AQ8" s="457"/>
      <c r="AR8" s="457"/>
    </row>
    <row r="9" spans="1:44" ht="42.75" customHeight="1">
      <c r="A9" s="457">
        <v>3</v>
      </c>
      <c r="B9" s="501" t="s">
        <v>1793</v>
      </c>
      <c r="C9" s="470" t="s">
        <v>1872</v>
      </c>
      <c r="D9" s="470" t="s">
        <v>1872</v>
      </c>
      <c r="E9" s="470" t="s">
        <v>1884</v>
      </c>
      <c r="F9" s="503" t="s">
        <v>1884</v>
      </c>
      <c r="G9" s="576" t="s">
        <v>1794</v>
      </c>
      <c r="H9" s="470" t="s">
        <v>1871</v>
      </c>
      <c r="I9" s="492" t="s">
        <v>1871</v>
      </c>
      <c r="J9" s="468" t="s">
        <v>2073</v>
      </c>
      <c r="K9" s="468" t="s">
        <v>2073</v>
      </c>
      <c r="L9" s="576" t="s">
        <v>1795</v>
      </c>
      <c r="M9" s="470" t="s">
        <v>1871</v>
      </c>
      <c r="N9" s="492" t="s">
        <v>1871</v>
      </c>
      <c r="O9" s="705" t="s">
        <v>2073</v>
      </c>
      <c r="P9" s="706" t="s">
        <v>2329</v>
      </c>
      <c r="Q9" s="576" t="s">
        <v>1796</v>
      </c>
      <c r="R9" s="470" t="s">
        <v>1871</v>
      </c>
      <c r="S9" s="492" t="s">
        <v>1871</v>
      </c>
      <c r="T9" s="468" t="s">
        <v>2073</v>
      </c>
      <c r="U9" s="468" t="s">
        <v>2329</v>
      </c>
      <c r="V9" s="576" t="s">
        <v>1797</v>
      </c>
      <c r="W9" s="470" t="s">
        <v>1871</v>
      </c>
      <c r="X9" s="492" t="s">
        <v>1871</v>
      </c>
      <c r="Y9" s="468" t="s">
        <v>2073</v>
      </c>
      <c r="Z9" s="512" t="s">
        <v>2073</v>
      </c>
      <c r="AA9" s="576" t="s">
        <v>1798</v>
      </c>
      <c r="AB9" s="470" t="s">
        <v>1871</v>
      </c>
      <c r="AC9" s="492" t="s">
        <v>1871</v>
      </c>
      <c r="AD9" s="468" t="s">
        <v>2073</v>
      </c>
      <c r="AE9" s="512" t="s">
        <v>2329</v>
      </c>
      <c r="AF9" s="576" t="s">
        <v>1799</v>
      </c>
      <c r="AG9" s="470" t="s">
        <v>1871</v>
      </c>
      <c r="AH9" s="492" t="s">
        <v>1871</v>
      </c>
      <c r="AI9" s="468" t="s">
        <v>2073</v>
      </c>
      <c r="AJ9" s="512" t="s">
        <v>2329</v>
      </c>
      <c r="AK9" s="457"/>
      <c r="AL9" s="457"/>
      <c r="AM9" s="457"/>
      <c r="AN9" s="457"/>
      <c r="AO9" s="457"/>
      <c r="AP9" s="457"/>
      <c r="AQ9" s="457"/>
      <c r="AR9" s="457"/>
    </row>
    <row r="10" spans="1:44" ht="42.75" customHeight="1">
      <c r="A10" s="457">
        <v>4</v>
      </c>
      <c r="B10" s="501" t="s">
        <v>1800</v>
      </c>
      <c r="C10" s="470" t="s">
        <v>1873</v>
      </c>
      <c r="D10" s="470" t="s">
        <v>1873</v>
      </c>
      <c r="E10" s="495" t="s">
        <v>1885</v>
      </c>
      <c r="F10" s="635" t="s">
        <v>1885</v>
      </c>
      <c r="G10" s="576" t="s">
        <v>1802</v>
      </c>
      <c r="H10" s="470" t="s">
        <v>1871</v>
      </c>
      <c r="I10" s="492" t="s">
        <v>1871</v>
      </c>
      <c r="J10" s="468" t="s">
        <v>2073</v>
      </c>
      <c r="K10" s="468" t="s">
        <v>2073</v>
      </c>
      <c r="L10" s="576" t="s">
        <v>1803</v>
      </c>
      <c r="M10" s="470" t="s">
        <v>1871</v>
      </c>
      <c r="N10" s="492" t="s">
        <v>1871</v>
      </c>
      <c r="O10" s="705" t="s">
        <v>2073</v>
      </c>
      <c r="P10" s="706" t="s">
        <v>2329</v>
      </c>
      <c r="Q10" s="576" t="s">
        <v>1804</v>
      </c>
      <c r="R10" s="470" t="s">
        <v>1871</v>
      </c>
      <c r="S10" s="492" t="s">
        <v>1871</v>
      </c>
      <c r="T10" s="468" t="s">
        <v>2073</v>
      </c>
      <c r="U10" s="468" t="s">
        <v>2073</v>
      </c>
      <c r="V10" s="576" t="s">
        <v>1805</v>
      </c>
      <c r="W10" s="470" t="s">
        <v>1871</v>
      </c>
      <c r="X10" s="492" t="s">
        <v>1871</v>
      </c>
      <c r="Y10" s="468" t="s">
        <v>2073</v>
      </c>
      <c r="Z10" s="512" t="s">
        <v>2329</v>
      </c>
      <c r="AA10" s="576" t="s">
        <v>1806</v>
      </c>
      <c r="AB10" s="470" t="s">
        <v>1871</v>
      </c>
      <c r="AC10" s="492" t="s">
        <v>1871</v>
      </c>
      <c r="AD10" s="468" t="s">
        <v>2073</v>
      </c>
      <c r="AE10" s="512" t="s">
        <v>2329</v>
      </c>
      <c r="AF10" s="576" t="s">
        <v>1807</v>
      </c>
      <c r="AG10" s="470" t="s">
        <v>1871</v>
      </c>
      <c r="AH10" s="492" t="s">
        <v>1871</v>
      </c>
      <c r="AI10" s="468" t="s">
        <v>2073</v>
      </c>
      <c r="AJ10" s="512" t="s">
        <v>2073</v>
      </c>
      <c r="AK10" s="457"/>
      <c r="AL10" s="457"/>
      <c r="AM10" s="457"/>
      <c r="AN10" s="457"/>
      <c r="AO10" s="457"/>
      <c r="AP10" s="457"/>
      <c r="AQ10" s="457"/>
      <c r="AR10" s="457"/>
    </row>
    <row r="11" spans="1:44" ht="42.75" customHeight="1">
      <c r="A11" s="457">
        <v>5</v>
      </c>
      <c r="B11" s="501" t="s">
        <v>1808</v>
      </c>
      <c r="C11" s="470" t="s">
        <v>1874</v>
      </c>
      <c r="D11" s="470" t="s">
        <v>1874</v>
      </c>
      <c r="E11" s="470" t="s">
        <v>1862</v>
      </c>
      <c r="F11" s="504" t="s">
        <v>1862</v>
      </c>
      <c r="G11" s="576" t="s">
        <v>1809</v>
      </c>
      <c r="H11" s="470" t="s">
        <v>1871</v>
      </c>
      <c r="I11" s="492" t="s">
        <v>1871</v>
      </c>
      <c r="J11" s="468" t="s">
        <v>2073</v>
      </c>
      <c r="K11" s="468" t="s">
        <v>2073</v>
      </c>
      <c r="L11" s="576" t="s">
        <v>1810</v>
      </c>
      <c r="M11" s="470" t="s">
        <v>1871</v>
      </c>
      <c r="N11" s="492" t="s">
        <v>1871</v>
      </c>
      <c r="O11" s="705" t="s">
        <v>2073</v>
      </c>
      <c r="P11" s="706" t="s">
        <v>2329</v>
      </c>
      <c r="Q11" s="576" t="s">
        <v>1811</v>
      </c>
      <c r="R11" s="470" t="s">
        <v>1871</v>
      </c>
      <c r="S11" s="492" t="s">
        <v>1871</v>
      </c>
      <c r="T11" s="468" t="s">
        <v>2073</v>
      </c>
      <c r="U11" s="468" t="s">
        <v>2073</v>
      </c>
      <c r="V11" s="505" t="s">
        <v>1812</v>
      </c>
      <c r="W11" s="470" t="s">
        <v>1871</v>
      </c>
      <c r="X11" s="492" t="s">
        <v>1871</v>
      </c>
      <c r="Y11" s="468" t="s">
        <v>2073</v>
      </c>
      <c r="Z11" s="512" t="s">
        <v>2329</v>
      </c>
      <c r="AA11" s="576" t="s">
        <v>1813</v>
      </c>
      <c r="AB11" s="470" t="s">
        <v>1871</v>
      </c>
      <c r="AC11" s="492" t="s">
        <v>1871</v>
      </c>
      <c r="AD11" s="468" t="s">
        <v>2073</v>
      </c>
      <c r="AE11" s="512" t="s">
        <v>2073</v>
      </c>
      <c r="AF11" s="576" t="s">
        <v>1814</v>
      </c>
      <c r="AG11" s="470" t="s">
        <v>1871</v>
      </c>
      <c r="AH11" s="492" t="s">
        <v>1871</v>
      </c>
      <c r="AI11" s="468" t="s">
        <v>2073</v>
      </c>
      <c r="AJ11" s="512" t="s">
        <v>2073</v>
      </c>
      <c r="AK11" s="457"/>
      <c r="AL11" s="457"/>
      <c r="AM11" s="457"/>
      <c r="AN11" s="457"/>
      <c r="AO11" s="457"/>
      <c r="AP11" s="457"/>
      <c r="AQ11" s="457"/>
      <c r="AR11" s="457"/>
    </row>
    <row r="12" spans="1:44" ht="42.75" customHeight="1">
      <c r="A12" s="457">
        <v>6</v>
      </c>
      <c r="B12" s="501" t="s">
        <v>1815</v>
      </c>
      <c r="C12" s="470" t="s">
        <v>3516</v>
      </c>
      <c r="D12" s="470" t="s">
        <v>3516</v>
      </c>
      <c r="E12" s="495" t="s">
        <v>1886</v>
      </c>
      <c r="F12" s="635" t="s">
        <v>1886</v>
      </c>
      <c r="G12" s="576" t="s">
        <v>1817</v>
      </c>
      <c r="H12" s="470" t="s">
        <v>1871</v>
      </c>
      <c r="I12" s="492" t="s">
        <v>1871</v>
      </c>
      <c r="J12" s="468" t="s">
        <v>2073</v>
      </c>
      <c r="K12" s="468" t="s">
        <v>2073</v>
      </c>
      <c r="L12" s="576" t="s">
        <v>1818</v>
      </c>
      <c r="M12" s="470" t="s">
        <v>1871</v>
      </c>
      <c r="N12" s="492" t="s">
        <v>1871</v>
      </c>
      <c r="O12" s="705" t="s">
        <v>2073</v>
      </c>
      <c r="P12" s="706" t="s">
        <v>2073</v>
      </c>
      <c r="Q12" s="576" t="s">
        <v>1819</v>
      </c>
      <c r="R12" s="470" t="s">
        <v>1871</v>
      </c>
      <c r="S12" s="492" t="s">
        <v>1871</v>
      </c>
      <c r="T12" s="468" t="s">
        <v>2073</v>
      </c>
      <c r="U12" s="468" t="s">
        <v>2329</v>
      </c>
      <c r="V12" s="576" t="s">
        <v>1820</v>
      </c>
      <c r="W12" s="470" t="s">
        <v>1871</v>
      </c>
      <c r="X12" s="492" t="s">
        <v>1871</v>
      </c>
      <c r="Y12" s="468" t="s">
        <v>2073</v>
      </c>
      <c r="Z12" s="512" t="s">
        <v>2073</v>
      </c>
      <c r="AA12" s="576" t="s">
        <v>1821</v>
      </c>
      <c r="AB12" s="470" t="s">
        <v>1871</v>
      </c>
      <c r="AC12" s="492" t="s">
        <v>1871</v>
      </c>
      <c r="AD12" s="468" t="s">
        <v>2073</v>
      </c>
      <c r="AE12" s="512" t="s">
        <v>2073</v>
      </c>
      <c r="AF12" s="576" t="s">
        <v>1822</v>
      </c>
      <c r="AG12" s="470" t="s">
        <v>1871</v>
      </c>
      <c r="AH12" s="492" t="s">
        <v>1871</v>
      </c>
      <c r="AI12" s="468" t="s">
        <v>2073</v>
      </c>
      <c r="AJ12" s="512" t="s">
        <v>2073</v>
      </c>
      <c r="AK12" s="457"/>
      <c r="AL12" s="457"/>
      <c r="AM12" s="457"/>
      <c r="AN12" s="457"/>
      <c r="AO12" s="457"/>
      <c r="AP12" s="457"/>
      <c r="AQ12" s="457"/>
      <c r="AR12" s="457"/>
    </row>
    <row r="13" spans="1:44" ht="42.75" customHeight="1">
      <c r="A13" s="457">
        <v>7</v>
      </c>
      <c r="B13" s="501" t="s">
        <v>1823</v>
      </c>
      <c r="C13" s="470" t="s">
        <v>1875</v>
      </c>
      <c r="D13" s="470" t="s">
        <v>1875</v>
      </c>
      <c r="E13" s="470" t="s">
        <v>1887</v>
      </c>
      <c r="F13" s="504" t="s">
        <v>1887</v>
      </c>
      <c r="G13" s="576" t="s">
        <v>1824</v>
      </c>
      <c r="H13" s="470" t="s">
        <v>1871</v>
      </c>
      <c r="I13" s="492" t="s">
        <v>1871</v>
      </c>
      <c r="J13" s="468" t="s">
        <v>2073</v>
      </c>
      <c r="K13" s="468" t="s">
        <v>2073</v>
      </c>
      <c r="L13" s="576" t="s">
        <v>1825</v>
      </c>
      <c r="M13" s="470" t="s">
        <v>1871</v>
      </c>
      <c r="N13" s="492" t="s">
        <v>1871</v>
      </c>
      <c r="O13" s="705" t="s">
        <v>2073</v>
      </c>
      <c r="P13" s="706" t="s">
        <v>2073</v>
      </c>
      <c r="Q13" s="576" t="s">
        <v>1826</v>
      </c>
      <c r="R13" s="470" t="s">
        <v>1871</v>
      </c>
      <c r="S13" s="492" t="s">
        <v>1871</v>
      </c>
      <c r="T13" s="468" t="s">
        <v>2073</v>
      </c>
      <c r="U13" s="468" t="s">
        <v>2330</v>
      </c>
      <c r="V13" s="576" t="s">
        <v>1827</v>
      </c>
      <c r="W13" s="470" t="s">
        <v>1871</v>
      </c>
      <c r="X13" s="492" t="s">
        <v>1871</v>
      </c>
      <c r="Y13" s="468" t="s">
        <v>2073</v>
      </c>
      <c r="Z13" s="512" t="s">
        <v>2329</v>
      </c>
      <c r="AA13" s="576" t="s">
        <v>1828</v>
      </c>
      <c r="AB13" s="470" t="s">
        <v>1871</v>
      </c>
      <c r="AC13" s="492" t="s">
        <v>1871</v>
      </c>
      <c r="AD13" s="468" t="s">
        <v>2073</v>
      </c>
      <c r="AE13" s="512" t="s">
        <v>2073</v>
      </c>
      <c r="AF13" s="576" t="s">
        <v>1829</v>
      </c>
      <c r="AG13" s="470" t="s">
        <v>1871</v>
      </c>
      <c r="AH13" s="492" t="s">
        <v>1871</v>
      </c>
      <c r="AI13" s="468" t="s">
        <v>2073</v>
      </c>
      <c r="AJ13" s="512" t="s">
        <v>2073</v>
      </c>
      <c r="AK13" s="457"/>
      <c r="AL13" s="457"/>
      <c r="AM13" s="457"/>
      <c r="AN13" s="457"/>
      <c r="AO13" s="457"/>
      <c r="AP13" s="457"/>
      <c r="AQ13" s="457"/>
      <c r="AR13" s="457"/>
    </row>
    <row r="14" spans="1:44" ht="42.75" customHeight="1" thickBot="1">
      <c r="A14" s="457">
        <v>8</v>
      </c>
      <c r="B14" s="501" t="s">
        <v>1830</v>
      </c>
      <c r="C14" s="470" t="s">
        <v>1876</v>
      </c>
      <c r="D14" s="470" t="s">
        <v>1876</v>
      </c>
      <c r="E14" s="495" t="s">
        <v>1801</v>
      </c>
      <c r="F14" s="635" t="s">
        <v>1801</v>
      </c>
      <c r="G14" s="576" t="s">
        <v>1831</v>
      </c>
      <c r="H14" s="470" t="s">
        <v>1871</v>
      </c>
      <c r="I14" s="492" t="s">
        <v>1871</v>
      </c>
      <c r="J14" s="468" t="s">
        <v>2073</v>
      </c>
      <c r="K14" s="468" t="s">
        <v>2073</v>
      </c>
      <c r="L14" s="576" t="s">
        <v>1832</v>
      </c>
      <c r="M14" s="470" t="s">
        <v>1871</v>
      </c>
      <c r="N14" s="492" t="s">
        <v>1871</v>
      </c>
      <c r="O14" s="705" t="s">
        <v>2073</v>
      </c>
      <c r="P14" s="706" t="s">
        <v>2329</v>
      </c>
      <c r="Q14" s="576" t="s">
        <v>1833</v>
      </c>
      <c r="R14" s="470" t="s">
        <v>1871</v>
      </c>
      <c r="S14" s="492" t="s">
        <v>1871</v>
      </c>
      <c r="T14" s="468" t="s">
        <v>2073</v>
      </c>
      <c r="U14" s="468" t="s">
        <v>2073</v>
      </c>
      <c r="V14" s="576" t="s">
        <v>1834</v>
      </c>
      <c r="W14" s="470" t="s">
        <v>1871</v>
      </c>
      <c r="X14" s="492" t="s">
        <v>1871</v>
      </c>
      <c r="Y14" s="468" t="s">
        <v>2073</v>
      </c>
      <c r="Z14" s="512" t="s">
        <v>2073</v>
      </c>
      <c r="AA14" s="577" t="s">
        <v>1835</v>
      </c>
      <c r="AB14" s="513" t="s">
        <v>1871</v>
      </c>
      <c r="AC14" s="514" t="s">
        <v>1871</v>
      </c>
      <c r="AD14" s="514" t="s">
        <v>2073</v>
      </c>
      <c r="AE14" s="514" t="s">
        <v>2073</v>
      </c>
      <c r="AF14" s="576" t="s">
        <v>1836</v>
      </c>
      <c r="AG14" s="470" t="s">
        <v>1871</v>
      </c>
      <c r="AH14" s="492" t="s">
        <v>1871</v>
      </c>
      <c r="AI14" s="468" t="s">
        <v>2073</v>
      </c>
      <c r="AJ14" s="512" t="s">
        <v>2073</v>
      </c>
      <c r="AK14" s="457"/>
      <c r="AL14" s="457"/>
      <c r="AM14" s="457"/>
      <c r="AN14" s="457"/>
      <c r="AO14" s="457"/>
      <c r="AP14" s="457"/>
      <c r="AQ14" s="457"/>
      <c r="AR14" s="457"/>
    </row>
    <row r="15" spans="1:44" ht="42.75" customHeight="1" thickBot="1">
      <c r="A15" s="457">
        <v>9</v>
      </c>
      <c r="B15" s="501" t="s">
        <v>1837</v>
      </c>
      <c r="C15" s="495" t="s">
        <v>443</v>
      </c>
      <c r="D15" s="495" t="s">
        <v>443</v>
      </c>
      <c r="E15" s="495" t="s">
        <v>1888</v>
      </c>
      <c r="F15" s="635" t="s">
        <v>1888</v>
      </c>
      <c r="G15" s="576" t="s">
        <v>1838</v>
      </c>
      <c r="H15" s="470" t="s">
        <v>1871</v>
      </c>
      <c r="I15" s="492" t="s">
        <v>1871</v>
      </c>
      <c r="J15" s="468" t="s">
        <v>2073</v>
      </c>
      <c r="K15" s="468" t="s">
        <v>2073</v>
      </c>
      <c r="L15" s="576" t="s">
        <v>1839</v>
      </c>
      <c r="M15" s="470" t="s">
        <v>1871</v>
      </c>
      <c r="N15" s="492" t="s">
        <v>1871</v>
      </c>
      <c r="O15" s="705" t="s">
        <v>2073</v>
      </c>
      <c r="P15" s="706" t="s">
        <v>2073</v>
      </c>
      <c r="Q15" s="577" t="s">
        <v>1840</v>
      </c>
      <c r="R15" s="513" t="s">
        <v>1871</v>
      </c>
      <c r="S15" s="514" t="s">
        <v>1871</v>
      </c>
      <c r="T15" s="515" t="s">
        <v>2073</v>
      </c>
      <c r="U15" s="515" t="s">
        <v>2073</v>
      </c>
      <c r="V15" s="576" t="s">
        <v>1841</v>
      </c>
      <c r="W15" s="470" t="s">
        <v>1871</v>
      </c>
      <c r="X15" s="492" t="s">
        <v>1871</v>
      </c>
      <c r="Y15" s="468" t="s">
        <v>2073</v>
      </c>
      <c r="Z15" s="512" t="s">
        <v>2329</v>
      </c>
      <c r="AA15" s="471"/>
      <c r="AB15" s="472"/>
      <c r="AC15" s="472"/>
      <c r="AD15" s="472"/>
      <c r="AE15" s="472"/>
      <c r="AF15" s="577" t="s">
        <v>1842</v>
      </c>
      <c r="AG15" s="513" t="s">
        <v>1871</v>
      </c>
      <c r="AH15" s="514" t="s">
        <v>1871</v>
      </c>
      <c r="AI15" s="707" t="s">
        <v>2073</v>
      </c>
      <c r="AJ15" s="516" t="s">
        <v>2329</v>
      </c>
      <c r="AK15" s="457"/>
      <c r="AL15" s="457"/>
      <c r="AM15" s="457"/>
      <c r="AN15" s="457"/>
      <c r="AO15" s="457"/>
      <c r="AP15" s="457"/>
      <c r="AQ15" s="457"/>
      <c r="AR15" s="457"/>
    </row>
    <row r="16" spans="1:44" ht="42.75" customHeight="1">
      <c r="A16" s="457">
        <v>10</v>
      </c>
      <c r="B16" s="505" t="s">
        <v>1843</v>
      </c>
      <c r="C16" s="495" t="s">
        <v>1877</v>
      </c>
      <c r="D16" s="495" t="s">
        <v>1877</v>
      </c>
      <c r="E16" s="470" t="s">
        <v>1889</v>
      </c>
      <c r="F16" s="504" t="s">
        <v>1889</v>
      </c>
      <c r="G16" s="576" t="s">
        <v>1844</v>
      </c>
      <c r="H16" s="470" t="s">
        <v>1871</v>
      </c>
      <c r="I16" s="492" t="s">
        <v>1871</v>
      </c>
      <c r="J16" s="468" t="s">
        <v>2073</v>
      </c>
      <c r="K16" s="468" t="s">
        <v>2073</v>
      </c>
      <c r="L16" s="576" t="s">
        <v>1845</v>
      </c>
      <c r="M16" s="470" t="s">
        <v>1871</v>
      </c>
      <c r="N16" s="492" t="s">
        <v>1871</v>
      </c>
      <c r="O16" s="705" t="s">
        <v>2073</v>
      </c>
      <c r="P16" s="706" t="s">
        <v>2329</v>
      </c>
      <c r="Q16" s="473"/>
      <c r="R16" s="473"/>
      <c r="S16" s="473"/>
      <c r="T16" s="473"/>
      <c r="U16" s="473"/>
      <c r="V16" s="576" t="s">
        <v>1846</v>
      </c>
      <c r="W16" s="470" t="s">
        <v>1871</v>
      </c>
      <c r="X16" s="492" t="s">
        <v>1871</v>
      </c>
      <c r="Y16" s="468" t="s">
        <v>2073</v>
      </c>
      <c r="Z16" s="512" t="s">
        <v>2073</v>
      </c>
      <c r="AA16" s="473"/>
      <c r="AB16" s="1675"/>
      <c r="AC16" s="1675"/>
      <c r="AD16" s="1676"/>
      <c r="AE16" s="472"/>
      <c r="AF16" s="473"/>
      <c r="AG16" s="474"/>
      <c r="AH16" s="474"/>
      <c r="AI16" s="475"/>
      <c r="AJ16" s="475"/>
      <c r="AK16" s="457"/>
      <c r="AL16" s="457"/>
      <c r="AM16" s="457"/>
      <c r="AN16" s="457"/>
      <c r="AO16" s="457"/>
      <c r="AP16" s="457"/>
      <c r="AQ16" s="457"/>
      <c r="AR16" s="457"/>
    </row>
    <row r="17" spans="1:44" ht="42.75" customHeight="1">
      <c r="A17" s="457">
        <v>11</v>
      </c>
      <c r="B17" s="501" t="s">
        <v>1847</v>
      </c>
      <c r="C17" s="470" t="s">
        <v>1939</v>
      </c>
      <c r="D17" s="470" t="s">
        <v>1940</v>
      </c>
      <c r="E17" s="470" t="s">
        <v>1890</v>
      </c>
      <c r="F17" s="503" t="s">
        <v>1898</v>
      </c>
      <c r="G17" s="505" t="s">
        <v>1848</v>
      </c>
      <c r="H17" s="470" t="s">
        <v>1871</v>
      </c>
      <c r="I17" s="492" t="s">
        <v>1871</v>
      </c>
      <c r="J17" s="468" t="s">
        <v>2073</v>
      </c>
      <c r="K17" s="468" t="s">
        <v>2073</v>
      </c>
      <c r="L17" s="576" t="s">
        <v>1849</v>
      </c>
      <c r="M17" s="470" t="s">
        <v>1871</v>
      </c>
      <c r="N17" s="492" t="s">
        <v>1871</v>
      </c>
      <c r="O17" s="708" t="s">
        <v>2073</v>
      </c>
      <c r="P17" s="512" t="s">
        <v>2073</v>
      </c>
      <c r="Q17" s="473"/>
      <c r="R17" s="1675"/>
      <c r="S17" s="1675"/>
      <c r="T17" s="1676"/>
      <c r="U17" s="473"/>
      <c r="V17" s="576" t="s">
        <v>1850</v>
      </c>
      <c r="W17" s="470" t="s">
        <v>1871</v>
      </c>
      <c r="X17" s="492" t="s">
        <v>1871</v>
      </c>
      <c r="Y17" s="468" t="s">
        <v>2073</v>
      </c>
      <c r="Z17" s="512" t="s">
        <v>2073</v>
      </c>
      <c r="AA17" s="473"/>
      <c r="AB17" s="472"/>
      <c r="AC17" s="472"/>
      <c r="AD17" s="472"/>
      <c r="AE17" s="472"/>
      <c r="AF17" s="473"/>
      <c r="AG17" s="1675"/>
      <c r="AH17" s="1675"/>
      <c r="AI17" s="1676"/>
      <c r="AJ17" s="475"/>
      <c r="AK17" s="457"/>
      <c r="AL17" s="457"/>
      <c r="AM17" s="457"/>
      <c r="AN17" s="457"/>
      <c r="AO17" s="457"/>
      <c r="AP17" s="457"/>
      <c r="AQ17" s="457"/>
      <c r="AR17" s="457"/>
    </row>
    <row r="18" spans="1:44" ht="42.75" customHeight="1" thickBot="1">
      <c r="A18" s="457">
        <v>12</v>
      </c>
      <c r="B18" s="505" t="s">
        <v>1851</v>
      </c>
      <c r="C18" s="495" t="s">
        <v>1878</v>
      </c>
      <c r="D18" s="495" t="s">
        <v>229</v>
      </c>
      <c r="E18" s="495" t="s">
        <v>2074</v>
      </c>
      <c r="F18" s="635" t="s">
        <v>1816</v>
      </c>
      <c r="G18" s="577" t="s">
        <v>1852</v>
      </c>
      <c r="H18" s="513" t="s">
        <v>1871</v>
      </c>
      <c r="I18" s="514" t="s">
        <v>1871</v>
      </c>
      <c r="J18" s="515" t="s">
        <v>2073</v>
      </c>
      <c r="K18" s="515" t="s">
        <v>2073</v>
      </c>
      <c r="L18" s="576" t="s">
        <v>1989</v>
      </c>
      <c r="M18" s="470" t="s">
        <v>1871</v>
      </c>
      <c r="N18" s="492" t="s">
        <v>1871</v>
      </c>
      <c r="O18" s="468" t="s">
        <v>2073</v>
      </c>
      <c r="P18" s="512" t="s">
        <v>2073</v>
      </c>
      <c r="Q18" s="473"/>
      <c r="R18" s="473"/>
      <c r="S18" s="473"/>
      <c r="T18" s="473"/>
      <c r="U18" s="473"/>
      <c r="V18" s="576" t="s">
        <v>1853</v>
      </c>
      <c r="W18" s="470" t="s">
        <v>1871</v>
      </c>
      <c r="X18" s="492" t="s">
        <v>1871</v>
      </c>
      <c r="Y18" s="468" t="s">
        <v>2073</v>
      </c>
      <c r="Z18" s="512" t="s">
        <v>2329</v>
      </c>
      <c r="AA18" s="473"/>
      <c r="AB18" s="472"/>
      <c r="AC18" s="472"/>
      <c r="AD18" s="472"/>
      <c r="AE18" s="472"/>
      <c r="AF18" s="473"/>
      <c r="AG18" s="474"/>
      <c r="AH18" s="474"/>
      <c r="AI18" s="475"/>
      <c r="AJ18" s="475"/>
      <c r="AK18" s="457"/>
      <c r="AL18" s="457"/>
      <c r="AM18" s="457"/>
      <c r="AN18" s="457"/>
      <c r="AO18" s="457"/>
      <c r="AP18" s="457"/>
      <c r="AQ18" s="457"/>
      <c r="AR18" s="457"/>
    </row>
    <row r="19" spans="1:44" ht="42.75" customHeight="1" thickBot="1">
      <c r="A19" s="457">
        <v>13</v>
      </c>
      <c r="B19" s="501" t="s">
        <v>1854</v>
      </c>
      <c r="C19" s="495" t="s">
        <v>1879</v>
      </c>
      <c r="D19" s="495" t="s">
        <v>1879</v>
      </c>
      <c r="E19" s="470" t="s">
        <v>1891</v>
      </c>
      <c r="F19" s="503" t="s">
        <v>1891</v>
      </c>
      <c r="G19" s="476"/>
      <c r="H19" s="477"/>
      <c r="I19" s="477"/>
      <c r="J19" s="477"/>
      <c r="K19" s="477"/>
      <c r="L19" s="577" t="s">
        <v>1855</v>
      </c>
      <c r="M19" s="513" t="s">
        <v>1871</v>
      </c>
      <c r="N19" s="514" t="s">
        <v>1871</v>
      </c>
      <c r="O19" s="515" t="s">
        <v>2073</v>
      </c>
      <c r="P19" s="516" t="s">
        <v>2073</v>
      </c>
      <c r="Q19" s="473"/>
      <c r="R19" s="473"/>
      <c r="S19" s="473"/>
      <c r="T19" s="473"/>
      <c r="U19" s="473"/>
      <c r="V19" s="576" t="s">
        <v>1856</v>
      </c>
      <c r="W19" s="470" t="s">
        <v>1871</v>
      </c>
      <c r="X19" s="492" t="s">
        <v>1871</v>
      </c>
      <c r="Y19" s="468" t="s">
        <v>2073</v>
      </c>
      <c r="Z19" s="512" t="s">
        <v>2073</v>
      </c>
      <c r="AA19" s="473"/>
      <c r="AB19" s="472"/>
      <c r="AC19" s="472"/>
      <c r="AD19" s="472"/>
      <c r="AE19" s="472"/>
      <c r="AF19" s="473"/>
      <c r="AG19" s="474"/>
      <c r="AH19" s="474"/>
      <c r="AI19" s="475"/>
      <c r="AJ19" s="475"/>
      <c r="AK19" s="457"/>
      <c r="AL19" s="457"/>
      <c r="AM19" s="457"/>
      <c r="AN19" s="457"/>
      <c r="AO19" s="457"/>
      <c r="AP19" s="457"/>
      <c r="AQ19" s="457"/>
      <c r="AR19" s="457"/>
    </row>
    <row r="20" spans="1:44" ht="42.75" customHeight="1">
      <c r="A20" s="457">
        <v>14</v>
      </c>
      <c r="B20" s="501" t="s">
        <v>1857</v>
      </c>
      <c r="C20" s="470" t="s">
        <v>3210</v>
      </c>
      <c r="D20" s="470" t="s">
        <v>3210</v>
      </c>
      <c r="E20" s="470" t="s">
        <v>1892</v>
      </c>
      <c r="F20" s="504" t="s">
        <v>1892</v>
      </c>
      <c r="G20" s="473"/>
      <c r="H20" s="1675"/>
      <c r="I20" s="1675"/>
      <c r="J20" s="1676"/>
      <c r="K20" s="473"/>
      <c r="L20" s="473"/>
      <c r="M20" s="473"/>
      <c r="N20" s="473"/>
      <c r="O20" s="473"/>
      <c r="P20" s="473"/>
      <c r="Q20" s="473"/>
      <c r="R20" s="473"/>
      <c r="S20" s="473"/>
      <c r="T20" s="473"/>
      <c r="U20" s="473"/>
      <c r="V20" s="576" t="s">
        <v>1858</v>
      </c>
      <c r="W20" s="470" t="s">
        <v>1871</v>
      </c>
      <c r="X20" s="492" t="s">
        <v>1871</v>
      </c>
      <c r="Y20" s="468" t="s">
        <v>2073</v>
      </c>
      <c r="Z20" s="512" t="s">
        <v>2073</v>
      </c>
      <c r="AA20" s="473"/>
      <c r="AB20" s="472"/>
      <c r="AC20" s="472"/>
      <c r="AD20" s="472"/>
      <c r="AE20" s="472"/>
      <c r="AF20" s="473"/>
      <c r="AG20" s="474"/>
      <c r="AH20" s="474"/>
      <c r="AI20" s="475"/>
      <c r="AJ20" s="475"/>
      <c r="AK20" s="457"/>
      <c r="AL20" s="457"/>
      <c r="AM20" s="457"/>
      <c r="AN20" s="457"/>
      <c r="AO20" s="457"/>
      <c r="AP20" s="457"/>
      <c r="AQ20" s="457"/>
      <c r="AR20" s="457"/>
    </row>
    <row r="21" spans="1:44" ht="42.75" customHeight="1" thickBot="1">
      <c r="A21" s="457">
        <v>15</v>
      </c>
      <c r="B21" s="501" t="s">
        <v>1859</v>
      </c>
      <c r="C21" s="469" t="s">
        <v>2323</v>
      </c>
      <c r="D21" s="469" t="s">
        <v>2323</v>
      </c>
      <c r="E21" s="470" t="s">
        <v>1893</v>
      </c>
      <c r="F21" s="503" t="s">
        <v>1893</v>
      </c>
      <c r="G21" s="473"/>
      <c r="H21" s="478"/>
      <c r="I21" s="478"/>
      <c r="J21" s="478"/>
      <c r="K21" s="478"/>
      <c r="L21" s="478"/>
      <c r="M21" s="1675"/>
      <c r="N21" s="1675"/>
      <c r="O21" s="1676"/>
      <c r="P21" s="473"/>
      <c r="Q21" s="473"/>
      <c r="R21" s="473"/>
      <c r="S21" s="473"/>
      <c r="T21" s="473"/>
      <c r="U21" s="473"/>
      <c r="V21" s="577" t="s">
        <v>1860</v>
      </c>
      <c r="W21" s="513" t="s">
        <v>1871</v>
      </c>
      <c r="X21" s="514" t="s">
        <v>1871</v>
      </c>
      <c r="Y21" s="515" t="s">
        <v>2073</v>
      </c>
      <c r="Z21" s="516" t="s">
        <v>2073</v>
      </c>
      <c r="AA21" s="473"/>
      <c r="AB21" s="472"/>
      <c r="AC21" s="472"/>
      <c r="AD21" s="472"/>
      <c r="AE21" s="472"/>
      <c r="AF21" s="473"/>
      <c r="AG21" s="474"/>
      <c r="AH21" s="474"/>
      <c r="AI21" s="475"/>
      <c r="AJ21" s="475"/>
      <c r="AK21" s="457"/>
      <c r="AL21" s="457"/>
      <c r="AM21" s="457"/>
      <c r="AN21" s="457"/>
      <c r="AO21" s="457"/>
      <c r="AP21" s="457"/>
      <c r="AQ21" s="457"/>
      <c r="AR21" s="457"/>
    </row>
    <row r="22" spans="1:44" ht="42.75" customHeight="1">
      <c r="A22" s="457">
        <v>16</v>
      </c>
      <c r="B22" s="501" t="s">
        <v>1861</v>
      </c>
      <c r="C22" s="465">
        <v>19</v>
      </c>
      <c r="D22" s="465">
        <v>19</v>
      </c>
      <c r="E22" s="466" t="s">
        <v>1899</v>
      </c>
      <c r="F22" s="502" t="s">
        <v>1899</v>
      </c>
      <c r="G22" s="473"/>
      <c r="H22" s="473"/>
      <c r="I22" s="473"/>
      <c r="J22" s="473"/>
      <c r="K22" s="473"/>
      <c r="L22" s="479"/>
      <c r="M22" s="473"/>
      <c r="N22" s="473"/>
      <c r="O22" s="473"/>
      <c r="P22" s="473"/>
      <c r="Q22" s="473"/>
      <c r="R22" s="473"/>
      <c r="S22" s="473"/>
      <c r="T22" s="473"/>
      <c r="U22" s="473"/>
      <c r="V22" s="480"/>
      <c r="W22" s="481"/>
      <c r="X22" s="481"/>
      <c r="Y22" s="481"/>
      <c r="Z22" s="481"/>
      <c r="AA22" s="473"/>
      <c r="AB22" s="472"/>
      <c r="AC22" s="472"/>
      <c r="AD22" s="472"/>
      <c r="AE22" s="472"/>
      <c r="AF22" s="473"/>
      <c r="AG22" s="474"/>
      <c r="AH22" s="474"/>
      <c r="AI22" s="475"/>
      <c r="AJ22" s="475"/>
      <c r="AK22" s="457"/>
      <c r="AL22" s="457"/>
      <c r="AM22" s="457"/>
      <c r="AN22" s="457"/>
      <c r="AO22" s="457"/>
      <c r="AP22" s="457"/>
      <c r="AQ22" s="457"/>
      <c r="AR22" s="457"/>
    </row>
    <row r="23" spans="1:44" ht="42.75" customHeight="1">
      <c r="A23" s="457">
        <v>17</v>
      </c>
      <c r="B23" s="501" t="s">
        <v>1863</v>
      </c>
      <c r="C23" s="469" t="s">
        <v>443</v>
      </c>
      <c r="D23" s="469" t="s">
        <v>443</v>
      </c>
      <c r="E23" s="466">
        <v>218</v>
      </c>
      <c r="F23" s="506">
        <v>218</v>
      </c>
      <c r="G23" s="473"/>
      <c r="H23" s="473"/>
      <c r="I23" s="473"/>
      <c r="J23" s="473"/>
      <c r="K23" s="473"/>
      <c r="L23" s="479"/>
      <c r="M23" s="473"/>
      <c r="N23" s="473"/>
      <c r="O23" s="473"/>
      <c r="P23" s="473"/>
      <c r="Q23" s="473"/>
      <c r="R23" s="473"/>
      <c r="S23" s="473"/>
      <c r="T23" s="473"/>
      <c r="U23" s="473"/>
      <c r="V23" s="480"/>
      <c r="W23" s="481"/>
      <c r="X23" s="481"/>
      <c r="Y23" s="1675"/>
      <c r="Z23" s="1676"/>
      <c r="AA23" s="473"/>
      <c r="AB23" s="472"/>
      <c r="AC23" s="472"/>
      <c r="AD23" s="472"/>
      <c r="AE23" s="472"/>
      <c r="AF23" s="473"/>
      <c r="AG23" s="474"/>
      <c r="AH23" s="474"/>
      <c r="AI23" s="475"/>
      <c r="AJ23" s="475"/>
      <c r="AK23" s="457"/>
      <c r="AL23" s="457"/>
      <c r="AM23" s="457"/>
      <c r="AN23" s="457"/>
      <c r="AO23" s="457"/>
      <c r="AP23" s="457"/>
      <c r="AQ23" s="457"/>
      <c r="AR23" s="457"/>
    </row>
    <row r="24" spans="1:44" ht="42.75" customHeight="1">
      <c r="A24" s="457">
        <v>18</v>
      </c>
      <c r="B24" s="501" t="s">
        <v>1864</v>
      </c>
      <c r="C24" s="465" t="s">
        <v>3211</v>
      </c>
      <c r="D24" s="465" t="s">
        <v>3211</v>
      </c>
      <c r="E24" s="470" t="s">
        <v>1894</v>
      </c>
      <c r="F24" s="504" t="s">
        <v>1894</v>
      </c>
      <c r="G24" s="473"/>
      <c r="H24" s="473"/>
      <c r="I24" s="473"/>
      <c r="J24" s="473"/>
      <c r="K24" s="473"/>
      <c r="L24" s="473"/>
      <c r="M24" s="473"/>
      <c r="N24" s="473"/>
      <c r="O24" s="473"/>
      <c r="P24" s="473"/>
      <c r="Q24" s="473"/>
      <c r="R24" s="473"/>
      <c r="S24" s="473"/>
      <c r="T24" s="473"/>
      <c r="U24" s="473"/>
      <c r="V24" s="480"/>
      <c r="W24" s="481"/>
      <c r="X24" s="481"/>
      <c r="Y24" s="481"/>
      <c r="Z24" s="481"/>
      <c r="AA24" s="473"/>
      <c r="AB24" s="472"/>
      <c r="AC24" s="472"/>
      <c r="AD24" s="472"/>
      <c r="AE24" s="472"/>
      <c r="AF24" s="473"/>
      <c r="AG24" s="474"/>
      <c r="AH24" s="474"/>
      <c r="AI24" s="475"/>
      <c r="AJ24" s="475"/>
      <c r="AK24" s="457"/>
      <c r="AL24" s="457"/>
      <c r="AM24" s="457"/>
      <c r="AN24" s="457"/>
      <c r="AO24" s="457"/>
      <c r="AP24" s="457"/>
      <c r="AQ24" s="457"/>
      <c r="AR24" s="457"/>
    </row>
    <row r="25" spans="1:44" ht="42.75" customHeight="1" thickBot="1">
      <c r="A25" s="457">
        <v>19</v>
      </c>
      <c r="B25" s="507" t="s">
        <v>1865</v>
      </c>
      <c r="C25" s="508">
        <v>26</v>
      </c>
      <c r="D25" s="508">
        <v>26</v>
      </c>
      <c r="E25" s="509" t="s">
        <v>2221</v>
      </c>
      <c r="F25" s="510" t="s">
        <v>2221</v>
      </c>
      <c r="G25" s="482"/>
      <c r="H25" s="482"/>
      <c r="I25" s="482"/>
      <c r="J25" s="482"/>
      <c r="K25" s="482"/>
      <c r="L25" s="482"/>
      <c r="M25" s="482"/>
      <c r="N25" s="482"/>
      <c r="O25" s="482"/>
      <c r="P25" s="482"/>
      <c r="Q25" s="482"/>
      <c r="R25" s="482"/>
      <c r="S25" s="482"/>
      <c r="T25" s="482"/>
      <c r="U25" s="482"/>
      <c r="V25" s="483"/>
      <c r="W25" s="484"/>
      <c r="X25" s="484"/>
      <c r="Y25" s="484"/>
      <c r="Z25" s="484"/>
      <c r="AA25" s="482"/>
      <c r="AB25" s="485"/>
      <c r="AC25" s="485"/>
      <c r="AD25" s="485"/>
      <c r="AE25" s="485"/>
      <c r="AF25" s="482"/>
      <c r="AG25" s="486"/>
      <c r="AH25" s="486"/>
      <c r="AI25" s="457"/>
      <c r="AJ25" s="457"/>
      <c r="AK25" s="457"/>
      <c r="AL25" s="457"/>
      <c r="AM25" s="457"/>
      <c r="AN25" s="457"/>
      <c r="AO25" s="457"/>
      <c r="AP25" s="457"/>
      <c r="AQ25" s="457"/>
      <c r="AR25" s="457"/>
    </row>
    <row r="26" spans="1:44" ht="28.5" customHeight="1">
      <c r="A26" s="457"/>
      <c r="B26" s="487"/>
      <c r="C26" s="458"/>
      <c r="D26" s="458"/>
      <c r="E26" s="458"/>
      <c r="F26" s="487"/>
      <c r="G26" s="482"/>
      <c r="H26" s="482"/>
      <c r="I26" s="482"/>
      <c r="J26" s="482"/>
      <c r="K26" s="482"/>
      <c r="L26" s="482"/>
      <c r="M26" s="482"/>
      <c r="N26" s="482"/>
      <c r="O26" s="482"/>
      <c r="P26" s="482"/>
      <c r="Q26" s="482"/>
      <c r="R26" s="482"/>
      <c r="S26" s="482"/>
      <c r="T26" s="482"/>
      <c r="U26" s="482"/>
      <c r="V26" s="482"/>
      <c r="W26" s="482"/>
      <c r="X26" s="482"/>
      <c r="Y26" s="482"/>
      <c r="Z26" s="482"/>
      <c r="AA26" s="482"/>
      <c r="AB26" s="482"/>
      <c r="AC26" s="482"/>
      <c r="AD26" s="482"/>
      <c r="AE26" s="482"/>
      <c r="AF26" s="482"/>
      <c r="AG26" s="482"/>
      <c r="AH26" s="482"/>
      <c r="AI26" s="457"/>
      <c r="AJ26" s="457"/>
      <c r="AK26" s="457"/>
      <c r="AL26" s="457"/>
      <c r="AM26" s="457"/>
      <c r="AN26" s="457"/>
      <c r="AO26" s="457"/>
      <c r="AP26" s="457"/>
      <c r="AQ26" s="457"/>
      <c r="AR26" s="457"/>
    </row>
    <row r="27" spans="1:44" ht="32.25" customHeight="1">
      <c r="A27" s="457"/>
      <c r="B27" s="487"/>
      <c r="C27" s="458"/>
      <c r="D27" s="458"/>
      <c r="E27" s="1677" t="s">
        <v>1866</v>
      </c>
      <c r="F27" s="1677"/>
      <c r="H27" s="457"/>
      <c r="I27" s="457"/>
      <c r="J27" s="457"/>
      <c r="K27" s="482"/>
      <c r="L27" s="482"/>
      <c r="M27" s="482"/>
      <c r="N27" s="482"/>
      <c r="O27" s="482"/>
      <c r="P27" s="482"/>
      <c r="Q27" s="482"/>
      <c r="R27" s="482"/>
      <c r="S27" s="482"/>
      <c r="T27" s="482"/>
      <c r="U27" s="482"/>
      <c r="V27" s="482"/>
      <c r="W27" s="482"/>
      <c r="X27" s="482"/>
      <c r="Y27" s="482"/>
      <c r="Z27" s="482"/>
      <c r="AA27" s="482"/>
      <c r="AB27" s="482"/>
      <c r="AC27" s="482"/>
      <c r="AD27" s="482"/>
      <c r="AE27" s="482"/>
      <c r="AF27" s="482"/>
      <c r="AG27" s="482"/>
      <c r="AH27" s="482"/>
      <c r="AI27" s="457"/>
      <c r="AJ27" s="457"/>
      <c r="AK27" s="457"/>
      <c r="AL27" s="457"/>
      <c r="AM27" s="457"/>
      <c r="AN27" s="457"/>
      <c r="AO27" s="457"/>
      <c r="AP27" s="457"/>
      <c r="AQ27" s="457"/>
      <c r="AR27" s="457"/>
    </row>
    <row r="28" spans="1:44" ht="27" customHeight="1">
      <c r="A28" s="457"/>
      <c r="B28" s="487"/>
      <c r="C28" s="458"/>
      <c r="D28" s="458"/>
      <c r="E28" s="488" t="s">
        <v>1867</v>
      </c>
      <c r="F28" s="489" t="s">
        <v>1769</v>
      </c>
      <c r="H28" s="457"/>
      <c r="I28" s="457"/>
      <c r="J28" s="457"/>
      <c r="K28" s="457"/>
      <c r="L28" s="457"/>
      <c r="M28" s="457"/>
      <c r="N28" s="457"/>
      <c r="O28" s="457"/>
      <c r="P28" s="457"/>
      <c r="Q28" s="457"/>
      <c r="R28" s="457"/>
      <c r="S28" s="457"/>
      <c r="T28" s="457"/>
      <c r="U28" s="457"/>
      <c r="V28" s="457"/>
      <c r="W28" s="457"/>
      <c r="X28" s="457"/>
      <c r="Y28" s="457"/>
      <c r="Z28" s="457"/>
      <c r="AA28" s="457"/>
      <c r="AB28" s="457"/>
      <c r="AC28" s="457"/>
      <c r="AD28" s="457"/>
      <c r="AE28" s="457"/>
      <c r="AF28" s="457"/>
      <c r="AG28" s="457"/>
      <c r="AH28" s="457"/>
      <c r="AI28" s="457"/>
      <c r="AJ28" s="457"/>
      <c r="AK28" s="457"/>
      <c r="AL28" s="457"/>
      <c r="AM28" s="457"/>
      <c r="AN28" s="457"/>
      <c r="AO28" s="457"/>
      <c r="AP28" s="457"/>
      <c r="AQ28" s="457"/>
      <c r="AR28" s="457"/>
    </row>
    <row r="29" spans="1:44" ht="20" customHeight="1">
      <c r="A29" s="457"/>
      <c r="B29" s="487"/>
      <c r="C29" s="458"/>
      <c r="D29" s="458"/>
      <c r="E29" s="490"/>
      <c r="F29" s="490">
        <v>212</v>
      </c>
      <c r="G29" s="457"/>
      <c r="H29" s="457"/>
      <c r="I29" s="457"/>
      <c r="J29" s="457"/>
      <c r="K29" s="457"/>
      <c r="L29" s="457"/>
      <c r="M29" s="457"/>
      <c r="N29" s="457"/>
      <c r="O29" s="457"/>
      <c r="P29" s="457"/>
      <c r="Q29" s="457"/>
      <c r="R29" s="457"/>
      <c r="S29" s="457"/>
      <c r="T29" s="457"/>
      <c r="U29" s="457"/>
      <c r="V29" s="457"/>
      <c r="W29" s="457"/>
      <c r="X29" s="457"/>
      <c r="Y29" s="457"/>
      <c r="Z29" s="457"/>
      <c r="AA29" s="457"/>
      <c r="AB29" s="457"/>
      <c r="AC29" s="457"/>
      <c r="AD29" s="457"/>
      <c r="AE29" s="457"/>
      <c r="AF29" s="457"/>
      <c r="AG29" s="457"/>
      <c r="AH29" s="457"/>
      <c r="AI29" s="457"/>
      <c r="AJ29" s="457"/>
      <c r="AK29" s="457"/>
      <c r="AL29" s="457"/>
      <c r="AM29" s="457"/>
      <c r="AN29" s="457"/>
      <c r="AO29" s="457"/>
      <c r="AP29" s="457"/>
      <c r="AQ29" s="457"/>
      <c r="AR29" s="457"/>
    </row>
    <row r="30" spans="1:44" ht="20" customHeight="1">
      <c r="A30" s="457"/>
      <c r="B30" s="487"/>
      <c r="C30" s="458"/>
      <c r="D30" s="458"/>
      <c r="E30" s="490"/>
      <c r="F30" s="490">
        <v>213</v>
      </c>
      <c r="G30" s="457"/>
      <c r="H30" s="457"/>
      <c r="I30" s="457"/>
      <c r="J30" s="457"/>
      <c r="K30" s="457"/>
      <c r="L30" s="457"/>
      <c r="M30" s="457"/>
      <c r="N30" s="457"/>
      <c r="O30" s="457"/>
      <c r="P30" s="457"/>
      <c r="Q30" s="457"/>
      <c r="R30" s="457"/>
      <c r="S30" s="457"/>
      <c r="T30" s="457"/>
      <c r="U30" s="457"/>
      <c r="V30" s="457"/>
      <c r="W30" s="457"/>
      <c r="X30" s="457"/>
      <c r="Y30" s="457"/>
      <c r="Z30" s="457"/>
      <c r="AA30" s="457"/>
      <c r="AB30" s="457"/>
      <c r="AC30" s="457"/>
      <c r="AD30" s="457"/>
      <c r="AE30" s="457"/>
      <c r="AF30" s="457"/>
      <c r="AG30" s="457"/>
      <c r="AH30" s="457"/>
      <c r="AI30" s="457"/>
      <c r="AJ30" s="457"/>
      <c r="AK30" s="457"/>
      <c r="AL30" s="457"/>
      <c r="AM30" s="457"/>
      <c r="AN30" s="457"/>
      <c r="AO30" s="457"/>
      <c r="AP30" s="457"/>
      <c r="AQ30" s="457"/>
      <c r="AR30" s="457"/>
    </row>
    <row r="31" spans="1:44" ht="20" customHeight="1">
      <c r="A31" s="457"/>
      <c r="B31" s="487"/>
      <c r="C31" s="458"/>
      <c r="D31" s="458"/>
      <c r="E31" s="490"/>
      <c r="F31" s="490">
        <v>214</v>
      </c>
      <c r="G31" s="457"/>
      <c r="H31" s="457"/>
      <c r="I31" s="457"/>
      <c r="J31" s="457"/>
      <c r="K31" s="457"/>
      <c r="L31" s="457"/>
      <c r="M31" s="457"/>
      <c r="N31" s="457"/>
      <c r="O31" s="457"/>
      <c r="P31" s="457"/>
      <c r="Q31" s="457"/>
      <c r="R31" s="457"/>
      <c r="S31" s="457"/>
      <c r="T31" s="457"/>
      <c r="U31" s="457"/>
      <c r="V31" s="457"/>
      <c r="W31" s="457"/>
      <c r="X31" s="457"/>
      <c r="Y31" s="457"/>
      <c r="Z31" s="457"/>
      <c r="AA31" s="457"/>
      <c r="AB31" s="457"/>
      <c r="AC31" s="457"/>
      <c r="AD31" s="457"/>
      <c r="AE31" s="457"/>
      <c r="AF31" s="457"/>
      <c r="AG31" s="457"/>
      <c r="AH31" s="457"/>
      <c r="AI31" s="457"/>
      <c r="AJ31" s="457"/>
      <c r="AK31" s="457"/>
      <c r="AL31" s="457"/>
      <c r="AM31" s="457"/>
      <c r="AN31" s="457"/>
      <c r="AO31" s="457"/>
      <c r="AP31" s="457"/>
      <c r="AQ31" s="457"/>
      <c r="AR31" s="457"/>
    </row>
    <row r="32" spans="1:44" ht="20" customHeight="1">
      <c r="A32" s="457"/>
      <c r="B32" s="487"/>
      <c r="C32" s="458"/>
      <c r="D32" s="458"/>
      <c r="E32" s="490"/>
      <c r="F32" s="490">
        <v>215</v>
      </c>
      <c r="G32" s="457"/>
      <c r="H32" s="457"/>
      <c r="I32" s="457"/>
      <c r="J32" s="457"/>
      <c r="K32" s="457"/>
      <c r="L32" s="457"/>
      <c r="M32" s="457"/>
      <c r="N32" s="457"/>
      <c r="O32" s="457"/>
      <c r="P32" s="457"/>
      <c r="Q32" s="457"/>
      <c r="R32" s="457"/>
      <c r="S32" s="457"/>
      <c r="T32" s="457"/>
      <c r="U32" s="457"/>
      <c r="V32" s="457"/>
      <c r="W32" s="457"/>
      <c r="X32" s="457"/>
      <c r="Y32" s="457"/>
      <c r="Z32" s="457"/>
      <c r="AA32" s="457"/>
      <c r="AB32" s="457"/>
      <c r="AC32" s="457"/>
      <c r="AD32" s="457"/>
      <c r="AE32" s="457"/>
      <c r="AF32" s="457"/>
      <c r="AG32" s="457"/>
      <c r="AH32" s="457"/>
      <c r="AI32" s="457"/>
      <c r="AJ32" s="457"/>
      <c r="AK32" s="457"/>
      <c r="AL32" s="457"/>
      <c r="AM32" s="457"/>
      <c r="AN32" s="457"/>
      <c r="AO32" s="457"/>
      <c r="AP32" s="457"/>
      <c r="AQ32" s="457"/>
      <c r="AR32" s="457"/>
    </row>
    <row r="33" spans="1:44" ht="20" customHeight="1">
      <c r="A33" s="457"/>
      <c r="B33" s="487"/>
      <c r="C33" s="458"/>
      <c r="D33" s="458"/>
      <c r="E33" s="490"/>
      <c r="F33" s="490"/>
      <c r="G33" s="457"/>
      <c r="H33" s="457"/>
      <c r="I33" s="457"/>
      <c r="J33" s="457"/>
      <c r="K33" s="457"/>
      <c r="L33" s="457"/>
      <c r="M33" s="457"/>
      <c r="N33" s="457"/>
      <c r="O33" s="457"/>
      <c r="P33" s="457"/>
      <c r="Q33" s="457"/>
      <c r="R33" s="457"/>
      <c r="S33" s="457"/>
      <c r="T33" s="457"/>
      <c r="U33" s="457"/>
      <c r="V33" s="457"/>
      <c r="W33" s="457"/>
      <c r="X33" s="457"/>
      <c r="Y33" s="457"/>
      <c r="Z33" s="457"/>
      <c r="AA33" s="457"/>
      <c r="AB33" s="457"/>
      <c r="AC33" s="457"/>
      <c r="AD33" s="457"/>
      <c r="AE33" s="457"/>
      <c r="AF33" s="457"/>
      <c r="AG33" s="457"/>
      <c r="AH33" s="457"/>
      <c r="AI33" s="457"/>
      <c r="AJ33" s="457"/>
      <c r="AK33" s="457"/>
      <c r="AL33" s="457"/>
      <c r="AM33" s="457"/>
      <c r="AN33" s="457"/>
      <c r="AO33" s="457"/>
      <c r="AP33" s="457"/>
      <c r="AQ33" s="457"/>
      <c r="AR33" s="457"/>
    </row>
    <row r="34" spans="1:44" ht="20" customHeight="1">
      <c r="A34" s="457"/>
      <c r="B34" s="487"/>
      <c r="C34" s="458"/>
      <c r="D34" s="458"/>
      <c r="E34" s="490"/>
      <c r="F34" s="490"/>
      <c r="G34" s="457"/>
      <c r="H34" s="457"/>
      <c r="I34" s="457"/>
      <c r="J34" s="457"/>
      <c r="K34" s="457"/>
      <c r="L34" s="457"/>
      <c r="M34" s="457"/>
      <c r="N34" s="457"/>
      <c r="O34" s="457"/>
      <c r="P34" s="457"/>
      <c r="Q34" s="457"/>
      <c r="R34" s="457"/>
      <c r="S34" s="457"/>
      <c r="T34" s="457"/>
      <c r="U34" s="457"/>
      <c r="V34" s="457"/>
      <c r="W34" s="457"/>
      <c r="X34" s="457"/>
      <c r="Y34" s="457"/>
      <c r="Z34" s="457"/>
      <c r="AA34" s="457"/>
      <c r="AB34" s="457"/>
      <c r="AC34" s="457"/>
      <c r="AD34" s="457"/>
      <c r="AE34" s="457"/>
      <c r="AF34" s="457"/>
      <c r="AG34" s="457"/>
      <c r="AH34" s="457"/>
      <c r="AI34" s="457"/>
      <c r="AJ34" s="457"/>
      <c r="AK34" s="457"/>
      <c r="AL34" s="457"/>
      <c r="AM34" s="457"/>
      <c r="AN34" s="457"/>
      <c r="AO34" s="457"/>
      <c r="AP34" s="457"/>
      <c r="AQ34" s="457"/>
      <c r="AR34" s="457"/>
    </row>
    <row r="35" spans="1:44" ht="20" customHeight="1">
      <c r="A35" s="457"/>
      <c r="B35" s="487"/>
      <c r="C35" s="458"/>
      <c r="D35" s="458"/>
      <c r="E35" s="490"/>
      <c r="F35" s="490"/>
      <c r="G35" s="457"/>
      <c r="H35" s="457"/>
      <c r="I35" s="457"/>
      <c r="J35" s="457"/>
      <c r="K35" s="457"/>
      <c r="L35" s="457"/>
      <c r="M35" s="457"/>
      <c r="N35" s="457"/>
      <c r="O35" s="457"/>
      <c r="P35" s="457"/>
      <c r="Q35" s="457"/>
      <c r="R35" s="457"/>
      <c r="S35" s="457"/>
      <c r="T35" s="457"/>
      <c r="U35" s="457"/>
      <c r="V35" s="457"/>
      <c r="W35" s="457"/>
      <c r="X35" s="457"/>
      <c r="Y35" s="457"/>
      <c r="Z35" s="457"/>
      <c r="AA35" s="457"/>
      <c r="AB35" s="457"/>
      <c r="AC35" s="457"/>
      <c r="AD35" s="457"/>
      <c r="AE35" s="457"/>
      <c r="AF35" s="457"/>
      <c r="AG35" s="457"/>
      <c r="AH35" s="457"/>
      <c r="AI35" s="457"/>
      <c r="AJ35" s="457"/>
      <c r="AK35" s="457"/>
      <c r="AL35" s="457"/>
      <c r="AM35" s="457"/>
      <c r="AN35" s="457"/>
      <c r="AO35" s="457"/>
      <c r="AP35" s="457"/>
      <c r="AQ35" s="457"/>
      <c r="AR35" s="457"/>
    </row>
    <row r="36" spans="1:44" ht="20" customHeight="1">
      <c r="A36" s="457"/>
      <c r="B36" s="487"/>
      <c r="C36" s="458"/>
      <c r="D36" s="458"/>
      <c r="E36" s="490"/>
      <c r="F36" s="490"/>
      <c r="G36" s="457"/>
      <c r="H36" s="457"/>
      <c r="I36" s="457"/>
      <c r="J36" s="457"/>
      <c r="K36" s="457"/>
      <c r="L36" s="457"/>
      <c r="M36" s="457"/>
      <c r="N36" s="457"/>
      <c r="O36" s="457"/>
      <c r="P36" s="457"/>
      <c r="Q36" s="457"/>
      <c r="R36" s="457"/>
      <c r="S36" s="457"/>
      <c r="T36" s="457"/>
      <c r="U36" s="457"/>
      <c r="V36" s="457"/>
      <c r="W36" s="457"/>
      <c r="X36" s="457"/>
      <c r="Y36" s="457"/>
      <c r="Z36" s="457"/>
      <c r="AA36" s="457"/>
      <c r="AB36" s="457"/>
      <c r="AC36" s="457"/>
      <c r="AD36" s="457"/>
      <c r="AE36" s="457"/>
      <c r="AF36" s="457"/>
      <c r="AG36" s="457"/>
      <c r="AH36" s="457"/>
      <c r="AI36" s="457"/>
      <c r="AJ36" s="457"/>
      <c r="AK36" s="457"/>
      <c r="AL36" s="457"/>
      <c r="AM36" s="457"/>
      <c r="AN36" s="457"/>
      <c r="AO36" s="457"/>
      <c r="AP36" s="457"/>
      <c r="AQ36" s="457"/>
      <c r="AR36" s="457"/>
    </row>
    <row r="37" spans="1:44" ht="20" customHeight="1">
      <c r="A37" s="457"/>
      <c r="B37" s="487"/>
      <c r="C37" s="458"/>
      <c r="D37" s="458"/>
      <c r="E37" s="490"/>
      <c r="F37" s="490"/>
      <c r="G37" s="457"/>
      <c r="H37" s="457"/>
      <c r="I37" s="457"/>
      <c r="J37" s="457"/>
      <c r="K37" s="457"/>
      <c r="L37" s="457"/>
      <c r="M37" s="457"/>
      <c r="N37" s="457"/>
      <c r="O37" s="457"/>
      <c r="P37" s="457"/>
      <c r="Q37" s="457"/>
      <c r="R37" s="457"/>
      <c r="S37" s="457"/>
      <c r="T37" s="457"/>
      <c r="U37" s="457"/>
      <c r="V37" s="457"/>
      <c r="W37" s="457"/>
      <c r="X37" s="457"/>
      <c r="Y37" s="457"/>
      <c r="Z37" s="457"/>
      <c r="AA37" s="457"/>
      <c r="AB37" s="457"/>
      <c r="AC37" s="457"/>
      <c r="AD37" s="457"/>
      <c r="AE37" s="457"/>
      <c r="AF37" s="457"/>
      <c r="AG37" s="457"/>
      <c r="AH37" s="457"/>
      <c r="AI37" s="457"/>
      <c r="AJ37" s="457"/>
      <c r="AK37" s="457"/>
      <c r="AL37" s="457"/>
      <c r="AM37" s="457"/>
      <c r="AN37" s="457"/>
      <c r="AO37" s="457"/>
      <c r="AP37" s="457"/>
      <c r="AQ37" s="457"/>
      <c r="AR37" s="457"/>
    </row>
    <row r="38" spans="1:44" ht="20" customHeight="1">
      <c r="A38" s="457"/>
      <c r="B38" s="487"/>
      <c r="C38" s="458"/>
      <c r="D38" s="458"/>
      <c r="E38" s="490"/>
      <c r="F38" s="490"/>
      <c r="G38" s="457"/>
      <c r="H38" s="457"/>
      <c r="I38" s="457"/>
      <c r="J38" s="457"/>
      <c r="K38" s="457"/>
      <c r="L38" s="457"/>
      <c r="M38" s="457"/>
      <c r="N38" s="457"/>
      <c r="O38" s="457"/>
      <c r="P38" s="457"/>
      <c r="Q38" s="457"/>
      <c r="R38" s="457"/>
      <c r="S38" s="457"/>
      <c r="T38" s="457"/>
      <c r="U38" s="457"/>
      <c r="V38" s="457"/>
      <c r="W38" s="457"/>
      <c r="X38" s="457"/>
      <c r="Y38" s="457"/>
      <c r="Z38" s="457"/>
      <c r="AA38" s="457"/>
      <c r="AB38" s="457"/>
      <c r="AC38" s="457"/>
      <c r="AD38" s="457"/>
      <c r="AE38" s="457"/>
      <c r="AF38" s="457"/>
      <c r="AG38" s="457"/>
      <c r="AH38" s="457"/>
      <c r="AI38" s="457"/>
      <c r="AJ38" s="457"/>
      <c r="AK38" s="457"/>
      <c r="AL38" s="457"/>
      <c r="AM38" s="457"/>
      <c r="AN38" s="457"/>
      <c r="AO38" s="457"/>
      <c r="AP38" s="457"/>
      <c r="AQ38" s="457"/>
      <c r="AR38" s="457"/>
    </row>
    <row r="39" spans="1:44" ht="20" customHeight="1">
      <c r="A39" s="457"/>
      <c r="B39" s="487"/>
      <c r="C39" s="458"/>
      <c r="D39" s="458"/>
      <c r="E39" s="490"/>
      <c r="F39" s="490"/>
      <c r="G39" s="457"/>
      <c r="H39" s="457"/>
      <c r="I39" s="457"/>
      <c r="J39" s="457"/>
      <c r="K39" s="457"/>
      <c r="L39" s="457"/>
      <c r="M39" s="457"/>
      <c r="N39" s="457"/>
      <c r="O39" s="457"/>
      <c r="P39" s="457"/>
      <c r="Q39" s="457"/>
      <c r="R39" s="457"/>
      <c r="S39" s="457"/>
      <c r="T39" s="457"/>
      <c r="U39" s="457"/>
      <c r="V39" s="457"/>
      <c r="W39" s="457"/>
      <c r="X39" s="457"/>
      <c r="Y39" s="457"/>
      <c r="Z39" s="457"/>
      <c r="AA39" s="457"/>
      <c r="AB39" s="457"/>
      <c r="AC39" s="457"/>
      <c r="AD39" s="457"/>
      <c r="AE39" s="457"/>
      <c r="AF39" s="457"/>
      <c r="AG39" s="457"/>
      <c r="AH39" s="457"/>
      <c r="AI39" s="457"/>
      <c r="AJ39" s="457"/>
      <c r="AK39" s="457"/>
      <c r="AL39" s="457"/>
      <c r="AM39" s="457"/>
      <c r="AN39" s="457"/>
      <c r="AO39" s="457"/>
      <c r="AP39" s="457"/>
      <c r="AQ39" s="457"/>
      <c r="AR39" s="457"/>
    </row>
    <row r="40" spans="1:44" ht="12.75" customHeight="1">
      <c r="A40" s="457"/>
      <c r="B40" s="487"/>
      <c r="C40" s="458"/>
      <c r="D40" s="458"/>
      <c r="E40" s="458"/>
      <c r="F40" s="457"/>
      <c r="G40" s="457"/>
      <c r="H40" s="457"/>
      <c r="I40" s="457"/>
      <c r="J40" s="457"/>
      <c r="K40" s="457"/>
      <c r="L40" s="457"/>
      <c r="M40" s="457"/>
      <c r="N40" s="457"/>
      <c r="O40" s="457"/>
      <c r="P40" s="457"/>
      <c r="Q40" s="457"/>
      <c r="R40" s="457"/>
      <c r="S40" s="457"/>
      <c r="T40" s="457"/>
      <c r="U40" s="457"/>
      <c r="V40" s="457"/>
      <c r="W40" s="457"/>
      <c r="X40" s="457"/>
      <c r="Y40" s="457"/>
      <c r="Z40" s="457"/>
      <c r="AA40" s="457"/>
      <c r="AB40" s="457"/>
      <c r="AC40" s="457"/>
      <c r="AD40" s="457"/>
      <c r="AE40" s="457"/>
      <c r="AF40" s="457"/>
      <c r="AG40" s="457"/>
      <c r="AH40" s="457"/>
      <c r="AI40" s="457"/>
      <c r="AJ40" s="457"/>
      <c r="AK40" s="457"/>
      <c r="AL40" s="457"/>
      <c r="AM40" s="457"/>
      <c r="AN40" s="457"/>
      <c r="AO40" s="457"/>
      <c r="AP40" s="457"/>
      <c r="AQ40" s="457"/>
      <c r="AR40" s="457"/>
    </row>
    <row r="41" spans="1:44" ht="12.75" customHeight="1">
      <c r="A41" s="457"/>
      <c r="B41" s="487"/>
      <c r="C41" s="458"/>
      <c r="D41" s="458"/>
      <c r="E41" s="458"/>
      <c r="F41" s="457"/>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c r="AG41" s="457"/>
      <c r="AH41" s="457"/>
      <c r="AI41" s="457"/>
      <c r="AJ41" s="457"/>
      <c r="AK41" s="457"/>
      <c r="AL41" s="457"/>
      <c r="AM41" s="457"/>
      <c r="AN41" s="457"/>
      <c r="AO41" s="457"/>
      <c r="AP41" s="457"/>
      <c r="AQ41" s="457"/>
      <c r="AR41" s="457"/>
    </row>
    <row r="42" spans="1:44" ht="12.75" customHeight="1">
      <c r="A42" s="457"/>
      <c r="B42" s="487"/>
      <c r="C42" s="458"/>
      <c r="D42" s="458"/>
      <c r="E42" s="458"/>
      <c r="F42" s="457"/>
      <c r="G42" s="457"/>
      <c r="H42" s="457"/>
      <c r="I42" s="457"/>
      <c r="J42" s="457"/>
      <c r="K42" s="457"/>
      <c r="L42" s="457"/>
      <c r="M42" s="457"/>
      <c r="N42" s="457"/>
      <c r="O42" s="457"/>
      <c r="P42" s="457"/>
      <c r="Q42" s="457"/>
      <c r="R42" s="457"/>
      <c r="S42" s="457"/>
      <c r="T42" s="457"/>
      <c r="U42" s="457"/>
      <c r="V42" s="457"/>
      <c r="W42" s="457"/>
      <c r="X42" s="457"/>
      <c r="Y42" s="457"/>
      <c r="Z42" s="457"/>
      <c r="AA42" s="457"/>
      <c r="AB42" s="457"/>
      <c r="AC42" s="457"/>
      <c r="AD42" s="457"/>
      <c r="AE42" s="457"/>
      <c r="AF42" s="457"/>
      <c r="AG42" s="457"/>
      <c r="AH42" s="457"/>
      <c r="AI42" s="457"/>
      <c r="AJ42" s="457"/>
      <c r="AK42" s="457"/>
      <c r="AL42" s="457"/>
      <c r="AM42" s="457"/>
      <c r="AN42" s="457"/>
      <c r="AO42" s="457"/>
      <c r="AP42" s="457"/>
      <c r="AQ42" s="457"/>
      <c r="AR42" s="457"/>
    </row>
    <row r="43" spans="1:44" ht="12.75" customHeight="1">
      <c r="A43" s="457"/>
      <c r="B43" s="487"/>
      <c r="C43" s="458"/>
      <c r="D43" s="458"/>
      <c r="E43" s="458"/>
      <c r="F43" s="457"/>
      <c r="G43" s="457"/>
      <c r="H43" s="457"/>
      <c r="I43" s="457"/>
      <c r="J43" s="457"/>
      <c r="K43" s="457"/>
      <c r="L43" s="457"/>
      <c r="M43" s="457"/>
      <c r="N43" s="457"/>
      <c r="O43" s="457"/>
      <c r="P43" s="457"/>
      <c r="Q43" s="457"/>
      <c r="R43" s="457"/>
      <c r="S43" s="457"/>
      <c r="T43" s="457"/>
      <c r="U43" s="457"/>
      <c r="V43" s="457"/>
      <c r="W43" s="457"/>
      <c r="X43" s="457"/>
      <c r="Y43" s="457"/>
      <c r="Z43" s="457"/>
      <c r="AA43" s="457"/>
      <c r="AB43" s="457"/>
      <c r="AC43" s="457"/>
      <c r="AD43" s="457"/>
      <c r="AE43" s="457"/>
      <c r="AF43" s="457"/>
      <c r="AG43" s="457"/>
      <c r="AH43" s="457"/>
      <c r="AI43" s="457"/>
      <c r="AJ43" s="457"/>
      <c r="AK43" s="457"/>
      <c r="AL43" s="457"/>
      <c r="AM43" s="457"/>
      <c r="AN43" s="457"/>
      <c r="AO43" s="457"/>
      <c r="AP43" s="457"/>
      <c r="AQ43" s="457"/>
      <c r="AR43" s="457"/>
    </row>
    <row r="44" spans="1:44" ht="12.75" customHeight="1">
      <c r="A44" s="457"/>
      <c r="B44" s="487"/>
      <c r="C44" s="458"/>
      <c r="D44" s="458"/>
      <c r="E44" s="458"/>
      <c r="F44" s="457"/>
      <c r="G44" s="457"/>
      <c r="H44" s="457"/>
      <c r="I44" s="457"/>
      <c r="J44" s="457"/>
      <c r="K44" s="457"/>
      <c r="L44" s="457"/>
      <c r="M44" s="457"/>
      <c r="N44" s="457"/>
      <c r="O44" s="457"/>
      <c r="P44" s="457"/>
      <c r="Q44" s="457"/>
      <c r="R44" s="457"/>
      <c r="S44" s="457"/>
      <c r="T44" s="457"/>
      <c r="U44" s="457"/>
      <c r="V44" s="457"/>
      <c r="W44" s="457"/>
      <c r="X44" s="457"/>
      <c r="Y44" s="457"/>
      <c r="Z44" s="457"/>
      <c r="AA44" s="457"/>
      <c r="AB44" s="457"/>
      <c r="AC44" s="457"/>
      <c r="AD44" s="457"/>
      <c r="AE44" s="457"/>
      <c r="AF44" s="457"/>
      <c r="AG44" s="457"/>
      <c r="AH44" s="457"/>
      <c r="AI44" s="457"/>
      <c r="AJ44" s="457"/>
      <c r="AK44" s="457"/>
      <c r="AL44" s="457"/>
      <c r="AM44" s="457"/>
      <c r="AN44" s="457"/>
      <c r="AO44" s="457"/>
      <c r="AP44" s="457"/>
      <c r="AQ44" s="457"/>
      <c r="AR44" s="457"/>
    </row>
    <row r="45" spans="1:44" ht="12.75" customHeight="1">
      <c r="A45" s="457"/>
      <c r="B45" s="487"/>
      <c r="C45" s="458"/>
      <c r="D45" s="458"/>
      <c r="E45" s="458"/>
      <c r="F45" s="457"/>
      <c r="G45" s="457"/>
      <c r="H45" s="457"/>
      <c r="I45" s="457"/>
      <c r="J45" s="457"/>
      <c r="K45" s="457"/>
      <c r="L45" s="457"/>
      <c r="M45" s="457"/>
      <c r="N45" s="457"/>
      <c r="O45" s="457"/>
      <c r="P45" s="457"/>
      <c r="Q45" s="457"/>
      <c r="R45" s="457"/>
      <c r="S45" s="457"/>
      <c r="T45" s="457"/>
      <c r="U45" s="457"/>
      <c r="V45" s="457"/>
      <c r="W45" s="457"/>
      <c r="X45" s="457"/>
      <c r="Y45" s="457"/>
      <c r="Z45" s="457"/>
      <c r="AA45" s="457"/>
      <c r="AB45" s="457"/>
      <c r="AC45" s="457"/>
      <c r="AD45" s="457"/>
      <c r="AE45" s="457"/>
      <c r="AF45" s="457"/>
      <c r="AG45" s="457"/>
      <c r="AH45" s="457"/>
      <c r="AI45" s="457"/>
      <c r="AJ45" s="457"/>
      <c r="AK45" s="457"/>
      <c r="AL45" s="457"/>
      <c r="AM45" s="457"/>
      <c r="AN45" s="457"/>
      <c r="AO45" s="457"/>
      <c r="AP45" s="457"/>
      <c r="AQ45" s="457"/>
      <c r="AR45" s="457"/>
    </row>
    <row r="46" spans="1:44" ht="12.75" customHeight="1">
      <c r="A46" s="457"/>
      <c r="B46" s="487"/>
      <c r="C46" s="458"/>
      <c r="D46" s="458"/>
      <c r="E46" s="458"/>
      <c r="F46" s="457"/>
      <c r="G46" s="457"/>
      <c r="H46" s="457"/>
      <c r="I46" s="457"/>
      <c r="J46" s="457"/>
      <c r="K46" s="457"/>
      <c r="L46" s="457"/>
      <c r="M46" s="457"/>
      <c r="N46" s="457"/>
      <c r="O46" s="457"/>
      <c r="P46" s="457"/>
      <c r="Q46" s="457"/>
      <c r="R46" s="457"/>
      <c r="S46" s="457"/>
      <c r="T46" s="457"/>
      <c r="U46" s="457"/>
      <c r="V46" s="457"/>
      <c r="W46" s="457"/>
      <c r="X46" s="457"/>
      <c r="Y46" s="457"/>
      <c r="Z46" s="457"/>
      <c r="AA46" s="457"/>
      <c r="AB46" s="457"/>
      <c r="AC46" s="457"/>
      <c r="AD46" s="457"/>
      <c r="AE46" s="457"/>
      <c r="AF46" s="457"/>
      <c r="AG46" s="457"/>
      <c r="AH46" s="457"/>
      <c r="AI46" s="457"/>
      <c r="AJ46" s="457"/>
      <c r="AK46" s="457"/>
      <c r="AL46" s="457"/>
      <c r="AM46" s="457"/>
      <c r="AN46" s="457"/>
      <c r="AO46" s="457"/>
      <c r="AP46" s="457"/>
      <c r="AQ46" s="457"/>
      <c r="AR46" s="457"/>
    </row>
    <row r="47" spans="1:44" ht="12.75" customHeight="1">
      <c r="A47" s="457"/>
      <c r="B47" s="487"/>
      <c r="C47" s="458"/>
      <c r="D47" s="458"/>
      <c r="E47" s="458"/>
      <c r="F47" s="457"/>
      <c r="G47" s="457"/>
      <c r="H47" s="457"/>
      <c r="I47" s="457"/>
      <c r="J47" s="457"/>
      <c r="K47" s="457"/>
      <c r="L47" s="457"/>
      <c r="M47" s="457"/>
      <c r="N47" s="457"/>
      <c r="O47" s="457"/>
      <c r="P47" s="457"/>
      <c r="Q47" s="457"/>
      <c r="R47" s="457"/>
      <c r="S47" s="457"/>
      <c r="T47" s="457"/>
      <c r="U47" s="457"/>
      <c r="V47" s="457"/>
      <c r="W47" s="457"/>
      <c r="X47" s="457"/>
      <c r="Y47" s="457"/>
      <c r="Z47" s="457"/>
      <c r="AA47" s="457"/>
      <c r="AB47" s="457"/>
      <c r="AC47" s="457"/>
      <c r="AD47" s="457"/>
      <c r="AE47" s="457"/>
      <c r="AF47" s="457"/>
      <c r="AG47" s="457"/>
      <c r="AH47" s="457"/>
      <c r="AI47" s="457"/>
      <c r="AJ47" s="457"/>
      <c r="AK47" s="457"/>
      <c r="AL47" s="457"/>
      <c r="AM47" s="457"/>
      <c r="AN47" s="457"/>
      <c r="AO47" s="457"/>
      <c r="AP47" s="457"/>
      <c r="AQ47" s="457"/>
      <c r="AR47" s="457"/>
    </row>
    <row r="48" spans="1:44" ht="12.75" customHeight="1">
      <c r="A48" s="457"/>
      <c r="B48" s="487"/>
      <c r="C48" s="458"/>
      <c r="D48" s="458"/>
      <c r="E48" s="458"/>
      <c r="F48" s="457"/>
      <c r="G48" s="457"/>
      <c r="H48" s="457"/>
      <c r="I48" s="457"/>
      <c r="J48" s="457"/>
      <c r="K48" s="457"/>
      <c r="L48" s="457"/>
      <c r="M48" s="457"/>
      <c r="N48" s="457"/>
      <c r="O48" s="457"/>
      <c r="P48" s="457"/>
      <c r="Q48" s="457"/>
      <c r="R48" s="457"/>
      <c r="S48" s="457"/>
      <c r="T48" s="457"/>
      <c r="U48" s="457"/>
      <c r="V48" s="457"/>
      <c r="W48" s="457"/>
      <c r="X48" s="457"/>
      <c r="Y48" s="457"/>
      <c r="Z48" s="457"/>
      <c r="AA48" s="457"/>
      <c r="AB48" s="457"/>
      <c r="AC48" s="457"/>
      <c r="AD48" s="457"/>
      <c r="AE48" s="457"/>
      <c r="AF48" s="457"/>
      <c r="AG48" s="457"/>
      <c r="AH48" s="457"/>
      <c r="AI48" s="457"/>
      <c r="AJ48" s="457"/>
      <c r="AK48" s="457"/>
      <c r="AL48" s="457"/>
      <c r="AM48" s="457"/>
      <c r="AN48" s="457"/>
      <c r="AO48" s="457"/>
      <c r="AP48" s="457"/>
      <c r="AQ48" s="457"/>
      <c r="AR48" s="457"/>
    </row>
    <row r="49" spans="1:44" ht="12.75" customHeight="1">
      <c r="A49" s="457"/>
      <c r="B49" s="487"/>
      <c r="C49" s="458"/>
      <c r="D49" s="458"/>
      <c r="E49" s="458"/>
      <c r="F49" s="457"/>
      <c r="G49" s="457"/>
      <c r="H49" s="457"/>
      <c r="I49" s="457"/>
      <c r="J49" s="457"/>
      <c r="K49" s="457"/>
      <c r="L49" s="457"/>
      <c r="M49" s="457"/>
      <c r="N49" s="457"/>
      <c r="O49" s="457"/>
      <c r="P49" s="457"/>
      <c r="Q49" s="457"/>
      <c r="R49" s="457"/>
      <c r="S49" s="457"/>
      <c r="T49" s="457"/>
      <c r="U49" s="457"/>
      <c r="V49" s="457"/>
      <c r="W49" s="457"/>
      <c r="X49" s="457"/>
      <c r="Y49" s="457"/>
      <c r="Z49" s="457"/>
      <c r="AA49" s="457"/>
      <c r="AB49" s="457"/>
      <c r="AC49" s="457"/>
      <c r="AD49" s="457"/>
      <c r="AE49" s="457"/>
      <c r="AF49" s="457"/>
      <c r="AG49" s="457"/>
      <c r="AH49" s="457"/>
      <c r="AI49" s="457"/>
      <c r="AJ49" s="457"/>
      <c r="AK49" s="457"/>
      <c r="AL49" s="457"/>
      <c r="AM49" s="457"/>
      <c r="AN49" s="457"/>
      <c r="AO49" s="457"/>
      <c r="AP49" s="457"/>
      <c r="AQ49" s="457"/>
      <c r="AR49" s="457"/>
    </row>
    <row r="50" spans="1:44" ht="12.75" customHeight="1">
      <c r="A50" s="457"/>
      <c r="B50" s="487"/>
      <c r="C50" s="458"/>
      <c r="D50" s="458"/>
      <c r="E50" s="458"/>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c r="AG50" s="457"/>
      <c r="AH50" s="457"/>
      <c r="AI50" s="457"/>
      <c r="AJ50" s="457"/>
      <c r="AK50" s="457"/>
      <c r="AL50" s="457"/>
      <c r="AM50" s="457"/>
      <c r="AN50" s="457"/>
      <c r="AO50" s="457"/>
      <c r="AP50" s="457"/>
      <c r="AQ50" s="457"/>
      <c r="AR50" s="457"/>
    </row>
    <row r="51" spans="1:44" ht="12.75" customHeight="1">
      <c r="A51" s="457"/>
      <c r="B51" s="487"/>
      <c r="C51" s="458"/>
      <c r="D51" s="458"/>
      <c r="E51" s="458"/>
      <c r="F51" s="457"/>
      <c r="G51" s="457"/>
      <c r="H51" s="457"/>
      <c r="I51" s="457"/>
      <c r="J51" s="457"/>
      <c r="K51" s="457"/>
      <c r="L51" s="457"/>
      <c r="M51" s="457"/>
      <c r="N51" s="457"/>
      <c r="O51" s="457"/>
      <c r="P51" s="457"/>
      <c r="Q51" s="457"/>
      <c r="R51" s="457"/>
      <c r="S51" s="457"/>
      <c r="T51" s="457"/>
      <c r="U51" s="457"/>
      <c r="V51" s="457"/>
      <c r="W51" s="457"/>
      <c r="X51" s="457"/>
      <c r="Y51" s="457"/>
      <c r="Z51" s="457"/>
      <c r="AA51" s="457"/>
      <c r="AB51" s="457"/>
      <c r="AC51" s="457"/>
      <c r="AD51" s="457"/>
      <c r="AE51" s="457"/>
      <c r="AF51" s="457"/>
      <c r="AG51" s="457"/>
      <c r="AH51" s="457"/>
      <c r="AI51" s="457"/>
      <c r="AJ51" s="457"/>
      <c r="AK51" s="457"/>
      <c r="AL51" s="457"/>
      <c r="AM51" s="457"/>
      <c r="AN51" s="457"/>
      <c r="AO51" s="457"/>
      <c r="AP51" s="457"/>
      <c r="AQ51" s="457"/>
      <c r="AR51" s="457"/>
    </row>
    <row r="52" spans="1:44" ht="12.75" customHeight="1">
      <c r="A52" s="457"/>
      <c r="B52" s="487"/>
      <c r="C52" s="458"/>
      <c r="D52" s="458"/>
      <c r="E52" s="458"/>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c r="AG52" s="457"/>
      <c r="AH52" s="457"/>
      <c r="AI52" s="457"/>
      <c r="AJ52" s="457"/>
      <c r="AK52" s="457"/>
      <c r="AL52" s="457"/>
      <c r="AM52" s="457"/>
      <c r="AN52" s="457"/>
      <c r="AO52" s="457"/>
      <c r="AP52" s="457"/>
      <c r="AQ52" s="457"/>
      <c r="AR52" s="457"/>
    </row>
    <row r="53" spans="1:44" ht="12.75" customHeight="1">
      <c r="A53" s="457"/>
      <c r="B53" s="487"/>
      <c r="C53" s="458"/>
      <c r="D53" s="458"/>
      <c r="E53" s="458"/>
      <c r="F53" s="457"/>
      <c r="G53" s="457"/>
      <c r="H53" s="457"/>
      <c r="I53" s="457"/>
      <c r="J53" s="457"/>
      <c r="K53" s="457"/>
      <c r="L53" s="457"/>
      <c r="M53" s="457"/>
      <c r="N53" s="457"/>
      <c r="O53" s="457"/>
      <c r="P53" s="457"/>
      <c r="Q53" s="457"/>
      <c r="R53" s="457"/>
      <c r="S53" s="457"/>
      <c r="T53" s="457"/>
      <c r="U53" s="457"/>
      <c r="V53" s="457"/>
      <c r="W53" s="457"/>
      <c r="X53" s="457"/>
      <c r="Y53" s="457"/>
      <c r="Z53" s="457"/>
      <c r="AA53" s="457"/>
      <c r="AB53" s="457"/>
      <c r="AC53" s="457"/>
      <c r="AD53" s="457"/>
      <c r="AE53" s="457"/>
      <c r="AF53" s="457"/>
      <c r="AG53" s="457"/>
      <c r="AH53" s="457"/>
      <c r="AI53" s="457"/>
      <c r="AJ53" s="457"/>
      <c r="AK53" s="457"/>
      <c r="AL53" s="457"/>
      <c r="AM53" s="457"/>
      <c r="AN53" s="457"/>
      <c r="AO53" s="457"/>
      <c r="AP53" s="457"/>
      <c r="AQ53" s="457"/>
      <c r="AR53" s="457"/>
    </row>
    <row r="54" spans="1:44" ht="12.75" customHeight="1">
      <c r="A54" s="457"/>
      <c r="B54" s="487"/>
      <c r="C54" s="458"/>
      <c r="D54" s="458"/>
      <c r="E54" s="458"/>
      <c r="F54" s="457"/>
      <c r="G54" s="457"/>
      <c r="H54" s="457"/>
      <c r="I54" s="457"/>
      <c r="J54" s="457"/>
      <c r="K54" s="457"/>
      <c r="L54" s="457"/>
      <c r="M54" s="457"/>
      <c r="N54" s="457"/>
      <c r="O54" s="457"/>
      <c r="P54" s="457"/>
      <c r="Q54" s="457"/>
      <c r="R54" s="457"/>
      <c r="S54" s="457"/>
      <c r="T54" s="457"/>
      <c r="U54" s="457"/>
      <c r="V54" s="457"/>
      <c r="W54" s="457"/>
      <c r="X54" s="457"/>
      <c r="Y54" s="457"/>
      <c r="Z54" s="457"/>
      <c r="AA54" s="457"/>
      <c r="AB54" s="457"/>
      <c r="AC54" s="457"/>
      <c r="AD54" s="457"/>
      <c r="AE54" s="457"/>
      <c r="AF54" s="457"/>
      <c r="AG54" s="457"/>
      <c r="AH54" s="457"/>
      <c r="AI54" s="457"/>
      <c r="AJ54" s="457"/>
      <c r="AK54" s="457"/>
      <c r="AL54" s="457"/>
      <c r="AM54" s="457"/>
      <c r="AN54" s="457"/>
      <c r="AO54" s="457"/>
      <c r="AP54" s="457"/>
      <c r="AQ54" s="457"/>
      <c r="AR54" s="457"/>
    </row>
    <row r="55" spans="1:44" ht="12.75" customHeight="1">
      <c r="A55" s="457"/>
      <c r="B55" s="487"/>
      <c r="C55" s="458"/>
      <c r="D55" s="458"/>
      <c r="E55" s="458"/>
      <c r="F55" s="457"/>
      <c r="G55" s="457"/>
      <c r="H55" s="457"/>
      <c r="I55" s="457"/>
      <c r="J55" s="457"/>
      <c r="K55" s="457"/>
      <c r="L55" s="457"/>
      <c r="M55" s="457"/>
      <c r="N55" s="457"/>
      <c r="O55" s="457"/>
      <c r="P55" s="457"/>
      <c r="Q55" s="457"/>
      <c r="R55" s="457"/>
      <c r="S55" s="457"/>
      <c r="T55" s="457"/>
      <c r="U55" s="457"/>
      <c r="V55" s="457"/>
      <c r="W55" s="457"/>
      <c r="X55" s="457"/>
      <c r="Y55" s="457"/>
      <c r="Z55" s="457"/>
      <c r="AA55" s="457"/>
      <c r="AB55" s="457"/>
      <c r="AC55" s="457"/>
      <c r="AD55" s="457"/>
      <c r="AE55" s="457"/>
      <c r="AF55" s="457"/>
      <c r="AG55" s="457"/>
      <c r="AH55" s="457"/>
      <c r="AI55" s="457"/>
      <c r="AJ55" s="457"/>
      <c r="AK55" s="457"/>
      <c r="AL55" s="457"/>
      <c r="AM55" s="457"/>
      <c r="AN55" s="457"/>
      <c r="AO55" s="457"/>
      <c r="AP55" s="457"/>
      <c r="AQ55" s="457"/>
      <c r="AR55" s="457"/>
    </row>
    <row r="56" spans="1:44" ht="12.75" customHeight="1">
      <c r="A56" s="457"/>
      <c r="B56" s="487"/>
      <c r="C56" s="458"/>
      <c r="D56" s="458"/>
      <c r="E56" s="458"/>
      <c r="F56" s="457"/>
      <c r="G56" s="457"/>
      <c r="H56" s="457"/>
      <c r="I56" s="457"/>
      <c r="J56" s="457"/>
      <c r="K56" s="457"/>
      <c r="L56" s="457"/>
      <c r="M56" s="457"/>
      <c r="N56" s="457"/>
      <c r="O56" s="457"/>
      <c r="P56" s="457"/>
      <c r="Q56" s="457"/>
      <c r="R56" s="457"/>
      <c r="S56" s="457"/>
      <c r="T56" s="457"/>
      <c r="U56" s="457"/>
      <c r="V56" s="457"/>
      <c r="W56" s="457"/>
      <c r="X56" s="457"/>
      <c r="Y56" s="457"/>
      <c r="Z56" s="457"/>
      <c r="AA56" s="457"/>
      <c r="AB56" s="457"/>
      <c r="AC56" s="457"/>
      <c r="AD56" s="457"/>
      <c r="AE56" s="457"/>
      <c r="AF56" s="457"/>
      <c r="AG56" s="457"/>
      <c r="AH56" s="457"/>
      <c r="AI56" s="457"/>
      <c r="AJ56" s="457"/>
      <c r="AK56" s="457"/>
      <c r="AL56" s="457"/>
      <c r="AM56" s="457"/>
      <c r="AN56" s="457"/>
      <c r="AO56" s="457"/>
      <c r="AP56" s="457"/>
      <c r="AQ56" s="457"/>
      <c r="AR56" s="457"/>
    </row>
    <row r="57" spans="1:44" ht="12.75" customHeight="1">
      <c r="A57" s="457"/>
      <c r="B57" s="487"/>
      <c r="C57" s="458"/>
      <c r="D57" s="458"/>
      <c r="E57" s="458"/>
      <c r="F57" s="457"/>
      <c r="G57" s="457"/>
      <c r="H57" s="457"/>
      <c r="I57" s="457"/>
      <c r="J57" s="457"/>
      <c r="K57" s="457"/>
      <c r="L57" s="457"/>
      <c r="M57" s="457"/>
      <c r="N57" s="457"/>
      <c r="O57" s="457"/>
      <c r="P57" s="457"/>
      <c r="Q57" s="457"/>
      <c r="R57" s="457"/>
      <c r="S57" s="457"/>
      <c r="T57" s="457"/>
      <c r="U57" s="457"/>
      <c r="V57" s="457"/>
      <c r="W57" s="457"/>
      <c r="X57" s="457"/>
      <c r="Y57" s="457"/>
      <c r="Z57" s="457"/>
      <c r="AA57" s="457"/>
      <c r="AB57" s="457"/>
      <c r="AC57" s="457"/>
      <c r="AD57" s="457"/>
      <c r="AE57" s="457"/>
      <c r="AF57" s="457"/>
      <c r="AG57" s="457"/>
      <c r="AH57" s="457"/>
      <c r="AI57" s="457"/>
      <c r="AJ57" s="457"/>
      <c r="AK57" s="457"/>
      <c r="AL57" s="457"/>
      <c r="AM57" s="457"/>
      <c r="AN57" s="457"/>
      <c r="AO57" s="457"/>
      <c r="AP57" s="457"/>
      <c r="AQ57" s="457"/>
      <c r="AR57" s="457"/>
    </row>
    <row r="58" spans="1:44" ht="12.75" customHeight="1">
      <c r="A58" s="457"/>
      <c r="B58" s="487"/>
      <c r="C58" s="458"/>
      <c r="D58" s="458"/>
      <c r="E58" s="458"/>
      <c r="F58" s="457"/>
      <c r="G58" s="457"/>
      <c r="H58" s="457"/>
      <c r="I58" s="457"/>
      <c r="J58" s="457"/>
      <c r="K58" s="457"/>
      <c r="L58" s="457"/>
      <c r="M58" s="457"/>
      <c r="N58" s="457"/>
      <c r="O58" s="457"/>
      <c r="P58" s="457"/>
      <c r="Q58" s="457"/>
      <c r="R58" s="457"/>
      <c r="S58" s="457"/>
      <c r="T58" s="457"/>
      <c r="U58" s="457"/>
      <c r="V58" s="457"/>
      <c r="W58" s="457"/>
      <c r="X58" s="457"/>
      <c r="Y58" s="457"/>
      <c r="Z58" s="457"/>
      <c r="AA58" s="457"/>
      <c r="AB58" s="457"/>
      <c r="AC58" s="457"/>
      <c r="AD58" s="457"/>
      <c r="AE58" s="457"/>
      <c r="AF58" s="457"/>
      <c r="AG58" s="457"/>
      <c r="AH58" s="457"/>
      <c r="AI58" s="457"/>
      <c r="AJ58" s="457"/>
      <c r="AK58" s="457"/>
      <c r="AL58" s="457"/>
      <c r="AM58" s="457"/>
      <c r="AN58" s="457"/>
      <c r="AO58" s="457"/>
      <c r="AP58" s="457"/>
      <c r="AQ58" s="457"/>
      <c r="AR58" s="457"/>
    </row>
    <row r="59" spans="1:44" ht="12.75" customHeight="1">
      <c r="A59" s="457"/>
      <c r="B59" s="487"/>
      <c r="C59" s="458"/>
      <c r="D59" s="458"/>
      <c r="E59" s="458"/>
      <c r="F59" s="457"/>
      <c r="G59" s="457"/>
      <c r="H59" s="457"/>
      <c r="I59" s="457"/>
      <c r="J59" s="457"/>
      <c r="K59" s="457"/>
      <c r="L59" s="457"/>
      <c r="M59" s="457"/>
      <c r="N59" s="457"/>
      <c r="O59" s="457"/>
      <c r="P59" s="457"/>
      <c r="Q59" s="457"/>
      <c r="R59" s="457"/>
      <c r="S59" s="457"/>
      <c r="T59" s="457"/>
      <c r="U59" s="457"/>
      <c r="V59" s="457"/>
      <c r="W59" s="457"/>
      <c r="X59" s="457"/>
      <c r="Y59" s="457"/>
      <c r="Z59" s="457"/>
      <c r="AA59" s="457"/>
      <c r="AB59" s="457"/>
      <c r="AC59" s="457"/>
      <c r="AD59" s="457"/>
      <c r="AE59" s="457"/>
      <c r="AF59" s="457"/>
      <c r="AG59" s="457"/>
      <c r="AH59" s="457"/>
      <c r="AI59" s="457"/>
      <c r="AJ59" s="457"/>
      <c r="AK59" s="457"/>
      <c r="AL59" s="457"/>
      <c r="AM59" s="457"/>
      <c r="AN59" s="457"/>
      <c r="AO59" s="457"/>
      <c r="AP59" s="457"/>
      <c r="AQ59" s="457"/>
      <c r="AR59" s="457"/>
    </row>
    <row r="60" spans="1:44" ht="12.75" customHeight="1">
      <c r="A60" s="457"/>
      <c r="B60" s="487"/>
      <c r="C60" s="458"/>
      <c r="D60" s="458"/>
      <c r="E60" s="458"/>
      <c r="F60" s="457"/>
      <c r="G60" s="457"/>
      <c r="H60" s="457"/>
      <c r="I60" s="457"/>
      <c r="J60" s="457"/>
      <c r="K60" s="457"/>
      <c r="L60" s="457"/>
      <c r="M60" s="457"/>
      <c r="N60" s="457"/>
      <c r="O60" s="457"/>
      <c r="P60" s="457"/>
      <c r="Q60" s="457"/>
      <c r="R60" s="457"/>
      <c r="S60" s="457"/>
      <c r="T60" s="457"/>
      <c r="U60" s="457"/>
      <c r="V60" s="457"/>
      <c r="W60" s="457"/>
      <c r="X60" s="457"/>
      <c r="Y60" s="457"/>
      <c r="Z60" s="457"/>
      <c r="AA60" s="457"/>
      <c r="AB60" s="457"/>
      <c r="AC60" s="457"/>
      <c r="AD60" s="457"/>
      <c r="AE60" s="457"/>
      <c r="AF60" s="457"/>
      <c r="AG60" s="457"/>
      <c r="AH60" s="457"/>
      <c r="AI60" s="457"/>
      <c r="AJ60" s="457"/>
      <c r="AK60" s="457"/>
      <c r="AL60" s="457"/>
      <c r="AM60" s="457"/>
      <c r="AN60" s="457"/>
      <c r="AO60" s="457"/>
      <c r="AP60" s="457"/>
      <c r="AQ60" s="457"/>
      <c r="AR60" s="457"/>
    </row>
    <row r="61" spans="1:44" ht="12.75" customHeight="1">
      <c r="A61" s="457"/>
      <c r="B61" s="487"/>
      <c r="C61" s="458"/>
      <c r="D61" s="458"/>
      <c r="E61" s="458"/>
      <c r="F61" s="457"/>
      <c r="G61" s="457"/>
      <c r="H61" s="457"/>
      <c r="I61" s="457"/>
      <c r="J61" s="457"/>
      <c r="K61" s="457"/>
      <c r="L61" s="457"/>
      <c r="M61" s="457"/>
      <c r="N61" s="457"/>
      <c r="O61" s="457"/>
      <c r="P61" s="457"/>
      <c r="Q61" s="457"/>
      <c r="R61" s="457"/>
      <c r="S61" s="457"/>
      <c r="T61" s="457"/>
      <c r="U61" s="457"/>
      <c r="V61" s="457"/>
      <c r="W61" s="457"/>
      <c r="X61" s="457"/>
      <c r="Y61" s="457"/>
      <c r="Z61" s="457"/>
      <c r="AA61" s="457"/>
      <c r="AB61" s="457"/>
      <c r="AC61" s="457"/>
      <c r="AD61" s="457"/>
      <c r="AE61" s="457"/>
      <c r="AF61" s="457"/>
      <c r="AG61" s="457"/>
      <c r="AH61" s="457"/>
      <c r="AI61" s="457"/>
      <c r="AJ61" s="457"/>
      <c r="AK61" s="457"/>
      <c r="AL61" s="457"/>
      <c r="AM61" s="457"/>
      <c r="AN61" s="457"/>
      <c r="AO61" s="457"/>
      <c r="AP61" s="457"/>
      <c r="AQ61" s="457"/>
      <c r="AR61" s="457"/>
    </row>
    <row r="62" spans="1:44" ht="12.75" customHeight="1">
      <c r="A62" s="457"/>
      <c r="B62" s="487"/>
      <c r="C62" s="458"/>
      <c r="D62" s="458"/>
      <c r="E62" s="458"/>
      <c r="F62" s="457"/>
      <c r="G62" s="457"/>
      <c r="H62" s="457"/>
      <c r="I62" s="457"/>
      <c r="J62" s="457"/>
      <c r="K62" s="457"/>
      <c r="L62" s="457"/>
      <c r="M62" s="457"/>
      <c r="N62" s="457"/>
      <c r="O62" s="457"/>
      <c r="P62" s="457"/>
      <c r="Q62" s="457"/>
      <c r="R62" s="457"/>
      <c r="S62" s="457"/>
      <c r="T62" s="457"/>
      <c r="U62" s="457"/>
      <c r="V62" s="457"/>
      <c r="W62" s="457"/>
      <c r="X62" s="457"/>
      <c r="Y62" s="457"/>
      <c r="Z62" s="457"/>
      <c r="AA62" s="457"/>
      <c r="AB62" s="457"/>
      <c r="AC62" s="457"/>
      <c r="AD62" s="457"/>
      <c r="AE62" s="457"/>
      <c r="AF62" s="457"/>
      <c r="AG62" s="457"/>
      <c r="AH62" s="457"/>
      <c r="AI62" s="457"/>
      <c r="AJ62" s="457"/>
      <c r="AK62" s="457"/>
      <c r="AL62" s="457"/>
      <c r="AM62" s="457"/>
      <c r="AN62" s="457"/>
      <c r="AO62" s="457"/>
      <c r="AP62" s="457"/>
      <c r="AQ62" s="457"/>
      <c r="AR62" s="457"/>
    </row>
    <row r="63" spans="1:44" ht="12.75" customHeight="1">
      <c r="A63" s="457"/>
      <c r="B63" s="487"/>
      <c r="C63" s="458"/>
      <c r="D63" s="458"/>
      <c r="E63" s="458"/>
      <c r="F63" s="457"/>
      <c r="G63" s="457"/>
      <c r="H63" s="457"/>
      <c r="I63" s="457"/>
      <c r="J63" s="457"/>
      <c r="K63" s="457"/>
      <c r="L63" s="457"/>
      <c r="M63" s="457"/>
      <c r="N63" s="457"/>
      <c r="O63" s="457"/>
      <c r="P63" s="457"/>
      <c r="Q63" s="457"/>
      <c r="R63" s="457"/>
      <c r="S63" s="457"/>
      <c r="T63" s="457"/>
      <c r="U63" s="457"/>
      <c r="V63" s="457"/>
      <c r="W63" s="457"/>
      <c r="X63" s="457"/>
      <c r="Y63" s="457"/>
      <c r="Z63" s="457"/>
      <c r="AA63" s="457"/>
      <c r="AB63" s="457"/>
      <c r="AC63" s="457"/>
      <c r="AD63" s="457"/>
      <c r="AE63" s="457"/>
      <c r="AF63" s="457"/>
      <c r="AG63" s="457"/>
      <c r="AH63" s="457"/>
      <c r="AI63" s="457"/>
      <c r="AJ63" s="457"/>
      <c r="AK63" s="457"/>
      <c r="AL63" s="457"/>
      <c r="AM63" s="457"/>
      <c r="AN63" s="457"/>
      <c r="AO63" s="457"/>
      <c r="AP63" s="457"/>
      <c r="AQ63" s="457"/>
      <c r="AR63" s="457"/>
    </row>
    <row r="64" spans="1:44" ht="12.75" customHeight="1">
      <c r="A64" s="457"/>
      <c r="B64" s="487"/>
      <c r="C64" s="458"/>
      <c r="D64" s="458"/>
      <c r="E64" s="458"/>
      <c r="F64" s="457"/>
      <c r="G64" s="457"/>
      <c r="H64" s="457"/>
      <c r="I64" s="457"/>
      <c r="J64" s="457"/>
      <c r="K64" s="457"/>
      <c r="L64" s="457"/>
      <c r="M64" s="457"/>
      <c r="N64" s="457"/>
      <c r="O64" s="457"/>
      <c r="P64" s="457"/>
      <c r="Q64" s="457"/>
      <c r="R64" s="457"/>
      <c r="S64" s="457"/>
      <c r="T64" s="457"/>
      <c r="U64" s="457"/>
      <c r="V64" s="457"/>
      <c r="W64" s="457"/>
      <c r="X64" s="457"/>
      <c r="Y64" s="457"/>
      <c r="Z64" s="457"/>
      <c r="AA64" s="457"/>
      <c r="AB64" s="457"/>
      <c r="AC64" s="457"/>
      <c r="AD64" s="457"/>
      <c r="AE64" s="457"/>
      <c r="AF64" s="457"/>
      <c r="AG64" s="457"/>
      <c r="AH64" s="457"/>
      <c r="AI64" s="457"/>
      <c r="AJ64" s="457"/>
      <c r="AK64" s="457"/>
      <c r="AL64" s="457"/>
      <c r="AM64" s="457"/>
      <c r="AN64" s="457"/>
      <c r="AO64" s="457"/>
      <c r="AP64" s="457"/>
      <c r="AQ64" s="457"/>
      <c r="AR64" s="457"/>
    </row>
    <row r="65" spans="1:44" ht="12.75" customHeight="1">
      <c r="A65" s="457"/>
      <c r="B65" s="487"/>
      <c r="C65" s="458"/>
      <c r="D65" s="458"/>
      <c r="E65" s="458"/>
      <c r="F65" s="457"/>
      <c r="G65" s="457"/>
      <c r="H65" s="457"/>
      <c r="I65" s="457"/>
      <c r="J65" s="457"/>
      <c r="K65" s="457"/>
      <c r="L65" s="457"/>
      <c r="M65" s="457"/>
      <c r="N65" s="457"/>
      <c r="O65" s="457"/>
      <c r="P65" s="457"/>
      <c r="Q65" s="457"/>
      <c r="R65" s="457"/>
      <c r="S65" s="457"/>
      <c r="T65" s="457"/>
      <c r="U65" s="457"/>
      <c r="V65" s="457"/>
      <c r="W65" s="457"/>
      <c r="X65" s="457"/>
      <c r="Y65" s="457"/>
      <c r="Z65" s="457"/>
      <c r="AA65" s="457"/>
      <c r="AB65" s="457"/>
      <c r="AC65" s="457"/>
      <c r="AD65" s="457"/>
      <c r="AE65" s="457"/>
      <c r="AF65" s="457"/>
      <c r="AG65" s="457"/>
      <c r="AH65" s="457"/>
      <c r="AI65" s="457"/>
      <c r="AJ65" s="457"/>
      <c r="AK65" s="457"/>
      <c r="AL65" s="457"/>
      <c r="AM65" s="457"/>
      <c r="AN65" s="457"/>
      <c r="AO65" s="457"/>
      <c r="AP65" s="457"/>
      <c r="AQ65" s="457"/>
      <c r="AR65" s="457"/>
    </row>
    <row r="66" spans="1:44" ht="12.75" customHeight="1">
      <c r="A66" s="457"/>
      <c r="B66" s="487"/>
      <c r="C66" s="458"/>
      <c r="D66" s="458"/>
      <c r="E66" s="458"/>
      <c r="F66" s="457"/>
      <c r="G66" s="457"/>
      <c r="H66" s="457"/>
      <c r="I66" s="457"/>
      <c r="J66" s="457"/>
      <c r="K66" s="457"/>
      <c r="L66" s="457"/>
      <c r="M66" s="457"/>
      <c r="N66" s="457"/>
      <c r="O66" s="457"/>
      <c r="P66" s="457"/>
      <c r="Q66" s="457"/>
      <c r="R66" s="457"/>
      <c r="S66" s="457"/>
      <c r="T66" s="457"/>
      <c r="U66" s="457"/>
      <c r="V66" s="457"/>
      <c r="W66" s="457"/>
      <c r="X66" s="457"/>
      <c r="Y66" s="457"/>
      <c r="Z66" s="457"/>
      <c r="AA66" s="457"/>
      <c r="AB66" s="457"/>
      <c r="AC66" s="457"/>
      <c r="AD66" s="457"/>
      <c r="AE66" s="457"/>
      <c r="AF66" s="457"/>
      <c r="AG66" s="457"/>
      <c r="AH66" s="457"/>
      <c r="AI66" s="457"/>
      <c r="AJ66" s="457"/>
      <c r="AK66" s="457"/>
      <c r="AL66" s="457"/>
      <c r="AM66" s="457"/>
      <c r="AN66" s="457"/>
      <c r="AO66" s="457"/>
      <c r="AP66" s="457"/>
      <c r="AQ66" s="457"/>
      <c r="AR66" s="457"/>
    </row>
    <row r="67" spans="1:44" ht="12.75" customHeight="1">
      <c r="A67" s="457"/>
      <c r="B67" s="487"/>
      <c r="C67" s="458"/>
      <c r="D67" s="458"/>
      <c r="E67" s="458"/>
      <c r="F67" s="457"/>
      <c r="G67" s="457"/>
      <c r="H67" s="457"/>
      <c r="I67" s="457"/>
      <c r="J67" s="457"/>
      <c r="K67" s="457"/>
      <c r="L67" s="457"/>
      <c r="M67" s="457"/>
      <c r="N67" s="457"/>
      <c r="O67" s="457"/>
      <c r="P67" s="457"/>
      <c r="Q67" s="457"/>
      <c r="R67" s="457"/>
      <c r="S67" s="457"/>
      <c r="T67" s="457"/>
      <c r="U67" s="457"/>
      <c r="V67" s="457"/>
      <c r="W67" s="457"/>
      <c r="X67" s="457"/>
      <c r="Y67" s="457"/>
      <c r="Z67" s="457"/>
      <c r="AA67" s="457"/>
      <c r="AB67" s="457"/>
      <c r="AC67" s="457"/>
      <c r="AD67" s="457"/>
      <c r="AE67" s="457"/>
      <c r="AF67" s="457"/>
      <c r="AG67" s="457"/>
      <c r="AH67" s="457"/>
      <c r="AI67" s="457"/>
      <c r="AJ67" s="457"/>
      <c r="AK67" s="457"/>
      <c r="AL67" s="457"/>
      <c r="AM67" s="457"/>
      <c r="AN67" s="457"/>
      <c r="AO67" s="457"/>
      <c r="AP67" s="457"/>
      <c r="AQ67" s="457"/>
      <c r="AR67" s="457"/>
    </row>
    <row r="68" spans="1:44" ht="12.75" customHeight="1">
      <c r="A68" s="457"/>
      <c r="B68" s="487"/>
      <c r="C68" s="458"/>
      <c r="D68" s="458"/>
      <c r="E68" s="458"/>
      <c r="F68" s="457"/>
      <c r="G68" s="457"/>
      <c r="H68" s="457"/>
      <c r="I68" s="457"/>
      <c r="J68" s="457"/>
      <c r="K68" s="457"/>
      <c r="L68" s="457"/>
      <c r="M68" s="457"/>
      <c r="N68" s="457"/>
      <c r="O68" s="457"/>
      <c r="P68" s="457"/>
      <c r="Q68" s="457"/>
      <c r="R68" s="457"/>
      <c r="S68" s="457"/>
      <c r="T68" s="457"/>
      <c r="U68" s="457"/>
      <c r="V68" s="457"/>
      <c r="W68" s="457"/>
      <c r="X68" s="457"/>
      <c r="Y68" s="457"/>
      <c r="Z68" s="457"/>
      <c r="AA68" s="457"/>
      <c r="AB68" s="457"/>
      <c r="AC68" s="457"/>
      <c r="AD68" s="457"/>
      <c r="AE68" s="457"/>
      <c r="AF68" s="457"/>
      <c r="AG68" s="457"/>
      <c r="AH68" s="457"/>
      <c r="AI68" s="457"/>
      <c r="AJ68" s="457"/>
      <c r="AK68" s="457"/>
      <c r="AL68" s="457"/>
      <c r="AM68" s="457"/>
      <c r="AN68" s="457"/>
      <c r="AO68" s="457"/>
      <c r="AP68" s="457"/>
      <c r="AQ68" s="457"/>
      <c r="AR68" s="457"/>
    </row>
    <row r="69" spans="1:44" ht="12.75" customHeight="1">
      <c r="A69" s="457"/>
      <c r="B69" s="487"/>
      <c r="C69" s="458"/>
      <c r="D69" s="458"/>
      <c r="E69" s="458"/>
      <c r="F69" s="457"/>
      <c r="G69" s="457"/>
      <c r="H69" s="457"/>
      <c r="I69" s="457"/>
      <c r="J69" s="457"/>
      <c r="K69" s="457"/>
      <c r="L69" s="457"/>
      <c r="M69" s="457"/>
      <c r="N69" s="457"/>
      <c r="O69" s="457"/>
      <c r="P69" s="457"/>
      <c r="Q69" s="457"/>
      <c r="R69" s="457"/>
      <c r="S69" s="457"/>
      <c r="T69" s="457"/>
      <c r="U69" s="457"/>
      <c r="V69" s="457"/>
      <c r="W69" s="457"/>
      <c r="X69" s="457"/>
      <c r="Y69" s="457"/>
      <c r="Z69" s="457"/>
      <c r="AA69" s="457"/>
      <c r="AB69" s="457"/>
      <c r="AC69" s="457"/>
      <c r="AD69" s="457"/>
      <c r="AE69" s="457"/>
      <c r="AF69" s="457"/>
      <c r="AG69" s="457"/>
      <c r="AH69" s="457"/>
      <c r="AI69" s="457"/>
      <c r="AJ69" s="457"/>
      <c r="AK69" s="457"/>
      <c r="AL69" s="457"/>
      <c r="AM69" s="457"/>
      <c r="AN69" s="457"/>
      <c r="AO69" s="457"/>
      <c r="AP69" s="457"/>
      <c r="AQ69" s="457"/>
      <c r="AR69" s="457"/>
    </row>
    <row r="70" spans="1:44" ht="12.75" customHeight="1">
      <c r="A70" s="457"/>
      <c r="B70" s="487"/>
      <c r="C70" s="458"/>
      <c r="D70" s="458"/>
      <c r="E70" s="458"/>
      <c r="F70" s="457"/>
      <c r="G70" s="457"/>
      <c r="H70" s="457"/>
      <c r="I70" s="457"/>
      <c r="J70" s="457"/>
      <c r="K70" s="457"/>
      <c r="L70" s="457"/>
      <c r="M70" s="457"/>
      <c r="N70" s="457"/>
      <c r="O70" s="457"/>
      <c r="P70" s="457"/>
      <c r="Q70" s="457"/>
      <c r="R70" s="457"/>
      <c r="S70" s="457"/>
      <c r="T70" s="457"/>
      <c r="U70" s="457"/>
      <c r="V70" s="457"/>
      <c r="W70" s="457"/>
      <c r="X70" s="457"/>
      <c r="Y70" s="457"/>
      <c r="Z70" s="457"/>
      <c r="AA70" s="457"/>
      <c r="AB70" s="457"/>
      <c r="AC70" s="457"/>
      <c r="AD70" s="457"/>
      <c r="AE70" s="457"/>
      <c r="AF70" s="457"/>
      <c r="AG70" s="457"/>
      <c r="AH70" s="457"/>
      <c r="AI70" s="457"/>
      <c r="AJ70" s="457"/>
      <c r="AK70" s="457"/>
      <c r="AL70" s="457"/>
      <c r="AM70" s="457"/>
      <c r="AN70" s="457"/>
      <c r="AO70" s="457"/>
      <c r="AP70" s="457"/>
      <c r="AQ70" s="457"/>
      <c r="AR70" s="457"/>
    </row>
    <row r="71" spans="1:44" ht="12.75" customHeight="1">
      <c r="A71" s="457"/>
      <c r="B71" s="487"/>
      <c r="C71" s="458"/>
      <c r="D71" s="458"/>
      <c r="E71" s="458"/>
      <c r="F71" s="457"/>
      <c r="G71" s="457"/>
      <c r="H71" s="457"/>
      <c r="I71" s="457"/>
      <c r="J71" s="457"/>
      <c r="K71" s="457"/>
      <c r="L71" s="457"/>
      <c r="M71" s="457"/>
      <c r="N71" s="457"/>
      <c r="O71" s="457"/>
      <c r="P71" s="457"/>
      <c r="Q71" s="457"/>
      <c r="R71" s="457"/>
      <c r="S71" s="457"/>
      <c r="T71" s="457"/>
      <c r="U71" s="457"/>
      <c r="V71" s="457"/>
      <c r="W71" s="457"/>
      <c r="X71" s="457"/>
      <c r="Y71" s="457"/>
      <c r="Z71" s="457"/>
      <c r="AA71" s="457"/>
      <c r="AB71" s="457"/>
      <c r="AC71" s="457"/>
      <c r="AD71" s="457"/>
      <c r="AE71" s="457"/>
      <c r="AF71" s="457"/>
      <c r="AG71" s="457"/>
      <c r="AH71" s="457"/>
      <c r="AI71" s="457"/>
      <c r="AJ71" s="457"/>
      <c r="AK71" s="457"/>
      <c r="AL71" s="457"/>
      <c r="AM71" s="457"/>
      <c r="AN71" s="457"/>
      <c r="AO71" s="457"/>
      <c r="AP71" s="457"/>
      <c r="AQ71" s="457"/>
      <c r="AR71" s="457"/>
    </row>
    <row r="72" spans="1:44" ht="12.75" customHeight="1">
      <c r="A72" s="457"/>
      <c r="B72" s="487"/>
      <c r="C72" s="458"/>
      <c r="D72" s="458"/>
      <c r="E72" s="458"/>
      <c r="F72" s="457"/>
      <c r="G72" s="457"/>
      <c r="H72" s="457"/>
      <c r="I72" s="457"/>
      <c r="J72" s="457"/>
      <c r="K72" s="457"/>
      <c r="L72" s="457"/>
      <c r="M72" s="457"/>
      <c r="N72" s="457"/>
      <c r="O72" s="457"/>
      <c r="P72" s="457"/>
      <c r="Q72" s="457"/>
      <c r="R72" s="457"/>
      <c r="S72" s="457"/>
      <c r="T72" s="457"/>
      <c r="U72" s="457"/>
      <c r="V72" s="457"/>
      <c r="W72" s="457"/>
      <c r="X72" s="457"/>
      <c r="Y72" s="457"/>
      <c r="Z72" s="457"/>
      <c r="AA72" s="457"/>
      <c r="AB72" s="457"/>
      <c r="AC72" s="457"/>
      <c r="AD72" s="457"/>
      <c r="AE72" s="457"/>
      <c r="AF72" s="457"/>
      <c r="AG72" s="457"/>
      <c r="AH72" s="457"/>
      <c r="AI72" s="457"/>
      <c r="AJ72" s="457"/>
      <c r="AK72" s="457"/>
      <c r="AL72" s="457"/>
      <c r="AM72" s="457"/>
      <c r="AN72" s="457"/>
      <c r="AO72" s="457"/>
      <c r="AP72" s="457"/>
      <c r="AQ72" s="457"/>
      <c r="AR72" s="457"/>
    </row>
    <row r="73" spans="1:44" ht="12.75" customHeight="1">
      <c r="A73" s="457"/>
      <c r="B73" s="487"/>
      <c r="C73" s="458"/>
      <c r="D73" s="458"/>
      <c r="E73" s="458"/>
      <c r="F73" s="457"/>
      <c r="G73" s="457"/>
      <c r="H73" s="457"/>
      <c r="I73" s="457"/>
      <c r="J73" s="457"/>
      <c r="K73" s="457"/>
      <c r="L73" s="457"/>
      <c r="M73" s="457"/>
      <c r="N73" s="457"/>
      <c r="O73" s="457"/>
      <c r="P73" s="457"/>
      <c r="Q73" s="457"/>
      <c r="R73" s="457"/>
      <c r="S73" s="457"/>
      <c r="T73" s="457"/>
      <c r="U73" s="457"/>
      <c r="V73" s="457"/>
      <c r="W73" s="457"/>
      <c r="X73" s="457"/>
      <c r="Y73" s="457"/>
      <c r="Z73" s="457"/>
      <c r="AA73" s="457"/>
      <c r="AB73" s="457"/>
      <c r="AC73" s="457"/>
      <c r="AD73" s="457"/>
      <c r="AE73" s="457"/>
      <c r="AF73" s="457"/>
      <c r="AG73" s="457"/>
      <c r="AH73" s="457"/>
      <c r="AI73" s="457"/>
      <c r="AJ73" s="457"/>
      <c r="AK73" s="457"/>
      <c r="AL73" s="457"/>
      <c r="AM73" s="457"/>
      <c r="AN73" s="457"/>
      <c r="AO73" s="457"/>
      <c r="AP73" s="457"/>
      <c r="AQ73" s="457"/>
      <c r="AR73" s="457"/>
    </row>
    <row r="74" spans="1:44" ht="12.75" customHeight="1">
      <c r="A74" s="457"/>
      <c r="B74" s="487"/>
      <c r="C74" s="458"/>
      <c r="D74" s="458"/>
      <c r="E74" s="458"/>
      <c r="F74" s="457"/>
      <c r="G74" s="457"/>
      <c r="H74" s="457"/>
      <c r="I74" s="457"/>
      <c r="J74" s="457"/>
      <c r="K74" s="457"/>
      <c r="L74" s="457"/>
      <c r="M74" s="457"/>
      <c r="N74" s="457"/>
      <c r="O74" s="457"/>
      <c r="P74" s="457"/>
      <c r="Q74" s="457"/>
      <c r="R74" s="457"/>
      <c r="S74" s="457"/>
      <c r="T74" s="457"/>
      <c r="U74" s="457"/>
      <c r="V74" s="457"/>
      <c r="W74" s="457"/>
      <c r="X74" s="457"/>
      <c r="Y74" s="457"/>
      <c r="Z74" s="457"/>
      <c r="AA74" s="457"/>
      <c r="AB74" s="457"/>
      <c r="AC74" s="457"/>
      <c r="AD74" s="457"/>
      <c r="AE74" s="457"/>
      <c r="AF74" s="457"/>
      <c r="AG74" s="457"/>
      <c r="AH74" s="457"/>
      <c r="AI74" s="457"/>
      <c r="AJ74" s="457"/>
      <c r="AK74" s="457"/>
      <c r="AL74" s="457"/>
      <c r="AM74" s="457"/>
      <c r="AN74" s="457"/>
      <c r="AO74" s="457"/>
      <c r="AP74" s="457"/>
      <c r="AQ74" s="457"/>
      <c r="AR74" s="457"/>
    </row>
    <row r="75" spans="1:44" ht="12.75" customHeight="1">
      <c r="A75" s="457"/>
      <c r="B75" s="487"/>
      <c r="C75" s="458"/>
      <c r="D75" s="458"/>
      <c r="E75" s="458"/>
      <c r="F75" s="457"/>
      <c r="G75" s="457"/>
      <c r="H75" s="457"/>
      <c r="I75" s="457"/>
      <c r="J75" s="457"/>
      <c r="K75" s="457"/>
      <c r="L75" s="457"/>
      <c r="M75" s="457"/>
      <c r="N75" s="457"/>
      <c r="O75" s="457"/>
      <c r="P75" s="457"/>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row>
    <row r="76" spans="1:44" ht="12.75" customHeight="1">
      <c r="A76" s="457"/>
      <c r="B76" s="487"/>
      <c r="C76" s="458"/>
      <c r="D76" s="458"/>
      <c r="E76" s="458"/>
      <c r="F76" s="457"/>
      <c r="G76" s="457"/>
      <c r="H76" s="457"/>
      <c r="I76" s="457"/>
      <c r="J76" s="457"/>
      <c r="K76" s="457"/>
      <c r="L76" s="457"/>
      <c r="M76" s="457"/>
      <c r="N76" s="457"/>
      <c r="O76" s="457"/>
      <c r="P76" s="457"/>
      <c r="Q76" s="457"/>
      <c r="R76" s="457"/>
      <c r="S76" s="457"/>
      <c r="T76" s="457"/>
      <c r="U76" s="457"/>
      <c r="V76" s="457"/>
      <c r="W76" s="457"/>
      <c r="X76" s="457"/>
      <c r="Y76" s="457"/>
      <c r="Z76" s="457"/>
      <c r="AA76" s="457"/>
      <c r="AB76" s="457"/>
      <c r="AC76" s="457"/>
      <c r="AD76" s="457"/>
      <c r="AE76" s="457"/>
      <c r="AF76" s="457"/>
      <c r="AG76" s="457"/>
      <c r="AH76" s="457"/>
      <c r="AI76" s="457"/>
      <c r="AJ76" s="457"/>
      <c r="AK76" s="457"/>
      <c r="AL76" s="457"/>
      <c r="AM76" s="457"/>
      <c r="AN76" s="457"/>
      <c r="AO76" s="457"/>
      <c r="AP76" s="457"/>
      <c r="AQ76" s="457"/>
      <c r="AR76" s="457"/>
    </row>
    <row r="77" spans="1:44" ht="12.75" customHeight="1">
      <c r="A77" s="457"/>
      <c r="B77" s="487"/>
      <c r="C77" s="458"/>
      <c r="D77" s="458"/>
      <c r="E77" s="458"/>
      <c r="F77" s="457"/>
      <c r="G77" s="457"/>
      <c r="H77" s="457"/>
      <c r="I77" s="457"/>
      <c r="J77" s="457"/>
      <c r="K77" s="457"/>
      <c r="L77" s="457"/>
      <c r="M77" s="457"/>
      <c r="N77" s="457"/>
      <c r="O77" s="457"/>
      <c r="P77" s="457"/>
      <c r="Q77" s="457"/>
      <c r="R77" s="457"/>
      <c r="S77" s="457"/>
      <c r="T77" s="457"/>
      <c r="U77" s="457"/>
      <c r="V77" s="457"/>
      <c r="W77" s="457"/>
      <c r="X77" s="457"/>
      <c r="Y77" s="457"/>
      <c r="Z77" s="457"/>
      <c r="AA77" s="457"/>
      <c r="AB77" s="457"/>
      <c r="AC77" s="457"/>
      <c r="AD77" s="457"/>
      <c r="AE77" s="457"/>
      <c r="AF77" s="457"/>
      <c r="AG77" s="457"/>
      <c r="AH77" s="457"/>
      <c r="AI77" s="457"/>
      <c r="AJ77" s="457"/>
      <c r="AK77" s="457"/>
      <c r="AL77" s="457"/>
      <c r="AM77" s="457"/>
      <c r="AN77" s="457"/>
      <c r="AO77" s="457"/>
      <c r="AP77" s="457"/>
      <c r="AQ77" s="457"/>
      <c r="AR77" s="457"/>
    </row>
    <row r="78" spans="1:44" ht="12.75" customHeight="1">
      <c r="A78" s="457"/>
      <c r="B78" s="487"/>
      <c r="C78" s="458"/>
      <c r="D78" s="458"/>
      <c r="E78" s="458"/>
      <c r="F78" s="457"/>
      <c r="G78" s="457"/>
      <c r="H78" s="457"/>
      <c r="I78" s="457"/>
      <c r="J78" s="457"/>
      <c r="K78" s="457"/>
      <c r="L78" s="457"/>
      <c r="M78" s="457"/>
      <c r="N78" s="457"/>
      <c r="O78" s="457"/>
      <c r="P78" s="457"/>
      <c r="Q78" s="457"/>
      <c r="R78" s="457"/>
      <c r="S78" s="457"/>
      <c r="T78" s="457"/>
      <c r="U78" s="457"/>
      <c r="V78" s="457"/>
      <c r="W78" s="457"/>
      <c r="X78" s="457"/>
      <c r="Y78" s="457"/>
      <c r="Z78" s="457"/>
      <c r="AA78" s="457"/>
      <c r="AB78" s="457"/>
      <c r="AC78" s="457"/>
      <c r="AD78" s="457"/>
      <c r="AE78" s="457"/>
      <c r="AF78" s="457"/>
      <c r="AG78" s="457"/>
      <c r="AH78" s="457"/>
      <c r="AI78" s="457"/>
      <c r="AJ78" s="457"/>
      <c r="AK78" s="457"/>
      <c r="AL78" s="457"/>
      <c r="AM78" s="457"/>
      <c r="AN78" s="457"/>
      <c r="AO78" s="457"/>
      <c r="AP78" s="457"/>
      <c r="AQ78" s="457"/>
      <c r="AR78" s="457"/>
    </row>
    <row r="79" spans="1:44" ht="12.75" customHeight="1">
      <c r="A79" s="457"/>
      <c r="B79" s="487"/>
      <c r="C79" s="458"/>
      <c r="D79" s="458"/>
      <c r="E79" s="458"/>
      <c r="F79" s="457"/>
      <c r="G79" s="457"/>
      <c r="H79" s="457"/>
      <c r="I79" s="457"/>
      <c r="J79" s="457"/>
      <c r="K79" s="457"/>
      <c r="L79" s="457"/>
      <c r="M79" s="457"/>
      <c r="N79" s="457"/>
      <c r="O79" s="457"/>
      <c r="P79" s="457"/>
      <c r="Q79" s="457"/>
      <c r="R79" s="457"/>
      <c r="S79" s="457"/>
      <c r="T79" s="457"/>
      <c r="U79" s="457"/>
      <c r="V79" s="457"/>
      <c r="W79" s="457"/>
      <c r="X79" s="457"/>
      <c r="Y79" s="457"/>
      <c r="Z79" s="457"/>
      <c r="AA79" s="457"/>
      <c r="AB79" s="457"/>
      <c r="AC79" s="457"/>
      <c r="AD79" s="457"/>
      <c r="AE79" s="457"/>
      <c r="AF79" s="457"/>
      <c r="AG79" s="457"/>
      <c r="AH79" s="457"/>
      <c r="AI79" s="457"/>
      <c r="AJ79" s="457"/>
      <c r="AK79" s="457"/>
      <c r="AL79" s="457"/>
      <c r="AM79" s="457"/>
      <c r="AN79" s="457"/>
      <c r="AO79" s="457"/>
      <c r="AP79" s="457"/>
      <c r="AQ79" s="457"/>
      <c r="AR79" s="457"/>
    </row>
    <row r="80" spans="1:44" ht="12.75" customHeight="1">
      <c r="A80" s="457"/>
      <c r="B80" s="487"/>
      <c r="C80" s="458"/>
      <c r="D80" s="458"/>
      <c r="E80" s="458"/>
      <c r="F80" s="457"/>
      <c r="G80" s="457"/>
      <c r="H80" s="457"/>
      <c r="I80" s="457"/>
      <c r="J80" s="457"/>
      <c r="K80" s="457"/>
      <c r="L80" s="457"/>
      <c r="M80" s="457"/>
      <c r="N80" s="457"/>
      <c r="O80" s="457"/>
      <c r="P80" s="457"/>
      <c r="Q80" s="457"/>
      <c r="R80" s="457"/>
      <c r="S80" s="457"/>
      <c r="T80" s="457"/>
      <c r="U80" s="457"/>
      <c r="V80" s="457"/>
      <c r="W80" s="457"/>
      <c r="X80" s="457"/>
      <c r="Y80" s="457"/>
      <c r="Z80" s="457"/>
      <c r="AA80" s="457"/>
      <c r="AB80" s="457"/>
      <c r="AC80" s="457"/>
      <c r="AD80" s="457"/>
      <c r="AE80" s="457"/>
      <c r="AF80" s="457"/>
      <c r="AG80" s="457"/>
      <c r="AH80" s="457"/>
      <c r="AI80" s="457"/>
      <c r="AJ80" s="457"/>
      <c r="AK80" s="457"/>
      <c r="AL80" s="457"/>
      <c r="AM80" s="457"/>
      <c r="AN80" s="457"/>
      <c r="AO80" s="457"/>
      <c r="AP80" s="457"/>
      <c r="AQ80" s="457"/>
      <c r="AR80" s="457"/>
    </row>
    <row r="81" spans="1:44" ht="12.75" customHeight="1">
      <c r="A81" s="457"/>
      <c r="B81" s="487"/>
      <c r="C81" s="458"/>
      <c r="D81" s="458"/>
      <c r="E81" s="458"/>
      <c r="F81" s="457"/>
      <c r="G81" s="457"/>
      <c r="H81" s="457"/>
      <c r="I81" s="457"/>
      <c r="J81" s="457"/>
      <c r="K81" s="457"/>
      <c r="L81" s="457"/>
      <c r="M81" s="457"/>
      <c r="N81" s="457"/>
      <c r="O81" s="457"/>
      <c r="P81" s="457"/>
      <c r="Q81" s="457"/>
      <c r="R81" s="457"/>
      <c r="S81" s="457"/>
      <c r="T81" s="457"/>
      <c r="U81" s="457"/>
      <c r="V81" s="457"/>
      <c r="W81" s="457"/>
      <c r="X81" s="457"/>
      <c r="Y81" s="457"/>
      <c r="Z81" s="457"/>
      <c r="AA81" s="457"/>
      <c r="AB81" s="457"/>
      <c r="AC81" s="457"/>
      <c r="AD81" s="457"/>
      <c r="AE81" s="457"/>
      <c r="AF81" s="457"/>
      <c r="AG81" s="457"/>
      <c r="AH81" s="457"/>
      <c r="AI81" s="457"/>
      <c r="AJ81" s="457"/>
      <c r="AK81" s="457"/>
      <c r="AL81" s="457"/>
      <c r="AM81" s="457"/>
      <c r="AN81" s="457"/>
      <c r="AO81" s="457"/>
      <c r="AP81" s="457"/>
      <c r="AQ81" s="457"/>
      <c r="AR81" s="457"/>
    </row>
    <row r="82" spans="1:44" ht="12.75" customHeight="1">
      <c r="A82" s="457"/>
      <c r="B82" s="487"/>
      <c r="C82" s="458"/>
      <c r="D82" s="458"/>
      <c r="E82" s="458"/>
      <c r="F82" s="457"/>
      <c r="G82" s="457"/>
      <c r="H82" s="457"/>
      <c r="I82" s="457"/>
      <c r="J82" s="457"/>
      <c r="K82" s="457"/>
      <c r="L82" s="457"/>
      <c r="M82" s="457"/>
      <c r="N82" s="457"/>
      <c r="O82" s="457"/>
      <c r="P82" s="457"/>
      <c r="Q82" s="457"/>
      <c r="R82" s="457"/>
      <c r="S82" s="457"/>
      <c r="T82" s="457"/>
      <c r="U82" s="457"/>
      <c r="V82" s="457"/>
      <c r="W82" s="457"/>
      <c r="X82" s="457"/>
      <c r="Y82" s="457"/>
      <c r="Z82" s="457"/>
      <c r="AA82" s="457"/>
      <c r="AB82" s="457"/>
      <c r="AC82" s="457"/>
      <c r="AD82" s="457"/>
      <c r="AE82" s="457"/>
      <c r="AF82" s="457"/>
      <c r="AG82" s="457"/>
      <c r="AH82" s="457"/>
      <c r="AI82" s="457"/>
      <c r="AJ82" s="457"/>
      <c r="AK82" s="457"/>
      <c r="AL82" s="457"/>
      <c r="AM82" s="457"/>
      <c r="AN82" s="457"/>
      <c r="AO82" s="457"/>
      <c r="AP82" s="457"/>
      <c r="AQ82" s="457"/>
      <c r="AR82" s="457"/>
    </row>
    <row r="83" spans="1:44" ht="12.75" customHeight="1">
      <c r="A83" s="457"/>
      <c r="B83" s="487"/>
      <c r="C83" s="458"/>
      <c r="D83" s="458"/>
      <c r="E83" s="458"/>
      <c r="F83" s="457"/>
      <c r="G83" s="457"/>
      <c r="H83" s="457"/>
      <c r="I83" s="457"/>
      <c r="J83" s="457"/>
      <c r="K83" s="457"/>
      <c r="L83" s="457"/>
      <c r="M83" s="457"/>
      <c r="N83" s="457"/>
      <c r="O83" s="457"/>
      <c r="P83" s="457"/>
      <c r="Q83" s="457"/>
      <c r="R83" s="457"/>
      <c r="S83" s="457"/>
      <c r="T83" s="457"/>
      <c r="U83" s="457"/>
      <c r="V83" s="457"/>
      <c r="W83" s="457"/>
      <c r="X83" s="457"/>
      <c r="Y83" s="457"/>
      <c r="Z83" s="457"/>
      <c r="AA83" s="457"/>
      <c r="AB83" s="457"/>
      <c r="AC83" s="457"/>
      <c r="AD83" s="457"/>
      <c r="AE83" s="457"/>
      <c r="AF83" s="457"/>
      <c r="AG83" s="457"/>
      <c r="AH83" s="457"/>
      <c r="AI83" s="457"/>
      <c r="AJ83" s="457"/>
      <c r="AK83" s="457"/>
      <c r="AL83" s="457"/>
      <c r="AM83" s="457"/>
      <c r="AN83" s="457"/>
      <c r="AO83" s="457"/>
      <c r="AP83" s="457"/>
      <c r="AQ83" s="457"/>
      <c r="AR83" s="457"/>
    </row>
    <row r="84" spans="1:44" ht="12.75" customHeight="1">
      <c r="A84" s="457"/>
      <c r="B84" s="487"/>
      <c r="C84" s="458"/>
      <c r="D84" s="458"/>
      <c r="E84" s="458"/>
      <c r="F84" s="457"/>
      <c r="G84" s="457"/>
      <c r="H84" s="457"/>
      <c r="I84" s="457"/>
      <c r="J84" s="457"/>
      <c r="K84" s="457"/>
      <c r="L84" s="457"/>
      <c r="M84" s="457"/>
      <c r="N84" s="457"/>
      <c r="O84" s="457"/>
      <c r="P84" s="457"/>
      <c r="Q84" s="457"/>
      <c r="R84" s="457"/>
      <c r="S84" s="457"/>
      <c r="T84" s="457"/>
      <c r="U84" s="457"/>
      <c r="V84" s="457"/>
      <c r="W84" s="457"/>
      <c r="X84" s="457"/>
      <c r="Y84" s="457"/>
      <c r="Z84" s="457"/>
      <c r="AA84" s="457"/>
      <c r="AB84" s="457"/>
      <c r="AC84" s="457"/>
      <c r="AD84" s="457"/>
      <c r="AE84" s="457"/>
      <c r="AF84" s="457"/>
      <c r="AG84" s="457"/>
      <c r="AH84" s="457"/>
      <c r="AI84" s="457"/>
      <c r="AJ84" s="457"/>
      <c r="AK84" s="457"/>
      <c r="AL84" s="457"/>
      <c r="AM84" s="457"/>
      <c r="AN84" s="457"/>
      <c r="AO84" s="457"/>
      <c r="AP84" s="457"/>
      <c r="AQ84" s="457"/>
      <c r="AR84" s="457"/>
    </row>
    <row r="85" spans="1:44" ht="12.75" customHeight="1">
      <c r="A85" s="457"/>
      <c r="B85" s="487"/>
      <c r="C85" s="458"/>
      <c r="D85" s="458"/>
      <c r="E85" s="458"/>
      <c r="F85" s="457"/>
      <c r="G85" s="457"/>
      <c r="H85" s="457"/>
      <c r="I85" s="457"/>
      <c r="J85" s="457"/>
      <c r="K85" s="457"/>
      <c r="L85" s="457"/>
      <c r="M85" s="457"/>
      <c r="N85" s="457"/>
      <c r="O85" s="457"/>
      <c r="P85" s="457"/>
      <c r="Q85" s="457"/>
      <c r="R85" s="457"/>
      <c r="S85" s="457"/>
      <c r="T85" s="457"/>
      <c r="U85" s="457"/>
      <c r="V85" s="457"/>
      <c r="W85" s="457"/>
      <c r="X85" s="457"/>
      <c r="Y85" s="457"/>
      <c r="Z85" s="457"/>
      <c r="AA85" s="457"/>
      <c r="AB85" s="457"/>
      <c r="AC85" s="457"/>
      <c r="AD85" s="457"/>
      <c r="AE85" s="457"/>
      <c r="AF85" s="457"/>
      <c r="AG85" s="457"/>
      <c r="AH85" s="457"/>
      <c r="AI85" s="457"/>
      <c r="AJ85" s="457"/>
      <c r="AK85" s="457"/>
      <c r="AL85" s="457"/>
      <c r="AM85" s="457"/>
      <c r="AN85" s="457"/>
      <c r="AO85" s="457"/>
      <c r="AP85" s="457"/>
      <c r="AQ85" s="457"/>
      <c r="AR85" s="457"/>
    </row>
    <row r="86" spans="1:44" ht="12.75" customHeight="1">
      <c r="A86" s="457"/>
      <c r="B86" s="487"/>
      <c r="C86" s="458"/>
      <c r="D86" s="458"/>
      <c r="E86" s="458"/>
      <c r="F86" s="457"/>
      <c r="G86" s="457"/>
      <c r="H86" s="457"/>
      <c r="I86" s="457"/>
      <c r="J86" s="457"/>
      <c r="K86" s="457"/>
      <c r="L86" s="457"/>
      <c r="M86" s="457"/>
      <c r="N86" s="457"/>
      <c r="O86" s="457"/>
      <c r="P86" s="457"/>
      <c r="Q86" s="457"/>
      <c r="R86" s="457"/>
      <c r="S86" s="457"/>
      <c r="T86" s="457"/>
      <c r="U86" s="457"/>
      <c r="V86" s="457"/>
      <c r="W86" s="457"/>
      <c r="X86" s="457"/>
      <c r="Y86" s="457"/>
      <c r="Z86" s="457"/>
      <c r="AA86" s="457"/>
      <c r="AB86" s="457"/>
      <c r="AC86" s="457"/>
      <c r="AD86" s="457"/>
      <c r="AE86" s="457"/>
      <c r="AF86" s="457"/>
      <c r="AG86" s="457"/>
      <c r="AH86" s="457"/>
      <c r="AI86" s="457"/>
      <c r="AJ86" s="457"/>
      <c r="AK86" s="457"/>
      <c r="AL86" s="457"/>
      <c r="AM86" s="457"/>
      <c r="AN86" s="457"/>
      <c r="AO86" s="457"/>
      <c r="AP86" s="457"/>
      <c r="AQ86" s="457"/>
      <c r="AR86" s="457"/>
    </row>
    <row r="87" spans="1:44" ht="12.75" customHeight="1">
      <c r="A87" s="457"/>
      <c r="B87" s="487"/>
      <c r="C87" s="458"/>
      <c r="D87" s="458"/>
      <c r="E87" s="458"/>
      <c r="F87" s="457"/>
      <c r="G87" s="457"/>
      <c r="H87" s="457"/>
      <c r="I87" s="457"/>
      <c r="J87" s="457"/>
      <c r="K87" s="457"/>
      <c r="L87" s="457"/>
      <c r="M87" s="457"/>
      <c r="N87" s="457"/>
      <c r="O87" s="457"/>
      <c r="P87" s="457"/>
      <c r="Q87" s="457"/>
      <c r="R87" s="457"/>
      <c r="S87" s="457"/>
      <c r="T87" s="457"/>
      <c r="U87" s="457"/>
      <c r="V87" s="457"/>
      <c r="W87" s="457"/>
      <c r="X87" s="457"/>
      <c r="Y87" s="457"/>
      <c r="Z87" s="457"/>
      <c r="AA87" s="457"/>
      <c r="AB87" s="457"/>
      <c r="AC87" s="457"/>
      <c r="AD87" s="457"/>
      <c r="AE87" s="457"/>
      <c r="AF87" s="457"/>
      <c r="AG87" s="457"/>
      <c r="AH87" s="457"/>
      <c r="AI87" s="457"/>
      <c r="AJ87" s="457"/>
      <c r="AK87" s="457"/>
      <c r="AL87" s="457"/>
      <c r="AM87" s="457"/>
      <c r="AN87" s="457"/>
      <c r="AO87" s="457"/>
      <c r="AP87" s="457"/>
      <c r="AQ87" s="457"/>
      <c r="AR87" s="457"/>
    </row>
    <row r="88" spans="1:44" ht="12.75" customHeight="1">
      <c r="A88" s="457"/>
      <c r="B88" s="487"/>
      <c r="C88" s="458"/>
      <c r="D88" s="458"/>
      <c r="E88" s="458"/>
      <c r="F88" s="457"/>
      <c r="G88" s="457"/>
      <c r="H88" s="457"/>
      <c r="I88" s="457"/>
      <c r="J88" s="457"/>
      <c r="K88" s="457"/>
      <c r="L88" s="457"/>
      <c r="M88" s="457"/>
      <c r="N88" s="457"/>
      <c r="O88" s="457"/>
      <c r="P88" s="457"/>
      <c r="Q88" s="457"/>
      <c r="R88" s="457"/>
      <c r="S88" s="457"/>
      <c r="T88" s="457"/>
      <c r="U88" s="457"/>
      <c r="V88" s="457"/>
      <c r="W88" s="457"/>
      <c r="X88" s="457"/>
      <c r="Y88" s="457"/>
      <c r="Z88" s="457"/>
      <c r="AA88" s="457"/>
      <c r="AB88" s="457"/>
      <c r="AC88" s="457"/>
      <c r="AD88" s="457"/>
      <c r="AE88" s="457"/>
      <c r="AF88" s="457"/>
      <c r="AG88" s="457"/>
      <c r="AH88" s="457"/>
      <c r="AI88" s="457"/>
      <c r="AJ88" s="457"/>
      <c r="AK88" s="457"/>
      <c r="AL88" s="457"/>
      <c r="AM88" s="457"/>
      <c r="AN88" s="457"/>
      <c r="AO88" s="457"/>
      <c r="AP88" s="457"/>
      <c r="AQ88" s="457"/>
      <c r="AR88" s="457"/>
    </row>
    <row r="89" spans="1:44" ht="12.75" customHeight="1">
      <c r="A89" s="457"/>
      <c r="B89" s="487"/>
      <c r="C89" s="458"/>
      <c r="D89" s="458"/>
      <c r="E89" s="458"/>
      <c r="F89" s="457"/>
      <c r="G89" s="457"/>
      <c r="H89" s="457"/>
      <c r="I89" s="457"/>
      <c r="J89" s="457"/>
      <c r="K89" s="457"/>
      <c r="L89" s="457"/>
      <c r="M89" s="457"/>
      <c r="N89" s="457"/>
      <c r="O89" s="457"/>
      <c r="P89" s="457"/>
      <c r="Q89" s="457"/>
      <c r="R89" s="457"/>
      <c r="S89" s="457"/>
      <c r="T89" s="457"/>
      <c r="U89" s="457"/>
      <c r="V89" s="457"/>
      <c r="W89" s="457"/>
      <c r="X89" s="457"/>
      <c r="Y89" s="457"/>
      <c r="Z89" s="457"/>
      <c r="AA89" s="457"/>
      <c r="AB89" s="457"/>
      <c r="AC89" s="457"/>
      <c r="AD89" s="457"/>
      <c r="AE89" s="457"/>
      <c r="AF89" s="457"/>
      <c r="AG89" s="457"/>
      <c r="AH89" s="457"/>
      <c r="AI89" s="457"/>
      <c r="AJ89" s="457"/>
      <c r="AK89" s="457"/>
      <c r="AL89" s="457"/>
      <c r="AM89" s="457"/>
      <c r="AN89" s="457"/>
      <c r="AO89" s="457"/>
      <c r="AP89" s="457"/>
      <c r="AQ89" s="457"/>
      <c r="AR89" s="457"/>
    </row>
    <row r="90" spans="1:44" ht="12.75" customHeight="1">
      <c r="A90" s="457"/>
      <c r="B90" s="487"/>
      <c r="C90" s="458"/>
      <c r="D90" s="458"/>
      <c r="E90" s="458"/>
      <c r="F90" s="457"/>
      <c r="G90" s="457"/>
      <c r="H90" s="457"/>
      <c r="I90" s="457"/>
      <c r="J90" s="457"/>
      <c r="K90" s="457"/>
      <c r="L90" s="457"/>
      <c r="M90" s="457"/>
      <c r="N90" s="457"/>
      <c r="O90" s="457"/>
      <c r="P90" s="457"/>
      <c r="Q90" s="457"/>
      <c r="R90" s="457"/>
      <c r="S90" s="457"/>
      <c r="T90" s="457"/>
      <c r="U90" s="457"/>
      <c r="V90" s="457"/>
      <c r="W90" s="457"/>
      <c r="X90" s="457"/>
      <c r="Y90" s="457"/>
      <c r="Z90" s="457"/>
      <c r="AA90" s="457"/>
      <c r="AB90" s="457"/>
      <c r="AC90" s="457"/>
      <c r="AD90" s="457"/>
      <c r="AE90" s="457"/>
      <c r="AF90" s="457"/>
      <c r="AG90" s="457"/>
      <c r="AH90" s="457"/>
      <c r="AI90" s="457"/>
      <c r="AJ90" s="457"/>
      <c r="AK90" s="457"/>
      <c r="AL90" s="457"/>
      <c r="AM90" s="457"/>
      <c r="AN90" s="457"/>
      <c r="AO90" s="457"/>
      <c r="AP90" s="457"/>
      <c r="AQ90" s="457"/>
      <c r="AR90" s="457"/>
    </row>
    <row r="91" spans="1:44" ht="12.75" customHeight="1">
      <c r="A91" s="457"/>
      <c r="B91" s="487"/>
      <c r="C91" s="458"/>
      <c r="D91" s="458"/>
      <c r="E91" s="458"/>
      <c r="F91" s="457"/>
      <c r="G91" s="457"/>
      <c r="H91" s="457"/>
      <c r="I91" s="457"/>
      <c r="J91" s="457"/>
      <c r="K91" s="457"/>
      <c r="L91" s="457"/>
      <c r="M91" s="457"/>
      <c r="N91" s="457"/>
      <c r="O91" s="457"/>
      <c r="P91" s="457"/>
      <c r="Q91" s="457"/>
      <c r="R91" s="457"/>
      <c r="S91" s="457"/>
      <c r="T91" s="457"/>
      <c r="U91" s="457"/>
      <c r="V91" s="457"/>
      <c r="W91" s="457"/>
      <c r="X91" s="457"/>
      <c r="Y91" s="457"/>
      <c r="Z91" s="457"/>
      <c r="AA91" s="457"/>
      <c r="AB91" s="457"/>
      <c r="AC91" s="457"/>
      <c r="AD91" s="457"/>
      <c r="AE91" s="457"/>
      <c r="AF91" s="457"/>
      <c r="AG91" s="457"/>
      <c r="AH91" s="457"/>
      <c r="AI91" s="457"/>
      <c r="AJ91" s="457"/>
      <c r="AK91" s="457"/>
      <c r="AL91" s="457"/>
      <c r="AM91" s="457"/>
      <c r="AN91" s="457"/>
      <c r="AO91" s="457"/>
      <c r="AP91" s="457"/>
      <c r="AQ91" s="457"/>
      <c r="AR91" s="457"/>
    </row>
    <row r="92" spans="1:44" ht="12.75" customHeight="1">
      <c r="A92" s="457"/>
      <c r="B92" s="487"/>
      <c r="C92" s="458"/>
      <c r="D92" s="458"/>
      <c r="E92" s="458"/>
      <c r="F92" s="457"/>
      <c r="G92" s="457"/>
      <c r="H92" s="457"/>
      <c r="I92" s="457"/>
      <c r="J92" s="457"/>
      <c r="K92" s="457"/>
      <c r="L92" s="457"/>
      <c r="M92" s="457"/>
      <c r="N92" s="457"/>
      <c r="O92" s="457"/>
      <c r="P92" s="457"/>
      <c r="Q92" s="457"/>
      <c r="R92" s="457"/>
      <c r="S92" s="457"/>
      <c r="T92" s="457"/>
      <c r="U92" s="457"/>
      <c r="V92" s="457"/>
      <c r="W92" s="457"/>
      <c r="X92" s="457"/>
      <c r="Y92" s="457"/>
      <c r="Z92" s="457"/>
      <c r="AA92" s="457"/>
      <c r="AB92" s="457"/>
      <c r="AC92" s="457"/>
      <c r="AD92" s="457"/>
      <c r="AE92" s="457"/>
      <c r="AF92" s="457"/>
      <c r="AG92" s="457"/>
      <c r="AH92" s="457"/>
      <c r="AI92" s="457"/>
      <c r="AJ92" s="457"/>
      <c r="AK92" s="457"/>
      <c r="AL92" s="457"/>
      <c r="AM92" s="457"/>
      <c r="AN92" s="457"/>
      <c r="AO92" s="457"/>
      <c r="AP92" s="457"/>
      <c r="AQ92" s="457"/>
      <c r="AR92" s="457"/>
    </row>
    <row r="93" spans="1:44" ht="12.75" customHeight="1">
      <c r="A93" s="457"/>
      <c r="B93" s="487"/>
      <c r="C93" s="458"/>
      <c r="D93" s="458"/>
      <c r="E93" s="458"/>
      <c r="F93" s="457"/>
      <c r="G93" s="457"/>
      <c r="H93" s="457"/>
      <c r="I93" s="457"/>
      <c r="J93" s="457"/>
      <c r="K93" s="457"/>
      <c r="L93" s="457"/>
      <c r="M93" s="457"/>
      <c r="N93" s="457"/>
      <c r="O93" s="457"/>
      <c r="P93" s="457"/>
      <c r="Q93" s="457"/>
      <c r="R93" s="457"/>
      <c r="S93" s="457"/>
      <c r="T93" s="457"/>
      <c r="U93" s="457"/>
      <c r="V93" s="457"/>
      <c r="W93" s="457"/>
      <c r="X93" s="457"/>
      <c r="Y93" s="457"/>
      <c r="Z93" s="457"/>
      <c r="AA93" s="457"/>
      <c r="AB93" s="457"/>
      <c r="AC93" s="457"/>
      <c r="AD93" s="457"/>
      <c r="AE93" s="457"/>
      <c r="AF93" s="457"/>
      <c r="AG93" s="457"/>
      <c r="AH93" s="457"/>
      <c r="AI93" s="457"/>
      <c r="AJ93" s="457"/>
      <c r="AK93" s="457"/>
      <c r="AL93" s="457"/>
      <c r="AM93" s="457"/>
      <c r="AN93" s="457"/>
      <c r="AO93" s="457"/>
      <c r="AP93" s="457"/>
      <c r="AQ93" s="457"/>
      <c r="AR93" s="457"/>
    </row>
    <row r="94" spans="1:44" ht="12.75" customHeight="1">
      <c r="A94" s="457"/>
      <c r="B94" s="487"/>
      <c r="C94" s="458"/>
      <c r="D94" s="458"/>
      <c r="E94" s="458"/>
      <c r="F94" s="457"/>
      <c r="G94" s="457"/>
      <c r="H94" s="457"/>
      <c r="I94" s="457"/>
      <c r="J94" s="457"/>
      <c r="K94" s="457"/>
      <c r="L94" s="457"/>
      <c r="M94" s="457"/>
      <c r="N94" s="457"/>
      <c r="O94" s="457"/>
      <c r="P94" s="457"/>
      <c r="Q94" s="457"/>
      <c r="R94" s="457"/>
      <c r="S94" s="457"/>
      <c r="T94" s="457"/>
      <c r="U94" s="457"/>
      <c r="V94" s="457"/>
      <c r="W94" s="457"/>
      <c r="X94" s="457"/>
      <c r="Y94" s="457"/>
      <c r="Z94" s="457"/>
      <c r="AA94" s="457"/>
      <c r="AB94" s="457"/>
      <c r="AC94" s="457"/>
      <c r="AD94" s="457"/>
      <c r="AE94" s="457"/>
      <c r="AF94" s="457"/>
      <c r="AG94" s="457"/>
      <c r="AH94" s="457"/>
      <c r="AI94" s="457"/>
      <c r="AJ94" s="457"/>
      <c r="AK94" s="457"/>
      <c r="AL94" s="457"/>
      <c r="AM94" s="457"/>
      <c r="AN94" s="457"/>
      <c r="AO94" s="457"/>
      <c r="AP94" s="457"/>
      <c r="AQ94" s="457"/>
      <c r="AR94" s="457"/>
    </row>
    <row r="95" spans="1:44" ht="12.75" customHeight="1">
      <c r="A95" s="457"/>
      <c r="B95" s="487"/>
      <c r="C95" s="458"/>
      <c r="D95" s="458"/>
      <c r="E95" s="458"/>
      <c r="F95" s="457"/>
      <c r="G95" s="457"/>
      <c r="H95" s="457"/>
      <c r="I95" s="457"/>
      <c r="J95" s="457"/>
      <c r="K95" s="457"/>
      <c r="L95" s="457"/>
      <c r="M95" s="457"/>
      <c r="N95" s="457"/>
      <c r="O95" s="457"/>
      <c r="P95" s="457"/>
      <c r="Q95" s="457"/>
      <c r="R95" s="457"/>
      <c r="S95" s="457"/>
      <c r="T95" s="457"/>
      <c r="U95" s="457"/>
      <c r="V95" s="457"/>
      <c r="W95" s="457"/>
      <c r="X95" s="457"/>
      <c r="Y95" s="457"/>
      <c r="Z95" s="457"/>
      <c r="AA95" s="457"/>
      <c r="AB95" s="457"/>
      <c r="AC95" s="457"/>
      <c r="AD95" s="457"/>
      <c r="AE95" s="457"/>
      <c r="AF95" s="457"/>
      <c r="AG95" s="457"/>
      <c r="AH95" s="457"/>
      <c r="AI95" s="457"/>
      <c r="AJ95" s="457"/>
      <c r="AK95" s="457"/>
      <c r="AL95" s="457"/>
      <c r="AM95" s="457"/>
      <c r="AN95" s="457"/>
      <c r="AO95" s="457"/>
      <c r="AP95" s="457"/>
      <c r="AQ95" s="457"/>
      <c r="AR95" s="457"/>
    </row>
    <row r="96" spans="1:44" ht="12.75" customHeight="1">
      <c r="A96" s="457"/>
      <c r="B96" s="487"/>
      <c r="C96" s="458"/>
      <c r="D96" s="458"/>
      <c r="E96" s="458"/>
      <c r="F96" s="457"/>
      <c r="G96" s="457"/>
      <c r="H96" s="457"/>
      <c r="I96" s="457"/>
      <c r="J96" s="457"/>
      <c r="K96" s="457"/>
      <c r="L96" s="457"/>
      <c r="M96" s="457"/>
      <c r="N96" s="457"/>
      <c r="O96" s="457"/>
      <c r="P96" s="457"/>
      <c r="Q96" s="457"/>
      <c r="R96" s="457"/>
      <c r="S96" s="457"/>
      <c r="T96" s="457"/>
      <c r="U96" s="457"/>
      <c r="V96" s="457"/>
      <c r="W96" s="457"/>
      <c r="X96" s="457"/>
      <c r="Y96" s="457"/>
      <c r="Z96" s="457"/>
      <c r="AA96" s="457"/>
      <c r="AB96" s="457"/>
      <c r="AC96" s="457"/>
      <c r="AD96" s="457"/>
      <c r="AE96" s="457"/>
      <c r="AF96" s="457"/>
      <c r="AG96" s="457"/>
      <c r="AH96" s="457"/>
      <c r="AI96" s="457"/>
      <c r="AJ96" s="457"/>
      <c r="AK96" s="457"/>
      <c r="AL96" s="457"/>
      <c r="AM96" s="457"/>
      <c r="AN96" s="457"/>
      <c r="AO96" s="457"/>
      <c r="AP96" s="457"/>
      <c r="AQ96" s="457"/>
      <c r="AR96" s="457"/>
    </row>
    <row r="97" spans="1:44" ht="12.75" customHeight="1">
      <c r="A97" s="457"/>
      <c r="B97" s="487"/>
      <c r="C97" s="458"/>
      <c r="D97" s="458"/>
      <c r="E97" s="458"/>
      <c r="F97" s="457"/>
      <c r="G97" s="457"/>
      <c r="H97" s="457"/>
      <c r="I97" s="457"/>
      <c r="J97" s="457"/>
      <c r="K97" s="457"/>
      <c r="L97" s="457"/>
      <c r="M97" s="457"/>
      <c r="N97" s="457"/>
      <c r="O97" s="457"/>
      <c r="P97" s="457"/>
      <c r="Q97" s="457"/>
      <c r="R97" s="457"/>
      <c r="S97" s="457"/>
      <c r="T97" s="457"/>
      <c r="U97" s="457"/>
      <c r="V97" s="457"/>
      <c r="W97" s="457"/>
      <c r="X97" s="457"/>
      <c r="Y97" s="457"/>
      <c r="Z97" s="457"/>
      <c r="AA97" s="457"/>
      <c r="AB97" s="457"/>
      <c r="AC97" s="457"/>
      <c r="AD97" s="457"/>
      <c r="AE97" s="457"/>
      <c r="AF97" s="457"/>
      <c r="AG97" s="457"/>
      <c r="AH97" s="457"/>
      <c r="AI97" s="457"/>
      <c r="AJ97" s="457"/>
      <c r="AK97" s="457"/>
      <c r="AL97" s="457"/>
      <c r="AM97" s="457"/>
      <c r="AN97" s="457"/>
      <c r="AO97" s="457"/>
      <c r="AP97" s="457"/>
      <c r="AQ97" s="457"/>
      <c r="AR97" s="457"/>
    </row>
    <row r="98" spans="1:44" ht="12.75" customHeight="1">
      <c r="A98" s="457"/>
      <c r="B98" s="487"/>
      <c r="C98" s="458"/>
      <c r="D98" s="458"/>
      <c r="E98" s="458"/>
      <c r="F98" s="457"/>
      <c r="G98" s="457"/>
      <c r="H98" s="457"/>
      <c r="I98" s="457"/>
      <c r="J98" s="457"/>
      <c r="K98" s="457"/>
      <c r="L98" s="457"/>
      <c r="M98" s="457"/>
      <c r="N98" s="457"/>
      <c r="O98" s="457"/>
      <c r="P98" s="457"/>
      <c r="Q98" s="457"/>
      <c r="R98" s="457"/>
      <c r="S98" s="457"/>
      <c r="T98" s="457"/>
      <c r="U98" s="457"/>
      <c r="V98" s="457"/>
      <c r="W98" s="457"/>
      <c r="X98" s="457"/>
      <c r="Y98" s="457"/>
      <c r="Z98" s="457"/>
      <c r="AA98" s="457"/>
      <c r="AB98" s="457"/>
      <c r="AC98" s="457"/>
      <c r="AD98" s="457"/>
      <c r="AE98" s="457"/>
      <c r="AF98" s="457"/>
      <c r="AG98" s="457"/>
      <c r="AH98" s="457"/>
      <c r="AI98" s="457"/>
      <c r="AJ98" s="457"/>
      <c r="AK98" s="457"/>
      <c r="AL98" s="457"/>
      <c r="AM98" s="457"/>
      <c r="AN98" s="457"/>
      <c r="AO98" s="457"/>
      <c r="AP98" s="457"/>
      <c r="AQ98" s="457"/>
      <c r="AR98" s="457"/>
    </row>
    <row r="99" spans="1:44" ht="12.75" customHeight="1">
      <c r="A99" s="457"/>
      <c r="B99" s="487"/>
      <c r="C99" s="458"/>
      <c r="D99" s="458"/>
      <c r="E99" s="458"/>
      <c r="F99" s="457"/>
      <c r="G99" s="457"/>
      <c r="H99" s="457"/>
      <c r="I99" s="457"/>
      <c r="J99" s="457"/>
      <c r="K99" s="457"/>
      <c r="L99" s="457"/>
      <c r="M99" s="457"/>
      <c r="N99" s="457"/>
      <c r="O99" s="457"/>
      <c r="P99" s="457"/>
      <c r="Q99" s="457"/>
      <c r="R99" s="457"/>
      <c r="S99" s="457"/>
      <c r="T99" s="457"/>
      <c r="U99" s="457"/>
      <c r="V99" s="457"/>
      <c r="W99" s="457"/>
      <c r="X99" s="457"/>
      <c r="Y99" s="457"/>
      <c r="Z99" s="457"/>
      <c r="AA99" s="457"/>
      <c r="AB99" s="457"/>
      <c r="AC99" s="457"/>
      <c r="AD99" s="457"/>
      <c r="AE99" s="457"/>
      <c r="AF99" s="457"/>
      <c r="AG99" s="457"/>
      <c r="AH99" s="457"/>
      <c r="AI99" s="457"/>
      <c r="AJ99" s="457"/>
      <c r="AK99" s="457"/>
      <c r="AL99" s="457"/>
      <c r="AM99" s="457"/>
      <c r="AN99" s="457"/>
      <c r="AO99" s="457"/>
      <c r="AP99" s="457"/>
      <c r="AQ99" s="457"/>
      <c r="AR99" s="457"/>
    </row>
    <row r="100" spans="1:44" ht="12.75" customHeight="1">
      <c r="A100" s="457"/>
      <c r="B100" s="487"/>
      <c r="C100" s="458"/>
      <c r="D100" s="458"/>
      <c r="E100" s="458"/>
      <c r="F100" s="457"/>
      <c r="G100" s="457"/>
      <c r="H100" s="457"/>
      <c r="I100" s="457"/>
      <c r="J100" s="457"/>
      <c r="K100" s="457"/>
      <c r="L100" s="457"/>
      <c r="M100" s="457"/>
      <c r="N100" s="457"/>
      <c r="O100" s="457"/>
      <c r="P100" s="457"/>
      <c r="Q100" s="457"/>
      <c r="R100" s="457"/>
      <c r="S100" s="457"/>
      <c r="T100" s="457"/>
      <c r="U100" s="457"/>
      <c r="V100" s="457"/>
      <c r="W100" s="457"/>
      <c r="X100" s="457"/>
      <c r="Y100" s="457"/>
      <c r="Z100" s="457"/>
      <c r="AA100" s="457"/>
      <c r="AB100" s="457"/>
      <c r="AC100" s="457"/>
      <c r="AD100" s="457"/>
      <c r="AE100" s="457"/>
      <c r="AF100" s="457"/>
      <c r="AG100" s="457"/>
      <c r="AH100" s="457"/>
      <c r="AI100" s="457"/>
      <c r="AJ100" s="457"/>
      <c r="AK100" s="457"/>
      <c r="AL100" s="457"/>
      <c r="AM100" s="457"/>
      <c r="AN100" s="457"/>
      <c r="AO100" s="457"/>
      <c r="AP100" s="457"/>
      <c r="AQ100" s="457"/>
      <c r="AR100" s="457"/>
    </row>
    <row r="101" spans="1:44" ht="12.75" customHeight="1">
      <c r="A101" s="457"/>
      <c r="B101" s="487"/>
      <c r="C101" s="458"/>
      <c r="D101" s="458"/>
      <c r="E101" s="458"/>
      <c r="F101" s="457"/>
      <c r="G101" s="457"/>
      <c r="H101" s="457"/>
      <c r="I101" s="457"/>
      <c r="J101" s="457"/>
      <c r="K101" s="457"/>
      <c r="L101" s="457"/>
      <c r="M101" s="457"/>
      <c r="N101" s="457"/>
      <c r="O101" s="457"/>
      <c r="P101" s="457"/>
      <c r="Q101" s="457"/>
      <c r="R101" s="457"/>
      <c r="S101" s="457"/>
      <c r="T101" s="457"/>
      <c r="U101" s="457"/>
      <c r="V101" s="457"/>
      <c r="W101" s="457"/>
      <c r="X101" s="457"/>
      <c r="Y101" s="457"/>
      <c r="Z101" s="457"/>
      <c r="AA101" s="457"/>
      <c r="AB101" s="457"/>
      <c r="AC101" s="457"/>
      <c r="AD101" s="457"/>
      <c r="AE101" s="457"/>
      <c r="AF101" s="457"/>
      <c r="AG101" s="457"/>
      <c r="AH101" s="457"/>
      <c r="AI101" s="457"/>
      <c r="AJ101" s="457"/>
      <c r="AK101" s="457"/>
      <c r="AL101" s="457"/>
      <c r="AM101" s="457"/>
      <c r="AN101" s="457"/>
      <c r="AO101" s="457"/>
      <c r="AP101" s="457"/>
      <c r="AQ101" s="457"/>
      <c r="AR101" s="457"/>
    </row>
    <row r="102" spans="1:44" ht="12.75" customHeight="1">
      <c r="A102" s="457"/>
      <c r="B102" s="487"/>
      <c r="C102" s="458"/>
      <c r="D102" s="458"/>
      <c r="E102" s="458"/>
      <c r="F102" s="457"/>
      <c r="G102" s="457"/>
      <c r="H102" s="457"/>
      <c r="I102" s="457"/>
      <c r="J102" s="457"/>
      <c r="K102" s="457"/>
      <c r="L102" s="457"/>
      <c r="M102" s="457"/>
      <c r="N102" s="457"/>
      <c r="O102" s="457"/>
      <c r="P102" s="457"/>
      <c r="Q102" s="457"/>
      <c r="R102" s="457"/>
      <c r="S102" s="457"/>
      <c r="T102" s="457"/>
      <c r="U102" s="457"/>
      <c r="V102" s="457"/>
      <c r="W102" s="457"/>
      <c r="X102" s="457"/>
      <c r="Y102" s="457"/>
      <c r="Z102" s="457"/>
      <c r="AA102" s="457"/>
      <c r="AB102" s="457"/>
      <c r="AC102" s="457"/>
      <c r="AD102" s="457"/>
      <c r="AE102" s="457"/>
      <c r="AF102" s="457"/>
      <c r="AG102" s="457"/>
      <c r="AH102" s="457"/>
      <c r="AI102" s="457"/>
      <c r="AJ102" s="457"/>
      <c r="AK102" s="457"/>
      <c r="AL102" s="457"/>
      <c r="AM102" s="457"/>
      <c r="AN102" s="457"/>
      <c r="AO102" s="457"/>
      <c r="AP102" s="457"/>
      <c r="AQ102" s="457"/>
      <c r="AR102" s="457"/>
    </row>
    <row r="103" spans="1:44" ht="12.75" customHeight="1">
      <c r="A103" s="457"/>
      <c r="B103" s="487"/>
      <c r="C103" s="458"/>
      <c r="D103" s="458"/>
      <c r="E103" s="458"/>
      <c r="F103" s="457"/>
      <c r="G103" s="457"/>
      <c r="H103" s="457"/>
      <c r="I103" s="457"/>
      <c r="J103" s="457"/>
      <c r="K103" s="457"/>
      <c r="L103" s="457"/>
      <c r="M103" s="457"/>
      <c r="N103" s="457"/>
      <c r="O103" s="457"/>
      <c r="P103" s="457"/>
      <c r="Q103" s="457"/>
      <c r="R103" s="457"/>
      <c r="S103" s="457"/>
      <c r="T103" s="457"/>
      <c r="U103" s="457"/>
      <c r="V103" s="457"/>
      <c r="W103" s="457"/>
      <c r="X103" s="457"/>
      <c r="Y103" s="457"/>
      <c r="Z103" s="457"/>
      <c r="AA103" s="457"/>
      <c r="AB103" s="457"/>
      <c r="AC103" s="457"/>
      <c r="AD103" s="457"/>
      <c r="AE103" s="457"/>
      <c r="AF103" s="457"/>
      <c r="AG103" s="457"/>
      <c r="AH103" s="457"/>
      <c r="AI103" s="457"/>
      <c r="AJ103" s="457"/>
      <c r="AK103" s="457"/>
      <c r="AL103" s="457"/>
      <c r="AM103" s="457"/>
      <c r="AN103" s="457"/>
      <c r="AO103" s="457"/>
      <c r="AP103" s="457"/>
      <c r="AQ103" s="457"/>
      <c r="AR103" s="457"/>
    </row>
    <row r="104" spans="1:44" ht="12.75" customHeight="1">
      <c r="A104" s="457"/>
      <c r="B104" s="487"/>
      <c r="C104" s="458"/>
      <c r="D104" s="458"/>
      <c r="E104" s="458"/>
      <c r="F104" s="457"/>
      <c r="G104" s="457"/>
      <c r="H104" s="457"/>
      <c r="I104" s="457"/>
      <c r="J104" s="457"/>
      <c r="K104" s="457"/>
      <c r="L104" s="457"/>
      <c r="M104" s="457"/>
      <c r="N104" s="457"/>
      <c r="O104" s="457"/>
      <c r="P104" s="457"/>
      <c r="Q104" s="457"/>
      <c r="R104" s="457"/>
      <c r="S104" s="457"/>
      <c r="T104" s="457"/>
      <c r="U104" s="457"/>
      <c r="V104" s="457"/>
      <c r="W104" s="457"/>
      <c r="X104" s="457"/>
      <c r="Y104" s="457"/>
      <c r="Z104" s="457"/>
      <c r="AA104" s="457"/>
      <c r="AB104" s="457"/>
      <c r="AC104" s="457"/>
      <c r="AD104" s="457"/>
      <c r="AE104" s="457"/>
      <c r="AF104" s="457"/>
      <c r="AG104" s="457"/>
      <c r="AH104" s="457"/>
      <c r="AI104" s="457"/>
      <c r="AJ104" s="457"/>
      <c r="AK104" s="457"/>
      <c r="AL104" s="457"/>
      <c r="AM104" s="457"/>
      <c r="AN104" s="457"/>
      <c r="AO104" s="457"/>
      <c r="AP104" s="457"/>
      <c r="AQ104" s="457"/>
      <c r="AR104" s="457"/>
    </row>
    <row r="105" spans="1:44" ht="12.75" customHeight="1">
      <c r="A105" s="457"/>
      <c r="B105" s="487"/>
      <c r="C105" s="458"/>
      <c r="D105" s="458"/>
      <c r="E105" s="458"/>
      <c r="F105" s="457"/>
      <c r="G105" s="457"/>
      <c r="H105" s="457"/>
      <c r="I105" s="457"/>
      <c r="J105" s="457"/>
      <c r="K105" s="457"/>
      <c r="L105" s="457"/>
      <c r="M105" s="457"/>
      <c r="N105" s="457"/>
      <c r="O105" s="457"/>
      <c r="P105" s="457"/>
      <c r="Q105" s="457"/>
      <c r="R105" s="457"/>
      <c r="S105" s="457"/>
      <c r="T105" s="457"/>
      <c r="U105" s="457"/>
      <c r="V105" s="457"/>
      <c r="W105" s="457"/>
      <c r="X105" s="457"/>
      <c r="Y105" s="457"/>
      <c r="Z105" s="457"/>
      <c r="AA105" s="457"/>
      <c r="AB105" s="457"/>
      <c r="AC105" s="457"/>
      <c r="AD105" s="457"/>
      <c r="AE105" s="457"/>
      <c r="AF105" s="457"/>
      <c r="AG105" s="457"/>
      <c r="AH105" s="457"/>
      <c r="AI105" s="457"/>
      <c r="AJ105" s="457"/>
      <c r="AK105" s="457"/>
      <c r="AL105" s="457"/>
      <c r="AM105" s="457"/>
      <c r="AN105" s="457"/>
      <c r="AO105" s="457"/>
      <c r="AP105" s="457"/>
      <c r="AQ105" s="457"/>
      <c r="AR105" s="457"/>
    </row>
    <row r="106" spans="1:44" ht="12.75" customHeight="1">
      <c r="A106" s="457"/>
      <c r="B106" s="487"/>
      <c r="C106" s="458"/>
      <c r="D106" s="458"/>
      <c r="E106" s="458"/>
      <c r="F106" s="457"/>
      <c r="G106" s="457"/>
      <c r="H106" s="457"/>
      <c r="I106" s="457"/>
      <c r="J106" s="457"/>
      <c r="K106" s="457"/>
      <c r="L106" s="457"/>
      <c r="M106" s="457"/>
      <c r="N106" s="457"/>
      <c r="O106" s="457"/>
      <c r="P106" s="457"/>
      <c r="Q106" s="457"/>
      <c r="R106" s="457"/>
      <c r="S106" s="457"/>
      <c r="T106" s="457"/>
      <c r="U106" s="457"/>
      <c r="V106" s="457"/>
      <c r="W106" s="457"/>
      <c r="X106" s="457"/>
      <c r="Y106" s="457"/>
      <c r="Z106" s="457"/>
      <c r="AA106" s="457"/>
      <c r="AB106" s="457"/>
      <c r="AC106" s="457"/>
      <c r="AD106" s="457"/>
      <c r="AE106" s="457"/>
      <c r="AF106" s="457"/>
      <c r="AG106" s="457"/>
      <c r="AH106" s="457"/>
      <c r="AI106" s="457"/>
      <c r="AJ106" s="457"/>
      <c r="AK106" s="457"/>
      <c r="AL106" s="457"/>
      <c r="AM106" s="457"/>
      <c r="AN106" s="457"/>
      <c r="AO106" s="457"/>
      <c r="AP106" s="457"/>
      <c r="AQ106" s="457"/>
      <c r="AR106" s="457"/>
    </row>
    <row r="107" spans="1:44" ht="12.75" customHeight="1">
      <c r="A107" s="457"/>
      <c r="B107" s="487"/>
      <c r="C107" s="458"/>
      <c r="D107" s="458"/>
      <c r="E107" s="458"/>
      <c r="F107" s="457"/>
      <c r="G107" s="457"/>
      <c r="H107" s="457"/>
      <c r="I107" s="457"/>
      <c r="J107" s="457"/>
      <c r="K107" s="457"/>
      <c r="L107" s="457"/>
      <c r="M107" s="457"/>
      <c r="N107" s="457"/>
      <c r="O107" s="457"/>
      <c r="P107" s="457"/>
      <c r="Q107" s="457"/>
      <c r="R107" s="457"/>
      <c r="S107" s="457"/>
      <c r="T107" s="457"/>
      <c r="U107" s="457"/>
      <c r="V107" s="457"/>
      <c r="W107" s="457"/>
      <c r="X107" s="457"/>
      <c r="Y107" s="457"/>
      <c r="Z107" s="457"/>
      <c r="AA107" s="457"/>
      <c r="AB107" s="457"/>
      <c r="AC107" s="457"/>
      <c r="AD107" s="457"/>
      <c r="AE107" s="457"/>
      <c r="AF107" s="457"/>
      <c r="AG107" s="457"/>
      <c r="AH107" s="457"/>
      <c r="AI107" s="457"/>
      <c r="AJ107" s="457"/>
      <c r="AK107" s="457"/>
      <c r="AL107" s="457"/>
      <c r="AM107" s="457"/>
      <c r="AN107" s="457"/>
      <c r="AO107" s="457"/>
      <c r="AP107" s="457"/>
      <c r="AQ107" s="457"/>
      <c r="AR107" s="457"/>
    </row>
    <row r="108" spans="1:44" ht="12.75" customHeight="1">
      <c r="A108" s="457"/>
      <c r="B108" s="487"/>
      <c r="C108" s="458"/>
      <c r="D108" s="458"/>
      <c r="E108" s="458"/>
      <c r="F108" s="457"/>
      <c r="G108" s="457"/>
      <c r="H108" s="457"/>
      <c r="I108" s="457"/>
      <c r="J108" s="457"/>
      <c r="K108" s="457"/>
      <c r="L108" s="457"/>
      <c r="M108" s="457"/>
      <c r="N108" s="457"/>
      <c r="O108" s="457"/>
      <c r="P108" s="457"/>
      <c r="Q108" s="457"/>
      <c r="R108" s="457"/>
      <c r="S108" s="457"/>
      <c r="T108" s="457"/>
      <c r="U108" s="457"/>
      <c r="V108" s="457"/>
      <c r="W108" s="457"/>
      <c r="X108" s="457"/>
      <c r="Y108" s="457"/>
      <c r="Z108" s="457"/>
      <c r="AA108" s="457"/>
      <c r="AB108" s="457"/>
      <c r="AC108" s="457"/>
      <c r="AD108" s="457"/>
      <c r="AE108" s="457"/>
      <c r="AF108" s="457"/>
      <c r="AG108" s="457"/>
      <c r="AH108" s="457"/>
      <c r="AI108" s="457"/>
      <c r="AJ108" s="457"/>
      <c r="AK108" s="457"/>
      <c r="AL108" s="457"/>
      <c r="AM108" s="457"/>
      <c r="AN108" s="457"/>
      <c r="AO108" s="457"/>
      <c r="AP108" s="457"/>
      <c r="AQ108" s="457"/>
      <c r="AR108" s="457"/>
    </row>
    <row r="109" spans="1:44" ht="12.75" customHeight="1">
      <c r="A109" s="457"/>
      <c r="B109" s="487"/>
      <c r="C109" s="458"/>
      <c r="D109" s="458"/>
      <c r="E109" s="458"/>
      <c r="F109" s="457"/>
      <c r="G109" s="457"/>
      <c r="H109" s="457"/>
      <c r="I109" s="457"/>
      <c r="J109" s="457"/>
      <c r="K109" s="457"/>
      <c r="L109" s="457"/>
      <c r="M109" s="457"/>
      <c r="N109" s="457"/>
      <c r="O109" s="457"/>
      <c r="P109" s="457"/>
      <c r="Q109" s="457"/>
      <c r="R109" s="457"/>
      <c r="S109" s="457"/>
      <c r="T109" s="457"/>
      <c r="U109" s="457"/>
      <c r="V109" s="457"/>
      <c r="W109" s="457"/>
      <c r="X109" s="457"/>
      <c r="Y109" s="457"/>
      <c r="Z109" s="457"/>
      <c r="AA109" s="457"/>
      <c r="AB109" s="457"/>
      <c r="AC109" s="457"/>
      <c r="AD109" s="457"/>
      <c r="AE109" s="457"/>
      <c r="AF109" s="457"/>
      <c r="AG109" s="457"/>
      <c r="AH109" s="457"/>
      <c r="AI109" s="457"/>
      <c r="AJ109" s="457"/>
      <c r="AK109" s="457"/>
      <c r="AL109" s="457"/>
      <c r="AM109" s="457"/>
      <c r="AN109" s="457"/>
      <c r="AO109" s="457"/>
      <c r="AP109" s="457"/>
      <c r="AQ109" s="457"/>
      <c r="AR109" s="457"/>
    </row>
    <row r="110" spans="1:44" ht="12.75" customHeight="1">
      <c r="A110" s="457"/>
      <c r="B110" s="487"/>
      <c r="C110" s="458"/>
      <c r="D110" s="458"/>
      <c r="E110" s="458"/>
      <c r="F110" s="457"/>
      <c r="G110" s="457"/>
      <c r="H110" s="457"/>
      <c r="I110" s="457"/>
      <c r="J110" s="457"/>
      <c r="K110" s="457"/>
      <c r="L110" s="457"/>
      <c r="M110" s="457"/>
      <c r="N110" s="457"/>
      <c r="O110" s="457"/>
      <c r="P110" s="457"/>
      <c r="Q110" s="457"/>
      <c r="R110" s="457"/>
      <c r="S110" s="457"/>
      <c r="T110" s="457"/>
      <c r="U110" s="457"/>
      <c r="V110" s="457"/>
      <c r="W110" s="457"/>
      <c r="X110" s="457"/>
      <c r="Y110" s="457"/>
      <c r="Z110" s="457"/>
      <c r="AA110" s="457"/>
      <c r="AB110" s="457"/>
      <c r="AC110" s="457"/>
      <c r="AD110" s="457"/>
      <c r="AE110" s="457"/>
      <c r="AF110" s="457"/>
      <c r="AG110" s="457"/>
      <c r="AH110" s="457"/>
      <c r="AI110" s="457"/>
      <c r="AJ110" s="457"/>
      <c r="AK110" s="457"/>
      <c r="AL110" s="457"/>
      <c r="AM110" s="457"/>
      <c r="AN110" s="457"/>
      <c r="AO110" s="457"/>
      <c r="AP110" s="457"/>
      <c r="AQ110" s="457"/>
      <c r="AR110" s="457"/>
    </row>
    <row r="111" spans="1:44" ht="12.75" customHeight="1">
      <c r="A111" s="457"/>
      <c r="B111" s="487"/>
      <c r="C111" s="458"/>
      <c r="D111" s="458"/>
      <c r="E111" s="458"/>
      <c r="F111" s="457"/>
      <c r="G111" s="457"/>
      <c r="H111" s="457"/>
      <c r="I111" s="457"/>
      <c r="J111" s="457"/>
      <c r="K111" s="457"/>
      <c r="L111" s="457"/>
      <c r="M111" s="457"/>
      <c r="N111" s="457"/>
      <c r="O111" s="457"/>
      <c r="P111" s="457"/>
      <c r="Q111" s="457"/>
      <c r="R111" s="457"/>
      <c r="S111" s="457"/>
      <c r="T111" s="457"/>
      <c r="U111" s="457"/>
      <c r="V111" s="457"/>
      <c r="W111" s="457"/>
      <c r="X111" s="457"/>
      <c r="Y111" s="457"/>
      <c r="Z111" s="457"/>
      <c r="AA111" s="457"/>
      <c r="AB111" s="457"/>
      <c r="AC111" s="457"/>
      <c r="AD111" s="457"/>
      <c r="AE111" s="457"/>
      <c r="AF111" s="457"/>
      <c r="AG111" s="457"/>
      <c r="AH111" s="457"/>
      <c r="AI111" s="457"/>
      <c r="AJ111" s="457"/>
      <c r="AK111" s="457"/>
      <c r="AL111" s="457"/>
      <c r="AM111" s="457"/>
      <c r="AN111" s="457"/>
      <c r="AO111" s="457"/>
      <c r="AP111" s="457"/>
      <c r="AQ111" s="457"/>
      <c r="AR111" s="457"/>
    </row>
    <row r="112" spans="1:44" ht="12.75" customHeight="1">
      <c r="A112" s="457"/>
      <c r="B112" s="487"/>
      <c r="C112" s="458"/>
      <c r="D112" s="458"/>
      <c r="E112" s="458"/>
      <c r="F112" s="457"/>
      <c r="G112" s="457"/>
      <c r="H112" s="457"/>
      <c r="I112" s="457"/>
      <c r="J112" s="457"/>
      <c r="K112" s="457"/>
      <c r="L112" s="457"/>
      <c r="M112" s="457"/>
      <c r="N112" s="457"/>
      <c r="O112" s="457"/>
      <c r="P112" s="457"/>
      <c r="Q112" s="457"/>
      <c r="R112" s="457"/>
      <c r="S112" s="457"/>
      <c r="T112" s="457"/>
      <c r="U112" s="457"/>
      <c r="V112" s="457"/>
      <c r="W112" s="457"/>
      <c r="X112" s="457"/>
      <c r="Y112" s="457"/>
      <c r="Z112" s="457"/>
      <c r="AA112" s="457"/>
      <c r="AB112" s="457"/>
      <c r="AC112" s="457"/>
      <c r="AD112" s="457"/>
      <c r="AE112" s="457"/>
      <c r="AF112" s="457"/>
      <c r="AG112" s="457"/>
      <c r="AH112" s="457"/>
      <c r="AI112" s="457"/>
      <c r="AJ112" s="457"/>
      <c r="AK112" s="457"/>
      <c r="AL112" s="457"/>
      <c r="AM112" s="457"/>
      <c r="AN112" s="457"/>
      <c r="AO112" s="457"/>
      <c r="AP112" s="457"/>
      <c r="AQ112" s="457"/>
      <c r="AR112" s="457"/>
    </row>
    <row r="113" spans="1:44" ht="12.75" customHeight="1">
      <c r="A113" s="457"/>
      <c r="B113" s="487"/>
      <c r="C113" s="458"/>
      <c r="D113" s="458"/>
      <c r="E113" s="458"/>
      <c r="F113" s="457"/>
      <c r="G113" s="457"/>
      <c r="H113" s="457"/>
      <c r="I113" s="457"/>
      <c r="J113" s="457"/>
      <c r="K113" s="457"/>
      <c r="L113" s="457"/>
      <c r="M113" s="457"/>
      <c r="N113" s="457"/>
      <c r="O113" s="457"/>
      <c r="P113" s="457"/>
      <c r="Q113" s="457"/>
      <c r="R113" s="457"/>
      <c r="S113" s="457"/>
      <c r="T113" s="457"/>
      <c r="U113" s="457"/>
      <c r="V113" s="457"/>
      <c r="W113" s="457"/>
      <c r="X113" s="457"/>
      <c r="Y113" s="457"/>
      <c r="Z113" s="457"/>
      <c r="AA113" s="457"/>
      <c r="AB113" s="457"/>
      <c r="AC113" s="457"/>
      <c r="AD113" s="457"/>
      <c r="AE113" s="457"/>
      <c r="AF113" s="457"/>
      <c r="AG113" s="457"/>
      <c r="AH113" s="457"/>
      <c r="AI113" s="457"/>
      <c r="AJ113" s="457"/>
      <c r="AK113" s="457"/>
      <c r="AL113" s="457"/>
      <c r="AM113" s="457"/>
      <c r="AN113" s="457"/>
      <c r="AO113" s="457"/>
      <c r="AP113" s="457"/>
      <c r="AQ113" s="457"/>
      <c r="AR113" s="457"/>
    </row>
    <row r="114" spans="1:44" ht="12.75" customHeight="1">
      <c r="A114" s="457"/>
      <c r="B114" s="487"/>
      <c r="C114" s="458"/>
      <c r="D114" s="458"/>
      <c r="E114" s="458"/>
      <c r="F114" s="457"/>
      <c r="G114" s="457"/>
      <c r="H114" s="457"/>
      <c r="I114" s="457"/>
      <c r="J114" s="457"/>
      <c r="K114" s="457"/>
      <c r="L114" s="457"/>
      <c r="M114" s="457"/>
      <c r="N114" s="457"/>
      <c r="O114" s="457"/>
      <c r="P114" s="457"/>
      <c r="Q114" s="457"/>
      <c r="R114" s="457"/>
      <c r="S114" s="457"/>
      <c r="T114" s="457"/>
      <c r="U114" s="457"/>
      <c r="V114" s="457"/>
      <c r="W114" s="457"/>
      <c r="X114" s="457"/>
      <c r="Y114" s="457"/>
      <c r="Z114" s="457"/>
      <c r="AA114" s="457"/>
      <c r="AB114" s="457"/>
      <c r="AC114" s="457"/>
      <c r="AD114" s="457"/>
      <c r="AE114" s="457"/>
      <c r="AF114" s="457"/>
      <c r="AG114" s="457"/>
      <c r="AH114" s="457"/>
      <c r="AI114" s="457"/>
      <c r="AJ114" s="457"/>
      <c r="AK114" s="457"/>
      <c r="AL114" s="457"/>
      <c r="AM114" s="457"/>
      <c r="AN114" s="457"/>
      <c r="AO114" s="457"/>
      <c r="AP114" s="457"/>
      <c r="AQ114" s="457"/>
      <c r="AR114" s="457"/>
    </row>
    <row r="115" spans="1:44" ht="12.75" customHeight="1">
      <c r="A115" s="457"/>
      <c r="B115" s="487"/>
      <c r="C115" s="458"/>
      <c r="D115" s="458"/>
      <c r="E115" s="458"/>
      <c r="F115" s="457"/>
      <c r="G115" s="457"/>
      <c r="H115" s="457"/>
      <c r="I115" s="457"/>
      <c r="J115" s="457"/>
      <c r="K115" s="457"/>
      <c r="L115" s="457"/>
      <c r="M115" s="457"/>
      <c r="N115" s="457"/>
      <c r="O115" s="457"/>
      <c r="P115" s="457"/>
      <c r="Q115" s="457"/>
      <c r="R115" s="457"/>
      <c r="S115" s="457"/>
      <c r="T115" s="457"/>
      <c r="U115" s="457"/>
      <c r="V115" s="457"/>
      <c r="W115" s="457"/>
      <c r="X115" s="457"/>
      <c r="Y115" s="457"/>
      <c r="Z115" s="457"/>
      <c r="AA115" s="457"/>
      <c r="AB115" s="457"/>
      <c r="AC115" s="457"/>
      <c r="AD115" s="457"/>
      <c r="AE115" s="457"/>
      <c r="AF115" s="457"/>
      <c r="AG115" s="457"/>
      <c r="AH115" s="457"/>
      <c r="AI115" s="457"/>
      <c r="AJ115" s="457"/>
      <c r="AK115" s="457"/>
      <c r="AL115" s="457"/>
      <c r="AM115" s="457"/>
      <c r="AN115" s="457"/>
      <c r="AO115" s="457"/>
      <c r="AP115" s="457"/>
      <c r="AQ115" s="457"/>
      <c r="AR115" s="457"/>
    </row>
    <row r="116" spans="1:44" ht="12.75" customHeight="1">
      <c r="A116" s="457"/>
      <c r="B116" s="487"/>
      <c r="C116" s="458"/>
      <c r="D116" s="458"/>
      <c r="E116" s="458"/>
      <c r="F116" s="457"/>
      <c r="G116" s="457"/>
      <c r="H116" s="457"/>
      <c r="I116" s="457"/>
      <c r="J116" s="457"/>
      <c r="K116" s="457"/>
      <c r="L116" s="457"/>
      <c r="M116" s="457"/>
      <c r="N116" s="457"/>
      <c r="O116" s="457"/>
      <c r="P116" s="457"/>
      <c r="Q116" s="457"/>
      <c r="R116" s="457"/>
      <c r="S116" s="457"/>
      <c r="T116" s="457"/>
      <c r="U116" s="457"/>
      <c r="V116" s="457"/>
      <c r="W116" s="457"/>
      <c r="X116" s="457"/>
      <c r="Y116" s="457"/>
      <c r="Z116" s="457"/>
      <c r="AA116" s="457"/>
      <c r="AB116" s="457"/>
      <c r="AC116" s="457"/>
      <c r="AD116" s="457"/>
      <c r="AE116" s="457"/>
      <c r="AF116" s="457"/>
      <c r="AG116" s="457"/>
      <c r="AH116" s="457"/>
      <c r="AI116" s="457"/>
      <c r="AJ116" s="457"/>
      <c r="AK116" s="457"/>
      <c r="AL116" s="457"/>
      <c r="AM116" s="457"/>
      <c r="AN116" s="457"/>
      <c r="AO116" s="457"/>
      <c r="AP116" s="457"/>
      <c r="AQ116" s="457"/>
      <c r="AR116" s="457"/>
    </row>
    <row r="117" spans="1:44" ht="12.75" customHeight="1">
      <c r="A117" s="457"/>
      <c r="B117" s="487"/>
      <c r="C117" s="458"/>
      <c r="D117" s="458"/>
      <c r="E117" s="458"/>
      <c r="F117" s="457"/>
      <c r="G117" s="457"/>
      <c r="H117" s="457"/>
      <c r="I117" s="457"/>
      <c r="J117" s="457"/>
      <c r="K117" s="457"/>
      <c r="L117" s="457"/>
      <c r="M117" s="457"/>
      <c r="N117" s="457"/>
      <c r="O117" s="457"/>
      <c r="P117" s="457"/>
      <c r="Q117" s="457"/>
      <c r="R117" s="457"/>
      <c r="S117" s="457"/>
      <c r="T117" s="457"/>
      <c r="U117" s="457"/>
      <c r="V117" s="457"/>
      <c r="W117" s="457"/>
      <c r="X117" s="457"/>
      <c r="Y117" s="457"/>
      <c r="Z117" s="457"/>
      <c r="AA117" s="457"/>
      <c r="AB117" s="457"/>
      <c r="AC117" s="457"/>
      <c r="AD117" s="457"/>
      <c r="AE117" s="457"/>
      <c r="AF117" s="457"/>
      <c r="AG117" s="457"/>
      <c r="AH117" s="457"/>
      <c r="AI117" s="457"/>
      <c r="AJ117" s="457"/>
      <c r="AK117" s="457"/>
      <c r="AL117" s="457"/>
      <c r="AM117" s="457"/>
      <c r="AN117" s="457"/>
      <c r="AO117" s="457"/>
      <c r="AP117" s="457"/>
      <c r="AQ117" s="457"/>
      <c r="AR117" s="457"/>
    </row>
    <row r="118" spans="1:44" ht="12.75" customHeight="1">
      <c r="A118" s="457"/>
      <c r="B118" s="487"/>
      <c r="C118" s="458"/>
      <c r="D118" s="458"/>
      <c r="E118" s="458"/>
      <c r="F118" s="457"/>
      <c r="G118" s="457"/>
      <c r="H118" s="457"/>
      <c r="I118" s="457"/>
      <c r="J118" s="457"/>
      <c r="K118" s="457"/>
      <c r="L118" s="457"/>
      <c r="M118" s="457"/>
      <c r="N118" s="457"/>
      <c r="O118" s="457"/>
      <c r="P118" s="457"/>
      <c r="Q118" s="457"/>
      <c r="R118" s="457"/>
      <c r="S118" s="457"/>
      <c r="T118" s="457"/>
      <c r="U118" s="457"/>
      <c r="V118" s="457"/>
      <c r="W118" s="457"/>
      <c r="X118" s="457"/>
      <c r="Y118" s="457"/>
      <c r="Z118" s="457"/>
      <c r="AA118" s="457"/>
      <c r="AB118" s="457"/>
      <c r="AC118" s="457"/>
      <c r="AD118" s="457"/>
      <c r="AE118" s="457"/>
      <c r="AF118" s="457"/>
      <c r="AG118" s="457"/>
      <c r="AH118" s="457"/>
      <c r="AI118" s="457"/>
      <c r="AJ118" s="457"/>
      <c r="AK118" s="457"/>
      <c r="AL118" s="457"/>
      <c r="AM118" s="457"/>
      <c r="AN118" s="457"/>
      <c r="AO118" s="457"/>
      <c r="AP118" s="457"/>
      <c r="AQ118" s="457"/>
      <c r="AR118" s="457"/>
    </row>
    <row r="119" spans="1:44" ht="12.75" customHeight="1">
      <c r="A119" s="457"/>
      <c r="B119" s="487"/>
      <c r="C119" s="458"/>
      <c r="D119" s="458"/>
      <c r="E119" s="458"/>
      <c r="F119" s="457"/>
      <c r="G119" s="457"/>
      <c r="H119" s="457"/>
      <c r="I119" s="457"/>
      <c r="J119" s="457"/>
      <c r="K119" s="457"/>
      <c r="L119" s="457"/>
      <c r="M119" s="457"/>
      <c r="N119" s="457"/>
      <c r="O119" s="457"/>
      <c r="P119" s="457"/>
      <c r="Q119" s="457"/>
      <c r="R119" s="457"/>
      <c r="S119" s="457"/>
      <c r="T119" s="457"/>
      <c r="U119" s="457"/>
      <c r="V119" s="457"/>
      <c r="W119" s="457"/>
      <c r="X119" s="457"/>
      <c r="Y119" s="457"/>
      <c r="Z119" s="457"/>
      <c r="AA119" s="457"/>
      <c r="AB119" s="457"/>
      <c r="AC119" s="457"/>
      <c r="AD119" s="457"/>
      <c r="AE119" s="457"/>
      <c r="AF119" s="457"/>
      <c r="AG119" s="457"/>
      <c r="AH119" s="457"/>
      <c r="AI119" s="457"/>
      <c r="AJ119" s="457"/>
      <c r="AK119" s="457"/>
      <c r="AL119" s="457"/>
      <c r="AM119" s="457"/>
      <c r="AN119" s="457"/>
      <c r="AO119" s="457"/>
      <c r="AP119" s="457"/>
      <c r="AQ119" s="457"/>
      <c r="AR119" s="457"/>
    </row>
    <row r="120" spans="1:44" ht="12.75" customHeight="1">
      <c r="A120" s="457"/>
      <c r="B120" s="487"/>
      <c r="C120" s="458"/>
      <c r="D120" s="458"/>
      <c r="E120" s="458"/>
      <c r="F120" s="457"/>
      <c r="G120" s="457"/>
      <c r="H120" s="457"/>
      <c r="I120" s="457"/>
      <c r="J120" s="457"/>
      <c r="K120" s="457"/>
      <c r="L120" s="457"/>
      <c r="M120" s="457"/>
      <c r="N120" s="457"/>
      <c r="O120" s="457"/>
      <c r="P120" s="457"/>
      <c r="Q120" s="457"/>
      <c r="R120" s="457"/>
      <c r="S120" s="457"/>
      <c r="T120" s="457"/>
      <c r="U120" s="457"/>
      <c r="V120" s="457"/>
      <c r="W120" s="457"/>
      <c r="X120" s="457"/>
      <c r="Y120" s="457"/>
      <c r="Z120" s="457"/>
      <c r="AA120" s="457"/>
      <c r="AB120" s="457"/>
      <c r="AC120" s="457"/>
      <c r="AD120" s="457"/>
      <c r="AE120" s="457"/>
      <c r="AF120" s="457"/>
      <c r="AG120" s="457"/>
      <c r="AH120" s="457"/>
      <c r="AI120" s="457"/>
      <c r="AJ120" s="457"/>
      <c r="AK120" s="457"/>
      <c r="AL120" s="457"/>
      <c r="AM120" s="457"/>
      <c r="AN120" s="457"/>
      <c r="AO120" s="457"/>
      <c r="AP120" s="457"/>
      <c r="AQ120" s="457"/>
      <c r="AR120" s="457"/>
    </row>
    <row r="121" spans="1:44" ht="12.75" customHeight="1">
      <c r="A121" s="457"/>
      <c r="B121" s="487"/>
      <c r="C121" s="458"/>
      <c r="D121" s="458"/>
      <c r="E121" s="458"/>
      <c r="F121" s="457"/>
      <c r="G121" s="457"/>
      <c r="H121" s="457"/>
      <c r="I121" s="457"/>
      <c r="J121" s="457"/>
      <c r="K121" s="457"/>
      <c r="L121" s="457"/>
      <c r="M121" s="457"/>
      <c r="N121" s="457"/>
      <c r="O121" s="457"/>
      <c r="P121" s="457"/>
      <c r="Q121" s="457"/>
      <c r="R121" s="457"/>
      <c r="S121" s="457"/>
      <c r="T121" s="457"/>
      <c r="U121" s="457"/>
      <c r="V121" s="457"/>
      <c r="W121" s="457"/>
      <c r="X121" s="457"/>
      <c r="Y121" s="457"/>
      <c r="Z121" s="457"/>
      <c r="AA121" s="457"/>
      <c r="AB121" s="457"/>
      <c r="AC121" s="457"/>
      <c r="AD121" s="457"/>
      <c r="AE121" s="457"/>
      <c r="AF121" s="457"/>
      <c r="AG121" s="457"/>
      <c r="AH121" s="457"/>
      <c r="AI121" s="457"/>
      <c r="AJ121" s="457"/>
      <c r="AK121" s="457"/>
      <c r="AL121" s="457"/>
      <c r="AM121" s="457"/>
      <c r="AN121" s="457"/>
      <c r="AO121" s="457"/>
      <c r="AP121" s="457"/>
      <c r="AQ121" s="457"/>
      <c r="AR121" s="457"/>
    </row>
    <row r="122" spans="1:44" ht="12.75" customHeight="1">
      <c r="A122" s="457"/>
      <c r="B122" s="487"/>
      <c r="C122" s="458"/>
      <c r="D122" s="458"/>
      <c r="E122" s="458"/>
      <c r="F122" s="457"/>
      <c r="G122" s="457"/>
      <c r="H122" s="457"/>
      <c r="I122" s="457"/>
      <c r="J122" s="457"/>
      <c r="K122" s="457"/>
      <c r="L122" s="457"/>
      <c r="M122" s="457"/>
      <c r="N122" s="457"/>
      <c r="O122" s="457"/>
      <c r="P122" s="457"/>
      <c r="Q122" s="457"/>
      <c r="R122" s="457"/>
      <c r="S122" s="457"/>
      <c r="T122" s="457"/>
      <c r="U122" s="457"/>
      <c r="V122" s="457"/>
      <c r="W122" s="457"/>
      <c r="X122" s="457"/>
      <c r="Y122" s="457"/>
      <c r="Z122" s="457"/>
      <c r="AA122" s="457"/>
      <c r="AB122" s="457"/>
      <c r="AC122" s="457"/>
      <c r="AD122" s="457"/>
      <c r="AE122" s="457"/>
      <c r="AF122" s="457"/>
      <c r="AG122" s="457"/>
      <c r="AH122" s="457"/>
      <c r="AI122" s="457"/>
      <c r="AJ122" s="457"/>
      <c r="AK122" s="457"/>
      <c r="AL122" s="457"/>
      <c r="AM122" s="457"/>
      <c r="AN122" s="457"/>
      <c r="AO122" s="457"/>
      <c r="AP122" s="457"/>
      <c r="AQ122" s="457"/>
      <c r="AR122" s="457"/>
    </row>
    <row r="123" spans="1:44" ht="12.75" customHeight="1">
      <c r="A123" s="457"/>
      <c r="B123" s="487"/>
      <c r="C123" s="458"/>
      <c r="D123" s="458"/>
      <c r="E123" s="458"/>
      <c r="F123" s="457"/>
      <c r="G123" s="457"/>
      <c r="H123" s="457"/>
      <c r="I123" s="457"/>
      <c r="J123" s="457"/>
      <c r="K123" s="457"/>
      <c r="L123" s="457"/>
      <c r="M123" s="457"/>
      <c r="N123" s="457"/>
      <c r="O123" s="457"/>
      <c r="P123" s="457"/>
      <c r="Q123" s="457"/>
      <c r="R123" s="457"/>
      <c r="S123" s="457"/>
      <c r="T123" s="457"/>
      <c r="U123" s="457"/>
      <c r="V123" s="457"/>
      <c r="W123" s="457"/>
      <c r="X123" s="457"/>
      <c r="Y123" s="457"/>
      <c r="Z123" s="457"/>
      <c r="AA123" s="457"/>
      <c r="AB123" s="457"/>
      <c r="AC123" s="457"/>
      <c r="AD123" s="457"/>
      <c r="AE123" s="457"/>
      <c r="AF123" s="457"/>
      <c r="AG123" s="457"/>
      <c r="AH123" s="457"/>
      <c r="AI123" s="457"/>
      <c r="AJ123" s="457"/>
      <c r="AK123" s="457"/>
      <c r="AL123" s="457"/>
      <c r="AM123" s="457"/>
      <c r="AN123" s="457"/>
      <c r="AO123" s="457"/>
      <c r="AP123" s="457"/>
      <c r="AQ123" s="457"/>
      <c r="AR123" s="457"/>
    </row>
    <row r="124" spans="1:44" ht="12.75" customHeight="1">
      <c r="A124" s="457"/>
      <c r="B124" s="487"/>
      <c r="C124" s="458"/>
      <c r="D124" s="458"/>
      <c r="E124" s="458"/>
      <c r="F124" s="457"/>
      <c r="G124" s="457"/>
      <c r="H124" s="457"/>
      <c r="I124" s="457"/>
      <c r="J124" s="457"/>
      <c r="K124" s="457"/>
      <c r="L124" s="457"/>
      <c r="M124" s="457"/>
      <c r="N124" s="457"/>
      <c r="O124" s="457"/>
      <c r="P124" s="457"/>
      <c r="Q124" s="457"/>
      <c r="R124" s="457"/>
      <c r="S124" s="457"/>
      <c r="T124" s="457"/>
      <c r="U124" s="457"/>
      <c r="V124" s="457"/>
      <c r="W124" s="457"/>
      <c r="X124" s="457"/>
      <c r="Y124" s="457"/>
      <c r="Z124" s="457"/>
      <c r="AA124" s="457"/>
      <c r="AB124" s="457"/>
      <c r="AC124" s="457"/>
      <c r="AD124" s="457"/>
      <c r="AE124" s="457"/>
      <c r="AF124" s="457"/>
      <c r="AG124" s="457"/>
      <c r="AH124" s="457"/>
      <c r="AI124" s="457"/>
      <c r="AJ124" s="457"/>
      <c r="AK124" s="457"/>
      <c r="AL124" s="457"/>
      <c r="AM124" s="457"/>
      <c r="AN124" s="457"/>
      <c r="AO124" s="457"/>
      <c r="AP124" s="457"/>
      <c r="AQ124" s="457"/>
      <c r="AR124" s="457"/>
    </row>
    <row r="125" spans="1:44" ht="12.75" customHeight="1">
      <c r="A125" s="457"/>
      <c r="B125" s="487"/>
      <c r="C125" s="458"/>
      <c r="D125" s="458"/>
      <c r="E125" s="458"/>
      <c r="F125" s="457"/>
      <c r="G125" s="457"/>
      <c r="H125" s="457"/>
      <c r="I125" s="457"/>
      <c r="J125" s="457"/>
      <c r="K125" s="457"/>
      <c r="L125" s="457"/>
      <c r="M125" s="457"/>
      <c r="N125" s="457"/>
      <c r="O125" s="457"/>
      <c r="P125" s="457"/>
      <c r="Q125" s="457"/>
      <c r="R125" s="457"/>
      <c r="S125" s="457"/>
      <c r="T125" s="457"/>
      <c r="U125" s="457"/>
      <c r="V125" s="457"/>
      <c r="W125" s="457"/>
      <c r="X125" s="457"/>
      <c r="Y125" s="457"/>
      <c r="Z125" s="457"/>
      <c r="AA125" s="457"/>
      <c r="AB125" s="457"/>
      <c r="AC125" s="457"/>
      <c r="AD125" s="457"/>
      <c r="AE125" s="457"/>
      <c r="AF125" s="457"/>
      <c r="AG125" s="457"/>
      <c r="AH125" s="457"/>
      <c r="AI125" s="457"/>
      <c r="AJ125" s="457"/>
      <c r="AK125" s="457"/>
      <c r="AL125" s="457"/>
      <c r="AM125" s="457"/>
      <c r="AN125" s="457"/>
      <c r="AO125" s="457"/>
      <c r="AP125" s="457"/>
      <c r="AQ125" s="457"/>
      <c r="AR125" s="457"/>
    </row>
    <row r="126" spans="1:44" ht="12.75" customHeight="1">
      <c r="A126" s="457"/>
      <c r="B126" s="487"/>
      <c r="C126" s="458"/>
      <c r="D126" s="458"/>
      <c r="E126" s="458"/>
      <c r="F126" s="457"/>
      <c r="G126" s="457"/>
      <c r="H126" s="457"/>
      <c r="I126" s="457"/>
      <c r="J126" s="457"/>
      <c r="K126" s="457"/>
      <c r="L126" s="457"/>
      <c r="M126" s="457"/>
      <c r="N126" s="457"/>
      <c r="O126" s="457"/>
      <c r="P126" s="457"/>
      <c r="Q126" s="457"/>
      <c r="R126" s="457"/>
      <c r="S126" s="457"/>
      <c r="T126" s="457"/>
      <c r="U126" s="457"/>
      <c r="V126" s="457"/>
      <c r="W126" s="457"/>
      <c r="X126" s="457"/>
      <c r="Y126" s="457"/>
      <c r="Z126" s="457"/>
      <c r="AA126" s="457"/>
      <c r="AB126" s="457"/>
      <c r="AC126" s="457"/>
      <c r="AD126" s="457"/>
      <c r="AE126" s="457"/>
      <c r="AF126" s="457"/>
      <c r="AG126" s="457"/>
      <c r="AH126" s="457"/>
      <c r="AI126" s="457"/>
      <c r="AJ126" s="457"/>
      <c r="AK126" s="457"/>
      <c r="AL126" s="457"/>
      <c r="AM126" s="457"/>
      <c r="AN126" s="457"/>
      <c r="AO126" s="457"/>
      <c r="AP126" s="457"/>
      <c r="AQ126" s="457"/>
      <c r="AR126" s="457"/>
    </row>
    <row r="127" spans="1:44" ht="12.75" customHeight="1">
      <c r="A127" s="457"/>
      <c r="B127" s="487"/>
      <c r="C127" s="458"/>
      <c r="D127" s="458"/>
      <c r="E127" s="458"/>
      <c r="F127" s="457"/>
      <c r="G127" s="457"/>
      <c r="H127" s="457"/>
      <c r="I127" s="457"/>
      <c r="J127" s="457"/>
      <c r="K127" s="457"/>
      <c r="L127" s="457"/>
      <c r="M127" s="457"/>
      <c r="N127" s="457"/>
      <c r="O127" s="457"/>
      <c r="P127" s="457"/>
      <c r="Q127" s="457"/>
      <c r="R127" s="457"/>
      <c r="S127" s="457"/>
      <c r="T127" s="457"/>
      <c r="U127" s="457"/>
      <c r="V127" s="457"/>
      <c r="W127" s="457"/>
      <c r="X127" s="457"/>
      <c r="Y127" s="457"/>
      <c r="Z127" s="457"/>
      <c r="AA127" s="457"/>
      <c r="AB127" s="457"/>
      <c r="AC127" s="457"/>
      <c r="AD127" s="457"/>
      <c r="AE127" s="457"/>
      <c r="AF127" s="457"/>
      <c r="AG127" s="457"/>
      <c r="AH127" s="457"/>
      <c r="AI127" s="457"/>
      <c r="AJ127" s="457"/>
      <c r="AK127" s="457"/>
      <c r="AL127" s="457"/>
      <c r="AM127" s="457"/>
      <c r="AN127" s="457"/>
      <c r="AO127" s="457"/>
      <c r="AP127" s="457"/>
      <c r="AQ127" s="457"/>
      <c r="AR127" s="457"/>
    </row>
    <row r="128" spans="1:44" ht="12.75" customHeight="1">
      <c r="A128" s="457"/>
      <c r="B128" s="487"/>
      <c r="C128" s="458"/>
      <c r="D128" s="458"/>
      <c r="E128" s="458"/>
      <c r="F128" s="457"/>
      <c r="G128" s="457"/>
      <c r="H128" s="457"/>
      <c r="I128" s="457"/>
      <c r="J128" s="457"/>
      <c r="K128" s="457"/>
      <c r="L128" s="457"/>
      <c r="M128" s="457"/>
      <c r="N128" s="457"/>
      <c r="O128" s="457"/>
      <c r="P128" s="457"/>
      <c r="Q128" s="457"/>
      <c r="R128" s="457"/>
      <c r="S128" s="457"/>
      <c r="T128" s="457"/>
      <c r="U128" s="457"/>
      <c r="V128" s="457"/>
      <c r="W128" s="457"/>
      <c r="X128" s="457"/>
      <c r="Y128" s="457"/>
      <c r="Z128" s="457"/>
      <c r="AA128" s="457"/>
      <c r="AB128" s="457"/>
      <c r="AC128" s="457"/>
      <c r="AD128" s="457"/>
      <c r="AE128" s="457"/>
      <c r="AF128" s="457"/>
      <c r="AG128" s="457"/>
      <c r="AH128" s="457"/>
      <c r="AI128" s="457"/>
      <c r="AJ128" s="457"/>
      <c r="AK128" s="457"/>
      <c r="AL128" s="457"/>
      <c r="AM128" s="457"/>
      <c r="AN128" s="457"/>
      <c r="AO128" s="457"/>
      <c r="AP128" s="457"/>
      <c r="AQ128" s="457"/>
      <c r="AR128" s="457"/>
    </row>
    <row r="129" spans="1:44" ht="12.75" customHeight="1">
      <c r="A129" s="457"/>
      <c r="B129" s="487"/>
      <c r="C129" s="458"/>
      <c r="D129" s="458"/>
      <c r="E129" s="458"/>
      <c r="F129" s="457"/>
      <c r="G129" s="457"/>
      <c r="H129" s="457"/>
      <c r="I129" s="457"/>
      <c r="J129" s="457"/>
      <c r="K129" s="457"/>
      <c r="L129" s="457"/>
      <c r="M129" s="457"/>
      <c r="N129" s="457"/>
      <c r="O129" s="457"/>
      <c r="P129" s="457"/>
      <c r="Q129" s="457"/>
      <c r="R129" s="457"/>
      <c r="S129" s="457"/>
      <c r="T129" s="457"/>
      <c r="U129" s="457"/>
      <c r="V129" s="457"/>
      <c r="W129" s="457"/>
      <c r="X129" s="457"/>
      <c r="Y129" s="457"/>
      <c r="Z129" s="457"/>
      <c r="AA129" s="457"/>
      <c r="AB129" s="457"/>
      <c r="AC129" s="457"/>
      <c r="AD129" s="457"/>
      <c r="AE129" s="457"/>
      <c r="AF129" s="457"/>
      <c r="AG129" s="457"/>
      <c r="AH129" s="457"/>
      <c r="AI129" s="457"/>
      <c r="AJ129" s="457"/>
      <c r="AK129" s="457"/>
      <c r="AL129" s="457"/>
      <c r="AM129" s="457"/>
      <c r="AN129" s="457"/>
      <c r="AO129" s="457"/>
      <c r="AP129" s="457"/>
      <c r="AQ129" s="457"/>
      <c r="AR129" s="457"/>
    </row>
    <row r="130" spans="1:44" ht="12.75" customHeight="1">
      <c r="A130" s="457"/>
      <c r="B130" s="487"/>
      <c r="C130" s="458"/>
      <c r="D130" s="458"/>
      <c r="E130" s="458"/>
      <c r="F130" s="457"/>
      <c r="G130" s="457"/>
      <c r="H130" s="457"/>
      <c r="I130" s="457"/>
      <c r="J130" s="457"/>
      <c r="K130" s="457"/>
      <c r="L130" s="457"/>
      <c r="M130" s="457"/>
      <c r="N130" s="457"/>
      <c r="O130" s="457"/>
      <c r="P130" s="457"/>
      <c r="Q130" s="457"/>
      <c r="R130" s="457"/>
      <c r="S130" s="457"/>
      <c r="T130" s="457"/>
      <c r="U130" s="457"/>
      <c r="V130" s="457"/>
      <c r="W130" s="457"/>
      <c r="X130" s="457"/>
      <c r="Y130" s="457"/>
      <c r="Z130" s="457"/>
      <c r="AA130" s="457"/>
      <c r="AB130" s="457"/>
      <c r="AC130" s="457"/>
      <c r="AD130" s="457"/>
      <c r="AE130" s="457"/>
      <c r="AF130" s="457"/>
      <c r="AG130" s="457"/>
      <c r="AH130" s="457"/>
      <c r="AI130" s="457"/>
      <c r="AJ130" s="457"/>
      <c r="AK130" s="457"/>
      <c r="AL130" s="457"/>
      <c r="AM130" s="457"/>
      <c r="AN130" s="457"/>
      <c r="AO130" s="457"/>
      <c r="AP130" s="457"/>
      <c r="AQ130" s="457"/>
      <c r="AR130" s="457"/>
    </row>
    <row r="131" spans="1:44" ht="12.75" customHeight="1">
      <c r="A131" s="457"/>
      <c r="B131" s="487"/>
      <c r="C131" s="458"/>
      <c r="D131" s="458"/>
      <c r="E131" s="458"/>
      <c r="F131" s="457"/>
      <c r="G131" s="457"/>
      <c r="H131" s="457"/>
      <c r="I131" s="457"/>
      <c r="J131" s="457"/>
      <c r="K131" s="457"/>
      <c r="L131" s="457"/>
      <c r="M131" s="457"/>
      <c r="N131" s="457"/>
      <c r="O131" s="457"/>
      <c r="P131" s="457"/>
      <c r="Q131" s="457"/>
      <c r="R131" s="457"/>
      <c r="S131" s="457"/>
      <c r="T131" s="457"/>
      <c r="U131" s="457"/>
      <c r="V131" s="457"/>
      <c r="W131" s="457"/>
      <c r="X131" s="457"/>
      <c r="Y131" s="457"/>
      <c r="Z131" s="457"/>
      <c r="AA131" s="457"/>
      <c r="AB131" s="457"/>
      <c r="AC131" s="457"/>
      <c r="AD131" s="457"/>
      <c r="AE131" s="457"/>
      <c r="AF131" s="457"/>
      <c r="AG131" s="457"/>
      <c r="AH131" s="457"/>
      <c r="AI131" s="457"/>
      <c r="AJ131" s="457"/>
      <c r="AK131" s="457"/>
      <c r="AL131" s="457"/>
      <c r="AM131" s="457"/>
      <c r="AN131" s="457"/>
      <c r="AO131" s="457"/>
      <c r="AP131" s="457"/>
      <c r="AQ131" s="457"/>
      <c r="AR131" s="457"/>
    </row>
    <row r="132" spans="1:44" ht="12.75" customHeight="1">
      <c r="A132" s="457"/>
      <c r="B132" s="487"/>
      <c r="C132" s="458"/>
      <c r="D132" s="458"/>
      <c r="E132" s="458"/>
      <c r="F132" s="457"/>
      <c r="G132" s="457"/>
      <c r="H132" s="457"/>
      <c r="I132" s="457"/>
      <c r="J132" s="457"/>
      <c r="K132" s="457"/>
      <c r="L132" s="457"/>
      <c r="M132" s="457"/>
      <c r="N132" s="457"/>
      <c r="O132" s="457"/>
      <c r="P132" s="457"/>
      <c r="Q132" s="457"/>
      <c r="R132" s="457"/>
      <c r="S132" s="457"/>
      <c r="T132" s="457"/>
      <c r="U132" s="457"/>
      <c r="V132" s="457"/>
      <c r="W132" s="457"/>
      <c r="X132" s="457"/>
      <c r="Y132" s="457"/>
      <c r="Z132" s="457"/>
      <c r="AA132" s="457"/>
      <c r="AB132" s="457"/>
      <c r="AC132" s="457"/>
      <c r="AD132" s="457"/>
      <c r="AE132" s="457"/>
      <c r="AF132" s="457"/>
      <c r="AG132" s="457"/>
      <c r="AH132" s="457"/>
      <c r="AI132" s="457"/>
      <c r="AJ132" s="457"/>
      <c r="AK132" s="457"/>
      <c r="AL132" s="457"/>
      <c r="AM132" s="457"/>
      <c r="AN132" s="457"/>
      <c r="AO132" s="457"/>
      <c r="AP132" s="457"/>
      <c r="AQ132" s="457"/>
      <c r="AR132" s="457"/>
    </row>
    <row r="133" spans="1:44" ht="12.75" customHeight="1">
      <c r="A133" s="457"/>
      <c r="B133" s="487"/>
      <c r="C133" s="458"/>
      <c r="D133" s="458"/>
      <c r="E133" s="458"/>
      <c r="F133" s="457"/>
      <c r="G133" s="457"/>
      <c r="H133" s="457"/>
      <c r="I133" s="457"/>
      <c r="J133" s="457"/>
      <c r="K133" s="457"/>
      <c r="L133" s="457"/>
      <c r="M133" s="457"/>
      <c r="N133" s="457"/>
      <c r="O133" s="457"/>
      <c r="P133" s="457"/>
      <c r="Q133" s="457"/>
      <c r="R133" s="457"/>
      <c r="S133" s="457"/>
      <c r="T133" s="457"/>
      <c r="U133" s="457"/>
      <c r="V133" s="457"/>
      <c r="W133" s="457"/>
      <c r="X133" s="457"/>
      <c r="Y133" s="457"/>
      <c r="Z133" s="457"/>
      <c r="AA133" s="457"/>
      <c r="AB133" s="457"/>
      <c r="AC133" s="457"/>
      <c r="AD133" s="457"/>
      <c r="AE133" s="457"/>
      <c r="AF133" s="457"/>
      <c r="AG133" s="457"/>
      <c r="AH133" s="457"/>
      <c r="AI133" s="457"/>
      <c r="AJ133" s="457"/>
      <c r="AK133" s="457"/>
      <c r="AL133" s="457"/>
      <c r="AM133" s="457"/>
      <c r="AN133" s="457"/>
      <c r="AO133" s="457"/>
      <c r="AP133" s="457"/>
      <c r="AQ133" s="457"/>
      <c r="AR133" s="457"/>
    </row>
    <row r="134" spans="1:44" ht="12.75" customHeight="1">
      <c r="A134" s="457"/>
      <c r="B134" s="487"/>
      <c r="C134" s="458"/>
      <c r="D134" s="458"/>
      <c r="E134" s="458"/>
      <c r="F134" s="457"/>
      <c r="G134" s="457"/>
      <c r="H134" s="457"/>
      <c r="I134" s="457"/>
      <c r="J134" s="457"/>
      <c r="K134" s="457"/>
      <c r="L134" s="457"/>
      <c r="M134" s="457"/>
      <c r="N134" s="457"/>
      <c r="O134" s="457"/>
      <c r="P134" s="457"/>
      <c r="Q134" s="457"/>
      <c r="R134" s="457"/>
      <c r="S134" s="457"/>
      <c r="T134" s="457"/>
      <c r="U134" s="457"/>
      <c r="V134" s="457"/>
      <c r="W134" s="457"/>
      <c r="X134" s="457"/>
      <c r="Y134" s="457"/>
      <c r="Z134" s="457"/>
      <c r="AA134" s="457"/>
      <c r="AB134" s="457"/>
      <c r="AC134" s="457"/>
      <c r="AD134" s="457"/>
      <c r="AE134" s="457"/>
      <c r="AF134" s="457"/>
      <c r="AG134" s="457"/>
      <c r="AH134" s="457"/>
      <c r="AI134" s="457"/>
      <c r="AJ134" s="457"/>
      <c r="AK134" s="457"/>
      <c r="AL134" s="457"/>
      <c r="AM134" s="457"/>
      <c r="AN134" s="457"/>
      <c r="AO134" s="457"/>
      <c r="AP134" s="457"/>
      <c r="AQ134" s="457"/>
      <c r="AR134" s="457"/>
    </row>
    <row r="135" spans="1:44" ht="12.75" customHeight="1">
      <c r="A135" s="457"/>
      <c r="B135" s="487"/>
      <c r="C135" s="458"/>
      <c r="D135" s="458"/>
      <c r="E135" s="458"/>
      <c r="F135" s="457"/>
      <c r="G135" s="457"/>
      <c r="H135" s="457"/>
      <c r="I135" s="457"/>
      <c r="J135" s="457"/>
      <c r="K135" s="457"/>
      <c r="L135" s="457"/>
      <c r="M135" s="457"/>
      <c r="N135" s="457"/>
      <c r="O135" s="457"/>
      <c r="P135" s="457"/>
      <c r="Q135" s="457"/>
      <c r="R135" s="457"/>
      <c r="S135" s="457"/>
      <c r="T135" s="457"/>
      <c r="U135" s="457"/>
      <c r="V135" s="457"/>
      <c r="W135" s="457"/>
      <c r="X135" s="457"/>
      <c r="Y135" s="457"/>
      <c r="Z135" s="457"/>
      <c r="AA135" s="457"/>
      <c r="AB135" s="457"/>
      <c r="AC135" s="457"/>
      <c r="AD135" s="457"/>
      <c r="AE135" s="457"/>
      <c r="AF135" s="457"/>
      <c r="AG135" s="457"/>
      <c r="AH135" s="457"/>
      <c r="AI135" s="457"/>
      <c r="AJ135" s="457"/>
      <c r="AK135" s="457"/>
      <c r="AL135" s="457"/>
      <c r="AM135" s="457"/>
      <c r="AN135" s="457"/>
      <c r="AO135" s="457"/>
      <c r="AP135" s="457"/>
      <c r="AQ135" s="457"/>
      <c r="AR135" s="457"/>
    </row>
    <row r="136" spans="1:44" ht="12.75" customHeight="1">
      <c r="A136" s="457"/>
      <c r="B136" s="487"/>
      <c r="C136" s="458"/>
      <c r="D136" s="458"/>
      <c r="E136" s="458"/>
      <c r="F136" s="457"/>
      <c r="G136" s="457"/>
      <c r="H136" s="457"/>
      <c r="I136" s="457"/>
      <c r="J136" s="457"/>
      <c r="K136" s="457"/>
      <c r="L136" s="457"/>
      <c r="M136" s="457"/>
      <c r="N136" s="457"/>
      <c r="O136" s="457"/>
      <c r="P136" s="457"/>
      <c r="Q136" s="457"/>
      <c r="R136" s="457"/>
      <c r="S136" s="457"/>
      <c r="T136" s="457"/>
      <c r="U136" s="457"/>
      <c r="V136" s="457"/>
      <c r="W136" s="457"/>
      <c r="X136" s="457"/>
      <c r="Y136" s="457"/>
      <c r="Z136" s="457"/>
      <c r="AA136" s="457"/>
      <c r="AB136" s="457"/>
      <c r="AC136" s="457"/>
      <c r="AD136" s="457"/>
      <c r="AE136" s="457"/>
      <c r="AF136" s="457"/>
      <c r="AG136" s="457"/>
      <c r="AH136" s="457"/>
      <c r="AI136" s="457"/>
      <c r="AJ136" s="457"/>
      <c r="AK136" s="457"/>
      <c r="AL136" s="457"/>
      <c r="AM136" s="457"/>
      <c r="AN136" s="457"/>
      <c r="AO136" s="457"/>
      <c r="AP136" s="457"/>
      <c r="AQ136" s="457"/>
      <c r="AR136" s="457"/>
    </row>
    <row r="137" spans="1:44" ht="12.75" customHeight="1">
      <c r="A137" s="457"/>
      <c r="B137" s="487"/>
      <c r="C137" s="458"/>
      <c r="D137" s="458"/>
      <c r="E137" s="458"/>
      <c r="F137" s="457"/>
      <c r="G137" s="457"/>
      <c r="H137" s="457"/>
      <c r="I137" s="457"/>
      <c r="J137" s="457"/>
      <c r="K137" s="457"/>
      <c r="L137" s="457"/>
      <c r="M137" s="457"/>
      <c r="N137" s="457"/>
      <c r="O137" s="457"/>
      <c r="P137" s="457"/>
      <c r="Q137" s="457"/>
      <c r="R137" s="457"/>
      <c r="S137" s="457"/>
      <c r="T137" s="457"/>
      <c r="U137" s="457"/>
      <c r="V137" s="457"/>
      <c r="W137" s="457"/>
      <c r="X137" s="457"/>
      <c r="Y137" s="457"/>
      <c r="Z137" s="457"/>
      <c r="AA137" s="457"/>
      <c r="AB137" s="457"/>
      <c r="AC137" s="457"/>
      <c r="AD137" s="457"/>
      <c r="AE137" s="457"/>
      <c r="AF137" s="457"/>
      <c r="AG137" s="457"/>
      <c r="AH137" s="457"/>
      <c r="AI137" s="457"/>
      <c r="AJ137" s="457"/>
      <c r="AK137" s="457"/>
      <c r="AL137" s="457"/>
      <c r="AM137" s="457"/>
      <c r="AN137" s="457"/>
      <c r="AO137" s="457"/>
      <c r="AP137" s="457"/>
      <c r="AQ137" s="457"/>
      <c r="AR137" s="457"/>
    </row>
    <row r="138" spans="1:44" ht="12.75" customHeight="1">
      <c r="A138" s="457"/>
      <c r="B138" s="487"/>
      <c r="C138" s="458"/>
      <c r="D138" s="458"/>
      <c r="E138" s="458"/>
      <c r="F138" s="457"/>
      <c r="G138" s="457"/>
      <c r="H138" s="457"/>
      <c r="I138" s="457"/>
      <c r="J138" s="457"/>
      <c r="K138" s="457"/>
      <c r="L138" s="457"/>
      <c r="M138" s="457"/>
      <c r="N138" s="457"/>
      <c r="O138" s="457"/>
      <c r="P138" s="457"/>
      <c r="Q138" s="457"/>
      <c r="R138" s="457"/>
      <c r="S138" s="457"/>
      <c r="T138" s="457"/>
      <c r="U138" s="457"/>
      <c r="V138" s="457"/>
      <c r="W138" s="457"/>
      <c r="X138" s="457"/>
      <c r="Y138" s="457"/>
      <c r="Z138" s="457"/>
      <c r="AA138" s="457"/>
      <c r="AB138" s="457"/>
      <c r="AC138" s="457"/>
      <c r="AD138" s="457"/>
      <c r="AE138" s="457"/>
      <c r="AF138" s="457"/>
      <c r="AG138" s="457"/>
      <c r="AH138" s="457"/>
      <c r="AI138" s="457"/>
      <c r="AJ138" s="457"/>
      <c r="AK138" s="457"/>
      <c r="AL138" s="457"/>
      <c r="AM138" s="457"/>
      <c r="AN138" s="457"/>
      <c r="AO138" s="457"/>
      <c r="AP138" s="457"/>
      <c r="AQ138" s="457"/>
      <c r="AR138" s="457"/>
    </row>
    <row r="139" spans="1:44" ht="12.75" customHeight="1">
      <c r="A139" s="457"/>
      <c r="B139" s="487"/>
      <c r="C139" s="458"/>
      <c r="D139" s="458"/>
      <c r="E139" s="458"/>
      <c r="F139" s="457"/>
      <c r="G139" s="457"/>
      <c r="H139" s="457"/>
      <c r="I139" s="457"/>
      <c r="J139" s="457"/>
      <c r="K139" s="457"/>
      <c r="L139" s="457"/>
      <c r="M139" s="457"/>
      <c r="N139" s="457"/>
      <c r="O139" s="457"/>
      <c r="P139" s="457"/>
      <c r="Q139" s="457"/>
      <c r="R139" s="457"/>
      <c r="S139" s="457"/>
      <c r="T139" s="457"/>
      <c r="U139" s="457"/>
      <c r="V139" s="457"/>
      <c r="W139" s="457"/>
      <c r="X139" s="457"/>
      <c r="Y139" s="457"/>
      <c r="Z139" s="457"/>
      <c r="AA139" s="457"/>
      <c r="AB139" s="457"/>
      <c r="AC139" s="457"/>
      <c r="AD139" s="457"/>
      <c r="AE139" s="457"/>
      <c r="AF139" s="457"/>
      <c r="AG139" s="457"/>
      <c r="AH139" s="457"/>
      <c r="AI139" s="457"/>
      <c r="AJ139" s="457"/>
      <c r="AK139" s="457"/>
      <c r="AL139" s="457"/>
      <c r="AM139" s="457"/>
      <c r="AN139" s="457"/>
      <c r="AO139" s="457"/>
      <c r="AP139" s="457"/>
      <c r="AQ139" s="457"/>
      <c r="AR139" s="457"/>
    </row>
    <row r="140" spans="1:44" ht="12.75" customHeight="1">
      <c r="A140" s="457"/>
      <c r="B140" s="487"/>
      <c r="C140" s="458"/>
      <c r="D140" s="458"/>
      <c r="E140" s="458"/>
      <c r="F140" s="457"/>
      <c r="G140" s="457"/>
      <c r="H140" s="457"/>
      <c r="I140" s="457"/>
      <c r="J140" s="457"/>
      <c r="K140" s="457"/>
      <c r="L140" s="457"/>
      <c r="M140" s="457"/>
      <c r="N140" s="457"/>
      <c r="O140" s="457"/>
      <c r="P140" s="457"/>
      <c r="Q140" s="457"/>
      <c r="R140" s="457"/>
      <c r="S140" s="457"/>
      <c r="T140" s="457"/>
      <c r="U140" s="457"/>
      <c r="V140" s="457"/>
      <c r="W140" s="457"/>
      <c r="X140" s="457"/>
      <c r="Y140" s="457"/>
      <c r="Z140" s="457"/>
      <c r="AA140" s="457"/>
      <c r="AB140" s="457"/>
      <c r="AC140" s="457"/>
      <c r="AD140" s="457"/>
      <c r="AE140" s="457"/>
      <c r="AF140" s="457"/>
      <c r="AG140" s="457"/>
      <c r="AH140" s="457"/>
      <c r="AI140" s="457"/>
      <c r="AJ140" s="457"/>
      <c r="AK140" s="457"/>
      <c r="AL140" s="457"/>
      <c r="AM140" s="457"/>
      <c r="AN140" s="457"/>
      <c r="AO140" s="457"/>
      <c r="AP140" s="457"/>
      <c r="AQ140" s="457"/>
      <c r="AR140" s="457"/>
    </row>
    <row r="141" spans="1:44" ht="12.75" customHeight="1">
      <c r="A141" s="457"/>
      <c r="B141" s="487"/>
      <c r="C141" s="458"/>
      <c r="D141" s="458"/>
      <c r="E141" s="458"/>
      <c r="F141" s="457"/>
      <c r="G141" s="457"/>
      <c r="H141" s="457"/>
      <c r="I141" s="457"/>
      <c r="J141" s="457"/>
      <c r="K141" s="457"/>
      <c r="L141" s="457"/>
      <c r="M141" s="457"/>
      <c r="N141" s="457"/>
      <c r="O141" s="457"/>
      <c r="P141" s="457"/>
      <c r="Q141" s="457"/>
      <c r="R141" s="457"/>
      <c r="S141" s="457"/>
      <c r="T141" s="457"/>
      <c r="U141" s="457"/>
      <c r="V141" s="457"/>
      <c r="W141" s="457"/>
      <c r="X141" s="457"/>
      <c r="Y141" s="457"/>
      <c r="Z141" s="457"/>
      <c r="AA141" s="457"/>
      <c r="AB141" s="457"/>
      <c r="AC141" s="457"/>
      <c r="AD141" s="457"/>
      <c r="AE141" s="457"/>
      <c r="AF141" s="457"/>
      <c r="AG141" s="457"/>
      <c r="AH141" s="457"/>
      <c r="AI141" s="457"/>
      <c r="AJ141" s="457"/>
      <c r="AK141" s="457"/>
      <c r="AL141" s="457"/>
      <c r="AM141" s="457"/>
      <c r="AN141" s="457"/>
      <c r="AO141" s="457"/>
      <c r="AP141" s="457"/>
      <c r="AQ141" s="457"/>
      <c r="AR141" s="457"/>
    </row>
    <row r="142" spans="1:44" ht="12.75" customHeight="1">
      <c r="A142" s="457"/>
      <c r="B142" s="487"/>
      <c r="C142" s="458"/>
      <c r="D142" s="458"/>
      <c r="E142" s="458"/>
      <c r="F142" s="457"/>
      <c r="G142" s="457"/>
      <c r="H142" s="457"/>
      <c r="I142" s="457"/>
      <c r="J142" s="457"/>
      <c r="K142" s="457"/>
      <c r="L142" s="457"/>
      <c r="M142" s="457"/>
      <c r="N142" s="457"/>
      <c r="O142" s="457"/>
      <c r="P142" s="457"/>
      <c r="Q142" s="457"/>
      <c r="R142" s="457"/>
      <c r="S142" s="457"/>
      <c r="T142" s="457"/>
      <c r="U142" s="457"/>
      <c r="V142" s="457"/>
      <c r="W142" s="457"/>
      <c r="X142" s="457"/>
      <c r="Y142" s="457"/>
      <c r="Z142" s="457"/>
      <c r="AA142" s="457"/>
      <c r="AB142" s="457"/>
      <c r="AC142" s="457"/>
      <c r="AD142" s="457"/>
      <c r="AE142" s="457"/>
      <c r="AF142" s="457"/>
      <c r="AG142" s="457"/>
      <c r="AH142" s="457"/>
      <c r="AI142" s="457"/>
      <c r="AJ142" s="457"/>
      <c r="AK142" s="457"/>
      <c r="AL142" s="457"/>
      <c r="AM142" s="457"/>
      <c r="AN142" s="457"/>
      <c r="AO142" s="457"/>
      <c r="AP142" s="457"/>
      <c r="AQ142" s="457"/>
      <c r="AR142" s="457"/>
    </row>
    <row r="143" spans="1:44" ht="12.75" customHeight="1">
      <c r="A143" s="457"/>
      <c r="B143" s="487"/>
      <c r="C143" s="458"/>
      <c r="D143" s="458"/>
      <c r="E143" s="458"/>
      <c r="F143" s="457"/>
      <c r="G143" s="457"/>
      <c r="H143" s="457"/>
      <c r="I143" s="457"/>
      <c r="J143" s="457"/>
      <c r="K143" s="457"/>
      <c r="L143" s="457"/>
      <c r="M143" s="457"/>
      <c r="N143" s="457"/>
      <c r="O143" s="457"/>
      <c r="P143" s="457"/>
      <c r="Q143" s="457"/>
      <c r="R143" s="457"/>
      <c r="S143" s="457"/>
      <c r="T143" s="457"/>
      <c r="U143" s="457"/>
      <c r="V143" s="457"/>
      <c r="W143" s="457"/>
      <c r="X143" s="457"/>
      <c r="Y143" s="457"/>
      <c r="Z143" s="457"/>
      <c r="AA143" s="457"/>
      <c r="AB143" s="457"/>
      <c r="AC143" s="457"/>
      <c r="AD143" s="457"/>
      <c r="AE143" s="457"/>
      <c r="AF143" s="457"/>
      <c r="AG143" s="457"/>
      <c r="AH143" s="457"/>
      <c r="AI143" s="457"/>
      <c r="AJ143" s="457"/>
      <c r="AK143" s="457"/>
      <c r="AL143" s="457"/>
      <c r="AM143" s="457"/>
      <c r="AN143" s="457"/>
      <c r="AO143" s="457"/>
      <c r="AP143" s="457"/>
      <c r="AQ143" s="457"/>
      <c r="AR143" s="457"/>
    </row>
    <row r="144" spans="1:44" ht="12.75" customHeight="1">
      <c r="A144" s="457"/>
      <c r="B144" s="487"/>
      <c r="C144" s="458"/>
      <c r="D144" s="458"/>
      <c r="E144" s="458"/>
      <c r="F144" s="457"/>
      <c r="G144" s="457"/>
      <c r="H144" s="457"/>
      <c r="I144" s="457"/>
      <c r="J144" s="457"/>
      <c r="K144" s="457"/>
      <c r="L144" s="457"/>
      <c r="M144" s="457"/>
      <c r="N144" s="457"/>
      <c r="O144" s="457"/>
      <c r="P144" s="457"/>
      <c r="Q144" s="457"/>
      <c r="R144" s="457"/>
      <c r="S144" s="457"/>
      <c r="T144" s="457"/>
      <c r="U144" s="457"/>
      <c r="V144" s="457"/>
      <c r="W144" s="457"/>
      <c r="X144" s="457"/>
      <c r="Y144" s="457"/>
      <c r="Z144" s="457"/>
      <c r="AA144" s="457"/>
      <c r="AB144" s="457"/>
      <c r="AC144" s="457"/>
      <c r="AD144" s="457"/>
      <c r="AE144" s="457"/>
      <c r="AF144" s="457"/>
      <c r="AG144" s="457"/>
      <c r="AH144" s="457"/>
      <c r="AI144" s="457"/>
      <c r="AJ144" s="457"/>
      <c r="AK144" s="457"/>
      <c r="AL144" s="457"/>
      <c r="AM144" s="457"/>
      <c r="AN144" s="457"/>
      <c r="AO144" s="457"/>
      <c r="AP144" s="457"/>
      <c r="AQ144" s="457"/>
      <c r="AR144" s="457"/>
    </row>
    <row r="145" spans="1:44" ht="12.75" customHeight="1">
      <c r="A145" s="457"/>
      <c r="B145" s="487"/>
      <c r="C145" s="458"/>
      <c r="D145" s="458"/>
      <c r="E145" s="458"/>
      <c r="F145" s="457"/>
      <c r="G145" s="457"/>
      <c r="H145" s="457"/>
      <c r="I145" s="457"/>
      <c r="J145" s="457"/>
      <c r="K145" s="457"/>
      <c r="L145" s="457"/>
      <c r="M145" s="457"/>
      <c r="N145" s="457"/>
      <c r="O145" s="457"/>
      <c r="P145" s="457"/>
      <c r="Q145" s="457"/>
      <c r="R145" s="457"/>
      <c r="S145" s="457"/>
      <c r="T145" s="457"/>
      <c r="U145" s="457"/>
      <c r="V145" s="457"/>
      <c r="W145" s="457"/>
      <c r="X145" s="457"/>
      <c r="Y145" s="457"/>
      <c r="Z145" s="457"/>
      <c r="AA145" s="457"/>
      <c r="AB145" s="457"/>
      <c r="AC145" s="457"/>
      <c r="AD145" s="457"/>
      <c r="AE145" s="457"/>
      <c r="AF145" s="457"/>
      <c r="AG145" s="457"/>
      <c r="AH145" s="457"/>
      <c r="AI145" s="457"/>
      <c r="AJ145" s="457"/>
      <c r="AK145" s="457"/>
      <c r="AL145" s="457"/>
      <c r="AM145" s="457"/>
      <c r="AN145" s="457"/>
      <c r="AO145" s="457"/>
      <c r="AP145" s="457"/>
      <c r="AQ145" s="457"/>
      <c r="AR145" s="457"/>
    </row>
    <row r="146" spans="1:44" ht="12.75" customHeight="1">
      <c r="A146" s="457"/>
      <c r="B146" s="487"/>
      <c r="C146" s="458"/>
      <c r="D146" s="458"/>
      <c r="E146" s="458"/>
      <c r="F146" s="457"/>
      <c r="G146" s="457"/>
      <c r="H146" s="457"/>
      <c r="I146" s="457"/>
      <c r="J146" s="457"/>
      <c r="K146" s="457"/>
      <c r="L146" s="457"/>
      <c r="M146" s="457"/>
      <c r="N146" s="457"/>
      <c r="O146" s="457"/>
      <c r="P146" s="457"/>
      <c r="Q146" s="457"/>
      <c r="R146" s="457"/>
      <c r="S146" s="457"/>
      <c r="T146" s="457"/>
      <c r="U146" s="457"/>
      <c r="V146" s="457"/>
      <c r="W146" s="457"/>
      <c r="X146" s="457"/>
      <c r="Y146" s="457"/>
      <c r="Z146" s="457"/>
      <c r="AA146" s="457"/>
      <c r="AB146" s="457"/>
      <c r="AC146" s="457"/>
      <c r="AD146" s="457"/>
      <c r="AE146" s="457"/>
      <c r="AF146" s="457"/>
      <c r="AG146" s="457"/>
      <c r="AH146" s="457"/>
      <c r="AI146" s="457"/>
      <c r="AJ146" s="457"/>
      <c r="AK146" s="457"/>
      <c r="AL146" s="457"/>
      <c r="AM146" s="457"/>
      <c r="AN146" s="457"/>
      <c r="AO146" s="457"/>
      <c r="AP146" s="457"/>
      <c r="AQ146" s="457"/>
      <c r="AR146" s="457"/>
    </row>
    <row r="147" spans="1:44" ht="12.75" customHeight="1">
      <c r="A147" s="457"/>
      <c r="B147" s="487"/>
      <c r="C147" s="458"/>
      <c r="D147" s="458"/>
      <c r="E147" s="458"/>
      <c r="F147" s="457"/>
      <c r="G147" s="457"/>
      <c r="H147" s="457"/>
      <c r="I147" s="457"/>
      <c r="J147" s="457"/>
      <c r="K147" s="457"/>
      <c r="L147" s="457"/>
      <c r="M147" s="457"/>
      <c r="N147" s="457"/>
      <c r="O147" s="457"/>
      <c r="P147" s="457"/>
      <c r="Q147" s="457"/>
      <c r="R147" s="457"/>
      <c r="S147" s="457"/>
      <c r="T147" s="457"/>
      <c r="U147" s="457"/>
      <c r="V147" s="457"/>
      <c r="W147" s="457"/>
      <c r="X147" s="457"/>
      <c r="Y147" s="457"/>
      <c r="Z147" s="457"/>
      <c r="AA147" s="457"/>
      <c r="AB147" s="457"/>
      <c r="AC147" s="457"/>
      <c r="AD147" s="457"/>
      <c r="AE147" s="457"/>
      <c r="AF147" s="457"/>
      <c r="AG147" s="457"/>
      <c r="AH147" s="457"/>
      <c r="AI147" s="457"/>
      <c r="AJ147" s="457"/>
      <c r="AK147" s="457"/>
      <c r="AL147" s="457"/>
      <c r="AM147" s="457"/>
      <c r="AN147" s="457"/>
      <c r="AO147" s="457"/>
      <c r="AP147" s="457"/>
      <c r="AQ147" s="457"/>
      <c r="AR147" s="457"/>
    </row>
    <row r="148" spans="1:44" ht="12.75" customHeight="1">
      <c r="A148" s="457"/>
      <c r="B148" s="487"/>
      <c r="C148" s="458"/>
      <c r="D148" s="458"/>
      <c r="E148" s="458"/>
      <c r="F148" s="457"/>
      <c r="G148" s="457"/>
      <c r="H148" s="457"/>
      <c r="I148" s="457"/>
      <c r="J148" s="457"/>
      <c r="K148" s="457"/>
      <c r="L148" s="457"/>
      <c r="M148" s="457"/>
      <c r="N148" s="457"/>
      <c r="O148" s="457"/>
      <c r="P148" s="457"/>
      <c r="Q148" s="457"/>
      <c r="R148" s="457"/>
      <c r="S148" s="457"/>
      <c r="T148" s="457"/>
      <c r="U148" s="457"/>
      <c r="V148" s="457"/>
      <c r="W148" s="457"/>
      <c r="X148" s="457"/>
      <c r="Y148" s="457"/>
      <c r="Z148" s="457"/>
      <c r="AA148" s="457"/>
      <c r="AB148" s="457"/>
      <c r="AC148" s="457"/>
      <c r="AD148" s="457"/>
      <c r="AE148" s="457"/>
      <c r="AF148" s="457"/>
      <c r="AG148" s="457"/>
      <c r="AH148" s="457"/>
      <c r="AI148" s="457"/>
      <c r="AJ148" s="457"/>
      <c r="AK148" s="457"/>
      <c r="AL148" s="457"/>
      <c r="AM148" s="457"/>
      <c r="AN148" s="457"/>
      <c r="AO148" s="457"/>
      <c r="AP148" s="457"/>
      <c r="AQ148" s="457"/>
      <c r="AR148" s="457"/>
    </row>
    <row r="149" spans="1:44" ht="12.75" customHeight="1">
      <c r="A149" s="457"/>
      <c r="B149" s="487"/>
      <c r="C149" s="458"/>
      <c r="D149" s="458"/>
      <c r="E149" s="458"/>
      <c r="F149" s="457"/>
      <c r="G149" s="457"/>
      <c r="H149" s="457"/>
      <c r="I149" s="457"/>
      <c r="J149" s="457"/>
      <c r="K149" s="457"/>
      <c r="L149" s="457"/>
      <c r="M149" s="457"/>
      <c r="N149" s="457"/>
      <c r="O149" s="457"/>
      <c r="P149" s="457"/>
      <c r="Q149" s="457"/>
      <c r="R149" s="457"/>
      <c r="S149" s="457"/>
      <c r="T149" s="457"/>
      <c r="U149" s="457"/>
      <c r="V149" s="457"/>
      <c r="W149" s="457"/>
      <c r="X149" s="457"/>
      <c r="Y149" s="457"/>
      <c r="Z149" s="457"/>
      <c r="AA149" s="457"/>
      <c r="AB149" s="457"/>
      <c r="AC149" s="457"/>
      <c r="AD149" s="457"/>
      <c r="AE149" s="457"/>
      <c r="AF149" s="457"/>
      <c r="AG149" s="457"/>
      <c r="AH149" s="457"/>
      <c r="AI149" s="457"/>
      <c r="AJ149" s="457"/>
      <c r="AK149" s="457"/>
      <c r="AL149" s="457"/>
      <c r="AM149" s="457"/>
      <c r="AN149" s="457"/>
      <c r="AO149" s="457"/>
      <c r="AP149" s="457"/>
      <c r="AQ149" s="457"/>
      <c r="AR149" s="457"/>
    </row>
    <row r="150" spans="1:44" ht="12.75" customHeight="1">
      <c r="A150" s="457"/>
      <c r="B150" s="487"/>
      <c r="C150" s="458"/>
      <c r="D150" s="458"/>
      <c r="E150" s="458"/>
      <c r="F150" s="457"/>
      <c r="G150" s="457"/>
      <c r="H150" s="457"/>
      <c r="I150" s="457"/>
      <c r="J150" s="457"/>
      <c r="K150" s="457"/>
      <c r="L150" s="457"/>
      <c r="M150" s="457"/>
      <c r="N150" s="457"/>
      <c r="O150" s="457"/>
      <c r="P150" s="457"/>
      <c r="Q150" s="457"/>
      <c r="R150" s="457"/>
      <c r="S150" s="457"/>
      <c r="T150" s="457"/>
      <c r="U150" s="457"/>
      <c r="V150" s="457"/>
      <c r="W150" s="457"/>
      <c r="X150" s="457"/>
      <c r="Y150" s="457"/>
      <c r="Z150" s="457"/>
      <c r="AA150" s="457"/>
      <c r="AB150" s="457"/>
      <c r="AC150" s="457"/>
      <c r="AD150" s="457"/>
      <c r="AE150" s="457"/>
      <c r="AF150" s="457"/>
      <c r="AG150" s="457"/>
      <c r="AH150" s="457"/>
      <c r="AI150" s="457"/>
      <c r="AJ150" s="457"/>
      <c r="AK150" s="457"/>
      <c r="AL150" s="457"/>
      <c r="AM150" s="457"/>
      <c r="AN150" s="457"/>
      <c r="AO150" s="457"/>
      <c r="AP150" s="457"/>
      <c r="AQ150" s="457"/>
      <c r="AR150" s="457"/>
    </row>
    <row r="151" spans="1:44" ht="12.75" customHeight="1">
      <c r="A151" s="457"/>
      <c r="B151" s="487"/>
      <c r="C151" s="458"/>
      <c r="D151" s="458"/>
      <c r="E151" s="458"/>
      <c r="F151" s="457"/>
      <c r="G151" s="457"/>
      <c r="H151" s="457"/>
      <c r="I151" s="457"/>
      <c r="J151" s="457"/>
      <c r="K151" s="457"/>
      <c r="L151" s="457"/>
      <c r="M151" s="457"/>
      <c r="N151" s="457"/>
      <c r="O151" s="457"/>
      <c r="P151" s="457"/>
      <c r="Q151" s="457"/>
      <c r="R151" s="457"/>
      <c r="S151" s="457"/>
      <c r="T151" s="457"/>
      <c r="U151" s="457"/>
      <c r="V151" s="457"/>
      <c r="W151" s="457"/>
      <c r="X151" s="457"/>
      <c r="Y151" s="457"/>
      <c r="Z151" s="457"/>
      <c r="AA151" s="457"/>
      <c r="AB151" s="457"/>
      <c r="AC151" s="457"/>
      <c r="AD151" s="457"/>
      <c r="AE151" s="457"/>
      <c r="AF151" s="457"/>
      <c r="AG151" s="457"/>
      <c r="AH151" s="457"/>
      <c r="AI151" s="457"/>
      <c r="AJ151" s="457"/>
      <c r="AK151" s="457"/>
      <c r="AL151" s="457"/>
      <c r="AM151" s="457"/>
      <c r="AN151" s="457"/>
      <c r="AO151" s="457"/>
      <c r="AP151" s="457"/>
      <c r="AQ151" s="457"/>
      <c r="AR151" s="457"/>
    </row>
    <row r="152" spans="1:44" ht="12.75" customHeight="1">
      <c r="A152" s="457"/>
      <c r="B152" s="487"/>
      <c r="C152" s="458"/>
      <c r="D152" s="458"/>
      <c r="E152" s="458"/>
      <c r="F152" s="457"/>
      <c r="G152" s="457"/>
      <c r="H152" s="457"/>
      <c r="I152" s="457"/>
      <c r="J152" s="457"/>
      <c r="K152" s="457"/>
      <c r="L152" s="457"/>
      <c r="M152" s="457"/>
      <c r="N152" s="457"/>
      <c r="O152" s="457"/>
      <c r="P152" s="457"/>
      <c r="Q152" s="457"/>
      <c r="R152" s="457"/>
      <c r="S152" s="457"/>
      <c r="T152" s="457"/>
      <c r="U152" s="457"/>
      <c r="V152" s="457"/>
      <c r="W152" s="457"/>
      <c r="X152" s="457"/>
      <c r="Y152" s="457"/>
      <c r="Z152" s="457"/>
      <c r="AA152" s="457"/>
      <c r="AB152" s="457"/>
      <c r="AC152" s="457"/>
      <c r="AD152" s="457"/>
      <c r="AE152" s="457"/>
      <c r="AF152" s="457"/>
      <c r="AG152" s="457"/>
      <c r="AH152" s="457"/>
      <c r="AI152" s="457"/>
      <c r="AJ152" s="457"/>
      <c r="AK152" s="457"/>
      <c r="AL152" s="457"/>
      <c r="AM152" s="457"/>
      <c r="AN152" s="457"/>
      <c r="AO152" s="457"/>
      <c r="AP152" s="457"/>
      <c r="AQ152" s="457"/>
      <c r="AR152" s="457"/>
    </row>
    <row r="153" spans="1:44" ht="12.75" customHeight="1">
      <c r="A153" s="457"/>
      <c r="B153" s="487"/>
      <c r="C153" s="458"/>
      <c r="D153" s="458"/>
      <c r="E153" s="458"/>
      <c r="F153" s="457"/>
      <c r="G153" s="457"/>
      <c r="H153" s="457"/>
      <c r="I153" s="457"/>
      <c r="J153" s="457"/>
      <c r="K153" s="457"/>
      <c r="L153" s="457"/>
      <c r="M153" s="457"/>
      <c r="N153" s="457"/>
      <c r="O153" s="457"/>
      <c r="P153" s="457"/>
      <c r="Q153" s="457"/>
      <c r="R153" s="457"/>
      <c r="S153" s="457"/>
      <c r="T153" s="457"/>
      <c r="U153" s="457"/>
      <c r="V153" s="457"/>
      <c r="W153" s="457"/>
      <c r="X153" s="457"/>
      <c r="Y153" s="457"/>
      <c r="Z153" s="457"/>
      <c r="AA153" s="457"/>
      <c r="AB153" s="457"/>
      <c r="AC153" s="457"/>
      <c r="AD153" s="457"/>
      <c r="AE153" s="457"/>
      <c r="AF153" s="457"/>
      <c r="AG153" s="457"/>
      <c r="AH153" s="457"/>
      <c r="AI153" s="457"/>
      <c r="AJ153" s="457"/>
      <c r="AK153" s="457"/>
      <c r="AL153" s="457"/>
      <c r="AM153" s="457"/>
      <c r="AN153" s="457"/>
      <c r="AO153" s="457"/>
      <c r="AP153" s="457"/>
      <c r="AQ153" s="457"/>
      <c r="AR153" s="457"/>
    </row>
    <row r="154" spans="1:44" ht="12.75" customHeight="1">
      <c r="A154" s="457"/>
      <c r="B154" s="487"/>
      <c r="C154" s="458"/>
      <c r="D154" s="458"/>
      <c r="E154" s="458"/>
      <c r="F154" s="457"/>
      <c r="G154" s="457"/>
      <c r="H154" s="457"/>
      <c r="I154" s="457"/>
      <c r="J154" s="457"/>
      <c r="K154" s="457"/>
      <c r="L154" s="457"/>
      <c r="M154" s="457"/>
      <c r="N154" s="457"/>
      <c r="O154" s="457"/>
      <c r="P154" s="457"/>
      <c r="Q154" s="457"/>
      <c r="R154" s="457"/>
      <c r="S154" s="457"/>
      <c r="T154" s="457"/>
      <c r="U154" s="457"/>
      <c r="V154" s="457"/>
      <c r="W154" s="457"/>
      <c r="X154" s="457"/>
      <c r="Y154" s="457"/>
      <c r="Z154" s="457"/>
      <c r="AA154" s="457"/>
      <c r="AB154" s="457"/>
      <c r="AC154" s="457"/>
      <c r="AD154" s="457"/>
      <c r="AE154" s="457"/>
      <c r="AF154" s="457"/>
      <c r="AG154" s="457"/>
      <c r="AH154" s="457"/>
      <c r="AI154" s="457"/>
      <c r="AJ154" s="457"/>
      <c r="AK154" s="457"/>
      <c r="AL154" s="457"/>
      <c r="AM154" s="457"/>
      <c r="AN154" s="457"/>
      <c r="AO154" s="457"/>
      <c r="AP154" s="457"/>
      <c r="AQ154" s="457"/>
      <c r="AR154" s="457"/>
    </row>
    <row r="155" spans="1:44" ht="12.75" customHeight="1">
      <c r="A155" s="457"/>
      <c r="B155" s="487"/>
      <c r="C155" s="458"/>
      <c r="D155" s="458"/>
      <c r="E155" s="458"/>
      <c r="F155" s="457"/>
      <c r="G155" s="457"/>
      <c r="H155" s="457"/>
      <c r="I155" s="457"/>
      <c r="J155" s="457"/>
      <c r="K155" s="457"/>
      <c r="L155" s="457"/>
      <c r="M155" s="457"/>
      <c r="N155" s="457"/>
      <c r="O155" s="457"/>
      <c r="P155" s="457"/>
      <c r="Q155" s="457"/>
      <c r="R155" s="457"/>
      <c r="S155" s="457"/>
      <c r="T155" s="457"/>
      <c r="U155" s="457"/>
      <c r="V155" s="457"/>
      <c r="W155" s="457"/>
      <c r="X155" s="457"/>
      <c r="Y155" s="457"/>
      <c r="Z155" s="457"/>
      <c r="AA155" s="457"/>
      <c r="AB155" s="457"/>
      <c r="AC155" s="457"/>
      <c r="AD155" s="457"/>
      <c r="AE155" s="457"/>
      <c r="AF155" s="457"/>
      <c r="AG155" s="457"/>
      <c r="AH155" s="457"/>
      <c r="AI155" s="457"/>
      <c r="AJ155" s="457"/>
      <c r="AK155" s="457"/>
      <c r="AL155" s="457"/>
      <c r="AM155" s="457"/>
      <c r="AN155" s="457"/>
      <c r="AO155" s="457"/>
      <c r="AP155" s="457"/>
      <c r="AQ155" s="457"/>
      <c r="AR155" s="457"/>
    </row>
    <row r="156" spans="1:44" ht="12.75" customHeight="1">
      <c r="A156" s="457"/>
      <c r="B156" s="487"/>
      <c r="C156" s="458"/>
      <c r="D156" s="458"/>
      <c r="E156" s="458"/>
      <c r="F156" s="457"/>
      <c r="G156" s="457"/>
      <c r="H156" s="457"/>
      <c r="I156" s="457"/>
      <c r="J156" s="457"/>
      <c r="K156" s="457"/>
      <c r="L156" s="457"/>
      <c r="M156" s="457"/>
      <c r="N156" s="457"/>
      <c r="O156" s="457"/>
      <c r="P156" s="457"/>
      <c r="Q156" s="457"/>
      <c r="R156" s="457"/>
      <c r="S156" s="457"/>
      <c r="T156" s="457"/>
      <c r="U156" s="457"/>
      <c r="V156" s="457"/>
      <c r="W156" s="457"/>
      <c r="X156" s="457"/>
      <c r="Y156" s="457"/>
      <c r="Z156" s="457"/>
      <c r="AA156" s="457"/>
      <c r="AB156" s="457"/>
      <c r="AC156" s="457"/>
      <c r="AD156" s="457"/>
      <c r="AE156" s="457"/>
      <c r="AF156" s="457"/>
      <c r="AG156" s="457"/>
      <c r="AH156" s="457"/>
      <c r="AI156" s="457"/>
      <c r="AJ156" s="457"/>
      <c r="AK156" s="457"/>
      <c r="AL156" s="457"/>
      <c r="AM156" s="457"/>
      <c r="AN156" s="457"/>
      <c r="AO156" s="457"/>
      <c r="AP156" s="457"/>
      <c r="AQ156" s="457"/>
      <c r="AR156" s="457"/>
    </row>
    <row r="157" spans="1:44" ht="12.75" customHeight="1">
      <c r="A157" s="457"/>
      <c r="B157" s="487"/>
      <c r="C157" s="458"/>
      <c r="D157" s="458"/>
      <c r="E157" s="458"/>
      <c r="F157" s="457"/>
      <c r="G157" s="457"/>
      <c r="H157" s="457"/>
      <c r="I157" s="457"/>
      <c r="J157" s="457"/>
      <c r="K157" s="457"/>
      <c r="L157" s="457"/>
      <c r="M157" s="457"/>
      <c r="N157" s="457"/>
      <c r="O157" s="457"/>
      <c r="P157" s="457"/>
      <c r="Q157" s="457"/>
      <c r="R157" s="457"/>
      <c r="S157" s="457"/>
      <c r="T157" s="457"/>
      <c r="U157" s="457"/>
      <c r="V157" s="457"/>
      <c r="W157" s="457"/>
      <c r="X157" s="457"/>
      <c r="Y157" s="457"/>
      <c r="Z157" s="457"/>
      <c r="AA157" s="457"/>
      <c r="AB157" s="457"/>
      <c r="AC157" s="457"/>
      <c r="AD157" s="457"/>
      <c r="AE157" s="457"/>
      <c r="AF157" s="457"/>
      <c r="AG157" s="457"/>
      <c r="AH157" s="457"/>
      <c r="AI157" s="457"/>
      <c r="AJ157" s="457"/>
      <c r="AK157" s="457"/>
      <c r="AL157" s="457"/>
      <c r="AM157" s="457"/>
      <c r="AN157" s="457"/>
      <c r="AO157" s="457"/>
      <c r="AP157" s="457"/>
      <c r="AQ157" s="457"/>
      <c r="AR157" s="457"/>
    </row>
    <row r="158" spans="1:44" ht="12.75" customHeight="1">
      <c r="A158" s="457"/>
      <c r="B158" s="487"/>
      <c r="C158" s="458"/>
      <c r="D158" s="458"/>
      <c r="E158" s="458"/>
      <c r="F158" s="457"/>
      <c r="G158" s="457"/>
      <c r="H158" s="457"/>
      <c r="I158" s="457"/>
      <c r="J158" s="457"/>
      <c r="K158" s="457"/>
      <c r="L158" s="457"/>
      <c r="M158" s="457"/>
      <c r="N158" s="457"/>
      <c r="O158" s="457"/>
      <c r="P158" s="457"/>
      <c r="Q158" s="457"/>
      <c r="R158" s="457"/>
      <c r="S158" s="457"/>
      <c r="T158" s="457"/>
      <c r="U158" s="457"/>
      <c r="V158" s="457"/>
      <c r="W158" s="457"/>
      <c r="X158" s="457"/>
      <c r="Y158" s="457"/>
      <c r="Z158" s="457"/>
      <c r="AA158" s="457"/>
      <c r="AB158" s="457"/>
      <c r="AC158" s="457"/>
      <c r="AD158" s="457"/>
      <c r="AE158" s="457"/>
      <c r="AF158" s="457"/>
      <c r="AG158" s="457"/>
      <c r="AH158" s="457"/>
      <c r="AI158" s="457"/>
      <c r="AJ158" s="457"/>
      <c r="AK158" s="457"/>
      <c r="AL158" s="457"/>
      <c r="AM158" s="457"/>
      <c r="AN158" s="457"/>
      <c r="AO158" s="457"/>
      <c r="AP158" s="457"/>
      <c r="AQ158" s="457"/>
      <c r="AR158" s="457"/>
    </row>
    <row r="159" spans="1:44" ht="12.75" customHeight="1">
      <c r="A159" s="457"/>
      <c r="B159" s="487"/>
      <c r="C159" s="458"/>
      <c r="D159" s="458"/>
      <c r="E159" s="458"/>
      <c r="F159" s="457"/>
      <c r="G159" s="457"/>
      <c r="H159" s="457"/>
      <c r="I159" s="457"/>
      <c r="J159" s="457"/>
      <c r="K159" s="457"/>
      <c r="L159" s="457"/>
      <c r="M159" s="457"/>
      <c r="N159" s="457"/>
      <c r="O159" s="457"/>
      <c r="P159" s="457"/>
      <c r="Q159" s="457"/>
      <c r="R159" s="457"/>
      <c r="S159" s="457"/>
      <c r="T159" s="457"/>
      <c r="U159" s="457"/>
      <c r="V159" s="457"/>
      <c r="W159" s="457"/>
      <c r="X159" s="457"/>
      <c r="Y159" s="457"/>
      <c r="Z159" s="457"/>
      <c r="AA159" s="457"/>
      <c r="AB159" s="457"/>
      <c r="AC159" s="457"/>
      <c r="AD159" s="457"/>
      <c r="AE159" s="457"/>
      <c r="AF159" s="457"/>
      <c r="AG159" s="457"/>
      <c r="AH159" s="457"/>
      <c r="AI159" s="457"/>
      <c r="AJ159" s="457"/>
      <c r="AK159" s="457"/>
      <c r="AL159" s="457"/>
      <c r="AM159" s="457"/>
      <c r="AN159" s="457"/>
      <c r="AO159" s="457"/>
      <c r="AP159" s="457"/>
      <c r="AQ159" s="457"/>
      <c r="AR159" s="457"/>
    </row>
    <row r="160" spans="1:44" ht="12.75" customHeight="1">
      <c r="A160" s="457"/>
      <c r="B160" s="487"/>
      <c r="C160" s="458"/>
      <c r="D160" s="458"/>
      <c r="E160" s="458"/>
      <c r="F160" s="457"/>
      <c r="G160" s="457"/>
      <c r="H160" s="457"/>
      <c r="I160" s="457"/>
      <c r="J160" s="457"/>
      <c r="K160" s="457"/>
      <c r="L160" s="457"/>
      <c r="M160" s="457"/>
      <c r="N160" s="457"/>
      <c r="O160" s="457"/>
      <c r="P160" s="457"/>
      <c r="Q160" s="457"/>
      <c r="R160" s="457"/>
      <c r="S160" s="457"/>
      <c r="T160" s="457"/>
      <c r="U160" s="457"/>
      <c r="V160" s="457"/>
      <c r="W160" s="457"/>
      <c r="X160" s="457"/>
      <c r="Y160" s="457"/>
      <c r="Z160" s="457"/>
      <c r="AA160" s="457"/>
      <c r="AB160" s="457"/>
      <c r="AC160" s="457"/>
      <c r="AD160" s="457"/>
      <c r="AE160" s="457"/>
      <c r="AF160" s="457"/>
      <c r="AG160" s="457"/>
      <c r="AH160" s="457"/>
      <c r="AI160" s="457"/>
      <c r="AJ160" s="457"/>
      <c r="AK160" s="457"/>
      <c r="AL160" s="457"/>
      <c r="AM160" s="457"/>
      <c r="AN160" s="457"/>
      <c r="AO160" s="457"/>
      <c r="AP160" s="457"/>
      <c r="AQ160" s="457"/>
      <c r="AR160" s="457"/>
    </row>
    <row r="161" spans="1:44" ht="12.75" customHeight="1">
      <c r="A161" s="457"/>
      <c r="B161" s="487"/>
      <c r="C161" s="458"/>
      <c r="D161" s="458"/>
      <c r="E161" s="458"/>
      <c r="F161" s="457"/>
      <c r="G161" s="457"/>
      <c r="H161" s="457"/>
      <c r="I161" s="457"/>
      <c r="J161" s="457"/>
      <c r="K161" s="457"/>
      <c r="L161" s="457"/>
      <c r="M161" s="457"/>
      <c r="N161" s="457"/>
      <c r="O161" s="457"/>
      <c r="P161" s="457"/>
      <c r="Q161" s="457"/>
      <c r="R161" s="457"/>
      <c r="S161" s="457"/>
      <c r="T161" s="457"/>
      <c r="U161" s="457"/>
      <c r="V161" s="457"/>
      <c r="W161" s="457"/>
      <c r="X161" s="457"/>
      <c r="Y161" s="457"/>
      <c r="Z161" s="457"/>
      <c r="AA161" s="457"/>
      <c r="AB161" s="457"/>
      <c r="AC161" s="457"/>
      <c r="AD161" s="457"/>
      <c r="AE161" s="457"/>
      <c r="AF161" s="457"/>
      <c r="AG161" s="457"/>
      <c r="AH161" s="457"/>
      <c r="AI161" s="457"/>
      <c r="AJ161" s="457"/>
      <c r="AK161" s="457"/>
      <c r="AL161" s="457"/>
      <c r="AM161" s="457"/>
      <c r="AN161" s="457"/>
      <c r="AO161" s="457"/>
      <c r="AP161" s="457"/>
      <c r="AQ161" s="457"/>
      <c r="AR161" s="457"/>
    </row>
    <row r="162" spans="1:44" ht="12.75" customHeight="1">
      <c r="A162" s="457"/>
      <c r="B162" s="487"/>
      <c r="C162" s="458"/>
      <c r="D162" s="458"/>
      <c r="E162" s="458"/>
      <c r="F162" s="457"/>
      <c r="G162" s="457"/>
      <c r="H162" s="457"/>
      <c r="I162" s="457"/>
      <c r="J162" s="457"/>
      <c r="K162" s="457"/>
      <c r="L162" s="457"/>
      <c r="M162" s="457"/>
      <c r="N162" s="457"/>
      <c r="O162" s="457"/>
      <c r="P162" s="457"/>
      <c r="Q162" s="457"/>
      <c r="R162" s="457"/>
      <c r="S162" s="457"/>
      <c r="T162" s="457"/>
      <c r="U162" s="457"/>
      <c r="V162" s="457"/>
      <c r="W162" s="457"/>
      <c r="X162" s="457"/>
      <c r="Y162" s="457"/>
      <c r="Z162" s="457"/>
      <c r="AA162" s="457"/>
      <c r="AB162" s="457"/>
      <c r="AC162" s="457"/>
      <c r="AD162" s="457"/>
      <c r="AE162" s="457"/>
      <c r="AF162" s="457"/>
      <c r="AG162" s="457"/>
      <c r="AH162" s="457"/>
      <c r="AI162" s="457"/>
      <c r="AJ162" s="457"/>
      <c r="AK162" s="457"/>
      <c r="AL162" s="457"/>
      <c r="AM162" s="457"/>
      <c r="AN162" s="457"/>
      <c r="AO162" s="457"/>
      <c r="AP162" s="457"/>
      <c r="AQ162" s="457"/>
      <c r="AR162" s="457"/>
    </row>
    <row r="163" spans="1:44" ht="12.75" customHeight="1">
      <c r="A163" s="457"/>
      <c r="B163" s="487"/>
      <c r="C163" s="458"/>
      <c r="D163" s="458"/>
      <c r="E163" s="458"/>
      <c r="F163" s="457"/>
      <c r="G163" s="457"/>
      <c r="H163" s="457"/>
      <c r="I163" s="457"/>
      <c r="J163" s="457"/>
      <c r="K163" s="457"/>
      <c r="L163" s="457"/>
      <c r="M163" s="457"/>
      <c r="N163" s="457"/>
      <c r="O163" s="457"/>
      <c r="P163" s="457"/>
      <c r="Q163" s="457"/>
      <c r="R163" s="457"/>
      <c r="S163" s="457"/>
      <c r="T163" s="457"/>
      <c r="U163" s="457"/>
      <c r="V163" s="457"/>
      <c r="W163" s="457"/>
      <c r="X163" s="457"/>
      <c r="Y163" s="457"/>
      <c r="Z163" s="457"/>
      <c r="AA163" s="457"/>
      <c r="AB163" s="457"/>
      <c r="AC163" s="457"/>
      <c r="AD163" s="457"/>
      <c r="AE163" s="457"/>
      <c r="AF163" s="457"/>
      <c r="AG163" s="457"/>
      <c r="AH163" s="457"/>
      <c r="AI163" s="457"/>
      <c r="AJ163" s="457"/>
      <c r="AK163" s="457"/>
      <c r="AL163" s="457"/>
      <c r="AM163" s="457"/>
      <c r="AN163" s="457"/>
      <c r="AO163" s="457"/>
      <c r="AP163" s="457"/>
      <c r="AQ163" s="457"/>
      <c r="AR163" s="457"/>
    </row>
    <row r="164" spans="1:44" ht="12.75" customHeight="1">
      <c r="A164" s="457"/>
      <c r="B164" s="487"/>
      <c r="C164" s="458"/>
      <c r="D164" s="458"/>
      <c r="E164" s="458"/>
      <c r="F164" s="457"/>
      <c r="G164" s="457"/>
      <c r="H164" s="457"/>
      <c r="I164" s="457"/>
      <c r="J164" s="457"/>
      <c r="K164" s="457"/>
      <c r="L164" s="457"/>
      <c r="M164" s="457"/>
      <c r="N164" s="457"/>
      <c r="O164" s="457"/>
      <c r="P164" s="457"/>
      <c r="Q164" s="457"/>
      <c r="R164" s="457"/>
      <c r="S164" s="457"/>
      <c r="T164" s="457"/>
      <c r="U164" s="457"/>
      <c r="V164" s="457"/>
      <c r="W164" s="457"/>
      <c r="X164" s="457"/>
      <c r="Y164" s="457"/>
      <c r="Z164" s="457"/>
      <c r="AA164" s="457"/>
      <c r="AB164" s="457"/>
      <c r="AC164" s="457"/>
      <c r="AD164" s="457"/>
      <c r="AE164" s="457"/>
      <c r="AF164" s="457"/>
      <c r="AG164" s="457"/>
      <c r="AH164" s="457"/>
      <c r="AI164" s="457"/>
      <c r="AJ164" s="457"/>
      <c r="AK164" s="457"/>
      <c r="AL164" s="457"/>
      <c r="AM164" s="457"/>
      <c r="AN164" s="457"/>
      <c r="AO164" s="457"/>
      <c r="AP164" s="457"/>
      <c r="AQ164" s="457"/>
      <c r="AR164" s="457"/>
    </row>
    <row r="165" spans="1:44" ht="12.75" customHeight="1">
      <c r="A165" s="457"/>
      <c r="B165" s="487"/>
      <c r="C165" s="458"/>
      <c r="D165" s="458"/>
      <c r="E165" s="458"/>
      <c r="F165" s="457"/>
      <c r="G165" s="457"/>
      <c r="H165" s="457"/>
      <c r="I165" s="457"/>
      <c r="J165" s="457"/>
      <c r="K165" s="457"/>
      <c r="L165" s="457"/>
      <c r="M165" s="457"/>
      <c r="N165" s="457"/>
      <c r="O165" s="457"/>
      <c r="P165" s="457"/>
      <c r="Q165" s="457"/>
      <c r="R165" s="457"/>
      <c r="S165" s="457"/>
      <c r="T165" s="457"/>
      <c r="U165" s="457"/>
      <c r="V165" s="457"/>
      <c r="W165" s="457"/>
      <c r="X165" s="457"/>
      <c r="Y165" s="457"/>
      <c r="Z165" s="457"/>
      <c r="AA165" s="457"/>
      <c r="AB165" s="457"/>
      <c r="AC165" s="457"/>
      <c r="AD165" s="457"/>
      <c r="AE165" s="457"/>
      <c r="AF165" s="457"/>
      <c r="AG165" s="457"/>
      <c r="AH165" s="457"/>
      <c r="AI165" s="457"/>
      <c r="AJ165" s="457"/>
      <c r="AK165" s="457"/>
      <c r="AL165" s="457"/>
      <c r="AM165" s="457"/>
      <c r="AN165" s="457"/>
      <c r="AO165" s="457"/>
      <c r="AP165" s="457"/>
      <c r="AQ165" s="457"/>
      <c r="AR165" s="457"/>
    </row>
    <row r="166" spans="1:44" ht="12.75" customHeight="1">
      <c r="A166" s="457"/>
      <c r="B166" s="487"/>
      <c r="C166" s="458"/>
      <c r="D166" s="458"/>
      <c r="E166" s="458"/>
      <c r="F166" s="457"/>
      <c r="G166" s="457"/>
      <c r="H166" s="457"/>
      <c r="I166" s="457"/>
      <c r="J166" s="457"/>
      <c r="K166" s="457"/>
      <c r="L166" s="457"/>
      <c r="M166" s="457"/>
      <c r="N166" s="457"/>
      <c r="O166" s="457"/>
      <c r="P166" s="457"/>
      <c r="Q166" s="457"/>
      <c r="R166" s="457"/>
      <c r="S166" s="457"/>
      <c r="T166" s="457"/>
      <c r="U166" s="457"/>
      <c r="V166" s="457"/>
      <c r="W166" s="457"/>
      <c r="X166" s="457"/>
      <c r="Y166" s="457"/>
      <c r="Z166" s="457"/>
      <c r="AA166" s="457"/>
      <c r="AB166" s="457"/>
      <c r="AC166" s="457"/>
      <c r="AD166" s="457"/>
      <c r="AE166" s="457"/>
      <c r="AF166" s="457"/>
      <c r="AG166" s="457"/>
      <c r="AH166" s="457"/>
      <c r="AI166" s="457"/>
      <c r="AJ166" s="457"/>
      <c r="AK166" s="457"/>
      <c r="AL166" s="457"/>
      <c r="AM166" s="457"/>
      <c r="AN166" s="457"/>
      <c r="AO166" s="457"/>
      <c r="AP166" s="457"/>
      <c r="AQ166" s="457"/>
      <c r="AR166" s="457"/>
    </row>
    <row r="167" spans="1:44" ht="12.75" customHeight="1">
      <c r="A167" s="457"/>
      <c r="B167" s="487"/>
      <c r="C167" s="458"/>
      <c r="D167" s="458"/>
      <c r="E167" s="458"/>
      <c r="F167" s="457"/>
      <c r="G167" s="457"/>
      <c r="H167" s="457"/>
      <c r="I167" s="457"/>
      <c r="J167" s="457"/>
      <c r="K167" s="457"/>
      <c r="L167" s="457"/>
      <c r="M167" s="457"/>
      <c r="N167" s="457"/>
      <c r="O167" s="457"/>
      <c r="P167" s="457"/>
      <c r="Q167" s="457"/>
      <c r="R167" s="457"/>
      <c r="S167" s="457"/>
      <c r="T167" s="457"/>
      <c r="U167" s="457"/>
      <c r="V167" s="457"/>
      <c r="W167" s="457"/>
      <c r="X167" s="457"/>
      <c r="Y167" s="457"/>
      <c r="Z167" s="457"/>
      <c r="AA167" s="457"/>
      <c r="AB167" s="457"/>
      <c r="AC167" s="457"/>
      <c r="AD167" s="457"/>
      <c r="AE167" s="457"/>
      <c r="AF167" s="457"/>
      <c r="AG167" s="457"/>
      <c r="AH167" s="457"/>
      <c r="AI167" s="457"/>
      <c r="AJ167" s="457"/>
      <c r="AK167" s="457"/>
      <c r="AL167" s="457"/>
      <c r="AM167" s="457"/>
      <c r="AN167" s="457"/>
      <c r="AO167" s="457"/>
      <c r="AP167" s="457"/>
      <c r="AQ167" s="457"/>
      <c r="AR167" s="457"/>
    </row>
    <row r="168" spans="1:44" ht="12.75" customHeight="1">
      <c r="A168" s="457"/>
      <c r="B168" s="487"/>
      <c r="C168" s="458"/>
      <c r="D168" s="458"/>
      <c r="E168" s="458"/>
      <c r="F168" s="457"/>
      <c r="G168" s="457"/>
      <c r="H168" s="457"/>
      <c r="I168" s="457"/>
      <c r="J168" s="457"/>
      <c r="K168" s="457"/>
      <c r="L168" s="457"/>
      <c r="M168" s="457"/>
      <c r="N168" s="457"/>
      <c r="O168" s="457"/>
      <c r="P168" s="457"/>
      <c r="Q168" s="457"/>
      <c r="R168" s="457"/>
      <c r="S168" s="457"/>
      <c r="T168" s="457"/>
      <c r="U168" s="457"/>
      <c r="V168" s="457"/>
      <c r="W168" s="457"/>
      <c r="X168" s="457"/>
      <c r="Y168" s="457"/>
      <c r="Z168" s="457"/>
      <c r="AA168" s="457"/>
      <c r="AB168" s="457"/>
      <c r="AC168" s="457"/>
      <c r="AD168" s="457"/>
      <c r="AE168" s="457"/>
      <c r="AF168" s="457"/>
      <c r="AG168" s="457"/>
      <c r="AH168" s="457"/>
      <c r="AI168" s="457"/>
      <c r="AJ168" s="457"/>
      <c r="AK168" s="457"/>
      <c r="AL168" s="457"/>
      <c r="AM168" s="457"/>
      <c r="AN168" s="457"/>
      <c r="AO168" s="457"/>
      <c r="AP168" s="457"/>
      <c r="AQ168" s="457"/>
      <c r="AR168" s="457"/>
    </row>
    <row r="169" spans="1:44" ht="12.75" customHeight="1">
      <c r="A169" s="457"/>
      <c r="B169" s="487"/>
      <c r="C169" s="458"/>
      <c r="D169" s="458"/>
      <c r="E169" s="458"/>
      <c r="F169" s="457"/>
      <c r="G169" s="457"/>
      <c r="H169" s="457"/>
      <c r="I169" s="457"/>
      <c r="J169" s="457"/>
      <c r="K169" s="457"/>
      <c r="L169" s="457"/>
      <c r="M169" s="457"/>
      <c r="N169" s="457"/>
      <c r="O169" s="457"/>
      <c r="P169" s="457"/>
      <c r="Q169" s="457"/>
      <c r="R169" s="457"/>
      <c r="S169" s="457"/>
      <c r="T169" s="457"/>
      <c r="U169" s="457"/>
      <c r="V169" s="457"/>
      <c r="W169" s="457"/>
      <c r="X169" s="457"/>
      <c r="Y169" s="457"/>
      <c r="Z169" s="457"/>
      <c r="AA169" s="457"/>
      <c r="AB169" s="457"/>
      <c r="AC169" s="457"/>
      <c r="AD169" s="457"/>
      <c r="AE169" s="457"/>
      <c r="AF169" s="457"/>
      <c r="AG169" s="457"/>
      <c r="AH169" s="457"/>
      <c r="AI169" s="457"/>
      <c r="AJ169" s="457"/>
      <c r="AK169" s="457"/>
      <c r="AL169" s="457"/>
      <c r="AM169" s="457"/>
      <c r="AN169" s="457"/>
      <c r="AO169" s="457"/>
      <c r="AP169" s="457"/>
      <c r="AQ169" s="457"/>
      <c r="AR169" s="457"/>
    </row>
    <row r="170" spans="1:44" ht="12.75" customHeight="1">
      <c r="A170" s="457"/>
      <c r="B170" s="487"/>
      <c r="C170" s="458"/>
      <c r="D170" s="458"/>
      <c r="E170" s="458"/>
      <c r="F170" s="457"/>
      <c r="G170" s="457"/>
      <c r="H170" s="457"/>
      <c r="I170" s="457"/>
      <c r="J170" s="457"/>
      <c r="K170" s="457"/>
      <c r="L170" s="457"/>
      <c r="M170" s="457"/>
      <c r="N170" s="457"/>
      <c r="O170" s="457"/>
      <c r="P170" s="457"/>
      <c r="Q170" s="457"/>
      <c r="R170" s="457"/>
      <c r="S170" s="457"/>
      <c r="T170" s="457"/>
      <c r="U170" s="457"/>
      <c r="V170" s="457"/>
      <c r="W170" s="457"/>
      <c r="X170" s="457"/>
      <c r="Y170" s="457"/>
      <c r="Z170" s="457"/>
      <c r="AA170" s="457"/>
      <c r="AB170" s="457"/>
      <c r="AC170" s="457"/>
      <c r="AD170" s="457"/>
      <c r="AE170" s="457"/>
      <c r="AF170" s="457"/>
      <c r="AG170" s="457"/>
      <c r="AH170" s="457"/>
      <c r="AI170" s="457"/>
      <c r="AJ170" s="457"/>
      <c r="AK170" s="457"/>
      <c r="AL170" s="457"/>
      <c r="AM170" s="457"/>
      <c r="AN170" s="457"/>
      <c r="AO170" s="457"/>
      <c r="AP170" s="457"/>
      <c r="AQ170" s="457"/>
      <c r="AR170" s="457"/>
    </row>
    <row r="171" spans="1:44" ht="12.75" customHeight="1">
      <c r="A171" s="457"/>
      <c r="B171" s="487"/>
      <c r="C171" s="458"/>
      <c r="D171" s="458"/>
      <c r="E171" s="458"/>
      <c r="F171" s="457"/>
      <c r="G171" s="457"/>
      <c r="H171" s="457"/>
      <c r="I171" s="457"/>
      <c r="J171" s="457"/>
      <c r="K171" s="457"/>
      <c r="L171" s="457"/>
      <c r="M171" s="457"/>
      <c r="N171" s="457"/>
      <c r="O171" s="457"/>
      <c r="P171" s="457"/>
      <c r="Q171" s="457"/>
      <c r="R171" s="457"/>
      <c r="S171" s="457"/>
      <c r="T171" s="457"/>
      <c r="U171" s="457"/>
      <c r="V171" s="457"/>
      <c r="W171" s="457"/>
      <c r="X171" s="457"/>
      <c r="Y171" s="457"/>
      <c r="Z171" s="457"/>
      <c r="AA171" s="457"/>
      <c r="AB171" s="457"/>
      <c r="AC171" s="457"/>
      <c r="AD171" s="457"/>
      <c r="AE171" s="457"/>
      <c r="AF171" s="457"/>
      <c r="AG171" s="457"/>
      <c r="AH171" s="457"/>
      <c r="AI171" s="457"/>
      <c r="AJ171" s="457"/>
      <c r="AK171" s="457"/>
      <c r="AL171" s="457"/>
      <c r="AM171" s="457"/>
      <c r="AN171" s="457"/>
      <c r="AO171" s="457"/>
      <c r="AP171" s="457"/>
      <c r="AQ171" s="457"/>
      <c r="AR171" s="457"/>
    </row>
    <row r="172" spans="1:44" ht="12.75" customHeight="1">
      <c r="A172" s="457"/>
      <c r="B172" s="487"/>
      <c r="C172" s="458"/>
      <c r="D172" s="458"/>
      <c r="E172" s="458"/>
      <c r="F172" s="457"/>
      <c r="G172" s="457"/>
      <c r="H172" s="457"/>
      <c r="I172" s="457"/>
      <c r="J172" s="457"/>
      <c r="K172" s="457"/>
      <c r="L172" s="457"/>
      <c r="M172" s="457"/>
      <c r="N172" s="457"/>
      <c r="O172" s="457"/>
      <c r="P172" s="457"/>
      <c r="Q172" s="457"/>
      <c r="R172" s="457"/>
      <c r="S172" s="457"/>
      <c r="T172" s="457"/>
      <c r="U172" s="457"/>
      <c r="V172" s="457"/>
      <c r="W172" s="457"/>
      <c r="X172" s="457"/>
      <c r="Y172" s="457"/>
      <c r="Z172" s="457"/>
      <c r="AA172" s="457"/>
      <c r="AB172" s="457"/>
      <c r="AC172" s="457"/>
      <c r="AD172" s="457"/>
      <c r="AE172" s="457"/>
      <c r="AF172" s="457"/>
      <c r="AG172" s="457"/>
      <c r="AH172" s="457"/>
      <c r="AI172" s="457"/>
      <c r="AJ172" s="457"/>
      <c r="AK172" s="457"/>
      <c r="AL172" s="457"/>
      <c r="AM172" s="457"/>
      <c r="AN172" s="457"/>
      <c r="AO172" s="457"/>
      <c r="AP172" s="457"/>
      <c r="AQ172" s="457"/>
      <c r="AR172" s="457"/>
    </row>
    <row r="173" spans="1:44" ht="12.75" customHeight="1">
      <c r="A173" s="457"/>
      <c r="B173" s="487"/>
      <c r="C173" s="458"/>
      <c r="D173" s="458"/>
      <c r="E173" s="458"/>
      <c r="F173" s="457"/>
      <c r="G173" s="457"/>
      <c r="H173" s="457"/>
      <c r="I173" s="457"/>
      <c r="J173" s="457"/>
      <c r="K173" s="457"/>
      <c r="L173" s="457"/>
      <c r="M173" s="457"/>
      <c r="N173" s="457"/>
      <c r="O173" s="457"/>
      <c r="P173" s="457"/>
      <c r="Q173" s="457"/>
      <c r="R173" s="457"/>
      <c r="S173" s="457"/>
      <c r="T173" s="457"/>
      <c r="U173" s="457"/>
      <c r="V173" s="457"/>
      <c r="W173" s="457"/>
      <c r="X173" s="457"/>
      <c r="Y173" s="457"/>
      <c r="Z173" s="457"/>
      <c r="AA173" s="457"/>
      <c r="AB173" s="457"/>
      <c r="AC173" s="457"/>
      <c r="AD173" s="457"/>
      <c r="AE173" s="457"/>
      <c r="AF173" s="457"/>
      <c r="AG173" s="457"/>
      <c r="AH173" s="457"/>
      <c r="AI173" s="457"/>
      <c r="AJ173" s="457"/>
      <c r="AK173" s="457"/>
      <c r="AL173" s="457"/>
      <c r="AM173" s="457"/>
      <c r="AN173" s="457"/>
      <c r="AO173" s="457"/>
      <c r="AP173" s="457"/>
      <c r="AQ173" s="457"/>
      <c r="AR173" s="457"/>
    </row>
    <row r="174" spans="1:44" ht="12.75" customHeight="1">
      <c r="A174" s="457"/>
      <c r="B174" s="487"/>
      <c r="C174" s="458"/>
      <c r="D174" s="458"/>
      <c r="E174" s="458"/>
      <c r="F174" s="457"/>
      <c r="G174" s="457"/>
      <c r="H174" s="457"/>
      <c r="I174" s="457"/>
      <c r="J174" s="457"/>
      <c r="K174" s="457"/>
      <c r="L174" s="457"/>
      <c r="M174" s="457"/>
      <c r="N174" s="457"/>
      <c r="O174" s="457"/>
      <c r="P174" s="457"/>
      <c r="Q174" s="457"/>
      <c r="R174" s="457"/>
      <c r="S174" s="457"/>
      <c r="T174" s="457"/>
      <c r="U174" s="457"/>
      <c r="V174" s="457"/>
      <c r="W174" s="457"/>
      <c r="X174" s="457"/>
      <c r="Y174" s="457"/>
      <c r="Z174" s="457"/>
      <c r="AA174" s="457"/>
      <c r="AB174" s="457"/>
      <c r="AC174" s="457"/>
      <c r="AD174" s="457"/>
      <c r="AE174" s="457"/>
      <c r="AF174" s="457"/>
      <c r="AG174" s="457"/>
      <c r="AH174" s="457"/>
      <c r="AI174" s="457"/>
      <c r="AJ174" s="457"/>
      <c r="AK174" s="457"/>
      <c r="AL174" s="457"/>
      <c r="AM174" s="457"/>
      <c r="AN174" s="457"/>
      <c r="AO174" s="457"/>
      <c r="AP174" s="457"/>
      <c r="AQ174" s="457"/>
      <c r="AR174" s="457"/>
    </row>
    <row r="175" spans="1:44" ht="12.75" customHeight="1">
      <c r="A175" s="457"/>
      <c r="B175" s="487"/>
      <c r="C175" s="458"/>
      <c r="D175" s="458"/>
      <c r="E175" s="458"/>
      <c r="F175" s="457"/>
      <c r="G175" s="457"/>
      <c r="H175" s="457"/>
      <c r="I175" s="457"/>
      <c r="J175" s="457"/>
      <c r="K175" s="457"/>
      <c r="L175" s="457"/>
      <c r="M175" s="457"/>
      <c r="N175" s="457"/>
      <c r="O175" s="457"/>
      <c r="P175" s="457"/>
      <c r="Q175" s="457"/>
      <c r="R175" s="457"/>
      <c r="S175" s="457"/>
      <c r="T175" s="457"/>
      <c r="U175" s="457"/>
      <c r="V175" s="457"/>
      <c r="W175" s="457"/>
      <c r="X175" s="457"/>
      <c r="Y175" s="457"/>
      <c r="Z175" s="457"/>
      <c r="AA175" s="457"/>
      <c r="AB175" s="457"/>
      <c r="AC175" s="457"/>
      <c r="AD175" s="457"/>
      <c r="AE175" s="457"/>
      <c r="AF175" s="457"/>
      <c r="AG175" s="457"/>
      <c r="AH175" s="457"/>
      <c r="AI175" s="457"/>
      <c r="AJ175" s="457"/>
      <c r="AK175" s="457"/>
      <c r="AL175" s="457"/>
      <c r="AM175" s="457"/>
      <c r="AN175" s="457"/>
      <c r="AO175" s="457"/>
      <c r="AP175" s="457"/>
      <c r="AQ175" s="457"/>
      <c r="AR175" s="457"/>
    </row>
    <row r="176" spans="1:44" ht="12.75" customHeight="1">
      <c r="A176" s="457"/>
      <c r="B176" s="487"/>
      <c r="C176" s="458"/>
      <c r="D176" s="458"/>
      <c r="E176" s="458"/>
      <c r="F176" s="457"/>
      <c r="G176" s="457"/>
      <c r="H176" s="457"/>
      <c r="I176" s="457"/>
      <c r="J176" s="457"/>
      <c r="K176" s="457"/>
      <c r="L176" s="457"/>
      <c r="M176" s="457"/>
      <c r="N176" s="457"/>
      <c r="O176" s="457"/>
      <c r="P176" s="457"/>
      <c r="Q176" s="457"/>
      <c r="R176" s="457"/>
      <c r="S176" s="457"/>
      <c r="T176" s="457"/>
      <c r="U176" s="457"/>
      <c r="V176" s="457"/>
      <c r="W176" s="457"/>
      <c r="X176" s="457"/>
      <c r="Y176" s="457"/>
      <c r="Z176" s="457"/>
      <c r="AA176" s="457"/>
      <c r="AB176" s="457"/>
      <c r="AC176" s="457"/>
      <c r="AD176" s="457"/>
      <c r="AE176" s="457"/>
      <c r="AF176" s="457"/>
      <c r="AG176" s="457"/>
      <c r="AH176" s="457"/>
      <c r="AI176" s="457"/>
      <c r="AJ176" s="457"/>
      <c r="AK176" s="457"/>
      <c r="AL176" s="457"/>
      <c r="AM176" s="457"/>
      <c r="AN176" s="457"/>
      <c r="AO176" s="457"/>
      <c r="AP176" s="457"/>
      <c r="AQ176" s="457"/>
      <c r="AR176" s="457"/>
    </row>
    <row r="177" spans="1:44" ht="12.75" customHeight="1">
      <c r="A177" s="457"/>
      <c r="B177" s="487"/>
      <c r="C177" s="458"/>
      <c r="D177" s="458"/>
      <c r="E177" s="458"/>
      <c r="F177" s="457"/>
      <c r="G177" s="457"/>
      <c r="H177" s="457"/>
      <c r="I177" s="457"/>
      <c r="J177" s="457"/>
      <c r="K177" s="457"/>
      <c r="L177" s="457"/>
      <c r="M177" s="457"/>
      <c r="N177" s="457"/>
      <c r="O177" s="457"/>
      <c r="P177" s="457"/>
      <c r="Q177" s="457"/>
      <c r="R177" s="457"/>
      <c r="S177" s="457"/>
      <c r="T177" s="457"/>
      <c r="U177" s="457"/>
      <c r="V177" s="457"/>
      <c r="W177" s="457"/>
      <c r="X177" s="457"/>
      <c r="Y177" s="457"/>
      <c r="Z177" s="457"/>
      <c r="AA177" s="457"/>
      <c r="AB177" s="457"/>
      <c r="AC177" s="457"/>
      <c r="AD177" s="457"/>
      <c r="AE177" s="457"/>
      <c r="AF177" s="457"/>
      <c r="AG177" s="457"/>
      <c r="AH177" s="457"/>
      <c r="AI177" s="457"/>
      <c r="AJ177" s="457"/>
      <c r="AK177" s="457"/>
      <c r="AL177" s="457"/>
      <c r="AM177" s="457"/>
      <c r="AN177" s="457"/>
      <c r="AO177" s="457"/>
      <c r="AP177" s="457"/>
      <c r="AQ177" s="457"/>
      <c r="AR177" s="457"/>
    </row>
    <row r="178" spans="1:44" ht="12.75" customHeight="1">
      <c r="A178" s="457"/>
      <c r="B178" s="487"/>
      <c r="C178" s="458"/>
      <c r="D178" s="458"/>
      <c r="E178" s="458"/>
      <c r="F178" s="457"/>
      <c r="G178" s="457"/>
      <c r="H178" s="457"/>
      <c r="I178" s="457"/>
      <c r="J178" s="457"/>
      <c r="K178" s="457"/>
      <c r="L178" s="457"/>
      <c r="M178" s="457"/>
      <c r="N178" s="457"/>
      <c r="O178" s="457"/>
      <c r="P178" s="457"/>
      <c r="Q178" s="457"/>
      <c r="R178" s="457"/>
      <c r="S178" s="457"/>
      <c r="T178" s="457"/>
      <c r="U178" s="457"/>
      <c r="V178" s="457"/>
      <c r="W178" s="457"/>
      <c r="X178" s="457"/>
      <c r="Y178" s="457"/>
      <c r="Z178" s="457"/>
      <c r="AA178" s="457"/>
      <c r="AB178" s="457"/>
      <c r="AC178" s="457"/>
      <c r="AD178" s="457"/>
      <c r="AE178" s="457"/>
      <c r="AF178" s="457"/>
      <c r="AG178" s="457"/>
      <c r="AH178" s="457"/>
      <c r="AI178" s="457"/>
      <c r="AJ178" s="457"/>
      <c r="AK178" s="457"/>
      <c r="AL178" s="457"/>
      <c r="AM178" s="457"/>
      <c r="AN178" s="457"/>
      <c r="AO178" s="457"/>
      <c r="AP178" s="457"/>
      <c r="AQ178" s="457"/>
      <c r="AR178" s="457"/>
    </row>
    <row r="179" spans="1:44" ht="12.75" customHeight="1">
      <c r="A179" s="457"/>
      <c r="B179" s="487"/>
      <c r="C179" s="458"/>
      <c r="D179" s="458"/>
      <c r="E179" s="458"/>
      <c r="F179" s="457"/>
      <c r="G179" s="457"/>
      <c r="H179" s="457"/>
      <c r="I179" s="457"/>
      <c r="J179" s="457"/>
      <c r="K179" s="457"/>
      <c r="L179" s="457"/>
      <c r="M179" s="457"/>
      <c r="N179" s="457"/>
      <c r="O179" s="457"/>
      <c r="P179" s="457"/>
      <c r="Q179" s="457"/>
      <c r="R179" s="457"/>
      <c r="S179" s="457"/>
      <c r="T179" s="457"/>
      <c r="U179" s="457"/>
      <c r="V179" s="457"/>
      <c r="W179" s="457"/>
      <c r="X179" s="457"/>
      <c r="Y179" s="457"/>
      <c r="Z179" s="457"/>
      <c r="AA179" s="457"/>
      <c r="AB179" s="457"/>
      <c r="AC179" s="457"/>
      <c r="AD179" s="457"/>
      <c r="AE179" s="457"/>
      <c r="AF179" s="457"/>
      <c r="AG179" s="457"/>
      <c r="AH179" s="457"/>
      <c r="AI179" s="457"/>
      <c r="AJ179" s="457"/>
      <c r="AK179" s="457"/>
      <c r="AL179" s="457"/>
      <c r="AM179" s="457"/>
      <c r="AN179" s="457"/>
      <c r="AO179" s="457"/>
      <c r="AP179" s="457"/>
      <c r="AQ179" s="457"/>
      <c r="AR179" s="457"/>
    </row>
    <row r="180" spans="1:44" ht="12.75" customHeight="1">
      <c r="A180" s="457"/>
      <c r="B180" s="487"/>
      <c r="C180" s="458"/>
      <c r="D180" s="458"/>
      <c r="E180" s="458"/>
      <c r="F180" s="457"/>
      <c r="G180" s="457"/>
      <c r="H180" s="457"/>
      <c r="I180" s="457"/>
      <c r="J180" s="457"/>
      <c r="K180" s="457"/>
      <c r="L180" s="457"/>
      <c r="M180" s="457"/>
      <c r="N180" s="457"/>
      <c r="O180" s="457"/>
      <c r="P180" s="457"/>
      <c r="Q180" s="457"/>
      <c r="R180" s="457"/>
      <c r="S180" s="457"/>
      <c r="T180" s="457"/>
      <c r="U180" s="457"/>
      <c r="V180" s="457"/>
      <c r="W180" s="457"/>
      <c r="X180" s="457"/>
      <c r="Y180" s="457"/>
      <c r="Z180" s="457"/>
      <c r="AA180" s="457"/>
      <c r="AB180" s="457"/>
      <c r="AC180" s="457"/>
      <c r="AD180" s="457"/>
      <c r="AE180" s="457"/>
      <c r="AF180" s="457"/>
      <c r="AG180" s="457"/>
      <c r="AH180" s="457"/>
      <c r="AI180" s="457"/>
      <c r="AJ180" s="457"/>
      <c r="AK180" s="457"/>
      <c r="AL180" s="457"/>
      <c r="AM180" s="457"/>
      <c r="AN180" s="457"/>
      <c r="AO180" s="457"/>
      <c r="AP180" s="457"/>
      <c r="AQ180" s="457"/>
      <c r="AR180" s="457"/>
    </row>
    <row r="181" spans="1:44" ht="12.75" customHeight="1">
      <c r="A181" s="457"/>
      <c r="B181" s="487"/>
      <c r="C181" s="458"/>
      <c r="D181" s="458"/>
      <c r="E181" s="458"/>
      <c r="F181" s="457"/>
      <c r="G181" s="457"/>
      <c r="H181" s="457"/>
      <c r="I181" s="457"/>
      <c r="J181" s="457"/>
      <c r="K181" s="457"/>
      <c r="L181" s="457"/>
      <c r="M181" s="457"/>
      <c r="N181" s="457"/>
      <c r="O181" s="457"/>
      <c r="P181" s="457"/>
      <c r="Q181" s="457"/>
      <c r="R181" s="457"/>
      <c r="S181" s="457"/>
      <c r="T181" s="457"/>
      <c r="U181" s="457"/>
      <c r="V181" s="457"/>
      <c r="W181" s="457"/>
      <c r="X181" s="457"/>
      <c r="Y181" s="457"/>
      <c r="Z181" s="457"/>
      <c r="AA181" s="457"/>
      <c r="AB181" s="457"/>
      <c r="AC181" s="457"/>
      <c r="AD181" s="457"/>
      <c r="AE181" s="457"/>
      <c r="AF181" s="457"/>
      <c r="AG181" s="457"/>
      <c r="AH181" s="457"/>
      <c r="AI181" s="457"/>
      <c r="AJ181" s="457"/>
      <c r="AK181" s="457"/>
      <c r="AL181" s="457"/>
      <c r="AM181" s="457"/>
      <c r="AN181" s="457"/>
      <c r="AO181" s="457"/>
      <c r="AP181" s="457"/>
      <c r="AQ181" s="457"/>
      <c r="AR181" s="457"/>
    </row>
    <row r="182" spans="1:44" ht="12.75" customHeight="1">
      <c r="A182" s="457"/>
      <c r="B182" s="487"/>
      <c r="C182" s="458"/>
      <c r="D182" s="458"/>
      <c r="E182" s="458"/>
      <c r="F182" s="457"/>
      <c r="G182" s="457"/>
      <c r="H182" s="457"/>
      <c r="I182" s="457"/>
      <c r="J182" s="457"/>
      <c r="K182" s="457"/>
      <c r="L182" s="457"/>
      <c r="M182" s="457"/>
      <c r="N182" s="457"/>
      <c r="O182" s="457"/>
      <c r="P182" s="457"/>
      <c r="Q182" s="457"/>
      <c r="R182" s="457"/>
      <c r="S182" s="457"/>
      <c r="T182" s="457"/>
      <c r="U182" s="457"/>
      <c r="V182" s="457"/>
      <c r="W182" s="457"/>
      <c r="X182" s="457"/>
      <c r="Y182" s="457"/>
      <c r="Z182" s="457"/>
      <c r="AA182" s="457"/>
      <c r="AB182" s="457"/>
      <c r="AC182" s="457"/>
      <c r="AD182" s="457"/>
      <c r="AE182" s="457"/>
      <c r="AF182" s="457"/>
      <c r="AG182" s="457"/>
      <c r="AH182" s="457"/>
      <c r="AI182" s="457"/>
      <c r="AJ182" s="457"/>
      <c r="AK182" s="457"/>
      <c r="AL182" s="457"/>
      <c r="AM182" s="457"/>
      <c r="AN182" s="457"/>
      <c r="AO182" s="457"/>
      <c r="AP182" s="457"/>
      <c r="AQ182" s="457"/>
      <c r="AR182" s="457"/>
    </row>
    <row r="183" spans="1:44" ht="12.75" customHeight="1">
      <c r="A183" s="457"/>
      <c r="B183" s="487"/>
      <c r="C183" s="458"/>
      <c r="D183" s="458"/>
      <c r="E183" s="458"/>
      <c r="F183" s="457"/>
      <c r="G183" s="457"/>
      <c r="H183" s="457"/>
      <c r="I183" s="457"/>
      <c r="J183" s="457"/>
      <c r="K183" s="457"/>
      <c r="L183" s="457"/>
      <c r="M183" s="457"/>
      <c r="N183" s="457"/>
      <c r="O183" s="457"/>
      <c r="P183" s="457"/>
      <c r="Q183" s="457"/>
      <c r="R183" s="457"/>
      <c r="S183" s="457"/>
      <c r="T183" s="457"/>
      <c r="U183" s="457"/>
      <c r="V183" s="457"/>
      <c r="W183" s="457"/>
      <c r="X183" s="457"/>
      <c r="Y183" s="457"/>
      <c r="Z183" s="457"/>
      <c r="AA183" s="457"/>
      <c r="AB183" s="457"/>
      <c r="AC183" s="457"/>
      <c r="AD183" s="457"/>
      <c r="AE183" s="457"/>
      <c r="AF183" s="457"/>
      <c r="AG183" s="457"/>
      <c r="AH183" s="457"/>
      <c r="AI183" s="457"/>
      <c r="AJ183" s="457"/>
      <c r="AK183" s="457"/>
      <c r="AL183" s="457"/>
      <c r="AM183" s="457"/>
      <c r="AN183" s="457"/>
      <c r="AO183" s="457"/>
      <c r="AP183" s="457"/>
      <c r="AQ183" s="457"/>
      <c r="AR183" s="457"/>
    </row>
    <row r="184" spans="1:44" ht="12.75" customHeight="1">
      <c r="A184" s="457"/>
      <c r="B184" s="487"/>
      <c r="C184" s="458"/>
      <c r="D184" s="458"/>
      <c r="E184" s="458"/>
      <c r="F184" s="457"/>
      <c r="G184" s="457"/>
      <c r="H184" s="457"/>
      <c r="I184" s="457"/>
      <c r="J184" s="457"/>
      <c r="K184" s="457"/>
      <c r="L184" s="457"/>
      <c r="M184" s="457"/>
      <c r="N184" s="457"/>
      <c r="O184" s="457"/>
      <c r="P184" s="457"/>
      <c r="Q184" s="457"/>
      <c r="R184" s="457"/>
      <c r="S184" s="457"/>
      <c r="T184" s="457"/>
      <c r="U184" s="457"/>
      <c r="V184" s="457"/>
      <c r="W184" s="457"/>
      <c r="X184" s="457"/>
      <c r="Y184" s="457"/>
      <c r="Z184" s="457"/>
      <c r="AA184" s="457"/>
      <c r="AB184" s="457"/>
      <c r="AC184" s="457"/>
      <c r="AD184" s="457"/>
      <c r="AE184" s="457"/>
      <c r="AF184" s="457"/>
      <c r="AG184" s="457"/>
      <c r="AH184" s="457"/>
      <c r="AI184" s="457"/>
      <c r="AJ184" s="457"/>
      <c r="AK184" s="457"/>
      <c r="AL184" s="457"/>
      <c r="AM184" s="457"/>
      <c r="AN184" s="457"/>
      <c r="AO184" s="457"/>
      <c r="AP184" s="457"/>
      <c r="AQ184" s="457"/>
      <c r="AR184" s="457"/>
    </row>
    <row r="185" spans="1:44" ht="12.75" customHeight="1">
      <c r="A185" s="457"/>
      <c r="B185" s="487"/>
      <c r="C185" s="458"/>
      <c r="D185" s="458"/>
      <c r="E185" s="458"/>
      <c r="F185" s="457"/>
      <c r="G185" s="457"/>
      <c r="H185" s="457"/>
      <c r="I185" s="457"/>
      <c r="J185" s="457"/>
      <c r="K185" s="457"/>
      <c r="L185" s="457"/>
      <c r="M185" s="457"/>
      <c r="N185" s="457"/>
      <c r="O185" s="457"/>
      <c r="P185" s="457"/>
      <c r="Q185" s="457"/>
      <c r="R185" s="457"/>
      <c r="S185" s="457"/>
      <c r="T185" s="457"/>
      <c r="U185" s="457"/>
      <c r="V185" s="457"/>
      <c r="W185" s="457"/>
      <c r="X185" s="457"/>
      <c r="Y185" s="457"/>
      <c r="Z185" s="457"/>
      <c r="AA185" s="457"/>
      <c r="AB185" s="457"/>
      <c r="AC185" s="457"/>
      <c r="AD185" s="457"/>
      <c r="AE185" s="457"/>
      <c r="AF185" s="457"/>
      <c r="AG185" s="457"/>
      <c r="AH185" s="457"/>
      <c r="AI185" s="457"/>
      <c r="AJ185" s="457"/>
      <c r="AK185" s="457"/>
      <c r="AL185" s="457"/>
      <c r="AM185" s="457"/>
      <c r="AN185" s="457"/>
      <c r="AO185" s="457"/>
      <c r="AP185" s="457"/>
      <c r="AQ185" s="457"/>
      <c r="AR185" s="457"/>
    </row>
    <row r="186" spans="1:44" ht="12.75" customHeight="1">
      <c r="A186" s="457"/>
      <c r="B186" s="487"/>
      <c r="C186" s="458"/>
      <c r="D186" s="458"/>
      <c r="E186" s="458"/>
      <c r="F186" s="457"/>
      <c r="G186" s="457"/>
      <c r="H186" s="457"/>
      <c r="I186" s="457"/>
      <c r="J186" s="457"/>
      <c r="K186" s="457"/>
      <c r="L186" s="457"/>
      <c r="M186" s="457"/>
      <c r="N186" s="457"/>
      <c r="O186" s="457"/>
      <c r="P186" s="457"/>
      <c r="Q186" s="457"/>
      <c r="R186" s="457"/>
      <c r="S186" s="457"/>
      <c r="T186" s="457"/>
      <c r="U186" s="457"/>
      <c r="V186" s="457"/>
      <c r="W186" s="457"/>
      <c r="X186" s="457"/>
      <c r="Y186" s="457"/>
      <c r="Z186" s="457"/>
      <c r="AA186" s="457"/>
      <c r="AB186" s="457"/>
      <c r="AC186" s="457"/>
      <c r="AD186" s="457"/>
      <c r="AE186" s="457"/>
      <c r="AF186" s="457"/>
      <c r="AG186" s="457"/>
      <c r="AH186" s="457"/>
      <c r="AI186" s="457"/>
      <c r="AJ186" s="457"/>
      <c r="AK186" s="457"/>
      <c r="AL186" s="457"/>
      <c r="AM186" s="457"/>
      <c r="AN186" s="457"/>
      <c r="AO186" s="457"/>
      <c r="AP186" s="457"/>
      <c r="AQ186" s="457"/>
      <c r="AR186" s="457"/>
    </row>
    <row r="187" spans="1:44" ht="12.75" customHeight="1">
      <c r="A187" s="457"/>
      <c r="B187" s="487"/>
      <c r="C187" s="458"/>
      <c r="D187" s="458"/>
      <c r="E187" s="458"/>
      <c r="F187" s="457"/>
      <c r="G187" s="457"/>
      <c r="H187" s="457"/>
      <c r="I187" s="457"/>
      <c r="J187" s="457"/>
      <c r="K187" s="457"/>
      <c r="L187" s="457"/>
      <c r="M187" s="457"/>
      <c r="N187" s="457"/>
      <c r="O187" s="457"/>
      <c r="P187" s="457"/>
      <c r="Q187" s="457"/>
      <c r="R187" s="457"/>
      <c r="S187" s="457"/>
      <c r="T187" s="457"/>
      <c r="U187" s="457"/>
      <c r="V187" s="457"/>
      <c r="W187" s="457"/>
      <c r="X187" s="457"/>
      <c r="Y187" s="457"/>
      <c r="Z187" s="457"/>
      <c r="AA187" s="457"/>
      <c r="AB187" s="457"/>
      <c r="AC187" s="457"/>
      <c r="AD187" s="457"/>
      <c r="AE187" s="457"/>
      <c r="AF187" s="457"/>
      <c r="AG187" s="457"/>
      <c r="AH187" s="457"/>
      <c r="AI187" s="457"/>
      <c r="AJ187" s="457"/>
      <c r="AK187" s="457"/>
      <c r="AL187" s="457"/>
      <c r="AM187" s="457"/>
      <c r="AN187" s="457"/>
      <c r="AO187" s="457"/>
      <c r="AP187" s="457"/>
      <c r="AQ187" s="457"/>
      <c r="AR187" s="457"/>
    </row>
    <row r="188" spans="1:44" ht="12.75" customHeight="1">
      <c r="A188" s="457"/>
      <c r="B188" s="487"/>
      <c r="C188" s="458"/>
      <c r="D188" s="458"/>
      <c r="E188" s="458"/>
      <c r="F188" s="457"/>
      <c r="G188" s="457"/>
      <c r="H188" s="457"/>
      <c r="I188" s="457"/>
      <c r="J188" s="457"/>
      <c r="K188" s="457"/>
      <c r="L188" s="457"/>
      <c r="M188" s="457"/>
      <c r="N188" s="457"/>
      <c r="O188" s="457"/>
      <c r="P188" s="457"/>
      <c r="Q188" s="457"/>
      <c r="R188" s="457"/>
      <c r="S188" s="457"/>
      <c r="T188" s="457"/>
      <c r="U188" s="457"/>
      <c r="V188" s="457"/>
      <c r="W188" s="457"/>
      <c r="X188" s="457"/>
      <c r="Y188" s="457"/>
      <c r="Z188" s="457"/>
      <c r="AA188" s="457"/>
      <c r="AB188" s="457"/>
      <c r="AC188" s="457"/>
      <c r="AD188" s="457"/>
      <c r="AE188" s="457"/>
      <c r="AF188" s="457"/>
      <c r="AG188" s="457"/>
      <c r="AH188" s="457"/>
      <c r="AI188" s="457"/>
      <c r="AJ188" s="457"/>
      <c r="AK188" s="457"/>
      <c r="AL188" s="457"/>
      <c r="AM188" s="457"/>
      <c r="AN188" s="457"/>
      <c r="AO188" s="457"/>
      <c r="AP188" s="457"/>
      <c r="AQ188" s="457"/>
      <c r="AR188" s="457"/>
    </row>
    <row r="189" spans="1:44" ht="12.75" customHeight="1">
      <c r="A189" s="457"/>
      <c r="B189" s="487"/>
      <c r="C189" s="458"/>
      <c r="D189" s="458"/>
      <c r="E189" s="458"/>
      <c r="F189" s="457"/>
      <c r="G189" s="457"/>
      <c r="H189" s="457"/>
      <c r="I189" s="457"/>
      <c r="J189" s="457"/>
      <c r="K189" s="457"/>
      <c r="L189" s="457"/>
      <c r="M189" s="457"/>
      <c r="N189" s="457"/>
      <c r="O189" s="457"/>
      <c r="P189" s="457"/>
      <c r="Q189" s="457"/>
      <c r="R189" s="457"/>
      <c r="S189" s="457"/>
      <c r="T189" s="457"/>
      <c r="U189" s="457"/>
      <c r="V189" s="457"/>
      <c r="W189" s="457"/>
      <c r="X189" s="457"/>
      <c r="Y189" s="457"/>
      <c r="Z189" s="457"/>
      <c r="AA189" s="457"/>
      <c r="AB189" s="457"/>
      <c r="AC189" s="457"/>
      <c r="AD189" s="457"/>
      <c r="AE189" s="457"/>
      <c r="AF189" s="457"/>
      <c r="AG189" s="457"/>
      <c r="AH189" s="457"/>
      <c r="AI189" s="457"/>
      <c r="AJ189" s="457"/>
      <c r="AK189" s="457"/>
      <c r="AL189" s="457"/>
      <c r="AM189" s="457"/>
      <c r="AN189" s="457"/>
      <c r="AO189" s="457"/>
      <c r="AP189" s="457"/>
      <c r="AQ189" s="457"/>
      <c r="AR189" s="457"/>
    </row>
    <row r="190" spans="1:44" ht="12.75" customHeight="1">
      <c r="A190" s="457"/>
      <c r="B190" s="487"/>
      <c r="C190" s="458"/>
      <c r="D190" s="458"/>
      <c r="E190" s="458"/>
      <c r="F190" s="457"/>
      <c r="G190" s="457"/>
      <c r="H190" s="457"/>
      <c r="I190" s="457"/>
      <c r="J190" s="457"/>
      <c r="K190" s="457"/>
      <c r="L190" s="457"/>
      <c r="M190" s="457"/>
      <c r="N190" s="457"/>
      <c r="O190" s="457"/>
      <c r="P190" s="457"/>
      <c r="Q190" s="457"/>
      <c r="R190" s="457"/>
      <c r="S190" s="457"/>
      <c r="T190" s="457"/>
      <c r="U190" s="457"/>
      <c r="V190" s="457"/>
      <c r="W190" s="457"/>
      <c r="X190" s="457"/>
      <c r="Y190" s="457"/>
      <c r="Z190" s="457"/>
      <c r="AA190" s="457"/>
      <c r="AB190" s="457"/>
      <c r="AC190" s="457"/>
      <c r="AD190" s="457"/>
      <c r="AE190" s="457"/>
      <c r="AF190" s="457"/>
      <c r="AG190" s="457"/>
      <c r="AH190" s="457"/>
      <c r="AI190" s="457"/>
      <c r="AJ190" s="457"/>
      <c r="AK190" s="457"/>
      <c r="AL190" s="457"/>
      <c r="AM190" s="457"/>
      <c r="AN190" s="457"/>
      <c r="AO190" s="457"/>
      <c r="AP190" s="457"/>
      <c r="AQ190" s="457"/>
      <c r="AR190" s="457"/>
    </row>
    <row r="191" spans="1:44" ht="12.75" customHeight="1">
      <c r="A191" s="457"/>
      <c r="B191" s="487"/>
      <c r="C191" s="458"/>
      <c r="D191" s="458"/>
      <c r="E191" s="458"/>
      <c r="F191" s="457"/>
      <c r="G191" s="457"/>
      <c r="H191" s="457"/>
      <c r="I191" s="457"/>
      <c r="J191" s="457"/>
      <c r="K191" s="457"/>
      <c r="L191" s="457"/>
      <c r="M191" s="457"/>
      <c r="N191" s="457"/>
      <c r="O191" s="457"/>
      <c r="P191" s="457"/>
      <c r="Q191" s="457"/>
      <c r="R191" s="457"/>
      <c r="S191" s="457"/>
      <c r="T191" s="457"/>
      <c r="U191" s="457"/>
      <c r="V191" s="457"/>
      <c r="W191" s="457"/>
      <c r="X191" s="457"/>
      <c r="Y191" s="457"/>
      <c r="Z191" s="457"/>
      <c r="AA191" s="457"/>
      <c r="AB191" s="457"/>
      <c r="AC191" s="457"/>
      <c r="AD191" s="457"/>
      <c r="AE191" s="457"/>
      <c r="AF191" s="457"/>
      <c r="AG191" s="457"/>
      <c r="AH191" s="457"/>
      <c r="AI191" s="457"/>
      <c r="AJ191" s="457"/>
      <c r="AK191" s="457"/>
      <c r="AL191" s="457"/>
      <c r="AM191" s="457"/>
      <c r="AN191" s="457"/>
      <c r="AO191" s="457"/>
      <c r="AP191" s="457"/>
      <c r="AQ191" s="457"/>
      <c r="AR191" s="457"/>
    </row>
    <row r="192" spans="1:44" ht="12.75" customHeight="1">
      <c r="A192" s="457"/>
      <c r="B192" s="487"/>
      <c r="C192" s="458"/>
      <c r="D192" s="458"/>
      <c r="E192" s="458"/>
      <c r="F192" s="457"/>
      <c r="G192" s="457"/>
      <c r="H192" s="457"/>
      <c r="I192" s="457"/>
      <c r="J192" s="457"/>
      <c r="K192" s="457"/>
      <c r="L192" s="457"/>
      <c r="M192" s="457"/>
      <c r="N192" s="457"/>
      <c r="O192" s="457"/>
      <c r="P192" s="457"/>
      <c r="Q192" s="457"/>
      <c r="R192" s="457"/>
      <c r="S192" s="457"/>
      <c r="T192" s="457"/>
      <c r="U192" s="457"/>
      <c r="V192" s="457"/>
      <c r="W192" s="457"/>
      <c r="X192" s="457"/>
      <c r="Y192" s="457"/>
      <c r="Z192" s="457"/>
      <c r="AA192" s="457"/>
      <c r="AB192" s="457"/>
      <c r="AC192" s="457"/>
      <c r="AD192" s="457"/>
      <c r="AE192" s="457"/>
      <c r="AF192" s="457"/>
      <c r="AG192" s="457"/>
      <c r="AH192" s="457"/>
      <c r="AI192" s="457"/>
      <c r="AJ192" s="457"/>
      <c r="AK192" s="457"/>
      <c r="AL192" s="457"/>
      <c r="AM192" s="457"/>
      <c r="AN192" s="457"/>
      <c r="AO192" s="457"/>
      <c r="AP192" s="457"/>
      <c r="AQ192" s="457"/>
      <c r="AR192" s="457"/>
    </row>
    <row r="193" spans="1:44" ht="12.75" customHeight="1">
      <c r="A193" s="457"/>
      <c r="B193" s="487"/>
      <c r="C193" s="458"/>
      <c r="D193" s="458"/>
      <c r="E193" s="458"/>
      <c r="F193" s="457"/>
      <c r="G193" s="457"/>
      <c r="H193" s="457"/>
      <c r="I193" s="457"/>
      <c r="J193" s="457"/>
      <c r="K193" s="457"/>
      <c r="L193" s="457"/>
      <c r="M193" s="457"/>
      <c r="N193" s="457"/>
      <c r="O193" s="457"/>
      <c r="P193" s="457"/>
      <c r="Q193" s="457"/>
      <c r="R193" s="457"/>
      <c r="S193" s="457"/>
      <c r="T193" s="457"/>
      <c r="U193" s="457"/>
      <c r="V193" s="457"/>
      <c r="W193" s="457"/>
      <c r="X193" s="457"/>
      <c r="Y193" s="457"/>
      <c r="Z193" s="457"/>
      <c r="AA193" s="457"/>
      <c r="AB193" s="457"/>
      <c r="AC193" s="457"/>
      <c r="AD193" s="457"/>
      <c r="AE193" s="457"/>
      <c r="AF193" s="457"/>
      <c r="AG193" s="457"/>
      <c r="AH193" s="457"/>
      <c r="AI193" s="457"/>
      <c r="AJ193" s="457"/>
      <c r="AK193" s="457"/>
      <c r="AL193" s="457"/>
      <c r="AM193" s="457"/>
      <c r="AN193" s="457"/>
      <c r="AO193" s="457"/>
      <c r="AP193" s="457"/>
      <c r="AQ193" s="457"/>
      <c r="AR193" s="457"/>
    </row>
    <row r="194" spans="1:44" ht="12.75" customHeight="1">
      <c r="A194" s="457"/>
      <c r="B194" s="487"/>
      <c r="C194" s="458"/>
      <c r="D194" s="458"/>
      <c r="E194" s="458"/>
      <c r="F194" s="457"/>
      <c r="G194" s="457"/>
      <c r="H194" s="457"/>
      <c r="I194" s="457"/>
      <c r="J194" s="457"/>
      <c r="K194" s="457"/>
      <c r="L194" s="457"/>
      <c r="M194" s="457"/>
      <c r="N194" s="457"/>
      <c r="O194" s="457"/>
      <c r="P194" s="457"/>
      <c r="Q194" s="457"/>
      <c r="R194" s="457"/>
      <c r="S194" s="457"/>
      <c r="T194" s="457"/>
      <c r="U194" s="457"/>
      <c r="V194" s="457"/>
      <c r="W194" s="457"/>
      <c r="X194" s="457"/>
      <c r="Y194" s="457"/>
      <c r="Z194" s="457"/>
      <c r="AA194" s="457"/>
      <c r="AB194" s="457"/>
      <c r="AC194" s="457"/>
      <c r="AD194" s="457"/>
      <c r="AE194" s="457"/>
      <c r="AF194" s="457"/>
      <c r="AG194" s="457"/>
      <c r="AH194" s="457"/>
      <c r="AI194" s="457"/>
      <c r="AJ194" s="457"/>
      <c r="AK194" s="457"/>
      <c r="AL194" s="457"/>
      <c r="AM194" s="457"/>
      <c r="AN194" s="457"/>
      <c r="AO194" s="457"/>
      <c r="AP194" s="457"/>
      <c r="AQ194" s="457"/>
      <c r="AR194" s="457"/>
    </row>
    <row r="195" spans="1:44" ht="12.75" customHeight="1">
      <c r="A195" s="457"/>
      <c r="B195" s="487"/>
      <c r="C195" s="458"/>
      <c r="D195" s="458"/>
      <c r="E195" s="458"/>
      <c r="F195" s="457"/>
      <c r="G195" s="457"/>
      <c r="H195" s="457"/>
      <c r="I195" s="457"/>
      <c r="J195" s="457"/>
      <c r="K195" s="457"/>
      <c r="L195" s="457"/>
      <c r="M195" s="457"/>
      <c r="N195" s="457"/>
      <c r="O195" s="457"/>
      <c r="P195" s="457"/>
      <c r="Q195" s="457"/>
      <c r="R195" s="457"/>
      <c r="S195" s="457"/>
      <c r="T195" s="457"/>
      <c r="U195" s="457"/>
      <c r="V195" s="457"/>
      <c r="W195" s="457"/>
      <c r="X195" s="457"/>
      <c r="Y195" s="457"/>
      <c r="Z195" s="457"/>
      <c r="AA195" s="457"/>
      <c r="AB195" s="457"/>
      <c r="AC195" s="457"/>
      <c r="AD195" s="457"/>
      <c r="AE195" s="457"/>
      <c r="AF195" s="457"/>
      <c r="AG195" s="457"/>
      <c r="AH195" s="457"/>
      <c r="AI195" s="457"/>
      <c r="AJ195" s="457"/>
      <c r="AK195" s="457"/>
      <c r="AL195" s="457"/>
      <c r="AM195" s="457"/>
      <c r="AN195" s="457"/>
      <c r="AO195" s="457"/>
      <c r="AP195" s="457"/>
      <c r="AQ195" s="457"/>
      <c r="AR195" s="457"/>
    </row>
    <row r="196" spans="1:44" ht="12.75" customHeight="1">
      <c r="A196" s="457"/>
      <c r="B196" s="487"/>
      <c r="C196" s="458"/>
      <c r="D196" s="458"/>
      <c r="E196" s="458"/>
      <c r="F196" s="457"/>
      <c r="G196" s="457"/>
      <c r="H196" s="457"/>
      <c r="I196" s="457"/>
      <c r="J196" s="457"/>
      <c r="K196" s="457"/>
      <c r="L196" s="457"/>
      <c r="M196" s="457"/>
      <c r="N196" s="457"/>
      <c r="O196" s="457"/>
      <c r="P196" s="457"/>
      <c r="Q196" s="457"/>
      <c r="R196" s="457"/>
      <c r="S196" s="457"/>
      <c r="T196" s="457"/>
      <c r="U196" s="457"/>
      <c r="V196" s="457"/>
      <c r="W196" s="457"/>
      <c r="X196" s="457"/>
      <c r="Y196" s="457"/>
      <c r="Z196" s="457"/>
      <c r="AA196" s="457"/>
      <c r="AB196" s="457"/>
      <c r="AC196" s="457"/>
      <c r="AD196" s="457"/>
      <c r="AE196" s="457"/>
      <c r="AF196" s="457"/>
      <c r="AG196" s="457"/>
      <c r="AH196" s="457"/>
      <c r="AI196" s="457"/>
      <c r="AJ196" s="457"/>
      <c r="AK196" s="457"/>
      <c r="AL196" s="457"/>
      <c r="AM196" s="457"/>
      <c r="AN196" s="457"/>
      <c r="AO196" s="457"/>
      <c r="AP196" s="457"/>
      <c r="AQ196" s="457"/>
      <c r="AR196" s="457"/>
    </row>
    <row r="197" spans="1:44" ht="12.75" customHeight="1">
      <c r="A197" s="457"/>
      <c r="B197" s="487"/>
      <c r="C197" s="458"/>
      <c r="D197" s="458"/>
      <c r="E197" s="458"/>
      <c r="F197" s="457"/>
      <c r="G197" s="457"/>
      <c r="H197" s="457"/>
      <c r="I197" s="457"/>
      <c r="J197" s="457"/>
      <c r="K197" s="457"/>
      <c r="L197" s="457"/>
      <c r="M197" s="457"/>
      <c r="N197" s="457"/>
      <c r="O197" s="457"/>
      <c r="P197" s="457"/>
      <c r="Q197" s="457"/>
      <c r="R197" s="457"/>
      <c r="S197" s="457"/>
      <c r="T197" s="457"/>
      <c r="U197" s="457"/>
      <c r="V197" s="457"/>
      <c r="W197" s="457"/>
      <c r="X197" s="457"/>
      <c r="Y197" s="457"/>
      <c r="Z197" s="457"/>
      <c r="AA197" s="457"/>
      <c r="AB197" s="457"/>
      <c r="AC197" s="457"/>
      <c r="AD197" s="457"/>
      <c r="AE197" s="457"/>
      <c r="AF197" s="457"/>
      <c r="AG197" s="457"/>
      <c r="AH197" s="457"/>
      <c r="AI197" s="457"/>
      <c r="AJ197" s="457"/>
      <c r="AK197" s="457"/>
      <c r="AL197" s="457"/>
      <c r="AM197" s="457"/>
      <c r="AN197" s="457"/>
      <c r="AO197" s="457"/>
      <c r="AP197" s="457"/>
      <c r="AQ197" s="457"/>
      <c r="AR197" s="457"/>
    </row>
    <row r="198" spans="1:44" ht="12.75" customHeight="1">
      <c r="A198" s="457"/>
      <c r="B198" s="487"/>
      <c r="C198" s="458"/>
      <c r="D198" s="458"/>
      <c r="E198" s="458"/>
      <c r="F198" s="457"/>
      <c r="G198" s="457"/>
      <c r="H198" s="457"/>
      <c r="I198" s="457"/>
      <c r="J198" s="457"/>
      <c r="K198" s="457"/>
      <c r="L198" s="457"/>
      <c r="M198" s="457"/>
      <c r="N198" s="457"/>
      <c r="O198" s="457"/>
      <c r="P198" s="457"/>
      <c r="Q198" s="457"/>
      <c r="R198" s="457"/>
      <c r="S198" s="457"/>
      <c r="T198" s="457"/>
      <c r="U198" s="457"/>
      <c r="V198" s="457"/>
      <c r="W198" s="457"/>
      <c r="X198" s="457"/>
      <c r="Y198" s="457"/>
      <c r="Z198" s="457"/>
      <c r="AA198" s="457"/>
      <c r="AB198" s="457"/>
      <c r="AC198" s="457"/>
      <c r="AD198" s="457"/>
      <c r="AE198" s="457"/>
      <c r="AF198" s="457"/>
      <c r="AG198" s="457"/>
      <c r="AH198" s="457"/>
      <c r="AI198" s="457"/>
      <c r="AJ198" s="457"/>
      <c r="AK198" s="457"/>
      <c r="AL198" s="457"/>
      <c r="AM198" s="457"/>
      <c r="AN198" s="457"/>
      <c r="AO198" s="457"/>
      <c r="AP198" s="457"/>
      <c r="AQ198" s="457"/>
      <c r="AR198" s="457"/>
    </row>
    <row r="199" spans="1:44" ht="12.75" customHeight="1">
      <c r="A199" s="457"/>
      <c r="B199" s="487"/>
      <c r="C199" s="458"/>
      <c r="D199" s="458"/>
      <c r="E199" s="458"/>
      <c r="F199" s="457"/>
      <c r="G199" s="457"/>
      <c r="H199" s="457"/>
      <c r="I199" s="457"/>
      <c r="J199" s="457"/>
      <c r="K199" s="457"/>
      <c r="L199" s="457"/>
      <c r="M199" s="457"/>
      <c r="N199" s="457"/>
      <c r="O199" s="457"/>
      <c r="P199" s="457"/>
      <c r="Q199" s="457"/>
      <c r="R199" s="457"/>
      <c r="S199" s="457"/>
      <c r="T199" s="457"/>
      <c r="U199" s="457"/>
      <c r="V199" s="457"/>
      <c r="W199" s="457"/>
      <c r="X199" s="457"/>
      <c r="Y199" s="457"/>
      <c r="Z199" s="457"/>
      <c r="AA199" s="457"/>
      <c r="AB199" s="457"/>
      <c r="AC199" s="457"/>
      <c r="AD199" s="457"/>
      <c r="AE199" s="457"/>
      <c r="AF199" s="457"/>
      <c r="AG199" s="457"/>
      <c r="AH199" s="457"/>
      <c r="AI199" s="457"/>
      <c r="AJ199" s="457"/>
      <c r="AK199" s="457"/>
      <c r="AL199" s="457"/>
      <c r="AM199" s="457"/>
      <c r="AN199" s="457"/>
      <c r="AO199" s="457"/>
      <c r="AP199" s="457"/>
      <c r="AQ199" s="457"/>
      <c r="AR199" s="457"/>
    </row>
    <row r="200" spans="1:44" ht="12.75" customHeight="1">
      <c r="A200" s="457"/>
      <c r="B200" s="487"/>
      <c r="C200" s="458"/>
      <c r="D200" s="458"/>
      <c r="E200" s="458"/>
      <c r="F200" s="457"/>
      <c r="G200" s="457"/>
      <c r="H200" s="457"/>
      <c r="I200" s="457"/>
      <c r="J200" s="457"/>
      <c r="K200" s="457"/>
      <c r="L200" s="457"/>
      <c r="M200" s="457"/>
      <c r="N200" s="457"/>
      <c r="O200" s="457"/>
      <c r="P200" s="457"/>
      <c r="Q200" s="457"/>
      <c r="R200" s="457"/>
      <c r="S200" s="457"/>
      <c r="T200" s="457"/>
      <c r="U200" s="457"/>
      <c r="V200" s="457"/>
      <c r="W200" s="457"/>
      <c r="X200" s="457"/>
      <c r="Y200" s="457"/>
      <c r="Z200" s="457"/>
      <c r="AA200" s="457"/>
      <c r="AB200" s="457"/>
      <c r="AC200" s="457"/>
      <c r="AD200" s="457"/>
      <c r="AE200" s="457"/>
      <c r="AF200" s="457"/>
      <c r="AG200" s="457"/>
      <c r="AH200" s="457"/>
      <c r="AI200" s="457"/>
      <c r="AJ200" s="457"/>
      <c r="AK200" s="457"/>
      <c r="AL200" s="457"/>
      <c r="AM200" s="457"/>
      <c r="AN200" s="457"/>
      <c r="AO200" s="457"/>
      <c r="AP200" s="457"/>
      <c r="AQ200" s="457"/>
      <c r="AR200" s="457"/>
    </row>
    <row r="201" spans="1:44" ht="12.75" customHeight="1">
      <c r="A201" s="457"/>
      <c r="B201" s="487"/>
      <c r="C201" s="458"/>
      <c r="D201" s="458"/>
      <c r="E201" s="458"/>
      <c r="F201" s="457"/>
      <c r="G201" s="457"/>
      <c r="H201" s="457"/>
      <c r="I201" s="457"/>
      <c r="J201" s="457"/>
      <c r="K201" s="457"/>
      <c r="L201" s="457"/>
      <c r="M201" s="457"/>
      <c r="N201" s="457"/>
      <c r="O201" s="457"/>
      <c r="P201" s="457"/>
      <c r="Q201" s="457"/>
      <c r="R201" s="457"/>
      <c r="S201" s="457"/>
      <c r="T201" s="457"/>
      <c r="U201" s="457"/>
      <c r="V201" s="457"/>
      <c r="W201" s="457"/>
      <c r="X201" s="457"/>
      <c r="Y201" s="457"/>
      <c r="Z201" s="457"/>
      <c r="AA201" s="457"/>
      <c r="AB201" s="457"/>
      <c r="AC201" s="457"/>
      <c r="AD201" s="457"/>
      <c r="AE201" s="457"/>
      <c r="AF201" s="457"/>
      <c r="AG201" s="457"/>
      <c r="AH201" s="457"/>
      <c r="AI201" s="457"/>
      <c r="AJ201" s="457"/>
      <c r="AK201" s="457"/>
      <c r="AL201" s="457"/>
      <c r="AM201" s="457"/>
      <c r="AN201" s="457"/>
      <c r="AO201" s="457"/>
      <c r="AP201" s="457"/>
      <c r="AQ201" s="457"/>
      <c r="AR201" s="457"/>
    </row>
    <row r="202" spans="1:44" ht="12.75" customHeight="1">
      <c r="A202" s="457"/>
      <c r="B202" s="487"/>
      <c r="C202" s="458"/>
      <c r="D202" s="458"/>
      <c r="E202" s="458"/>
      <c r="F202" s="457"/>
      <c r="G202" s="457"/>
      <c r="H202" s="457"/>
      <c r="I202" s="457"/>
      <c r="J202" s="457"/>
      <c r="K202" s="457"/>
      <c r="L202" s="457"/>
      <c r="M202" s="457"/>
      <c r="N202" s="457"/>
      <c r="O202" s="457"/>
      <c r="P202" s="457"/>
      <c r="Q202" s="457"/>
      <c r="R202" s="457"/>
      <c r="S202" s="457"/>
      <c r="T202" s="457"/>
      <c r="U202" s="457"/>
      <c r="V202" s="457"/>
      <c r="W202" s="457"/>
      <c r="X202" s="457"/>
      <c r="Y202" s="457"/>
      <c r="Z202" s="457"/>
      <c r="AA202" s="457"/>
      <c r="AB202" s="457"/>
      <c r="AC202" s="457"/>
      <c r="AD202" s="457"/>
      <c r="AE202" s="457"/>
      <c r="AF202" s="457"/>
      <c r="AG202" s="457"/>
      <c r="AH202" s="457"/>
      <c r="AI202" s="457"/>
      <c r="AJ202" s="457"/>
      <c r="AK202" s="457"/>
      <c r="AL202" s="457"/>
      <c r="AM202" s="457"/>
      <c r="AN202" s="457"/>
      <c r="AO202" s="457"/>
      <c r="AP202" s="457"/>
      <c r="AQ202" s="457"/>
      <c r="AR202" s="457"/>
    </row>
    <row r="203" spans="1:44" ht="12.75" customHeight="1">
      <c r="A203" s="457"/>
      <c r="B203" s="487"/>
      <c r="C203" s="458"/>
      <c r="D203" s="458"/>
      <c r="E203" s="458"/>
      <c r="F203" s="457"/>
      <c r="G203" s="457"/>
      <c r="H203" s="457"/>
      <c r="I203" s="457"/>
      <c r="J203" s="457"/>
      <c r="K203" s="457"/>
      <c r="L203" s="457"/>
      <c r="M203" s="457"/>
      <c r="N203" s="457"/>
      <c r="O203" s="457"/>
      <c r="P203" s="457"/>
      <c r="Q203" s="457"/>
      <c r="R203" s="457"/>
      <c r="S203" s="457"/>
      <c r="T203" s="457"/>
      <c r="U203" s="457"/>
      <c r="V203" s="457"/>
      <c r="W203" s="457"/>
      <c r="X203" s="457"/>
      <c r="Y203" s="457"/>
      <c r="Z203" s="457"/>
      <c r="AA203" s="457"/>
      <c r="AB203" s="457"/>
      <c r="AC203" s="457"/>
      <c r="AD203" s="457"/>
      <c r="AE203" s="457"/>
      <c r="AF203" s="457"/>
      <c r="AG203" s="457"/>
      <c r="AH203" s="457"/>
      <c r="AI203" s="457"/>
      <c r="AJ203" s="457"/>
      <c r="AK203" s="457"/>
      <c r="AL203" s="457"/>
      <c r="AM203" s="457"/>
      <c r="AN203" s="457"/>
      <c r="AO203" s="457"/>
      <c r="AP203" s="457"/>
      <c r="AQ203" s="457"/>
      <c r="AR203" s="457"/>
    </row>
    <row r="204" spans="1:44" ht="12.75" customHeight="1">
      <c r="A204" s="457"/>
      <c r="B204" s="487"/>
      <c r="C204" s="458"/>
      <c r="D204" s="458"/>
      <c r="E204" s="458"/>
      <c r="F204" s="457"/>
      <c r="G204" s="457"/>
      <c r="H204" s="457"/>
      <c r="I204" s="457"/>
      <c r="J204" s="457"/>
      <c r="K204" s="457"/>
      <c r="L204" s="457"/>
      <c r="M204" s="457"/>
      <c r="N204" s="457"/>
      <c r="O204" s="457"/>
      <c r="P204" s="457"/>
      <c r="Q204" s="457"/>
      <c r="R204" s="457"/>
      <c r="S204" s="457"/>
      <c r="T204" s="457"/>
      <c r="U204" s="457"/>
      <c r="V204" s="457"/>
      <c r="W204" s="457"/>
      <c r="X204" s="457"/>
      <c r="Y204" s="457"/>
      <c r="Z204" s="457"/>
      <c r="AA204" s="457"/>
      <c r="AB204" s="457"/>
      <c r="AC204" s="457"/>
      <c r="AD204" s="457"/>
      <c r="AE204" s="457"/>
      <c r="AF204" s="457"/>
      <c r="AG204" s="457"/>
      <c r="AH204" s="457"/>
      <c r="AI204" s="457"/>
      <c r="AJ204" s="457"/>
      <c r="AK204" s="457"/>
      <c r="AL204" s="457"/>
      <c r="AM204" s="457"/>
      <c r="AN204" s="457"/>
      <c r="AO204" s="457"/>
      <c r="AP204" s="457"/>
      <c r="AQ204" s="457"/>
      <c r="AR204" s="457"/>
    </row>
    <row r="205" spans="1:44" ht="12.75" customHeight="1">
      <c r="A205" s="457"/>
      <c r="B205" s="487"/>
      <c r="C205" s="458"/>
      <c r="D205" s="458"/>
      <c r="E205" s="458"/>
      <c r="F205" s="457"/>
      <c r="G205" s="457"/>
      <c r="H205" s="457"/>
      <c r="I205" s="457"/>
      <c r="J205" s="457"/>
      <c r="K205" s="457"/>
      <c r="L205" s="457"/>
      <c r="M205" s="457"/>
      <c r="N205" s="457"/>
      <c r="O205" s="457"/>
      <c r="P205" s="457"/>
      <c r="Q205" s="457"/>
      <c r="R205" s="457"/>
      <c r="S205" s="457"/>
      <c r="T205" s="457"/>
      <c r="U205" s="457"/>
      <c r="V205" s="457"/>
      <c r="W205" s="457"/>
      <c r="X205" s="457"/>
      <c r="Y205" s="457"/>
      <c r="Z205" s="457"/>
      <c r="AA205" s="457"/>
      <c r="AB205" s="457"/>
      <c r="AC205" s="457"/>
      <c r="AD205" s="457"/>
      <c r="AE205" s="457"/>
      <c r="AF205" s="457"/>
      <c r="AG205" s="457"/>
      <c r="AH205" s="457"/>
      <c r="AI205" s="457"/>
      <c r="AJ205" s="457"/>
      <c r="AK205" s="457"/>
      <c r="AL205" s="457"/>
      <c r="AM205" s="457"/>
      <c r="AN205" s="457"/>
      <c r="AO205" s="457"/>
      <c r="AP205" s="457"/>
      <c r="AQ205" s="457"/>
      <c r="AR205" s="457"/>
    </row>
    <row r="206" spans="1:44" ht="12.75" customHeight="1">
      <c r="A206" s="457"/>
      <c r="B206" s="487"/>
      <c r="C206" s="458"/>
      <c r="D206" s="458"/>
      <c r="E206" s="458"/>
      <c r="F206" s="457"/>
      <c r="G206" s="457"/>
      <c r="H206" s="457"/>
      <c r="I206" s="457"/>
      <c r="J206" s="457"/>
      <c r="K206" s="457"/>
      <c r="L206" s="457"/>
      <c r="M206" s="457"/>
      <c r="N206" s="457"/>
      <c r="O206" s="457"/>
      <c r="P206" s="457"/>
      <c r="Q206" s="457"/>
      <c r="R206" s="457"/>
      <c r="S206" s="457"/>
      <c r="T206" s="457"/>
      <c r="U206" s="457"/>
      <c r="V206" s="457"/>
      <c r="W206" s="457"/>
      <c r="X206" s="457"/>
      <c r="Y206" s="457"/>
      <c r="Z206" s="457"/>
      <c r="AA206" s="457"/>
      <c r="AB206" s="457"/>
      <c r="AC206" s="457"/>
      <c r="AD206" s="457"/>
      <c r="AE206" s="457"/>
      <c r="AF206" s="457"/>
      <c r="AG206" s="457"/>
      <c r="AH206" s="457"/>
      <c r="AI206" s="457"/>
      <c r="AJ206" s="457"/>
      <c r="AK206" s="457"/>
      <c r="AL206" s="457"/>
      <c r="AM206" s="457"/>
      <c r="AN206" s="457"/>
      <c r="AO206" s="457"/>
      <c r="AP206" s="457"/>
      <c r="AQ206" s="457"/>
      <c r="AR206" s="457"/>
    </row>
    <row r="207" spans="1:44" ht="12.75" customHeight="1">
      <c r="A207" s="457"/>
      <c r="B207" s="487"/>
      <c r="C207" s="458"/>
      <c r="D207" s="458"/>
      <c r="E207" s="458"/>
      <c r="F207" s="457"/>
      <c r="G207" s="457"/>
      <c r="H207" s="457"/>
      <c r="I207" s="457"/>
      <c r="J207" s="457"/>
      <c r="K207" s="457"/>
      <c r="L207" s="457"/>
      <c r="M207" s="457"/>
      <c r="N207" s="457"/>
      <c r="O207" s="457"/>
      <c r="P207" s="457"/>
      <c r="Q207" s="457"/>
      <c r="R207" s="457"/>
      <c r="S207" s="457"/>
      <c r="T207" s="457"/>
      <c r="U207" s="457"/>
      <c r="V207" s="457"/>
      <c r="W207" s="457"/>
      <c r="X207" s="457"/>
      <c r="Y207" s="457"/>
      <c r="Z207" s="457"/>
      <c r="AA207" s="457"/>
      <c r="AB207" s="457"/>
      <c r="AC207" s="457"/>
      <c r="AD207" s="457"/>
      <c r="AE207" s="457"/>
      <c r="AF207" s="457"/>
      <c r="AG207" s="457"/>
      <c r="AH207" s="457"/>
      <c r="AI207" s="457"/>
      <c r="AJ207" s="457"/>
      <c r="AK207" s="457"/>
      <c r="AL207" s="457"/>
      <c r="AM207" s="457"/>
      <c r="AN207" s="457"/>
      <c r="AO207" s="457"/>
      <c r="AP207" s="457"/>
      <c r="AQ207" s="457"/>
      <c r="AR207" s="457"/>
    </row>
    <row r="208" spans="1:44" ht="12.75" customHeight="1">
      <c r="A208" s="457"/>
      <c r="B208" s="487"/>
      <c r="C208" s="458"/>
      <c r="D208" s="458"/>
      <c r="E208" s="458"/>
      <c r="F208" s="457"/>
      <c r="G208" s="457"/>
      <c r="H208" s="457"/>
      <c r="I208" s="457"/>
      <c r="J208" s="457"/>
      <c r="K208" s="457"/>
      <c r="L208" s="457"/>
      <c r="M208" s="457"/>
      <c r="N208" s="457"/>
      <c r="O208" s="457"/>
      <c r="P208" s="457"/>
      <c r="Q208" s="457"/>
      <c r="R208" s="457"/>
      <c r="S208" s="457"/>
      <c r="T208" s="457"/>
      <c r="U208" s="457"/>
      <c r="V208" s="457"/>
      <c r="W208" s="457"/>
      <c r="X208" s="457"/>
      <c r="Y208" s="457"/>
      <c r="Z208" s="457"/>
      <c r="AA208" s="457"/>
      <c r="AB208" s="457"/>
      <c r="AC208" s="457"/>
      <c r="AD208" s="457"/>
      <c r="AE208" s="457"/>
      <c r="AF208" s="457"/>
      <c r="AG208" s="457"/>
      <c r="AH208" s="457"/>
      <c r="AI208" s="457"/>
      <c r="AJ208" s="457"/>
      <c r="AK208" s="457"/>
      <c r="AL208" s="457"/>
      <c r="AM208" s="457"/>
      <c r="AN208" s="457"/>
      <c r="AO208" s="457"/>
      <c r="AP208" s="457"/>
      <c r="AQ208" s="457"/>
      <c r="AR208" s="457"/>
    </row>
    <row r="209" spans="1:44" ht="12.75" customHeight="1">
      <c r="A209" s="457"/>
      <c r="B209" s="487"/>
      <c r="C209" s="458"/>
      <c r="D209" s="458"/>
      <c r="E209" s="458"/>
      <c r="F209" s="457"/>
      <c r="G209" s="457"/>
      <c r="H209" s="457"/>
      <c r="I209" s="457"/>
      <c r="J209" s="457"/>
      <c r="K209" s="457"/>
      <c r="L209" s="457"/>
      <c r="M209" s="457"/>
      <c r="N209" s="457"/>
      <c r="O209" s="457"/>
      <c r="P209" s="457"/>
      <c r="Q209" s="457"/>
      <c r="R209" s="457"/>
      <c r="S209" s="457"/>
      <c r="T209" s="457"/>
      <c r="U209" s="457"/>
      <c r="V209" s="457"/>
      <c r="W209" s="457"/>
      <c r="X209" s="457"/>
      <c r="Y209" s="457"/>
      <c r="Z209" s="457"/>
      <c r="AA209" s="457"/>
      <c r="AB209" s="457"/>
      <c r="AC209" s="457"/>
      <c r="AD209" s="457"/>
      <c r="AE209" s="457"/>
      <c r="AF209" s="457"/>
      <c r="AG209" s="457"/>
      <c r="AH209" s="457"/>
      <c r="AI209" s="457"/>
      <c r="AJ209" s="457"/>
      <c r="AK209" s="457"/>
      <c r="AL209" s="457"/>
      <c r="AM209" s="457"/>
      <c r="AN209" s="457"/>
      <c r="AO209" s="457"/>
      <c r="AP209" s="457"/>
      <c r="AQ209" s="457"/>
      <c r="AR209" s="457"/>
    </row>
    <row r="210" spans="1:44" ht="12.75" customHeight="1">
      <c r="A210" s="457"/>
      <c r="B210" s="487"/>
      <c r="C210" s="458"/>
      <c r="D210" s="458"/>
      <c r="E210" s="458"/>
      <c r="F210" s="457"/>
      <c r="G210" s="457"/>
      <c r="H210" s="457"/>
      <c r="I210" s="457"/>
      <c r="J210" s="457"/>
      <c r="K210" s="457"/>
      <c r="L210" s="457"/>
      <c r="M210" s="457"/>
      <c r="N210" s="457"/>
      <c r="O210" s="457"/>
      <c r="P210" s="457"/>
      <c r="Q210" s="457"/>
      <c r="R210" s="457"/>
      <c r="S210" s="457"/>
      <c r="T210" s="457"/>
      <c r="U210" s="457"/>
      <c r="V210" s="457"/>
      <c r="W210" s="457"/>
      <c r="X210" s="457"/>
      <c r="Y210" s="457"/>
      <c r="Z210" s="457"/>
      <c r="AA210" s="457"/>
      <c r="AB210" s="457"/>
      <c r="AC210" s="457"/>
      <c r="AD210" s="457"/>
      <c r="AE210" s="457"/>
      <c r="AF210" s="457"/>
      <c r="AG210" s="457"/>
      <c r="AH210" s="457"/>
      <c r="AI210" s="457"/>
      <c r="AJ210" s="457"/>
      <c r="AK210" s="457"/>
      <c r="AL210" s="457"/>
      <c r="AM210" s="457"/>
      <c r="AN210" s="457"/>
      <c r="AO210" s="457"/>
      <c r="AP210" s="457"/>
      <c r="AQ210" s="457"/>
      <c r="AR210" s="457"/>
    </row>
    <row r="211" spans="1:44" ht="12.75" customHeight="1">
      <c r="A211" s="457"/>
      <c r="B211" s="487"/>
      <c r="C211" s="458"/>
      <c r="D211" s="458"/>
      <c r="E211" s="458"/>
      <c r="F211" s="457"/>
      <c r="G211" s="457"/>
      <c r="H211" s="457"/>
      <c r="I211" s="457"/>
      <c r="J211" s="457"/>
      <c r="K211" s="457"/>
      <c r="L211" s="457"/>
      <c r="M211" s="457"/>
      <c r="N211" s="457"/>
      <c r="O211" s="457"/>
      <c r="P211" s="457"/>
      <c r="Q211" s="457"/>
      <c r="R211" s="457"/>
      <c r="S211" s="457"/>
      <c r="T211" s="457"/>
      <c r="U211" s="457"/>
      <c r="V211" s="457"/>
      <c r="W211" s="457"/>
      <c r="X211" s="457"/>
      <c r="Y211" s="457"/>
      <c r="Z211" s="457"/>
      <c r="AA211" s="457"/>
      <c r="AB211" s="457"/>
      <c r="AC211" s="457"/>
      <c r="AD211" s="457"/>
      <c r="AE211" s="457"/>
      <c r="AF211" s="457"/>
      <c r="AG211" s="457"/>
      <c r="AH211" s="457"/>
      <c r="AI211" s="457"/>
      <c r="AJ211" s="457"/>
      <c r="AK211" s="457"/>
      <c r="AL211" s="457"/>
      <c r="AM211" s="457"/>
      <c r="AN211" s="457"/>
      <c r="AO211" s="457"/>
      <c r="AP211" s="457"/>
      <c r="AQ211" s="457"/>
      <c r="AR211" s="457"/>
    </row>
    <row r="212" spans="1:44" ht="12.75" customHeight="1">
      <c r="A212" s="457"/>
      <c r="B212" s="487"/>
      <c r="C212" s="458"/>
      <c r="D212" s="458"/>
      <c r="E212" s="458"/>
      <c r="F212" s="457"/>
      <c r="G212" s="457"/>
      <c r="H212" s="457"/>
      <c r="I212" s="457"/>
      <c r="J212" s="457"/>
      <c r="K212" s="457"/>
      <c r="L212" s="457"/>
      <c r="M212" s="457"/>
      <c r="N212" s="457"/>
      <c r="O212" s="457"/>
      <c r="P212" s="457"/>
      <c r="Q212" s="457"/>
      <c r="R212" s="457"/>
      <c r="S212" s="457"/>
      <c r="T212" s="457"/>
      <c r="U212" s="457"/>
      <c r="V212" s="457"/>
      <c r="W212" s="457"/>
      <c r="X212" s="457"/>
      <c r="Y212" s="457"/>
      <c r="Z212" s="457"/>
      <c r="AA212" s="457"/>
      <c r="AB212" s="457"/>
      <c r="AC212" s="457"/>
      <c r="AD212" s="457"/>
      <c r="AE212" s="457"/>
      <c r="AF212" s="457"/>
      <c r="AG212" s="457"/>
      <c r="AH212" s="457"/>
      <c r="AI212" s="457"/>
      <c r="AJ212" s="457"/>
      <c r="AK212" s="457"/>
      <c r="AL212" s="457"/>
      <c r="AM212" s="457"/>
      <c r="AN212" s="457"/>
      <c r="AO212" s="457"/>
      <c r="AP212" s="457"/>
      <c r="AQ212" s="457"/>
      <c r="AR212" s="457"/>
    </row>
    <row r="213" spans="1:44" ht="12.75" customHeight="1">
      <c r="A213" s="457"/>
      <c r="B213" s="487"/>
      <c r="C213" s="458"/>
      <c r="D213" s="458"/>
      <c r="E213" s="458"/>
      <c r="F213" s="457"/>
      <c r="G213" s="457"/>
      <c r="H213" s="457"/>
      <c r="I213" s="457"/>
      <c r="J213" s="457"/>
      <c r="K213" s="457"/>
      <c r="L213" s="457"/>
      <c r="M213" s="457"/>
      <c r="N213" s="457"/>
      <c r="O213" s="457"/>
      <c r="P213" s="457"/>
      <c r="Q213" s="457"/>
      <c r="R213" s="457"/>
      <c r="S213" s="457"/>
      <c r="T213" s="457"/>
      <c r="U213" s="457"/>
      <c r="V213" s="457"/>
      <c r="W213" s="457"/>
      <c r="X213" s="457"/>
      <c r="Y213" s="457"/>
      <c r="Z213" s="457"/>
      <c r="AA213" s="457"/>
      <c r="AB213" s="457"/>
      <c r="AC213" s="457"/>
      <c r="AD213" s="457"/>
      <c r="AE213" s="457"/>
      <c r="AF213" s="457"/>
      <c r="AG213" s="457"/>
      <c r="AH213" s="457"/>
      <c r="AI213" s="457"/>
      <c r="AJ213" s="457"/>
      <c r="AK213" s="457"/>
      <c r="AL213" s="457"/>
      <c r="AM213" s="457"/>
      <c r="AN213" s="457"/>
      <c r="AO213" s="457"/>
      <c r="AP213" s="457"/>
      <c r="AQ213" s="457"/>
      <c r="AR213" s="457"/>
    </row>
    <row r="214" spans="1:44" ht="12.75" customHeight="1">
      <c r="A214" s="457"/>
      <c r="B214" s="487"/>
      <c r="C214" s="458"/>
      <c r="D214" s="458"/>
      <c r="E214" s="458"/>
      <c r="F214" s="457"/>
      <c r="G214" s="457"/>
      <c r="H214" s="457"/>
      <c r="I214" s="457"/>
      <c r="J214" s="457"/>
      <c r="K214" s="457"/>
      <c r="L214" s="457"/>
      <c r="M214" s="457"/>
      <c r="N214" s="457"/>
      <c r="O214" s="457"/>
      <c r="P214" s="457"/>
      <c r="Q214" s="457"/>
      <c r="R214" s="457"/>
      <c r="S214" s="457"/>
      <c r="T214" s="457"/>
      <c r="U214" s="457"/>
      <c r="V214" s="457"/>
      <c r="W214" s="457"/>
      <c r="X214" s="457"/>
      <c r="Y214" s="457"/>
      <c r="Z214" s="457"/>
      <c r="AA214" s="457"/>
      <c r="AB214" s="457"/>
      <c r="AC214" s="457"/>
      <c r="AD214" s="457"/>
      <c r="AE214" s="457"/>
      <c r="AF214" s="457"/>
      <c r="AG214" s="457"/>
      <c r="AH214" s="457"/>
      <c r="AI214" s="457"/>
      <c r="AJ214" s="457"/>
      <c r="AK214" s="457"/>
      <c r="AL214" s="457"/>
      <c r="AM214" s="457"/>
      <c r="AN214" s="457"/>
      <c r="AO214" s="457"/>
      <c r="AP214" s="457"/>
      <c r="AQ214" s="457"/>
      <c r="AR214" s="457"/>
    </row>
    <row r="215" spans="1:44" ht="12.75" customHeight="1">
      <c r="A215" s="457"/>
      <c r="B215" s="487"/>
      <c r="C215" s="458"/>
      <c r="D215" s="458"/>
      <c r="E215" s="458"/>
      <c r="F215" s="457"/>
      <c r="G215" s="457"/>
      <c r="H215" s="457"/>
      <c r="I215" s="457"/>
      <c r="J215" s="457"/>
      <c r="K215" s="457"/>
      <c r="L215" s="457"/>
      <c r="M215" s="457"/>
      <c r="N215" s="457"/>
      <c r="O215" s="457"/>
      <c r="P215" s="457"/>
      <c r="Q215" s="457"/>
      <c r="R215" s="457"/>
      <c r="S215" s="457"/>
      <c r="T215" s="457"/>
      <c r="U215" s="457"/>
      <c r="V215" s="457"/>
      <c r="W215" s="457"/>
      <c r="X215" s="457"/>
      <c r="Y215" s="457"/>
      <c r="Z215" s="457"/>
      <c r="AA215" s="457"/>
      <c r="AB215" s="457"/>
      <c r="AC215" s="457"/>
      <c r="AD215" s="457"/>
      <c r="AE215" s="457"/>
      <c r="AF215" s="457"/>
      <c r="AG215" s="457"/>
      <c r="AH215" s="457"/>
      <c r="AI215" s="457"/>
      <c r="AJ215" s="457"/>
      <c r="AK215" s="457"/>
      <c r="AL215" s="457"/>
      <c r="AM215" s="457"/>
      <c r="AN215" s="457"/>
      <c r="AO215" s="457"/>
      <c r="AP215" s="457"/>
      <c r="AQ215" s="457"/>
      <c r="AR215" s="457"/>
    </row>
    <row r="216" spans="1:44" ht="12.75" customHeight="1">
      <c r="A216" s="457"/>
      <c r="B216" s="487"/>
      <c r="C216" s="458"/>
      <c r="D216" s="458"/>
      <c r="E216" s="458"/>
      <c r="F216" s="457"/>
      <c r="G216" s="457"/>
      <c r="H216" s="457"/>
      <c r="I216" s="457"/>
      <c r="J216" s="457"/>
      <c r="K216" s="457"/>
      <c r="L216" s="457"/>
      <c r="M216" s="457"/>
      <c r="N216" s="457"/>
      <c r="O216" s="457"/>
      <c r="P216" s="457"/>
      <c r="Q216" s="457"/>
      <c r="R216" s="457"/>
      <c r="S216" s="457"/>
      <c r="T216" s="457"/>
      <c r="U216" s="457"/>
      <c r="V216" s="457"/>
      <c r="W216" s="457"/>
      <c r="X216" s="457"/>
      <c r="Y216" s="457"/>
      <c r="Z216" s="457"/>
      <c r="AA216" s="457"/>
      <c r="AB216" s="457"/>
      <c r="AC216" s="457"/>
      <c r="AD216" s="457"/>
      <c r="AE216" s="457"/>
      <c r="AF216" s="457"/>
      <c r="AG216" s="457"/>
      <c r="AH216" s="457"/>
      <c r="AI216" s="457"/>
      <c r="AJ216" s="457"/>
      <c r="AK216" s="457"/>
      <c r="AL216" s="457"/>
      <c r="AM216" s="457"/>
      <c r="AN216" s="457"/>
      <c r="AO216" s="457"/>
      <c r="AP216" s="457"/>
      <c r="AQ216" s="457"/>
      <c r="AR216" s="457"/>
    </row>
    <row r="217" spans="1:44" ht="12.75" customHeight="1">
      <c r="A217" s="457"/>
      <c r="B217" s="487"/>
      <c r="C217" s="458"/>
      <c r="D217" s="458"/>
      <c r="E217" s="458"/>
      <c r="F217" s="457"/>
      <c r="G217" s="457"/>
      <c r="H217" s="457"/>
      <c r="I217" s="457"/>
      <c r="J217" s="457"/>
      <c r="K217" s="457"/>
      <c r="L217" s="457"/>
      <c r="M217" s="457"/>
      <c r="N217" s="457"/>
      <c r="O217" s="457"/>
      <c r="P217" s="457"/>
      <c r="Q217" s="457"/>
      <c r="R217" s="457"/>
      <c r="S217" s="457"/>
      <c r="T217" s="457"/>
      <c r="U217" s="457"/>
      <c r="V217" s="457"/>
      <c r="W217" s="457"/>
      <c r="X217" s="457"/>
      <c r="Y217" s="457"/>
      <c r="Z217" s="457"/>
      <c r="AA217" s="457"/>
      <c r="AB217" s="457"/>
      <c r="AC217" s="457"/>
      <c r="AD217" s="457"/>
      <c r="AE217" s="457"/>
      <c r="AF217" s="457"/>
      <c r="AG217" s="457"/>
      <c r="AH217" s="457"/>
      <c r="AI217" s="457"/>
      <c r="AJ217" s="457"/>
      <c r="AK217" s="457"/>
      <c r="AL217" s="457"/>
      <c r="AM217" s="457"/>
      <c r="AN217" s="457"/>
      <c r="AO217" s="457"/>
      <c r="AP217" s="457"/>
      <c r="AQ217" s="457"/>
      <c r="AR217" s="457"/>
    </row>
    <row r="218" spans="1:44" ht="12.75" customHeight="1">
      <c r="A218" s="457"/>
      <c r="B218" s="487"/>
      <c r="C218" s="458"/>
      <c r="D218" s="458"/>
      <c r="E218" s="458"/>
      <c r="F218" s="457"/>
      <c r="G218" s="457"/>
      <c r="H218" s="457"/>
      <c r="I218" s="457"/>
      <c r="J218" s="457"/>
      <c r="K218" s="457"/>
      <c r="L218" s="457"/>
      <c r="M218" s="457"/>
      <c r="N218" s="457"/>
      <c r="O218" s="457"/>
      <c r="P218" s="457"/>
      <c r="Q218" s="457"/>
      <c r="R218" s="457"/>
      <c r="S218" s="457"/>
      <c r="T218" s="457"/>
      <c r="U218" s="457"/>
      <c r="V218" s="457"/>
      <c r="W218" s="457"/>
      <c r="X218" s="457"/>
      <c r="Y218" s="457"/>
      <c r="Z218" s="457"/>
      <c r="AA218" s="457"/>
      <c r="AB218" s="457"/>
      <c r="AC218" s="457"/>
      <c r="AD218" s="457"/>
      <c r="AE218" s="457"/>
      <c r="AF218" s="457"/>
      <c r="AG218" s="457"/>
      <c r="AH218" s="457"/>
      <c r="AI218" s="457"/>
      <c r="AJ218" s="457"/>
      <c r="AK218" s="457"/>
      <c r="AL218" s="457"/>
      <c r="AM218" s="457"/>
      <c r="AN218" s="457"/>
      <c r="AO218" s="457"/>
      <c r="AP218" s="457"/>
      <c r="AQ218" s="457"/>
      <c r="AR218" s="457"/>
    </row>
    <row r="219" spans="1:44" ht="12.75" customHeight="1">
      <c r="A219" s="457"/>
      <c r="B219" s="487"/>
      <c r="C219" s="458"/>
      <c r="D219" s="458"/>
      <c r="E219" s="458"/>
      <c r="F219" s="457"/>
      <c r="G219" s="457"/>
      <c r="H219" s="457"/>
      <c r="I219" s="457"/>
      <c r="J219" s="457"/>
      <c r="K219" s="457"/>
      <c r="L219" s="457"/>
      <c r="M219" s="457"/>
      <c r="N219" s="457"/>
      <c r="O219" s="457"/>
      <c r="P219" s="457"/>
      <c r="Q219" s="457"/>
      <c r="R219" s="457"/>
      <c r="S219" s="457"/>
      <c r="T219" s="457"/>
      <c r="U219" s="457"/>
      <c r="V219" s="457"/>
      <c r="W219" s="457"/>
      <c r="X219" s="457"/>
      <c r="Y219" s="457"/>
      <c r="Z219" s="457"/>
      <c r="AA219" s="457"/>
      <c r="AB219" s="457"/>
      <c r="AC219" s="457"/>
      <c r="AD219" s="457"/>
      <c r="AE219" s="457"/>
      <c r="AF219" s="457"/>
      <c r="AG219" s="457"/>
      <c r="AH219" s="457"/>
      <c r="AI219" s="457"/>
      <c r="AJ219" s="457"/>
      <c r="AK219" s="457"/>
      <c r="AL219" s="457"/>
      <c r="AM219" s="457"/>
      <c r="AN219" s="457"/>
      <c r="AO219" s="457"/>
      <c r="AP219" s="457"/>
      <c r="AQ219" s="457"/>
      <c r="AR219" s="457"/>
    </row>
    <row r="220" spans="1:44" ht="12.75" customHeight="1">
      <c r="A220" s="457"/>
      <c r="B220" s="487"/>
      <c r="C220" s="458"/>
      <c r="D220" s="458"/>
      <c r="E220" s="458"/>
      <c r="F220" s="457"/>
      <c r="G220" s="457"/>
      <c r="H220" s="457"/>
      <c r="I220" s="457"/>
      <c r="J220" s="457"/>
      <c r="K220" s="457"/>
      <c r="L220" s="457"/>
      <c r="M220" s="457"/>
      <c r="N220" s="457"/>
      <c r="O220" s="457"/>
      <c r="P220" s="457"/>
      <c r="Q220" s="457"/>
      <c r="R220" s="457"/>
      <c r="S220" s="457"/>
      <c r="T220" s="457"/>
      <c r="U220" s="457"/>
      <c r="V220" s="457"/>
      <c r="W220" s="457"/>
      <c r="X220" s="457"/>
      <c r="Y220" s="457"/>
      <c r="Z220" s="457"/>
      <c r="AA220" s="457"/>
      <c r="AB220" s="457"/>
      <c r="AC220" s="457"/>
      <c r="AD220" s="457"/>
      <c r="AE220" s="457"/>
      <c r="AF220" s="457"/>
      <c r="AG220" s="457"/>
      <c r="AH220" s="457"/>
      <c r="AI220" s="457"/>
      <c r="AJ220" s="457"/>
      <c r="AK220" s="457"/>
      <c r="AL220" s="457"/>
      <c r="AM220" s="457"/>
      <c r="AN220" s="457"/>
      <c r="AO220" s="457"/>
      <c r="AP220" s="457"/>
      <c r="AQ220" s="457"/>
      <c r="AR220" s="457"/>
    </row>
    <row r="221" spans="1:44" ht="12.75" customHeight="1">
      <c r="A221" s="457"/>
      <c r="B221" s="487"/>
      <c r="C221" s="458"/>
      <c r="D221" s="458"/>
      <c r="E221" s="458"/>
      <c r="F221" s="457"/>
      <c r="G221" s="457"/>
      <c r="H221" s="457"/>
      <c r="I221" s="457"/>
      <c r="J221" s="457"/>
      <c r="K221" s="457"/>
      <c r="L221" s="457"/>
      <c r="M221" s="457"/>
      <c r="N221" s="457"/>
      <c r="O221" s="457"/>
      <c r="P221" s="457"/>
      <c r="Q221" s="457"/>
      <c r="R221" s="457"/>
      <c r="S221" s="457"/>
      <c r="T221" s="457"/>
      <c r="U221" s="457"/>
      <c r="V221" s="457"/>
      <c r="W221" s="457"/>
      <c r="X221" s="457"/>
      <c r="Y221" s="457"/>
      <c r="Z221" s="457"/>
      <c r="AA221" s="457"/>
      <c r="AB221" s="457"/>
      <c r="AC221" s="457"/>
      <c r="AD221" s="457"/>
      <c r="AE221" s="457"/>
      <c r="AF221" s="457"/>
      <c r="AG221" s="457"/>
      <c r="AH221" s="457"/>
      <c r="AI221" s="457"/>
      <c r="AJ221" s="457"/>
      <c r="AK221" s="457"/>
      <c r="AL221" s="457"/>
      <c r="AM221" s="457"/>
      <c r="AN221" s="457"/>
      <c r="AO221" s="457"/>
      <c r="AP221" s="457"/>
      <c r="AQ221" s="457"/>
      <c r="AR221" s="457"/>
    </row>
    <row r="222" spans="1:44" ht="12.75" customHeight="1">
      <c r="A222" s="457"/>
      <c r="B222" s="487"/>
      <c r="C222" s="458"/>
      <c r="D222" s="458"/>
      <c r="E222" s="458"/>
      <c r="F222" s="457"/>
      <c r="G222" s="457"/>
      <c r="H222" s="457"/>
      <c r="I222" s="457"/>
      <c r="J222" s="457"/>
      <c r="K222" s="457"/>
      <c r="L222" s="457"/>
      <c r="M222" s="457"/>
      <c r="N222" s="457"/>
      <c r="O222" s="457"/>
      <c r="P222" s="457"/>
      <c r="Q222" s="457"/>
      <c r="R222" s="457"/>
      <c r="S222" s="457"/>
      <c r="T222" s="457"/>
      <c r="U222" s="457"/>
      <c r="V222" s="457"/>
      <c r="W222" s="457"/>
      <c r="X222" s="457"/>
      <c r="Y222" s="457"/>
      <c r="Z222" s="457"/>
      <c r="AA222" s="457"/>
      <c r="AB222" s="457"/>
      <c r="AC222" s="457"/>
      <c r="AD222" s="457"/>
      <c r="AE222" s="457"/>
      <c r="AF222" s="457"/>
      <c r="AG222" s="457"/>
      <c r="AH222" s="457"/>
      <c r="AI222" s="457"/>
      <c r="AJ222" s="457"/>
      <c r="AK222" s="457"/>
      <c r="AL222" s="457"/>
      <c r="AM222" s="457"/>
      <c r="AN222" s="457"/>
      <c r="AO222" s="457"/>
      <c r="AP222" s="457"/>
      <c r="AQ222" s="457"/>
      <c r="AR222" s="457"/>
    </row>
    <row r="223" spans="1:44" ht="12.75" customHeight="1">
      <c r="A223" s="457"/>
      <c r="B223" s="487"/>
      <c r="C223" s="458"/>
      <c r="D223" s="458"/>
      <c r="E223" s="458"/>
      <c r="F223" s="457"/>
      <c r="G223" s="457"/>
      <c r="H223" s="457"/>
      <c r="I223" s="457"/>
      <c r="J223" s="457"/>
      <c r="K223" s="457"/>
      <c r="L223" s="457"/>
      <c r="M223" s="457"/>
      <c r="N223" s="457"/>
      <c r="O223" s="457"/>
      <c r="P223" s="457"/>
      <c r="Q223" s="457"/>
      <c r="R223" s="457"/>
      <c r="S223" s="457"/>
      <c r="T223" s="457"/>
      <c r="U223" s="457"/>
      <c r="V223" s="457"/>
      <c r="W223" s="457"/>
      <c r="X223" s="457"/>
      <c r="Y223" s="457"/>
      <c r="Z223" s="457"/>
      <c r="AA223" s="457"/>
      <c r="AB223" s="457"/>
      <c r="AC223" s="457"/>
      <c r="AD223" s="457"/>
      <c r="AE223" s="457"/>
      <c r="AF223" s="457"/>
      <c r="AG223" s="457"/>
      <c r="AH223" s="457"/>
      <c r="AI223" s="457"/>
      <c r="AJ223" s="457"/>
      <c r="AK223" s="457"/>
      <c r="AL223" s="457"/>
      <c r="AM223" s="457"/>
      <c r="AN223" s="457"/>
      <c r="AO223" s="457"/>
      <c r="AP223" s="457"/>
      <c r="AQ223" s="457"/>
      <c r="AR223" s="457"/>
    </row>
    <row r="224" spans="1:44" ht="12.75" customHeight="1">
      <c r="A224" s="457"/>
      <c r="B224" s="487"/>
      <c r="C224" s="458"/>
      <c r="D224" s="458"/>
      <c r="E224" s="458"/>
      <c r="F224" s="457"/>
      <c r="G224" s="457"/>
      <c r="H224" s="457"/>
      <c r="I224" s="457"/>
      <c r="J224" s="457"/>
      <c r="K224" s="457"/>
      <c r="L224" s="457"/>
      <c r="M224" s="457"/>
      <c r="N224" s="457"/>
      <c r="O224" s="457"/>
      <c r="P224" s="457"/>
      <c r="Q224" s="457"/>
      <c r="R224" s="457"/>
      <c r="S224" s="457"/>
      <c r="T224" s="457"/>
      <c r="U224" s="457"/>
      <c r="V224" s="457"/>
      <c r="W224" s="457"/>
      <c r="X224" s="457"/>
      <c r="Y224" s="457"/>
      <c r="Z224" s="457"/>
      <c r="AA224" s="457"/>
      <c r="AB224" s="457"/>
      <c r="AC224" s="457"/>
      <c r="AD224" s="457"/>
      <c r="AE224" s="457"/>
      <c r="AF224" s="457"/>
      <c r="AG224" s="457"/>
      <c r="AH224" s="457"/>
      <c r="AI224" s="457"/>
      <c r="AJ224" s="457"/>
      <c r="AK224" s="457"/>
      <c r="AL224" s="457"/>
      <c r="AM224" s="457"/>
      <c r="AN224" s="457"/>
      <c r="AO224" s="457"/>
      <c r="AP224" s="457"/>
      <c r="AQ224" s="457"/>
      <c r="AR224" s="457"/>
    </row>
    <row r="225" spans="1:44" ht="15.75" customHeight="1">
      <c r="A225" s="457"/>
      <c r="B225" s="487"/>
      <c r="C225" s="458"/>
      <c r="D225" s="458"/>
      <c r="E225" s="458"/>
      <c r="F225" s="457"/>
      <c r="G225" s="457"/>
      <c r="H225" s="457"/>
      <c r="I225" s="457"/>
      <c r="J225" s="457"/>
      <c r="K225" s="457"/>
      <c r="L225" s="457"/>
      <c r="M225" s="457"/>
      <c r="N225" s="457"/>
      <c r="O225" s="457"/>
      <c r="P225" s="457"/>
      <c r="Q225" s="457"/>
      <c r="R225" s="457"/>
      <c r="S225" s="457"/>
      <c r="T225" s="457"/>
      <c r="U225" s="457"/>
      <c r="V225" s="457"/>
      <c r="W225" s="457"/>
      <c r="X225" s="457"/>
      <c r="Y225" s="457"/>
      <c r="Z225" s="457"/>
      <c r="AA225" s="457"/>
      <c r="AB225" s="457"/>
      <c r="AC225" s="457"/>
      <c r="AD225" s="457"/>
      <c r="AE225" s="457"/>
      <c r="AF225" s="457"/>
      <c r="AG225" s="457"/>
      <c r="AH225" s="457"/>
      <c r="AI225" s="457"/>
      <c r="AJ225" s="457"/>
      <c r="AK225" s="457"/>
      <c r="AL225" s="457"/>
      <c r="AM225" s="457"/>
      <c r="AN225" s="457"/>
      <c r="AO225" s="457"/>
      <c r="AP225" s="457"/>
      <c r="AQ225" s="457"/>
      <c r="AR225" s="457"/>
    </row>
    <row r="226" spans="1:44" ht="15.75" customHeight="1">
      <c r="A226" s="457"/>
      <c r="B226" s="487"/>
      <c r="C226" s="458"/>
      <c r="D226" s="458"/>
      <c r="E226" s="458"/>
      <c r="F226" s="457"/>
      <c r="G226" s="457"/>
      <c r="H226" s="457"/>
      <c r="I226" s="457"/>
      <c r="J226" s="457"/>
      <c r="K226" s="457"/>
      <c r="L226" s="457"/>
      <c r="M226" s="457"/>
      <c r="N226" s="457"/>
      <c r="O226" s="457"/>
      <c r="P226" s="457"/>
      <c r="Q226" s="457"/>
      <c r="R226" s="457"/>
      <c r="S226" s="457"/>
      <c r="T226" s="457"/>
      <c r="U226" s="457"/>
      <c r="V226" s="457"/>
      <c r="W226" s="457"/>
      <c r="X226" s="457"/>
      <c r="Y226" s="457"/>
      <c r="Z226" s="457"/>
      <c r="AA226" s="457"/>
      <c r="AB226" s="457"/>
      <c r="AC226" s="457"/>
      <c r="AD226" s="457"/>
      <c r="AE226" s="457"/>
      <c r="AF226" s="457"/>
      <c r="AG226" s="457"/>
      <c r="AH226" s="457"/>
      <c r="AI226" s="457"/>
      <c r="AJ226" s="457"/>
      <c r="AK226" s="457"/>
      <c r="AL226" s="457"/>
      <c r="AM226" s="457"/>
      <c r="AN226" s="457"/>
      <c r="AO226" s="457"/>
      <c r="AP226" s="457"/>
      <c r="AQ226" s="457"/>
      <c r="AR226" s="457"/>
    </row>
    <row r="227" spans="1:44" ht="15.75" customHeight="1">
      <c r="A227" s="457"/>
      <c r="B227" s="487"/>
      <c r="C227" s="458"/>
      <c r="D227" s="458"/>
      <c r="E227" s="458"/>
      <c r="F227" s="457"/>
      <c r="G227" s="457"/>
      <c r="H227" s="457"/>
      <c r="I227" s="457"/>
      <c r="J227" s="457"/>
      <c r="K227" s="457"/>
      <c r="L227" s="457"/>
      <c r="M227" s="457"/>
      <c r="N227" s="457"/>
      <c r="O227" s="457"/>
      <c r="P227" s="457"/>
      <c r="Q227" s="457"/>
      <c r="R227" s="457"/>
      <c r="S227" s="457"/>
      <c r="T227" s="457"/>
      <c r="U227" s="457"/>
      <c r="V227" s="457"/>
      <c r="W227" s="457"/>
      <c r="X227" s="457"/>
      <c r="Y227" s="457"/>
      <c r="Z227" s="457"/>
      <c r="AA227" s="457"/>
      <c r="AB227" s="457"/>
      <c r="AC227" s="457"/>
      <c r="AD227" s="457"/>
      <c r="AE227" s="457"/>
      <c r="AF227" s="457"/>
      <c r="AG227" s="457"/>
      <c r="AH227" s="457"/>
      <c r="AI227" s="457"/>
      <c r="AJ227" s="457"/>
      <c r="AK227" s="457"/>
      <c r="AL227" s="457"/>
      <c r="AM227" s="457"/>
      <c r="AN227" s="457"/>
      <c r="AO227" s="457"/>
      <c r="AP227" s="457"/>
      <c r="AQ227" s="457"/>
      <c r="AR227" s="457"/>
    </row>
    <row r="228" spans="1:44" ht="15.75" customHeight="1">
      <c r="A228" s="457"/>
      <c r="B228" s="487"/>
      <c r="C228" s="458"/>
      <c r="D228" s="458"/>
      <c r="E228" s="458"/>
      <c r="F228" s="457"/>
      <c r="G228" s="457"/>
      <c r="H228" s="457"/>
      <c r="I228" s="457"/>
      <c r="J228" s="457"/>
      <c r="K228" s="457"/>
      <c r="L228" s="457"/>
      <c r="M228" s="457"/>
      <c r="N228" s="457"/>
      <c r="O228" s="457"/>
      <c r="P228" s="457"/>
      <c r="Q228" s="457"/>
      <c r="R228" s="457"/>
      <c r="S228" s="457"/>
      <c r="T228" s="457"/>
      <c r="U228" s="457"/>
      <c r="V228" s="457"/>
      <c r="W228" s="457"/>
      <c r="X228" s="457"/>
      <c r="Y228" s="457"/>
      <c r="Z228" s="457"/>
      <c r="AA228" s="457"/>
      <c r="AB228" s="457"/>
      <c r="AC228" s="457"/>
      <c r="AD228" s="457"/>
      <c r="AE228" s="457"/>
      <c r="AF228" s="457"/>
      <c r="AG228" s="457"/>
      <c r="AH228" s="457"/>
      <c r="AI228" s="457"/>
      <c r="AJ228" s="457"/>
      <c r="AK228" s="457"/>
      <c r="AL228" s="457"/>
      <c r="AM228" s="457"/>
      <c r="AN228" s="457"/>
      <c r="AO228" s="457"/>
      <c r="AP228" s="457"/>
      <c r="AQ228" s="457"/>
      <c r="AR228" s="457"/>
    </row>
    <row r="229" spans="1:44" ht="15.75" customHeight="1">
      <c r="A229" s="457"/>
      <c r="B229" s="487"/>
      <c r="C229" s="458"/>
      <c r="D229" s="458"/>
      <c r="E229" s="458"/>
      <c r="F229" s="457"/>
      <c r="G229" s="457"/>
      <c r="H229" s="457"/>
      <c r="I229" s="457"/>
      <c r="J229" s="457"/>
      <c r="K229" s="457"/>
      <c r="L229" s="457"/>
      <c r="M229" s="457"/>
      <c r="N229" s="457"/>
      <c r="O229" s="457"/>
      <c r="P229" s="457"/>
      <c r="Q229" s="457"/>
      <c r="R229" s="457"/>
      <c r="S229" s="457"/>
      <c r="T229" s="457"/>
      <c r="U229" s="457"/>
      <c r="V229" s="457"/>
      <c r="W229" s="457"/>
      <c r="X229" s="457"/>
      <c r="Y229" s="457"/>
      <c r="Z229" s="457"/>
      <c r="AA229" s="457"/>
      <c r="AB229" s="457"/>
      <c r="AC229" s="457"/>
      <c r="AD229" s="457"/>
      <c r="AE229" s="457"/>
      <c r="AF229" s="457"/>
      <c r="AG229" s="457"/>
      <c r="AH229" s="457"/>
      <c r="AI229" s="457"/>
      <c r="AJ229" s="457"/>
      <c r="AK229" s="457"/>
      <c r="AL229" s="457"/>
      <c r="AM229" s="457"/>
      <c r="AN229" s="457"/>
      <c r="AO229" s="457"/>
      <c r="AP229" s="457"/>
      <c r="AQ229" s="457"/>
      <c r="AR229" s="457"/>
    </row>
    <row r="230" spans="1:44" ht="15.75" customHeight="1">
      <c r="A230" s="457"/>
      <c r="B230" s="487"/>
      <c r="C230" s="458"/>
      <c r="D230" s="458"/>
      <c r="E230" s="458"/>
      <c r="F230" s="457"/>
      <c r="G230" s="457"/>
      <c r="H230" s="457"/>
      <c r="I230" s="457"/>
      <c r="J230" s="457"/>
      <c r="K230" s="457"/>
      <c r="L230" s="457"/>
      <c r="M230" s="457"/>
      <c r="N230" s="457"/>
      <c r="O230" s="457"/>
      <c r="P230" s="457"/>
      <c r="Q230" s="457"/>
      <c r="R230" s="457"/>
      <c r="S230" s="457"/>
      <c r="T230" s="457"/>
      <c r="U230" s="457"/>
      <c r="V230" s="457"/>
      <c r="W230" s="457"/>
      <c r="X230" s="457"/>
      <c r="Y230" s="457"/>
      <c r="Z230" s="457"/>
      <c r="AA230" s="457"/>
      <c r="AB230" s="457"/>
      <c r="AC230" s="457"/>
      <c r="AD230" s="457"/>
      <c r="AE230" s="457"/>
      <c r="AF230" s="457"/>
      <c r="AG230" s="457"/>
      <c r="AH230" s="457"/>
      <c r="AI230" s="457"/>
      <c r="AJ230" s="457"/>
      <c r="AK230" s="457"/>
      <c r="AL230" s="457"/>
      <c r="AM230" s="457"/>
      <c r="AN230" s="457"/>
      <c r="AO230" s="457"/>
      <c r="AP230" s="457"/>
      <c r="AQ230" s="457"/>
      <c r="AR230" s="457"/>
    </row>
    <row r="231" spans="1:44" ht="15.75" customHeight="1">
      <c r="A231" s="457"/>
      <c r="B231" s="487"/>
      <c r="C231" s="458"/>
      <c r="D231" s="458"/>
      <c r="E231" s="458"/>
      <c r="F231" s="457"/>
      <c r="G231" s="457"/>
      <c r="H231" s="457"/>
      <c r="I231" s="457"/>
      <c r="J231" s="457"/>
      <c r="K231" s="457"/>
      <c r="L231" s="457"/>
      <c r="M231" s="457"/>
      <c r="N231" s="457"/>
      <c r="O231" s="457"/>
      <c r="P231" s="457"/>
      <c r="Q231" s="457"/>
      <c r="R231" s="457"/>
      <c r="S231" s="457"/>
      <c r="T231" s="457"/>
      <c r="U231" s="457"/>
      <c r="V231" s="457"/>
      <c r="W231" s="457"/>
      <c r="X231" s="457"/>
      <c r="Y231" s="457"/>
      <c r="Z231" s="457"/>
      <c r="AA231" s="457"/>
      <c r="AB231" s="457"/>
      <c r="AC231" s="457"/>
      <c r="AD231" s="457"/>
      <c r="AE231" s="457"/>
      <c r="AF231" s="457"/>
      <c r="AG231" s="457"/>
      <c r="AH231" s="457"/>
      <c r="AI231" s="457"/>
      <c r="AJ231" s="457"/>
      <c r="AK231" s="457"/>
      <c r="AL231" s="457"/>
      <c r="AM231" s="457"/>
      <c r="AN231" s="457"/>
      <c r="AO231" s="457"/>
      <c r="AP231" s="457"/>
      <c r="AQ231" s="457"/>
      <c r="AR231" s="457"/>
    </row>
    <row r="232" spans="1:44" ht="15.75" customHeight="1">
      <c r="A232" s="457"/>
      <c r="B232" s="487"/>
      <c r="C232" s="458"/>
      <c r="D232" s="458"/>
      <c r="E232" s="458"/>
      <c r="F232" s="457"/>
      <c r="G232" s="457"/>
      <c r="H232" s="457"/>
      <c r="I232" s="457"/>
      <c r="J232" s="457"/>
      <c r="K232" s="457"/>
      <c r="L232" s="457"/>
      <c r="M232" s="457"/>
      <c r="N232" s="457"/>
      <c r="O232" s="457"/>
      <c r="P232" s="457"/>
      <c r="Q232" s="457"/>
      <c r="R232" s="457"/>
      <c r="S232" s="457"/>
      <c r="T232" s="457"/>
      <c r="U232" s="457"/>
      <c r="V232" s="457"/>
      <c r="W232" s="457"/>
      <c r="X232" s="457"/>
      <c r="Y232" s="457"/>
      <c r="Z232" s="457"/>
      <c r="AA232" s="457"/>
      <c r="AB232" s="457"/>
      <c r="AC232" s="457"/>
      <c r="AD232" s="457"/>
      <c r="AE232" s="457"/>
      <c r="AF232" s="457"/>
      <c r="AG232" s="457"/>
      <c r="AH232" s="457"/>
      <c r="AI232" s="457"/>
      <c r="AJ232" s="457"/>
      <c r="AK232" s="457"/>
      <c r="AL232" s="457"/>
      <c r="AM232" s="457"/>
      <c r="AN232" s="457"/>
      <c r="AO232" s="457"/>
      <c r="AP232" s="457"/>
      <c r="AQ232" s="457"/>
      <c r="AR232" s="457"/>
    </row>
    <row r="233" spans="1:44" ht="15.75" customHeight="1">
      <c r="A233" s="457"/>
      <c r="B233" s="487"/>
      <c r="C233" s="458"/>
      <c r="D233" s="458"/>
      <c r="E233" s="458"/>
      <c r="F233" s="457"/>
      <c r="G233" s="457"/>
      <c r="H233" s="457"/>
      <c r="I233" s="457"/>
      <c r="J233" s="457"/>
      <c r="K233" s="457"/>
      <c r="L233" s="457"/>
      <c r="M233" s="457"/>
      <c r="N233" s="457"/>
      <c r="O233" s="457"/>
      <c r="P233" s="457"/>
      <c r="Q233" s="457"/>
      <c r="R233" s="457"/>
      <c r="S233" s="457"/>
      <c r="T233" s="457"/>
      <c r="U233" s="457"/>
      <c r="V233" s="457"/>
      <c r="W233" s="457"/>
      <c r="X233" s="457"/>
      <c r="Y233" s="457"/>
      <c r="Z233" s="457"/>
      <c r="AA233" s="457"/>
      <c r="AB233" s="457"/>
      <c r="AC233" s="457"/>
      <c r="AD233" s="457"/>
      <c r="AE233" s="457"/>
      <c r="AF233" s="457"/>
      <c r="AG233" s="457"/>
      <c r="AH233" s="457"/>
      <c r="AI233" s="457"/>
      <c r="AJ233" s="457"/>
      <c r="AK233" s="457"/>
      <c r="AL233" s="457"/>
      <c r="AM233" s="457"/>
      <c r="AN233" s="457"/>
      <c r="AO233" s="457"/>
      <c r="AP233" s="457"/>
      <c r="AQ233" s="457"/>
      <c r="AR233" s="457"/>
    </row>
    <row r="234" spans="1:44" ht="15.75" customHeight="1">
      <c r="A234" s="457"/>
      <c r="B234" s="487"/>
      <c r="C234" s="458"/>
      <c r="D234" s="458"/>
      <c r="E234" s="458"/>
      <c r="F234" s="457"/>
      <c r="G234" s="457"/>
      <c r="H234" s="457"/>
      <c r="I234" s="457"/>
      <c r="J234" s="457"/>
      <c r="K234" s="457"/>
      <c r="L234" s="457"/>
      <c r="M234" s="457"/>
      <c r="N234" s="457"/>
      <c r="O234" s="457"/>
      <c r="P234" s="457"/>
      <c r="Q234" s="457"/>
      <c r="R234" s="457"/>
      <c r="S234" s="457"/>
      <c r="T234" s="457"/>
      <c r="U234" s="457"/>
      <c r="V234" s="457"/>
      <c r="W234" s="457"/>
      <c r="X234" s="457"/>
      <c r="Y234" s="457"/>
      <c r="Z234" s="457"/>
      <c r="AA234" s="457"/>
      <c r="AB234" s="457"/>
      <c r="AC234" s="457"/>
      <c r="AD234" s="457"/>
      <c r="AE234" s="457"/>
      <c r="AF234" s="457"/>
      <c r="AG234" s="457"/>
      <c r="AH234" s="457"/>
      <c r="AI234" s="457"/>
      <c r="AJ234" s="457"/>
      <c r="AK234" s="457"/>
      <c r="AL234" s="457"/>
      <c r="AM234" s="457"/>
      <c r="AN234" s="457"/>
      <c r="AO234" s="457"/>
      <c r="AP234" s="457"/>
      <c r="AQ234" s="457"/>
      <c r="AR234" s="457"/>
    </row>
    <row r="235" spans="1:44" ht="15.75" customHeight="1">
      <c r="A235" s="457"/>
      <c r="B235" s="487"/>
      <c r="C235" s="458"/>
      <c r="D235" s="458"/>
      <c r="E235" s="458"/>
      <c r="F235" s="457"/>
      <c r="G235" s="457"/>
      <c r="H235" s="457"/>
      <c r="I235" s="457"/>
      <c r="J235" s="457"/>
      <c r="K235" s="457"/>
      <c r="L235" s="457"/>
      <c r="M235" s="457"/>
      <c r="N235" s="457"/>
      <c r="O235" s="457"/>
      <c r="P235" s="457"/>
      <c r="Q235" s="457"/>
      <c r="R235" s="457"/>
      <c r="S235" s="457"/>
      <c r="T235" s="457"/>
      <c r="U235" s="457"/>
      <c r="V235" s="457"/>
      <c r="W235" s="457"/>
      <c r="X235" s="457"/>
      <c r="Y235" s="457"/>
      <c r="Z235" s="457"/>
      <c r="AA235" s="457"/>
      <c r="AB235" s="457"/>
      <c r="AC235" s="457"/>
      <c r="AD235" s="457"/>
      <c r="AE235" s="457"/>
      <c r="AF235" s="457"/>
      <c r="AG235" s="457"/>
      <c r="AH235" s="457"/>
      <c r="AI235" s="457"/>
      <c r="AJ235" s="457"/>
      <c r="AK235" s="457"/>
      <c r="AL235" s="457"/>
      <c r="AM235" s="457"/>
      <c r="AN235" s="457"/>
      <c r="AO235" s="457"/>
      <c r="AP235" s="457"/>
      <c r="AQ235" s="457"/>
      <c r="AR235" s="457"/>
    </row>
    <row r="236" spans="1:44" ht="15.75" customHeight="1">
      <c r="A236" s="457"/>
      <c r="B236" s="487"/>
      <c r="C236" s="458"/>
      <c r="D236" s="458"/>
      <c r="E236" s="458"/>
      <c r="F236" s="457"/>
      <c r="G236" s="457"/>
      <c r="H236" s="457"/>
      <c r="I236" s="457"/>
      <c r="J236" s="457"/>
      <c r="K236" s="457"/>
      <c r="L236" s="457"/>
      <c r="M236" s="457"/>
      <c r="N236" s="457"/>
      <c r="O236" s="457"/>
      <c r="P236" s="457"/>
      <c r="Q236" s="457"/>
      <c r="R236" s="457"/>
      <c r="S236" s="457"/>
      <c r="T236" s="457"/>
      <c r="U236" s="457"/>
      <c r="V236" s="457"/>
      <c r="W236" s="457"/>
      <c r="X236" s="457"/>
      <c r="Y236" s="457"/>
      <c r="Z236" s="457"/>
      <c r="AA236" s="457"/>
      <c r="AB236" s="457"/>
      <c r="AC236" s="457"/>
      <c r="AD236" s="457"/>
      <c r="AE236" s="457"/>
      <c r="AF236" s="457"/>
      <c r="AG236" s="457"/>
      <c r="AH236" s="457"/>
      <c r="AI236" s="457"/>
      <c r="AJ236" s="457"/>
      <c r="AK236" s="457"/>
      <c r="AL236" s="457"/>
      <c r="AM236" s="457"/>
      <c r="AN236" s="457"/>
      <c r="AO236" s="457"/>
      <c r="AP236" s="457"/>
      <c r="AQ236" s="457"/>
      <c r="AR236" s="457"/>
    </row>
    <row r="237" spans="1:44" ht="15.75" customHeight="1">
      <c r="A237" s="457"/>
      <c r="B237" s="487"/>
      <c r="C237" s="458"/>
      <c r="D237" s="458"/>
      <c r="E237" s="458"/>
      <c r="F237" s="457"/>
      <c r="G237" s="457"/>
      <c r="H237" s="457"/>
      <c r="I237" s="457"/>
      <c r="J237" s="457"/>
      <c r="K237" s="457"/>
      <c r="L237" s="457"/>
      <c r="M237" s="457"/>
      <c r="N237" s="457"/>
      <c r="O237" s="457"/>
      <c r="P237" s="457"/>
      <c r="Q237" s="457"/>
      <c r="R237" s="457"/>
      <c r="S237" s="457"/>
      <c r="T237" s="457"/>
      <c r="U237" s="457"/>
      <c r="V237" s="457"/>
      <c r="W237" s="457"/>
      <c r="X237" s="457"/>
      <c r="Y237" s="457"/>
      <c r="Z237" s="457"/>
      <c r="AA237" s="457"/>
      <c r="AB237" s="457"/>
      <c r="AC237" s="457"/>
      <c r="AD237" s="457"/>
      <c r="AE237" s="457"/>
      <c r="AF237" s="457"/>
      <c r="AG237" s="457"/>
      <c r="AH237" s="457"/>
      <c r="AI237" s="457"/>
      <c r="AJ237" s="457"/>
      <c r="AK237" s="457"/>
      <c r="AL237" s="457"/>
      <c r="AM237" s="457"/>
      <c r="AN237" s="457"/>
      <c r="AO237" s="457"/>
      <c r="AP237" s="457"/>
      <c r="AQ237" s="457"/>
      <c r="AR237" s="457"/>
    </row>
    <row r="238" spans="1:44" ht="15.75" customHeight="1">
      <c r="A238" s="457"/>
      <c r="B238" s="487"/>
      <c r="C238" s="458"/>
      <c r="D238" s="458"/>
      <c r="E238" s="458"/>
      <c r="F238" s="457"/>
      <c r="G238" s="457"/>
      <c r="H238" s="457"/>
      <c r="I238" s="457"/>
      <c r="J238" s="457"/>
      <c r="K238" s="457"/>
      <c r="L238" s="457"/>
      <c r="M238" s="457"/>
      <c r="N238" s="457"/>
      <c r="O238" s="457"/>
      <c r="P238" s="457"/>
      <c r="Q238" s="457"/>
      <c r="R238" s="457"/>
      <c r="S238" s="457"/>
      <c r="T238" s="457"/>
      <c r="U238" s="457"/>
      <c r="V238" s="457"/>
      <c r="W238" s="457"/>
      <c r="X238" s="457"/>
      <c r="Y238" s="457"/>
      <c r="Z238" s="457"/>
      <c r="AA238" s="457"/>
      <c r="AB238" s="457"/>
      <c r="AC238" s="457"/>
      <c r="AD238" s="457"/>
      <c r="AE238" s="457"/>
      <c r="AF238" s="457"/>
      <c r="AG238" s="457"/>
      <c r="AH238" s="457"/>
      <c r="AI238" s="457"/>
      <c r="AJ238" s="457"/>
      <c r="AK238" s="457"/>
      <c r="AL238" s="457"/>
      <c r="AM238" s="457"/>
      <c r="AN238" s="457"/>
      <c r="AO238" s="457"/>
      <c r="AP238" s="457"/>
      <c r="AQ238" s="457"/>
      <c r="AR238" s="457"/>
    </row>
    <row r="239" spans="1:44" ht="15.75" customHeight="1">
      <c r="A239" s="457"/>
      <c r="B239" s="487"/>
      <c r="C239" s="458"/>
      <c r="D239" s="458"/>
      <c r="E239" s="458"/>
      <c r="F239" s="457"/>
      <c r="G239" s="457"/>
      <c r="H239" s="457"/>
      <c r="I239" s="457"/>
      <c r="J239" s="457"/>
      <c r="K239" s="457"/>
      <c r="L239" s="457"/>
      <c r="M239" s="457"/>
      <c r="N239" s="457"/>
      <c r="O239" s="457"/>
      <c r="P239" s="457"/>
      <c r="Q239" s="457"/>
      <c r="R239" s="457"/>
      <c r="S239" s="457"/>
      <c r="T239" s="457"/>
      <c r="U239" s="457"/>
      <c r="V239" s="457"/>
      <c r="W239" s="457"/>
      <c r="X239" s="457"/>
      <c r="Y239" s="457"/>
      <c r="Z239" s="457"/>
      <c r="AA239" s="457"/>
      <c r="AB239" s="457"/>
      <c r="AC239" s="457"/>
      <c r="AD239" s="457"/>
      <c r="AE239" s="457"/>
      <c r="AF239" s="457"/>
      <c r="AG239" s="457"/>
      <c r="AH239" s="457"/>
      <c r="AI239" s="457"/>
      <c r="AJ239" s="457"/>
      <c r="AK239" s="457"/>
      <c r="AL239" s="457"/>
      <c r="AM239" s="457"/>
      <c r="AN239" s="457"/>
      <c r="AO239" s="457"/>
      <c r="AP239" s="457"/>
      <c r="AQ239" s="457"/>
      <c r="AR239" s="457"/>
    </row>
    <row r="240" spans="1:44" ht="15.75" customHeight="1">
      <c r="A240" s="457"/>
      <c r="B240" s="487"/>
      <c r="C240" s="458"/>
      <c r="D240" s="458"/>
      <c r="E240" s="458"/>
      <c r="F240" s="457"/>
      <c r="G240" s="457"/>
      <c r="H240" s="457"/>
      <c r="I240" s="457"/>
      <c r="J240" s="457"/>
      <c r="K240" s="457"/>
      <c r="L240" s="457"/>
      <c r="M240" s="457"/>
      <c r="N240" s="457"/>
      <c r="O240" s="457"/>
      <c r="P240" s="457"/>
      <c r="Q240" s="457"/>
      <c r="R240" s="457"/>
      <c r="S240" s="457"/>
      <c r="T240" s="457"/>
      <c r="U240" s="457"/>
      <c r="V240" s="457"/>
      <c r="W240" s="457"/>
      <c r="X240" s="457"/>
      <c r="Y240" s="457"/>
      <c r="Z240" s="457"/>
      <c r="AA240" s="457"/>
      <c r="AB240" s="457"/>
      <c r="AC240" s="457"/>
      <c r="AD240" s="457"/>
      <c r="AE240" s="457"/>
      <c r="AF240" s="457"/>
      <c r="AG240" s="457"/>
      <c r="AH240" s="457"/>
      <c r="AI240" s="457"/>
      <c r="AJ240" s="457"/>
      <c r="AK240" s="457"/>
      <c r="AL240" s="457"/>
      <c r="AM240" s="457"/>
      <c r="AN240" s="457"/>
      <c r="AO240" s="457"/>
      <c r="AP240" s="457"/>
      <c r="AQ240" s="457"/>
      <c r="AR240" s="457"/>
    </row>
    <row r="241" spans="1:44" ht="15.75" customHeight="1">
      <c r="A241" s="457"/>
      <c r="B241" s="487"/>
      <c r="C241" s="458"/>
      <c r="D241" s="458"/>
      <c r="E241" s="458"/>
      <c r="F241" s="457"/>
      <c r="G241" s="457"/>
      <c r="H241" s="457"/>
      <c r="I241" s="457"/>
      <c r="J241" s="457"/>
      <c r="K241" s="457"/>
      <c r="L241" s="457"/>
      <c r="M241" s="457"/>
      <c r="N241" s="457"/>
      <c r="O241" s="457"/>
      <c r="P241" s="457"/>
      <c r="Q241" s="457"/>
      <c r="R241" s="457"/>
      <c r="S241" s="457"/>
      <c r="T241" s="457"/>
      <c r="U241" s="457"/>
      <c r="V241" s="457"/>
      <c r="W241" s="457"/>
      <c r="X241" s="457"/>
      <c r="Y241" s="457"/>
      <c r="Z241" s="457"/>
      <c r="AA241" s="457"/>
      <c r="AB241" s="457"/>
      <c r="AC241" s="457"/>
      <c r="AD241" s="457"/>
      <c r="AE241" s="457"/>
      <c r="AF241" s="457"/>
      <c r="AG241" s="457"/>
      <c r="AH241" s="457"/>
      <c r="AI241" s="457"/>
      <c r="AJ241" s="457"/>
      <c r="AK241" s="457"/>
      <c r="AL241" s="457"/>
      <c r="AM241" s="457"/>
      <c r="AN241" s="457"/>
      <c r="AO241" s="457"/>
      <c r="AP241" s="457"/>
      <c r="AQ241" s="457"/>
      <c r="AR241" s="457"/>
    </row>
    <row r="242" spans="1:44" ht="15.75" customHeight="1">
      <c r="A242" s="457"/>
      <c r="B242" s="487"/>
      <c r="C242" s="458"/>
      <c r="D242" s="458"/>
      <c r="E242" s="458"/>
      <c r="F242" s="457"/>
      <c r="G242" s="457"/>
      <c r="H242" s="457"/>
      <c r="I242" s="457"/>
      <c r="J242" s="457"/>
      <c r="K242" s="457"/>
      <c r="L242" s="457"/>
      <c r="M242" s="457"/>
      <c r="N242" s="457"/>
      <c r="O242" s="457"/>
      <c r="P242" s="457"/>
      <c r="Q242" s="457"/>
      <c r="R242" s="457"/>
      <c r="S242" s="457"/>
      <c r="T242" s="457"/>
      <c r="U242" s="457"/>
      <c r="V242" s="457"/>
      <c r="W242" s="457"/>
      <c r="X242" s="457"/>
      <c r="Y242" s="457"/>
      <c r="Z242" s="457"/>
      <c r="AA242" s="457"/>
      <c r="AB242" s="457"/>
      <c r="AC242" s="457"/>
      <c r="AD242" s="457"/>
      <c r="AE242" s="457"/>
      <c r="AF242" s="457"/>
      <c r="AG242" s="457"/>
      <c r="AH242" s="457"/>
      <c r="AI242" s="457"/>
      <c r="AJ242" s="457"/>
      <c r="AK242" s="457"/>
      <c r="AL242" s="457"/>
      <c r="AM242" s="457"/>
      <c r="AN242" s="457"/>
      <c r="AO242" s="457"/>
      <c r="AP242" s="457"/>
      <c r="AQ242" s="457"/>
      <c r="AR242" s="457"/>
    </row>
    <row r="243" spans="1:44" ht="15.75" customHeight="1">
      <c r="A243" s="457"/>
      <c r="B243" s="487"/>
      <c r="C243" s="458"/>
      <c r="D243" s="458"/>
      <c r="E243" s="458"/>
      <c r="F243" s="457"/>
      <c r="G243" s="457"/>
      <c r="H243" s="457"/>
      <c r="I243" s="457"/>
      <c r="J243" s="457"/>
      <c r="K243" s="457"/>
      <c r="L243" s="457"/>
      <c r="M243" s="457"/>
      <c r="N243" s="457"/>
      <c r="O243" s="457"/>
      <c r="P243" s="457"/>
      <c r="Q243" s="457"/>
      <c r="R243" s="457"/>
      <c r="S243" s="457"/>
      <c r="T243" s="457"/>
      <c r="U243" s="457"/>
      <c r="V243" s="457"/>
      <c r="W243" s="457"/>
      <c r="X243" s="457"/>
      <c r="Y243" s="457"/>
      <c r="Z243" s="457"/>
      <c r="AA243" s="457"/>
      <c r="AB243" s="457"/>
      <c r="AC243" s="457"/>
      <c r="AD243" s="457"/>
      <c r="AE243" s="457"/>
      <c r="AF243" s="457"/>
      <c r="AG243" s="457"/>
      <c r="AH243" s="457"/>
      <c r="AI243" s="457"/>
      <c r="AJ243" s="457"/>
      <c r="AK243" s="457"/>
      <c r="AL243" s="457"/>
      <c r="AM243" s="457"/>
      <c r="AN243" s="457"/>
      <c r="AO243" s="457"/>
      <c r="AP243" s="457"/>
      <c r="AQ243" s="457"/>
      <c r="AR243" s="457"/>
    </row>
    <row r="244" spans="1:44" ht="15.75" customHeight="1">
      <c r="A244" s="457"/>
      <c r="B244" s="487"/>
      <c r="C244" s="458"/>
      <c r="D244" s="458"/>
      <c r="E244" s="458"/>
      <c r="F244" s="457"/>
      <c r="G244" s="457"/>
      <c r="H244" s="457"/>
      <c r="I244" s="457"/>
      <c r="J244" s="457"/>
      <c r="K244" s="457"/>
      <c r="L244" s="457"/>
      <c r="M244" s="457"/>
      <c r="N244" s="457"/>
      <c r="O244" s="457"/>
      <c r="P244" s="457"/>
      <c r="Q244" s="457"/>
      <c r="R244" s="457"/>
      <c r="S244" s="457"/>
      <c r="T244" s="457"/>
      <c r="U244" s="457"/>
      <c r="V244" s="457"/>
      <c r="W244" s="457"/>
      <c r="X244" s="457"/>
      <c r="Y244" s="457"/>
      <c r="Z244" s="457"/>
      <c r="AA244" s="457"/>
      <c r="AB244" s="457"/>
      <c r="AC244" s="457"/>
      <c r="AD244" s="457"/>
      <c r="AE244" s="457"/>
      <c r="AF244" s="457"/>
      <c r="AG244" s="457"/>
      <c r="AH244" s="457"/>
      <c r="AI244" s="457"/>
      <c r="AJ244" s="457"/>
      <c r="AK244" s="457"/>
      <c r="AL244" s="457"/>
      <c r="AM244" s="457"/>
      <c r="AN244" s="457"/>
      <c r="AO244" s="457"/>
      <c r="AP244" s="457"/>
      <c r="AQ244" s="457"/>
      <c r="AR244" s="457"/>
    </row>
    <row r="245" spans="1:44" ht="15.75" customHeight="1">
      <c r="A245" s="457"/>
      <c r="B245" s="487"/>
      <c r="C245" s="458"/>
      <c r="D245" s="458"/>
      <c r="E245" s="458"/>
      <c r="F245" s="457"/>
      <c r="G245" s="457"/>
      <c r="H245" s="457"/>
      <c r="I245" s="457"/>
      <c r="J245" s="457"/>
      <c r="K245" s="457"/>
      <c r="L245" s="457"/>
      <c r="M245" s="457"/>
      <c r="N245" s="457"/>
      <c r="O245" s="457"/>
      <c r="P245" s="457"/>
      <c r="Q245" s="457"/>
      <c r="R245" s="457"/>
      <c r="S245" s="457"/>
      <c r="T245" s="457"/>
      <c r="U245" s="457"/>
      <c r="V245" s="457"/>
      <c r="W245" s="457"/>
      <c r="X245" s="457"/>
      <c r="Y245" s="457"/>
      <c r="Z245" s="457"/>
      <c r="AA245" s="457"/>
      <c r="AB245" s="457"/>
      <c r="AC245" s="457"/>
      <c r="AD245" s="457"/>
      <c r="AE245" s="457"/>
      <c r="AF245" s="457"/>
      <c r="AG245" s="457"/>
      <c r="AH245" s="457"/>
      <c r="AI245" s="457"/>
      <c r="AJ245" s="457"/>
      <c r="AK245" s="457"/>
      <c r="AL245" s="457"/>
      <c r="AM245" s="457"/>
      <c r="AN245" s="457"/>
      <c r="AO245" s="457"/>
      <c r="AP245" s="457"/>
      <c r="AQ245" s="457"/>
      <c r="AR245" s="457"/>
    </row>
    <row r="246" spans="1:44" ht="15.75" customHeight="1">
      <c r="A246" s="457"/>
      <c r="B246" s="487"/>
      <c r="C246" s="458"/>
      <c r="D246" s="458"/>
      <c r="E246" s="458"/>
      <c r="F246" s="457"/>
      <c r="G246" s="457"/>
      <c r="H246" s="457"/>
      <c r="I246" s="457"/>
      <c r="J246" s="457"/>
      <c r="K246" s="457"/>
      <c r="L246" s="457"/>
      <c r="M246" s="457"/>
      <c r="N246" s="457"/>
      <c r="O246" s="457"/>
      <c r="P246" s="457"/>
      <c r="Q246" s="457"/>
      <c r="R246" s="457"/>
      <c r="S246" s="457"/>
      <c r="T246" s="457"/>
      <c r="U246" s="457"/>
      <c r="V246" s="457"/>
      <c r="W246" s="457"/>
      <c r="X246" s="457"/>
      <c r="Y246" s="457"/>
      <c r="Z246" s="457"/>
      <c r="AA246" s="457"/>
      <c r="AB246" s="457"/>
      <c r="AC246" s="457"/>
      <c r="AD246" s="457"/>
      <c r="AE246" s="457"/>
      <c r="AF246" s="457"/>
      <c r="AG246" s="457"/>
      <c r="AH246" s="457"/>
      <c r="AI246" s="457"/>
      <c r="AJ246" s="457"/>
      <c r="AK246" s="457"/>
      <c r="AL246" s="457"/>
      <c r="AM246" s="457"/>
      <c r="AN246" s="457"/>
      <c r="AO246" s="457"/>
      <c r="AP246" s="457"/>
      <c r="AQ246" s="457"/>
      <c r="AR246" s="457"/>
    </row>
    <row r="247" spans="1:44" ht="15.75" customHeight="1">
      <c r="A247" s="457"/>
      <c r="B247" s="487"/>
      <c r="C247" s="458"/>
      <c r="D247" s="458"/>
      <c r="E247" s="458"/>
      <c r="F247" s="457"/>
      <c r="G247" s="457"/>
      <c r="H247" s="457"/>
      <c r="I247" s="457"/>
      <c r="J247" s="457"/>
      <c r="K247" s="457"/>
      <c r="L247" s="457"/>
      <c r="M247" s="457"/>
      <c r="N247" s="457"/>
      <c r="O247" s="457"/>
      <c r="P247" s="457"/>
      <c r="Q247" s="457"/>
      <c r="R247" s="457"/>
      <c r="S247" s="457"/>
      <c r="T247" s="457"/>
      <c r="U247" s="457"/>
      <c r="V247" s="457"/>
      <c r="W247" s="457"/>
      <c r="X247" s="457"/>
      <c r="Y247" s="457"/>
      <c r="Z247" s="457"/>
      <c r="AA247" s="457"/>
      <c r="AB247" s="457"/>
      <c r="AC247" s="457"/>
      <c r="AD247" s="457"/>
      <c r="AE247" s="457"/>
      <c r="AF247" s="457"/>
      <c r="AG247" s="457"/>
      <c r="AH247" s="457"/>
      <c r="AI247" s="457"/>
      <c r="AJ247" s="457"/>
      <c r="AK247" s="457"/>
      <c r="AL247" s="457"/>
      <c r="AM247" s="457"/>
      <c r="AN247" s="457"/>
      <c r="AO247" s="457"/>
      <c r="AP247" s="457"/>
      <c r="AQ247" s="457"/>
      <c r="AR247" s="457"/>
    </row>
    <row r="248" spans="1:44" ht="15.75" customHeight="1">
      <c r="A248" s="457"/>
      <c r="B248" s="487"/>
      <c r="C248" s="458"/>
      <c r="D248" s="458"/>
      <c r="E248" s="458"/>
      <c r="F248" s="457"/>
      <c r="G248" s="457"/>
      <c r="H248" s="457"/>
      <c r="I248" s="457"/>
      <c r="J248" s="457"/>
      <c r="K248" s="457"/>
      <c r="L248" s="457"/>
      <c r="M248" s="457"/>
      <c r="N248" s="457"/>
      <c r="O248" s="457"/>
      <c r="P248" s="457"/>
      <c r="Q248" s="457"/>
      <c r="R248" s="457"/>
      <c r="S248" s="457"/>
      <c r="T248" s="457"/>
      <c r="U248" s="457"/>
      <c r="V248" s="457"/>
      <c r="W248" s="457"/>
      <c r="X248" s="457"/>
      <c r="Y248" s="457"/>
      <c r="Z248" s="457"/>
      <c r="AA248" s="457"/>
      <c r="AB248" s="457"/>
      <c r="AC248" s="457"/>
      <c r="AD248" s="457"/>
      <c r="AE248" s="457"/>
      <c r="AF248" s="457"/>
      <c r="AG248" s="457"/>
      <c r="AH248" s="457"/>
      <c r="AI248" s="457"/>
      <c r="AJ248" s="457"/>
      <c r="AK248" s="457"/>
      <c r="AL248" s="457"/>
      <c r="AM248" s="457"/>
      <c r="AN248" s="457"/>
      <c r="AO248" s="457"/>
      <c r="AP248" s="457"/>
      <c r="AQ248" s="457"/>
      <c r="AR248" s="457"/>
    </row>
    <row r="249" spans="1:44" ht="15.75" customHeight="1">
      <c r="A249" s="457"/>
      <c r="B249" s="487"/>
      <c r="C249" s="458"/>
      <c r="D249" s="458"/>
      <c r="E249" s="458"/>
      <c r="F249" s="457"/>
      <c r="G249" s="457"/>
      <c r="H249" s="457"/>
      <c r="I249" s="457"/>
      <c r="J249" s="457"/>
      <c r="K249" s="457"/>
      <c r="L249" s="457"/>
      <c r="M249" s="457"/>
      <c r="N249" s="457"/>
      <c r="O249" s="457"/>
      <c r="P249" s="457"/>
      <c r="Q249" s="457"/>
      <c r="R249" s="457"/>
      <c r="S249" s="457"/>
      <c r="T249" s="457"/>
      <c r="U249" s="457"/>
      <c r="V249" s="457"/>
      <c r="W249" s="457"/>
      <c r="X249" s="457"/>
      <c r="Y249" s="457"/>
      <c r="Z249" s="457"/>
      <c r="AA249" s="457"/>
      <c r="AB249" s="457"/>
      <c r="AC249" s="457"/>
      <c r="AD249" s="457"/>
      <c r="AE249" s="457"/>
      <c r="AF249" s="457"/>
      <c r="AG249" s="457"/>
      <c r="AH249" s="457"/>
      <c r="AI249" s="457"/>
      <c r="AJ249" s="457"/>
      <c r="AK249" s="457"/>
      <c r="AL249" s="457"/>
      <c r="AM249" s="457"/>
      <c r="AN249" s="457"/>
      <c r="AO249" s="457"/>
      <c r="AP249" s="457"/>
      <c r="AQ249" s="457"/>
      <c r="AR249" s="457"/>
    </row>
    <row r="250" spans="1:44" ht="15.75" customHeight="1">
      <c r="A250" s="457"/>
      <c r="B250" s="487"/>
      <c r="C250" s="458"/>
      <c r="D250" s="458"/>
      <c r="E250" s="458"/>
      <c r="F250" s="457"/>
      <c r="G250" s="457"/>
      <c r="H250" s="457"/>
      <c r="I250" s="457"/>
      <c r="J250" s="457"/>
      <c r="K250" s="457"/>
      <c r="L250" s="457"/>
      <c r="M250" s="457"/>
      <c r="N250" s="457"/>
      <c r="O250" s="457"/>
      <c r="P250" s="457"/>
      <c r="Q250" s="457"/>
      <c r="R250" s="457"/>
      <c r="S250" s="457"/>
      <c r="T250" s="457"/>
      <c r="U250" s="457"/>
      <c r="V250" s="457"/>
      <c r="W250" s="457"/>
      <c r="X250" s="457"/>
      <c r="Y250" s="457"/>
      <c r="Z250" s="457"/>
      <c r="AA250" s="457"/>
      <c r="AB250" s="457"/>
      <c r="AC250" s="457"/>
      <c r="AD250" s="457"/>
      <c r="AE250" s="457"/>
      <c r="AF250" s="457"/>
      <c r="AG250" s="457"/>
      <c r="AH250" s="457"/>
      <c r="AI250" s="457"/>
      <c r="AJ250" s="457"/>
      <c r="AK250" s="457"/>
      <c r="AL250" s="457"/>
      <c r="AM250" s="457"/>
      <c r="AN250" s="457"/>
      <c r="AO250" s="457"/>
      <c r="AP250" s="457"/>
      <c r="AQ250" s="457"/>
      <c r="AR250" s="457"/>
    </row>
    <row r="251" spans="1:44" ht="15.75" customHeight="1">
      <c r="A251" s="457"/>
      <c r="B251" s="487"/>
      <c r="C251" s="458"/>
      <c r="D251" s="458"/>
      <c r="E251" s="458"/>
      <c r="F251" s="457"/>
      <c r="G251" s="457"/>
      <c r="H251" s="457"/>
      <c r="I251" s="457"/>
      <c r="J251" s="457"/>
      <c r="K251" s="457"/>
      <c r="L251" s="457"/>
      <c r="M251" s="457"/>
      <c r="N251" s="457"/>
      <c r="O251" s="457"/>
      <c r="P251" s="457"/>
      <c r="Q251" s="457"/>
      <c r="R251" s="457"/>
      <c r="S251" s="457"/>
      <c r="T251" s="457"/>
      <c r="U251" s="457"/>
      <c r="V251" s="457"/>
      <c r="W251" s="457"/>
      <c r="X251" s="457"/>
      <c r="Y251" s="457"/>
      <c r="Z251" s="457"/>
      <c r="AA251" s="457"/>
      <c r="AB251" s="457"/>
      <c r="AC251" s="457"/>
      <c r="AD251" s="457"/>
      <c r="AE251" s="457"/>
      <c r="AF251" s="457"/>
      <c r="AG251" s="457"/>
      <c r="AH251" s="457"/>
      <c r="AI251" s="457"/>
      <c r="AJ251" s="457"/>
      <c r="AK251" s="457"/>
      <c r="AL251" s="457"/>
      <c r="AM251" s="457"/>
      <c r="AN251" s="457"/>
      <c r="AO251" s="457"/>
      <c r="AP251" s="457"/>
      <c r="AQ251" s="457"/>
      <c r="AR251" s="457"/>
    </row>
    <row r="252" spans="1:44" ht="15.75" customHeight="1">
      <c r="A252" s="457"/>
      <c r="B252" s="487"/>
      <c r="C252" s="458"/>
      <c r="D252" s="458"/>
      <c r="E252" s="458"/>
      <c r="F252" s="457"/>
      <c r="G252" s="457"/>
      <c r="H252" s="457"/>
      <c r="I252" s="457"/>
      <c r="J252" s="457"/>
      <c r="K252" s="457"/>
      <c r="L252" s="457"/>
      <c r="M252" s="457"/>
      <c r="N252" s="457"/>
      <c r="O252" s="457"/>
      <c r="P252" s="457"/>
      <c r="Q252" s="457"/>
      <c r="R252" s="457"/>
      <c r="S252" s="457"/>
      <c r="T252" s="457"/>
      <c r="U252" s="457"/>
      <c r="V252" s="457"/>
      <c r="W252" s="457"/>
      <c r="X252" s="457"/>
      <c r="Y252" s="457"/>
      <c r="Z252" s="457"/>
      <c r="AA252" s="457"/>
      <c r="AB252" s="457"/>
      <c r="AC252" s="457"/>
      <c r="AD252" s="457"/>
      <c r="AE252" s="457"/>
      <c r="AF252" s="457"/>
      <c r="AG252" s="457"/>
      <c r="AH252" s="457"/>
      <c r="AI252" s="457"/>
      <c r="AJ252" s="457"/>
      <c r="AK252" s="457"/>
      <c r="AL252" s="457"/>
      <c r="AM252" s="457"/>
      <c r="AN252" s="457"/>
      <c r="AO252" s="457"/>
      <c r="AP252" s="457"/>
      <c r="AQ252" s="457"/>
      <c r="AR252" s="457"/>
    </row>
    <row r="253" spans="1:44" ht="15.75" customHeight="1">
      <c r="A253" s="457"/>
      <c r="B253" s="487"/>
      <c r="C253" s="458"/>
      <c r="D253" s="458"/>
      <c r="E253" s="458"/>
      <c r="F253" s="457"/>
      <c r="G253" s="457"/>
      <c r="H253" s="457"/>
      <c r="I253" s="457"/>
      <c r="J253" s="457"/>
      <c r="K253" s="457"/>
      <c r="L253" s="457"/>
      <c r="M253" s="457"/>
      <c r="N253" s="457"/>
      <c r="O253" s="457"/>
      <c r="P253" s="457"/>
      <c r="Q253" s="457"/>
      <c r="R253" s="457"/>
      <c r="S253" s="457"/>
      <c r="T253" s="457"/>
      <c r="U253" s="457"/>
      <c r="V253" s="457"/>
      <c r="W253" s="457"/>
      <c r="X253" s="457"/>
      <c r="Y253" s="457"/>
      <c r="Z253" s="457"/>
      <c r="AA253" s="457"/>
      <c r="AB253" s="457"/>
      <c r="AC253" s="457"/>
      <c r="AD253" s="457"/>
      <c r="AE253" s="457"/>
      <c r="AF253" s="457"/>
      <c r="AG253" s="457"/>
      <c r="AH253" s="457"/>
      <c r="AI253" s="457"/>
      <c r="AJ253" s="457"/>
      <c r="AK253" s="457"/>
      <c r="AL253" s="457"/>
      <c r="AM253" s="457"/>
      <c r="AN253" s="457"/>
      <c r="AO253" s="457"/>
      <c r="AP253" s="457"/>
      <c r="AQ253" s="457"/>
      <c r="AR253" s="457"/>
    </row>
    <row r="254" spans="1:44" ht="15.75" customHeight="1">
      <c r="A254" s="457"/>
      <c r="B254" s="487"/>
      <c r="C254" s="458"/>
      <c r="D254" s="458"/>
      <c r="E254" s="458"/>
      <c r="F254" s="457"/>
      <c r="G254" s="457"/>
      <c r="H254" s="457"/>
      <c r="I254" s="457"/>
      <c r="J254" s="457"/>
      <c r="K254" s="457"/>
      <c r="L254" s="457"/>
      <c r="M254" s="457"/>
      <c r="N254" s="457"/>
      <c r="O254" s="457"/>
      <c r="P254" s="457"/>
      <c r="Q254" s="457"/>
      <c r="R254" s="457"/>
      <c r="S254" s="457"/>
      <c r="T254" s="457"/>
      <c r="U254" s="457"/>
      <c r="V254" s="457"/>
      <c r="W254" s="457"/>
      <c r="X254" s="457"/>
      <c r="Y254" s="457"/>
      <c r="Z254" s="457"/>
      <c r="AA254" s="457"/>
      <c r="AB254" s="457"/>
      <c r="AC254" s="457"/>
      <c r="AD254" s="457"/>
      <c r="AE254" s="457"/>
      <c r="AF254" s="457"/>
      <c r="AG254" s="457"/>
      <c r="AH254" s="457"/>
      <c r="AI254" s="457"/>
      <c r="AJ254" s="457"/>
      <c r="AK254" s="457"/>
      <c r="AL254" s="457"/>
      <c r="AM254" s="457"/>
      <c r="AN254" s="457"/>
      <c r="AO254" s="457"/>
      <c r="AP254" s="457"/>
      <c r="AQ254" s="457"/>
      <c r="AR254" s="457"/>
    </row>
    <row r="255" spans="1:44" ht="15.75" customHeight="1">
      <c r="A255" s="457"/>
      <c r="B255" s="487"/>
      <c r="C255" s="458"/>
      <c r="D255" s="458"/>
      <c r="E255" s="458"/>
      <c r="F255" s="457"/>
      <c r="G255" s="457"/>
      <c r="H255" s="457"/>
      <c r="I255" s="457"/>
      <c r="J255" s="457"/>
      <c r="K255" s="457"/>
      <c r="L255" s="457"/>
      <c r="M255" s="457"/>
      <c r="N255" s="457"/>
      <c r="O255" s="457"/>
      <c r="P255" s="457"/>
      <c r="Q255" s="457"/>
      <c r="R255" s="457"/>
      <c r="S255" s="457"/>
      <c r="T255" s="457"/>
      <c r="U255" s="457"/>
      <c r="V255" s="457"/>
      <c r="W255" s="457"/>
      <c r="X255" s="457"/>
      <c r="Y255" s="457"/>
      <c r="Z255" s="457"/>
      <c r="AA255" s="457"/>
      <c r="AB255" s="457"/>
      <c r="AC255" s="457"/>
      <c r="AD255" s="457"/>
      <c r="AE255" s="457"/>
      <c r="AF255" s="457"/>
      <c r="AG255" s="457"/>
      <c r="AH255" s="457"/>
      <c r="AI255" s="457"/>
      <c r="AJ255" s="457"/>
      <c r="AK255" s="457"/>
      <c r="AL255" s="457"/>
      <c r="AM255" s="457"/>
      <c r="AN255" s="457"/>
      <c r="AO255" s="457"/>
      <c r="AP255" s="457"/>
      <c r="AQ255" s="457"/>
      <c r="AR255" s="457"/>
    </row>
    <row r="256" spans="1:44" ht="15.75" customHeight="1">
      <c r="A256" s="457"/>
      <c r="B256" s="487"/>
      <c r="C256" s="458"/>
      <c r="D256" s="458"/>
      <c r="E256" s="458"/>
      <c r="F256" s="457"/>
      <c r="G256" s="457"/>
      <c r="H256" s="457"/>
      <c r="I256" s="457"/>
      <c r="J256" s="457"/>
      <c r="K256" s="457"/>
      <c r="L256" s="457"/>
      <c r="M256" s="457"/>
      <c r="N256" s="457"/>
      <c r="O256" s="457"/>
      <c r="P256" s="457"/>
      <c r="Q256" s="457"/>
      <c r="R256" s="457"/>
      <c r="S256" s="457"/>
      <c r="T256" s="457"/>
      <c r="U256" s="457"/>
      <c r="V256" s="457"/>
      <c r="W256" s="457"/>
      <c r="X256" s="457"/>
      <c r="Y256" s="457"/>
      <c r="Z256" s="457"/>
      <c r="AA256" s="457"/>
      <c r="AB256" s="457"/>
      <c r="AC256" s="457"/>
      <c r="AD256" s="457"/>
      <c r="AE256" s="457"/>
      <c r="AF256" s="457"/>
      <c r="AG256" s="457"/>
      <c r="AH256" s="457"/>
      <c r="AI256" s="457"/>
      <c r="AJ256" s="457"/>
      <c r="AK256" s="457"/>
      <c r="AL256" s="457"/>
      <c r="AM256" s="457"/>
      <c r="AN256" s="457"/>
      <c r="AO256" s="457"/>
      <c r="AP256" s="457"/>
      <c r="AQ256" s="457"/>
      <c r="AR256" s="457"/>
    </row>
    <row r="257" spans="1:44" ht="15.75" customHeight="1">
      <c r="A257" s="457"/>
      <c r="B257" s="487"/>
      <c r="C257" s="458"/>
      <c r="D257" s="458"/>
      <c r="E257" s="458"/>
      <c r="F257" s="457"/>
      <c r="G257" s="457"/>
      <c r="H257" s="457"/>
      <c r="I257" s="457"/>
      <c r="J257" s="457"/>
      <c r="K257" s="457"/>
      <c r="L257" s="457"/>
      <c r="M257" s="457"/>
      <c r="N257" s="457"/>
      <c r="O257" s="457"/>
      <c r="P257" s="457"/>
      <c r="Q257" s="457"/>
      <c r="R257" s="457"/>
      <c r="S257" s="457"/>
      <c r="T257" s="457"/>
      <c r="U257" s="457"/>
      <c r="V257" s="457"/>
      <c r="W257" s="457"/>
      <c r="X257" s="457"/>
      <c r="Y257" s="457"/>
      <c r="Z257" s="457"/>
      <c r="AA257" s="457"/>
      <c r="AB257" s="457"/>
      <c r="AC257" s="457"/>
      <c r="AD257" s="457"/>
      <c r="AE257" s="457"/>
      <c r="AF257" s="457"/>
      <c r="AG257" s="457"/>
      <c r="AH257" s="457"/>
      <c r="AI257" s="457"/>
      <c r="AJ257" s="457"/>
      <c r="AK257" s="457"/>
      <c r="AL257" s="457"/>
      <c r="AM257" s="457"/>
      <c r="AN257" s="457"/>
      <c r="AO257" s="457"/>
      <c r="AP257" s="457"/>
      <c r="AQ257" s="457"/>
      <c r="AR257" s="457"/>
    </row>
    <row r="258" spans="1:44" ht="15.75" customHeight="1">
      <c r="A258" s="457"/>
      <c r="B258" s="487"/>
      <c r="C258" s="458"/>
      <c r="D258" s="458"/>
      <c r="E258" s="458"/>
      <c r="F258" s="457"/>
      <c r="G258" s="457"/>
      <c r="H258" s="457"/>
      <c r="I258" s="457"/>
      <c r="J258" s="457"/>
      <c r="K258" s="457"/>
      <c r="L258" s="457"/>
      <c r="M258" s="457"/>
      <c r="N258" s="457"/>
      <c r="O258" s="457"/>
      <c r="P258" s="457"/>
      <c r="Q258" s="457"/>
      <c r="R258" s="457"/>
      <c r="S258" s="457"/>
      <c r="T258" s="457"/>
      <c r="U258" s="457"/>
      <c r="V258" s="457"/>
      <c r="W258" s="457"/>
      <c r="X258" s="457"/>
      <c r="Y258" s="457"/>
      <c r="Z258" s="457"/>
      <c r="AA258" s="457"/>
      <c r="AB258" s="457"/>
      <c r="AC258" s="457"/>
      <c r="AD258" s="457"/>
      <c r="AE258" s="457"/>
      <c r="AF258" s="457"/>
      <c r="AG258" s="457"/>
      <c r="AH258" s="457"/>
      <c r="AI258" s="457"/>
      <c r="AJ258" s="457"/>
      <c r="AK258" s="457"/>
      <c r="AL258" s="457"/>
      <c r="AM258" s="457"/>
      <c r="AN258" s="457"/>
      <c r="AO258" s="457"/>
      <c r="AP258" s="457"/>
      <c r="AQ258" s="457"/>
      <c r="AR258" s="457"/>
    </row>
    <row r="259" spans="1:44" ht="15.75" customHeight="1">
      <c r="A259" s="457"/>
      <c r="B259" s="487"/>
      <c r="C259" s="458"/>
      <c r="D259" s="458"/>
      <c r="E259" s="458"/>
      <c r="F259" s="457"/>
      <c r="G259" s="457"/>
      <c r="H259" s="457"/>
      <c r="I259" s="457"/>
      <c r="J259" s="457"/>
      <c r="K259" s="457"/>
      <c r="L259" s="457"/>
      <c r="M259" s="457"/>
      <c r="N259" s="457"/>
      <c r="O259" s="457"/>
      <c r="P259" s="457"/>
      <c r="Q259" s="457"/>
      <c r="R259" s="457"/>
      <c r="S259" s="457"/>
      <c r="T259" s="457"/>
      <c r="U259" s="457"/>
      <c r="V259" s="457"/>
      <c r="W259" s="457"/>
      <c r="X259" s="457"/>
      <c r="Y259" s="457"/>
      <c r="Z259" s="457"/>
      <c r="AA259" s="457"/>
      <c r="AB259" s="457"/>
      <c r="AC259" s="457"/>
      <c r="AD259" s="457"/>
      <c r="AE259" s="457"/>
      <c r="AF259" s="457"/>
      <c r="AG259" s="457"/>
      <c r="AH259" s="457"/>
      <c r="AI259" s="457"/>
      <c r="AJ259" s="457"/>
      <c r="AK259" s="457"/>
      <c r="AL259" s="457"/>
      <c r="AM259" s="457"/>
      <c r="AN259" s="457"/>
      <c r="AO259" s="457"/>
      <c r="AP259" s="457"/>
      <c r="AQ259" s="457"/>
      <c r="AR259" s="457"/>
    </row>
    <row r="260" spans="1:44" ht="15.75" customHeight="1">
      <c r="A260" s="457"/>
      <c r="B260" s="487"/>
      <c r="C260" s="458"/>
      <c r="D260" s="458"/>
      <c r="E260" s="458"/>
      <c r="F260" s="457"/>
      <c r="G260" s="457"/>
      <c r="H260" s="457"/>
      <c r="I260" s="457"/>
      <c r="J260" s="457"/>
      <c r="K260" s="457"/>
      <c r="L260" s="457"/>
      <c r="M260" s="457"/>
      <c r="N260" s="457"/>
      <c r="O260" s="457"/>
      <c r="P260" s="457"/>
      <c r="Q260" s="457"/>
      <c r="R260" s="457"/>
      <c r="S260" s="457"/>
      <c r="T260" s="457"/>
      <c r="U260" s="457"/>
      <c r="V260" s="457"/>
      <c r="W260" s="457"/>
      <c r="X260" s="457"/>
      <c r="Y260" s="457"/>
      <c r="Z260" s="457"/>
      <c r="AA260" s="457"/>
      <c r="AB260" s="457"/>
      <c r="AC260" s="457"/>
      <c r="AD260" s="457"/>
      <c r="AE260" s="457"/>
      <c r="AF260" s="457"/>
      <c r="AG260" s="457"/>
      <c r="AH260" s="457"/>
      <c r="AI260" s="457"/>
      <c r="AJ260" s="457"/>
      <c r="AK260" s="457"/>
      <c r="AL260" s="457"/>
      <c r="AM260" s="457"/>
      <c r="AN260" s="457"/>
      <c r="AO260" s="457"/>
      <c r="AP260" s="457"/>
      <c r="AQ260" s="457"/>
      <c r="AR260" s="457"/>
    </row>
    <row r="261" spans="1:44" ht="15.75" customHeight="1">
      <c r="A261" s="457"/>
      <c r="B261" s="487"/>
      <c r="C261" s="458"/>
      <c r="D261" s="458"/>
      <c r="E261" s="458"/>
      <c r="F261" s="457"/>
      <c r="G261" s="457"/>
      <c r="H261" s="457"/>
      <c r="I261" s="457"/>
      <c r="J261" s="457"/>
      <c r="K261" s="457"/>
      <c r="L261" s="457"/>
      <c r="M261" s="457"/>
      <c r="N261" s="457"/>
      <c r="O261" s="457"/>
      <c r="P261" s="457"/>
      <c r="Q261" s="457"/>
      <c r="R261" s="457"/>
      <c r="S261" s="457"/>
      <c r="T261" s="457"/>
      <c r="U261" s="457"/>
      <c r="V261" s="457"/>
      <c r="W261" s="457"/>
      <c r="X261" s="457"/>
      <c r="Y261" s="457"/>
      <c r="Z261" s="457"/>
      <c r="AA261" s="457"/>
      <c r="AB261" s="457"/>
      <c r="AC261" s="457"/>
      <c r="AD261" s="457"/>
      <c r="AE261" s="457"/>
      <c r="AF261" s="457"/>
      <c r="AG261" s="457"/>
      <c r="AH261" s="457"/>
      <c r="AI261" s="457"/>
      <c r="AJ261" s="457"/>
      <c r="AK261" s="457"/>
      <c r="AL261" s="457"/>
      <c r="AM261" s="457"/>
      <c r="AN261" s="457"/>
      <c r="AO261" s="457"/>
      <c r="AP261" s="457"/>
      <c r="AQ261" s="457"/>
      <c r="AR261" s="457"/>
    </row>
    <row r="262" spans="1:44" ht="15.75" customHeight="1">
      <c r="A262" s="457"/>
      <c r="B262" s="487"/>
      <c r="C262" s="458"/>
      <c r="D262" s="458"/>
      <c r="E262" s="458"/>
      <c r="F262" s="457"/>
      <c r="G262" s="457"/>
      <c r="H262" s="457"/>
      <c r="I262" s="457"/>
      <c r="J262" s="457"/>
      <c r="K262" s="457"/>
      <c r="L262" s="457"/>
      <c r="M262" s="457"/>
      <c r="N262" s="457"/>
      <c r="O262" s="457"/>
      <c r="P262" s="457"/>
      <c r="Q262" s="457"/>
      <c r="R262" s="457"/>
      <c r="S262" s="457"/>
      <c r="T262" s="457"/>
      <c r="U262" s="457"/>
      <c r="V262" s="457"/>
      <c r="W262" s="457"/>
      <c r="X262" s="457"/>
      <c r="Y262" s="457"/>
      <c r="Z262" s="457"/>
      <c r="AA262" s="457"/>
      <c r="AB262" s="457"/>
      <c r="AC262" s="457"/>
      <c r="AD262" s="457"/>
      <c r="AE262" s="457"/>
      <c r="AF262" s="457"/>
      <c r="AG262" s="457"/>
      <c r="AH262" s="457"/>
      <c r="AI262" s="457"/>
      <c r="AJ262" s="457"/>
      <c r="AK262" s="457"/>
      <c r="AL262" s="457"/>
      <c r="AM262" s="457"/>
      <c r="AN262" s="457"/>
      <c r="AO262" s="457"/>
      <c r="AP262" s="457"/>
      <c r="AQ262" s="457"/>
      <c r="AR262" s="457"/>
    </row>
    <row r="263" spans="1:44" ht="15.75" customHeight="1">
      <c r="A263" s="457"/>
      <c r="B263" s="487"/>
      <c r="C263" s="458"/>
      <c r="D263" s="458"/>
      <c r="E263" s="458"/>
      <c r="F263" s="457"/>
      <c r="G263" s="457"/>
      <c r="H263" s="457"/>
      <c r="I263" s="457"/>
      <c r="J263" s="457"/>
      <c r="K263" s="457"/>
      <c r="L263" s="457"/>
      <c r="M263" s="457"/>
      <c r="N263" s="457"/>
      <c r="O263" s="457"/>
      <c r="P263" s="457"/>
      <c r="Q263" s="457"/>
      <c r="R263" s="457"/>
      <c r="S263" s="457"/>
      <c r="T263" s="457"/>
      <c r="U263" s="457"/>
      <c r="V263" s="457"/>
      <c r="W263" s="457"/>
      <c r="X263" s="457"/>
      <c r="Y263" s="457"/>
      <c r="Z263" s="457"/>
      <c r="AA263" s="457"/>
      <c r="AB263" s="457"/>
      <c r="AC263" s="457"/>
      <c r="AD263" s="457"/>
      <c r="AE263" s="457"/>
      <c r="AF263" s="457"/>
      <c r="AG263" s="457"/>
      <c r="AH263" s="457"/>
      <c r="AI263" s="457"/>
      <c r="AJ263" s="457"/>
      <c r="AK263" s="457"/>
      <c r="AL263" s="457"/>
      <c r="AM263" s="457"/>
      <c r="AN263" s="457"/>
      <c r="AO263" s="457"/>
      <c r="AP263" s="457"/>
      <c r="AQ263" s="457"/>
      <c r="AR263" s="457"/>
    </row>
    <row r="264" spans="1:44" ht="15.75" customHeight="1">
      <c r="A264" s="457"/>
      <c r="B264" s="487"/>
      <c r="C264" s="458"/>
      <c r="D264" s="458"/>
      <c r="E264" s="458"/>
      <c r="F264" s="457"/>
      <c r="G264" s="457"/>
      <c r="H264" s="457"/>
      <c r="I264" s="457"/>
      <c r="J264" s="457"/>
      <c r="K264" s="457"/>
      <c r="L264" s="457"/>
      <c r="M264" s="457"/>
      <c r="N264" s="457"/>
      <c r="O264" s="457"/>
      <c r="P264" s="457"/>
      <c r="Q264" s="457"/>
      <c r="R264" s="457"/>
      <c r="S264" s="457"/>
      <c r="T264" s="457"/>
      <c r="U264" s="457"/>
      <c r="V264" s="457"/>
      <c r="W264" s="457"/>
      <c r="X264" s="457"/>
      <c r="Y264" s="457"/>
      <c r="Z264" s="457"/>
      <c r="AA264" s="457"/>
      <c r="AB264" s="457"/>
      <c r="AC264" s="457"/>
      <c r="AD264" s="457"/>
      <c r="AE264" s="457"/>
      <c r="AF264" s="457"/>
      <c r="AG264" s="457"/>
      <c r="AH264" s="457"/>
      <c r="AI264" s="457"/>
      <c r="AJ264" s="457"/>
      <c r="AK264" s="457"/>
      <c r="AL264" s="457"/>
      <c r="AM264" s="457"/>
      <c r="AN264" s="457"/>
      <c r="AO264" s="457"/>
      <c r="AP264" s="457"/>
      <c r="AQ264" s="457"/>
      <c r="AR264" s="457"/>
    </row>
    <row r="265" spans="1:44" ht="15.75" customHeight="1">
      <c r="A265" s="457"/>
      <c r="B265" s="487"/>
      <c r="C265" s="458"/>
      <c r="D265" s="458"/>
      <c r="E265" s="458"/>
      <c r="F265" s="457"/>
      <c r="G265" s="457"/>
      <c r="H265" s="457"/>
      <c r="I265" s="457"/>
      <c r="J265" s="457"/>
      <c r="K265" s="457"/>
      <c r="L265" s="457"/>
      <c r="M265" s="457"/>
      <c r="N265" s="457"/>
      <c r="O265" s="457"/>
      <c r="P265" s="457"/>
      <c r="Q265" s="457"/>
      <c r="R265" s="457"/>
      <c r="S265" s="457"/>
      <c r="T265" s="457"/>
      <c r="U265" s="457"/>
      <c r="V265" s="457"/>
      <c r="W265" s="457"/>
      <c r="X265" s="457"/>
      <c r="Y265" s="457"/>
      <c r="Z265" s="457"/>
      <c r="AA265" s="457"/>
      <c r="AB265" s="457"/>
      <c r="AC265" s="457"/>
      <c r="AD265" s="457"/>
      <c r="AE265" s="457"/>
      <c r="AF265" s="457"/>
      <c r="AG265" s="457"/>
      <c r="AH265" s="457"/>
      <c r="AI265" s="457"/>
      <c r="AJ265" s="457"/>
      <c r="AK265" s="457"/>
      <c r="AL265" s="457"/>
      <c r="AM265" s="457"/>
      <c r="AN265" s="457"/>
      <c r="AO265" s="457"/>
      <c r="AP265" s="457"/>
      <c r="AQ265" s="457"/>
      <c r="AR265" s="457"/>
    </row>
    <row r="266" spans="1:44" ht="15.75" customHeight="1">
      <c r="A266" s="457"/>
      <c r="B266" s="487"/>
      <c r="C266" s="458"/>
      <c r="D266" s="458"/>
      <c r="E266" s="458"/>
      <c r="F266" s="457"/>
      <c r="G266" s="457"/>
      <c r="H266" s="457"/>
      <c r="I266" s="457"/>
      <c r="J266" s="457"/>
      <c r="K266" s="457"/>
      <c r="L266" s="457"/>
      <c r="M266" s="457"/>
      <c r="N266" s="457"/>
      <c r="O266" s="457"/>
      <c r="P266" s="457"/>
      <c r="Q266" s="457"/>
      <c r="R266" s="457"/>
      <c r="S266" s="457"/>
      <c r="T266" s="457"/>
      <c r="U266" s="457"/>
      <c r="V266" s="457"/>
      <c r="W266" s="457"/>
      <c r="X266" s="457"/>
      <c r="Y266" s="457"/>
      <c r="Z266" s="457"/>
      <c r="AA266" s="457"/>
      <c r="AB266" s="457"/>
      <c r="AC266" s="457"/>
      <c r="AD266" s="457"/>
      <c r="AE266" s="457"/>
      <c r="AF266" s="457"/>
      <c r="AG266" s="457"/>
      <c r="AH266" s="457"/>
      <c r="AI266" s="457"/>
      <c r="AJ266" s="457"/>
      <c r="AK266" s="457"/>
      <c r="AL266" s="457"/>
      <c r="AM266" s="457"/>
      <c r="AN266" s="457"/>
      <c r="AO266" s="457"/>
      <c r="AP266" s="457"/>
      <c r="AQ266" s="457"/>
      <c r="AR266" s="457"/>
    </row>
    <row r="267" spans="1:44" ht="15.75" customHeight="1">
      <c r="A267" s="457"/>
      <c r="B267" s="487"/>
      <c r="C267" s="458"/>
      <c r="D267" s="458"/>
      <c r="E267" s="458"/>
      <c r="F267" s="457"/>
      <c r="G267" s="457"/>
      <c r="H267" s="457"/>
      <c r="I267" s="457"/>
      <c r="J267" s="457"/>
      <c r="K267" s="457"/>
      <c r="L267" s="457"/>
      <c r="M267" s="457"/>
      <c r="N267" s="457"/>
      <c r="O267" s="457"/>
      <c r="P267" s="457"/>
      <c r="Q267" s="457"/>
      <c r="R267" s="457"/>
      <c r="S267" s="457"/>
      <c r="T267" s="457"/>
      <c r="U267" s="457"/>
      <c r="V267" s="457"/>
      <c r="W267" s="457"/>
      <c r="X267" s="457"/>
      <c r="Y267" s="457"/>
      <c r="Z267" s="457"/>
      <c r="AA267" s="457"/>
      <c r="AB267" s="457"/>
      <c r="AC267" s="457"/>
      <c r="AD267" s="457"/>
      <c r="AE267" s="457"/>
      <c r="AF267" s="457"/>
      <c r="AG267" s="457"/>
      <c r="AH267" s="457"/>
      <c r="AI267" s="457"/>
      <c r="AJ267" s="457"/>
      <c r="AK267" s="457"/>
      <c r="AL267" s="457"/>
      <c r="AM267" s="457"/>
      <c r="AN267" s="457"/>
      <c r="AO267" s="457"/>
      <c r="AP267" s="457"/>
      <c r="AQ267" s="457"/>
      <c r="AR267" s="457"/>
    </row>
    <row r="268" spans="1:44" ht="15.75" customHeight="1">
      <c r="A268" s="457"/>
      <c r="B268" s="487"/>
      <c r="C268" s="458"/>
      <c r="D268" s="458"/>
      <c r="E268" s="458"/>
      <c r="F268" s="457"/>
      <c r="G268" s="457"/>
      <c r="H268" s="457"/>
      <c r="I268" s="457"/>
      <c r="J268" s="457"/>
      <c r="K268" s="457"/>
      <c r="L268" s="457"/>
      <c r="M268" s="457"/>
      <c r="N268" s="457"/>
      <c r="O268" s="457"/>
      <c r="P268" s="457"/>
      <c r="Q268" s="457"/>
      <c r="R268" s="457"/>
      <c r="S268" s="457"/>
      <c r="T268" s="457"/>
      <c r="U268" s="457"/>
      <c r="V268" s="457"/>
      <c r="W268" s="457"/>
      <c r="X268" s="457"/>
      <c r="Y268" s="457"/>
      <c r="Z268" s="457"/>
      <c r="AA268" s="457"/>
      <c r="AB268" s="457"/>
      <c r="AC268" s="457"/>
      <c r="AD268" s="457"/>
      <c r="AE268" s="457"/>
      <c r="AF268" s="457"/>
      <c r="AG268" s="457"/>
      <c r="AH268" s="457"/>
      <c r="AI268" s="457"/>
      <c r="AJ268" s="457"/>
      <c r="AK268" s="457"/>
      <c r="AL268" s="457"/>
      <c r="AM268" s="457"/>
      <c r="AN268" s="457"/>
      <c r="AO268" s="457"/>
      <c r="AP268" s="457"/>
      <c r="AQ268" s="457"/>
      <c r="AR268" s="457"/>
    </row>
    <row r="269" spans="1:44" ht="15.75" customHeight="1">
      <c r="A269" s="457"/>
      <c r="B269" s="487"/>
      <c r="C269" s="458"/>
      <c r="D269" s="458"/>
      <c r="E269" s="458"/>
      <c r="F269" s="457"/>
      <c r="G269" s="457"/>
      <c r="H269" s="457"/>
      <c r="I269" s="457"/>
      <c r="J269" s="457"/>
      <c r="K269" s="457"/>
      <c r="L269" s="457"/>
      <c r="M269" s="457"/>
      <c r="N269" s="457"/>
      <c r="O269" s="457"/>
      <c r="P269" s="457"/>
      <c r="Q269" s="457"/>
      <c r="R269" s="457"/>
      <c r="S269" s="457"/>
      <c r="T269" s="457"/>
      <c r="U269" s="457"/>
      <c r="V269" s="457"/>
      <c r="W269" s="457"/>
      <c r="X269" s="457"/>
      <c r="Y269" s="457"/>
      <c r="Z269" s="457"/>
      <c r="AA269" s="457"/>
      <c r="AB269" s="457"/>
      <c r="AC269" s="457"/>
      <c r="AD269" s="457"/>
      <c r="AE269" s="457"/>
      <c r="AF269" s="457"/>
      <c r="AG269" s="457"/>
      <c r="AH269" s="457"/>
      <c r="AI269" s="457"/>
      <c r="AJ269" s="457"/>
      <c r="AK269" s="457"/>
      <c r="AL269" s="457"/>
      <c r="AM269" s="457"/>
      <c r="AN269" s="457"/>
      <c r="AO269" s="457"/>
      <c r="AP269" s="457"/>
      <c r="AQ269" s="457"/>
      <c r="AR269" s="457"/>
    </row>
    <row r="270" spans="1:44" ht="15.75" customHeight="1">
      <c r="A270" s="457"/>
      <c r="B270" s="487"/>
      <c r="C270" s="458"/>
      <c r="D270" s="458"/>
      <c r="E270" s="458"/>
      <c r="F270" s="457"/>
      <c r="G270" s="457"/>
      <c r="H270" s="457"/>
      <c r="I270" s="457"/>
      <c r="J270" s="457"/>
      <c r="K270" s="457"/>
      <c r="L270" s="457"/>
      <c r="M270" s="457"/>
      <c r="N270" s="457"/>
      <c r="O270" s="457"/>
      <c r="P270" s="457"/>
      <c r="Q270" s="457"/>
      <c r="R270" s="457"/>
      <c r="S270" s="457"/>
      <c r="T270" s="457"/>
      <c r="U270" s="457"/>
      <c r="V270" s="457"/>
      <c r="W270" s="457"/>
      <c r="X270" s="457"/>
      <c r="Y270" s="457"/>
      <c r="Z270" s="457"/>
      <c r="AA270" s="457"/>
      <c r="AB270" s="457"/>
      <c r="AC270" s="457"/>
      <c r="AD270" s="457"/>
      <c r="AE270" s="457"/>
      <c r="AF270" s="457"/>
      <c r="AG270" s="457"/>
      <c r="AH270" s="457"/>
      <c r="AI270" s="457"/>
      <c r="AJ270" s="457"/>
      <c r="AK270" s="457"/>
      <c r="AL270" s="457"/>
      <c r="AM270" s="457"/>
      <c r="AN270" s="457"/>
      <c r="AO270" s="457"/>
      <c r="AP270" s="457"/>
      <c r="AQ270" s="457"/>
      <c r="AR270" s="457"/>
    </row>
    <row r="271" spans="1:44" ht="15.75" customHeight="1">
      <c r="A271" s="457"/>
      <c r="B271" s="487"/>
      <c r="C271" s="458"/>
      <c r="D271" s="458"/>
      <c r="E271" s="458"/>
      <c r="F271" s="457"/>
      <c r="G271" s="457"/>
      <c r="H271" s="457"/>
      <c r="I271" s="457"/>
      <c r="J271" s="457"/>
      <c r="K271" s="457"/>
      <c r="L271" s="457"/>
      <c r="M271" s="457"/>
      <c r="N271" s="457"/>
      <c r="O271" s="457"/>
      <c r="P271" s="457"/>
      <c r="Q271" s="457"/>
      <c r="R271" s="457"/>
      <c r="S271" s="457"/>
      <c r="T271" s="457"/>
      <c r="U271" s="457"/>
      <c r="V271" s="457"/>
      <c r="W271" s="457"/>
      <c r="X271" s="457"/>
      <c r="Y271" s="457"/>
      <c r="Z271" s="457"/>
      <c r="AA271" s="457"/>
      <c r="AB271" s="457"/>
      <c r="AC271" s="457"/>
      <c r="AD271" s="457"/>
      <c r="AE271" s="457"/>
      <c r="AF271" s="457"/>
      <c r="AG271" s="457"/>
      <c r="AH271" s="457"/>
      <c r="AI271" s="457"/>
      <c r="AJ271" s="457"/>
      <c r="AK271" s="457"/>
      <c r="AL271" s="457"/>
      <c r="AM271" s="457"/>
      <c r="AN271" s="457"/>
      <c r="AO271" s="457"/>
      <c r="AP271" s="457"/>
      <c r="AQ271" s="457"/>
      <c r="AR271" s="457"/>
    </row>
    <row r="272" spans="1:44" ht="15.75" customHeight="1">
      <c r="A272" s="457"/>
      <c r="B272" s="487"/>
      <c r="C272" s="458"/>
      <c r="D272" s="458"/>
      <c r="E272" s="458"/>
      <c r="F272" s="457"/>
      <c r="G272" s="457"/>
      <c r="H272" s="457"/>
      <c r="I272" s="457"/>
      <c r="J272" s="457"/>
      <c r="K272" s="457"/>
      <c r="L272" s="457"/>
      <c r="M272" s="457"/>
      <c r="N272" s="457"/>
      <c r="O272" s="457"/>
      <c r="P272" s="457"/>
      <c r="Q272" s="457"/>
      <c r="R272" s="457"/>
      <c r="S272" s="457"/>
      <c r="T272" s="457"/>
      <c r="U272" s="457"/>
      <c r="V272" s="457"/>
      <c r="W272" s="457"/>
      <c r="X272" s="457"/>
      <c r="Y272" s="457"/>
      <c r="Z272" s="457"/>
      <c r="AA272" s="457"/>
      <c r="AB272" s="457"/>
      <c r="AC272" s="457"/>
      <c r="AD272" s="457"/>
      <c r="AE272" s="457"/>
      <c r="AF272" s="457"/>
      <c r="AG272" s="457"/>
      <c r="AH272" s="457"/>
      <c r="AI272" s="457"/>
      <c r="AJ272" s="457"/>
      <c r="AK272" s="457"/>
      <c r="AL272" s="457"/>
      <c r="AM272" s="457"/>
      <c r="AN272" s="457"/>
      <c r="AO272" s="457"/>
      <c r="AP272" s="457"/>
      <c r="AQ272" s="457"/>
      <c r="AR272" s="457"/>
    </row>
    <row r="273" spans="1:44" ht="15.75" customHeight="1">
      <c r="A273" s="457"/>
      <c r="B273" s="487"/>
      <c r="C273" s="458"/>
      <c r="D273" s="458"/>
      <c r="E273" s="458"/>
      <c r="F273" s="457"/>
      <c r="G273" s="457"/>
      <c r="H273" s="457"/>
      <c r="I273" s="457"/>
      <c r="J273" s="457"/>
      <c r="K273" s="457"/>
      <c r="L273" s="457"/>
      <c r="M273" s="457"/>
      <c r="N273" s="457"/>
      <c r="O273" s="457"/>
      <c r="P273" s="457"/>
      <c r="Q273" s="457"/>
      <c r="R273" s="457"/>
      <c r="S273" s="457"/>
      <c r="T273" s="457"/>
      <c r="U273" s="457"/>
      <c r="V273" s="457"/>
      <c r="W273" s="457"/>
      <c r="X273" s="457"/>
      <c r="Y273" s="457"/>
      <c r="Z273" s="457"/>
      <c r="AA273" s="457"/>
      <c r="AB273" s="457"/>
      <c r="AC273" s="457"/>
      <c r="AD273" s="457"/>
      <c r="AE273" s="457"/>
      <c r="AF273" s="457"/>
      <c r="AG273" s="457"/>
      <c r="AH273" s="457"/>
      <c r="AI273" s="457"/>
      <c r="AJ273" s="457"/>
      <c r="AK273" s="457"/>
      <c r="AL273" s="457"/>
      <c r="AM273" s="457"/>
      <c r="AN273" s="457"/>
      <c r="AO273" s="457"/>
      <c r="AP273" s="457"/>
      <c r="AQ273" s="457"/>
      <c r="AR273" s="457"/>
    </row>
    <row r="274" spans="1:44" ht="15.75" customHeight="1">
      <c r="A274" s="457"/>
      <c r="B274" s="487"/>
      <c r="C274" s="458"/>
      <c r="D274" s="458"/>
      <c r="E274" s="458"/>
      <c r="F274" s="457"/>
      <c r="G274" s="457"/>
      <c r="H274" s="457"/>
      <c r="I274" s="457"/>
      <c r="J274" s="457"/>
      <c r="K274" s="457"/>
      <c r="L274" s="457"/>
      <c r="M274" s="457"/>
      <c r="N274" s="457"/>
      <c r="O274" s="457"/>
      <c r="P274" s="457"/>
      <c r="Q274" s="457"/>
      <c r="R274" s="457"/>
      <c r="S274" s="457"/>
      <c r="T274" s="457"/>
      <c r="U274" s="457"/>
      <c r="V274" s="457"/>
      <c r="W274" s="457"/>
      <c r="X274" s="457"/>
      <c r="Y274" s="457"/>
      <c r="Z274" s="457"/>
      <c r="AA274" s="457"/>
      <c r="AB274" s="457"/>
      <c r="AC274" s="457"/>
      <c r="AD274" s="457"/>
      <c r="AE274" s="457"/>
      <c r="AF274" s="457"/>
      <c r="AG274" s="457"/>
      <c r="AH274" s="457"/>
      <c r="AI274" s="457"/>
      <c r="AJ274" s="457"/>
      <c r="AK274" s="457"/>
      <c r="AL274" s="457"/>
      <c r="AM274" s="457"/>
      <c r="AN274" s="457"/>
      <c r="AO274" s="457"/>
      <c r="AP274" s="457"/>
      <c r="AQ274" s="457"/>
      <c r="AR274" s="457"/>
    </row>
    <row r="275" spans="1:44" ht="15.75" customHeight="1">
      <c r="A275" s="457"/>
      <c r="B275" s="487"/>
      <c r="C275" s="458"/>
      <c r="D275" s="458"/>
      <c r="E275" s="458"/>
      <c r="F275" s="457"/>
      <c r="G275" s="457"/>
      <c r="H275" s="457"/>
      <c r="I275" s="457"/>
      <c r="J275" s="457"/>
      <c r="K275" s="457"/>
      <c r="L275" s="457"/>
      <c r="M275" s="457"/>
      <c r="N275" s="457"/>
      <c r="O275" s="457"/>
      <c r="P275" s="457"/>
      <c r="Q275" s="457"/>
      <c r="R275" s="457"/>
      <c r="S275" s="457"/>
      <c r="T275" s="457"/>
      <c r="U275" s="457"/>
      <c r="V275" s="457"/>
      <c r="W275" s="457"/>
      <c r="X275" s="457"/>
      <c r="Y275" s="457"/>
      <c r="Z275" s="457"/>
      <c r="AA275" s="457"/>
      <c r="AB275" s="457"/>
      <c r="AC275" s="457"/>
      <c r="AD275" s="457"/>
      <c r="AE275" s="457"/>
      <c r="AF275" s="457"/>
      <c r="AG275" s="457"/>
      <c r="AH275" s="457"/>
      <c r="AI275" s="457"/>
      <c r="AJ275" s="457"/>
      <c r="AK275" s="457"/>
      <c r="AL275" s="457"/>
      <c r="AM275" s="457"/>
      <c r="AN275" s="457"/>
      <c r="AO275" s="457"/>
      <c r="AP275" s="457"/>
      <c r="AQ275" s="457"/>
      <c r="AR275" s="457"/>
    </row>
    <row r="276" spans="1:44" ht="15.75" customHeight="1">
      <c r="A276" s="457"/>
      <c r="B276" s="487"/>
      <c r="C276" s="458"/>
      <c r="D276" s="458"/>
      <c r="E276" s="458"/>
      <c r="F276" s="457"/>
      <c r="G276" s="457"/>
      <c r="H276" s="457"/>
      <c r="I276" s="457"/>
      <c r="J276" s="457"/>
      <c r="K276" s="457"/>
      <c r="L276" s="457"/>
      <c r="M276" s="457"/>
      <c r="N276" s="457"/>
      <c r="O276" s="457"/>
      <c r="P276" s="457"/>
      <c r="Q276" s="457"/>
      <c r="R276" s="457"/>
      <c r="S276" s="457"/>
      <c r="T276" s="457"/>
      <c r="U276" s="457"/>
      <c r="V276" s="457"/>
      <c r="W276" s="457"/>
      <c r="X276" s="457"/>
      <c r="Y276" s="457"/>
      <c r="Z276" s="457"/>
      <c r="AA276" s="457"/>
      <c r="AB276" s="457"/>
      <c r="AC276" s="457"/>
      <c r="AD276" s="457"/>
      <c r="AE276" s="457"/>
      <c r="AF276" s="457"/>
      <c r="AG276" s="457"/>
      <c r="AH276" s="457"/>
      <c r="AI276" s="457"/>
      <c r="AJ276" s="457"/>
      <c r="AK276" s="457"/>
      <c r="AL276" s="457"/>
      <c r="AM276" s="457"/>
      <c r="AN276" s="457"/>
      <c r="AO276" s="457"/>
      <c r="AP276" s="457"/>
      <c r="AQ276" s="457"/>
      <c r="AR276" s="457"/>
    </row>
    <row r="277" spans="1:44" ht="15.75" customHeight="1">
      <c r="A277" s="457"/>
      <c r="B277" s="487"/>
      <c r="C277" s="458"/>
      <c r="D277" s="458"/>
      <c r="E277" s="458"/>
      <c r="F277" s="457"/>
      <c r="G277" s="457"/>
      <c r="H277" s="457"/>
      <c r="I277" s="457"/>
      <c r="J277" s="457"/>
      <c r="K277" s="457"/>
      <c r="L277" s="457"/>
      <c r="M277" s="457"/>
      <c r="N277" s="457"/>
      <c r="O277" s="457"/>
      <c r="P277" s="457"/>
      <c r="Q277" s="457"/>
      <c r="R277" s="457"/>
      <c r="S277" s="457"/>
      <c r="T277" s="457"/>
      <c r="U277" s="457"/>
      <c r="V277" s="457"/>
      <c r="W277" s="457"/>
      <c r="X277" s="457"/>
      <c r="Y277" s="457"/>
      <c r="Z277" s="457"/>
      <c r="AA277" s="457"/>
      <c r="AB277" s="457"/>
      <c r="AC277" s="457"/>
      <c r="AD277" s="457"/>
      <c r="AE277" s="457"/>
      <c r="AF277" s="457"/>
      <c r="AG277" s="457"/>
      <c r="AH277" s="457"/>
      <c r="AI277" s="457"/>
      <c r="AJ277" s="457"/>
      <c r="AK277" s="457"/>
      <c r="AL277" s="457"/>
      <c r="AM277" s="457"/>
      <c r="AN277" s="457"/>
      <c r="AO277" s="457"/>
      <c r="AP277" s="457"/>
      <c r="AQ277" s="457"/>
      <c r="AR277" s="457"/>
    </row>
    <row r="278" spans="1:44" ht="15.75" customHeight="1">
      <c r="A278" s="457"/>
      <c r="B278" s="487"/>
      <c r="C278" s="458"/>
      <c r="D278" s="458"/>
      <c r="E278" s="458"/>
      <c r="F278" s="457"/>
      <c r="G278" s="457"/>
      <c r="H278" s="457"/>
      <c r="I278" s="457"/>
      <c r="J278" s="457"/>
      <c r="K278" s="457"/>
      <c r="L278" s="457"/>
      <c r="M278" s="457"/>
      <c r="N278" s="457"/>
      <c r="O278" s="457"/>
      <c r="P278" s="457"/>
      <c r="Q278" s="457"/>
      <c r="R278" s="457"/>
      <c r="S278" s="457"/>
      <c r="T278" s="457"/>
      <c r="U278" s="457"/>
      <c r="V278" s="457"/>
      <c r="W278" s="457"/>
      <c r="X278" s="457"/>
      <c r="Y278" s="457"/>
      <c r="Z278" s="457"/>
      <c r="AA278" s="457"/>
      <c r="AB278" s="457"/>
      <c r="AC278" s="457"/>
      <c r="AD278" s="457"/>
      <c r="AE278" s="457"/>
      <c r="AF278" s="457"/>
      <c r="AG278" s="457"/>
      <c r="AH278" s="457"/>
      <c r="AI278" s="457"/>
      <c r="AJ278" s="457"/>
      <c r="AK278" s="457"/>
      <c r="AL278" s="457"/>
      <c r="AM278" s="457"/>
      <c r="AN278" s="457"/>
      <c r="AO278" s="457"/>
      <c r="AP278" s="457"/>
      <c r="AQ278" s="457"/>
      <c r="AR278" s="457"/>
    </row>
    <row r="279" spans="1:44" ht="15.75" customHeight="1">
      <c r="A279" s="457"/>
      <c r="B279" s="487"/>
      <c r="C279" s="458"/>
      <c r="D279" s="458"/>
      <c r="E279" s="458"/>
      <c r="F279" s="457"/>
      <c r="G279" s="457"/>
      <c r="H279" s="457"/>
      <c r="I279" s="457"/>
      <c r="J279" s="457"/>
      <c r="K279" s="457"/>
      <c r="L279" s="457"/>
      <c r="M279" s="457"/>
      <c r="N279" s="457"/>
      <c r="O279" s="457"/>
      <c r="P279" s="457"/>
      <c r="Q279" s="457"/>
      <c r="R279" s="457"/>
      <c r="S279" s="457"/>
      <c r="T279" s="457"/>
      <c r="U279" s="457"/>
      <c r="V279" s="457"/>
      <c r="W279" s="457"/>
      <c r="X279" s="457"/>
      <c r="Y279" s="457"/>
      <c r="Z279" s="457"/>
      <c r="AA279" s="457"/>
      <c r="AB279" s="457"/>
      <c r="AC279" s="457"/>
      <c r="AD279" s="457"/>
      <c r="AE279" s="457"/>
      <c r="AF279" s="457"/>
      <c r="AG279" s="457"/>
      <c r="AH279" s="457"/>
      <c r="AI279" s="457"/>
      <c r="AJ279" s="457"/>
      <c r="AK279" s="457"/>
      <c r="AL279" s="457"/>
      <c r="AM279" s="457"/>
      <c r="AN279" s="457"/>
      <c r="AO279" s="457"/>
      <c r="AP279" s="457"/>
      <c r="AQ279" s="457"/>
      <c r="AR279" s="457"/>
    </row>
    <row r="280" spans="1:44" ht="15.75" customHeight="1">
      <c r="A280" s="457"/>
      <c r="B280" s="487"/>
      <c r="C280" s="458"/>
      <c r="D280" s="458"/>
      <c r="E280" s="458"/>
      <c r="F280" s="457"/>
      <c r="G280" s="457"/>
      <c r="H280" s="457"/>
      <c r="I280" s="457"/>
      <c r="J280" s="457"/>
      <c r="K280" s="457"/>
      <c r="L280" s="457"/>
      <c r="M280" s="457"/>
      <c r="N280" s="457"/>
      <c r="O280" s="457"/>
      <c r="P280" s="457"/>
      <c r="Q280" s="457"/>
      <c r="R280" s="457"/>
      <c r="S280" s="457"/>
      <c r="T280" s="457"/>
      <c r="U280" s="457"/>
      <c r="V280" s="457"/>
      <c r="W280" s="457"/>
      <c r="X280" s="457"/>
      <c r="Y280" s="457"/>
      <c r="Z280" s="457"/>
      <c r="AA280" s="457"/>
      <c r="AB280" s="457"/>
      <c r="AC280" s="457"/>
      <c r="AD280" s="457"/>
      <c r="AE280" s="457"/>
      <c r="AF280" s="457"/>
      <c r="AG280" s="457"/>
      <c r="AH280" s="457"/>
      <c r="AI280" s="457"/>
      <c r="AJ280" s="457"/>
      <c r="AK280" s="457"/>
      <c r="AL280" s="457"/>
      <c r="AM280" s="457"/>
      <c r="AN280" s="457"/>
      <c r="AO280" s="457"/>
      <c r="AP280" s="457"/>
      <c r="AQ280" s="457"/>
      <c r="AR280" s="457"/>
    </row>
    <row r="281" spans="1:44" ht="15.75" customHeight="1">
      <c r="A281" s="457"/>
      <c r="B281" s="487"/>
      <c r="C281" s="458"/>
      <c r="D281" s="458"/>
      <c r="E281" s="458"/>
      <c r="F281" s="457"/>
      <c r="G281" s="457"/>
      <c r="H281" s="457"/>
      <c r="I281" s="457"/>
      <c r="J281" s="457"/>
      <c r="K281" s="457"/>
      <c r="L281" s="457"/>
      <c r="M281" s="457"/>
      <c r="N281" s="457"/>
      <c r="O281" s="457"/>
      <c r="P281" s="457"/>
      <c r="Q281" s="457"/>
      <c r="R281" s="457"/>
      <c r="S281" s="457"/>
      <c r="T281" s="457"/>
      <c r="U281" s="457"/>
      <c r="V281" s="457"/>
      <c r="W281" s="457"/>
      <c r="X281" s="457"/>
      <c r="Y281" s="457"/>
      <c r="Z281" s="457"/>
      <c r="AA281" s="457"/>
      <c r="AB281" s="457"/>
      <c r="AC281" s="457"/>
      <c r="AD281" s="457"/>
      <c r="AE281" s="457"/>
      <c r="AF281" s="457"/>
      <c r="AG281" s="457"/>
      <c r="AH281" s="457"/>
      <c r="AI281" s="457"/>
      <c r="AJ281" s="457"/>
      <c r="AK281" s="457"/>
      <c r="AL281" s="457"/>
      <c r="AM281" s="457"/>
      <c r="AN281" s="457"/>
      <c r="AO281" s="457"/>
      <c r="AP281" s="457"/>
      <c r="AQ281" s="457"/>
      <c r="AR281" s="457"/>
    </row>
    <row r="282" spans="1:44" ht="15.75" customHeight="1">
      <c r="A282" s="457"/>
      <c r="B282" s="487"/>
      <c r="C282" s="458"/>
      <c r="D282" s="458"/>
      <c r="E282" s="458"/>
      <c r="F282" s="457"/>
      <c r="G282" s="457"/>
      <c r="H282" s="457"/>
      <c r="I282" s="457"/>
      <c r="J282" s="457"/>
      <c r="K282" s="457"/>
      <c r="L282" s="457"/>
      <c r="M282" s="457"/>
      <c r="N282" s="457"/>
      <c r="O282" s="457"/>
      <c r="P282" s="457"/>
      <c r="Q282" s="457"/>
      <c r="R282" s="457"/>
      <c r="S282" s="457"/>
      <c r="T282" s="457"/>
      <c r="U282" s="457"/>
      <c r="V282" s="457"/>
      <c r="W282" s="457"/>
      <c r="X282" s="457"/>
      <c r="Y282" s="457"/>
      <c r="Z282" s="457"/>
      <c r="AA282" s="457"/>
      <c r="AB282" s="457"/>
      <c r="AC282" s="457"/>
      <c r="AD282" s="457"/>
      <c r="AE282" s="457"/>
      <c r="AF282" s="457"/>
      <c r="AG282" s="457"/>
      <c r="AH282" s="457"/>
      <c r="AI282" s="457"/>
      <c r="AJ282" s="457"/>
      <c r="AK282" s="457"/>
      <c r="AL282" s="457"/>
      <c r="AM282" s="457"/>
      <c r="AN282" s="457"/>
      <c r="AO282" s="457"/>
      <c r="AP282" s="457"/>
      <c r="AQ282" s="457"/>
      <c r="AR282" s="457"/>
    </row>
    <row r="283" spans="1:44" ht="15.75" customHeight="1">
      <c r="A283" s="457"/>
      <c r="B283" s="487"/>
      <c r="C283" s="458"/>
      <c r="D283" s="458"/>
      <c r="E283" s="458"/>
      <c r="F283" s="457"/>
      <c r="G283" s="457"/>
      <c r="H283" s="457"/>
      <c r="I283" s="457"/>
      <c r="J283" s="457"/>
      <c r="K283" s="457"/>
      <c r="L283" s="457"/>
      <c r="M283" s="457"/>
      <c r="N283" s="457"/>
      <c r="O283" s="457"/>
      <c r="P283" s="457"/>
      <c r="Q283" s="457"/>
      <c r="R283" s="457"/>
      <c r="S283" s="457"/>
      <c r="T283" s="457"/>
      <c r="U283" s="457"/>
      <c r="V283" s="457"/>
      <c r="W283" s="457"/>
      <c r="X283" s="457"/>
      <c r="Y283" s="457"/>
      <c r="Z283" s="457"/>
      <c r="AA283" s="457"/>
      <c r="AB283" s="457"/>
      <c r="AC283" s="457"/>
      <c r="AD283" s="457"/>
      <c r="AE283" s="457"/>
      <c r="AF283" s="457"/>
      <c r="AG283" s="457"/>
      <c r="AH283" s="457"/>
      <c r="AI283" s="457"/>
      <c r="AJ283" s="457"/>
      <c r="AK283" s="457"/>
      <c r="AL283" s="457"/>
      <c r="AM283" s="457"/>
      <c r="AN283" s="457"/>
      <c r="AO283" s="457"/>
      <c r="AP283" s="457"/>
      <c r="AQ283" s="457"/>
      <c r="AR283" s="457"/>
    </row>
    <row r="284" spans="1:44" ht="15.75" customHeight="1">
      <c r="A284" s="457"/>
      <c r="B284" s="487"/>
      <c r="C284" s="458"/>
      <c r="D284" s="458"/>
      <c r="E284" s="458"/>
      <c r="F284" s="457"/>
      <c r="G284" s="457"/>
      <c r="H284" s="457"/>
      <c r="I284" s="457"/>
      <c r="J284" s="457"/>
      <c r="K284" s="457"/>
      <c r="L284" s="457"/>
      <c r="M284" s="457"/>
      <c r="N284" s="457"/>
      <c r="O284" s="457"/>
      <c r="P284" s="457"/>
      <c r="Q284" s="457"/>
      <c r="R284" s="457"/>
      <c r="S284" s="457"/>
      <c r="T284" s="457"/>
      <c r="U284" s="457"/>
      <c r="V284" s="457"/>
      <c r="W284" s="457"/>
      <c r="X284" s="457"/>
      <c r="Y284" s="457"/>
      <c r="Z284" s="457"/>
      <c r="AA284" s="457"/>
      <c r="AB284" s="457"/>
      <c r="AC284" s="457"/>
      <c r="AD284" s="457"/>
      <c r="AE284" s="457"/>
      <c r="AF284" s="457"/>
      <c r="AG284" s="457"/>
      <c r="AH284" s="457"/>
      <c r="AI284" s="457"/>
      <c r="AJ284" s="457"/>
      <c r="AK284" s="457"/>
      <c r="AL284" s="457"/>
      <c r="AM284" s="457"/>
      <c r="AN284" s="457"/>
      <c r="AO284" s="457"/>
      <c r="AP284" s="457"/>
      <c r="AQ284" s="457"/>
      <c r="AR284" s="457"/>
    </row>
    <row r="285" spans="1:44" ht="15.75" customHeight="1">
      <c r="A285" s="457"/>
      <c r="B285" s="487"/>
      <c r="C285" s="458"/>
      <c r="D285" s="458"/>
      <c r="E285" s="458"/>
      <c r="F285" s="457"/>
      <c r="G285" s="457"/>
      <c r="H285" s="457"/>
      <c r="I285" s="457"/>
      <c r="J285" s="457"/>
      <c r="K285" s="457"/>
      <c r="L285" s="457"/>
      <c r="M285" s="457"/>
      <c r="N285" s="457"/>
      <c r="O285" s="457"/>
      <c r="P285" s="457"/>
      <c r="Q285" s="457"/>
      <c r="R285" s="457"/>
      <c r="S285" s="457"/>
      <c r="T285" s="457"/>
      <c r="U285" s="457"/>
      <c r="V285" s="457"/>
      <c r="W285" s="457"/>
      <c r="X285" s="457"/>
      <c r="Y285" s="457"/>
      <c r="Z285" s="457"/>
      <c r="AA285" s="457"/>
      <c r="AB285" s="457"/>
      <c r="AC285" s="457"/>
      <c r="AD285" s="457"/>
      <c r="AE285" s="457"/>
      <c r="AF285" s="457"/>
      <c r="AG285" s="457"/>
      <c r="AH285" s="457"/>
      <c r="AI285" s="457"/>
      <c r="AJ285" s="457"/>
      <c r="AK285" s="457"/>
      <c r="AL285" s="457"/>
      <c r="AM285" s="457"/>
      <c r="AN285" s="457"/>
      <c r="AO285" s="457"/>
      <c r="AP285" s="457"/>
      <c r="AQ285" s="457"/>
      <c r="AR285" s="457"/>
    </row>
    <row r="286" spans="1:44" ht="15.75" customHeight="1">
      <c r="A286" s="457"/>
      <c r="B286" s="487"/>
      <c r="C286" s="458"/>
      <c r="D286" s="458"/>
      <c r="E286" s="458"/>
      <c r="F286" s="457"/>
      <c r="G286" s="457"/>
      <c r="H286" s="457"/>
      <c r="I286" s="457"/>
      <c r="J286" s="457"/>
      <c r="K286" s="457"/>
      <c r="L286" s="457"/>
      <c r="M286" s="457"/>
      <c r="N286" s="457"/>
      <c r="O286" s="457"/>
      <c r="P286" s="457"/>
      <c r="Q286" s="457"/>
      <c r="R286" s="457"/>
      <c r="S286" s="457"/>
      <c r="T286" s="457"/>
      <c r="U286" s="457"/>
      <c r="V286" s="457"/>
      <c r="W286" s="457"/>
      <c r="X286" s="457"/>
      <c r="Y286" s="457"/>
      <c r="Z286" s="457"/>
      <c r="AA286" s="457"/>
      <c r="AB286" s="457"/>
      <c r="AC286" s="457"/>
      <c r="AD286" s="457"/>
      <c r="AE286" s="457"/>
      <c r="AF286" s="457"/>
      <c r="AG286" s="457"/>
      <c r="AH286" s="457"/>
      <c r="AI286" s="457"/>
      <c r="AJ286" s="457"/>
      <c r="AK286" s="457"/>
      <c r="AL286" s="457"/>
      <c r="AM286" s="457"/>
      <c r="AN286" s="457"/>
      <c r="AO286" s="457"/>
      <c r="AP286" s="457"/>
      <c r="AQ286" s="457"/>
      <c r="AR286" s="457"/>
    </row>
    <row r="287" spans="1:44" ht="15.75" customHeight="1">
      <c r="A287" s="457"/>
      <c r="B287" s="487"/>
      <c r="C287" s="458"/>
      <c r="D287" s="458"/>
      <c r="E287" s="458"/>
      <c r="F287" s="457"/>
      <c r="G287" s="457"/>
      <c r="H287" s="457"/>
      <c r="I287" s="457"/>
      <c r="J287" s="457"/>
      <c r="K287" s="457"/>
      <c r="L287" s="457"/>
      <c r="M287" s="457"/>
      <c r="N287" s="457"/>
      <c r="O287" s="457"/>
      <c r="P287" s="457"/>
      <c r="Q287" s="457"/>
      <c r="R287" s="457"/>
      <c r="S287" s="457"/>
      <c r="T287" s="457"/>
      <c r="U287" s="457"/>
      <c r="V287" s="457"/>
      <c r="W287" s="457"/>
      <c r="X287" s="457"/>
      <c r="Y287" s="457"/>
      <c r="Z287" s="457"/>
      <c r="AA287" s="457"/>
      <c r="AB287" s="457"/>
      <c r="AC287" s="457"/>
      <c r="AD287" s="457"/>
      <c r="AE287" s="457"/>
      <c r="AF287" s="457"/>
      <c r="AG287" s="457"/>
      <c r="AH287" s="457"/>
      <c r="AI287" s="457"/>
      <c r="AJ287" s="457"/>
      <c r="AK287" s="457"/>
      <c r="AL287" s="457"/>
      <c r="AM287" s="457"/>
      <c r="AN287" s="457"/>
      <c r="AO287" s="457"/>
      <c r="AP287" s="457"/>
      <c r="AQ287" s="457"/>
      <c r="AR287" s="457"/>
    </row>
    <row r="288" spans="1:44" ht="15.75" customHeight="1">
      <c r="A288" s="457"/>
      <c r="B288" s="487"/>
      <c r="C288" s="458"/>
      <c r="D288" s="458"/>
      <c r="E288" s="458"/>
      <c r="F288" s="457"/>
      <c r="G288" s="457"/>
      <c r="H288" s="457"/>
      <c r="I288" s="457"/>
      <c r="J288" s="457"/>
      <c r="K288" s="457"/>
      <c r="L288" s="457"/>
      <c r="M288" s="457"/>
      <c r="N288" s="457"/>
      <c r="O288" s="457"/>
      <c r="P288" s="457"/>
      <c r="Q288" s="457"/>
      <c r="R288" s="457"/>
      <c r="S288" s="457"/>
      <c r="T288" s="457"/>
      <c r="U288" s="457"/>
      <c r="V288" s="457"/>
      <c r="W288" s="457"/>
      <c r="X288" s="457"/>
      <c r="Y288" s="457"/>
      <c r="Z288" s="457"/>
      <c r="AA288" s="457"/>
      <c r="AB288" s="457"/>
      <c r="AC288" s="457"/>
      <c r="AD288" s="457"/>
      <c r="AE288" s="457"/>
      <c r="AF288" s="457"/>
      <c r="AG288" s="457"/>
      <c r="AH288" s="457"/>
      <c r="AI288" s="457"/>
      <c r="AJ288" s="457"/>
      <c r="AK288" s="457"/>
      <c r="AL288" s="457"/>
      <c r="AM288" s="457"/>
      <c r="AN288" s="457"/>
      <c r="AO288" s="457"/>
      <c r="AP288" s="457"/>
      <c r="AQ288" s="457"/>
      <c r="AR288" s="457"/>
    </row>
    <row r="289" spans="1:44" ht="15.75" customHeight="1">
      <c r="A289" s="457"/>
      <c r="B289" s="487"/>
      <c r="C289" s="458"/>
      <c r="D289" s="458"/>
      <c r="E289" s="458"/>
      <c r="F289" s="457"/>
      <c r="G289" s="457"/>
      <c r="H289" s="457"/>
      <c r="I289" s="457"/>
      <c r="J289" s="457"/>
      <c r="K289" s="457"/>
      <c r="L289" s="457"/>
      <c r="M289" s="457"/>
      <c r="N289" s="457"/>
      <c r="O289" s="457"/>
      <c r="P289" s="457"/>
      <c r="Q289" s="457"/>
      <c r="R289" s="457"/>
      <c r="S289" s="457"/>
      <c r="T289" s="457"/>
      <c r="U289" s="457"/>
      <c r="V289" s="457"/>
      <c r="W289" s="457"/>
      <c r="X289" s="457"/>
      <c r="Y289" s="457"/>
      <c r="Z289" s="457"/>
      <c r="AA289" s="457"/>
      <c r="AB289" s="457"/>
      <c r="AC289" s="457"/>
      <c r="AD289" s="457"/>
      <c r="AE289" s="457"/>
      <c r="AF289" s="457"/>
      <c r="AG289" s="457"/>
      <c r="AH289" s="457"/>
      <c r="AI289" s="457"/>
      <c r="AJ289" s="457"/>
      <c r="AK289" s="457"/>
      <c r="AL289" s="457"/>
      <c r="AM289" s="457"/>
      <c r="AN289" s="457"/>
      <c r="AO289" s="457"/>
      <c r="AP289" s="457"/>
      <c r="AQ289" s="457"/>
      <c r="AR289" s="457"/>
    </row>
    <row r="290" spans="1:44" ht="15.75" customHeight="1">
      <c r="A290" s="457"/>
      <c r="B290" s="487"/>
      <c r="C290" s="458"/>
      <c r="D290" s="458"/>
      <c r="E290" s="458"/>
      <c r="F290" s="457"/>
      <c r="G290" s="457"/>
      <c r="H290" s="457"/>
      <c r="I290" s="457"/>
      <c r="J290" s="457"/>
      <c r="K290" s="457"/>
      <c r="L290" s="457"/>
      <c r="M290" s="457"/>
      <c r="N290" s="457"/>
      <c r="O290" s="457"/>
      <c r="P290" s="457"/>
      <c r="Q290" s="457"/>
      <c r="R290" s="457"/>
      <c r="S290" s="457"/>
      <c r="T290" s="457"/>
      <c r="U290" s="457"/>
      <c r="V290" s="457"/>
      <c r="W290" s="457"/>
      <c r="X290" s="457"/>
      <c r="Y290" s="457"/>
      <c r="Z290" s="457"/>
      <c r="AA290" s="457"/>
      <c r="AB290" s="457"/>
      <c r="AC290" s="457"/>
      <c r="AD290" s="457"/>
      <c r="AE290" s="457"/>
      <c r="AF290" s="457"/>
      <c r="AG290" s="457"/>
      <c r="AH290" s="457"/>
      <c r="AI290" s="457"/>
      <c r="AJ290" s="457"/>
      <c r="AK290" s="457"/>
      <c r="AL290" s="457"/>
      <c r="AM290" s="457"/>
      <c r="AN290" s="457"/>
      <c r="AO290" s="457"/>
      <c r="AP290" s="457"/>
      <c r="AQ290" s="457"/>
      <c r="AR290" s="457"/>
    </row>
    <row r="291" spans="1:44" ht="15.75" customHeight="1">
      <c r="A291" s="457"/>
      <c r="B291" s="487"/>
      <c r="C291" s="458"/>
      <c r="D291" s="458"/>
      <c r="E291" s="458"/>
      <c r="F291" s="457"/>
      <c r="G291" s="457"/>
      <c r="H291" s="457"/>
      <c r="I291" s="457"/>
      <c r="J291" s="457"/>
      <c r="K291" s="457"/>
      <c r="L291" s="457"/>
      <c r="M291" s="457"/>
      <c r="N291" s="457"/>
      <c r="O291" s="457"/>
      <c r="P291" s="457"/>
      <c r="Q291" s="457"/>
      <c r="R291" s="457"/>
      <c r="S291" s="457"/>
      <c r="T291" s="457"/>
      <c r="U291" s="457"/>
      <c r="V291" s="457"/>
      <c r="W291" s="457"/>
      <c r="X291" s="457"/>
      <c r="Y291" s="457"/>
      <c r="Z291" s="457"/>
      <c r="AA291" s="457"/>
      <c r="AB291" s="457"/>
      <c r="AC291" s="457"/>
      <c r="AD291" s="457"/>
      <c r="AE291" s="457"/>
      <c r="AF291" s="457"/>
      <c r="AG291" s="457"/>
      <c r="AH291" s="457"/>
      <c r="AI291" s="457"/>
      <c r="AJ291" s="457"/>
      <c r="AK291" s="457"/>
      <c r="AL291" s="457"/>
      <c r="AM291" s="457"/>
      <c r="AN291" s="457"/>
      <c r="AO291" s="457"/>
      <c r="AP291" s="457"/>
      <c r="AQ291" s="457"/>
      <c r="AR291" s="457"/>
    </row>
    <row r="292" spans="1:44" ht="15.75" customHeight="1">
      <c r="A292" s="457"/>
      <c r="B292" s="487"/>
      <c r="C292" s="458"/>
      <c r="D292" s="458"/>
      <c r="E292" s="458"/>
      <c r="F292" s="457"/>
      <c r="G292" s="457"/>
      <c r="H292" s="457"/>
      <c r="I292" s="457"/>
      <c r="J292" s="457"/>
      <c r="K292" s="457"/>
      <c r="L292" s="457"/>
      <c r="M292" s="457"/>
      <c r="N292" s="457"/>
      <c r="O292" s="457"/>
      <c r="P292" s="457"/>
      <c r="Q292" s="457"/>
      <c r="R292" s="457"/>
      <c r="S292" s="457"/>
      <c r="T292" s="457"/>
      <c r="U292" s="457"/>
      <c r="V292" s="457"/>
      <c r="W292" s="457"/>
      <c r="X292" s="457"/>
      <c r="Y292" s="457"/>
      <c r="Z292" s="457"/>
      <c r="AA292" s="457"/>
      <c r="AB292" s="457"/>
      <c r="AC292" s="457"/>
      <c r="AD292" s="457"/>
      <c r="AE292" s="457"/>
      <c r="AF292" s="457"/>
      <c r="AG292" s="457"/>
      <c r="AH292" s="457"/>
      <c r="AI292" s="457"/>
      <c r="AJ292" s="457"/>
      <c r="AK292" s="457"/>
      <c r="AL292" s="457"/>
      <c r="AM292" s="457"/>
      <c r="AN292" s="457"/>
      <c r="AO292" s="457"/>
      <c r="AP292" s="457"/>
      <c r="AQ292" s="457"/>
      <c r="AR292" s="457"/>
    </row>
    <row r="293" spans="1:44" ht="15.75" customHeight="1">
      <c r="A293" s="457"/>
      <c r="B293" s="487"/>
      <c r="C293" s="458"/>
      <c r="D293" s="458"/>
      <c r="E293" s="458"/>
      <c r="F293" s="457"/>
      <c r="G293" s="457"/>
      <c r="H293" s="457"/>
      <c r="I293" s="457"/>
      <c r="J293" s="457"/>
      <c r="K293" s="457"/>
      <c r="L293" s="457"/>
      <c r="M293" s="457"/>
      <c r="N293" s="457"/>
      <c r="O293" s="457"/>
      <c r="P293" s="457"/>
      <c r="Q293" s="457"/>
      <c r="R293" s="457"/>
      <c r="S293" s="457"/>
      <c r="T293" s="457"/>
      <c r="U293" s="457"/>
      <c r="V293" s="457"/>
      <c r="W293" s="457"/>
      <c r="X293" s="457"/>
      <c r="Y293" s="457"/>
      <c r="Z293" s="457"/>
      <c r="AA293" s="457"/>
      <c r="AB293" s="457"/>
      <c r="AC293" s="457"/>
      <c r="AD293" s="457"/>
      <c r="AE293" s="457"/>
      <c r="AF293" s="457"/>
      <c r="AG293" s="457"/>
      <c r="AH293" s="457"/>
      <c r="AI293" s="457"/>
      <c r="AJ293" s="457"/>
      <c r="AK293" s="457"/>
      <c r="AL293" s="457"/>
      <c r="AM293" s="457"/>
      <c r="AN293" s="457"/>
      <c r="AO293" s="457"/>
      <c r="AP293" s="457"/>
      <c r="AQ293" s="457"/>
      <c r="AR293" s="457"/>
    </row>
    <row r="294" spans="1:44" ht="15.75" customHeight="1">
      <c r="A294" s="457"/>
      <c r="B294" s="487"/>
      <c r="C294" s="458"/>
      <c r="D294" s="458"/>
      <c r="E294" s="458"/>
      <c r="F294" s="457"/>
      <c r="G294" s="457"/>
      <c r="H294" s="457"/>
      <c r="I294" s="457"/>
      <c r="J294" s="457"/>
      <c r="K294" s="457"/>
      <c r="L294" s="457"/>
      <c r="M294" s="457"/>
      <c r="N294" s="457"/>
      <c r="O294" s="457"/>
      <c r="P294" s="457"/>
      <c r="Q294" s="457"/>
      <c r="R294" s="457"/>
      <c r="S294" s="457"/>
      <c r="T294" s="457"/>
      <c r="U294" s="457"/>
      <c r="V294" s="457"/>
      <c r="W294" s="457"/>
      <c r="X294" s="457"/>
      <c r="Y294" s="457"/>
      <c r="Z294" s="457"/>
      <c r="AA294" s="457"/>
      <c r="AB294" s="457"/>
      <c r="AC294" s="457"/>
      <c r="AD294" s="457"/>
      <c r="AE294" s="457"/>
      <c r="AF294" s="457"/>
      <c r="AG294" s="457"/>
      <c r="AH294" s="457"/>
      <c r="AI294" s="457"/>
      <c r="AJ294" s="457"/>
      <c r="AK294" s="457"/>
      <c r="AL294" s="457"/>
      <c r="AM294" s="457"/>
      <c r="AN294" s="457"/>
      <c r="AO294" s="457"/>
      <c r="AP294" s="457"/>
      <c r="AQ294" s="457"/>
      <c r="AR294" s="457"/>
    </row>
    <row r="295" spans="1:44" ht="15.75" customHeight="1">
      <c r="A295" s="457"/>
      <c r="B295" s="487"/>
      <c r="C295" s="458"/>
      <c r="D295" s="458"/>
      <c r="E295" s="458"/>
      <c r="F295" s="457"/>
      <c r="G295" s="457"/>
      <c r="H295" s="457"/>
      <c r="I295" s="457"/>
      <c r="J295" s="457"/>
      <c r="K295" s="457"/>
      <c r="L295" s="457"/>
      <c r="M295" s="457"/>
      <c r="N295" s="457"/>
      <c r="O295" s="457"/>
      <c r="P295" s="457"/>
      <c r="Q295" s="457"/>
      <c r="R295" s="457"/>
      <c r="S295" s="457"/>
      <c r="T295" s="457"/>
      <c r="U295" s="457"/>
      <c r="V295" s="457"/>
      <c r="W295" s="457"/>
      <c r="X295" s="457"/>
      <c r="Y295" s="457"/>
      <c r="Z295" s="457"/>
      <c r="AA295" s="457"/>
      <c r="AB295" s="457"/>
      <c r="AC295" s="457"/>
      <c r="AD295" s="457"/>
      <c r="AE295" s="457"/>
      <c r="AF295" s="457"/>
      <c r="AG295" s="457"/>
      <c r="AH295" s="457"/>
      <c r="AI295" s="457"/>
      <c r="AJ295" s="457"/>
      <c r="AK295" s="457"/>
      <c r="AL295" s="457"/>
      <c r="AM295" s="457"/>
      <c r="AN295" s="457"/>
      <c r="AO295" s="457"/>
      <c r="AP295" s="457"/>
      <c r="AQ295" s="457"/>
      <c r="AR295" s="457"/>
    </row>
    <row r="296" spans="1:44" ht="15.75" customHeight="1">
      <c r="A296" s="457"/>
      <c r="B296" s="487"/>
      <c r="C296" s="458"/>
      <c r="D296" s="458"/>
      <c r="E296" s="458"/>
      <c r="F296" s="457"/>
      <c r="G296" s="457"/>
      <c r="H296" s="457"/>
      <c r="I296" s="457"/>
      <c r="J296" s="457"/>
      <c r="K296" s="457"/>
      <c r="L296" s="457"/>
      <c r="M296" s="457"/>
      <c r="N296" s="457"/>
      <c r="O296" s="457"/>
      <c r="P296" s="457"/>
      <c r="Q296" s="457"/>
      <c r="R296" s="457"/>
      <c r="S296" s="457"/>
      <c r="T296" s="457"/>
      <c r="U296" s="457"/>
      <c r="V296" s="457"/>
      <c r="W296" s="457"/>
      <c r="X296" s="457"/>
      <c r="Y296" s="457"/>
      <c r="Z296" s="457"/>
      <c r="AA296" s="457"/>
      <c r="AB296" s="457"/>
      <c r="AC296" s="457"/>
      <c r="AD296" s="457"/>
      <c r="AE296" s="457"/>
      <c r="AF296" s="457"/>
      <c r="AG296" s="457"/>
      <c r="AH296" s="457"/>
      <c r="AI296" s="457"/>
      <c r="AJ296" s="457"/>
      <c r="AK296" s="457"/>
      <c r="AL296" s="457"/>
      <c r="AM296" s="457"/>
      <c r="AN296" s="457"/>
      <c r="AO296" s="457"/>
      <c r="AP296" s="457"/>
      <c r="AQ296" s="457"/>
      <c r="AR296" s="457"/>
    </row>
    <row r="297" spans="1:44" ht="15.75" customHeight="1">
      <c r="A297" s="457"/>
      <c r="B297" s="487"/>
      <c r="C297" s="458"/>
      <c r="D297" s="458"/>
      <c r="E297" s="458"/>
      <c r="F297" s="457"/>
      <c r="G297" s="457"/>
      <c r="H297" s="457"/>
      <c r="I297" s="457"/>
      <c r="J297" s="457"/>
      <c r="K297" s="457"/>
      <c r="L297" s="457"/>
      <c r="M297" s="457"/>
      <c r="N297" s="457"/>
      <c r="O297" s="457"/>
      <c r="P297" s="457"/>
      <c r="Q297" s="457"/>
      <c r="R297" s="457"/>
      <c r="S297" s="457"/>
      <c r="T297" s="457"/>
      <c r="U297" s="457"/>
      <c r="V297" s="457"/>
      <c r="W297" s="457"/>
      <c r="X297" s="457"/>
      <c r="Y297" s="457"/>
      <c r="Z297" s="457"/>
      <c r="AA297" s="457"/>
      <c r="AB297" s="457"/>
      <c r="AC297" s="457"/>
      <c r="AD297" s="457"/>
      <c r="AE297" s="457"/>
      <c r="AF297" s="457"/>
      <c r="AG297" s="457"/>
      <c r="AH297" s="457"/>
      <c r="AI297" s="457"/>
      <c r="AJ297" s="457"/>
      <c r="AK297" s="457"/>
      <c r="AL297" s="457"/>
      <c r="AM297" s="457"/>
      <c r="AN297" s="457"/>
      <c r="AO297" s="457"/>
      <c r="AP297" s="457"/>
      <c r="AQ297" s="457"/>
      <c r="AR297" s="457"/>
    </row>
    <row r="298" spans="1:44" ht="15.75" customHeight="1">
      <c r="A298" s="457"/>
      <c r="B298" s="487"/>
      <c r="C298" s="458"/>
      <c r="D298" s="458"/>
      <c r="E298" s="458"/>
      <c r="F298" s="457"/>
      <c r="G298" s="457"/>
      <c r="H298" s="457"/>
      <c r="I298" s="457"/>
      <c r="J298" s="457"/>
      <c r="K298" s="457"/>
      <c r="L298" s="457"/>
      <c r="M298" s="457"/>
      <c r="N298" s="457"/>
      <c r="O298" s="457"/>
      <c r="P298" s="457"/>
      <c r="Q298" s="457"/>
      <c r="R298" s="457"/>
      <c r="S298" s="457"/>
      <c r="T298" s="457"/>
      <c r="U298" s="457"/>
      <c r="V298" s="457"/>
      <c r="W298" s="457"/>
      <c r="X298" s="457"/>
      <c r="Y298" s="457"/>
      <c r="Z298" s="457"/>
      <c r="AA298" s="457"/>
      <c r="AB298" s="457"/>
      <c r="AC298" s="457"/>
      <c r="AD298" s="457"/>
      <c r="AE298" s="457"/>
      <c r="AF298" s="457"/>
      <c r="AG298" s="457"/>
      <c r="AH298" s="457"/>
      <c r="AI298" s="457"/>
      <c r="AJ298" s="457"/>
      <c r="AK298" s="457"/>
      <c r="AL298" s="457"/>
      <c r="AM298" s="457"/>
      <c r="AN298" s="457"/>
      <c r="AO298" s="457"/>
      <c r="AP298" s="457"/>
      <c r="AQ298" s="457"/>
      <c r="AR298" s="457"/>
    </row>
    <row r="299" spans="1:44" ht="15.75" customHeight="1">
      <c r="A299" s="457"/>
      <c r="B299" s="487"/>
      <c r="C299" s="458"/>
      <c r="D299" s="458"/>
      <c r="E299" s="458"/>
      <c r="F299" s="457"/>
      <c r="G299" s="457"/>
      <c r="H299" s="457"/>
      <c r="I299" s="457"/>
      <c r="J299" s="457"/>
      <c r="K299" s="457"/>
      <c r="L299" s="457"/>
      <c r="M299" s="457"/>
      <c r="N299" s="457"/>
      <c r="O299" s="457"/>
      <c r="P299" s="457"/>
      <c r="Q299" s="457"/>
      <c r="R299" s="457"/>
      <c r="S299" s="457"/>
      <c r="T299" s="457"/>
      <c r="U299" s="457"/>
      <c r="V299" s="457"/>
      <c r="W299" s="457"/>
      <c r="X299" s="457"/>
      <c r="Y299" s="457"/>
      <c r="Z299" s="457"/>
      <c r="AA299" s="457"/>
      <c r="AB299" s="457"/>
      <c r="AC299" s="457"/>
      <c r="AD299" s="457"/>
      <c r="AE299" s="457"/>
      <c r="AF299" s="457"/>
      <c r="AG299" s="457"/>
      <c r="AH299" s="457"/>
      <c r="AI299" s="457"/>
      <c r="AJ299" s="457"/>
      <c r="AK299" s="457"/>
      <c r="AL299" s="457"/>
      <c r="AM299" s="457"/>
      <c r="AN299" s="457"/>
      <c r="AO299" s="457"/>
      <c r="AP299" s="457"/>
      <c r="AQ299" s="457"/>
      <c r="AR299" s="457"/>
    </row>
    <row r="300" spans="1:44" ht="15.75" customHeight="1">
      <c r="A300" s="457"/>
      <c r="B300" s="487"/>
      <c r="C300" s="458"/>
      <c r="D300" s="458"/>
      <c r="E300" s="458"/>
      <c r="F300" s="457"/>
      <c r="G300" s="457"/>
      <c r="H300" s="457"/>
      <c r="I300" s="457"/>
      <c r="J300" s="457"/>
      <c r="K300" s="457"/>
      <c r="L300" s="457"/>
      <c r="M300" s="457"/>
      <c r="N300" s="457"/>
      <c r="O300" s="457"/>
      <c r="P300" s="457"/>
      <c r="Q300" s="457"/>
      <c r="R300" s="457"/>
      <c r="S300" s="457"/>
      <c r="T300" s="457"/>
      <c r="U300" s="457"/>
      <c r="V300" s="457"/>
      <c r="W300" s="457"/>
      <c r="X300" s="457"/>
      <c r="Y300" s="457"/>
      <c r="Z300" s="457"/>
      <c r="AA300" s="457"/>
      <c r="AB300" s="457"/>
      <c r="AC300" s="457"/>
      <c r="AD300" s="457"/>
      <c r="AE300" s="457"/>
      <c r="AF300" s="457"/>
      <c r="AG300" s="457"/>
      <c r="AH300" s="457"/>
      <c r="AI300" s="457"/>
      <c r="AJ300" s="457"/>
      <c r="AK300" s="457"/>
      <c r="AL300" s="457"/>
      <c r="AM300" s="457"/>
      <c r="AN300" s="457"/>
      <c r="AO300" s="457"/>
      <c r="AP300" s="457"/>
      <c r="AQ300" s="457"/>
      <c r="AR300" s="457"/>
    </row>
    <row r="301" spans="1:44" ht="15.75" customHeight="1">
      <c r="A301" s="457"/>
      <c r="B301" s="487"/>
      <c r="C301" s="458"/>
      <c r="D301" s="458"/>
      <c r="E301" s="458"/>
      <c r="F301" s="457"/>
      <c r="G301" s="457"/>
      <c r="H301" s="457"/>
      <c r="I301" s="457"/>
      <c r="J301" s="457"/>
      <c r="K301" s="457"/>
      <c r="L301" s="457"/>
      <c r="M301" s="457"/>
      <c r="N301" s="457"/>
      <c r="O301" s="457"/>
      <c r="P301" s="457"/>
      <c r="Q301" s="457"/>
      <c r="R301" s="457"/>
      <c r="S301" s="457"/>
      <c r="T301" s="457"/>
      <c r="U301" s="457"/>
      <c r="V301" s="457"/>
      <c r="W301" s="457"/>
      <c r="X301" s="457"/>
      <c r="Y301" s="457"/>
      <c r="Z301" s="457"/>
      <c r="AA301" s="457"/>
      <c r="AB301" s="457"/>
      <c r="AC301" s="457"/>
      <c r="AD301" s="457"/>
      <c r="AE301" s="457"/>
      <c r="AF301" s="457"/>
      <c r="AG301" s="457"/>
      <c r="AH301" s="457"/>
      <c r="AI301" s="457"/>
      <c r="AJ301" s="457"/>
      <c r="AK301" s="457"/>
      <c r="AL301" s="457"/>
      <c r="AM301" s="457"/>
      <c r="AN301" s="457"/>
      <c r="AO301" s="457"/>
      <c r="AP301" s="457"/>
      <c r="AQ301" s="457"/>
      <c r="AR301" s="457"/>
    </row>
    <row r="302" spans="1:44" ht="15.75" customHeight="1">
      <c r="A302" s="457"/>
      <c r="B302" s="487"/>
      <c r="C302" s="458"/>
      <c r="D302" s="458"/>
      <c r="E302" s="458"/>
      <c r="F302" s="457"/>
      <c r="G302" s="457"/>
      <c r="H302" s="457"/>
      <c r="I302" s="457"/>
      <c r="J302" s="457"/>
      <c r="K302" s="457"/>
      <c r="L302" s="457"/>
      <c r="M302" s="457"/>
      <c r="N302" s="457"/>
      <c r="O302" s="457"/>
      <c r="P302" s="457"/>
      <c r="Q302" s="457"/>
      <c r="R302" s="457"/>
      <c r="S302" s="457"/>
      <c r="T302" s="457"/>
      <c r="U302" s="457"/>
      <c r="V302" s="457"/>
      <c r="W302" s="457"/>
      <c r="X302" s="457"/>
      <c r="Y302" s="457"/>
      <c r="Z302" s="457"/>
      <c r="AA302" s="457"/>
      <c r="AB302" s="457"/>
      <c r="AC302" s="457"/>
      <c r="AD302" s="457"/>
      <c r="AE302" s="457"/>
      <c r="AF302" s="457"/>
      <c r="AG302" s="457"/>
      <c r="AH302" s="457"/>
      <c r="AI302" s="457"/>
      <c r="AJ302" s="457"/>
      <c r="AK302" s="457"/>
      <c r="AL302" s="457"/>
      <c r="AM302" s="457"/>
      <c r="AN302" s="457"/>
      <c r="AO302" s="457"/>
      <c r="AP302" s="457"/>
      <c r="AQ302" s="457"/>
      <c r="AR302" s="457"/>
    </row>
    <row r="303" spans="1:44" ht="15.75" customHeight="1">
      <c r="A303" s="457"/>
      <c r="B303" s="487"/>
      <c r="C303" s="458"/>
      <c r="D303" s="458"/>
      <c r="E303" s="458"/>
      <c r="F303" s="457"/>
      <c r="G303" s="457"/>
      <c r="H303" s="457"/>
      <c r="I303" s="457"/>
      <c r="J303" s="457"/>
      <c r="K303" s="457"/>
      <c r="L303" s="457"/>
      <c r="M303" s="457"/>
      <c r="N303" s="457"/>
      <c r="O303" s="457"/>
      <c r="P303" s="457"/>
      <c r="Q303" s="457"/>
      <c r="R303" s="457"/>
      <c r="S303" s="457"/>
      <c r="T303" s="457"/>
      <c r="U303" s="457"/>
      <c r="V303" s="457"/>
      <c r="W303" s="457"/>
      <c r="X303" s="457"/>
      <c r="Y303" s="457"/>
      <c r="Z303" s="457"/>
      <c r="AA303" s="457"/>
      <c r="AB303" s="457"/>
      <c r="AC303" s="457"/>
      <c r="AD303" s="457"/>
      <c r="AE303" s="457"/>
      <c r="AF303" s="457"/>
      <c r="AG303" s="457"/>
      <c r="AH303" s="457"/>
      <c r="AI303" s="457"/>
      <c r="AJ303" s="457"/>
      <c r="AK303" s="457"/>
      <c r="AL303" s="457"/>
      <c r="AM303" s="457"/>
      <c r="AN303" s="457"/>
      <c r="AO303" s="457"/>
      <c r="AP303" s="457"/>
      <c r="AQ303" s="457"/>
      <c r="AR303" s="457"/>
    </row>
    <row r="304" spans="1:44" ht="15.75" customHeight="1">
      <c r="A304" s="457"/>
      <c r="B304" s="487"/>
      <c r="C304" s="458"/>
      <c r="D304" s="458"/>
      <c r="E304" s="458"/>
      <c r="F304" s="457"/>
      <c r="G304" s="457"/>
      <c r="H304" s="457"/>
      <c r="I304" s="457"/>
      <c r="J304" s="457"/>
      <c r="K304" s="457"/>
      <c r="L304" s="457"/>
      <c r="M304" s="457"/>
      <c r="N304" s="457"/>
      <c r="O304" s="457"/>
      <c r="P304" s="457"/>
      <c r="Q304" s="457"/>
      <c r="R304" s="457"/>
      <c r="S304" s="457"/>
      <c r="T304" s="457"/>
      <c r="U304" s="457"/>
      <c r="V304" s="457"/>
      <c r="W304" s="457"/>
      <c r="X304" s="457"/>
      <c r="Y304" s="457"/>
      <c r="Z304" s="457"/>
      <c r="AA304" s="457"/>
      <c r="AB304" s="457"/>
      <c r="AC304" s="457"/>
      <c r="AD304" s="457"/>
      <c r="AE304" s="457"/>
      <c r="AF304" s="457"/>
      <c r="AG304" s="457"/>
      <c r="AH304" s="457"/>
      <c r="AI304" s="457"/>
      <c r="AJ304" s="457"/>
      <c r="AK304" s="457"/>
      <c r="AL304" s="457"/>
      <c r="AM304" s="457"/>
      <c r="AN304" s="457"/>
      <c r="AO304" s="457"/>
      <c r="AP304" s="457"/>
      <c r="AQ304" s="457"/>
      <c r="AR304" s="457"/>
    </row>
    <row r="305" spans="1:44" ht="15.75" customHeight="1">
      <c r="A305" s="457"/>
      <c r="B305" s="487"/>
      <c r="C305" s="458"/>
      <c r="D305" s="458"/>
      <c r="E305" s="458"/>
      <c r="F305" s="457"/>
      <c r="G305" s="457"/>
      <c r="H305" s="457"/>
      <c r="I305" s="457"/>
      <c r="J305" s="457"/>
      <c r="K305" s="457"/>
      <c r="L305" s="457"/>
      <c r="M305" s="457"/>
      <c r="N305" s="457"/>
      <c r="O305" s="457"/>
      <c r="P305" s="457"/>
      <c r="Q305" s="457"/>
      <c r="R305" s="457"/>
      <c r="S305" s="457"/>
      <c r="T305" s="457"/>
      <c r="U305" s="457"/>
      <c r="V305" s="457"/>
      <c r="W305" s="457"/>
      <c r="X305" s="457"/>
      <c r="Y305" s="457"/>
      <c r="Z305" s="457"/>
      <c r="AA305" s="457"/>
      <c r="AB305" s="457"/>
      <c r="AC305" s="457"/>
      <c r="AD305" s="457"/>
      <c r="AE305" s="457"/>
      <c r="AF305" s="457"/>
      <c r="AG305" s="457"/>
      <c r="AH305" s="457"/>
      <c r="AI305" s="457"/>
      <c r="AJ305" s="457"/>
      <c r="AK305" s="457"/>
      <c r="AL305" s="457"/>
      <c r="AM305" s="457"/>
      <c r="AN305" s="457"/>
      <c r="AO305" s="457"/>
      <c r="AP305" s="457"/>
      <c r="AQ305" s="457"/>
      <c r="AR305" s="457"/>
    </row>
    <row r="306" spans="1:44" ht="15.75" customHeight="1">
      <c r="A306" s="457"/>
      <c r="B306" s="487"/>
      <c r="C306" s="458"/>
      <c r="D306" s="458"/>
      <c r="E306" s="458"/>
      <c r="F306" s="457"/>
      <c r="G306" s="457"/>
      <c r="H306" s="457"/>
      <c r="I306" s="457"/>
      <c r="J306" s="457"/>
      <c r="K306" s="457"/>
      <c r="L306" s="457"/>
      <c r="M306" s="457"/>
      <c r="N306" s="457"/>
      <c r="O306" s="457"/>
      <c r="P306" s="457"/>
      <c r="Q306" s="457"/>
      <c r="R306" s="457"/>
      <c r="S306" s="457"/>
      <c r="T306" s="457"/>
      <c r="U306" s="457"/>
      <c r="V306" s="457"/>
      <c r="W306" s="457"/>
      <c r="X306" s="457"/>
      <c r="Y306" s="457"/>
      <c r="Z306" s="457"/>
      <c r="AA306" s="457"/>
      <c r="AB306" s="457"/>
      <c r="AC306" s="457"/>
      <c r="AD306" s="457"/>
      <c r="AE306" s="457"/>
      <c r="AF306" s="457"/>
      <c r="AG306" s="457"/>
      <c r="AH306" s="457"/>
      <c r="AI306" s="457"/>
      <c r="AJ306" s="457"/>
      <c r="AK306" s="457"/>
      <c r="AL306" s="457"/>
      <c r="AM306" s="457"/>
      <c r="AN306" s="457"/>
      <c r="AO306" s="457"/>
      <c r="AP306" s="457"/>
      <c r="AQ306" s="457"/>
      <c r="AR306" s="457"/>
    </row>
    <row r="307" spans="1:44" ht="15.75" customHeight="1">
      <c r="A307" s="457"/>
      <c r="B307" s="487"/>
      <c r="C307" s="458"/>
      <c r="D307" s="458"/>
      <c r="E307" s="458"/>
      <c r="F307" s="457"/>
      <c r="G307" s="457"/>
      <c r="H307" s="457"/>
      <c r="I307" s="457"/>
      <c r="J307" s="457"/>
      <c r="K307" s="457"/>
      <c r="L307" s="457"/>
      <c r="M307" s="457"/>
      <c r="N307" s="457"/>
      <c r="O307" s="457"/>
      <c r="P307" s="457"/>
      <c r="Q307" s="457"/>
      <c r="R307" s="457"/>
      <c r="S307" s="457"/>
      <c r="T307" s="457"/>
      <c r="U307" s="457"/>
      <c r="V307" s="457"/>
      <c r="W307" s="457"/>
      <c r="X307" s="457"/>
      <c r="Y307" s="457"/>
      <c r="Z307" s="457"/>
      <c r="AA307" s="457"/>
      <c r="AB307" s="457"/>
      <c r="AC307" s="457"/>
      <c r="AD307" s="457"/>
      <c r="AE307" s="457"/>
      <c r="AF307" s="457"/>
      <c r="AG307" s="457"/>
      <c r="AH307" s="457"/>
      <c r="AI307" s="457"/>
      <c r="AJ307" s="457"/>
      <c r="AK307" s="457"/>
      <c r="AL307" s="457"/>
      <c r="AM307" s="457"/>
      <c r="AN307" s="457"/>
      <c r="AO307" s="457"/>
      <c r="AP307" s="457"/>
      <c r="AQ307" s="457"/>
      <c r="AR307" s="457"/>
    </row>
    <row r="308" spans="1:44" ht="15.75" customHeight="1">
      <c r="A308" s="457"/>
      <c r="B308" s="487"/>
      <c r="C308" s="458"/>
      <c r="D308" s="458"/>
      <c r="E308" s="458"/>
      <c r="F308" s="457"/>
      <c r="G308" s="457"/>
      <c r="H308" s="457"/>
      <c r="I308" s="457"/>
      <c r="J308" s="457"/>
      <c r="K308" s="457"/>
      <c r="L308" s="457"/>
      <c r="M308" s="457"/>
      <c r="N308" s="457"/>
      <c r="O308" s="457"/>
      <c r="P308" s="457"/>
      <c r="Q308" s="457"/>
      <c r="R308" s="457"/>
      <c r="S308" s="457"/>
      <c r="T308" s="457"/>
      <c r="U308" s="457"/>
      <c r="V308" s="457"/>
      <c r="W308" s="457"/>
      <c r="X308" s="457"/>
      <c r="Y308" s="457"/>
      <c r="Z308" s="457"/>
      <c r="AA308" s="457"/>
      <c r="AB308" s="457"/>
      <c r="AC308" s="457"/>
      <c r="AD308" s="457"/>
      <c r="AE308" s="457"/>
      <c r="AF308" s="457"/>
      <c r="AG308" s="457"/>
      <c r="AH308" s="457"/>
      <c r="AI308" s="457"/>
      <c r="AJ308" s="457"/>
      <c r="AK308" s="457"/>
      <c r="AL308" s="457"/>
      <c r="AM308" s="457"/>
      <c r="AN308" s="457"/>
      <c r="AO308" s="457"/>
      <c r="AP308" s="457"/>
      <c r="AQ308" s="457"/>
      <c r="AR308" s="457"/>
    </row>
    <row r="309" spans="1:44" ht="15.75" customHeight="1">
      <c r="A309" s="457"/>
      <c r="B309" s="487"/>
      <c r="C309" s="458"/>
      <c r="D309" s="458"/>
      <c r="E309" s="458"/>
      <c r="F309" s="457"/>
      <c r="G309" s="457"/>
      <c r="H309" s="457"/>
      <c r="I309" s="457"/>
      <c r="J309" s="457"/>
      <c r="K309" s="457"/>
      <c r="L309" s="457"/>
      <c r="M309" s="457"/>
      <c r="N309" s="457"/>
      <c r="O309" s="457"/>
      <c r="P309" s="457"/>
      <c r="Q309" s="457"/>
      <c r="R309" s="457"/>
      <c r="S309" s="457"/>
      <c r="T309" s="457"/>
      <c r="U309" s="457"/>
      <c r="V309" s="457"/>
      <c r="W309" s="457"/>
      <c r="X309" s="457"/>
      <c r="Y309" s="457"/>
      <c r="Z309" s="457"/>
      <c r="AA309" s="457"/>
      <c r="AB309" s="457"/>
      <c r="AC309" s="457"/>
      <c r="AD309" s="457"/>
      <c r="AE309" s="457"/>
      <c r="AF309" s="457"/>
      <c r="AG309" s="457"/>
      <c r="AH309" s="457"/>
      <c r="AI309" s="457"/>
      <c r="AJ309" s="457"/>
      <c r="AK309" s="457"/>
      <c r="AL309" s="457"/>
      <c r="AM309" s="457"/>
      <c r="AN309" s="457"/>
      <c r="AO309" s="457"/>
      <c r="AP309" s="457"/>
      <c r="AQ309" s="457"/>
      <c r="AR309" s="457"/>
    </row>
    <row r="310" spans="1:44" ht="15.75" customHeight="1">
      <c r="A310" s="457"/>
      <c r="B310" s="487"/>
      <c r="C310" s="458"/>
      <c r="D310" s="458"/>
      <c r="E310" s="458"/>
      <c r="F310" s="457"/>
      <c r="G310" s="457"/>
      <c r="H310" s="457"/>
      <c r="I310" s="457"/>
      <c r="J310" s="457"/>
      <c r="K310" s="457"/>
      <c r="L310" s="457"/>
      <c r="M310" s="457"/>
      <c r="N310" s="457"/>
      <c r="O310" s="457"/>
      <c r="P310" s="457"/>
      <c r="Q310" s="457"/>
      <c r="R310" s="457"/>
      <c r="S310" s="457"/>
      <c r="T310" s="457"/>
      <c r="U310" s="457"/>
      <c r="V310" s="457"/>
      <c r="W310" s="457"/>
      <c r="X310" s="457"/>
      <c r="Y310" s="457"/>
      <c r="Z310" s="457"/>
      <c r="AA310" s="457"/>
      <c r="AB310" s="457"/>
      <c r="AC310" s="457"/>
      <c r="AD310" s="457"/>
      <c r="AE310" s="457"/>
      <c r="AF310" s="457"/>
      <c r="AG310" s="457"/>
      <c r="AH310" s="457"/>
      <c r="AI310" s="457"/>
      <c r="AJ310" s="457"/>
      <c r="AK310" s="457"/>
      <c r="AL310" s="457"/>
      <c r="AM310" s="457"/>
      <c r="AN310" s="457"/>
      <c r="AO310" s="457"/>
      <c r="AP310" s="457"/>
      <c r="AQ310" s="457"/>
      <c r="AR310" s="457"/>
    </row>
    <row r="311" spans="1:44" ht="15.75" customHeight="1">
      <c r="A311" s="457"/>
      <c r="B311" s="487"/>
      <c r="C311" s="458"/>
      <c r="D311" s="458"/>
      <c r="E311" s="458"/>
      <c r="F311" s="457"/>
      <c r="G311" s="457"/>
      <c r="H311" s="457"/>
      <c r="I311" s="457"/>
      <c r="J311" s="457"/>
      <c r="K311" s="457"/>
      <c r="L311" s="457"/>
      <c r="M311" s="457"/>
      <c r="N311" s="457"/>
      <c r="O311" s="457"/>
      <c r="P311" s="457"/>
      <c r="Q311" s="457"/>
      <c r="R311" s="457"/>
      <c r="S311" s="457"/>
      <c r="T311" s="457"/>
      <c r="U311" s="457"/>
      <c r="V311" s="457"/>
      <c r="W311" s="457"/>
      <c r="X311" s="457"/>
      <c r="Y311" s="457"/>
      <c r="Z311" s="457"/>
      <c r="AA311" s="457"/>
      <c r="AB311" s="457"/>
      <c r="AC311" s="457"/>
      <c r="AD311" s="457"/>
      <c r="AE311" s="457"/>
      <c r="AF311" s="457"/>
      <c r="AG311" s="457"/>
      <c r="AH311" s="457"/>
      <c r="AI311" s="457"/>
      <c r="AJ311" s="457"/>
      <c r="AK311" s="457"/>
      <c r="AL311" s="457"/>
      <c r="AM311" s="457"/>
      <c r="AN311" s="457"/>
      <c r="AO311" s="457"/>
      <c r="AP311" s="457"/>
      <c r="AQ311" s="457"/>
      <c r="AR311" s="457"/>
    </row>
    <row r="312" spans="1:44" ht="15.75" customHeight="1">
      <c r="A312" s="457"/>
      <c r="B312" s="487"/>
      <c r="C312" s="458"/>
      <c r="D312" s="458"/>
      <c r="E312" s="458"/>
      <c r="F312" s="457"/>
      <c r="G312" s="457"/>
      <c r="H312" s="457"/>
      <c r="I312" s="457"/>
      <c r="J312" s="457"/>
      <c r="K312" s="457"/>
      <c r="L312" s="457"/>
      <c r="M312" s="457"/>
      <c r="N312" s="457"/>
      <c r="O312" s="457"/>
      <c r="P312" s="457"/>
      <c r="Q312" s="457"/>
      <c r="R312" s="457"/>
      <c r="S312" s="457"/>
      <c r="T312" s="457"/>
      <c r="U312" s="457"/>
      <c r="V312" s="457"/>
      <c r="W312" s="457"/>
      <c r="X312" s="457"/>
      <c r="Y312" s="457"/>
      <c r="Z312" s="457"/>
      <c r="AA312" s="457"/>
      <c r="AB312" s="457"/>
      <c r="AC312" s="457"/>
      <c r="AD312" s="457"/>
      <c r="AE312" s="457"/>
      <c r="AF312" s="457"/>
      <c r="AG312" s="457"/>
      <c r="AH312" s="457"/>
      <c r="AI312" s="457"/>
      <c r="AJ312" s="457"/>
      <c r="AK312" s="457"/>
      <c r="AL312" s="457"/>
      <c r="AM312" s="457"/>
      <c r="AN312" s="457"/>
      <c r="AO312" s="457"/>
      <c r="AP312" s="457"/>
      <c r="AQ312" s="457"/>
      <c r="AR312" s="457"/>
    </row>
    <row r="313" spans="1:44" ht="15.75" customHeight="1">
      <c r="A313" s="457"/>
      <c r="B313" s="487"/>
      <c r="C313" s="458"/>
      <c r="D313" s="458"/>
      <c r="E313" s="458"/>
      <c r="F313" s="457"/>
      <c r="G313" s="457"/>
      <c r="H313" s="457"/>
      <c r="I313" s="457"/>
      <c r="J313" s="457"/>
      <c r="K313" s="457"/>
      <c r="L313" s="457"/>
      <c r="M313" s="457"/>
      <c r="N313" s="457"/>
      <c r="O313" s="457"/>
      <c r="P313" s="457"/>
      <c r="Q313" s="457"/>
      <c r="R313" s="457"/>
      <c r="S313" s="457"/>
      <c r="T313" s="457"/>
      <c r="U313" s="457"/>
      <c r="V313" s="457"/>
      <c r="W313" s="457"/>
      <c r="X313" s="457"/>
      <c r="Y313" s="457"/>
      <c r="Z313" s="457"/>
      <c r="AA313" s="457"/>
      <c r="AB313" s="457"/>
      <c r="AC313" s="457"/>
      <c r="AD313" s="457"/>
      <c r="AE313" s="457"/>
      <c r="AF313" s="457"/>
      <c r="AG313" s="457"/>
      <c r="AH313" s="457"/>
      <c r="AI313" s="457"/>
      <c r="AJ313" s="457"/>
      <c r="AK313" s="457"/>
      <c r="AL313" s="457"/>
      <c r="AM313" s="457"/>
      <c r="AN313" s="457"/>
      <c r="AO313" s="457"/>
      <c r="AP313" s="457"/>
      <c r="AQ313" s="457"/>
      <c r="AR313" s="457"/>
    </row>
    <row r="314" spans="1:44" ht="15.75" customHeight="1">
      <c r="A314" s="457"/>
      <c r="B314" s="487"/>
      <c r="C314" s="458"/>
      <c r="D314" s="458"/>
      <c r="E314" s="458"/>
      <c r="F314" s="457"/>
      <c r="G314" s="457"/>
      <c r="H314" s="457"/>
      <c r="I314" s="457"/>
      <c r="J314" s="457"/>
      <c r="K314" s="457"/>
      <c r="L314" s="457"/>
      <c r="M314" s="457"/>
      <c r="N314" s="457"/>
      <c r="O314" s="457"/>
      <c r="P314" s="457"/>
      <c r="Q314" s="457"/>
      <c r="R314" s="457"/>
      <c r="S314" s="457"/>
      <c r="T314" s="457"/>
      <c r="U314" s="457"/>
      <c r="V314" s="457"/>
      <c r="W314" s="457"/>
      <c r="X314" s="457"/>
      <c r="Y314" s="457"/>
      <c r="Z314" s="457"/>
      <c r="AA314" s="457"/>
      <c r="AB314" s="457"/>
      <c r="AC314" s="457"/>
      <c r="AD314" s="457"/>
      <c r="AE314" s="457"/>
      <c r="AF314" s="457"/>
      <c r="AG314" s="457"/>
      <c r="AH314" s="457"/>
      <c r="AI314" s="457"/>
      <c r="AJ314" s="457"/>
      <c r="AK314" s="457"/>
      <c r="AL314" s="457"/>
      <c r="AM314" s="457"/>
      <c r="AN314" s="457"/>
      <c r="AO314" s="457"/>
      <c r="AP314" s="457"/>
      <c r="AQ314" s="457"/>
      <c r="AR314" s="457"/>
    </row>
    <row r="315" spans="1:44" ht="15.75" customHeight="1">
      <c r="A315" s="457"/>
      <c r="B315" s="487"/>
      <c r="C315" s="458"/>
      <c r="D315" s="458"/>
      <c r="E315" s="458"/>
      <c r="F315" s="457"/>
      <c r="G315" s="457"/>
      <c r="H315" s="457"/>
      <c r="I315" s="457"/>
      <c r="J315" s="457"/>
      <c r="K315" s="457"/>
      <c r="L315" s="457"/>
      <c r="M315" s="457"/>
      <c r="N315" s="457"/>
      <c r="O315" s="457"/>
      <c r="P315" s="457"/>
      <c r="Q315" s="457"/>
      <c r="R315" s="457"/>
      <c r="S315" s="457"/>
      <c r="T315" s="457"/>
      <c r="U315" s="457"/>
      <c r="V315" s="457"/>
      <c r="W315" s="457"/>
      <c r="X315" s="457"/>
      <c r="Y315" s="457"/>
      <c r="Z315" s="457"/>
      <c r="AA315" s="457"/>
      <c r="AB315" s="457"/>
      <c r="AC315" s="457"/>
      <c r="AD315" s="457"/>
      <c r="AE315" s="457"/>
      <c r="AF315" s="457"/>
      <c r="AG315" s="457"/>
      <c r="AH315" s="457"/>
      <c r="AI315" s="457"/>
      <c r="AJ315" s="457"/>
      <c r="AK315" s="457"/>
      <c r="AL315" s="457"/>
      <c r="AM315" s="457"/>
      <c r="AN315" s="457"/>
      <c r="AO315" s="457"/>
      <c r="AP315" s="457"/>
      <c r="AQ315" s="457"/>
      <c r="AR315" s="457"/>
    </row>
    <row r="316" spans="1:44" ht="15.75" customHeight="1">
      <c r="A316" s="457"/>
      <c r="B316" s="487"/>
      <c r="C316" s="458"/>
      <c r="D316" s="458"/>
      <c r="E316" s="458"/>
      <c r="F316" s="457"/>
      <c r="G316" s="457"/>
      <c r="H316" s="457"/>
      <c r="I316" s="457"/>
      <c r="J316" s="457"/>
      <c r="K316" s="457"/>
      <c r="L316" s="457"/>
      <c r="M316" s="457"/>
      <c r="N316" s="457"/>
      <c r="O316" s="457"/>
      <c r="P316" s="457"/>
      <c r="Q316" s="457"/>
      <c r="R316" s="457"/>
      <c r="S316" s="457"/>
      <c r="T316" s="457"/>
      <c r="U316" s="457"/>
      <c r="V316" s="457"/>
      <c r="W316" s="457"/>
      <c r="X316" s="457"/>
      <c r="Y316" s="457"/>
      <c r="Z316" s="457"/>
      <c r="AA316" s="457"/>
      <c r="AB316" s="457"/>
      <c r="AC316" s="457"/>
      <c r="AD316" s="457"/>
      <c r="AE316" s="457"/>
      <c r="AF316" s="457"/>
      <c r="AG316" s="457"/>
      <c r="AH316" s="457"/>
      <c r="AI316" s="457"/>
      <c r="AJ316" s="457"/>
      <c r="AK316" s="457"/>
      <c r="AL316" s="457"/>
      <c r="AM316" s="457"/>
      <c r="AN316" s="457"/>
      <c r="AO316" s="457"/>
      <c r="AP316" s="457"/>
      <c r="AQ316" s="457"/>
      <c r="AR316" s="457"/>
    </row>
    <row r="317" spans="1:44" ht="15.75" customHeight="1">
      <c r="A317" s="457"/>
      <c r="B317" s="487"/>
      <c r="C317" s="458"/>
      <c r="D317" s="458"/>
      <c r="E317" s="458"/>
      <c r="F317" s="457"/>
      <c r="G317" s="457"/>
      <c r="H317" s="457"/>
      <c r="I317" s="457"/>
      <c r="J317" s="457"/>
      <c r="K317" s="457"/>
      <c r="L317" s="457"/>
      <c r="M317" s="457"/>
      <c r="N317" s="457"/>
      <c r="O317" s="457"/>
      <c r="P317" s="457"/>
      <c r="Q317" s="457"/>
      <c r="R317" s="457"/>
      <c r="S317" s="457"/>
      <c r="T317" s="457"/>
      <c r="U317" s="457"/>
      <c r="V317" s="457"/>
      <c r="W317" s="457"/>
      <c r="X317" s="457"/>
      <c r="Y317" s="457"/>
      <c r="Z317" s="457"/>
      <c r="AA317" s="457"/>
      <c r="AB317" s="457"/>
      <c r="AC317" s="457"/>
      <c r="AD317" s="457"/>
      <c r="AE317" s="457"/>
      <c r="AF317" s="457"/>
      <c r="AG317" s="457"/>
      <c r="AH317" s="457"/>
      <c r="AI317" s="457"/>
      <c r="AJ317" s="457"/>
      <c r="AK317" s="457"/>
      <c r="AL317" s="457"/>
      <c r="AM317" s="457"/>
      <c r="AN317" s="457"/>
      <c r="AO317" s="457"/>
      <c r="AP317" s="457"/>
      <c r="AQ317" s="457"/>
      <c r="AR317" s="457"/>
    </row>
    <row r="318" spans="1:44" ht="15.75" customHeight="1">
      <c r="A318" s="457"/>
      <c r="B318" s="487"/>
      <c r="C318" s="458"/>
      <c r="D318" s="458"/>
      <c r="E318" s="458"/>
      <c r="F318" s="457"/>
      <c r="G318" s="457"/>
      <c r="H318" s="457"/>
      <c r="I318" s="457"/>
      <c r="J318" s="457"/>
      <c r="K318" s="457"/>
      <c r="L318" s="457"/>
      <c r="M318" s="457"/>
      <c r="N318" s="457"/>
      <c r="O318" s="457"/>
      <c r="P318" s="457"/>
      <c r="Q318" s="457"/>
      <c r="R318" s="457"/>
      <c r="S318" s="457"/>
      <c r="T318" s="457"/>
      <c r="U318" s="457"/>
      <c r="V318" s="457"/>
      <c r="W318" s="457"/>
      <c r="X318" s="457"/>
      <c r="Y318" s="457"/>
      <c r="Z318" s="457"/>
      <c r="AA318" s="457"/>
      <c r="AB318" s="457"/>
      <c r="AC318" s="457"/>
      <c r="AD318" s="457"/>
      <c r="AE318" s="457"/>
      <c r="AF318" s="457"/>
      <c r="AG318" s="457"/>
      <c r="AH318" s="457"/>
      <c r="AI318" s="457"/>
      <c r="AJ318" s="457"/>
      <c r="AK318" s="457"/>
      <c r="AL318" s="457"/>
      <c r="AM318" s="457"/>
      <c r="AN318" s="457"/>
      <c r="AO318" s="457"/>
      <c r="AP318" s="457"/>
      <c r="AQ318" s="457"/>
      <c r="AR318" s="457"/>
    </row>
    <row r="319" spans="1:44" ht="15.75" customHeight="1">
      <c r="A319" s="457"/>
      <c r="B319" s="487"/>
      <c r="C319" s="458"/>
      <c r="D319" s="458"/>
      <c r="E319" s="458"/>
      <c r="F319" s="457"/>
      <c r="G319" s="457"/>
      <c r="H319" s="457"/>
      <c r="I319" s="457"/>
      <c r="J319" s="457"/>
      <c r="K319" s="457"/>
      <c r="L319" s="457"/>
      <c r="M319" s="457"/>
      <c r="N319" s="457"/>
      <c r="O319" s="457"/>
      <c r="P319" s="457"/>
      <c r="Q319" s="457"/>
      <c r="R319" s="457"/>
      <c r="S319" s="457"/>
      <c r="T319" s="457"/>
      <c r="U319" s="457"/>
      <c r="V319" s="457"/>
      <c r="W319" s="457"/>
      <c r="X319" s="457"/>
      <c r="Y319" s="457"/>
      <c r="Z319" s="457"/>
      <c r="AA319" s="457"/>
      <c r="AB319" s="457"/>
      <c r="AC319" s="457"/>
      <c r="AD319" s="457"/>
      <c r="AE319" s="457"/>
      <c r="AF319" s="457"/>
      <c r="AG319" s="457"/>
      <c r="AH319" s="457"/>
      <c r="AI319" s="457"/>
      <c r="AJ319" s="457"/>
      <c r="AK319" s="457"/>
      <c r="AL319" s="457"/>
      <c r="AM319" s="457"/>
      <c r="AN319" s="457"/>
      <c r="AO319" s="457"/>
      <c r="AP319" s="457"/>
      <c r="AQ319" s="457"/>
      <c r="AR319" s="457"/>
    </row>
    <row r="320" spans="1:44" ht="15.75" customHeight="1">
      <c r="A320" s="457"/>
      <c r="B320" s="487"/>
      <c r="C320" s="458"/>
      <c r="D320" s="458"/>
      <c r="E320" s="458"/>
      <c r="F320" s="457"/>
      <c r="G320" s="457"/>
      <c r="H320" s="457"/>
      <c r="I320" s="457"/>
      <c r="J320" s="457"/>
      <c r="K320" s="457"/>
      <c r="L320" s="457"/>
      <c r="M320" s="457"/>
      <c r="N320" s="457"/>
      <c r="O320" s="457"/>
      <c r="P320" s="457"/>
      <c r="Q320" s="457"/>
      <c r="R320" s="457"/>
      <c r="S320" s="457"/>
      <c r="T320" s="457"/>
      <c r="U320" s="457"/>
      <c r="V320" s="457"/>
      <c r="W320" s="457"/>
      <c r="X320" s="457"/>
      <c r="Y320" s="457"/>
      <c r="Z320" s="457"/>
      <c r="AA320" s="457"/>
      <c r="AB320" s="457"/>
      <c r="AC320" s="457"/>
      <c r="AD320" s="457"/>
      <c r="AE320" s="457"/>
      <c r="AF320" s="457"/>
      <c r="AG320" s="457"/>
      <c r="AH320" s="457"/>
      <c r="AI320" s="457"/>
      <c r="AJ320" s="457"/>
      <c r="AK320" s="457"/>
      <c r="AL320" s="457"/>
      <c r="AM320" s="457"/>
      <c r="AN320" s="457"/>
      <c r="AO320" s="457"/>
      <c r="AP320" s="457"/>
      <c r="AQ320" s="457"/>
      <c r="AR320" s="457"/>
    </row>
    <row r="321" spans="1:44" ht="15.75" customHeight="1">
      <c r="A321" s="457"/>
      <c r="B321" s="487"/>
      <c r="C321" s="458"/>
      <c r="D321" s="458"/>
      <c r="E321" s="458"/>
      <c r="F321" s="457"/>
      <c r="G321" s="457"/>
      <c r="H321" s="457"/>
      <c r="I321" s="457"/>
      <c r="J321" s="457"/>
      <c r="K321" s="457"/>
      <c r="L321" s="457"/>
      <c r="M321" s="457"/>
      <c r="N321" s="457"/>
      <c r="O321" s="457"/>
      <c r="P321" s="457"/>
      <c r="Q321" s="457"/>
      <c r="R321" s="457"/>
      <c r="S321" s="457"/>
      <c r="T321" s="457"/>
      <c r="U321" s="457"/>
      <c r="V321" s="457"/>
      <c r="W321" s="457"/>
      <c r="X321" s="457"/>
      <c r="Y321" s="457"/>
      <c r="Z321" s="457"/>
      <c r="AA321" s="457"/>
      <c r="AB321" s="457"/>
      <c r="AC321" s="457"/>
      <c r="AD321" s="457"/>
      <c r="AE321" s="457"/>
      <c r="AF321" s="457"/>
      <c r="AG321" s="457"/>
      <c r="AH321" s="457"/>
      <c r="AI321" s="457"/>
      <c r="AJ321" s="457"/>
      <c r="AK321" s="457"/>
      <c r="AL321" s="457"/>
      <c r="AM321" s="457"/>
      <c r="AN321" s="457"/>
      <c r="AO321" s="457"/>
      <c r="AP321" s="457"/>
      <c r="AQ321" s="457"/>
      <c r="AR321" s="457"/>
    </row>
    <row r="322" spans="1:44" ht="15.75" customHeight="1">
      <c r="A322" s="457"/>
      <c r="B322" s="487"/>
      <c r="C322" s="458"/>
      <c r="D322" s="458"/>
      <c r="E322" s="458"/>
      <c r="F322" s="457"/>
      <c r="G322" s="457"/>
      <c r="H322" s="457"/>
      <c r="I322" s="457"/>
      <c r="J322" s="457"/>
      <c r="K322" s="457"/>
      <c r="L322" s="457"/>
      <c r="M322" s="457"/>
      <c r="N322" s="457"/>
      <c r="O322" s="457"/>
      <c r="P322" s="457"/>
      <c r="Q322" s="457"/>
      <c r="R322" s="457"/>
      <c r="S322" s="457"/>
      <c r="T322" s="457"/>
      <c r="U322" s="457"/>
      <c r="V322" s="457"/>
      <c r="W322" s="457"/>
      <c r="X322" s="457"/>
      <c r="Y322" s="457"/>
      <c r="Z322" s="457"/>
      <c r="AA322" s="457"/>
      <c r="AB322" s="457"/>
      <c r="AC322" s="457"/>
      <c r="AD322" s="457"/>
      <c r="AE322" s="457"/>
      <c r="AF322" s="457"/>
      <c r="AG322" s="457"/>
      <c r="AH322" s="457"/>
      <c r="AI322" s="457"/>
      <c r="AJ322" s="457"/>
      <c r="AK322" s="457"/>
      <c r="AL322" s="457"/>
      <c r="AM322" s="457"/>
      <c r="AN322" s="457"/>
      <c r="AO322" s="457"/>
      <c r="AP322" s="457"/>
      <c r="AQ322" s="457"/>
      <c r="AR322" s="457"/>
    </row>
    <row r="323" spans="1:44" ht="15.75" customHeight="1">
      <c r="A323" s="457"/>
      <c r="B323" s="487"/>
      <c r="C323" s="458"/>
      <c r="D323" s="458"/>
      <c r="E323" s="458"/>
      <c r="F323" s="457"/>
      <c r="G323" s="457"/>
      <c r="H323" s="457"/>
      <c r="I323" s="457"/>
      <c r="J323" s="457"/>
      <c r="K323" s="457"/>
      <c r="L323" s="457"/>
      <c r="M323" s="457"/>
      <c r="N323" s="457"/>
      <c r="O323" s="457"/>
      <c r="P323" s="457"/>
      <c r="Q323" s="457"/>
      <c r="R323" s="457"/>
      <c r="S323" s="457"/>
      <c r="T323" s="457"/>
      <c r="U323" s="457"/>
      <c r="V323" s="457"/>
      <c r="W323" s="457"/>
      <c r="X323" s="457"/>
      <c r="Y323" s="457"/>
      <c r="Z323" s="457"/>
      <c r="AA323" s="457"/>
      <c r="AB323" s="457"/>
      <c r="AC323" s="457"/>
      <c r="AD323" s="457"/>
      <c r="AE323" s="457"/>
      <c r="AF323" s="457"/>
      <c r="AG323" s="457"/>
      <c r="AH323" s="457"/>
      <c r="AI323" s="457"/>
      <c r="AJ323" s="457"/>
      <c r="AK323" s="457"/>
      <c r="AL323" s="457"/>
      <c r="AM323" s="457"/>
      <c r="AN323" s="457"/>
      <c r="AO323" s="457"/>
      <c r="AP323" s="457"/>
      <c r="AQ323" s="457"/>
      <c r="AR323" s="457"/>
    </row>
    <row r="324" spans="1:44" ht="15.75" customHeight="1">
      <c r="A324" s="457"/>
      <c r="B324" s="487"/>
      <c r="C324" s="458"/>
      <c r="D324" s="458"/>
      <c r="E324" s="458"/>
      <c r="F324" s="457"/>
      <c r="G324" s="457"/>
      <c r="H324" s="457"/>
      <c r="I324" s="457"/>
      <c r="J324" s="457"/>
      <c r="K324" s="457"/>
      <c r="L324" s="457"/>
      <c r="M324" s="457"/>
      <c r="N324" s="457"/>
      <c r="O324" s="457"/>
      <c r="P324" s="457"/>
      <c r="Q324" s="457"/>
      <c r="R324" s="457"/>
      <c r="S324" s="457"/>
      <c r="T324" s="457"/>
      <c r="U324" s="457"/>
      <c r="V324" s="457"/>
      <c r="W324" s="457"/>
      <c r="X324" s="457"/>
      <c r="Y324" s="457"/>
      <c r="Z324" s="457"/>
      <c r="AA324" s="457"/>
      <c r="AB324" s="457"/>
      <c r="AC324" s="457"/>
      <c r="AD324" s="457"/>
      <c r="AE324" s="457"/>
      <c r="AF324" s="457"/>
      <c r="AG324" s="457"/>
      <c r="AH324" s="457"/>
      <c r="AI324" s="457"/>
      <c r="AJ324" s="457"/>
      <c r="AK324" s="457"/>
      <c r="AL324" s="457"/>
      <c r="AM324" s="457"/>
      <c r="AN324" s="457"/>
      <c r="AO324" s="457"/>
      <c r="AP324" s="457"/>
      <c r="AQ324" s="457"/>
      <c r="AR324" s="457"/>
    </row>
    <row r="325" spans="1:44" ht="15.75" customHeight="1">
      <c r="A325" s="457"/>
      <c r="B325" s="487"/>
      <c r="C325" s="458"/>
      <c r="D325" s="458"/>
      <c r="E325" s="458"/>
      <c r="F325" s="457"/>
      <c r="G325" s="457"/>
      <c r="H325" s="457"/>
      <c r="I325" s="457"/>
      <c r="J325" s="457"/>
      <c r="K325" s="457"/>
      <c r="L325" s="457"/>
      <c r="M325" s="457"/>
      <c r="N325" s="457"/>
      <c r="O325" s="457"/>
      <c r="P325" s="457"/>
      <c r="Q325" s="457"/>
      <c r="R325" s="457"/>
      <c r="S325" s="457"/>
      <c r="T325" s="457"/>
      <c r="U325" s="457"/>
      <c r="V325" s="457"/>
      <c r="W325" s="457"/>
      <c r="X325" s="457"/>
      <c r="Y325" s="457"/>
      <c r="Z325" s="457"/>
      <c r="AA325" s="457"/>
      <c r="AB325" s="457"/>
      <c r="AC325" s="457"/>
      <c r="AD325" s="457"/>
      <c r="AE325" s="457"/>
      <c r="AF325" s="457"/>
      <c r="AG325" s="457"/>
      <c r="AH325" s="457"/>
      <c r="AI325" s="457"/>
      <c r="AJ325" s="457"/>
      <c r="AK325" s="457"/>
      <c r="AL325" s="457"/>
      <c r="AM325" s="457"/>
      <c r="AN325" s="457"/>
      <c r="AO325" s="457"/>
      <c r="AP325" s="457"/>
      <c r="AQ325" s="457"/>
      <c r="AR325" s="457"/>
    </row>
    <row r="326" spans="1:44" ht="15.75" customHeight="1">
      <c r="A326" s="457"/>
      <c r="B326" s="487"/>
      <c r="C326" s="458"/>
      <c r="D326" s="458"/>
      <c r="E326" s="458"/>
      <c r="F326" s="457"/>
      <c r="G326" s="457"/>
      <c r="H326" s="457"/>
      <c r="I326" s="457"/>
      <c r="J326" s="457"/>
      <c r="K326" s="457"/>
      <c r="L326" s="457"/>
      <c r="M326" s="457"/>
      <c r="N326" s="457"/>
      <c r="O326" s="457"/>
      <c r="P326" s="457"/>
      <c r="Q326" s="457"/>
      <c r="R326" s="457"/>
      <c r="S326" s="457"/>
      <c r="T326" s="457"/>
      <c r="U326" s="457"/>
      <c r="V326" s="457"/>
      <c r="W326" s="457"/>
      <c r="X326" s="457"/>
      <c r="Y326" s="457"/>
      <c r="Z326" s="457"/>
      <c r="AA326" s="457"/>
      <c r="AB326" s="457"/>
      <c r="AC326" s="457"/>
      <c r="AD326" s="457"/>
      <c r="AE326" s="457"/>
      <c r="AF326" s="457"/>
      <c r="AG326" s="457"/>
      <c r="AH326" s="457"/>
      <c r="AI326" s="457"/>
      <c r="AJ326" s="457"/>
      <c r="AK326" s="457"/>
      <c r="AL326" s="457"/>
      <c r="AM326" s="457"/>
      <c r="AN326" s="457"/>
      <c r="AO326" s="457"/>
      <c r="AP326" s="457"/>
      <c r="AQ326" s="457"/>
      <c r="AR326" s="457"/>
    </row>
    <row r="327" spans="1:44" ht="15.75" customHeight="1">
      <c r="A327" s="457"/>
      <c r="B327" s="487"/>
      <c r="C327" s="458"/>
      <c r="D327" s="458"/>
      <c r="E327" s="458"/>
      <c r="F327" s="457"/>
      <c r="G327" s="457"/>
      <c r="H327" s="457"/>
      <c r="I327" s="457"/>
      <c r="J327" s="457"/>
      <c r="K327" s="457"/>
      <c r="L327" s="457"/>
      <c r="M327" s="457"/>
      <c r="N327" s="457"/>
      <c r="O327" s="457"/>
      <c r="P327" s="457"/>
      <c r="Q327" s="457"/>
      <c r="R327" s="457"/>
      <c r="S327" s="457"/>
      <c r="T327" s="457"/>
      <c r="U327" s="457"/>
      <c r="V327" s="457"/>
      <c r="W327" s="457"/>
      <c r="X327" s="457"/>
      <c r="Y327" s="457"/>
      <c r="Z327" s="457"/>
      <c r="AA327" s="457"/>
      <c r="AB327" s="457"/>
      <c r="AC327" s="457"/>
      <c r="AD327" s="457"/>
      <c r="AE327" s="457"/>
      <c r="AF327" s="457"/>
      <c r="AG327" s="457"/>
      <c r="AH327" s="457"/>
      <c r="AI327" s="457"/>
      <c r="AJ327" s="457"/>
      <c r="AK327" s="457"/>
      <c r="AL327" s="457"/>
      <c r="AM327" s="457"/>
      <c r="AN327" s="457"/>
      <c r="AO327" s="457"/>
      <c r="AP327" s="457"/>
      <c r="AQ327" s="457"/>
      <c r="AR327" s="457"/>
    </row>
    <row r="328" spans="1:44" ht="15.75" customHeight="1">
      <c r="A328" s="457"/>
      <c r="B328" s="487"/>
      <c r="C328" s="458"/>
      <c r="D328" s="458"/>
      <c r="E328" s="458"/>
      <c r="F328" s="457"/>
      <c r="G328" s="457"/>
      <c r="H328" s="457"/>
      <c r="I328" s="457"/>
      <c r="J328" s="457"/>
      <c r="K328" s="457"/>
      <c r="L328" s="457"/>
      <c r="M328" s="457"/>
      <c r="N328" s="457"/>
      <c r="O328" s="457"/>
      <c r="P328" s="457"/>
      <c r="Q328" s="457"/>
      <c r="R328" s="457"/>
      <c r="S328" s="457"/>
      <c r="T328" s="457"/>
      <c r="U328" s="457"/>
      <c r="V328" s="457"/>
      <c r="W328" s="457"/>
      <c r="X328" s="457"/>
      <c r="Y328" s="457"/>
      <c r="Z328" s="457"/>
      <c r="AA328" s="457"/>
      <c r="AB328" s="457"/>
      <c r="AC328" s="457"/>
      <c r="AD328" s="457"/>
      <c r="AE328" s="457"/>
      <c r="AF328" s="457"/>
      <c r="AG328" s="457"/>
      <c r="AH328" s="457"/>
      <c r="AI328" s="457"/>
      <c r="AJ328" s="457"/>
      <c r="AK328" s="457"/>
      <c r="AL328" s="457"/>
      <c r="AM328" s="457"/>
      <c r="AN328" s="457"/>
      <c r="AO328" s="457"/>
      <c r="AP328" s="457"/>
      <c r="AQ328" s="457"/>
      <c r="AR328" s="457"/>
    </row>
    <row r="329" spans="1:44" ht="15.75" customHeight="1">
      <c r="A329" s="457"/>
      <c r="B329" s="487"/>
      <c r="C329" s="458"/>
      <c r="D329" s="458"/>
      <c r="E329" s="458"/>
      <c r="F329" s="457"/>
      <c r="G329" s="457"/>
      <c r="H329" s="457"/>
      <c r="I329" s="457"/>
      <c r="J329" s="457"/>
      <c r="K329" s="457"/>
      <c r="L329" s="457"/>
      <c r="M329" s="457"/>
      <c r="N329" s="457"/>
      <c r="O329" s="457"/>
      <c r="P329" s="457"/>
      <c r="Q329" s="457"/>
      <c r="R329" s="457"/>
      <c r="S329" s="457"/>
      <c r="T329" s="457"/>
      <c r="U329" s="457"/>
      <c r="V329" s="457"/>
      <c r="W329" s="457"/>
      <c r="X329" s="457"/>
      <c r="Y329" s="457"/>
      <c r="Z329" s="457"/>
      <c r="AA329" s="457"/>
      <c r="AB329" s="457"/>
      <c r="AC329" s="457"/>
      <c r="AD329" s="457"/>
      <c r="AE329" s="457"/>
      <c r="AF329" s="457"/>
      <c r="AG329" s="457"/>
      <c r="AH329" s="457"/>
      <c r="AI329" s="457"/>
      <c r="AJ329" s="457"/>
      <c r="AK329" s="457"/>
      <c r="AL329" s="457"/>
      <c r="AM329" s="457"/>
      <c r="AN329" s="457"/>
      <c r="AO329" s="457"/>
      <c r="AP329" s="457"/>
      <c r="AQ329" s="457"/>
      <c r="AR329" s="457"/>
    </row>
    <row r="330" spans="1:44" ht="15.75" customHeight="1">
      <c r="A330" s="457"/>
      <c r="B330" s="487"/>
      <c r="C330" s="458"/>
      <c r="D330" s="458"/>
      <c r="E330" s="458"/>
      <c r="F330" s="457"/>
      <c r="G330" s="457"/>
      <c r="H330" s="457"/>
      <c r="I330" s="457"/>
      <c r="J330" s="457"/>
      <c r="K330" s="457"/>
      <c r="L330" s="457"/>
      <c r="M330" s="457"/>
      <c r="N330" s="457"/>
      <c r="O330" s="457"/>
      <c r="P330" s="457"/>
      <c r="Q330" s="457"/>
      <c r="R330" s="457"/>
      <c r="S330" s="457"/>
      <c r="T330" s="457"/>
      <c r="U330" s="457"/>
      <c r="V330" s="457"/>
      <c r="W330" s="457"/>
      <c r="X330" s="457"/>
      <c r="Y330" s="457"/>
      <c r="Z330" s="457"/>
      <c r="AA330" s="457"/>
      <c r="AB330" s="457"/>
      <c r="AC330" s="457"/>
      <c r="AD330" s="457"/>
      <c r="AE330" s="457"/>
      <c r="AF330" s="457"/>
      <c r="AG330" s="457"/>
      <c r="AH330" s="457"/>
      <c r="AI330" s="457"/>
      <c r="AJ330" s="457"/>
      <c r="AK330" s="457"/>
      <c r="AL330" s="457"/>
      <c r="AM330" s="457"/>
      <c r="AN330" s="457"/>
      <c r="AO330" s="457"/>
      <c r="AP330" s="457"/>
      <c r="AQ330" s="457"/>
      <c r="AR330" s="457"/>
    </row>
    <row r="331" spans="1:44" ht="15.75" customHeight="1">
      <c r="A331" s="457"/>
      <c r="B331" s="487"/>
      <c r="C331" s="458"/>
      <c r="D331" s="458"/>
      <c r="E331" s="458"/>
      <c r="F331" s="457"/>
      <c r="G331" s="457"/>
      <c r="H331" s="457"/>
      <c r="I331" s="457"/>
      <c r="J331" s="457"/>
      <c r="K331" s="457"/>
      <c r="L331" s="457"/>
      <c r="M331" s="457"/>
      <c r="N331" s="457"/>
      <c r="O331" s="457"/>
      <c r="P331" s="457"/>
      <c r="Q331" s="457"/>
      <c r="R331" s="457"/>
      <c r="S331" s="457"/>
      <c r="T331" s="457"/>
      <c r="U331" s="457"/>
      <c r="V331" s="457"/>
      <c r="W331" s="457"/>
      <c r="X331" s="457"/>
      <c r="Y331" s="457"/>
      <c r="Z331" s="457"/>
      <c r="AA331" s="457"/>
      <c r="AB331" s="457"/>
      <c r="AC331" s="457"/>
      <c r="AD331" s="457"/>
      <c r="AE331" s="457"/>
      <c r="AF331" s="457"/>
      <c r="AG331" s="457"/>
      <c r="AH331" s="457"/>
      <c r="AI331" s="457"/>
      <c r="AJ331" s="457"/>
      <c r="AK331" s="457"/>
      <c r="AL331" s="457"/>
      <c r="AM331" s="457"/>
      <c r="AN331" s="457"/>
      <c r="AO331" s="457"/>
      <c r="AP331" s="457"/>
      <c r="AQ331" s="457"/>
      <c r="AR331" s="457"/>
    </row>
    <row r="332" spans="1:44" ht="15.75" customHeight="1">
      <c r="A332" s="457"/>
      <c r="B332" s="487"/>
      <c r="C332" s="458"/>
      <c r="D332" s="458"/>
      <c r="E332" s="458"/>
      <c r="F332" s="457"/>
      <c r="G332" s="457"/>
      <c r="H332" s="457"/>
      <c r="I332" s="457"/>
      <c r="J332" s="457"/>
      <c r="K332" s="457"/>
      <c r="L332" s="457"/>
      <c r="M332" s="457"/>
      <c r="N332" s="457"/>
      <c r="O332" s="457"/>
      <c r="P332" s="457"/>
      <c r="Q332" s="457"/>
      <c r="R332" s="457"/>
      <c r="S332" s="457"/>
      <c r="T332" s="457"/>
      <c r="U332" s="457"/>
      <c r="V332" s="457"/>
      <c r="W332" s="457"/>
      <c r="X332" s="457"/>
      <c r="Y332" s="457"/>
      <c r="Z332" s="457"/>
      <c r="AA332" s="457"/>
      <c r="AB332" s="457"/>
      <c r="AC332" s="457"/>
      <c r="AD332" s="457"/>
      <c r="AE332" s="457"/>
      <c r="AF332" s="457"/>
      <c r="AG332" s="457"/>
      <c r="AH332" s="457"/>
      <c r="AI332" s="457"/>
      <c r="AJ332" s="457"/>
      <c r="AK332" s="457"/>
      <c r="AL332" s="457"/>
      <c r="AM332" s="457"/>
      <c r="AN332" s="457"/>
      <c r="AO332" s="457"/>
      <c r="AP332" s="457"/>
      <c r="AQ332" s="457"/>
      <c r="AR332" s="457"/>
    </row>
    <row r="333" spans="1:44" ht="15.75" customHeight="1">
      <c r="A333" s="457"/>
      <c r="B333" s="487"/>
      <c r="C333" s="458"/>
      <c r="D333" s="458"/>
      <c r="E333" s="458"/>
      <c r="F333" s="457"/>
      <c r="G333" s="457"/>
      <c r="H333" s="457"/>
      <c r="I333" s="457"/>
      <c r="J333" s="457"/>
      <c r="K333" s="457"/>
      <c r="L333" s="457"/>
      <c r="M333" s="457"/>
      <c r="N333" s="457"/>
      <c r="O333" s="457"/>
      <c r="P333" s="457"/>
      <c r="Q333" s="457"/>
      <c r="R333" s="457"/>
      <c r="S333" s="457"/>
      <c r="T333" s="457"/>
      <c r="U333" s="457"/>
      <c r="V333" s="457"/>
      <c r="W333" s="457"/>
      <c r="X333" s="457"/>
      <c r="Y333" s="457"/>
      <c r="Z333" s="457"/>
      <c r="AA333" s="457"/>
      <c r="AB333" s="457"/>
      <c r="AC333" s="457"/>
      <c r="AD333" s="457"/>
      <c r="AE333" s="457"/>
      <c r="AF333" s="457"/>
      <c r="AG333" s="457"/>
      <c r="AH333" s="457"/>
      <c r="AI333" s="457"/>
      <c r="AJ333" s="457"/>
      <c r="AK333" s="457"/>
      <c r="AL333" s="457"/>
      <c r="AM333" s="457"/>
      <c r="AN333" s="457"/>
      <c r="AO333" s="457"/>
      <c r="AP333" s="457"/>
      <c r="AQ333" s="457"/>
      <c r="AR333" s="457"/>
    </row>
    <row r="334" spans="1:44" ht="15.75" customHeight="1">
      <c r="A334" s="457"/>
      <c r="B334" s="487"/>
      <c r="C334" s="458"/>
      <c r="D334" s="458"/>
      <c r="E334" s="458"/>
      <c r="F334" s="457"/>
      <c r="G334" s="457"/>
      <c r="H334" s="457"/>
      <c r="I334" s="457"/>
      <c r="J334" s="457"/>
      <c r="K334" s="457"/>
      <c r="L334" s="457"/>
      <c r="M334" s="457"/>
      <c r="N334" s="457"/>
      <c r="O334" s="457"/>
      <c r="P334" s="457"/>
      <c r="Q334" s="457"/>
      <c r="R334" s="457"/>
      <c r="S334" s="457"/>
      <c r="T334" s="457"/>
      <c r="U334" s="457"/>
      <c r="V334" s="457"/>
      <c r="W334" s="457"/>
      <c r="X334" s="457"/>
      <c r="Y334" s="457"/>
      <c r="Z334" s="457"/>
      <c r="AA334" s="457"/>
      <c r="AB334" s="457"/>
      <c r="AC334" s="457"/>
      <c r="AD334" s="457"/>
      <c r="AE334" s="457"/>
      <c r="AF334" s="457"/>
      <c r="AG334" s="457"/>
      <c r="AH334" s="457"/>
      <c r="AI334" s="457"/>
      <c r="AJ334" s="457"/>
      <c r="AK334" s="457"/>
      <c r="AL334" s="457"/>
      <c r="AM334" s="457"/>
      <c r="AN334" s="457"/>
      <c r="AO334" s="457"/>
      <c r="AP334" s="457"/>
      <c r="AQ334" s="457"/>
      <c r="AR334" s="457"/>
    </row>
    <row r="335" spans="1:44" ht="15.75" customHeight="1">
      <c r="A335" s="457"/>
      <c r="B335" s="487"/>
      <c r="C335" s="458"/>
      <c r="D335" s="458"/>
      <c r="E335" s="458"/>
      <c r="F335" s="457"/>
      <c r="G335" s="457"/>
      <c r="H335" s="457"/>
      <c r="I335" s="457"/>
      <c r="J335" s="457"/>
      <c r="K335" s="457"/>
      <c r="L335" s="457"/>
      <c r="M335" s="457"/>
      <c r="N335" s="457"/>
      <c r="O335" s="457"/>
      <c r="P335" s="457"/>
      <c r="Q335" s="457"/>
      <c r="R335" s="457"/>
      <c r="S335" s="457"/>
      <c r="T335" s="457"/>
      <c r="U335" s="457"/>
      <c r="V335" s="457"/>
      <c r="W335" s="457"/>
      <c r="X335" s="457"/>
      <c r="Y335" s="457"/>
      <c r="Z335" s="457"/>
      <c r="AA335" s="457"/>
      <c r="AB335" s="457"/>
      <c r="AC335" s="457"/>
      <c r="AD335" s="457"/>
      <c r="AE335" s="457"/>
      <c r="AF335" s="457"/>
      <c r="AG335" s="457"/>
      <c r="AH335" s="457"/>
      <c r="AI335" s="457"/>
      <c r="AJ335" s="457"/>
      <c r="AK335" s="457"/>
      <c r="AL335" s="457"/>
      <c r="AM335" s="457"/>
      <c r="AN335" s="457"/>
      <c r="AO335" s="457"/>
      <c r="AP335" s="457"/>
      <c r="AQ335" s="457"/>
      <c r="AR335" s="457"/>
    </row>
    <row r="336" spans="1:44" ht="15.75" customHeight="1">
      <c r="A336" s="457"/>
      <c r="B336" s="487"/>
      <c r="C336" s="458"/>
      <c r="D336" s="458"/>
      <c r="E336" s="458"/>
      <c r="F336" s="457"/>
      <c r="G336" s="457"/>
      <c r="H336" s="457"/>
      <c r="I336" s="457"/>
      <c r="J336" s="457"/>
      <c r="K336" s="457"/>
      <c r="L336" s="457"/>
      <c r="M336" s="457"/>
      <c r="N336" s="457"/>
      <c r="O336" s="457"/>
      <c r="P336" s="457"/>
      <c r="Q336" s="457"/>
      <c r="R336" s="457"/>
      <c r="S336" s="457"/>
      <c r="T336" s="457"/>
      <c r="U336" s="457"/>
      <c r="V336" s="457"/>
      <c r="W336" s="457"/>
      <c r="X336" s="457"/>
      <c r="Y336" s="457"/>
      <c r="Z336" s="457"/>
      <c r="AA336" s="457"/>
      <c r="AB336" s="457"/>
      <c r="AC336" s="457"/>
      <c r="AD336" s="457"/>
      <c r="AE336" s="457"/>
      <c r="AF336" s="457"/>
      <c r="AG336" s="457"/>
      <c r="AH336" s="457"/>
      <c r="AI336" s="457"/>
      <c r="AJ336" s="457"/>
      <c r="AK336" s="457"/>
      <c r="AL336" s="457"/>
      <c r="AM336" s="457"/>
      <c r="AN336" s="457"/>
      <c r="AO336" s="457"/>
      <c r="AP336" s="457"/>
      <c r="AQ336" s="457"/>
      <c r="AR336" s="457"/>
    </row>
    <row r="337" spans="1:44" ht="15.75" customHeight="1">
      <c r="A337" s="457"/>
      <c r="B337" s="487"/>
      <c r="C337" s="458"/>
      <c r="D337" s="458"/>
      <c r="E337" s="458"/>
      <c r="F337" s="457"/>
      <c r="G337" s="457"/>
      <c r="H337" s="457"/>
      <c r="I337" s="457"/>
      <c r="J337" s="457"/>
      <c r="K337" s="457"/>
      <c r="L337" s="457"/>
      <c r="M337" s="457"/>
      <c r="N337" s="457"/>
      <c r="O337" s="457"/>
      <c r="P337" s="457"/>
      <c r="Q337" s="457"/>
      <c r="R337" s="457"/>
      <c r="S337" s="457"/>
      <c r="T337" s="457"/>
      <c r="U337" s="457"/>
      <c r="V337" s="457"/>
      <c r="W337" s="457"/>
      <c r="X337" s="457"/>
      <c r="Y337" s="457"/>
      <c r="Z337" s="457"/>
      <c r="AA337" s="457"/>
      <c r="AB337" s="457"/>
      <c r="AC337" s="457"/>
      <c r="AD337" s="457"/>
      <c r="AE337" s="457"/>
      <c r="AF337" s="457"/>
      <c r="AG337" s="457"/>
      <c r="AH337" s="457"/>
      <c r="AI337" s="457"/>
      <c r="AJ337" s="457"/>
      <c r="AK337" s="457"/>
      <c r="AL337" s="457"/>
      <c r="AM337" s="457"/>
      <c r="AN337" s="457"/>
      <c r="AO337" s="457"/>
      <c r="AP337" s="457"/>
      <c r="AQ337" s="457"/>
      <c r="AR337" s="457"/>
    </row>
    <row r="338" spans="1:44" ht="15.75" customHeight="1">
      <c r="A338" s="457"/>
      <c r="B338" s="487"/>
      <c r="C338" s="458"/>
      <c r="D338" s="458"/>
      <c r="E338" s="458"/>
      <c r="F338" s="457"/>
      <c r="G338" s="457"/>
      <c r="H338" s="457"/>
      <c r="I338" s="457"/>
      <c r="J338" s="457"/>
      <c r="K338" s="457"/>
      <c r="L338" s="457"/>
      <c r="M338" s="457"/>
      <c r="N338" s="457"/>
      <c r="O338" s="457"/>
      <c r="P338" s="457"/>
      <c r="Q338" s="457"/>
      <c r="R338" s="457"/>
      <c r="S338" s="457"/>
      <c r="T338" s="457"/>
      <c r="U338" s="457"/>
      <c r="V338" s="457"/>
      <c r="W338" s="457"/>
      <c r="X338" s="457"/>
      <c r="Y338" s="457"/>
      <c r="Z338" s="457"/>
      <c r="AA338" s="457"/>
      <c r="AB338" s="457"/>
      <c r="AC338" s="457"/>
      <c r="AD338" s="457"/>
      <c r="AE338" s="457"/>
      <c r="AF338" s="457"/>
      <c r="AG338" s="457"/>
      <c r="AH338" s="457"/>
      <c r="AI338" s="457"/>
      <c r="AJ338" s="457"/>
      <c r="AK338" s="457"/>
      <c r="AL338" s="457"/>
      <c r="AM338" s="457"/>
      <c r="AN338" s="457"/>
      <c r="AO338" s="457"/>
      <c r="AP338" s="457"/>
      <c r="AQ338" s="457"/>
      <c r="AR338" s="457"/>
    </row>
    <row r="339" spans="1:44" ht="15.75" customHeight="1">
      <c r="A339" s="457"/>
      <c r="B339" s="487"/>
      <c r="C339" s="458"/>
      <c r="D339" s="458"/>
      <c r="E339" s="458"/>
      <c r="F339" s="457"/>
      <c r="G339" s="457"/>
      <c r="H339" s="457"/>
      <c r="I339" s="457"/>
      <c r="J339" s="457"/>
      <c r="K339" s="457"/>
      <c r="L339" s="457"/>
      <c r="M339" s="457"/>
      <c r="N339" s="457"/>
      <c r="O339" s="457"/>
      <c r="P339" s="457"/>
      <c r="Q339" s="457"/>
      <c r="R339" s="457"/>
      <c r="S339" s="457"/>
      <c r="T339" s="457"/>
      <c r="U339" s="457"/>
      <c r="V339" s="457"/>
      <c r="W339" s="457"/>
      <c r="X339" s="457"/>
      <c r="Y339" s="457"/>
      <c r="Z339" s="457"/>
      <c r="AA339" s="457"/>
      <c r="AB339" s="457"/>
      <c r="AC339" s="457"/>
      <c r="AD339" s="457"/>
      <c r="AE339" s="457"/>
      <c r="AF339" s="457"/>
      <c r="AG339" s="457"/>
      <c r="AH339" s="457"/>
      <c r="AI339" s="457"/>
      <c r="AJ339" s="457"/>
      <c r="AK339" s="457"/>
      <c r="AL339" s="457"/>
      <c r="AM339" s="457"/>
      <c r="AN339" s="457"/>
      <c r="AO339" s="457"/>
      <c r="AP339" s="457"/>
      <c r="AQ339" s="457"/>
      <c r="AR339" s="457"/>
    </row>
    <row r="340" spans="1:44" ht="15.75" customHeight="1">
      <c r="A340" s="457"/>
      <c r="B340" s="487"/>
      <c r="C340" s="458"/>
      <c r="D340" s="458"/>
      <c r="E340" s="458"/>
      <c r="F340" s="457"/>
      <c r="G340" s="457"/>
      <c r="H340" s="457"/>
      <c r="I340" s="457"/>
      <c r="J340" s="457"/>
      <c r="K340" s="457"/>
      <c r="L340" s="457"/>
      <c r="M340" s="457"/>
      <c r="N340" s="457"/>
      <c r="O340" s="457"/>
      <c r="P340" s="457"/>
      <c r="Q340" s="457"/>
      <c r="R340" s="457"/>
      <c r="S340" s="457"/>
      <c r="T340" s="457"/>
      <c r="U340" s="457"/>
      <c r="V340" s="457"/>
      <c r="W340" s="457"/>
      <c r="X340" s="457"/>
      <c r="Y340" s="457"/>
      <c r="Z340" s="457"/>
      <c r="AA340" s="457"/>
      <c r="AB340" s="457"/>
      <c r="AC340" s="457"/>
      <c r="AD340" s="457"/>
      <c r="AE340" s="457"/>
      <c r="AF340" s="457"/>
      <c r="AG340" s="457"/>
      <c r="AH340" s="457"/>
      <c r="AI340" s="457"/>
      <c r="AJ340" s="457"/>
      <c r="AK340" s="457"/>
      <c r="AL340" s="457"/>
      <c r="AM340" s="457"/>
      <c r="AN340" s="457"/>
      <c r="AO340" s="457"/>
      <c r="AP340" s="457"/>
      <c r="AQ340" s="457"/>
      <c r="AR340" s="457"/>
    </row>
    <row r="341" spans="1:44" ht="15.75" customHeight="1">
      <c r="A341" s="457"/>
      <c r="B341" s="487"/>
      <c r="C341" s="458"/>
      <c r="D341" s="458"/>
      <c r="E341" s="458"/>
      <c r="F341" s="457"/>
      <c r="G341" s="457"/>
      <c r="H341" s="457"/>
      <c r="I341" s="457"/>
      <c r="J341" s="457"/>
      <c r="K341" s="457"/>
      <c r="L341" s="457"/>
      <c r="M341" s="457"/>
      <c r="N341" s="457"/>
      <c r="O341" s="457"/>
      <c r="P341" s="457"/>
      <c r="Q341" s="457"/>
      <c r="R341" s="457"/>
      <c r="S341" s="457"/>
      <c r="T341" s="457"/>
      <c r="U341" s="457"/>
      <c r="V341" s="457"/>
      <c r="W341" s="457"/>
      <c r="X341" s="457"/>
      <c r="Y341" s="457"/>
      <c r="Z341" s="457"/>
      <c r="AA341" s="457"/>
      <c r="AB341" s="457"/>
      <c r="AC341" s="457"/>
      <c r="AD341" s="457"/>
      <c r="AE341" s="457"/>
      <c r="AF341" s="457"/>
      <c r="AG341" s="457"/>
      <c r="AH341" s="457"/>
      <c r="AI341" s="457"/>
      <c r="AJ341" s="457"/>
      <c r="AK341" s="457"/>
      <c r="AL341" s="457"/>
      <c r="AM341" s="457"/>
      <c r="AN341" s="457"/>
      <c r="AO341" s="457"/>
      <c r="AP341" s="457"/>
      <c r="AQ341" s="457"/>
      <c r="AR341" s="457"/>
    </row>
    <row r="342" spans="1:44" ht="15.75" customHeight="1">
      <c r="A342" s="457"/>
      <c r="B342" s="487"/>
      <c r="C342" s="458"/>
      <c r="D342" s="458"/>
      <c r="E342" s="458"/>
      <c r="F342" s="457"/>
      <c r="G342" s="457"/>
      <c r="H342" s="457"/>
      <c r="I342" s="457"/>
      <c r="J342" s="457"/>
      <c r="K342" s="457"/>
      <c r="L342" s="457"/>
      <c r="M342" s="457"/>
      <c r="N342" s="457"/>
      <c r="O342" s="457"/>
      <c r="P342" s="457"/>
      <c r="Q342" s="457"/>
      <c r="R342" s="457"/>
      <c r="S342" s="457"/>
      <c r="T342" s="457"/>
      <c r="U342" s="457"/>
      <c r="V342" s="457"/>
      <c r="W342" s="457"/>
      <c r="X342" s="457"/>
      <c r="Y342" s="457"/>
      <c r="Z342" s="457"/>
      <c r="AA342" s="457"/>
      <c r="AB342" s="457"/>
      <c r="AC342" s="457"/>
      <c r="AD342" s="457"/>
      <c r="AE342" s="457"/>
      <c r="AF342" s="457"/>
      <c r="AG342" s="457"/>
      <c r="AH342" s="457"/>
      <c r="AI342" s="457"/>
      <c r="AJ342" s="457"/>
      <c r="AK342" s="457"/>
      <c r="AL342" s="457"/>
      <c r="AM342" s="457"/>
      <c r="AN342" s="457"/>
      <c r="AO342" s="457"/>
      <c r="AP342" s="457"/>
      <c r="AQ342" s="457"/>
      <c r="AR342" s="457"/>
    </row>
    <row r="343" spans="1:44" ht="15.75" customHeight="1">
      <c r="A343" s="457"/>
      <c r="B343" s="487"/>
      <c r="C343" s="458"/>
      <c r="D343" s="458"/>
      <c r="E343" s="458"/>
      <c r="F343" s="457"/>
      <c r="G343" s="457"/>
      <c r="H343" s="457"/>
      <c r="I343" s="457"/>
      <c r="J343" s="457"/>
      <c r="K343" s="457"/>
      <c r="L343" s="457"/>
      <c r="M343" s="457"/>
      <c r="N343" s="457"/>
      <c r="O343" s="457"/>
      <c r="P343" s="457"/>
      <c r="Q343" s="457"/>
      <c r="R343" s="457"/>
      <c r="S343" s="457"/>
      <c r="T343" s="457"/>
      <c r="U343" s="457"/>
      <c r="V343" s="457"/>
      <c r="W343" s="457"/>
      <c r="X343" s="457"/>
      <c r="Y343" s="457"/>
      <c r="Z343" s="457"/>
      <c r="AA343" s="457"/>
      <c r="AB343" s="457"/>
      <c r="AC343" s="457"/>
      <c r="AD343" s="457"/>
      <c r="AE343" s="457"/>
      <c r="AF343" s="457"/>
      <c r="AG343" s="457"/>
      <c r="AH343" s="457"/>
      <c r="AI343" s="457"/>
      <c r="AJ343" s="457"/>
      <c r="AK343" s="457"/>
      <c r="AL343" s="457"/>
      <c r="AM343" s="457"/>
      <c r="AN343" s="457"/>
      <c r="AO343" s="457"/>
      <c r="AP343" s="457"/>
      <c r="AQ343" s="457"/>
      <c r="AR343" s="457"/>
    </row>
    <row r="344" spans="1:44" ht="15.75" customHeight="1">
      <c r="A344" s="457"/>
      <c r="B344" s="487"/>
      <c r="C344" s="458"/>
      <c r="D344" s="458"/>
      <c r="E344" s="458"/>
      <c r="F344" s="457"/>
      <c r="G344" s="457"/>
      <c r="H344" s="457"/>
      <c r="I344" s="457"/>
      <c r="J344" s="457"/>
      <c r="K344" s="457"/>
      <c r="L344" s="457"/>
      <c r="M344" s="457"/>
      <c r="N344" s="457"/>
      <c r="O344" s="457"/>
      <c r="P344" s="457"/>
      <c r="Q344" s="457"/>
      <c r="R344" s="457"/>
      <c r="S344" s="457"/>
      <c r="T344" s="457"/>
      <c r="U344" s="457"/>
      <c r="V344" s="457"/>
      <c r="W344" s="457"/>
      <c r="X344" s="457"/>
      <c r="Y344" s="457"/>
      <c r="Z344" s="457"/>
      <c r="AA344" s="457"/>
      <c r="AB344" s="457"/>
      <c r="AC344" s="457"/>
      <c r="AD344" s="457"/>
      <c r="AE344" s="457"/>
      <c r="AF344" s="457"/>
      <c r="AG344" s="457"/>
      <c r="AH344" s="457"/>
      <c r="AI344" s="457"/>
      <c r="AJ344" s="457"/>
      <c r="AK344" s="457"/>
      <c r="AL344" s="457"/>
      <c r="AM344" s="457"/>
      <c r="AN344" s="457"/>
      <c r="AO344" s="457"/>
      <c r="AP344" s="457"/>
      <c r="AQ344" s="457"/>
      <c r="AR344" s="457"/>
    </row>
    <row r="345" spans="1:44" ht="15.75" customHeight="1">
      <c r="A345" s="457"/>
      <c r="B345" s="487"/>
      <c r="C345" s="458"/>
      <c r="D345" s="458"/>
      <c r="E345" s="458"/>
      <c r="F345" s="457"/>
      <c r="G345" s="457"/>
      <c r="H345" s="457"/>
      <c r="I345" s="457"/>
      <c r="J345" s="457"/>
      <c r="K345" s="457"/>
      <c r="L345" s="457"/>
      <c r="M345" s="457"/>
      <c r="N345" s="457"/>
      <c r="O345" s="457"/>
      <c r="P345" s="457"/>
      <c r="Q345" s="457"/>
      <c r="R345" s="457"/>
      <c r="S345" s="457"/>
      <c r="T345" s="457"/>
      <c r="U345" s="457"/>
      <c r="V345" s="457"/>
      <c r="W345" s="457"/>
      <c r="X345" s="457"/>
      <c r="Y345" s="457"/>
      <c r="Z345" s="457"/>
      <c r="AA345" s="457"/>
      <c r="AB345" s="457"/>
      <c r="AC345" s="457"/>
      <c r="AD345" s="457"/>
      <c r="AE345" s="457"/>
      <c r="AF345" s="457"/>
      <c r="AG345" s="457"/>
      <c r="AH345" s="457"/>
      <c r="AI345" s="457"/>
      <c r="AJ345" s="457"/>
      <c r="AK345" s="457"/>
      <c r="AL345" s="457"/>
      <c r="AM345" s="457"/>
      <c r="AN345" s="457"/>
      <c r="AO345" s="457"/>
      <c r="AP345" s="457"/>
      <c r="AQ345" s="457"/>
      <c r="AR345" s="457"/>
    </row>
    <row r="346" spans="1:44" ht="15.75" customHeight="1">
      <c r="A346" s="457"/>
      <c r="B346" s="487"/>
      <c r="C346" s="458"/>
      <c r="D346" s="458"/>
      <c r="E346" s="458"/>
      <c r="F346" s="457"/>
      <c r="G346" s="457"/>
      <c r="H346" s="457"/>
      <c r="I346" s="457"/>
      <c r="J346" s="457"/>
      <c r="K346" s="457"/>
      <c r="L346" s="457"/>
      <c r="M346" s="457"/>
      <c r="N346" s="457"/>
      <c r="O346" s="457"/>
      <c r="P346" s="457"/>
      <c r="Q346" s="457"/>
      <c r="R346" s="457"/>
      <c r="S346" s="457"/>
      <c r="T346" s="457"/>
      <c r="U346" s="457"/>
      <c r="V346" s="457"/>
      <c r="W346" s="457"/>
      <c r="X346" s="457"/>
      <c r="Y346" s="457"/>
      <c r="Z346" s="457"/>
      <c r="AA346" s="457"/>
      <c r="AB346" s="457"/>
      <c r="AC346" s="457"/>
      <c r="AD346" s="457"/>
      <c r="AE346" s="457"/>
      <c r="AF346" s="457"/>
      <c r="AG346" s="457"/>
      <c r="AH346" s="457"/>
      <c r="AI346" s="457"/>
      <c r="AJ346" s="457"/>
      <c r="AK346" s="457"/>
      <c r="AL346" s="457"/>
      <c r="AM346" s="457"/>
      <c r="AN346" s="457"/>
      <c r="AO346" s="457"/>
      <c r="AP346" s="457"/>
      <c r="AQ346" s="457"/>
      <c r="AR346" s="457"/>
    </row>
    <row r="347" spans="1:44" ht="15.75" customHeight="1">
      <c r="A347" s="457"/>
      <c r="B347" s="487"/>
      <c r="C347" s="458"/>
      <c r="D347" s="458"/>
      <c r="E347" s="458"/>
      <c r="F347" s="457"/>
      <c r="G347" s="457"/>
      <c r="H347" s="457"/>
      <c r="I347" s="457"/>
      <c r="J347" s="457"/>
      <c r="K347" s="457"/>
      <c r="L347" s="457"/>
      <c r="M347" s="457"/>
      <c r="N347" s="457"/>
      <c r="O347" s="457"/>
      <c r="P347" s="457"/>
      <c r="Q347" s="457"/>
      <c r="R347" s="457"/>
      <c r="S347" s="457"/>
      <c r="T347" s="457"/>
      <c r="U347" s="457"/>
      <c r="V347" s="457"/>
      <c r="W347" s="457"/>
      <c r="X347" s="457"/>
      <c r="Y347" s="457"/>
      <c r="Z347" s="457"/>
      <c r="AA347" s="457"/>
      <c r="AB347" s="457"/>
      <c r="AC347" s="457"/>
      <c r="AD347" s="457"/>
      <c r="AE347" s="457"/>
      <c r="AF347" s="457"/>
      <c r="AG347" s="457"/>
      <c r="AH347" s="457"/>
      <c r="AI347" s="457"/>
      <c r="AJ347" s="457"/>
      <c r="AK347" s="457"/>
      <c r="AL347" s="457"/>
      <c r="AM347" s="457"/>
      <c r="AN347" s="457"/>
      <c r="AO347" s="457"/>
      <c r="AP347" s="457"/>
      <c r="AQ347" s="457"/>
      <c r="AR347" s="457"/>
    </row>
    <row r="348" spans="1:44" ht="15.75" customHeight="1">
      <c r="A348" s="457"/>
      <c r="B348" s="487"/>
      <c r="C348" s="458"/>
      <c r="D348" s="458"/>
      <c r="E348" s="458"/>
      <c r="F348" s="457"/>
      <c r="G348" s="457"/>
      <c r="H348" s="457"/>
      <c r="I348" s="457"/>
      <c r="J348" s="457"/>
      <c r="K348" s="457"/>
      <c r="L348" s="457"/>
      <c r="M348" s="457"/>
      <c r="N348" s="457"/>
      <c r="O348" s="457"/>
      <c r="P348" s="457"/>
      <c r="Q348" s="457"/>
      <c r="R348" s="457"/>
      <c r="S348" s="457"/>
      <c r="T348" s="457"/>
      <c r="U348" s="457"/>
      <c r="V348" s="457"/>
      <c r="W348" s="457"/>
      <c r="X348" s="457"/>
      <c r="Y348" s="457"/>
      <c r="Z348" s="457"/>
      <c r="AA348" s="457"/>
      <c r="AB348" s="457"/>
      <c r="AC348" s="457"/>
      <c r="AD348" s="457"/>
      <c r="AE348" s="457"/>
      <c r="AF348" s="457"/>
      <c r="AG348" s="457"/>
      <c r="AH348" s="457"/>
      <c r="AI348" s="457"/>
      <c r="AJ348" s="457"/>
      <c r="AK348" s="457"/>
      <c r="AL348" s="457"/>
      <c r="AM348" s="457"/>
      <c r="AN348" s="457"/>
      <c r="AO348" s="457"/>
      <c r="AP348" s="457"/>
      <c r="AQ348" s="457"/>
      <c r="AR348" s="457"/>
    </row>
    <row r="349" spans="1:44" ht="15.75" customHeight="1">
      <c r="A349" s="457"/>
      <c r="B349" s="487"/>
      <c r="C349" s="458"/>
      <c r="D349" s="458"/>
      <c r="E349" s="458"/>
      <c r="F349" s="457"/>
      <c r="G349" s="457"/>
      <c r="H349" s="457"/>
      <c r="I349" s="457"/>
      <c r="J349" s="457"/>
      <c r="K349" s="457"/>
      <c r="L349" s="457"/>
      <c r="M349" s="457"/>
      <c r="N349" s="457"/>
      <c r="O349" s="457"/>
      <c r="P349" s="457"/>
      <c r="Q349" s="457"/>
      <c r="R349" s="457"/>
      <c r="S349" s="457"/>
      <c r="T349" s="457"/>
      <c r="U349" s="457"/>
      <c r="V349" s="457"/>
      <c r="W349" s="457"/>
      <c r="X349" s="457"/>
      <c r="Y349" s="457"/>
      <c r="Z349" s="457"/>
      <c r="AA349" s="457"/>
      <c r="AB349" s="457"/>
      <c r="AC349" s="457"/>
      <c r="AD349" s="457"/>
      <c r="AE349" s="457"/>
      <c r="AF349" s="457"/>
      <c r="AG349" s="457"/>
      <c r="AH349" s="457"/>
      <c r="AI349" s="457"/>
      <c r="AJ349" s="457"/>
      <c r="AK349" s="457"/>
      <c r="AL349" s="457"/>
      <c r="AM349" s="457"/>
      <c r="AN349" s="457"/>
      <c r="AO349" s="457"/>
      <c r="AP349" s="457"/>
      <c r="AQ349" s="457"/>
      <c r="AR349" s="457"/>
    </row>
    <row r="350" spans="1:44" ht="15.75" customHeight="1">
      <c r="A350" s="457"/>
      <c r="B350" s="487"/>
      <c r="C350" s="458"/>
      <c r="D350" s="458"/>
      <c r="E350" s="458"/>
      <c r="F350" s="457"/>
      <c r="G350" s="457"/>
      <c r="H350" s="457"/>
      <c r="I350" s="457"/>
      <c r="J350" s="457"/>
      <c r="K350" s="457"/>
      <c r="L350" s="457"/>
      <c r="M350" s="457"/>
      <c r="N350" s="457"/>
      <c r="O350" s="457"/>
      <c r="P350" s="457"/>
      <c r="Q350" s="457"/>
      <c r="R350" s="457"/>
      <c r="S350" s="457"/>
      <c r="T350" s="457"/>
      <c r="U350" s="457"/>
      <c r="V350" s="457"/>
      <c r="W350" s="457"/>
      <c r="X350" s="457"/>
      <c r="Y350" s="457"/>
      <c r="Z350" s="457"/>
      <c r="AA350" s="457"/>
      <c r="AB350" s="457"/>
      <c r="AC350" s="457"/>
      <c r="AD350" s="457"/>
      <c r="AE350" s="457"/>
      <c r="AF350" s="457"/>
      <c r="AG350" s="457"/>
      <c r="AH350" s="457"/>
      <c r="AI350" s="457"/>
      <c r="AJ350" s="457"/>
      <c r="AK350" s="457"/>
      <c r="AL350" s="457"/>
      <c r="AM350" s="457"/>
      <c r="AN350" s="457"/>
      <c r="AO350" s="457"/>
      <c r="AP350" s="457"/>
      <c r="AQ350" s="457"/>
      <c r="AR350" s="457"/>
    </row>
    <row r="351" spans="1:44" ht="15.75" customHeight="1">
      <c r="A351" s="457"/>
      <c r="B351" s="487"/>
      <c r="C351" s="458"/>
      <c r="D351" s="458"/>
      <c r="E351" s="458"/>
      <c r="F351" s="457"/>
      <c r="G351" s="457"/>
      <c r="H351" s="457"/>
      <c r="I351" s="457"/>
      <c r="J351" s="457"/>
      <c r="K351" s="457"/>
      <c r="L351" s="457"/>
      <c r="M351" s="457"/>
      <c r="N351" s="457"/>
      <c r="O351" s="457"/>
      <c r="P351" s="457"/>
      <c r="Q351" s="457"/>
      <c r="R351" s="457"/>
      <c r="S351" s="457"/>
      <c r="T351" s="457"/>
      <c r="U351" s="457"/>
      <c r="V351" s="457"/>
      <c r="W351" s="457"/>
      <c r="X351" s="457"/>
      <c r="Y351" s="457"/>
      <c r="Z351" s="457"/>
      <c r="AA351" s="457"/>
      <c r="AB351" s="457"/>
      <c r="AC351" s="457"/>
      <c r="AD351" s="457"/>
      <c r="AE351" s="457"/>
      <c r="AF351" s="457"/>
      <c r="AG351" s="457"/>
      <c r="AH351" s="457"/>
      <c r="AI351" s="457"/>
      <c r="AJ351" s="457"/>
      <c r="AK351" s="457"/>
      <c r="AL351" s="457"/>
      <c r="AM351" s="457"/>
      <c r="AN351" s="457"/>
      <c r="AO351" s="457"/>
      <c r="AP351" s="457"/>
      <c r="AQ351" s="457"/>
      <c r="AR351" s="457"/>
    </row>
    <row r="352" spans="1:44" ht="15.75" customHeight="1">
      <c r="A352" s="457"/>
      <c r="B352" s="487"/>
      <c r="C352" s="458"/>
      <c r="D352" s="458"/>
      <c r="E352" s="458"/>
      <c r="F352" s="457"/>
      <c r="G352" s="457"/>
      <c r="H352" s="457"/>
      <c r="I352" s="457"/>
      <c r="J352" s="457"/>
      <c r="K352" s="457"/>
      <c r="L352" s="457"/>
      <c r="M352" s="457"/>
      <c r="N352" s="457"/>
      <c r="O352" s="457"/>
      <c r="P352" s="457"/>
      <c r="Q352" s="457"/>
      <c r="R352" s="457"/>
      <c r="S352" s="457"/>
      <c r="T352" s="457"/>
      <c r="U352" s="457"/>
      <c r="V352" s="457"/>
      <c r="W352" s="457"/>
      <c r="X352" s="457"/>
      <c r="Y352" s="457"/>
      <c r="Z352" s="457"/>
      <c r="AA352" s="457"/>
      <c r="AB352" s="457"/>
      <c r="AC352" s="457"/>
      <c r="AD352" s="457"/>
      <c r="AE352" s="457"/>
      <c r="AF352" s="457"/>
      <c r="AG352" s="457"/>
      <c r="AH352" s="457"/>
      <c r="AI352" s="457"/>
      <c r="AJ352" s="457"/>
      <c r="AK352" s="457"/>
      <c r="AL352" s="457"/>
      <c r="AM352" s="457"/>
      <c r="AN352" s="457"/>
      <c r="AO352" s="457"/>
      <c r="AP352" s="457"/>
      <c r="AQ352" s="457"/>
      <c r="AR352" s="457"/>
    </row>
    <row r="353" spans="1:44" ht="15.75" customHeight="1">
      <c r="A353" s="457"/>
      <c r="B353" s="487"/>
      <c r="C353" s="458"/>
      <c r="D353" s="458"/>
      <c r="E353" s="458"/>
      <c r="F353" s="457"/>
      <c r="G353" s="457"/>
      <c r="H353" s="457"/>
      <c r="I353" s="457"/>
      <c r="J353" s="457"/>
      <c r="K353" s="457"/>
      <c r="L353" s="457"/>
      <c r="M353" s="457"/>
      <c r="N353" s="457"/>
      <c r="O353" s="457"/>
      <c r="P353" s="457"/>
      <c r="Q353" s="457"/>
      <c r="R353" s="457"/>
      <c r="S353" s="457"/>
      <c r="T353" s="457"/>
      <c r="U353" s="457"/>
      <c r="V353" s="457"/>
      <c r="W353" s="457"/>
      <c r="X353" s="457"/>
      <c r="Y353" s="457"/>
      <c r="Z353" s="457"/>
      <c r="AA353" s="457"/>
      <c r="AB353" s="457"/>
      <c r="AC353" s="457"/>
      <c r="AD353" s="457"/>
      <c r="AE353" s="457"/>
      <c r="AF353" s="457"/>
      <c r="AG353" s="457"/>
      <c r="AH353" s="457"/>
      <c r="AI353" s="457"/>
      <c r="AJ353" s="457"/>
      <c r="AK353" s="457"/>
      <c r="AL353" s="457"/>
      <c r="AM353" s="457"/>
      <c r="AN353" s="457"/>
      <c r="AO353" s="457"/>
      <c r="AP353" s="457"/>
      <c r="AQ353" s="457"/>
      <c r="AR353" s="457"/>
    </row>
    <row r="354" spans="1:44" ht="15.75" customHeight="1">
      <c r="A354" s="457"/>
      <c r="B354" s="487"/>
      <c r="C354" s="458"/>
      <c r="D354" s="458"/>
      <c r="E354" s="458"/>
      <c r="F354" s="457"/>
      <c r="G354" s="457"/>
      <c r="H354" s="457"/>
      <c r="I354" s="457"/>
      <c r="J354" s="457"/>
      <c r="K354" s="457"/>
      <c r="L354" s="457"/>
      <c r="M354" s="457"/>
      <c r="N354" s="457"/>
      <c r="O354" s="457"/>
      <c r="P354" s="457"/>
      <c r="Q354" s="457"/>
      <c r="R354" s="457"/>
      <c r="S354" s="457"/>
      <c r="T354" s="457"/>
      <c r="U354" s="457"/>
      <c r="V354" s="457"/>
      <c r="W354" s="457"/>
      <c r="X354" s="457"/>
      <c r="Y354" s="457"/>
      <c r="Z354" s="457"/>
      <c r="AA354" s="457"/>
      <c r="AB354" s="457"/>
      <c r="AC354" s="457"/>
      <c r="AD354" s="457"/>
      <c r="AE354" s="457"/>
      <c r="AF354" s="457"/>
      <c r="AG354" s="457"/>
      <c r="AH354" s="457"/>
      <c r="AI354" s="457"/>
      <c r="AJ354" s="457"/>
      <c r="AK354" s="457"/>
      <c r="AL354" s="457"/>
      <c r="AM354" s="457"/>
      <c r="AN354" s="457"/>
      <c r="AO354" s="457"/>
      <c r="AP354" s="457"/>
      <c r="AQ354" s="457"/>
      <c r="AR354" s="457"/>
    </row>
    <row r="355" spans="1:44" ht="15.75" customHeight="1">
      <c r="A355" s="457"/>
      <c r="B355" s="487"/>
      <c r="C355" s="458"/>
      <c r="D355" s="458"/>
      <c r="E355" s="458"/>
      <c r="F355" s="457"/>
      <c r="G355" s="457"/>
      <c r="H355" s="457"/>
      <c r="I355" s="457"/>
      <c r="J355" s="457"/>
      <c r="K355" s="457"/>
      <c r="L355" s="457"/>
      <c r="M355" s="457"/>
      <c r="N355" s="457"/>
      <c r="O355" s="457"/>
      <c r="P355" s="457"/>
      <c r="Q355" s="457"/>
      <c r="R355" s="457"/>
      <c r="S355" s="457"/>
      <c r="T355" s="457"/>
      <c r="U355" s="457"/>
      <c r="V355" s="457"/>
      <c r="W355" s="457"/>
      <c r="X355" s="457"/>
      <c r="Y355" s="457"/>
      <c r="Z355" s="457"/>
      <c r="AA355" s="457"/>
      <c r="AB355" s="457"/>
      <c r="AC355" s="457"/>
      <c r="AD355" s="457"/>
      <c r="AE355" s="457"/>
      <c r="AF355" s="457"/>
      <c r="AG355" s="457"/>
      <c r="AH355" s="457"/>
      <c r="AI355" s="457"/>
      <c r="AJ355" s="457"/>
      <c r="AK355" s="457"/>
      <c r="AL355" s="457"/>
      <c r="AM355" s="457"/>
      <c r="AN355" s="457"/>
      <c r="AO355" s="457"/>
      <c r="AP355" s="457"/>
      <c r="AQ355" s="457"/>
      <c r="AR355" s="457"/>
    </row>
    <row r="356" spans="1:44" ht="15.75" customHeight="1">
      <c r="A356" s="457"/>
      <c r="B356" s="487"/>
      <c r="C356" s="458"/>
      <c r="D356" s="458"/>
      <c r="E356" s="458"/>
      <c r="F356" s="457"/>
      <c r="G356" s="457"/>
      <c r="H356" s="457"/>
      <c r="I356" s="457"/>
      <c r="J356" s="457"/>
      <c r="K356" s="457"/>
      <c r="L356" s="457"/>
      <c r="M356" s="457"/>
      <c r="N356" s="457"/>
      <c r="O356" s="457"/>
      <c r="P356" s="457"/>
      <c r="Q356" s="457"/>
      <c r="R356" s="457"/>
      <c r="S356" s="457"/>
      <c r="T356" s="457"/>
      <c r="U356" s="457"/>
      <c r="V356" s="457"/>
      <c r="W356" s="457"/>
      <c r="X356" s="457"/>
      <c r="Y356" s="457"/>
      <c r="Z356" s="457"/>
      <c r="AA356" s="457"/>
      <c r="AB356" s="457"/>
      <c r="AC356" s="457"/>
      <c r="AD356" s="457"/>
      <c r="AE356" s="457"/>
      <c r="AF356" s="457"/>
      <c r="AG356" s="457"/>
      <c r="AH356" s="457"/>
      <c r="AI356" s="457"/>
      <c r="AJ356" s="457"/>
      <c r="AK356" s="457"/>
      <c r="AL356" s="457"/>
      <c r="AM356" s="457"/>
      <c r="AN356" s="457"/>
      <c r="AO356" s="457"/>
      <c r="AP356" s="457"/>
      <c r="AQ356" s="457"/>
      <c r="AR356" s="457"/>
    </row>
    <row r="357" spans="1:44" ht="15.75" customHeight="1">
      <c r="A357" s="457"/>
      <c r="B357" s="487"/>
      <c r="C357" s="458"/>
      <c r="D357" s="458"/>
      <c r="E357" s="458"/>
      <c r="F357" s="457"/>
      <c r="G357" s="457"/>
      <c r="H357" s="457"/>
      <c r="I357" s="457"/>
      <c r="J357" s="457"/>
      <c r="K357" s="457"/>
      <c r="L357" s="457"/>
      <c r="M357" s="457"/>
      <c r="N357" s="457"/>
      <c r="O357" s="457"/>
      <c r="P357" s="457"/>
      <c r="Q357" s="457"/>
      <c r="R357" s="457"/>
      <c r="S357" s="457"/>
      <c r="T357" s="457"/>
      <c r="U357" s="457"/>
      <c r="V357" s="457"/>
      <c r="W357" s="457"/>
      <c r="X357" s="457"/>
      <c r="Y357" s="457"/>
      <c r="Z357" s="457"/>
      <c r="AA357" s="457"/>
      <c r="AB357" s="457"/>
      <c r="AC357" s="457"/>
      <c r="AD357" s="457"/>
      <c r="AE357" s="457"/>
      <c r="AF357" s="457"/>
      <c r="AG357" s="457"/>
      <c r="AH357" s="457"/>
      <c r="AI357" s="457"/>
      <c r="AJ357" s="457"/>
      <c r="AK357" s="457"/>
      <c r="AL357" s="457"/>
      <c r="AM357" s="457"/>
      <c r="AN357" s="457"/>
      <c r="AO357" s="457"/>
      <c r="AP357" s="457"/>
      <c r="AQ357" s="457"/>
      <c r="AR357" s="457"/>
    </row>
    <row r="358" spans="1:44" ht="15.75" customHeight="1">
      <c r="A358" s="457"/>
      <c r="B358" s="487"/>
      <c r="C358" s="458"/>
      <c r="D358" s="458"/>
      <c r="E358" s="458"/>
      <c r="F358" s="457"/>
      <c r="G358" s="457"/>
      <c r="H358" s="457"/>
      <c r="I358" s="457"/>
      <c r="J358" s="457"/>
      <c r="K358" s="457"/>
      <c r="L358" s="457"/>
      <c r="M358" s="457"/>
      <c r="N358" s="457"/>
      <c r="O358" s="457"/>
      <c r="P358" s="457"/>
      <c r="Q358" s="457"/>
      <c r="R358" s="457"/>
      <c r="S358" s="457"/>
      <c r="T358" s="457"/>
      <c r="U358" s="457"/>
      <c r="V358" s="457"/>
      <c r="W358" s="457"/>
      <c r="X358" s="457"/>
      <c r="Y358" s="457"/>
      <c r="Z358" s="457"/>
      <c r="AA358" s="457"/>
      <c r="AB358" s="457"/>
      <c r="AC358" s="457"/>
      <c r="AD358" s="457"/>
      <c r="AE358" s="457"/>
      <c r="AF358" s="457"/>
      <c r="AG358" s="457"/>
      <c r="AH358" s="457"/>
      <c r="AI358" s="457"/>
      <c r="AJ358" s="457"/>
      <c r="AK358" s="457"/>
      <c r="AL358" s="457"/>
      <c r="AM358" s="457"/>
      <c r="AN358" s="457"/>
      <c r="AO358" s="457"/>
      <c r="AP358" s="457"/>
      <c r="AQ358" s="457"/>
      <c r="AR358" s="457"/>
    </row>
    <row r="359" spans="1:44" ht="15.75" customHeight="1">
      <c r="A359" s="457"/>
      <c r="B359" s="487"/>
      <c r="C359" s="458"/>
      <c r="D359" s="458"/>
      <c r="E359" s="458"/>
      <c r="F359" s="457"/>
      <c r="G359" s="457"/>
      <c r="H359" s="457"/>
      <c r="I359" s="457"/>
      <c r="J359" s="457"/>
      <c r="K359" s="457"/>
      <c r="L359" s="457"/>
      <c r="M359" s="457"/>
      <c r="N359" s="457"/>
      <c r="O359" s="457"/>
      <c r="P359" s="457"/>
      <c r="Q359" s="457"/>
      <c r="R359" s="457"/>
      <c r="S359" s="457"/>
      <c r="T359" s="457"/>
      <c r="U359" s="457"/>
      <c r="V359" s="457"/>
      <c r="W359" s="457"/>
      <c r="X359" s="457"/>
      <c r="Y359" s="457"/>
      <c r="Z359" s="457"/>
      <c r="AA359" s="457"/>
      <c r="AB359" s="457"/>
      <c r="AC359" s="457"/>
      <c r="AD359" s="457"/>
      <c r="AE359" s="457"/>
      <c r="AF359" s="457"/>
      <c r="AG359" s="457"/>
      <c r="AH359" s="457"/>
      <c r="AI359" s="457"/>
      <c r="AJ359" s="457"/>
      <c r="AK359" s="457"/>
      <c r="AL359" s="457"/>
      <c r="AM359" s="457"/>
      <c r="AN359" s="457"/>
      <c r="AO359" s="457"/>
      <c r="AP359" s="457"/>
      <c r="AQ359" s="457"/>
      <c r="AR359" s="457"/>
    </row>
    <row r="360" spans="1:44" ht="15.75" customHeight="1">
      <c r="A360" s="457"/>
      <c r="B360" s="487"/>
      <c r="C360" s="458"/>
      <c r="D360" s="458"/>
      <c r="E360" s="458"/>
      <c r="F360" s="457"/>
      <c r="G360" s="457"/>
      <c r="H360" s="457"/>
      <c r="I360" s="457"/>
      <c r="J360" s="457"/>
      <c r="K360" s="457"/>
      <c r="L360" s="457"/>
      <c r="M360" s="457"/>
      <c r="N360" s="457"/>
      <c r="O360" s="457"/>
      <c r="P360" s="457"/>
      <c r="Q360" s="457"/>
      <c r="R360" s="457"/>
      <c r="S360" s="457"/>
      <c r="T360" s="457"/>
      <c r="U360" s="457"/>
      <c r="V360" s="457"/>
      <c r="W360" s="457"/>
      <c r="X360" s="457"/>
      <c r="Y360" s="457"/>
      <c r="Z360" s="457"/>
      <c r="AA360" s="457"/>
      <c r="AB360" s="457"/>
      <c r="AC360" s="457"/>
      <c r="AD360" s="457"/>
      <c r="AE360" s="457"/>
      <c r="AF360" s="457"/>
      <c r="AG360" s="457"/>
      <c r="AH360" s="457"/>
      <c r="AI360" s="457"/>
      <c r="AJ360" s="457"/>
      <c r="AK360" s="457"/>
      <c r="AL360" s="457"/>
      <c r="AM360" s="457"/>
      <c r="AN360" s="457"/>
      <c r="AO360" s="457"/>
      <c r="AP360" s="457"/>
      <c r="AQ360" s="457"/>
      <c r="AR360" s="457"/>
    </row>
    <row r="361" spans="1:44" ht="15.75" customHeight="1">
      <c r="A361" s="457"/>
      <c r="B361" s="487"/>
      <c r="C361" s="458"/>
      <c r="D361" s="458"/>
      <c r="E361" s="458"/>
      <c r="F361" s="457"/>
      <c r="G361" s="457"/>
      <c r="H361" s="457"/>
      <c r="I361" s="457"/>
      <c r="J361" s="457"/>
      <c r="K361" s="457"/>
      <c r="L361" s="457"/>
      <c r="M361" s="457"/>
      <c r="N361" s="457"/>
      <c r="O361" s="457"/>
      <c r="P361" s="457"/>
      <c r="Q361" s="457"/>
      <c r="R361" s="457"/>
      <c r="S361" s="457"/>
      <c r="T361" s="457"/>
      <c r="U361" s="457"/>
      <c r="V361" s="457"/>
      <c r="W361" s="457"/>
      <c r="X361" s="457"/>
      <c r="Y361" s="457"/>
      <c r="Z361" s="457"/>
      <c r="AA361" s="457"/>
      <c r="AB361" s="457"/>
      <c r="AC361" s="457"/>
      <c r="AD361" s="457"/>
      <c r="AE361" s="457"/>
      <c r="AF361" s="457"/>
      <c r="AG361" s="457"/>
      <c r="AH361" s="457"/>
      <c r="AI361" s="457"/>
      <c r="AJ361" s="457"/>
      <c r="AK361" s="457"/>
      <c r="AL361" s="457"/>
      <c r="AM361" s="457"/>
      <c r="AN361" s="457"/>
      <c r="AO361" s="457"/>
      <c r="AP361" s="457"/>
      <c r="AQ361" s="457"/>
      <c r="AR361" s="457"/>
    </row>
    <row r="362" spans="1:44" ht="15.75" customHeight="1">
      <c r="A362" s="457"/>
      <c r="B362" s="487"/>
      <c r="C362" s="458"/>
      <c r="D362" s="458"/>
      <c r="E362" s="458"/>
      <c r="F362" s="457"/>
      <c r="G362" s="457"/>
      <c r="H362" s="457"/>
      <c r="I362" s="457"/>
      <c r="J362" s="457"/>
      <c r="K362" s="457"/>
      <c r="L362" s="457"/>
      <c r="M362" s="457"/>
      <c r="N362" s="457"/>
      <c r="O362" s="457"/>
      <c r="P362" s="457"/>
      <c r="Q362" s="457"/>
      <c r="R362" s="457"/>
      <c r="S362" s="457"/>
      <c r="T362" s="457"/>
      <c r="U362" s="457"/>
      <c r="V362" s="457"/>
      <c r="W362" s="457"/>
      <c r="X362" s="457"/>
      <c r="Y362" s="457"/>
      <c r="Z362" s="457"/>
      <c r="AA362" s="457"/>
      <c r="AB362" s="457"/>
      <c r="AC362" s="457"/>
      <c r="AD362" s="457"/>
      <c r="AE362" s="457"/>
      <c r="AF362" s="457"/>
      <c r="AG362" s="457"/>
      <c r="AH362" s="457"/>
      <c r="AI362" s="457"/>
      <c r="AJ362" s="457"/>
      <c r="AK362" s="457"/>
      <c r="AL362" s="457"/>
      <c r="AM362" s="457"/>
      <c r="AN362" s="457"/>
      <c r="AO362" s="457"/>
      <c r="AP362" s="457"/>
      <c r="AQ362" s="457"/>
      <c r="AR362" s="457"/>
    </row>
    <row r="363" spans="1:44" ht="15.75" customHeight="1">
      <c r="A363" s="457"/>
      <c r="B363" s="487"/>
      <c r="C363" s="458"/>
      <c r="D363" s="458"/>
      <c r="E363" s="458"/>
      <c r="F363" s="457"/>
      <c r="G363" s="457"/>
      <c r="H363" s="457"/>
      <c r="I363" s="457"/>
      <c r="J363" s="457"/>
      <c r="K363" s="457"/>
      <c r="L363" s="457"/>
      <c r="M363" s="457"/>
      <c r="N363" s="457"/>
      <c r="O363" s="457"/>
      <c r="P363" s="457"/>
      <c r="Q363" s="457"/>
      <c r="R363" s="457"/>
      <c r="S363" s="457"/>
      <c r="T363" s="457"/>
      <c r="U363" s="457"/>
      <c r="V363" s="457"/>
      <c r="W363" s="457"/>
      <c r="X363" s="457"/>
      <c r="Y363" s="457"/>
      <c r="Z363" s="457"/>
      <c r="AA363" s="457"/>
      <c r="AB363" s="457"/>
      <c r="AC363" s="457"/>
      <c r="AD363" s="457"/>
      <c r="AE363" s="457"/>
      <c r="AF363" s="457"/>
      <c r="AG363" s="457"/>
      <c r="AH363" s="457"/>
      <c r="AI363" s="457"/>
      <c r="AJ363" s="457"/>
      <c r="AK363" s="457"/>
      <c r="AL363" s="457"/>
      <c r="AM363" s="457"/>
      <c r="AN363" s="457"/>
      <c r="AO363" s="457"/>
      <c r="AP363" s="457"/>
      <c r="AQ363" s="457"/>
      <c r="AR363" s="457"/>
    </row>
    <row r="364" spans="1:44" ht="15.75" customHeight="1">
      <c r="A364" s="457"/>
      <c r="B364" s="487"/>
      <c r="C364" s="458"/>
      <c r="D364" s="458"/>
      <c r="E364" s="458"/>
      <c r="F364" s="457"/>
      <c r="G364" s="457"/>
      <c r="H364" s="457"/>
      <c r="I364" s="457"/>
      <c r="J364" s="457"/>
      <c r="K364" s="457"/>
      <c r="L364" s="457"/>
      <c r="M364" s="457"/>
      <c r="N364" s="457"/>
      <c r="O364" s="457"/>
      <c r="P364" s="457"/>
      <c r="Q364" s="457"/>
      <c r="R364" s="457"/>
      <c r="S364" s="457"/>
      <c r="T364" s="457"/>
      <c r="U364" s="457"/>
      <c r="V364" s="457"/>
      <c r="W364" s="457"/>
      <c r="X364" s="457"/>
      <c r="Y364" s="457"/>
      <c r="Z364" s="457"/>
      <c r="AA364" s="457"/>
      <c r="AB364" s="457"/>
      <c r="AC364" s="457"/>
      <c r="AD364" s="457"/>
      <c r="AE364" s="457"/>
      <c r="AF364" s="457"/>
      <c r="AG364" s="457"/>
      <c r="AH364" s="457"/>
      <c r="AI364" s="457"/>
      <c r="AJ364" s="457"/>
      <c r="AK364" s="457"/>
      <c r="AL364" s="457"/>
      <c r="AM364" s="457"/>
      <c r="AN364" s="457"/>
      <c r="AO364" s="457"/>
      <c r="AP364" s="457"/>
      <c r="AQ364" s="457"/>
      <c r="AR364" s="457"/>
    </row>
    <row r="365" spans="1:44" ht="15.75" customHeight="1">
      <c r="A365" s="457"/>
      <c r="B365" s="487"/>
      <c r="C365" s="458"/>
      <c r="D365" s="458"/>
      <c r="E365" s="458"/>
      <c r="F365" s="457"/>
      <c r="G365" s="457"/>
      <c r="H365" s="457"/>
      <c r="I365" s="457"/>
      <c r="J365" s="457"/>
      <c r="K365" s="457"/>
      <c r="L365" s="457"/>
      <c r="M365" s="457"/>
      <c r="N365" s="457"/>
      <c r="O365" s="457"/>
      <c r="P365" s="457"/>
      <c r="Q365" s="457"/>
      <c r="R365" s="457"/>
      <c r="S365" s="457"/>
      <c r="T365" s="457"/>
      <c r="U365" s="457"/>
      <c r="V365" s="457"/>
      <c r="W365" s="457"/>
      <c r="X365" s="457"/>
      <c r="Y365" s="457"/>
      <c r="Z365" s="457"/>
      <c r="AA365" s="457"/>
      <c r="AB365" s="457"/>
      <c r="AC365" s="457"/>
      <c r="AD365" s="457"/>
      <c r="AE365" s="457"/>
      <c r="AF365" s="457"/>
      <c r="AG365" s="457"/>
      <c r="AH365" s="457"/>
      <c r="AI365" s="457"/>
      <c r="AJ365" s="457"/>
      <c r="AK365" s="457"/>
      <c r="AL365" s="457"/>
      <c r="AM365" s="457"/>
      <c r="AN365" s="457"/>
      <c r="AO365" s="457"/>
      <c r="AP365" s="457"/>
      <c r="AQ365" s="457"/>
      <c r="AR365" s="457"/>
    </row>
    <row r="366" spans="1:44" ht="15.75" customHeight="1">
      <c r="A366" s="457"/>
      <c r="B366" s="487"/>
      <c r="C366" s="458"/>
      <c r="D366" s="458"/>
      <c r="E366" s="458"/>
      <c r="F366" s="457"/>
      <c r="G366" s="457"/>
      <c r="H366" s="457"/>
      <c r="I366" s="457"/>
      <c r="J366" s="457"/>
      <c r="K366" s="457"/>
      <c r="L366" s="457"/>
      <c r="M366" s="457"/>
      <c r="N366" s="457"/>
      <c r="O366" s="457"/>
      <c r="P366" s="457"/>
      <c r="Q366" s="457"/>
      <c r="R366" s="457"/>
      <c r="S366" s="457"/>
      <c r="T366" s="457"/>
      <c r="U366" s="457"/>
      <c r="V366" s="457"/>
      <c r="W366" s="457"/>
      <c r="X366" s="457"/>
      <c r="Y366" s="457"/>
      <c r="Z366" s="457"/>
      <c r="AA366" s="457"/>
      <c r="AB366" s="457"/>
      <c r="AC366" s="457"/>
      <c r="AD366" s="457"/>
      <c r="AE366" s="457"/>
      <c r="AF366" s="457"/>
      <c r="AG366" s="457"/>
      <c r="AH366" s="457"/>
      <c r="AI366" s="457"/>
      <c r="AJ366" s="457"/>
      <c r="AK366" s="457"/>
      <c r="AL366" s="457"/>
      <c r="AM366" s="457"/>
      <c r="AN366" s="457"/>
      <c r="AO366" s="457"/>
      <c r="AP366" s="457"/>
      <c r="AQ366" s="457"/>
      <c r="AR366" s="457"/>
    </row>
    <row r="367" spans="1:44" ht="15.75" customHeight="1">
      <c r="A367" s="457"/>
      <c r="B367" s="487"/>
      <c r="C367" s="458"/>
      <c r="D367" s="458"/>
      <c r="E367" s="458"/>
      <c r="F367" s="457"/>
      <c r="G367" s="457"/>
      <c r="H367" s="457"/>
      <c r="I367" s="457"/>
      <c r="J367" s="457"/>
      <c r="K367" s="457"/>
      <c r="L367" s="457"/>
      <c r="M367" s="457"/>
      <c r="N367" s="457"/>
      <c r="O367" s="457"/>
      <c r="P367" s="457"/>
      <c r="Q367" s="457"/>
      <c r="R367" s="457"/>
      <c r="S367" s="457"/>
      <c r="T367" s="457"/>
      <c r="U367" s="457"/>
      <c r="V367" s="457"/>
      <c r="W367" s="457"/>
      <c r="X367" s="457"/>
      <c r="Y367" s="457"/>
      <c r="Z367" s="457"/>
      <c r="AA367" s="457"/>
      <c r="AB367" s="457"/>
      <c r="AC367" s="457"/>
      <c r="AD367" s="457"/>
      <c r="AE367" s="457"/>
      <c r="AF367" s="457"/>
      <c r="AG367" s="457"/>
      <c r="AH367" s="457"/>
      <c r="AI367" s="457"/>
      <c r="AJ367" s="457"/>
      <c r="AK367" s="457"/>
      <c r="AL367" s="457"/>
      <c r="AM367" s="457"/>
      <c r="AN367" s="457"/>
      <c r="AO367" s="457"/>
      <c r="AP367" s="457"/>
      <c r="AQ367" s="457"/>
      <c r="AR367" s="457"/>
    </row>
    <row r="368" spans="1:44" ht="15.75" customHeight="1">
      <c r="A368" s="457"/>
      <c r="B368" s="487"/>
      <c r="C368" s="458"/>
      <c r="D368" s="458"/>
      <c r="E368" s="458"/>
      <c r="F368" s="457"/>
      <c r="G368" s="457"/>
      <c r="H368" s="457"/>
      <c r="I368" s="457"/>
      <c r="J368" s="457"/>
      <c r="K368" s="457"/>
      <c r="L368" s="457"/>
      <c r="M368" s="457"/>
      <c r="N368" s="457"/>
      <c r="O368" s="457"/>
      <c r="P368" s="457"/>
      <c r="Q368" s="457"/>
      <c r="R368" s="457"/>
      <c r="S368" s="457"/>
      <c r="T368" s="457"/>
      <c r="U368" s="457"/>
      <c r="V368" s="457"/>
      <c r="W368" s="457"/>
      <c r="X368" s="457"/>
      <c r="Y368" s="457"/>
      <c r="Z368" s="457"/>
      <c r="AA368" s="457"/>
      <c r="AB368" s="457"/>
      <c r="AC368" s="457"/>
      <c r="AD368" s="457"/>
      <c r="AE368" s="457"/>
      <c r="AF368" s="457"/>
      <c r="AG368" s="457"/>
      <c r="AH368" s="457"/>
      <c r="AI368" s="457"/>
      <c r="AJ368" s="457"/>
      <c r="AK368" s="457"/>
      <c r="AL368" s="457"/>
      <c r="AM368" s="457"/>
      <c r="AN368" s="457"/>
      <c r="AO368" s="457"/>
      <c r="AP368" s="457"/>
      <c r="AQ368" s="457"/>
      <c r="AR368" s="457"/>
    </row>
    <row r="369" spans="1:44" ht="15.75" customHeight="1">
      <c r="A369" s="457"/>
      <c r="B369" s="487"/>
      <c r="C369" s="458"/>
      <c r="D369" s="458"/>
      <c r="E369" s="458"/>
      <c r="F369" s="457"/>
      <c r="G369" s="457"/>
      <c r="H369" s="457"/>
      <c r="I369" s="457"/>
      <c r="J369" s="457"/>
      <c r="K369" s="457"/>
      <c r="L369" s="457"/>
      <c r="M369" s="457"/>
      <c r="N369" s="457"/>
      <c r="O369" s="457"/>
      <c r="P369" s="457"/>
      <c r="Q369" s="457"/>
      <c r="R369" s="457"/>
      <c r="S369" s="457"/>
      <c r="T369" s="457"/>
      <c r="U369" s="457"/>
      <c r="V369" s="457"/>
      <c r="W369" s="457"/>
      <c r="X369" s="457"/>
      <c r="Y369" s="457"/>
      <c r="Z369" s="457"/>
      <c r="AA369" s="457"/>
      <c r="AB369" s="457"/>
      <c r="AC369" s="457"/>
      <c r="AD369" s="457"/>
      <c r="AE369" s="457"/>
      <c r="AF369" s="457"/>
      <c r="AG369" s="457"/>
      <c r="AH369" s="457"/>
      <c r="AI369" s="457"/>
      <c r="AJ369" s="457"/>
      <c r="AK369" s="457"/>
      <c r="AL369" s="457"/>
      <c r="AM369" s="457"/>
      <c r="AN369" s="457"/>
      <c r="AO369" s="457"/>
      <c r="AP369" s="457"/>
      <c r="AQ369" s="457"/>
      <c r="AR369" s="457"/>
    </row>
    <row r="370" spans="1:44" ht="15.75" customHeight="1">
      <c r="A370" s="457"/>
      <c r="B370" s="487"/>
      <c r="C370" s="458"/>
      <c r="D370" s="458"/>
      <c r="E370" s="458"/>
      <c r="F370" s="457"/>
      <c r="G370" s="457"/>
      <c r="H370" s="457"/>
      <c r="I370" s="457"/>
      <c r="J370" s="457"/>
      <c r="K370" s="457"/>
      <c r="L370" s="457"/>
      <c r="M370" s="457"/>
      <c r="N370" s="457"/>
      <c r="O370" s="457"/>
      <c r="P370" s="457"/>
      <c r="Q370" s="457"/>
      <c r="R370" s="457"/>
      <c r="S370" s="457"/>
      <c r="T370" s="457"/>
      <c r="U370" s="457"/>
      <c r="V370" s="457"/>
      <c r="W370" s="457"/>
      <c r="X370" s="457"/>
      <c r="Y370" s="457"/>
      <c r="Z370" s="457"/>
      <c r="AA370" s="457"/>
      <c r="AB370" s="457"/>
      <c r="AC370" s="457"/>
      <c r="AD370" s="457"/>
      <c r="AE370" s="457"/>
      <c r="AF370" s="457"/>
      <c r="AG370" s="457"/>
      <c r="AH370" s="457"/>
      <c r="AI370" s="457"/>
      <c r="AJ370" s="457"/>
      <c r="AK370" s="457"/>
      <c r="AL370" s="457"/>
      <c r="AM370" s="457"/>
      <c r="AN370" s="457"/>
      <c r="AO370" s="457"/>
      <c r="AP370" s="457"/>
      <c r="AQ370" s="457"/>
      <c r="AR370" s="457"/>
    </row>
    <row r="371" spans="1:44" ht="15.75" customHeight="1">
      <c r="A371" s="457"/>
      <c r="B371" s="487"/>
      <c r="C371" s="458"/>
      <c r="D371" s="458"/>
      <c r="E371" s="458"/>
      <c r="F371" s="457"/>
      <c r="G371" s="457"/>
      <c r="H371" s="457"/>
      <c r="I371" s="457"/>
      <c r="J371" s="457"/>
      <c r="K371" s="457"/>
      <c r="L371" s="457"/>
      <c r="M371" s="457"/>
      <c r="N371" s="457"/>
      <c r="O371" s="457"/>
      <c r="P371" s="457"/>
      <c r="Q371" s="457"/>
      <c r="R371" s="457"/>
      <c r="S371" s="457"/>
      <c r="T371" s="457"/>
      <c r="U371" s="457"/>
      <c r="V371" s="457"/>
      <c r="W371" s="457"/>
      <c r="X371" s="457"/>
      <c r="Y371" s="457"/>
      <c r="Z371" s="457"/>
      <c r="AA371" s="457"/>
      <c r="AB371" s="457"/>
      <c r="AC371" s="457"/>
      <c r="AD371" s="457"/>
      <c r="AE371" s="457"/>
      <c r="AF371" s="457"/>
      <c r="AG371" s="457"/>
      <c r="AH371" s="457"/>
      <c r="AI371" s="457"/>
      <c r="AJ371" s="457"/>
      <c r="AK371" s="457"/>
      <c r="AL371" s="457"/>
      <c r="AM371" s="457"/>
      <c r="AN371" s="457"/>
      <c r="AO371" s="457"/>
      <c r="AP371" s="457"/>
      <c r="AQ371" s="457"/>
      <c r="AR371" s="457"/>
    </row>
    <row r="372" spans="1:44" ht="15.75" customHeight="1">
      <c r="A372" s="457"/>
      <c r="B372" s="487"/>
      <c r="C372" s="458"/>
      <c r="D372" s="458"/>
      <c r="E372" s="458"/>
      <c r="F372" s="457"/>
      <c r="G372" s="457"/>
      <c r="H372" s="457"/>
      <c r="I372" s="457"/>
      <c r="J372" s="457"/>
      <c r="K372" s="457"/>
      <c r="L372" s="457"/>
      <c r="M372" s="457"/>
      <c r="N372" s="457"/>
      <c r="O372" s="457"/>
      <c r="P372" s="457"/>
      <c r="Q372" s="457"/>
      <c r="R372" s="457"/>
      <c r="S372" s="457"/>
      <c r="T372" s="457"/>
      <c r="U372" s="457"/>
      <c r="V372" s="457"/>
      <c r="W372" s="457"/>
      <c r="X372" s="457"/>
      <c r="Y372" s="457"/>
      <c r="Z372" s="457"/>
      <c r="AA372" s="457"/>
      <c r="AB372" s="457"/>
      <c r="AC372" s="457"/>
      <c r="AD372" s="457"/>
      <c r="AE372" s="457"/>
      <c r="AF372" s="457"/>
      <c r="AG372" s="457"/>
      <c r="AH372" s="457"/>
      <c r="AI372" s="457"/>
      <c r="AJ372" s="457"/>
      <c r="AK372" s="457"/>
      <c r="AL372" s="457"/>
      <c r="AM372" s="457"/>
      <c r="AN372" s="457"/>
      <c r="AO372" s="457"/>
      <c r="AP372" s="457"/>
      <c r="AQ372" s="457"/>
      <c r="AR372" s="457"/>
    </row>
    <row r="373" spans="1:44" ht="15.75" customHeight="1">
      <c r="A373" s="457"/>
      <c r="B373" s="487"/>
      <c r="C373" s="458"/>
      <c r="D373" s="458"/>
      <c r="E373" s="458"/>
      <c r="F373" s="457"/>
      <c r="G373" s="457"/>
      <c r="H373" s="457"/>
      <c r="I373" s="457"/>
      <c r="J373" s="457"/>
      <c r="K373" s="457"/>
      <c r="L373" s="457"/>
      <c r="M373" s="457"/>
      <c r="N373" s="457"/>
      <c r="O373" s="457"/>
      <c r="P373" s="457"/>
      <c r="Q373" s="457"/>
      <c r="R373" s="457"/>
      <c r="S373" s="457"/>
      <c r="T373" s="457"/>
      <c r="U373" s="457"/>
      <c r="V373" s="457"/>
      <c r="W373" s="457"/>
      <c r="X373" s="457"/>
      <c r="Y373" s="457"/>
      <c r="Z373" s="457"/>
      <c r="AA373" s="457"/>
      <c r="AB373" s="457"/>
      <c r="AC373" s="457"/>
      <c r="AD373" s="457"/>
      <c r="AE373" s="457"/>
      <c r="AF373" s="457"/>
      <c r="AG373" s="457"/>
      <c r="AH373" s="457"/>
      <c r="AI373" s="457"/>
      <c r="AJ373" s="457"/>
      <c r="AK373" s="457"/>
      <c r="AL373" s="457"/>
      <c r="AM373" s="457"/>
      <c r="AN373" s="457"/>
      <c r="AO373" s="457"/>
      <c r="AP373" s="457"/>
      <c r="AQ373" s="457"/>
      <c r="AR373" s="457"/>
    </row>
    <row r="374" spans="1:44" ht="15.75" customHeight="1">
      <c r="A374" s="457"/>
      <c r="B374" s="487"/>
      <c r="C374" s="458"/>
      <c r="D374" s="458"/>
      <c r="E374" s="458"/>
      <c r="F374" s="457"/>
      <c r="G374" s="457"/>
      <c r="H374" s="457"/>
      <c r="I374" s="457"/>
      <c r="J374" s="457"/>
      <c r="K374" s="457"/>
      <c r="L374" s="457"/>
      <c r="M374" s="457"/>
      <c r="N374" s="457"/>
      <c r="O374" s="457"/>
      <c r="P374" s="457"/>
      <c r="Q374" s="457"/>
      <c r="R374" s="457"/>
      <c r="S374" s="457"/>
      <c r="T374" s="457"/>
      <c r="U374" s="457"/>
      <c r="V374" s="457"/>
      <c r="W374" s="457"/>
      <c r="X374" s="457"/>
      <c r="Y374" s="457"/>
      <c r="Z374" s="457"/>
      <c r="AA374" s="457"/>
      <c r="AB374" s="457"/>
      <c r="AC374" s="457"/>
      <c r="AD374" s="457"/>
      <c r="AE374" s="457"/>
      <c r="AF374" s="457"/>
      <c r="AG374" s="457"/>
      <c r="AH374" s="457"/>
      <c r="AI374" s="457"/>
      <c r="AJ374" s="457"/>
      <c r="AK374" s="457"/>
      <c r="AL374" s="457"/>
      <c r="AM374" s="457"/>
      <c r="AN374" s="457"/>
      <c r="AO374" s="457"/>
      <c r="AP374" s="457"/>
      <c r="AQ374" s="457"/>
      <c r="AR374" s="457"/>
    </row>
    <row r="375" spans="1:44" ht="15.75" customHeight="1">
      <c r="A375" s="457"/>
      <c r="B375" s="487"/>
      <c r="C375" s="458"/>
      <c r="D375" s="458"/>
      <c r="E375" s="458"/>
      <c r="F375" s="457"/>
      <c r="G375" s="457"/>
      <c r="H375" s="457"/>
      <c r="I375" s="457"/>
      <c r="J375" s="457"/>
      <c r="K375" s="457"/>
      <c r="L375" s="457"/>
      <c r="M375" s="457"/>
      <c r="N375" s="457"/>
      <c r="O375" s="457"/>
      <c r="P375" s="457"/>
      <c r="Q375" s="457"/>
      <c r="R375" s="457"/>
      <c r="S375" s="457"/>
      <c r="T375" s="457"/>
      <c r="U375" s="457"/>
      <c r="V375" s="457"/>
      <c r="W375" s="457"/>
      <c r="X375" s="457"/>
      <c r="Y375" s="457"/>
      <c r="Z375" s="457"/>
      <c r="AA375" s="457"/>
      <c r="AB375" s="457"/>
      <c r="AC375" s="457"/>
      <c r="AD375" s="457"/>
      <c r="AE375" s="457"/>
      <c r="AF375" s="457"/>
      <c r="AG375" s="457"/>
      <c r="AH375" s="457"/>
      <c r="AI375" s="457"/>
      <c r="AJ375" s="457"/>
      <c r="AK375" s="457"/>
      <c r="AL375" s="457"/>
      <c r="AM375" s="457"/>
      <c r="AN375" s="457"/>
      <c r="AO375" s="457"/>
      <c r="AP375" s="457"/>
      <c r="AQ375" s="457"/>
      <c r="AR375" s="457"/>
    </row>
    <row r="376" spans="1:44" ht="15.75" customHeight="1">
      <c r="A376" s="457"/>
      <c r="B376" s="487"/>
      <c r="C376" s="458"/>
      <c r="D376" s="458"/>
      <c r="E376" s="458"/>
      <c r="F376" s="457"/>
      <c r="G376" s="457"/>
      <c r="H376" s="457"/>
      <c r="I376" s="457"/>
      <c r="J376" s="457"/>
      <c r="K376" s="457"/>
      <c r="L376" s="457"/>
      <c r="M376" s="457"/>
      <c r="N376" s="457"/>
      <c r="O376" s="457"/>
      <c r="P376" s="457"/>
      <c r="Q376" s="457"/>
      <c r="R376" s="457"/>
      <c r="S376" s="457"/>
      <c r="T376" s="457"/>
      <c r="U376" s="457"/>
      <c r="V376" s="457"/>
      <c r="W376" s="457"/>
      <c r="X376" s="457"/>
      <c r="Y376" s="457"/>
      <c r="Z376" s="457"/>
      <c r="AA376" s="457"/>
      <c r="AB376" s="457"/>
      <c r="AC376" s="457"/>
      <c r="AD376" s="457"/>
      <c r="AE376" s="457"/>
      <c r="AF376" s="457"/>
      <c r="AG376" s="457"/>
      <c r="AH376" s="457"/>
      <c r="AI376" s="457"/>
      <c r="AJ376" s="457"/>
      <c r="AK376" s="457"/>
      <c r="AL376" s="457"/>
      <c r="AM376" s="457"/>
      <c r="AN376" s="457"/>
      <c r="AO376" s="457"/>
      <c r="AP376" s="457"/>
      <c r="AQ376" s="457"/>
      <c r="AR376" s="457"/>
    </row>
    <row r="377" spans="1:44" ht="15.75" customHeight="1">
      <c r="A377" s="457"/>
      <c r="B377" s="487"/>
      <c r="C377" s="458"/>
      <c r="D377" s="458"/>
      <c r="E377" s="458"/>
      <c r="F377" s="457"/>
      <c r="G377" s="457"/>
      <c r="H377" s="457"/>
      <c r="I377" s="457"/>
      <c r="J377" s="457"/>
      <c r="K377" s="457"/>
      <c r="L377" s="457"/>
      <c r="M377" s="457"/>
      <c r="N377" s="457"/>
      <c r="O377" s="457"/>
      <c r="P377" s="457"/>
      <c r="Q377" s="457"/>
      <c r="R377" s="457"/>
      <c r="S377" s="457"/>
      <c r="T377" s="457"/>
      <c r="U377" s="457"/>
      <c r="V377" s="457"/>
      <c r="W377" s="457"/>
      <c r="X377" s="457"/>
      <c r="Y377" s="457"/>
      <c r="Z377" s="457"/>
      <c r="AA377" s="457"/>
      <c r="AB377" s="457"/>
      <c r="AC377" s="457"/>
      <c r="AD377" s="457"/>
      <c r="AE377" s="457"/>
      <c r="AF377" s="457"/>
      <c r="AG377" s="457"/>
      <c r="AH377" s="457"/>
      <c r="AI377" s="457"/>
      <c r="AJ377" s="457"/>
      <c r="AK377" s="457"/>
      <c r="AL377" s="457"/>
      <c r="AM377" s="457"/>
      <c r="AN377" s="457"/>
      <c r="AO377" s="457"/>
      <c r="AP377" s="457"/>
      <c r="AQ377" s="457"/>
      <c r="AR377" s="457"/>
    </row>
    <row r="378" spans="1:44" ht="15.75" customHeight="1">
      <c r="A378" s="457"/>
      <c r="B378" s="487"/>
      <c r="C378" s="458"/>
      <c r="D378" s="458"/>
      <c r="E378" s="458"/>
      <c r="F378" s="457"/>
      <c r="G378" s="457"/>
      <c r="H378" s="457"/>
      <c r="I378" s="457"/>
      <c r="J378" s="457"/>
      <c r="K378" s="457"/>
      <c r="L378" s="457"/>
      <c r="M378" s="457"/>
      <c r="N378" s="457"/>
      <c r="O378" s="457"/>
      <c r="P378" s="457"/>
      <c r="Q378" s="457"/>
      <c r="R378" s="457"/>
      <c r="S378" s="457"/>
      <c r="T378" s="457"/>
      <c r="U378" s="457"/>
      <c r="V378" s="457"/>
      <c r="W378" s="457"/>
      <c r="X378" s="457"/>
      <c r="Y378" s="457"/>
      <c r="Z378" s="457"/>
      <c r="AA378" s="457"/>
      <c r="AB378" s="457"/>
      <c r="AC378" s="457"/>
      <c r="AD378" s="457"/>
      <c r="AE378" s="457"/>
      <c r="AF378" s="457"/>
      <c r="AG378" s="457"/>
      <c r="AH378" s="457"/>
      <c r="AI378" s="457"/>
      <c r="AJ378" s="457"/>
      <c r="AK378" s="457"/>
      <c r="AL378" s="457"/>
      <c r="AM378" s="457"/>
      <c r="AN378" s="457"/>
      <c r="AO378" s="457"/>
      <c r="AP378" s="457"/>
      <c r="AQ378" s="457"/>
      <c r="AR378" s="457"/>
    </row>
    <row r="379" spans="1:44" ht="15.75" customHeight="1">
      <c r="A379" s="457"/>
      <c r="B379" s="487"/>
      <c r="C379" s="458"/>
      <c r="D379" s="458"/>
      <c r="E379" s="458"/>
      <c r="F379" s="457"/>
      <c r="G379" s="457"/>
      <c r="H379" s="457"/>
      <c r="I379" s="457"/>
      <c r="J379" s="457"/>
      <c r="K379" s="457"/>
      <c r="L379" s="457"/>
      <c r="M379" s="457"/>
      <c r="N379" s="457"/>
      <c r="O379" s="457"/>
      <c r="P379" s="457"/>
      <c r="Q379" s="457"/>
      <c r="R379" s="457"/>
      <c r="S379" s="457"/>
      <c r="T379" s="457"/>
      <c r="U379" s="457"/>
      <c r="V379" s="457"/>
      <c r="W379" s="457"/>
      <c r="X379" s="457"/>
      <c r="Y379" s="457"/>
      <c r="Z379" s="457"/>
      <c r="AA379" s="457"/>
      <c r="AB379" s="457"/>
      <c r="AC379" s="457"/>
      <c r="AD379" s="457"/>
      <c r="AE379" s="457"/>
      <c r="AF379" s="457"/>
      <c r="AG379" s="457"/>
      <c r="AH379" s="457"/>
      <c r="AI379" s="457"/>
      <c r="AJ379" s="457"/>
      <c r="AK379" s="457"/>
      <c r="AL379" s="457"/>
      <c r="AM379" s="457"/>
      <c r="AN379" s="457"/>
      <c r="AO379" s="457"/>
      <c r="AP379" s="457"/>
      <c r="AQ379" s="457"/>
      <c r="AR379" s="457"/>
    </row>
    <row r="380" spans="1:44" ht="15.75" customHeight="1">
      <c r="A380" s="457"/>
      <c r="B380" s="487"/>
      <c r="C380" s="458"/>
      <c r="D380" s="458"/>
      <c r="E380" s="458"/>
      <c r="F380" s="457"/>
      <c r="G380" s="457"/>
      <c r="H380" s="457"/>
      <c r="I380" s="457"/>
      <c r="J380" s="457"/>
      <c r="K380" s="457"/>
      <c r="L380" s="457"/>
      <c r="M380" s="457"/>
      <c r="N380" s="457"/>
      <c r="O380" s="457"/>
      <c r="P380" s="457"/>
      <c r="Q380" s="457"/>
      <c r="R380" s="457"/>
      <c r="S380" s="457"/>
      <c r="T380" s="457"/>
      <c r="U380" s="457"/>
      <c r="V380" s="457"/>
      <c r="W380" s="457"/>
      <c r="X380" s="457"/>
      <c r="Y380" s="457"/>
      <c r="Z380" s="457"/>
      <c r="AA380" s="457"/>
      <c r="AB380" s="457"/>
      <c r="AC380" s="457"/>
      <c r="AD380" s="457"/>
      <c r="AE380" s="457"/>
      <c r="AF380" s="457"/>
      <c r="AG380" s="457"/>
      <c r="AH380" s="457"/>
      <c r="AI380" s="457"/>
      <c r="AJ380" s="457"/>
      <c r="AK380" s="457"/>
      <c r="AL380" s="457"/>
      <c r="AM380" s="457"/>
      <c r="AN380" s="457"/>
      <c r="AO380" s="457"/>
      <c r="AP380" s="457"/>
      <c r="AQ380" s="457"/>
      <c r="AR380" s="457"/>
    </row>
    <row r="381" spans="1:44" ht="15.75" customHeight="1">
      <c r="A381" s="457"/>
      <c r="B381" s="487"/>
      <c r="C381" s="458"/>
      <c r="D381" s="458"/>
      <c r="E381" s="458"/>
      <c r="F381" s="457"/>
      <c r="G381" s="457"/>
      <c r="H381" s="457"/>
      <c r="I381" s="457"/>
      <c r="J381" s="457"/>
      <c r="K381" s="457"/>
      <c r="L381" s="457"/>
      <c r="M381" s="457"/>
      <c r="N381" s="457"/>
      <c r="O381" s="457"/>
      <c r="P381" s="457"/>
      <c r="Q381" s="457"/>
      <c r="R381" s="457"/>
      <c r="S381" s="457"/>
      <c r="T381" s="457"/>
      <c r="U381" s="457"/>
      <c r="V381" s="457"/>
      <c r="W381" s="457"/>
      <c r="X381" s="457"/>
      <c r="Y381" s="457"/>
      <c r="Z381" s="457"/>
      <c r="AA381" s="457"/>
      <c r="AB381" s="457"/>
      <c r="AC381" s="457"/>
      <c r="AD381" s="457"/>
      <c r="AE381" s="457"/>
      <c r="AF381" s="457"/>
      <c r="AG381" s="457"/>
      <c r="AH381" s="457"/>
      <c r="AI381" s="457"/>
      <c r="AJ381" s="457"/>
      <c r="AK381" s="457"/>
      <c r="AL381" s="457"/>
      <c r="AM381" s="457"/>
      <c r="AN381" s="457"/>
      <c r="AO381" s="457"/>
      <c r="AP381" s="457"/>
      <c r="AQ381" s="457"/>
      <c r="AR381" s="457"/>
    </row>
    <row r="382" spans="1:44" ht="15.75" customHeight="1">
      <c r="A382" s="457"/>
      <c r="B382" s="487"/>
      <c r="C382" s="458"/>
      <c r="D382" s="458"/>
      <c r="E382" s="458"/>
      <c r="F382" s="457"/>
      <c r="G382" s="457"/>
      <c r="H382" s="457"/>
      <c r="I382" s="457"/>
      <c r="J382" s="457"/>
      <c r="K382" s="457"/>
      <c r="L382" s="457"/>
      <c r="M382" s="457"/>
      <c r="N382" s="457"/>
      <c r="O382" s="457"/>
      <c r="P382" s="457"/>
      <c r="Q382" s="457"/>
      <c r="R382" s="457"/>
      <c r="S382" s="457"/>
      <c r="T382" s="457"/>
      <c r="U382" s="457"/>
      <c r="V382" s="457"/>
      <c r="W382" s="457"/>
      <c r="X382" s="457"/>
      <c r="Y382" s="457"/>
      <c r="Z382" s="457"/>
      <c r="AA382" s="457"/>
      <c r="AB382" s="457"/>
      <c r="AC382" s="457"/>
      <c r="AD382" s="457"/>
      <c r="AE382" s="457"/>
      <c r="AF382" s="457"/>
      <c r="AG382" s="457"/>
      <c r="AH382" s="457"/>
      <c r="AI382" s="457"/>
      <c r="AJ382" s="457"/>
      <c r="AK382" s="457"/>
      <c r="AL382" s="457"/>
      <c r="AM382" s="457"/>
      <c r="AN382" s="457"/>
      <c r="AO382" s="457"/>
      <c r="AP382" s="457"/>
      <c r="AQ382" s="457"/>
      <c r="AR382" s="457"/>
    </row>
    <row r="383" spans="1:44" ht="15.75" customHeight="1">
      <c r="A383" s="457"/>
      <c r="B383" s="487"/>
      <c r="C383" s="458"/>
      <c r="D383" s="458"/>
      <c r="E383" s="458"/>
      <c r="F383" s="457"/>
      <c r="G383" s="457"/>
      <c r="H383" s="457"/>
      <c r="I383" s="457"/>
      <c r="J383" s="457"/>
      <c r="K383" s="457"/>
      <c r="L383" s="457"/>
      <c r="M383" s="457"/>
      <c r="N383" s="457"/>
      <c r="O383" s="457"/>
      <c r="P383" s="457"/>
      <c r="Q383" s="457"/>
      <c r="R383" s="457"/>
      <c r="S383" s="457"/>
      <c r="T383" s="457"/>
      <c r="U383" s="457"/>
      <c r="V383" s="457"/>
      <c r="W383" s="457"/>
      <c r="X383" s="457"/>
      <c r="Y383" s="457"/>
      <c r="Z383" s="457"/>
      <c r="AA383" s="457"/>
      <c r="AB383" s="457"/>
      <c r="AC383" s="457"/>
      <c r="AD383" s="457"/>
      <c r="AE383" s="457"/>
      <c r="AF383" s="457"/>
      <c r="AG383" s="457"/>
      <c r="AH383" s="457"/>
      <c r="AI383" s="457"/>
      <c r="AJ383" s="457"/>
      <c r="AK383" s="457"/>
      <c r="AL383" s="457"/>
      <c r="AM383" s="457"/>
      <c r="AN383" s="457"/>
      <c r="AO383" s="457"/>
      <c r="AP383" s="457"/>
      <c r="AQ383" s="457"/>
      <c r="AR383" s="457"/>
    </row>
    <row r="384" spans="1:44" ht="15.75" customHeight="1">
      <c r="A384" s="457"/>
      <c r="B384" s="487"/>
      <c r="C384" s="458"/>
      <c r="D384" s="458"/>
      <c r="E384" s="458"/>
      <c r="F384" s="457"/>
      <c r="G384" s="457"/>
      <c r="H384" s="457"/>
      <c r="I384" s="457"/>
      <c r="J384" s="457"/>
      <c r="K384" s="457"/>
      <c r="L384" s="457"/>
      <c r="M384" s="457"/>
      <c r="N384" s="457"/>
      <c r="O384" s="457"/>
      <c r="P384" s="457"/>
      <c r="Q384" s="457"/>
      <c r="R384" s="457"/>
      <c r="S384" s="457"/>
      <c r="T384" s="457"/>
      <c r="U384" s="457"/>
      <c r="V384" s="457"/>
      <c r="W384" s="457"/>
      <c r="X384" s="457"/>
      <c r="Y384" s="457"/>
      <c r="Z384" s="457"/>
      <c r="AA384" s="457"/>
      <c r="AB384" s="457"/>
      <c r="AC384" s="457"/>
      <c r="AD384" s="457"/>
      <c r="AE384" s="457"/>
      <c r="AF384" s="457"/>
      <c r="AG384" s="457"/>
      <c r="AH384" s="457"/>
      <c r="AI384" s="457"/>
      <c r="AJ384" s="457"/>
      <c r="AK384" s="457"/>
      <c r="AL384" s="457"/>
      <c r="AM384" s="457"/>
      <c r="AN384" s="457"/>
      <c r="AO384" s="457"/>
      <c r="AP384" s="457"/>
      <c r="AQ384" s="457"/>
      <c r="AR384" s="457"/>
    </row>
    <row r="385" spans="1:44" ht="15.75" customHeight="1">
      <c r="A385" s="457"/>
      <c r="B385" s="487"/>
      <c r="C385" s="458"/>
      <c r="D385" s="458"/>
      <c r="E385" s="458"/>
      <c r="F385" s="457"/>
      <c r="G385" s="457"/>
      <c r="H385" s="457"/>
      <c r="I385" s="457"/>
      <c r="J385" s="457"/>
      <c r="K385" s="457"/>
      <c r="L385" s="457"/>
      <c r="M385" s="457"/>
      <c r="N385" s="457"/>
      <c r="O385" s="457"/>
      <c r="P385" s="457"/>
      <c r="Q385" s="457"/>
      <c r="R385" s="457"/>
      <c r="S385" s="457"/>
      <c r="T385" s="457"/>
      <c r="U385" s="457"/>
      <c r="V385" s="457"/>
      <c r="W385" s="457"/>
      <c r="X385" s="457"/>
      <c r="Y385" s="457"/>
      <c r="Z385" s="457"/>
      <c r="AA385" s="457"/>
      <c r="AB385" s="457"/>
      <c r="AC385" s="457"/>
      <c r="AD385" s="457"/>
      <c r="AE385" s="457"/>
      <c r="AF385" s="457"/>
      <c r="AG385" s="457"/>
      <c r="AH385" s="457"/>
      <c r="AI385" s="457"/>
      <c r="AJ385" s="457"/>
      <c r="AK385" s="457"/>
      <c r="AL385" s="457"/>
      <c r="AM385" s="457"/>
      <c r="AN385" s="457"/>
      <c r="AO385" s="457"/>
      <c r="AP385" s="457"/>
      <c r="AQ385" s="457"/>
      <c r="AR385" s="457"/>
    </row>
    <row r="386" spans="1:44" ht="15.75" customHeight="1">
      <c r="A386" s="457"/>
      <c r="B386" s="487"/>
      <c r="C386" s="458"/>
      <c r="D386" s="458"/>
      <c r="E386" s="458"/>
      <c r="F386" s="457"/>
      <c r="G386" s="457"/>
      <c r="H386" s="457"/>
      <c r="I386" s="457"/>
      <c r="J386" s="457"/>
      <c r="K386" s="457"/>
      <c r="L386" s="457"/>
      <c r="M386" s="457"/>
      <c r="N386" s="457"/>
      <c r="O386" s="457"/>
      <c r="P386" s="457"/>
      <c r="Q386" s="457"/>
      <c r="R386" s="457"/>
      <c r="S386" s="457"/>
      <c r="T386" s="457"/>
      <c r="U386" s="457"/>
      <c r="V386" s="457"/>
      <c r="W386" s="457"/>
      <c r="X386" s="457"/>
      <c r="Y386" s="457"/>
      <c r="Z386" s="457"/>
      <c r="AA386" s="457"/>
      <c r="AB386" s="457"/>
      <c r="AC386" s="457"/>
      <c r="AD386" s="457"/>
      <c r="AE386" s="457"/>
      <c r="AF386" s="457"/>
      <c r="AG386" s="457"/>
      <c r="AH386" s="457"/>
      <c r="AI386" s="457"/>
      <c r="AJ386" s="457"/>
      <c r="AK386" s="457"/>
      <c r="AL386" s="457"/>
      <c r="AM386" s="457"/>
      <c r="AN386" s="457"/>
      <c r="AO386" s="457"/>
      <c r="AP386" s="457"/>
      <c r="AQ386" s="457"/>
      <c r="AR386" s="457"/>
    </row>
    <row r="387" spans="1:44" ht="15.75" customHeight="1">
      <c r="A387" s="457"/>
      <c r="B387" s="487"/>
      <c r="C387" s="458"/>
      <c r="D387" s="458"/>
      <c r="E387" s="458"/>
      <c r="F387" s="457"/>
      <c r="G387" s="457"/>
      <c r="H387" s="457"/>
      <c r="I387" s="457"/>
      <c r="J387" s="457"/>
      <c r="K387" s="457"/>
      <c r="L387" s="457"/>
      <c r="M387" s="457"/>
      <c r="N387" s="457"/>
      <c r="O387" s="457"/>
      <c r="P387" s="457"/>
      <c r="Q387" s="457"/>
      <c r="R387" s="457"/>
      <c r="S387" s="457"/>
      <c r="T387" s="457"/>
      <c r="U387" s="457"/>
      <c r="V387" s="457"/>
      <c r="W387" s="457"/>
      <c r="X387" s="457"/>
      <c r="Y387" s="457"/>
      <c r="Z387" s="457"/>
      <c r="AA387" s="457"/>
      <c r="AB387" s="457"/>
      <c r="AC387" s="457"/>
      <c r="AD387" s="457"/>
      <c r="AE387" s="457"/>
      <c r="AF387" s="457"/>
      <c r="AG387" s="457"/>
      <c r="AH387" s="457"/>
      <c r="AI387" s="457"/>
      <c r="AJ387" s="457"/>
      <c r="AK387" s="457"/>
      <c r="AL387" s="457"/>
      <c r="AM387" s="457"/>
      <c r="AN387" s="457"/>
      <c r="AO387" s="457"/>
      <c r="AP387" s="457"/>
      <c r="AQ387" s="457"/>
      <c r="AR387" s="457"/>
    </row>
    <row r="388" spans="1:44" ht="15.75" customHeight="1">
      <c r="A388" s="457"/>
      <c r="B388" s="487"/>
      <c r="C388" s="458"/>
      <c r="D388" s="458"/>
      <c r="E388" s="458"/>
      <c r="F388" s="457"/>
      <c r="G388" s="457"/>
      <c r="H388" s="457"/>
      <c r="I388" s="457"/>
      <c r="J388" s="457"/>
      <c r="K388" s="457"/>
      <c r="L388" s="457"/>
      <c r="M388" s="457"/>
      <c r="N388" s="457"/>
      <c r="O388" s="457"/>
      <c r="P388" s="457"/>
      <c r="Q388" s="457"/>
      <c r="R388" s="457"/>
      <c r="S388" s="457"/>
      <c r="T388" s="457"/>
      <c r="U388" s="457"/>
      <c r="V388" s="457"/>
      <c r="W388" s="457"/>
      <c r="X388" s="457"/>
      <c r="Y388" s="457"/>
      <c r="Z388" s="457"/>
      <c r="AA388" s="457"/>
      <c r="AB388" s="457"/>
      <c r="AC388" s="457"/>
      <c r="AD388" s="457"/>
      <c r="AE388" s="457"/>
      <c r="AF388" s="457"/>
      <c r="AG388" s="457"/>
      <c r="AH388" s="457"/>
      <c r="AI388" s="457"/>
      <c r="AJ388" s="457"/>
      <c r="AK388" s="457"/>
      <c r="AL388" s="457"/>
      <c r="AM388" s="457"/>
      <c r="AN388" s="457"/>
      <c r="AO388" s="457"/>
      <c r="AP388" s="457"/>
      <c r="AQ388" s="457"/>
      <c r="AR388" s="457"/>
    </row>
    <row r="389" spans="1:44" ht="15.75" customHeight="1">
      <c r="A389" s="457"/>
      <c r="B389" s="487"/>
      <c r="C389" s="458"/>
      <c r="D389" s="458"/>
      <c r="E389" s="458"/>
      <c r="F389" s="457"/>
      <c r="G389" s="457"/>
      <c r="H389" s="457"/>
      <c r="I389" s="457"/>
      <c r="J389" s="457"/>
      <c r="K389" s="457"/>
      <c r="L389" s="457"/>
      <c r="M389" s="457"/>
      <c r="N389" s="457"/>
      <c r="O389" s="457"/>
      <c r="P389" s="457"/>
      <c r="Q389" s="457"/>
      <c r="R389" s="457"/>
      <c r="S389" s="457"/>
      <c r="T389" s="457"/>
      <c r="U389" s="457"/>
      <c r="V389" s="457"/>
      <c r="W389" s="457"/>
      <c r="X389" s="457"/>
      <c r="Y389" s="457"/>
      <c r="Z389" s="457"/>
      <c r="AA389" s="457"/>
      <c r="AB389" s="457"/>
      <c r="AC389" s="457"/>
      <c r="AD389" s="457"/>
      <c r="AE389" s="457"/>
      <c r="AF389" s="457"/>
      <c r="AG389" s="457"/>
      <c r="AH389" s="457"/>
      <c r="AI389" s="457"/>
      <c r="AJ389" s="457"/>
      <c r="AK389" s="457"/>
      <c r="AL389" s="457"/>
      <c r="AM389" s="457"/>
      <c r="AN389" s="457"/>
      <c r="AO389" s="457"/>
      <c r="AP389" s="457"/>
      <c r="AQ389" s="457"/>
      <c r="AR389" s="457"/>
    </row>
    <row r="390" spans="1:44" ht="15.75" customHeight="1">
      <c r="A390" s="457"/>
      <c r="B390" s="487"/>
      <c r="C390" s="458"/>
      <c r="D390" s="458"/>
      <c r="E390" s="458"/>
      <c r="F390" s="457"/>
      <c r="G390" s="457"/>
      <c r="H390" s="457"/>
      <c r="I390" s="457"/>
      <c r="J390" s="457"/>
      <c r="K390" s="457"/>
      <c r="L390" s="457"/>
      <c r="M390" s="457"/>
      <c r="N390" s="457"/>
      <c r="O390" s="457"/>
      <c r="P390" s="457"/>
      <c r="Q390" s="457"/>
      <c r="R390" s="457"/>
      <c r="S390" s="457"/>
      <c r="T390" s="457"/>
      <c r="U390" s="457"/>
      <c r="V390" s="457"/>
      <c r="W390" s="457"/>
      <c r="X390" s="457"/>
      <c r="Y390" s="457"/>
      <c r="Z390" s="457"/>
      <c r="AA390" s="457"/>
      <c r="AB390" s="457"/>
      <c r="AC390" s="457"/>
      <c r="AD390" s="457"/>
      <c r="AE390" s="457"/>
      <c r="AF390" s="457"/>
      <c r="AG390" s="457"/>
      <c r="AH390" s="457"/>
      <c r="AI390" s="457"/>
      <c r="AJ390" s="457"/>
      <c r="AK390" s="457"/>
      <c r="AL390" s="457"/>
      <c r="AM390" s="457"/>
      <c r="AN390" s="457"/>
      <c r="AO390" s="457"/>
      <c r="AP390" s="457"/>
      <c r="AQ390" s="457"/>
      <c r="AR390" s="457"/>
    </row>
    <row r="391" spans="1:44" ht="15.75" customHeight="1">
      <c r="A391" s="457"/>
      <c r="B391" s="487"/>
      <c r="C391" s="458"/>
      <c r="D391" s="458"/>
      <c r="E391" s="458"/>
      <c r="F391" s="457"/>
      <c r="G391" s="457"/>
      <c r="H391" s="457"/>
      <c r="I391" s="457"/>
      <c r="J391" s="457"/>
      <c r="K391" s="457"/>
      <c r="L391" s="457"/>
      <c r="M391" s="457"/>
      <c r="N391" s="457"/>
      <c r="O391" s="457"/>
      <c r="P391" s="457"/>
      <c r="Q391" s="457"/>
      <c r="R391" s="457"/>
      <c r="S391" s="457"/>
      <c r="T391" s="457"/>
      <c r="U391" s="457"/>
      <c r="V391" s="457"/>
      <c r="W391" s="457"/>
      <c r="X391" s="457"/>
      <c r="Y391" s="457"/>
      <c r="Z391" s="457"/>
      <c r="AA391" s="457"/>
      <c r="AB391" s="457"/>
      <c r="AC391" s="457"/>
      <c r="AD391" s="457"/>
      <c r="AE391" s="457"/>
      <c r="AF391" s="457"/>
      <c r="AG391" s="457"/>
      <c r="AH391" s="457"/>
      <c r="AI391" s="457"/>
      <c r="AJ391" s="457"/>
      <c r="AK391" s="457"/>
      <c r="AL391" s="457"/>
      <c r="AM391" s="457"/>
      <c r="AN391" s="457"/>
      <c r="AO391" s="457"/>
      <c r="AP391" s="457"/>
      <c r="AQ391" s="457"/>
      <c r="AR391" s="457"/>
    </row>
    <row r="392" spans="1:44" ht="15.75" customHeight="1">
      <c r="A392" s="457"/>
      <c r="B392" s="487"/>
      <c r="C392" s="458"/>
      <c r="D392" s="458"/>
      <c r="E392" s="458"/>
      <c r="F392" s="457"/>
      <c r="G392" s="457"/>
      <c r="H392" s="457"/>
      <c r="I392" s="457"/>
      <c r="J392" s="457"/>
      <c r="K392" s="457"/>
      <c r="L392" s="457"/>
      <c r="M392" s="457"/>
      <c r="N392" s="457"/>
      <c r="O392" s="457"/>
      <c r="P392" s="457"/>
      <c r="Q392" s="457"/>
      <c r="R392" s="457"/>
      <c r="S392" s="457"/>
      <c r="T392" s="457"/>
      <c r="U392" s="457"/>
      <c r="V392" s="457"/>
      <c r="W392" s="457"/>
      <c r="X392" s="457"/>
      <c r="Y392" s="457"/>
      <c r="Z392" s="457"/>
      <c r="AA392" s="457"/>
      <c r="AB392" s="457"/>
      <c r="AC392" s="457"/>
      <c r="AD392" s="457"/>
      <c r="AE392" s="457"/>
      <c r="AF392" s="457"/>
      <c r="AG392" s="457"/>
      <c r="AH392" s="457"/>
      <c r="AI392" s="457"/>
      <c r="AJ392" s="457"/>
      <c r="AK392" s="457"/>
      <c r="AL392" s="457"/>
      <c r="AM392" s="457"/>
      <c r="AN392" s="457"/>
      <c r="AO392" s="457"/>
      <c r="AP392" s="457"/>
      <c r="AQ392" s="457"/>
      <c r="AR392" s="457"/>
    </row>
    <row r="393" spans="1:44" ht="15.75" customHeight="1">
      <c r="A393" s="457"/>
      <c r="B393" s="487"/>
      <c r="C393" s="458"/>
      <c r="D393" s="458"/>
      <c r="E393" s="458"/>
      <c r="F393" s="457"/>
      <c r="G393" s="457"/>
      <c r="H393" s="457"/>
      <c r="I393" s="457"/>
      <c r="J393" s="457"/>
      <c r="K393" s="457"/>
      <c r="L393" s="457"/>
      <c r="M393" s="457"/>
      <c r="N393" s="457"/>
      <c r="O393" s="457"/>
      <c r="P393" s="457"/>
      <c r="Q393" s="457"/>
      <c r="R393" s="457"/>
      <c r="S393" s="457"/>
      <c r="T393" s="457"/>
      <c r="U393" s="457"/>
      <c r="V393" s="457"/>
      <c r="W393" s="457"/>
      <c r="X393" s="457"/>
      <c r="Y393" s="457"/>
      <c r="Z393" s="457"/>
      <c r="AA393" s="457"/>
      <c r="AB393" s="457"/>
      <c r="AC393" s="457"/>
      <c r="AD393" s="457"/>
      <c r="AE393" s="457"/>
      <c r="AF393" s="457"/>
      <c r="AG393" s="457"/>
      <c r="AH393" s="457"/>
      <c r="AI393" s="457"/>
      <c r="AJ393" s="457"/>
      <c r="AK393" s="457"/>
      <c r="AL393" s="457"/>
      <c r="AM393" s="457"/>
      <c r="AN393" s="457"/>
      <c r="AO393" s="457"/>
      <c r="AP393" s="457"/>
      <c r="AQ393" s="457"/>
      <c r="AR393" s="457"/>
    </row>
    <row r="394" spans="1:44" ht="15.75" customHeight="1">
      <c r="A394" s="457"/>
      <c r="B394" s="487"/>
      <c r="C394" s="458"/>
      <c r="D394" s="458"/>
      <c r="E394" s="458"/>
      <c r="F394" s="457"/>
      <c r="G394" s="457"/>
      <c r="H394" s="457"/>
      <c r="I394" s="457"/>
      <c r="J394" s="457"/>
      <c r="K394" s="457"/>
      <c r="L394" s="457"/>
      <c r="M394" s="457"/>
      <c r="N394" s="457"/>
      <c r="O394" s="457"/>
      <c r="P394" s="457"/>
      <c r="Q394" s="457"/>
      <c r="R394" s="457"/>
      <c r="S394" s="457"/>
      <c r="T394" s="457"/>
      <c r="U394" s="457"/>
      <c r="V394" s="457"/>
      <c r="W394" s="457"/>
      <c r="X394" s="457"/>
      <c r="Y394" s="457"/>
      <c r="Z394" s="457"/>
      <c r="AA394" s="457"/>
      <c r="AB394" s="457"/>
      <c r="AC394" s="457"/>
      <c r="AD394" s="457"/>
      <c r="AE394" s="457"/>
      <c r="AF394" s="457"/>
      <c r="AG394" s="457"/>
      <c r="AH394" s="457"/>
      <c r="AI394" s="457"/>
      <c r="AJ394" s="457"/>
      <c r="AK394" s="457"/>
      <c r="AL394" s="457"/>
      <c r="AM394" s="457"/>
      <c r="AN394" s="457"/>
      <c r="AO394" s="457"/>
      <c r="AP394" s="457"/>
      <c r="AQ394" s="457"/>
      <c r="AR394" s="457"/>
    </row>
    <row r="395" spans="1:44" ht="15.75" customHeight="1">
      <c r="A395" s="457"/>
      <c r="B395" s="487"/>
      <c r="C395" s="458"/>
      <c r="D395" s="458"/>
      <c r="E395" s="458"/>
      <c r="F395" s="457"/>
      <c r="G395" s="457"/>
      <c r="H395" s="457"/>
      <c r="I395" s="457"/>
      <c r="J395" s="457"/>
      <c r="K395" s="457"/>
      <c r="L395" s="457"/>
      <c r="M395" s="457"/>
      <c r="N395" s="457"/>
      <c r="O395" s="457"/>
      <c r="P395" s="457"/>
      <c r="Q395" s="457"/>
      <c r="R395" s="457"/>
      <c r="S395" s="457"/>
      <c r="T395" s="457"/>
      <c r="U395" s="457"/>
      <c r="V395" s="457"/>
      <c r="W395" s="457"/>
      <c r="X395" s="457"/>
      <c r="Y395" s="457"/>
      <c r="Z395" s="457"/>
      <c r="AA395" s="457"/>
      <c r="AB395" s="457"/>
      <c r="AC395" s="457"/>
      <c r="AD395" s="457"/>
      <c r="AE395" s="457"/>
      <c r="AF395" s="457"/>
      <c r="AG395" s="457"/>
      <c r="AH395" s="457"/>
      <c r="AI395" s="457"/>
      <c r="AJ395" s="457"/>
      <c r="AK395" s="457"/>
      <c r="AL395" s="457"/>
      <c r="AM395" s="457"/>
      <c r="AN395" s="457"/>
      <c r="AO395" s="457"/>
      <c r="AP395" s="457"/>
      <c r="AQ395" s="457"/>
      <c r="AR395" s="457"/>
    </row>
    <row r="396" spans="1:44" ht="15.75" customHeight="1">
      <c r="A396" s="457"/>
      <c r="B396" s="487"/>
      <c r="C396" s="458"/>
      <c r="D396" s="458"/>
      <c r="E396" s="458"/>
      <c r="F396" s="457"/>
      <c r="G396" s="457"/>
      <c r="H396" s="457"/>
      <c r="I396" s="457"/>
      <c r="J396" s="457"/>
      <c r="K396" s="457"/>
      <c r="L396" s="457"/>
      <c r="M396" s="457"/>
      <c r="N396" s="457"/>
      <c r="O396" s="457"/>
      <c r="P396" s="457"/>
      <c r="Q396" s="457"/>
      <c r="R396" s="457"/>
      <c r="S396" s="457"/>
      <c r="T396" s="457"/>
      <c r="U396" s="457"/>
      <c r="V396" s="457"/>
      <c r="W396" s="457"/>
      <c r="X396" s="457"/>
      <c r="Y396" s="457"/>
      <c r="Z396" s="457"/>
      <c r="AA396" s="457"/>
      <c r="AB396" s="457"/>
      <c r="AC396" s="457"/>
      <c r="AD396" s="457"/>
      <c r="AE396" s="457"/>
      <c r="AF396" s="457"/>
      <c r="AG396" s="457"/>
      <c r="AH396" s="457"/>
      <c r="AI396" s="457"/>
      <c r="AJ396" s="457"/>
      <c r="AK396" s="457"/>
      <c r="AL396" s="457"/>
      <c r="AM396" s="457"/>
      <c r="AN396" s="457"/>
      <c r="AO396" s="457"/>
      <c r="AP396" s="457"/>
      <c r="AQ396" s="457"/>
      <c r="AR396" s="457"/>
    </row>
    <row r="397" spans="1:44" ht="15.75" customHeight="1">
      <c r="A397" s="457"/>
      <c r="B397" s="487"/>
      <c r="C397" s="458"/>
      <c r="D397" s="458"/>
      <c r="E397" s="458"/>
      <c r="F397" s="457"/>
      <c r="G397" s="457"/>
      <c r="H397" s="457"/>
      <c r="I397" s="457"/>
      <c r="J397" s="457"/>
      <c r="K397" s="457"/>
      <c r="L397" s="457"/>
      <c r="M397" s="457"/>
      <c r="N397" s="457"/>
      <c r="O397" s="457"/>
      <c r="P397" s="457"/>
      <c r="Q397" s="457"/>
      <c r="R397" s="457"/>
      <c r="S397" s="457"/>
      <c r="T397" s="457"/>
      <c r="U397" s="457"/>
      <c r="V397" s="457"/>
      <c r="W397" s="457"/>
      <c r="X397" s="457"/>
      <c r="Y397" s="457"/>
      <c r="Z397" s="457"/>
      <c r="AA397" s="457"/>
      <c r="AB397" s="457"/>
      <c r="AC397" s="457"/>
      <c r="AD397" s="457"/>
      <c r="AE397" s="457"/>
      <c r="AF397" s="457"/>
      <c r="AG397" s="457"/>
      <c r="AH397" s="457"/>
      <c r="AI397" s="457"/>
      <c r="AJ397" s="457"/>
      <c r="AK397" s="457"/>
      <c r="AL397" s="457"/>
      <c r="AM397" s="457"/>
      <c r="AN397" s="457"/>
      <c r="AO397" s="457"/>
      <c r="AP397" s="457"/>
      <c r="AQ397" s="457"/>
      <c r="AR397" s="457"/>
    </row>
    <row r="398" spans="1:44" ht="15.75" customHeight="1">
      <c r="A398" s="457"/>
      <c r="B398" s="487"/>
      <c r="C398" s="458"/>
      <c r="D398" s="458"/>
      <c r="E398" s="458"/>
      <c r="F398" s="457"/>
      <c r="G398" s="457"/>
      <c r="H398" s="457"/>
      <c r="I398" s="457"/>
      <c r="J398" s="457"/>
      <c r="K398" s="457"/>
      <c r="L398" s="457"/>
      <c r="M398" s="457"/>
      <c r="N398" s="457"/>
      <c r="O398" s="457"/>
      <c r="P398" s="457"/>
      <c r="Q398" s="457"/>
      <c r="R398" s="457"/>
      <c r="S398" s="457"/>
      <c r="T398" s="457"/>
      <c r="U398" s="457"/>
      <c r="V398" s="457"/>
      <c r="W398" s="457"/>
      <c r="X398" s="457"/>
      <c r="Y398" s="457"/>
      <c r="Z398" s="457"/>
      <c r="AA398" s="457"/>
      <c r="AB398" s="457"/>
      <c r="AC398" s="457"/>
      <c r="AD398" s="457"/>
      <c r="AE398" s="457"/>
      <c r="AF398" s="457"/>
      <c r="AG398" s="457"/>
      <c r="AH398" s="457"/>
      <c r="AI398" s="457"/>
      <c r="AJ398" s="457"/>
      <c r="AK398" s="457"/>
      <c r="AL398" s="457"/>
      <c r="AM398" s="457"/>
      <c r="AN398" s="457"/>
      <c r="AO398" s="457"/>
      <c r="AP398" s="457"/>
      <c r="AQ398" s="457"/>
      <c r="AR398" s="457"/>
    </row>
    <row r="399" spans="1:44" ht="15.75" customHeight="1">
      <c r="A399" s="457"/>
      <c r="B399" s="487"/>
      <c r="C399" s="458"/>
      <c r="D399" s="458"/>
      <c r="E399" s="458"/>
      <c r="F399" s="457"/>
      <c r="G399" s="457"/>
      <c r="H399" s="457"/>
      <c r="I399" s="457"/>
      <c r="J399" s="457"/>
      <c r="K399" s="457"/>
      <c r="L399" s="457"/>
      <c r="M399" s="457"/>
      <c r="N399" s="457"/>
      <c r="O399" s="457"/>
      <c r="P399" s="457"/>
      <c r="Q399" s="457"/>
      <c r="R399" s="457"/>
      <c r="S399" s="457"/>
      <c r="T399" s="457"/>
      <c r="U399" s="457"/>
      <c r="V399" s="457"/>
      <c r="W399" s="457"/>
      <c r="X399" s="457"/>
      <c r="Y399" s="457"/>
      <c r="Z399" s="457"/>
      <c r="AA399" s="457"/>
      <c r="AB399" s="457"/>
      <c r="AC399" s="457"/>
      <c r="AD399" s="457"/>
      <c r="AE399" s="457"/>
      <c r="AF399" s="457"/>
      <c r="AG399" s="457"/>
      <c r="AH399" s="457"/>
      <c r="AI399" s="457"/>
      <c r="AJ399" s="457"/>
      <c r="AK399" s="457"/>
      <c r="AL399" s="457"/>
      <c r="AM399" s="457"/>
      <c r="AN399" s="457"/>
      <c r="AO399" s="457"/>
      <c r="AP399" s="457"/>
      <c r="AQ399" s="457"/>
      <c r="AR399" s="457"/>
    </row>
    <row r="400" spans="1:44" ht="15.75" customHeight="1">
      <c r="A400" s="457"/>
      <c r="B400" s="487"/>
      <c r="C400" s="458"/>
      <c r="D400" s="458"/>
      <c r="E400" s="458"/>
      <c r="F400" s="457"/>
      <c r="G400" s="457"/>
      <c r="H400" s="457"/>
      <c r="I400" s="457"/>
      <c r="J400" s="457"/>
      <c r="K400" s="457"/>
      <c r="L400" s="457"/>
      <c r="M400" s="457"/>
      <c r="N400" s="457"/>
      <c r="O400" s="457"/>
      <c r="P400" s="457"/>
      <c r="Q400" s="457"/>
      <c r="R400" s="457"/>
      <c r="S400" s="457"/>
      <c r="T400" s="457"/>
      <c r="U400" s="457"/>
      <c r="V400" s="457"/>
      <c r="W400" s="457"/>
      <c r="X400" s="457"/>
      <c r="Y400" s="457"/>
      <c r="Z400" s="457"/>
      <c r="AA400" s="457"/>
      <c r="AB400" s="457"/>
      <c r="AC400" s="457"/>
      <c r="AD400" s="457"/>
      <c r="AE400" s="457"/>
      <c r="AF400" s="457"/>
      <c r="AG400" s="457"/>
      <c r="AH400" s="457"/>
      <c r="AI400" s="457"/>
      <c r="AJ400" s="457"/>
      <c r="AK400" s="457"/>
      <c r="AL400" s="457"/>
      <c r="AM400" s="457"/>
      <c r="AN400" s="457"/>
      <c r="AO400" s="457"/>
      <c r="AP400" s="457"/>
      <c r="AQ400" s="457"/>
      <c r="AR400" s="457"/>
    </row>
    <row r="401" spans="1:44" ht="15.75" customHeight="1">
      <c r="A401" s="457"/>
      <c r="B401" s="487"/>
      <c r="C401" s="458"/>
      <c r="D401" s="458"/>
      <c r="E401" s="458"/>
      <c r="F401" s="457"/>
      <c r="G401" s="457"/>
      <c r="H401" s="457"/>
      <c r="I401" s="457"/>
      <c r="J401" s="457"/>
      <c r="K401" s="457"/>
      <c r="L401" s="457"/>
      <c r="M401" s="457"/>
      <c r="N401" s="457"/>
      <c r="O401" s="457"/>
      <c r="P401" s="457"/>
      <c r="Q401" s="457"/>
      <c r="R401" s="457"/>
      <c r="S401" s="457"/>
      <c r="T401" s="457"/>
      <c r="U401" s="457"/>
      <c r="V401" s="457"/>
      <c r="W401" s="457"/>
      <c r="X401" s="457"/>
      <c r="Y401" s="457"/>
      <c r="Z401" s="457"/>
      <c r="AA401" s="457"/>
      <c r="AB401" s="457"/>
      <c r="AC401" s="457"/>
      <c r="AD401" s="457"/>
      <c r="AE401" s="457"/>
      <c r="AF401" s="457"/>
      <c r="AG401" s="457"/>
      <c r="AH401" s="457"/>
      <c r="AI401" s="457"/>
      <c r="AJ401" s="457"/>
      <c r="AK401" s="457"/>
      <c r="AL401" s="457"/>
      <c r="AM401" s="457"/>
      <c r="AN401" s="457"/>
      <c r="AO401" s="457"/>
      <c r="AP401" s="457"/>
      <c r="AQ401" s="457"/>
      <c r="AR401" s="457"/>
    </row>
    <row r="402" spans="1:44" ht="15.75" customHeight="1">
      <c r="A402" s="457"/>
      <c r="B402" s="487"/>
      <c r="C402" s="458"/>
      <c r="D402" s="458"/>
      <c r="E402" s="458"/>
      <c r="F402" s="457"/>
      <c r="G402" s="457"/>
      <c r="H402" s="457"/>
      <c r="I402" s="457"/>
      <c r="J402" s="457"/>
      <c r="K402" s="457"/>
      <c r="L402" s="457"/>
      <c r="M402" s="457"/>
      <c r="N402" s="457"/>
      <c r="O402" s="457"/>
      <c r="P402" s="457"/>
      <c r="Q402" s="457"/>
      <c r="R402" s="457"/>
      <c r="S402" s="457"/>
      <c r="T402" s="457"/>
      <c r="U402" s="457"/>
      <c r="V402" s="457"/>
      <c r="W402" s="457"/>
      <c r="X402" s="457"/>
      <c r="Y402" s="457"/>
      <c r="Z402" s="457"/>
      <c r="AA402" s="457"/>
      <c r="AB402" s="457"/>
      <c r="AC402" s="457"/>
      <c r="AD402" s="457"/>
      <c r="AE402" s="457"/>
      <c r="AF402" s="457"/>
      <c r="AG402" s="457"/>
      <c r="AH402" s="457"/>
      <c r="AI402" s="457"/>
      <c r="AJ402" s="457"/>
      <c r="AK402" s="457"/>
      <c r="AL402" s="457"/>
      <c r="AM402" s="457"/>
      <c r="AN402" s="457"/>
      <c r="AO402" s="457"/>
      <c r="AP402" s="457"/>
      <c r="AQ402" s="457"/>
      <c r="AR402" s="457"/>
    </row>
    <row r="403" spans="1:44" ht="15.75" customHeight="1">
      <c r="A403" s="457"/>
      <c r="B403" s="487"/>
      <c r="C403" s="458"/>
      <c r="D403" s="458"/>
      <c r="E403" s="458"/>
      <c r="F403" s="457"/>
      <c r="G403" s="457"/>
      <c r="H403" s="457"/>
      <c r="I403" s="457"/>
      <c r="J403" s="457"/>
      <c r="K403" s="457"/>
      <c r="L403" s="457"/>
      <c r="M403" s="457"/>
      <c r="N403" s="457"/>
      <c r="O403" s="457"/>
      <c r="P403" s="457"/>
      <c r="Q403" s="457"/>
      <c r="R403" s="457"/>
      <c r="S403" s="457"/>
      <c r="T403" s="457"/>
      <c r="U403" s="457"/>
      <c r="V403" s="457"/>
      <c r="W403" s="457"/>
      <c r="X403" s="457"/>
      <c r="Y403" s="457"/>
      <c r="Z403" s="457"/>
      <c r="AA403" s="457"/>
      <c r="AB403" s="457"/>
      <c r="AC403" s="457"/>
      <c r="AD403" s="457"/>
      <c r="AE403" s="457"/>
      <c r="AF403" s="457"/>
      <c r="AG403" s="457"/>
      <c r="AH403" s="457"/>
      <c r="AI403" s="457"/>
      <c r="AJ403" s="457"/>
      <c r="AK403" s="457"/>
      <c r="AL403" s="457"/>
      <c r="AM403" s="457"/>
      <c r="AN403" s="457"/>
      <c r="AO403" s="457"/>
      <c r="AP403" s="457"/>
      <c r="AQ403" s="457"/>
      <c r="AR403" s="457"/>
    </row>
    <row r="404" spans="1:44" ht="15.75" customHeight="1">
      <c r="A404" s="457"/>
      <c r="B404" s="487"/>
      <c r="C404" s="458"/>
      <c r="D404" s="458"/>
      <c r="E404" s="458"/>
      <c r="F404" s="457"/>
      <c r="G404" s="457"/>
      <c r="H404" s="457"/>
      <c r="I404" s="457"/>
      <c r="J404" s="457"/>
      <c r="K404" s="457"/>
      <c r="L404" s="457"/>
      <c r="M404" s="457"/>
      <c r="N404" s="457"/>
      <c r="O404" s="457"/>
      <c r="P404" s="457"/>
      <c r="Q404" s="457"/>
      <c r="R404" s="457"/>
      <c r="S404" s="457"/>
      <c r="T404" s="457"/>
      <c r="U404" s="457"/>
      <c r="V404" s="457"/>
      <c r="W404" s="457"/>
      <c r="X404" s="457"/>
      <c r="Y404" s="457"/>
      <c r="Z404" s="457"/>
      <c r="AA404" s="457"/>
      <c r="AB404" s="457"/>
      <c r="AC404" s="457"/>
      <c r="AD404" s="457"/>
      <c r="AE404" s="457"/>
      <c r="AF404" s="457"/>
      <c r="AG404" s="457"/>
      <c r="AH404" s="457"/>
      <c r="AI404" s="457"/>
      <c r="AJ404" s="457"/>
      <c r="AK404" s="457"/>
      <c r="AL404" s="457"/>
      <c r="AM404" s="457"/>
      <c r="AN404" s="457"/>
      <c r="AO404" s="457"/>
      <c r="AP404" s="457"/>
      <c r="AQ404" s="457"/>
      <c r="AR404" s="457"/>
    </row>
    <row r="405" spans="1:44" ht="15.75" customHeight="1">
      <c r="A405" s="457"/>
      <c r="B405" s="487"/>
      <c r="C405" s="458"/>
      <c r="D405" s="458"/>
      <c r="E405" s="458"/>
      <c r="F405" s="457"/>
      <c r="G405" s="457"/>
      <c r="H405" s="457"/>
      <c r="I405" s="457"/>
      <c r="J405" s="457"/>
      <c r="K405" s="457"/>
      <c r="L405" s="457"/>
      <c r="M405" s="457"/>
      <c r="N405" s="457"/>
      <c r="O405" s="457"/>
      <c r="P405" s="457"/>
      <c r="Q405" s="457"/>
      <c r="R405" s="457"/>
      <c r="S405" s="457"/>
      <c r="T405" s="457"/>
      <c r="U405" s="457"/>
      <c r="V405" s="457"/>
      <c r="W405" s="457"/>
      <c r="X405" s="457"/>
      <c r="Y405" s="457"/>
      <c r="Z405" s="457"/>
      <c r="AA405" s="457"/>
      <c r="AB405" s="457"/>
      <c r="AC405" s="457"/>
      <c r="AD405" s="457"/>
      <c r="AE405" s="457"/>
      <c r="AF405" s="457"/>
      <c r="AG405" s="457"/>
      <c r="AH405" s="457"/>
      <c r="AI405" s="457"/>
      <c r="AJ405" s="457"/>
      <c r="AK405" s="457"/>
      <c r="AL405" s="457"/>
      <c r="AM405" s="457"/>
      <c r="AN405" s="457"/>
      <c r="AO405" s="457"/>
      <c r="AP405" s="457"/>
      <c r="AQ405" s="457"/>
      <c r="AR405" s="457"/>
    </row>
    <row r="406" spans="1:44" ht="15.75" customHeight="1">
      <c r="A406" s="457"/>
      <c r="B406" s="487"/>
      <c r="C406" s="458"/>
      <c r="D406" s="458"/>
      <c r="E406" s="458"/>
      <c r="F406" s="457"/>
      <c r="G406" s="457"/>
      <c r="H406" s="457"/>
      <c r="I406" s="457"/>
      <c r="J406" s="457"/>
      <c r="K406" s="457"/>
      <c r="L406" s="457"/>
      <c r="M406" s="457"/>
      <c r="N406" s="457"/>
      <c r="O406" s="457"/>
      <c r="P406" s="457"/>
      <c r="Q406" s="457"/>
      <c r="R406" s="457"/>
      <c r="S406" s="457"/>
      <c r="T406" s="457"/>
      <c r="U406" s="457"/>
      <c r="V406" s="457"/>
      <c r="W406" s="457"/>
      <c r="X406" s="457"/>
      <c r="Y406" s="457"/>
      <c r="Z406" s="457"/>
      <c r="AA406" s="457"/>
      <c r="AB406" s="457"/>
      <c r="AC406" s="457"/>
      <c r="AD406" s="457"/>
      <c r="AE406" s="457"/>
      <c r="AF406" s="457"/>
      <c r="AG406" s="457"/>
      <c r="AH406" s="457"/>
      <c r="AI406" s="457"/>
      <c r="AJ406" s="457"/>
      <c r="AK406" s="457"/>
      <c r="AL406" s="457"/>
      <c r="AM406" s="457"/>
      <c r="AN406" s="457"/>
      <c r="AO406" s="457"/>
      <c r="AP406" s="457"/>
      <c r="AQ406" s="457"/>
      <c r="AR406" s="457"/>
    </row>
    <row r="407" spans="1:44" ht="15.75" customHeight="1">
      <c r="A407" s="457"/>
      <c r="B407" s="487"/>
      <c r="C407" s="458"/>
      <c r="D407" s="458"/>
      <c r="E407" s="458"/>
      <c r="F407" s="457"/>
      <c r="G407" s="457"/>
      <c r="H407" s="457"/>
      <c r="I407" s="457"/>
      <c r="J407" s="457"/>
      <c r="K407" s="457"/>
      <c r="L407" s="457"/>
      <c r="M407" s="457"/>
      <c r="N407" s="457"/>
      <c r="O407" s="457"/>
      <c r="P407" s="457"/>
      <c r="Q407" s="457"/>
      <c r="R407" s="457"/>
      <c r="S407" s="457"/>
      <c r="T407" s="457"/>
      <c r="U407" s="457"/>
      <c r="V407" s="457"/>
      <c r="W407" s="457"/>
      <c r="X407" s="457"/>
      <c r="Y407" s="457"/>
      <c r="Z407" s="457"/>
      <c r="AA407" s="457"/>
      <c r="AB407" s="457"/>
      <c r="AC407" s="457"/>
      <c r="AD407" s="457"/>
      <c r="AE407" s="457"/>
      <c r="AF407" s="457"/>
      <c r="AG407" s="457"/>
      <c r="AH407" s="457"/>
      <c r="AI407" s="457"/>
      <c r="AJ407" s="457"/>
      <c r="AK407" s="457"/>
      <c r="AL407" s="457"/>
      <c r="AM407" s="457"/>
      <c r="AN407" s="457"/>
      <c r="AO407" s="457"/>
      <c r="AP407" s="457"/>
      <c r="AQ407" s="457"/>
      <c r="AR407" s="457"/>
    </row>
    <row r="408" spans="1:44" ht="15.75" customHeight="1">
      <c r="A408" s="457"/>
      <c r="B408" s="487"/>
      <c r="C408" s="458"/>
      <c r="D408" s="458"/>
      <c r="E408" s="458"/>
      <c r="F408" s="457"/>
      <c r="G408" s="457"/>
      <c r="H408" s="457"/>
      <c r="I408" s="457"/>
      <c r="J408" s="457"/>
      <c r="K408" s="457"/>
      <c r="L408" s="457"/>
      <c r="M408" s="457"/>
      <c r="N408" s="457"/>
      <c r="O408" s="457"/>
      <c r="P408" s="457"/>
      <c r="Q408" s="457"/>
      <c r="R408" s="457"/>
      <c r="S408" s="457"/>
      <c r="T408" s="457"/>
      <c r="U408" s="457"/>
      <c r="V408" s="457"/>
      <c r="W408" s="457"/>
      <c r="X408" s="457"/>
      <c r="Y408" s="457"/>
      <c r="Z408" s="457"/>
      <c r="AA408" s="457"/>
      <c r="AB408" s="457"/>
      <c r="AC408" s="457"/>
      <c r="AD408" s="457"/>
      <c r="AE408" s="457"/>
      <c r="AF408" s="457"/>
      <c r="AG408" s="457"/>
      <c r="AH408" s="457"/>
      <c r="AI408" s="457"/>
      <c r="AJ408" s="457"/>
      <c r="AK408" s="457"/>
      <c r="AL408" s="457"/>
      <c r="AM408" s="457"/>
      <c r="AN408" s="457"/>
      <c r="AO408" s="457"/>
      <c r="AP408" s="457"/>
      <c r="AQ408" s="457"/>
      <c r="AR408" s="457"/>
    </row>
    <row r="409" spans="1:44" ht="15.75" customHeight="1">
      <c r="A409" s="457"/>
      <c r="B409" s="487"/>
      <c r="C409" s="458"/>
      <c r="D409" s="458"/>
      <c r="E409" s="458"/>
      <c r="F409" s="457"/>
      <c r="G409" s="457"/>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c r="AG409" s="457"/>
      <c r="AH409" s="457"/>
      <c r="AI409" s="457"/>
      <c r="AJ409" s="457"/>
      <c r="AK409" s="457"/>
      <c r="AL409" s="457"/>
      <c r="AM409" s="457"/>
      <c r="AN409" s="457"/>
      <c r="AO409" s="457"/>
      <c r="AP409" s="457"/>
      <c r="AQ409" s="457"/>
      <c r="AR409" s="457"/>
    </row>
    <row r="410" spans="1:44" ht="15.75" customHeight="1">
      <c r="A410" s="457"/>
      <c r="B410" s="487"/>
      <c r="C410" s="458"/>
      <c r="D410" s="458"/>
      <c r="E410" s="458"/>
      <c r="F410" s="457"/>
      <c r="G410" s="457"/>
      <c r="H410" s="457"/>
      <c r="I410" s="457"/>
      <c r="J410" s="457"/>
      <c r="K410" s="457"/>
      <c r="L410" s="457"/>
      <c r="M410" s="457"/>
      <c r="N410" s="457"/>
      <c r="O410" s="457"/>
      <c r="P410" s="457"/>
      <c r="Q410" s="457"/>
      <c r="R410" s="457"/>
      <c r="S410" s="457"/>
      <c r="T410" s="457"/>
      <c r="U410" s="457"/>
      <c r="V410" s="457"/>
      <c r="W410" s="457"/>
      <c r="X410" s="457"/>
      <c r="Y410" s="457"/>
      <c r="Z410" s="457"/>
      <c r="AA410" s="457"/>
      <c r="AB410" s="457"/>
      <c r="AC410" s="457"/>
      <c r="AD410" s="457"/>
      <c r="AE410" s="457"/>
      <c r="AF410" s="457"/>
      <c r="AG410" s="457"/>
      <c r="AH410" s="457"/>
      <c r="AI410" s="457"/>
      <c r="AJ410" s="457"/>
      <c r="AK410" s="457"/>
      <c r="AL410" s="457"/>
      <c r="AM410" s="457"/>
      <c r="AN410" s="457"/>
      <c r="AO410" s="457"/>
      <c r="AP410" s="457"/>
      <c r="AQ410" s="457"/>
      <c r="AR410" s="457"/>
    </row>
    <row r="411" spans="1:44" ht="15.75" customHeight="1">
      <c r="A411" s="457"/>
      <c r="B411" s="487"/>
      <c r="C411" s="458"/>
      <c r="D411" s="458"/>
      <c r="E411" s="458"/>
      <c r="F411" s="457"/>
      <c r="G411" s="457"/>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c r="AG411" s="457"/>
      <c r="AH411" s="457"/>
      <c r="AI411" s="457"/>
      <c r="AJ411" s="457"/>
      <c r="AK411" s="457"/>
      <c r="AL411" s="457"/>
      <c r="AM411" s="457"/>
      <c r="AN411" s="457"/>
      <c r="AO411" s="457"/>
      <c r="AP411" s="457"/>
      <c r="AQ411" s="457"/>
      <c r="AR411" s="457"/>
    </row>
    <row r="412" spans="1:44" ht="15.75" customHeight="1">
      <c r="A412" s="457"/>
      <c r="B412" s="487"/>
      <c r="C412" s="458"/>
      <c r="D412" s="458"/>
      <c r="E412" s="458"/>
      <c r="F412" s="457"/>
      <c r="G412" s="457"/>
      <c r="H412" s="457"/>
      <c r="I412" s="457"/>
      <c r="J412" s="457"/>
      <c r="K412" s="457"/>
      <c r="L412" s="457"/>
      <c r="M412" s="457"/>
      <c r="N412" s="457"/>
      <c r="O412" s="457"/>
      <c r="P412" s="457"/>
      <c r="Q412" s="457"/>
      <c r="R412" s="457"/>
      <c r="S412" s="457"/>
      <c r="T412" s="457"/>
      <c r="U412" s="457"/>
      <c r="V412" s="457"/>
      <c r="W412" s="457"/>
      <c r="X412" s="457"/>
      <c r="Y412" s="457"/>
      <c r="Z412" s="457"/>
      <c r="AA412" s="457"/>
      <c r="AB412" s="457"/>
      <c r="AC412" s="457"/>
      <c r="AD412" s="457"/>
      <c r="AE412" s="457"/>
      <c r="AF412" s="457"/>
      <c r="AG412" s="457"/>
      <c r="AH412" s="457"/>
      <c r="AI412" s="457"/>
      <c r="AJ412" s="457"/>
      <c r="AK412" s="457"/>
      <c r="AL412" s="457"/>
      <c r="AM412" s="457"/>
      <c r="AN412" s="457"/>
      <c r="AO412" s="457"/>
      <c r="AP412" s="457"/>
      <c r="AQ412" s="457"/>
      <c r="AR412" s="457"/>
    </row>
    <row r="413" spans="1:44" ht="15.75" customHeight="1">
      <c r="A413" s="457"/>
      <c r="B413" s="487"/>
      <c r="C413" s="458"/>
      <c r="D413" s="458"/>
      <c r="E413" s="458"/>
      <c r="F413" s="457"/>
      <c r="G413" s="457"/>
      <c r="H413" s="457"/>
      <c r="I413" s="457"/>
      <c r="J413" s="457"/>
      <c r="K413" s="457"/>
      <c r="L413" s="457"/>
      <c r="M413" s="457"/>
      <c r="N413" s="457"/>
      <c r="O413" s="457"/>
      <c r="P413" s="457"/>
      <c r="Q413" s="457"/>
      <c r="R413" s="457"/>
      <c r="S413" s="457"/>
      <c r="T413" s="457"/>
      <c r="U413" s="457"/>
      <c r="V413" s="457"/>
      <c r="W413" s="457"/>
      <c r="X413" s="457"/>
      <c r="Y413" s="457"/>
      <c r="Z413" s="457"/>
      <c r="AA413" s="457"/>
      <c r="AB413" s="457"/>
      <c r="AC413" s="457"/>
      <c r="AD413" s="457"/>
      <c r="AE413" s="457"/>
      <c r="AF413" s="457"/>
      <c r="AG413" s="457"/>
      <c r="AH413" s="457"/>
      <c r="AI413" s="457"/>
      <c r="AJ413" s="457"/>
      <c r="AK413" s="457"/>
      <c r="AL413" s="457"/>
      <c r="AM413" s="457"/>
      <c r="AN413" s="457"/>
      <c r="AO413" s="457"/>
      <c r="AP413" s="457"/>
      <c r="AQ413" s="457"/>
      <c r="AR413" s="457"/>
    </row>
    <row r="414" spans="1:44" ht="15.75" customHeight="1">
      <c r="A414" s="457"/>
      <c r="B414" s="487"/>
      <c r="C414" s="458"/>
      <c r="D414" s="458"/>
      <c r="E414" s="458"/>
      <c r="F414" s="457"/>
      <c r="G414" s="457"/>
      <c r="H414" s="457"/>
      <c r="I414" s="457"/>
      <c r="J414" s="457"/>
      <c r="K414" s="457"/>
      <c r="L414" s="457"/>
      <c r="M414" s="457"/>
      <c r="N414" s="457"/>
      <c r="O414" s="457"/>
      <c r="P414" s="457"/>
      <c r="Q414" s="457"/>
      <c r="R414" s="457"/>
      <c r="S414" s="457"/>
      <c r="T414" s="457"/>
      <c r="U414" s="457"/>
      <c r="V414" s="457"/>
      <c r="W414" s="457"/>
      <c r="X414" s="457"/>
      <c r="Y414" s="457"/>
      <c r="Z414" s="457"/>
      <c r="AA414" s="457"/>
      <c r="AB414" s="457"/>
      <c r="AC414" s="457"/>
      <c r="AD414" s="457"/>
      <c r="AE414" s="457"/>
      <c r="AF414" s="457"/>
      <c r="AG414" s="457"/>
      <c r="AH414" s="457"/>
      <c r="AI414" s="457"/>
      <c r="AJ414" s="457"/>
      <c r="AK414" s="457"/>
      <c r="AL414" s="457"/>
      <c r="AM414" s="457"/>
      <c r="AN414" s="457"/>
      <c r="AO414" s="457"/>
      <c r="AP414" s="457"/>
      <c r="AQ414" s="457"/>
      <c r="AR414" s="457"/>
    </row>
    <row r="415" spans="1:44" ht="15.75" customHeight="1">
      <c r="A415" s="457"/>
      <c r="B415" s="487"/>
      <c r="C415" s="458"/>
      <c r="D415" s="458"/>
      <c r="E415" s="458"/>
      <c r="F415" s="457"/>
      <c r="G415" s="457"/>
      <c r="H415" s="457"/>
      <c r="I415" s="457"/>
      <c r="J415" s="457"/>
      <c r="K415" s="457"/>
      <c r="L415" s="457"/>
      <c r="M415" s="457"/>
      <c r="N415" s="457"/>
      <c r="O415" s="457"/>
      <c r="P415" s="457"/>
      <c r="Q415" s="457"/>
      <c r="R415" s="457"/>
      <c r="S415" s="457"/>
      <c r="T415" s="457"/>
      <c r="U415" s="457"/>
      <c r="V415" s="457"/>
      <c r="W415" s="457"/>
      <c r="X415" s="457"/>
      <c r="Y415" s="457"/>
      <c r="Z415" s="457"/>
      <c r="AA415" s="457"/>
      <c r="AB415" s="457"/>
      <c r="AC415" s="457"/>
      <c r="AD415" s="457"/>
      <c r="AE415" s="457"/>
      <c r="AF415" s="457"/>
      <c r="AG415" s="457"/>
      <c r="AH415" s="457"/>
      <c r="AI415" s="457"/>
      <c r="AJ415" s="457"/>
      <c r="AK415" s="457"/>
      <c r="AL415" s="457"/>
      <c r="AM415" s="457"/>
      <c r="AN415" s="457"/>
      <c r="AO415" s="457"/>
      <c r="AP415" s="457"/>
      <c r="AQ415" s="457"/>
      <c r="AR415" s="457"/>
    </row>
    <row r="416" spans="1:44" ht="15.75" customHeight="1">
      <c r="A416" s="457"/>
      <c r="B416" s="487"/>
      <c r="C416" s="458"/>
      <c r="D416" s="458"/>
      <c r="E416" s="458"/>
      <c r="F416" s="457"/>
      <c r="G416" s="457"/>
      <c r="H416" s="457"/>
      <c r="I416" s="457"/>
      <c r="J416" s="457"/>
      <c r="K416" s="457"/>
      <c r="L416" s="457"/>
      <c r="M416" s="457"/>
      <c r="N416" s="457"/>
      <c r="O416" s="457"/>
      <c r="P416" s="457"/>
      <c r="Q416" s="457"/>
      <c r="R416" s="457"/>
      <c r="S416" s="457"/>
      <c r="T416" s="457"/>
      <c r="U416" s="457"/>
      <c r="V416" s="457"/>
      <c r="W416" s="457"/>
      <c r="X416" s="457"/>
      <c r="Y416" s="457"/>
      <c r="Z416" s="457"/>
      <c r="AA416" s="457"/>
      <c r="AB416" s="457"/>
      <c r="AC416" s="457"/>
      <c r="AD416" s="457"/>
      <c r="AE416" s="457"/>
      <c r="AF416" s="457"/>
      <c r="AG416" s="457"/>
      <c r="AH416" s="457"/>
      <c r="AI416" s="457"/>
      <c r="AJ416" s="457"/>
      <c r="AK416" s="457"/>
      <c r="AL416" s="457"/>
      <c r="AM416" s="457"/>
      <c r="AN416" s="457"/>
      <c r="AO416" s="457"/>
      <c r="AP416" s="457"/>
      <c r="AQ416" s="457"/>
      <c r="AR416" s="457"/>
    </row>
    <row r="417" spans="1:44" ht="15.75" customHeight="1">
      <c r="A417" s="457"/>
      <c r="B417" s="487"/>
      <c r="C417" s="458"/>
      <c r="D417" s="458"/>
      <c r="E417" s="458"/>
      <c r="F417" s="457"/>
      <c r="G417" s="457"/>
      <c r="H417" s="457"/>
      <c r="I417" s="457"/>
      <c r="J417" s="457"/>
      <c r="K417" s="457"/>
      <c r="L417" s="457"/>
      <c r="M417" s="457"/>
      <c r="N417" s="457"/>
      <c r="O417" s="457"/>
      <c r="P417" s="457"/>
      <c r="Q417" s="457"/>
      <c r="R417" s="457"/>
      <c r="S417" s="457"/>
      <c r="T417" s="457"/>
      <c r="U417" s="457"/>
      <c r="V417" s="457"/>
      <c r="W417" s="457"/>
      <c r="X417" s="457"/>
      <c r="Y417" s="457"/>
      <c r="Z417" s="457"/>
      <c r="AA417" s="457"/>
      <c r="AB417" s="457"/>
      <c r="AC417" s="457"/>
      <c r="AD417" s="457"/>
      <c r="AE417" s="457"/>
      <c r="AF417" s="457"/>
      <c r="AG417" s="457"/>
      <c r="AH417" s="457"/>
      <c r="AI417" s="457"/>
      <c r="AJ417" s="457"/>
      <c r="AK417" s="457"/>
      <c r="AL417" s="457"/>
      <c r="AM417" s="457"/>
      <c r="AN417" s="457"/>
      <c r="AO417" s="457"/>
      <c r="AP417" s="457"/>
      <c r="AQ417" s="457"/>
      <c r="AR417" s="457"/>
    </row>
    <row r="418" spans="1:44" ht="15.75" customHeight="1">
      <c r="A418" s="457"/>
      <c r="B418" s="487"/>
      <c r="C418" s="458"/>
      <c r="D418" s="458"/>
      <c r="E418" s="458"/>
      <c r="F418" s="457"/>
      <c r="G418" s="457"/>
      <c r="H418" s="457"/>
      <c r="I418" s="457"/>
      <c r="J418" s="457"/>
      <c r="K418" s="457"/>
      <c r="L418" s="457"/>
      <c r="M418" s="457"/>
      <c r="N418" s="457"/>
      <c r="O418" s="457"/>
      <c r="P418" s="457"/>
      <c r="Q418" s="457"/>
      <c r="R418" s="457"/>
      <c r="S418" s="457"/>
      <c r="T418" s="457"/>
      <c r="U418" s="457"/>
      <c r="V418" s="457"/>
      <c r="W418" s="457"/>
      <c r="X418" s="457"/>
      <c r="Y418" s="457"/>
      <c r="Z418" s="457"/>
      <c r="AA418" s="457"/>
      <c r="AB418" s="457"/>
      <c r="AC418" s="457"/>
      <c r="AD418" s="457"/>
      <c r="AE418" s="457"/>
      <c r="AF418" s="457"/>
      <c r="AG418" s="457"/>
      <c r="AH418" s="457"/>
      <c r="AI418" s="457"/>
      <c r="AJ418" s="457"/>
      <c r="AK418" s="457"/>
      <c r="AL418" s="457"/>
      <c r="AM418" s="457"/>
      <c r="AN418" s="457"/>
      <c r="AO418" s="457"/>
      <c r="AP418" s="457"/>
      <c r="AQ418" s="457"/>
      <c r="AR418" s="457"/>
    </row>
    <row r="419" spans="1:44" ht="15.75" customHeight="1">
      <c r="A419" s="457"/>
      <c r="B419" s="487"/>
      <c r="C419" s="458"/>
      <c r="D419" s="458"/>
      <c r="E419" s="458"/>
      <c r="F419" s="457"/>
      <c r="G419" s="457"/>
      <c r="H419" s="457"/>
      <c r="I419" s="457"/>
      <c r="J419" s="457"/>
      <c r="K419" s="457"/>
      <c r="L419" s="457"/>
      <c r="M419" s="457"/>
      <c r="N419" s="457"/>
      <c r="O419" s="457"/>
      <c r="P419" s="457"/>
      <c r="Q419" s="457"/>
      <c r="R419" s="457"/>
      <c r="S419" s="457"/>
      <c r="T419" s="457"/>
      <c r="U419" s="457"/>
      <c r="V419" s="457"/>
      <c r="W419" s="457"/>
      <c r="X419" s="457"/>
      <c r="Y419" s="457"/>
      <c r="Z419" s="457"/>
      <c r="AA419" s="457"/>
      <c r="AB419" s="457"/>
      <c r="AC419" s="457"/>
      <c r="AD419" s="457"/>
      <c r="AE419" s="457"/>
      <c r="AF419" s="457"/>
      <c r="AG419" s="457"/>
      <c r="AH419" s="457"/>
      <c r="AI419" s="457"/>
      <c r="AJ419" s="457"/>
      <c r="AK419" s="457"/>
      <c r="AL419" s="457"/>
      <c r="AM419" s="457"/>
      <c r="AN419" s="457"/>
      <c r="AO419" s="457"/>
      <c r="AP419" s="457"/>
      <c r="AQ419" s="457"/>
      <c r="AR419" s="457"/>
    </row>
    <row r="420" spans="1:44" ht="15.75" customHeight="1">
      <c r="A420" s="457"/>
      <c r="B420" s="487"/>
      <c r="C420" s="458"/>
      <c r="D420" s="458"/>
      <c r="E420" s="458"/>
      <c r="F420" s="457"/>
      <c r="G420" s="457"/>
      <c r="H420" s="457"/>
      <c r="I420" s="457"/>
      <c r="J420" s="457"/>
      <c r="K420" s="457"/>
      <c r="L420" s="457"/>
      <c r="M420" s="457"/>
      <c r="N420" s="457"/>
      <c r="O420" s="457"/>
      <c r="P420" s="457"/>
      <c r="Q420" s="457"/>
      <c r="R420" s="457"/>
      <c r="S420" s="457"/>
      <c r="T420" s="457"/>
      <c r="U420" s="457"/>
      <c r="V420" s="457"/>
      <c r="W420" s="457"/>
      <c r="X420" s="457"/>
      <c r="Y420" s="457"/>
      <c r="Z420" s="457"/>
      <c r="AA420" s="457"/>
      <c r="AB420" s="457"/>
      <c r="AC420" s="457"/>
      <c r="AD420" s="457"/>
      <c r="AE420" s="457"/>
      <c r="AF420" s="457"/>
      <c r="AG420" s="457"/>
      <c r="AH420" s="457"/>
      <c r="AI420" s="457"/>
      <c r="AJ420" s="457"/>
      <c r="AK420" s="457"/>
      <c r="AL420" s="457"/>
      <c r="AM420" s="457"/>
      <c r="AN420" s="457"/>
      <c r="AO420" s="457"/>
      <c r="AP420" s="457"/>
      <c r="AQ420" s="457"/>
      <c r="AR420" s="457"/>
    </row>
    <row r="421" spans="1:44" ht="15.75" customHeight="1">
      <c r="A421" s="457"/>
      <c r="B421" s="487"/>
      <c r="C421" s="458"/>
      <c r="D421" s="458"/>
      <c r="E421" s="458"/>
      <c r="F421" s="457"/>
      <c r="G421" s="457"/>
      <c r="H421" s="457"/>
      <c r="I421" s="457"/>
      <c r="J421" s="457"/>
      <c r="K421" s="457"/>
      <c r="L421" s="457"/>
      <c r="M421" s="457"/>
      <c r="N421" s="457"/>
      <c r="O421" s="457"/>
      <c r="P421" s="457"/>
      <c r="Q421" s="457"/>
      <c r="R421" s="457"/>
      <c r="S421" s="457"/>
      <c r="T421" s="457"/>
      <c r="U421" s="457"/>
      <c r="V421" s="457"/>
      <c r="W421" s="457"/>
      <c r="X421" s="457"/>
      <c r="Y421" s="457"/>
      <c r="Z421" s="457"/>
      <c r="AA421" s="457"/>
      <c r="AB421" s="457"/>
      <c r="AC421" s="457"/>
      <c r="AD421" s="457"/>
      <c r="AE421" s="457"/>
      <c r="AF421" s="457"/>
      <c r="AG421" s="457"/>
      <c r="AH421" s="457"/>
      <c r="AI421" s="457"/>
      <c r="AJ421" s="457"/>
      <c r="AK421" s="457"/>
      <c r="AL421" s="457"/>
      <c r="AM421" s="457"/>
      <c r="AN421" s="457"/>
      <c r="AO421" s="457"/>
      <c r="AP421" s="457"/>
      <c r="AQ421" s="457"/>
      <c r="AR421" s="457"/>
    </row>
    <row r="422" spans="1:44" ht="15.75" customHeight="1">
      <c r="A422" s="457"/>
      <c r="B422" s="487"/>
      <c r="C422" s="458"/>
      <c r="D422" s="458"/>
      <c r="E422" s="458"/>
      <c r="F422" s="457"/>
      <c r="G422" s="457"/>
      <c r="H422" s="457"/>
      <c r="I422" s="457"/>
      <c r="J422" s="457"/>
      <c r="K422" s="457"/>
      <c r="L422" s="457"/>
      <c r="M422" s="457"/>
      <c r="N422" s="457"/>
      <c r="O422" s="457"/>
      <c r="P422" s="457"/>
      <c r="Q422" s="457"/>
      <c r="R422" s="457"/>
      <c r="S422" s="457"/>
      <c r="T422" s="457"/>
      <c r="U422" s="457"/>
      <c r="V422" s="457"/>
      <c r="W422" s="457"/>
      <c r="X422" s="457"/>
      <c r="Y422" s="457"/>
      <c r="Z422" s="457"/>
      <c r="AA422" s="457"/>
      <c r="AB422" s="457"/>
      <c r="AC422" s="457"/>
      <c r="AD422" s="457"/>
      <c r="AE422" s="457"/>
      <c r="AF422" s="457"/>
      <c r="AG422" s="457"/>
      <c r="AH422" s="457"/>
      <c r="AI422" s="457"/>
      <c r="AJ422" s="457"/>
      <c r="AK422" s="457"/>
      <c r="AL422" s="457"/>
      <c r="AM422" s="457"/>
      <c r="AN422" s="457"/>
      <c r="AO422" s="457"/>
      <c r="AP422" s="457"/>
      <c r="AQ422" s="457"/>
      <c r="AR422" s="457"/>
    </row>
    <row r="423" spans="1:44" ht="15.75" customHeight="1">
      <c r="A423" s="457"/>
      <c r="B423" s="487"/>
      <c r="C423" s="458"/>
      <c r="D423" s="458"/>
      <c r="E423" s="458"/>
      <c r="F423" s="457"/>
      <c r="G423" s="457"/>
      <c r="H423" s="457"/>
      <c r="I423" s="457"/>
      <c r="J423" s="457"/>
      <c r="K423" s="457"/>
      <c r="L423" s="457"/>
      <c r="M423" s="457"/>
      <c r="N423" s="457"/>
      <c r="O423" s="457"/>
      <c r="P423" s="457"/>
      <c r="Q423" s="457"/>
      <c r="R423" s="457"/>
      <c r="S423" s="457"/>
      <c r="T423" s="457"/>
      <c r="U423" s="457"/>
      <c r="V423" s="457"/>
      <c r="W423" s="457"/>
      <c r="X423" s="457"/>
      <c r="Y423" s="457"/>
      <c r="Z423" s="457"/>
      <c r="AA423" s="457"/>
      <c r="AB423" s="457"/>
      <c r="AC423" s="457"/>
      <c r="AD423" s="457"/>
      <c r="AE423" s="457"/>
      <c r="AF423" s="457"/>
      <c r="AG423" s="457"/>
      <c r="AH423" s="457"/>
      <c r="AI423" s="457"/>
      <c r="AJ423" s="457"/>
      <c r="AK423" s="457"/>
      <c r="AL423" s="457"/>
      <c r="AM423" s="457"/>
      <c r="AN423" s="457"/>
      <c r="AO423" s="457"/>
      <c r="AP423" s="457"/>
      <c r="AQ423" s="457"/>
      <c r="AR423" s="457"/>
    </row>
    <row r="424" spans="1:44" ht="15.75" customHeight="1">
      <c r="A424" s="457"/>
      <c r="B424" s="487"/>
      <c r="C424" s="458"/>
      <c r="D424" s="458"/>
      <c r="E424" s="458"/>
      <c r="F424" s="457"/>
      <c r="G424" s="457"/>
      <c r="H424" s="457"/>
      <c r="I424" s="457"/>
      <c r="J424" s="457"/>
      <c r="K424" s="457"/>
      <c r="L424" s="457"/>
      <c r="M424" s="457"/>
      <c r="N424" s="457"/>
      <c r="O424" s="457"/>
      <c r="P424" s="457"/>
      <c r="Q424" s="457"/>
      <c r="R424" s="457"/>
      <c r="S424" s="457"/>
      <c r="T424" s="457"/>
      <c r="U424" s="457"/>
      <c r="V424" s="457"/>
      <c r="W424" s="457"/>
      <c r="X424" s="457"/>
      <c r="Y424" s="457"/>
      <c r="Z424" s="457"/>
      <c r="AA424" s="457"/>
      <c r="AB424" s="457"/>
      <c r="AC424" s="457"/>
      <c r="AD424" s="457"/>
      <c r="AE424" s="457"/>
      <c r="AF424" s="457"/>
      <c r="AG424" s="457"/>
      <c r="AH424" s="457"/>
      <c r="AI424" s="457"/>
      <c r="AJ424" s="457"/>
      <c r="AK424" s="457"/>
      <c r="AL424" s="457"/>
      <c r="AM424" s="457"/>
      <c r="AN424" s="457"/>
      <c r="AO424" s="457"/>
      <c r="AP424" s="457"/>
      <c r="AQ424" s="457"/>
      <c r="AR424" s="457"/>
    </row>
    <row r="425" spans="1:44" ht="15.75" customHeight="1">
      <c r="A425" s="457"/>
      <c r="B425" s="487"/>
      <c r="C425" s="458"/>
      <c r="D425" s="458"/>
      <c r="E425" s="458"/>
      <c r="F425" s="457"/>
      <c r="G425" s="457"/>
      <c r="H425" s="457"/>
      <c r="I425" s="457"/>
      <c r="J425" s="457"/>
      <c r="K425" s="457"/>
      <c r="L425" s="457"/>
      <c r="M425" s="457"/>
      <c r="N425" s="457"/>
      <c r="O425" s="457"/>
      <c r="P425" s="457"/>
      <c r="Q425" s="457"/>
      <c r="R425" s="457"/>
      <c r="S425" s="457"/>
      <c r="T425" s="457"/>
      <c r="U425" s="457"/>
      <c r="V425" s="457"/>
      <c r="W425" s="457"/>
      <c r="X425" s="457"/>
      <c r="Y425" s="457"/>
      <c r="Z425" s="457"/>
      <c r="AA425" s="457"/>
      <c r="AB425" s="457"/>
      <c r="AC425" s="457"/>
      <c r="AD425" s="457"/>
      <c r="AE425" s="457"/>
      <c r="AF425" s="457"/>
      <c r="AG425" s="457"/>
      <c r="AH425" s="457"/>
      <c r="AI425" s="457"/>
      <c r="AJ425" s="457"/>
      <c r="AK425" s="457"/>
      <c r="AL425" s="457"/>
      <c r="AM425" s="457"/>
      <c r="AN425" s="457"/>
      <c r="AO425" s="457"/>
      <c r="AP425" s="457"/>
      <c r="AQ425" s="457"/>
      <c r="AR425" s="457"/>
    </row>
    <row r="426" spans="1:44" ht="15.75" customHeight="1">
      <c r="A426" s="457"/>
      <c r="B426" s="487"/>
      <c r="C426" s="458"/>
      <c r="D426" s="458"/>
      <c r="E426" s="458"/>
      <c r="F426" s="457"/>
      <c r="G426" s="457"/>
      <c r="H426" s="457"/>
      <c r="I426" s="457"/>
      <c r="J426" s="457"/>
      <c r="K426" s="457"/>
      <c r="L426" s="457"/>
      <c r="M426" s="457"/>
      <c r="N426" s="457"/>
      <c r="O426" s="457"/>
      <c r="P426" s="457"/>
      <c r="Q426" s="457"/>
      <c r="R426" s="457"/>
      <c r="S426" s="457"/>
      <c r="T426" s="457"/>
      <c r="U426" s="457"/>
      <c r="V426" s="457"/>
      <c r="W426" s="457"/>
      <c r="X426" s="457"/>
      <c r="Y426" s="457"/>
      <c r="Z426" s="457"/>
      <c r="AA426" s="457"/>
      <c r="AB426" s="457"/>
      <c r="AC426" s="457"/>
      <c r="AD426" s="457"/>
      <c r="AE426" s="457"/>
      <c r="AF426" s="457"/>
      <c r="AG426" s="457"/>
      <c r="AH426" s="457"/>
      <c r="AI426" s="457"/>
      <c r="AJ426" s="457"/>
      <c r="AK426" s="457"/>
      <c r="AL426" s="457"/>
      <c r="AM426" s="457"/>
      <c r="AN426" s="457"/>
      <c r="AO426" s="457"/>
      <c r="AP426" s="457"/>
      <c r="AQ426" s="457"/>
      <c r="AR426" s="457"/>
    </row>
    <row r="427" spans="1:44" ht="15.75" customHeight="1">
      <c r="A427" s="457"/>
      <c r="B427" s="487"/>
      <c r="C427" s="458"/>
      <c r="D427" s="458"/>
      <c r="E427" s="458"/>
      <c r="F427" s="457"/>
      <c r="G427" s="457"/>
      <c r="H427" s="457"/>
      <c r="I427" s="457"/>
      <c r="J427" s="457"/>
      <c r="K427" s="457"/>
      <c r="L427" s="457"/>
      <c r="M427" s="457"/>
      <c r="N427" s="457"/>
      <c r="O427" s="457"/>
      <c r="P427" s="457"/>
      <c r="Q427" s="457"/>
      <c r="R427" s="457"/>
      <c r="S427" s="457"/>
      <c r="T427" s="457"/>
      <c r="U427" s="457"/>
      <c r="V427" s="457"/>
      <c r="W427" s="457"/>
      <c r="X427" s="457"/>
      <c r="Y427" s="457"/>
      <c r="Z427" s="457"/>
      <c r="AA427" s="457"/>
      <c r="AB427" s="457"/>
      <c r="AC427" s="457"/>
      <c r="AD427" s="457"/>
      <c r="AE427" s="457"/>
      <c r="AF427" s="457"/>
      <c r="AG427" s="457"/>
      <c r="AH427" s="457"/>
      <c r="AI427" s="457"/>
      <c r="AJ427" s="457"/>
      <c r="AK427" s="457"/>
      <c r="AL427" s="457"/>
      <c r="AM427" s="457"/>
      <c r="AN427" s="457"/>
      <c r="AO427" s="457"/>
      <c r="AP427" s="457"/>
      <c r="AQ427" s="457"/>
      <c r="AR427" s="457"/>
    </row>
    <row r="428" spans="1:44" ht="15.75" customHeight="1">
      <c r="A428" s="457"/>
      <c r="B428" s="487"/>
      <c r="C428" s="458"/>
      <c r="D428" s="458"/>
      <c r="E428" s="458"/>
      <c r="F428" s="457"/>
      <c r="G428" s="457"/>
      <c r="H428" s="457"/>
      <c r="I428" s="457"/>
      <c r="J428" s="457"/>
      <c r="K428" s="457"/>
      <c r="L428" s="457"/>
      <c r="M428" s="457"/>
      <c r="N428" s="457"/>
      <c r="O428" s="457"/>
      <c r="P428" s="457"/>
      <c r="Q428" s="457"/>
      <c r="R428" s="457"/>
      <c r="S428" s="457"/>
      <c r="T428" s="457"/>
      <c r="U428" s="457"/>
      <c r="V428" s="457"/>
      <c r="W428" s="457"/>
      <c r="X428" s="457"/>
      <c r="Y428" s="457"/>
      <c r="Z428" s="457"/>
      <c r="AA428" s="457"/>
      <c r="AB428" s="457"/>
      <c r="AC428" s="457"/>
      <c r="AD428" s="457"/>
      <c r="AE428" s="457"/>
      <c r="AF428" s="457"/>
      <c r="AG428" s="457"/>
      <c r="AH428" s="457"/>
      <c r="AI428" s="457"/>
      <c r="AJ428" s="457"/>
      <c r="AK428" s="457"/>
      <c r="AL428" s="457"/>
      <c r="AM428" s="457"/>
      <c r="AN428" s="457"/>
      <c r="AO428" s="457"/>
      <c r="AP428" s="457"/>
      <c r="AQ428" s="457"/>
      <c r="AR428" s="457"/>
    </row>
    <row r="429" spans="1:44" ht="15.75" customHeight="1">
      <c r="A429" s="457"/>
      <c r="B429" s="487"/>
      <c r="C429" s="458"/>
      <c r="D429" s="458"/>
      <c r="E429" s="458"/>
      <c r="F429" s="457"/>
      <c r="G429" s="457"/>
      <c r="H429" s="457"/>
      <c r="I429" s="457"/>
      <c r="J429" s="457"/>
      <c r="K429" s="457"/>
      <c r="L429" s="457"/>
      <c r="M429" s="457"/>
      <c r="N429" s="457"/>
      <c r="O429" s="457"/>
      <c r="P429" s="457"/>
      <c r="Q429" s="457"/>
      <c r="R429" s="457"/>
      <c r="S429" s="457"/>
      <c r="T429" s="457"/>
      <c r="U429" s="457"/>
      <c r="V429" s="457"/>
      <c r="W429" s="457"/>
      <c r="X429" s="457"/>
      <c r="Y429" s="457"/>
      <c r="Z429" s="457"/>
      <c r="AA429" s="457"/>
      <c r="AB429" s="457"/>
      <c r="AC429" s="457"/>
      <c r="AD429" s="457"/>
      <c r="AE429" s="457"/>
      <c r="AF429" s="457"/>
      <c r="AG429" s="457"/>
      <c r="AH429" s="457"/>
      <c r="AI429" s="457"/>
      <c r="AJ429" s="457"/>
      <c r="AK429" s="457"/>
      <c r="AL429" s="457"/>
      <c r="AM429" s="457"/>
      <c r="AN429" s="457"/>
      <c r="AO429" s="457"/>
      <c r="AP429" s="457"/>
      <c r="AQ429" s="457"/>
      <c r="AR429" s="457"/>
    </row>
    <row r="430" spans="1:44" ht="15.75" customHeight="1">
      <c r="A430" s="457"/>
      <c r="B430" s="487"/>
      <c r="C430" s="458"/>
      <c r="D430" s="458"/>
      <c r="E430" s="458"/>
      <c r="F430" s="457"/>
      <c r="G430" s="457"/>
      <c r="H430" s="457"/>
      <c r="I430" s="457"/>
      <c r="J430" s="457"/>
      <c r="K430" s="457"/>
      <c r="L430" s="457"/>
      <c r="M430" s="457"/>
      <c r="N430" s="457"/>
      <c r="O430" s="457"/>
      <c r="P430" s="457"/>
      <c r="Q430" s="457"/>
      <c r="R430" s="457"/>
      <c r="S430" s="457"/>
      <c r="T430" s="457"/>
      <c r="U430" s="457"/>
      <c r="V430" s="457"/>
      <c r="W430" s="457"/>
      <c r="X430" s="457"/>
      <c r="Y430" s="457"/>
      <c r="Z430" s="457"/>
      <c r="AA430" s="457"/>
      <c r="AB430" s="457"/>
      <c r="AC430" s="457"/>
      <c r="AD430" s="457"/>
      <c r="AE430" s="457"/>
      <c r="AF430" s="457"/>
      <c r="AG430" s="457"/>
      <c r="AH430" s="457"/>
      <c r="AI430" s="457"/>
      <c r="AJ430" s="457"/>
      <c r="AK430" s="457"/>
      <c r="AL430" s="457"/>
      <c r="AM430" s="457"/>
      <c r="AN430" s="457"/>
      <c r="AO430" s="457"/>
      <c r="AP430" s="457"/>
      <c r="AQ430" s="457"/>
      <c r="AR430" s="457"/>
    </row>
    <row r="431" spans="1:44" ht="15.75" customHeight="1">
      <c r="A431" s="457"/>
      <c r="B431" s="487"/>
      <c r="C431" s="458"/>
      <c r="D431" s="458"/>
      <c r="E431" s="458"/>
      <c r="F431" s="457"/>
      <c r="G431" s="457"/>
      <c r="H431" s="457"/>
      <c r="I431" s="457"/>
      <c r="J431" s="457"/>
      <c r="K431" s="457"/>
      <c r="L431" s="457"/>
      <c r="M431" s="457"/>
      <c r="N431" s="457"/>
      <c r="O431" s="457"/>
      <c r="P431" s="457"/>
      <c r="Q431" s="457"/>
      <c r="R431" s="457"/>
      <c r="S431" s="457"/>
      <c r="T431" s="457"/>
      <c r="U431" s="457"/>
      <c r="V431" s="457"/>
      <c r="W431" s="457"/>
      <c r="X431" s="457"/>
      <c r="Y431" s="457"/>
      <c r="Z431" s="457"/>
      <c r="AA431" s="457"/>
      <c r="AB431" s="457"/>
      <c r="AC431" s="457"/>
      <c r="AD431" s="457"/>
      <c r="AE431" s="457"/>
      <c r="AF431" s="457"/>
      <c r="AG431" s="457"/>
      <c r="AH431" s="457"/>
      <c r="AI431" s="457"/>
      <c r="AJ431" s="457"/>
      <c r="AK431" s="457"/>
      <c r="AL431" s="457"/>
      <c r="AM431" s="457"/>
      <c r="AN431" s="457"/>
      <c r="AO431" s="457"/>
      <c r="AP431" s="457"/>
      <c r="AQ431" s="457"/>
      <c r="AR431" s="457"/>
    </row>
    <row r="432" spans="1:44" ht="15.75" customHeight="1">
      <c r="A432" s="457"/>
      <c r="B432" s="487"/>
      <c r="C432" s="458"/>
      <c r="D432" s="458"/>
      <c r="E432" s="458"/>
      <c r="F432" s="457"/>
      <c r="G432" s="457"/>
      <c r="H432" s="457"/>
      <c r="I432" s="457"/>
      <c r="J432" s="457"/>
      <c r="K432" s="457"/>
      <c r="L432" s="457"/>
      <c r="M432" s="457"/>
      <c r="N432" s="457"/>
      <c r="O432" s="457"/>
      <c r="P432" s="457"/>
      <c r="Q432" s="457"/>
      <c r="R432" s="457"/>
      <c r="S432" s="457"/>
      <c r="T432" s="457"/>
      <c r="U432" s="457"/>
      <c r="V432" s="457"/>
      <c r="W432" s="457"/>
      <c r="X432" s="457"/>
      <c r="Y432" s="457"/>
      <c r="Z432" s="457"/>
      <c r="AA432" s="457"/>
      <c r="AB432" s="457"/>
      <c r="AC432" s="457"/>
      <c r="AD432" s="457"/>
      <c r="AE432" s="457"/>
      <c r="AF432" s="457"/>
      <c r="AG432" s="457"/>
      <c r="AH432" s="457"/>
      <c r="AI432" s="457"/>
      <c r="AJ432" s="457"/>
      <c r="AK432" s="457"/>
      <c r="AL432" s="457"/>
      <c r="AM432" s="457"/>
      <c r="AN432" s="457"/>
      <c r="AO432" s="457"/>
      <c r="AP432" s="457"/>
      <c r="AQ432" s="457"/>
      <c r="AR432" s="457"/>
    </row>
    <row r="433" spans="1:44" ht="15.75" customHeight="1">
      <c r="A433" s="457"/>
      <c r="B433" s="487"/>
      <c r="C433" s="458"/>
      <c r="D433" s="458"/>
      <c r="E433" s="458"/>
      <c r="F433" s="457"/>
      <c r="G433" s="457"/>
      <c r="H433" s="457"/>
      <c r="I433" s="457"/>
      <c r="J433" s="457"/>
      <c r="K433" s="457"/>
      <c r="L433" s="457"/>
      <c r="M433" s="457"/>
      <c r="N433" s="457"/>
      <c r="O433" s="457"/>
      <c r="P433" s="457"/>
      <c r="Q433" s="457"/>
      <c r="R433" s="457"/>
      <c r="S433" s="457"/>
      <c r="T433" s="457"/>
      <c r="U433" s="457"/>
      <c r="V433" s="457"/>
      <c r="W433" s="457"/>
      <c r="X433" s="457"/>
      <c r="Y433" s="457"/>
      <c r="Z433" s="457"/>
      <c r="AA433" s="457"/>
      <c r="AB433" s="457"/>
      <c r="AC433" s="457"/>
      <c r="AD433" s="457"/>
      <c r="AE433" s="457"/>
      <c r="AF433" s="457"/>
      <c r="AG433" s="457"/>
      <c r="AH433" s="457"/>
      <c r="AI433" s="457"/>
      <c r="AJ433" s="457"/>
      <c r="AK433" s="457"/>
      <c r="AL433" s="457"/>
      <c r="AM433" s="457"/>
      <c r="AN433" s="457"/>
      <c r="AO433" s="457"/>
      <c r="AP433" s="457"/>
      <c r="AQ433" s="457"/>
      <c r="AR433" s="457"/>
    </row>
    <row r="434" spans="1:44" ht="15.75" customHeight="1">
      <c r="A434" s="457"/>
      <c r="B434" s="487"/>
      <c r="C434" s="458"/>
      <c r="D434" s="458"/>
      <c r="E434" s="458"/>
      <c r="F434" s="457"/>
      <c r="G434" s="457"/>
      <c r="H434" s="457"/>
      <c r="I434" s="457"/>
      <c r="J434" s="457"/>
      <c r="K434" s="457"/>
      <c r="L434" s="457"/>
      <c r="M434" s="457"/>
      <c r="N434" s="457"/>
      <c r="O434" s="457"/>
      <c r="P434" s="457"/>
      <c r="Q434" s="457"/>
      <c r="R434" s="457"/>
      <c r="S434" s="457"/>
      <c r="T434" s="457"/>
      <c r="U434" s="457"/>
      <c r="V434" s="457"/>
      <c r="W434" s="457"/>
      <c r="X434" s="457"/>
      <c r="Y434" s="457"/>
      <c r="Z434" s="457"/>
      <c r="AA434" s="457"/>
      <c r="AB434" s="457"/>
      <c r="AC434" s="457"/>
      <c r="AD434" s="457"/>
      <c r="AE434" s="457"/>
      <c r="AF434" s="457"/>
      <c r="AG434" s="457"/>
      <c r="AH434" s="457"/>
      <c r="AI434" s="457"/>
      <c r="AJ434" s="457"/>
      <c r="AK434" s="457"/>
      <c r="AL434" s="457"/>
      <c r="AM434" s="457"/>
      <c r="AN434" s="457"/>
      <c r="AO434" s="457"/>
      <c r="AP434" s="457"/>
      <c r="AQ434" s="457"/>
      <c r="AR434" s="457"/>
    </row>
    <row r="435" spans="1:44" ht="15.75" customHeight="1">
      <c r="A435" s="457"/>
      <c r="B435" s="487"/>
      <c r="C435" s="458"/>
      <c r="D435" s="458"/>
      <c r="E435" s="458"/>
      <c r="F435" s="457"/>
      <c r="G435" s="457"/>
      <c r="H435" s="457"/>
      <c r="I435" s="457"/>
      <c r="J435" s="457"/>
      <c r="K435" s="457"/>
      <c r="L435" s="457"/>
      <c r="M435" s="457"/>
      <c r="N435" s="457"/>
      <c r="O435" s="457"/>
      <c r="P435" s="457"/>
      <c r="Q435" s="457"/>
      <c r="R435" s="457"/>
      <c r="S435" s="457"/>
      <c r="T435" s="457"/>
      <c r="U435" s="457"/>
      <c r="V435" s="457"/>
      <c r="W435" s="457"/>
      <c r="X435" s="457"/>
      <c r="Y435" s="457"/>
      <c r="Z435" s="457"/>
      <c r="AA435" s="457"/>
      <c r="AB435" s="457"/>
      <c r="AC435" s="457"/>
      <c r="AD435" s="457"/>
      <c r="AE435" s="457"/>
      <c r="AF435" s="457"/>
      <c r="AG435" s="457"/>
      <c r="AH435" s="457"/>
      <c r="AI435" s="457"/>
      <c r="AJ435" s="457"/>
      <c r="AK435" s="457"/>
      <c r="AL435" s="457"/>
      <c r="AM435" s="457"/>
      <c r="AN435" s="457"/>
      <c r="AO435" s="457"/>
      <c r="AP435" s="457"/>
      <c r="AQ435" s="457"/>
      <c r="AR435" s="457"/>
    </row>
    <row r="436" spans="1:44" ht="15.75" customHeight="1">
      <c r="A436" s="457"/>
      <c r="B436" s="487"/>
      <c r="C436" s="458"/>
      <c r="D436" s="458"/>
      <c r="E436" s="458"/>
      <c r="F436" s="457"/>
      <c r="G436" s="457"/>
      <c r="H436" s="457"/>
      <c r="I436" s="457"/>
      <c r="J436" s="457"/>
      <c r="K436" s="457"/>
      <c r="L436" s="457"/>
      <c r="M436" s="457"/>
      <c r="N436" s="457"/>
      <c r="O436" s="457"/>
      <c r="P436" s="457"/>
      <c r="Q436" s="457"/>
      <c r="R436" s="457"/>
      <c r="S436" s="457"/>
      <c r="T436" s="457"/>
      <c r="U436" s="457"/>
      <c r="V436" s="457"/>
      <c r="W436" s="457"/>
      <c r="X436" s="457"/>
      <c r="Y436" s="457"/>
      <c r="Z436" s="457"/>
      <c r="AA436" s="457"/>
      <c r="AB436" s="457"/>
      <c r="AC436" s="457"/>
      <c r="AD436" s="457"/>
      <c r="AE436" s="457"/>
      <c r="AF436" s="457"/>
      <c r="AG436" s="457"/>
      <c r="AH436" s="457"/>
      <c r="AI436" s="457"/>
      <c r="AJ436" s="457"/>
      <c r="AK436" s="457"/>
      <c r="AL436" s="457"/>
      <c r="AM436" s="457"/>
      <c r="AN436" s="457"/>
      <c r="AO436" s="457"/>
      <c r="AP436" s="457"/>
      <c r="AQ436" s="457"/>
      <c r="AR436" s="457"/>
    </row>
    <row r="437" spans="1:44" ht="15.75" customHeight="1">
      <c r="A437" s="457"/>
      <c r="B437" s="487"/>
      <c r="C437" s="458"/>
      <c r="D437" s="458"/>
      <c r="E437" s="458"/>
      <c r="F437" s="457"/>
      <c r="G437" s="457"/>
      <c r="H437" s="457"/>
      <c r="I437" s="457"/>
      <c r="J437" s="457"/>
      <c r="K437" s="457"/>
      <c r="L437" s="457"/>
      <c r="M437" s="457"/>
      <c r="N437" s="457"/>
      <c r="O437" s="457"/>
      <c r="P437" s="457"/>
      <c r="Q437" s="457"/>
      <c r="R437" s="457"/>
      <c r="S437" s="457"/>
      <c r="T437" s="457"/>
      <c r="U437" s="457"/>
      <c r="V437" s="457"/>
      <c r="W437" s="457"/>
      <c r="X437" s="457"/>
      <c r="Y437" s="457"/>
      <c r="Z437" s="457"/>
      <c r="AA437" s="457"/>
      <c r="AB437" s="457"/>
      <c r="AC437" s="457"/>
      <c r="AD437" s="457"/>
      <c r="AE437" s="457"/>
      <c r="AF437" s="457"/>
      <c r="AG437" s="457"/>
      <c r="AH437" s="457"/>
      <c r="AI437" s="457"/>
      <c r="AJ437" s="457"/>
      <c r="AK437" s="457"/>
      <c r="AL437" s="457"/>
      <c r="AM437" s="457"/>
      <c r="AN437" s="457"/>
      <c r="AO437" s="457"/>
      <c r="AP437" s="457"/>
      <c r="AQ437" s="457"/>
      <c r="AR437" s="457"/>
    </row>
    <row r="438" spans="1:44" ht="15.75" customHeight="1">
      <c r="A438" s="457"/>
      <c r="B438" s="487"/>
      <c r="C438" s="458"/>
      <c r="D438" s="458"/>
      <c r="E438" s="458"/>
      <c r="F438" s="457"/>
      <c r="G438" s="457"/>
      <c r="H438" s="457"/>
      <c r="I438" s="457"/>
      <c r="J438" s="457"/>
      <c r="K438" s="457"/>
      <c r="L438" s="457"/>
      <c r="M438" s="457"/>
      <c r="N438" s="457"/>
      <c r="O438" s="457"/>
      <c r="P438" s="457"/>
      <c r="Q438" s="457"/>
      <c r="R438" s="457"/>
      <c r="S438" s="457"/>
      <c r="T438" s="457"/>
      <c r="U438" s="457"/>
      <c r="V438" s="457"/>
      <c r="W438" s="457"/>
      <c r="X438" s="457"/>
      <c r="Y438" s="457"/>
      <c r="Z438" s="457"/>
      <c r="AA438" s="457"/>
      <c r="AB438" s="457"/>
      <c r="AC438" s="457"/>
      <c r="AD438" s="457"/>
      <c r="AE438" s="457"/>
      <c r="AF438" s="457"/>
      <c r="AG438" s="457"/>
      <c r="AH438" s="457"/>
      <c r="AI438" s="457"/>
      <c r="AJ438" s="457"/>
      <c r="AK438" s="457"/>
      <c r="AL438" s="457"/>
      <c r="AM438" s="457"/>
      <c r="AN438" s="457"/>
      <c r="AO438" s="457"/>
      <c r="AP438" s="457"/>
      <c r="AQ438" s="457"/>
      <c r="AR438" s="457"/>
    </row>
    <row r="439" spans="1:44" ht="15.75" customHeight="1">
      <c r="A439" s="457"/>
      <c r="B439" s="487"/>
      <c r="C439" s="458"/>
      <c r="D439" s="458"/>
      <c r="E439" s="458"/>
      <c r="F439" s="457"/>
      <c r="G439" s="457"/>
      <c r="H439" s="457"/>
      <c r="I439" s="457"/>
      <c r="J439" s="457"/>
      <c r="K439" s="457"/>
      <c r="L439" s="457"/>
      <c r="M439" s="457"/>
      <c r="N439" s="457"/>
      <c r="O439" s="457"/>
      <c r="P439" s="457"/>
      <c r="Q439" s="457"/>
      <c r="R439" s="457"/>
      <c r="S439" s="457"/>
      <c r="T439" s="457"/>
      <c r="U439" s="457"/>
      <c r="V439" s="457"/>
      <c r="W439" s="457"/>
      <c r="X439" s="457"/>
      <c r="Y439" s="457"/>
      <c r="Z439" s="457"/>
      <c r="AA439" s="457"/>
      <c r="AB439" s="457"/>
      <c r="AC439" s="457"/>
      <c r="AD439" s="457"/>
      <c r="AE439" s="457"/>
      <c r="AF439" s="457"/>
      <c r="AG439" s="457"/>
      <c r="AH439" s="457"/>
      <c r="AI439" s="457"/>
      <c r="AJ439" s="457"/>
      <c r="AK439" s="457"/>
      <c r="AL439" s="457"/>
      <c r="AM439" s="457"/>
      <c r="AN439" s="457"/>
      <c r="AO439" s="457"/>
      <c r="AP439" s="457"/>
      <c r="AQ439" s="457"/>
      <c r="AR439" s="457"/>
    </row>
    <row r="440" spans="1:44" ht="15.75" customHeight="1">
      <c r="A440" s="457"/>
      <c r="B440" s="487"/>
      <c r="C440" s="458"/>
      <c r="D440" s="458"/>
      <c r="E440" s="458"/>
      <c r="F440" s="457"/>
      <c r="G440" s="457"/>
      <c r="H440" s="457"/>
      <c r="I440" s="457"/>
      <c r="J440" s="457"/>
      <c r="K440" s="457"/>
      <c r="L440" s="457"/>
      <c r="M440" s="457"/>
      <c r="N440" s="457"/>
      <c r="O440" s="457"/>
      <c r="P440" s="457"/>
      <c r="Q440" s="457"/>
      <c r="R440" s="457"/>
      <c r="S440" s="457"/>
      <c r="T440" s="457"/>
      <c r="U440" s="457"/>
      <c r="V440" s="457"/>
      <c r="W440" s="457"/>
      <c r="X440" s="457"/>
      <c r="Y440" s="457"/>
      <c r="Z440" s="457"/>
      <c r="AA440" s="457"/>
      <c r="AB440" s="457"/>
      <c r="AC440" s="457"/>
      <c r="AD440" s="457"/>
      <c r="AE440" s="457"/>
      <c r="AF440" s="457"/>
      <c r="AG440" s="457"/>
      <c r="AH440" s="457"/>
      <c r="AI440" s="457"/>
      <c r="AJ440" s="457"/>
      <c r="AK440" s="457"/>
      <c r="AL440" s="457"/>
      <c r="AM440" s="457"/>
      <c r="AN440" s="457"/>
      <c r="AO440" s="457"/>
      <c r="AP440" s="457"/>
      <c r="AQ440" s="457"/>
      <c r="AR440" s="457"/>
    </row>
    <row r="441" spans="1:44" ht="15.75" customHeight="1">
      <c r="A441" s="457"/>
      <c r="B441" s="487"/>
      <c r="C441" s="458"/>
      <c r="D441" s="458"/>
      <c r="E441" s="458"/>
      <c r="F441" s="457"/>
      <c r="G441" s="457"/>
      <c r="H441" s="457"/>
      <c r="I441" s="457"/>
      <c r="J441" s="457"/>
      <c r="K441" s="457"/>
      <c r="L441" s="457"/>
      <c r="M441" s="457"/>
      <c r="N441" s="457"/>
      <c r="O441" s="457"/>
      <c r="P441" s="457"/>
      <c r="Q441" s="457"/>
      <c r="R441" s="457"/>
      <c r="S441" s="457"/>
      <c r="T441" s="457"/>
      <c r="U441" s="457"/>
      <c r="V441" s="457"/>
      <c r="W441" s="457"/>
      <c r="X441" s="457"/>
      <c r="Y441" s="457"/>
      <c r="Z441" s="457"/>
      <c r="AA441" s="457"/>
      <c r="AB441" s="457"/>
      <c r="AC441" s="457"/>
      <c r="AD441" s="457"/>
      <c r="AE441" s="457"/>
      <c r="AF441" s="457"/>
      <c r="AG441" s="457"/>
      <c r="AH441" s="457"/>
      <c r="AI441" s="457"/>
      <c r="AJ441" s="457"/>
      <c r="AK441" s="457"/>
      <c r="AL441" s="457"/>
      <c r="AM441" s="457"/>
      <c r="AN441" s="457"/>
      <c r="AO441" s="457"/>
      <c r="AP441" s="457"/>
      <c r="AQ441" s="457"/>
      <c r="AR441" s="457"/>
    </row>
    <row r="442" spans="1:44" ht="15.75" customHeight="1">
      <c r="A442" s="457"/>
      <c r="B442" s="487"/>
      <c r="C442" s="458"/>
      <c r="D442" s="458"/>
      <c r="E442" s="458"/>
      <c r="F442" s="457"/>
      <c r="G442" s="457"/>
      <c r="H442" s="457"/>
      <c r="I442" s="457"/>
      <c r="J442" s="457"/>
      <c r="K442" s="457"/>
      <c r="L442" s="457"/>
      <c r="M442" s="457"/>
      <c r="N442" s="457"/>
      <c r="O442" s="457"/>
      <c r="P442" s="457"/>
      <c r="Q442" s="457"/>
      <c r="R442" s="457"/>
      <c r="S442" s="457"/>
      <c r="T442" s="457"/>
      <c r="U442" s="457"/>
      <c r="V442" s="457"/>
      <c r="W442" s="457"/>
      <c r="X442" s="457"/>
      <c r="Y442" s="457"/>
      <c r="Z442" s="457"/>
      <c r="AA442" s="457"/>
      <c r="AB442" s="457"/>
      <c r="AC442" s="457"/>
      <c r="AD442" s="457"/>
      <c r="AE442" s="457"/>
      <c r="AF442" s="457"/>
      <c r="AG442" s="457"/>
      <c r="AH442" s="457"/>
      <c r="AI442" s="457"/>
      <c r="AJ442" s="457"/>
      <c r="AK442" s="457"/>
      <c r="AL442" s="457"/>
      <c r="AM442" s="457"/>
      <c r="AN442" s="457"/>
      <c r="AO442" s="457"/>
      <c r="AP442" s="457"/>
      <c r="AQ442" s="457"/>
      <c r="AR442" s="457"/>
    </row>
    <row r="443" spans="1:44" ht="15.75" customHeight="1">
      <c r="A443" s="457"/>
      <c r="B443" s="487"/>
      <c r="C443" s="458"/>
      <c r="D443" s="458"/>
      <c r="E443" s="458"/>
      <c r="F443" s="457"/>
      <c r="G443" s="457"/>
      <c r="H443" s="457"/>
      <c r="I443" s="457"/>
      <c r="J443" s="457"/>
      <c r="K443" s="457"/>
      <c r="L443" s="457"/>
      <c r="M443" s="457"/>
      <c r="N443" s="457"/>
      <c r="O443" s="457"/>
      <c r="P443" s="457"/>
      <c r="Q443" s="457"/>
      <c r="R443" s="457"/>
      <c r="S443" s="457"/>
      <c r="T443" s="457"/>
      <c r="U443" s="457"/>
      <c r="V443" s="457"/>
      <c r="W443" s="457"/>
      <c r="X443" s="457"/>
      <c r="Y443" s="457"/>
      <c r="Z443" s="457"/>
      <c r="AA443" s="457"/>
      <c r="AB443" s="457"/>
      <c r="AC443" s="457"/>
      <c r="AD443" s="457"/>
      <c r="AE443" s="457"/>
      <c r="AF443" s="457"/>
      <c r="AG443" s="457"/>
      <c r="AH443" s="457"/>
      <c r="AI443" s="457"/>
      <c r="AJ443" s="457"/>
      <c r="AK443" s="457"/>
      <c r="AL443" s="457"/>
      <c r="AM443" s="457"/>
      <c r="AN443" s="457"/>
      <c r="AO443" s="457"/>
      <c r="AP443" s="457"/>
      <c r="AQ443" s="457"/>
      <c r="AR443" s="457"/>
    </row>
    <row r="444" spans="1:44" ht="15.75" customHeight="1">
      <c r="A444" s="457"/>
      <c r="B444" s="487"/>
      <c r="C444" s="458"/>
      <c r="D444" s="458"/>
      <c r="E444" s="458"/>
      <c r="F444" s="457"/>
      <c r="G444" s="457"/>
      <c r="H444" s="457"/>
      <c r="I444" s="457"/>
      <c r="J444" s="457"/>
      <c r="K444" s="457"/>
      <c r="L444" s="457"/>
      <c r="M444" s="457"/>
      <c r="N444" s="457"/>
      <c r="O444" s="457"/>
      <c r="P444" s="457"/>
      <c r="Q444" s="457"/>
      <c r="R444" s="457"/>
      <c r="S444" s="457"/>
      <c r="T444" s="457"/>
      <c r="U444" s="457"/>
      <c r="V444" s="457"/>
      <c r="W444" s="457"/>
      <c r="X444" s="457"/>
      <c r="Y444" s="457"/>
      <c r="Z444" s="457"/>
      <c r="AA444" s="457"/>
      <c r="AB444" s="457"/>
      <c r="AC444" s="457"/>
      <c r="AD444" s="457"/>
      <c r="AE444" s="457"/>
      <c r="AF444" s="457"/>
      <c r="AG444" s="457"/>
      <c r="AH444" s="457"/>
      <c r="AI444" s="457"/>
      <c r="AJ444" s="457"/>
      <c r="AK444" s="457"/>
      <c r="AL444" s="457"/>
      <c r="AM444" s="457"/>
      <c r="AN444" s="457"/>
      <c r="AO444" s="457"/>
      <c r="AP444" s="457"/>
      <c r="AQ444" s="457"/>
      <c r="AR444" s="457"/>
    </row>
    <row r="445" spans="1:44" ht="15.75" customHeight="1">
      <c r="A445" s="457"/>
      <c r="B445" s="487"/>
      <c r="C445" s="458"/>
      <c r="D445" s="458"/>
      <c r="E445" s="458"/>
      <c r="F445" s="457"/>
      <c r="G445" s="457"/>
      <c r="H445" s="457"/>
      <c r="I445" s="457"/>
      <c r="J445" s="457"/>
      <c r="K445" s="457"/>
      <c r="L445" s="457"/>
      <c r="M445" s="457"/>
      <c r="N445" s="457"/>
      <c r="O445" s="457"/>
      <c r="P445" s="457"/>
      <c r="Q445" s="457"/>
      <c r="R445" s="457"/>
      <c r="S445" s="457"/>
      <c r="T445" s="457"/>
      <c r="U445" s="457"/>
      <c r="V445" s="457"/>
      <c r="W445" s="457"/>
      <c r="X445" s="457"/>
      <c r="Y445" s="457"/>
      <c r="Z445" s="457"/>
      <c r="AA445" s="457"/>
      <c r="AB445" s="457"/>
      <c r="AC445" s="457"/>
      <c r="AD445" s="457"/>
      <c r="AE445" s="457"/>
      <c r="AF445" s="457"/>
      <c r="AG445" s="457"/>
      <c r="AH445" s="457"/>
      <c r="AI445" s="457"/>
      <c r="AJ445" s="457"/>
      <c r="AK445" s="457"/>
      <c r="AL445" s="457"/>
      <c r="AM445" s="457"/>
      <c r="AN445" s="457"/>
      <c r="AO445" s="457"/>
      <c r="AP445" s="457"/>
      <c r="AQ445" s="457"/>
      <c r="AR445" s="457"/>
    </row>
    <row r="446" spans="1:44" ht="15.75" customHeight="1">
      <c r="A446" s="457"/>
      <c r="B446" s="487"/>
      <c r="C446" s="458"/>
      <c r="D446" s="458"/>
      <c r="E446" s="458"/>
      <c r="F446" s="457"/>
      <c r="G446" s="457"/>
      <c r="H446" s="457"/>
      <c r="I446" s="457"/>
      <c r="J446" s="457"/>
      <c r="K446" s="457"/>
      <c r="L446" s="457"/>
      <c r="M446" s="457"/>
      <c r="N446" s="457"/>
      <c r="O446" s="457"/>
      <c r="P446" s="457"/>
      <c r="Q446" s="457"/>
      <c r="R446" s="457"/>
      <c r="S446" s="457"/>
      <c r="T446" s="457"/>
      <c r="U446" s="457"/>
      <c r="V446" s="457"/>
      <c r="W446" s="457"/>
      <c r="X446" s="457"/>
      <c r="Y446" s="457"/>
      <c r="Z446" s="457"/>
      <c r="AA446" s="457"/>
      <c r="AB446" s="457"/>
      <c r="AC446" s="457"/>
      <c r="AD446" s="457"/>
      <c r="AE446" s="457"/>
      <c r="AF446" s="457"/>
      <c r="AG446" s="457"/>
      <c r="AH446" s="457"/>
      <c r="AI446" s="457"/>
      <c r="AJ446" s="457"/>
      <c r="AK446" s="457"/>
      <c r="AL446" s="457"/>
      <c r="AM446" s="457"/>
      <c r="AN446" s="457"/>
      <c r="AO446" s="457"/>
      <c r="AP446" s="457"/>
      <c r="AQ446" s="457"/>
      <c r="AR446" s="457"/>
    </row>
    <row r="447" spans="1:44" ht="15.75" customHeight="1">
      <c r="A447" s="457"/>
      <c r="B447" s="487"/>
      <c r="C447" s="458"/>
      <c r="D447" s="458"/>
      <c r="E447" s="458"/>
      <c r="F447" s="457"/>
      <c r="G447" s="457"/>
      <c r="H447" s="457"/>
      <c r="I447" s="457"/>
      <c r="J447" s="457"/>
      <c r="K447" s="457"/>
      <c r="L447" s="457"/>
      <c r="M447" s="457"/>
      <c r="N447" s="457"/>
      <c r="O447" s="457"/>
      <c r="P447" s="457"/>
      <c r="Q447" s="457"/>
      <c r="R447" s="457"/>
      <c r="S447" s="457"/>
      <c r="T447" s="457"/>
      <c r="U447" s="457"/>
      <c r="V447" s="457"/>
      <c r="W447" s="457"/>
      <c r="X447" s="457"/>
      <c r="Y447" s="457"/>
      <c r="Z447" s="457"/>
      <c r="AA447" s="457"/>
      <c r="AB447" s="457"/>
      <c r="AC447" s="457"/>
      <c r="AD447" s="457"/>
      <c r="AE447" s="457"/>
      <c r="AF447" s="457"/>
      <c r="AG447" s="457"/>
      <c r="AH447" s="457"/>
      <c r="AI447" s="457"/>
      <c r="AJ447" s="457"/>
      <c r="AK447" s="457"/>
      <c r="AL447" s="457"/>
      <c r="AM447" s="457"/>
      <c r="AN447" s="457"/>
      <c r="AO447" s="457"/>
      <c r="AP447" s="457"/>
      <c r="AQ447" s="457"/>
      <c r="AR447" s="457"/>
    </row>
    <row r="448" spans="1:44" ht="15.75" customHeight="1">
      <c r="A448" s="457"/>
      <c r="B448" s="487"/>
      <c r="C448" s="458"/>
      <c r="D448" s="458"/>
      <c r="E448" s="458"/>
      <c r="F448" s="457"/>
      <c r="G448" s="457"/>
      <c r="H448" s="457"/>
      <c r="I448" s="457"/>
      <c r="J448" s="457"/>
      <c r="K448" s="457"/>
      <c r="L448" s="457"/>
      <c r="M448" s="457"/>
      <c r="N448" s="457"/>
      <c r="O448" s="457"/>
      <c r="P448" s="457"/>
      <c r="Q448" s="457"/>
      <c r="R448" s="457"/>
      <c r="S448" s="457"/>
      <c r="T448" s="457"/>
      <c r="U448" s="457"/>
      <c r="V448" s="457"/>
      <c r="W448" s="457"/>
      <c r="X448" s="457"/>
      <c r="Y448" s="457"/>
      <c r="Z448" s="457"/>
      <c r="AA448" s="457"/>
      <c r="AB448" s="457"/>
      <c r="AC448" s="457"/>
      <c r="AD448" s="457"/>
      <c r="AE448" s="457"/>
      <c r="AF448" s="457"/>
      <c r="AG448" s="457"/>
      <c r="AH448" s="457"/>
      <c r="AI448" s="457"/>
      <c r="AJ448" s="457"/>
      <c r="AK448" s="457"/>
      <c r="AL448" s="457"/>
      <c r="AM448" s="457"/>
      <c r="AN448" s="457"/>
      <c r="AO448" s="457"/>
      <c r="AP448" s="457"/>
      <c r="AQ448" s="457"/>
      <c r="AR448" s="457"/>
    </row>
    <row r="449" spans="1:44" ht="15.75" customHeight="1">
      <c r="A449" s="457"/>
      <c r="B449" s="487"/>
      <c r="C449" s="458"/>
      <c r="D449" s="458"/>
      <c r="E449" s="458"/>
      <c r="F449" s="457"/>
      <c r="G449" s="457"/>
      <c r="H449" s="457"/>
      <c r="I449" s="457"/>
      <c r="J449" s="457"/>
      <c r="K449" s="457"/>
      <c r="L449" s="457"/>
      <c r="M449" s="457"/>
      <c r="N449" s="457"/>
      <c r="O449" s="457"/>
      <c r="P449" s="457"/>
      <c r="Q449" s="457"/>
      <c r="R449" s="457"/>
      <c r="S449" s="457"/>
      <c r="T449" s="457"/>
      <c r="U449" s="457"/>
      <c r="V449" s="457"/>
      <c r="W449" s="457"/>
      <c r="X449" s="457"/>
      <c r="Y449" s="457"/>
      <c r="Z449" s="457"/>
      <c r="AA449" s="457"/>
      <c r="AB449" s="457"/>
      <c r="AC449" s="457"/>
      <c r="AD449" s="457"/>
      <c r="AE449" s="457"/>
      <c r="AF449" s="457"/>
      <c r="AG449" s="457"/>
      <c r="AH449" s="457"/>
      <c r="AI449" s="457"/>
      <c r="AJ449" s="457"/>
      <c r="AK449" s="457"/>
      <c r="AL449" s="457"/>
      <c r="AM449" s="457"/>
      <c r="AN449" s="457"/>
      <c r="AO449" s="457"/>
      <c r="AP449" s="457"/>
      <c r="AQ449" s="457"/>
      <c r="AR449" s="457"/>
    </row>
    <row r="450" spans="1:44" ht="15.75" customHeight="1">
      <c r="A450" s="457"/>
      <c r="B450" s="487"/>
      <c r="C450" s="458"/>
      <c r="D450" s="458"/>
      <c r="E450" s="458"/>
      <c r="F450" s="457"/>
      <c r="G450" s="457"/>
      <c r="H450" s="457"/>
      <c r="I450" s="457"/>
      <c r="J450" s="457"/>
      <c r="K450" s="457"/>
      <c r="L450" s="457"/>
      <c r="M450" s="457"/>
      <c r="N450" s="457"/>
      <c r="O450" s="457"/>
      <c r="P450" s="457"/>
      <c r="Q450" s="457"/>
      <c r="R450" s="457"/>
      <c r="S450" s="457"/>
      <c r="T450" s="457"/>
      <c r="U450" s="457"/>
      <c r="V450" s="457"/>
      <c r="W450" s="457"/>
      <c r="X450" s="457"/>
      <c r="Y450" s="457"/>
      <c r="Z450" s="457"/>
      <c r="AA450" s="457"/>
      <c r="AB450" s="457"/>
      <c r="AC450" s="457"/>
      <c r="AD450" s="457"/>
      <c r="AE450" s="457"/>
      <c r="AF450" s="457"/>
      <c r="AG450" s="457"/>
      <c r="AH450" s="457"/>
      <c r="AI450" s="457"/>
      <c r="AJ450" s="457"/>
      <c r="AK450" s="457"/>
      <c r="AL450" s="457"/>
      <c r="AM450" s="457"/>
      <c r="AN450" s="457"/>
      <c r="AO450" s="457"/>
      <c r="AP450" s="457"/>
      <c r="AQ450" s="457"/>
      <c r="AR450" s="457"/>
    </row>
    <row r="451" spans="1:44" ht="15.75" customHeight="1">
      <c r="A451" s="457"/>
      <c r="B451" s="487"/>
      <c r="C451" s="458"/>
      <c r="D451" s="458"/>
      <c r="E451" s="458"/>
      <c r="F451" s="457"/>
      <c r="G451" s="457"/>
      <c r="H451" s="457"/>
      <c r="I451" s="457"/>
      <c r="J451" s="457"/>
      <c r="K451" s="457"/>
      <c r="L451" s="457"/>
      <c r="M451" s="457"/>
      <c r="N451" s="457"/>
      <c r="O451" s="457"/>
      <c r="P451" s="457"/>
      <c r="Q451" s="457"/>
      <c r="R451" s="457"/>
      <c r="S451" s="457"/>
      <c r="T451" s="457"/>
      <c r="U451" s="457"/>
      <c r="V451" s="457"/>
      <c r="W451" s="457"/>
      <c r="X451" s="457"/>
      <c r="Y451" s="457"/>
      <c r="Z451" s="457"/>
      <c r="AA451" s="457"/>
      <c r="AB451" s="457"/>
      <c r="AC451" s="457"/>
      <c r="AD451" s="457"/>
      <c r="AE451" s="457"/>
      <c r="AF451" s="457"/>
      <c r="AG451" s="457"/>
      <c r="AH451" s="457"/>
      <c r="AI451" s="457"/>
      <c r="AJ451" s="457"/>
      <c r="AK451" s="457"/>
      <c r="AL451" s="457"/>
      <c r="AM451" s="457"/>
      <c r="AN451" s="457"/>
      <c r="AO451" s="457"/>
      <c r="AP451" s="457"/>
      <c r="AQ451" s="457"/>
      <c r="AR451" s="457"/>
    </row>
    <row r="452" spans="1:44" ht="15.75" customHeight="1">
      <c r="A452" s="457"/>
      <c r="B452" s="487"/>
      <c r="C452" s="458"/>
      <c r="D452" s="458"/>
      <c r="E452" s="458"/>
      <c r="F452" s="457"/>
      <c r="G452" s="457"/>
      <c r="H452" s="457"/>
      <c r="I452" s="457"/>
      <c r="J452" s="457"/>
      <c r="K452" s="457"/>
      <c r="L452" s="457"/>
      <c r="M452" s="457"/>
      <c r="N452" s="457"/>
      <c r="O452" s="457"/>
      <c r="P452" s="457"/>
      <c r="Q452" s="457"/>
      <c r="R452" s="457"/>
      <c r="S452" s="457"/>
      <c r="T452" s="457"/>
      <c r="U452" s="457"/>
      <c r="V452" s="457"/>
      <c r="W452" s="457"/>
      <c r="X452" s="457"/>
      <c r="Y452" s="457"/>
      <c r="Z452" s="457"/>
      <c r="AA452" s="457"/>
      <c r="AB452" s="457"/>
      <c r="AC452" s="457"/>
      <c r="AD452" s="457"/>
      <c r="AE452" s="457"/>
      <c r="AF452" s="457"/>
      <c r="AG452" s="457"/>
      <c r="AH452" s="457"/>
      <c r="AI452" s="457"/>
      <c r="AJ452" s="457"/>
      <c r="AK452" s="457"/>
      <c r="AL452" s="457"/>
      <c r="AM452" s="457"/>
      <c r="AN452" s="457"/>
      <c r="AO452" s="457"/>
      <c r="AP452" s="457"/>
      <c r="AQ452" s="457"/>
      <c r="AR452" s="457"/>
    </row>
    <row r="453" spans="1:44" ht="15.75" customHeight="1">
      <c r="A453" s="457"/>
      <c r="B453" s="487"/>
      <c r="C453" s="458"/>
      <c r="D453" s="458"/>
      <c r="E453" s="458"/>
      <c r="F453" s="457"/>
      <c r="G453" s="457"/>
      <c r="H453" s="457"/>
      <c r="I453" s="457"/>
      <c r="J453" s="457"/>
      <c r="K453" s="457"/>
      <c r="L453" s="457"/>
      <c r="M453" s="457"/>
      <c r="N453" s="457"/>
      <c r="O453" s="457"/>
      <c r="P453" s="457"/>
      <c r="Q453" s="457"/>
      <c r="R453" s="457"/>
      <c r="S453" s="457"/>
      <c r="T453" s="457"/>
      <c r="U453" s="457"/>
      <c r="V453" s="457"/>
      <c r="W453" s="457"/>
      <c r="X453" s="457"/>
      <c r="Y453" s="457"/>
      <c r="Z453" s="457"/>
      <c r="AA453" s="457"/>
      <c r="AB453" s="457"/>
      <c r="AC453" s="457"/>
      <c r="AD453" s="457"/>
      <c r="AE453" s="457"/>
      <c r="AF453" s="457"/>
      <c r="AG453" s="457"/>
      <c r="AH453" s="457"/>
      <c r="AI453" s="457"/>
      <c r="AJ453" s="457"/>
      <c r="AK453" s="457"/>
      <c r="AL453" s="457"/>
      <c r="AM453" s="457"/>
      <c r="AN453" s="457"/>
      <c r="AO453" s="457"/>
      <c r="AP453" s="457"/>
      <c r="AQ453" s="457"/>
      <c r="AR453" s="457"/>
    </row>
    <row r="454" spans="1:44" ht="15.75" customHeight="1">
      <c r="A454" s="457"/>
      <c r="B454" s="487"/>
      <c r="C454" s="458"/>
      <c r="D454" s="458"/>
      <c r="E454" s="458"/>
      <c r="F454" s="457"/>
      <c r="G454" s="457"/>
      <c r="H454" s="457"/>
      <c r="I454" s="457"/>
      <c r="J454" s="457"/>
      <c r="K454" s="457"/>
      <c r="L454" s="457"/>
      <c r="M454" s="457"/>
      <c r="N454" s="457"/>
      <c r="O454" s="457"/>
      <c r="P454" s="457"/>
      <c r="Q454" s="457"/>
      <c r="R454" s="457"/>
      <c r="S454" s="457"/>
      <c r="T454" s="457"/>
      <c r="U454" s="457"/>
      <c r="V454" s="457"/>
      <c r="W454" s="457"/>
      <c r="X454" s="457"/>
      <c r="Y454" s="457"/>
      <c r="Z454" s="457"/>
      <c r="AA454" s="457"/>
      <c r="AB454" s="457"/>
      <c r="AC454" s="457"/>
      <c r="AD454" s="457"/>
      <c r="AE454" s="457"/>
      <c r="AF454" s="457"/>
      <c r="AG454" s="457"/>
      <c r="AH454" s="457"/>
      <c r="AI454" s="457"/>
      <c r="AJ454" s="457"/>
      <c r="AK454" s="457"/>
      <c r="AL454" s="457"/>
      <c r="AM454" s="457"/>
      <c r="AN454" s="457"/>
      <c r="AO454" s="457"/>
      <c r="AP454" s="457"/>
      <c r="AQ454" s="457"/>
      <c r="AR454" s="457"/>
    </row>
    <row r="455" spans="1:44" ht="15.75" customHeight="1">
      <c r="A455" s="457"/>
      <c r="B455" s="487"/>
      <c r="C455" s="458"/>
      <c r="D455" s="458"/>
      <c r="E455" s="458"/>
      <c r="F455" s="457"/>
      <c r="G455" s="457"/>
      <c r="H455" s="457"/>
      <c r="I455" s="457"/>
      <c r="J455" s="457"/>
      <c r="K455" s="457"/>
      <c r="L455" s="457"/>
      <c r="M455" s="457"/>
      <c r="N455" s="457"/>
      <c r="O455" s="457"/>
      <c r="P455" s="457"/>
      <c r="Q455" s="457"/>
      <c r="R455" s="457"/>
      <c r="S455" s="457"/>
      <c r="T455" s="457"/>
      <c r="U455" s="457"/>
      <c r="V455" s="457"/>
      <c r="W455" s="457"/>
      <c r="X455" s="457"/>
      <c r="Y455" s="457"/>
      <c r="Z455" s="457"/>
      <c r="AA455" s="457"/>
      <c r="AB455" s="457"/>
      <c r="AC455" s="457"/>
      <c r="AD455" s="457"/>
      <c r="AE455" s="457"/>
      <c r="AF455" s="457"/>
      <c r="AG455" s="457"/>
      <c r="AH455" s="457"/>
      <c r="AI455" s="457"/>
      <c r="AJ455" s="457"/>
      <c r="AK455" s="457"/>
      <c r="AL455" s="457"/>
      <c r="AM455" s="457"/>
      <c r="AN455" s="457"/>
      <c r="AO455" s="457"/>
      <c r="AP455" s="457"/>
      <c r="AQ455" s="457"/>
      <c r="AR455" s="457"/>
    </row>
    <row r="456" spans="1:44" ht="15.75" customHeight="1">
      <c r="A456" s="457"/>
      <c r="B456" s="487"/>
      <c r="C456" s="458"/>
      <c r="D456" s="458"/>
      <c r="E456" s="458"/>
      <c r="F456" s="457"/>
      <c r="G456" s="457"/>
      <c r="H456" s="457"/>
      <c r="I456" s="457"/>
      <c r="J456" s="457"/>
      <c r="K456" s="457"/>
      <c r="L456" s="457"/>
      <c r="M456" s="457"/>
      <c r="N456" s="457"/>
      <c r="O456" s="457"/>
      <c r="P456" s="457"/>
      <c r="Q456" s="457"/>
      <c r="R456" s="457"/>
      <c r="S456" s="457"/>
      <c r="T456" s="457"/>
      <c r="U456" s="457"/>
      <c r="V456" s="457"/>
      <c r="W456" s="457"/>
      <c r="X456" s="457"/>
      <c r="Y456" s="457"/>
      <c r="Z456" s="457"/>
      <c r="AA456" s="457"/>
      <c r="AB456" s="457"/>
      <c r="AC456" s="457"/>
      <c r="AD456" s="457"/>
      <c r="AE456" s="457"/>
      <c r="AF456" s="457"/>
      <c r="AG456" s="457"/>
      <c r="AH456" s="457"/>
      <c r="AI456" s="457"/>
      <c r="AJ456" s="457"/>
      <c r="AK456" s="457"/>
      <c r="AL456" s="457"/>
      <c r="AM456" s="457"/>
      <c r="AN456" s="457"/>
      <c r="AO456" s="457"/>
      <c r="AP456" s="457"/>
      <c r="AQ456" s="457"/>
      <c r="AR456" s="457"/>
    </row>
    <row r="457" spans="1:44" ht="15.75" customHeight="1">
      <c r="A457" s="457"/>
      <c r="B457" s="487"/>
      <c r="C457" s="458"/>
      <c r="D457" s="458"/>
      <c r="E457" s="458"/>
      <c r="F457" s="457"/>
      <c r="G457" s="457"/>
      <c r="H457" s="457"/>
      <c r="I457" s="457"/>
      <c r="J457" s="457"/>
      <c r="K457" s="457"/>
      <c r="L457" s="457"/>
      <c r="M457" s="457"/>
      <c r="N457" s="457"/>
      <c r="O457" s="457"/>
      <c r="P457" s="457"/>
      <c r="Q457" s="457"/>
      <c r="R457" s="457"/>
      <c r="S457" s="457"/>
      <c r="T457" s="457"/>
      <c r="U457" s="457"/>
      <c r="V457" s="457"/>
      <c r="W457" s="457"/>
      <c r="X457" s="457"/>
      <c r="Y457" s="457"/>
      <c r="Z457" s="457"/>
      <c r="AA457" s="457"/>
      <c r="AB457" s="457"/>
      <c r="AC457" s="457"/>
      <c r="AD457" s="457"/>
      <c r="AE457" s="457"/>
      <c r="AF457" s="457"/>
      <c r="AG457" s="457"/>
      <c r="AH457" s="457"/>
      <c r="AI457" s="457"/>
      <c r="AJ457" s="457"/>
      <c r="AK457" s="457"/>
      <c r="AL457" s="457"/>
      <c r="AM457" s="457"/>
      <c r="AN457" s="457"/>
      <c r="AO457" s="457"/>
      <c r="AP457" s="457"/>
      <c r="AQ457" s="457"/>
      <c r="AR457" s="457"/>
    </row>
    <row r="458" spans="1:44" ht="15.75" customHeight="1">
      <c r="A458" s="457"/>
      <c r="B458" s="487"/>
      <c r="C458" s="458"/>
      <c r="D458" s="458"/>
      <c r="E458" s="458"/>
      <c r="F458" s="457"/>
      <c r="G458" s="457"/>
      <c r="H458" s="457"/>
      <c r="I458" s="457"/>
      <c r="J458" s="457"/>
      <c r="K458" s="457"/>
      <c r="L458" s="457"/>
      <c r="M458" s="457"/>
      <c r="N458" s="457"/>
      <c r="O458" s="457"/>
      <c r="P458" s="457"/>
      <c r="Q458" s="457"/>
      <c r="R458" s="457"/>
      <c r="S458" s="457"/>
      <c r="T458" s="457"/>
      <c r="U458" s="457"/>
      <c r="V458" s="457"/>
      <c r="W458" s="457"/>
      <c r="X458" s="457"/>
      <c r="Y458" s="457"/>
      <c r="Z458" s="457"/>
      <c r="AA458" s="457"/>
      <c r="AB458" s="457"/>
      <c r="AC458" s="457"/>
      <c r="AD458" s="457"/>
      <c r="AE458" s="457"/>
      <c r="AF458" s="457"/>
      <c r="AG458" s="457"/>
      <c r="AH458" s="457"/>
      <c r="AI458" s="457"/>
      <c r="AJ458" s="457"/>
      <c r="AK458" s="457"/>
      <c r="AL458" s="457"/>
      <c r="AM458" s="457"/>
      <c r="AN458" s="457"/>
      <c r="AO458" s="457"/>
      <c r="AP458" s="457"/>
      <c r="AQ458" s="457"/>
      <c r="AR458" s="457"/>
    </row>
    <row r="459" spans="1:44" ht="15.75" customHeight="1">
      <c r="A459" s="457"/>
      <c r="B459" s="487"/>
      <c r="C459" s="458"/>
      <c r="D459" s="458"/>
      <c r="E459" s="458"/>
      <c r="F459" s="457"/>
      <c r="G459" s="457"/>
      <c r="H459" s="457"/>
      <c r="I459" s="457"/>
      <c r="J459" s="457"/>
      <c r="K459" s="457"/>
      <c r="L459" s="457"/>
      <c r="M459" s="457"/>
      <c r="N459" s="457"/>
      <c r="O459" s="457"/>
      <c r="P459" s="457"/>
      <c r="Q459" s="457"/>
      <c r="R459" s="457"/>
      <c r="S459" s="457"/>
      <c r="T459" s="457"/>
      <c r="U459" s="457"/>
      <c r="V459" s="457"/>
      <c r="W459" s="457"/>
      <c r="X459" s="457"/>
      <c r="Y459" s="457"/>
      <c r="Z459" s="457"/>
      <c r="AA459" s="457"/>
      <c r="AB459" s="457"/>
      <c r="AC459" s="457"/>
      <c r="AD459" s="457"/>
      <c r="AE459" s="457"/>
      <c r="AF459" s="457"/>
      <c r="AG459" s="457"/>
      <c r="AH459" s="457"/>
      <c r="AI459" s="457"/>
      <c r="AJ459" s="457"/>
      <c r="AK459" s="457"/>
      <c r="AL459" s="457"/>
      <c r="AM459" s="457"/>
      <c r="AN459" s="457"/>
      <c r="AO459" s="457"/>
      <c r="AP459" s="457"/>
      <c r="AQ459" s="457"/>
      <c r="AR459" s="457"/>
    </row>
    <row r="460" spans="1:44" ht="15.75" customHeight="1">
      <c r="A460" s="457"/>
      <c r="B460" s="487"/>
      <c r="C460" s="458"/>
      <c r="D460" s="458"/>
      <c r="E460" s="458"/>
      <c r="F460" s="457"/>
      <c r="G460" s="457"/>
      <c r="H460" s="457"/>
      <c r="I460" s="457"/>
      <c r="J460" s="457"/>
      <c r="K460" s="457"/>
      <c r="L460" s="457"/>
      <c r="M460" s="457"/>
      <c r="N460" s="457"/>
      <c r="O460" s="457"/>
      <c r="P460" s="457"/>
      <c r="Q460" s="457"/>
      <c r="R460" s="457"/>
      <c r="S460" s="457"/>
      <c r="T460" s="457"/>
      <c r="U460" s="457"/>
      <c r="V460" s="457"/>
      <c r="W460" s="457"/>
      <c r="X460" s="457"/>
      <c r="Y460" s="457"/>
      <c r="Z460" s="457"/>
      <c r="AA460" s="457"/>
      <c r="AB460" s="457"/>
      <c r="AC460" s="457"/>
      <c r="AD460" s="457"/>
      <c r="AE460" s="457"/>
      <c r="AF460" s="457"/>
      <c r="AG460" s="457"/>
      <c r="AH460" s="457"/>
      <c r="AI460" s="457"/>
      <c r="AJ460" s="457"/>
      <c r="AK460" s="457"/>
      <c r="AL460" s="457"/>
      <c r="AM460" s="457"/>
      <c r="AN460" s="457"/>
      <c r="AO460" s="457"/>
      <c r="AP460" s="457"/>
      <c r="AQ460" s="457"/>
      <c r="AR460" s="457"/>
    </row>
    <row r="461" spans="1:44" ht="15.75" customHeight="1">
      <c r="A461" s="457"/>
      <c r="B461" s="487"/>
      <c r="C461" s="458"/>
      <c r="D461" s="458"/>
      <c r="E461" s="458"/>
      <c r="F461" s="457"/>
      <c r="G461" s="457"/>
      <c r="H461" s="457"/>
      <c r="I461" s="457"/>
      <c r="J461" s="457"/>
      <c r="K461" s="457"/>
      <c r="L461" s="457"/>
      <c r="M461" s="457"/>
      <c r="N461" s="457"/>
      <c r="O461" s="457"/>
      <c r="P461" s="457"/>
      <c r="Q461" s="457"/>
      <c r="R461" s="457"/>
      <c r="S461" s="457"/>
      <c r="T461" s="457"/>
      <c r="U461" s="457"/>
      <c r="V461" s="457"/>
      <c r="W461" s="457"/>
      <c r="X461" s="457"/>
      <c r="Y461" s="457"/>
      <c r="Z461" s="457"/>
      <c r="AA461" s="457"/>
      <c r="AB461" s="457"/>
      <c r="AC461" s="457"/>
      <c r="AD461" s="457"/>
      <c r="AE461" s="457"/>
      <c r="AF461" s="457"/>
      <c r="AG461" s="457"/>
      <c r="AH461" s="457"/>
      <c r="AI461" s="457"/>
      <c r="AJ461" s="457"/>
      <c r="AK461" s="457"/>
      <c r="AL461" s="457"/>
      <c r="AM461" s="457"/>
      <c r="AN461" s="457"/>
      <c r="AO461" s="457"/>
      <c r="AP461" s="457"/>
      <c r="AQ461" s="457"/>
      <c r="AR461" s="457"/>
    </row>
    <row r="462" spans="1:44" ht="15.75" customHeight="1">
      <c r="A462" s="457"/>
      <c r="B462" s="487"/>
      <c r="C462" s="458"/>
      <c r="D462" s="458"/>
      <c r="E462" s="458"/>
      <c r="F462" s="457"/>
      <c r="G462" s="457"/>
      <c r="H462" s="457"/>
      <c r="I462" s="457"/>
      <c r="J462" s="457"/>
      <c r="K462" s="457"/>
      <c r="L462" s="457"/>
      <c r="M462" s="457"/>
      <c r="N462" s="457"/>
      <c r="O462" s="457"/>
      <c r="P462" s="457"/>
      <c r="Q462" s="457"/>
      <c r="R462" s="457"/>
      <c r="S462" s="457"/>
      <c r="T462" s="457"/>
      <c r="U462" s="457"/>
      <c r="V462" s="457"/>
      <c r="W462" s="457"/>
      <c r="X462" s="457"/>
      <c r="Y462" s="457"/>
      <c r="Z462" s="457"/>
      <c r="AA462" s="457"/>
      <c r="AB462" s="457"/>
      <c r="AC462" s="457"/>
      <c r="AD462" s="457"/>
      <c r="AE462" s="457"/>
      <c r="AF462" s="457"/>
      <c r="AG462" s="457"/>
      <c r="AH462" s="457"/>
      <c r="AI462" s="457"/>
      <c r="AJ462" s="457"/>
      <c r="AK462" s="457"/>
      <c r="AL462" s="457"/>
      <c r="AM462" s="457"/>
      <c r="AN462" s="457"/>
      <c r="AO462" s="457"/>
      <c r="AP462" s="457"/>
      <c r="AQ462" s="457"/>
      <c r="AR462" s="457"/>
    </row>
    <row r="463" spans="1:44" ht="15.75" customHeight="1">
      <c r="A463" s="457"/>
      <c r="B463" s="487"/>
      <c r="C463" s="458"/>
      <c r="D463" s="458"/>
      <c r="E463" s="458"/>
      <c r="F463" s="457"/>
      <c r="G463" s="457"/>
      <c r="H463" s="457"/>
      <c r="I463" s="457"/>
      <c r="J463" s="457"/>
      <c r="K463" s="457"/>
      <c r="L463" s="457"/>
      <c r="M463" s="457"/>
      <c r="N463" s="457"/>
      <c r="O463" s="457"/>
      <c r="P463" s="457"/>
      <c r="Q463" s="457"/>
      <c r="R463" s="457"/>
      <c r="S463" s="457"/>
      <c r="T463" s="457"/>
      <c r="U463" s="457"/>
      <c r="V463" s="457"/>
      <c r="W463" s="457"/>
      <c r="X463" s="457"/>
      <c r="Y463" s="457"/>
      <c r="Z463" s="457"/>
      <c r="AA463" s="457"/>
      <c r="AB463" s="457"/>
      <c r="AC463" s="457"/>
      <c r="AD463" s="457"/>
      <c r="AE463" s="457"/>
      <c r="AF463" s="457"/>
      <c r="AG463" s="457"/>
      <c r="AH463" s="457"/>
      <c r="AI463" s="457"/>
      <c r="AJ463" s="457"/>
      <c r="AK463" s="457"/>
      <c r="AL463" s="457"/>
      <c r="AM463" s="457"/>
      <c r="AN463" s="457"/>
      <c r="AO463" s="457"/>
      <c r="AP463" s="457"/>
      <c r="AQ463" s="457"/>
      <c r="AR463" s="457"/>
    </row>
    <row r="464" spans="1:44" ht="15.75" customHeight="1">
      <c r="A464" s="457"/>
      <c r="B464" s="487"/>
      <c r="C464" s="458"/>
      <c r="D464" s="458"/>
      <c r="E464" s="458"/>
      <c r="F464" s="457"/>
      <c r="G464" s="457"/>
      <c r="H464" s="457"/>
      <c r="I464" s="457"/>
      <c r="J464" s="457"/>
      <c r="K464" s="457"/>
      <c r="L464" s="457"/>
      <c r="M464" s="457"/>
      <c r="N464" s="457"/>
      <c r="O464" s="457"/>
      <c r="P464" s="457"/>
      <c r="Q464" s="457"/>
      <c r="R464" s="457"/>
      <c r="S464" s="457"/>
      <c r="T464" s="457"/>
      <c r="U464" s="457"/>
      <c r="V464" s="457"/>
      <c r="W464" s="457"/>
      <c r="X464" s="457"/>
      <c r="Y464" s="457"/>
      <c r="Z464" s="457"/>
      <c r="AA464" s="457"/>
      <c r="AB464" s="457"/>
      <c r="AC464" s="457"/>
      <c r="AD464" s="457"/>
      <c r="AE464" s="457"/>
      <c r="AF464" s="457"/>
      <c r="AG464" s="457"/>
      <c r="AH464" s="457"/>
      <c r="AI464" s="457"/>
      <c r="AJ464" s="457"/>
      <c r="AK464" s="457"/>
      <c r="AL464" s="457"/>
      <c r="AM464" s="457"/>
      <c r="AN464" s="457"/>
      <c r="AO464" s="457"/>
      <c r="AP464" s="457"/>
      <c r="AQ464" s="457"/>
      <c r="AR464" s="457"/>
    </row>
    <row r="465" spans="1:44" ht="15.75" customHeight="1">
      <c r="A465" s="457"/>
      <c r="B465" s="487"/>
      <c r="C465" s="458"/>
      <c r="D465" s="458"/>
      <c r="E465" s="458"/>
      <c r="F465" s="457"/>
      <c r="G465" s="457"/>
      <c r="H465" s="457"/>
      <c r="I465" s="457"/>
      <c r="J465" s="457"/>
      <c r="K465" s="457"/>
      <c r="L465" s="457"/>
      <c r="M465" s="457"/>
      <c r="N465" s="457"/>
      <c r="O465" s="457"/>
      <c r="P465" s="457"/>
      <c r="Q465" s="457"/>
      <c r="R465" s="457"/>
      <c r="S465" s="457"/>
      <c r="T465" s="457"/>
      <c r="U465" s="457"/>
      <c r="V465" s="457"/>
      <c r="W465" s="457"/>
      <c r="X465" s="457"/>
      <c r="Y465" s="457"/>
      <c r="Z465" s="457"/>
      <c r="AA465" s="457"/>
      <c r="AB465" s="457"/>
      <c r="AC465" s="457"/>
      <c r="AD465" s="457"/>
      <c r="AE465" s="457"/>
      <c r="AF465" s="457"/>
      <c r="AG465" s="457"/>
      <c r="AH465" s="457"/>
      <c r="AI465" s="457"/>
      <c r="AJ465" s="457"/>
      <c r="AK465" s="457"/>
      <c r="AL465" s="457"/>
      <c r="AM465" s="457"/>
      <c r="AN465" s="457"/>
      <c r="AO465" s="457"/>
      <c r="AP465" s="457"/>
      <c r="AQ465" s="457"/>
      <c r="AR465" s="457"/>
    </row>
    <row r="466" spans="1:44" ht="15.75" customHeight="1">
      <c r="A466" s="457"/>
      <c r="B466" s="487"/>
      <c r="C466" s="458"/>
      <c r="D466" s="458"/>
      <c r="E466" s="458"/>
      <c r="F466" s="457"/>
      <c r="G466" s="457"/>
      <c r="H466" s="457"/>
      <c r="I466" s="457"/>
      <c r="J466" s="457"/>
      <c r="K466" s="457"/>
      <c r="L466" s="457"/>
      <c r="M466" s="457"/>
      <c r="N466" s="457"/>
      <c r="O466" s="457"/>
      <c r="P466" s="457"/>
      <c r="Q466" s="457"/>
      <c r="R466" s="457"/>
      <c r="S466" s="457"/>
      <c r="T466" s="457"/>
      <c r="U466" s="457"/>
      <c r="V466" s="457"/>
      <c r="W466" s="457"/>
      <c r="X466" s="457"/>
      <c r="Y466" s="457"/>
      <c r="Z466" s="457"/>
      <c r="AA466" s="457"/>
      <c r="AB466" s="457"/>
      <c r="AC466" s="457"/>
      <c r="AD466" s="457"/>
      <c r="AE466" s="457"/>
      <c r="AF466" s="457"/>
      <c r="AG466" s="457"/>
      <c r="AH466" s="457"/>
      <c r="AI466" s="457"/>
      <c r="AJ466" s="457"/>
      <c r="AK466" s="457"/>
      <c r="AL466" s="457"/>
      <c r="AM466" s="457"/>
      <c r="AN466" s="457"/>
      <c r="AO466" s="457"/>
      <c r="AP466" s="457"/>
      <c r="AQ466" s="457"/>
      <c r="AR466" s="457"/>
    </row>
    <row r="467" spans="1:44" ht="15.75" customHeight="1">
      <c r="A467" s="457"/>
      <c r="B467" s="487"/>
      <c r="C467" s="458"/>
      <c r="D467" s="458"/>
      <c r="E467" s="458"/>
      <c r="F467" s="457"/>
      <c r="G467" s="457"/>
      <c r="H467" s="457"/>
      <c r="I467" s="457"/>
      <c r="J467" s="457"/>
      <c r="K467" s="457"/>
      <c r="L467" s="457"/>
      <c r="M467" s="457"/>
      <c r="N467" s="457"/>
      <c r="O467" s="457"/>
      <c r="P467" s="457"/>
      <c r="Q467" s="457"/>
      <c r="R467" s="457"/>
      <c r="S467" s="457"/>
      <c r="T467" s="457"/>
      <c r="U467" s="457"/>
      <c r="V467" s="457"/>
      <c r="W467" s="457"/>
      <c r="X467" s="457"/>
      <c r="Y467" s="457"/>
      <c r="Z467" s="457"/>
      <c r="AA467" s="457"/>
      <c r="AB467" s="457"/>
      <c r="AC467" s="457"/>
      <c r="AD467" s="457"/>
      <c r="AE467" s="457"/>
      <c r="AF467" s="457"/>
      <c r="AG467" s="457"/>
      <c r="AH467" s="457"/>
      <c r="AI467" s="457"/>
      <c r="AJ467" s="457"/>
      <c r="AK467" s="457"/>
      <c r="AL467" s="457"/>
      <c r="AM467" s="457"/>
      <c r="AN467" s="457"/>
      <c r="AO467" s="457"/>
      <c r="AP467" s="457"/>
      <c r="AQ467" s="457"/>
      <c r="AR467" s="457"/>
    </row>
    <row r="468" spans="1:44" ht="15.75" customHeight="1">
      <c r="A468" s="457"/>
      <c r="B468" s="487"/>
      <c r="C468" s="458"/>
      <c r="D468" s="458"/>
      <c r="E468" s="458"/>
      <c r="F468" s="457"/>
      <c r="G468" s="457"/>
      <c r="H468" s="457"/>
      <c r="I468" s="457"/>
      <c r="J468" s="457"/>
      <c r="K468" s="457"/>
      <c r="L468" s="457"/>
      <c r="M468" s="457"/>
      <c r="N468" s="457"/>
      <c r="O468" s="457"/>
      <c r="P468" s="457"/>
      <c r="Q468" s="457"/>
      <c r="R468" s="457"/>
      <c r="S468" s="457"/>
      <c r="T468" s="457"/>
      <c r="U468" s="457"/>
      <c r="V468" s="457"/>
      <c r="W468" s="457"/>
      <c r="X468" s="457"/>
      <c r="Y468" s="457"/>
      <c r="Z468" s="457"/>
      <c r="AA468" s="457"/>
      <c r="AB468" s="457"/>
      <c r="AC468" s="457"/>
      <c r="AD468" s="457"/>
      <c r="AE468" s="457"/>
      <c r="AF468" s="457"/>
      <c r="AG468" s="457"/>
      <c r="AH468" s="457"/>
      <c r="AI468" s="457"/>
      <c r="AJ468" s="457"/>
      <c r="AK468" s="457"/>
      <c r="AL468" s="457"/>
      <c r="AM468" s="457"/>
      <c r="AN468" s="457"/>
      <c r="AO468" s="457"/>
      <c r="AP468" s="457"/>
      <c r="AQ468" s="457"/>
      <c r="AR468" s="457"/>
    </row>
    <row r="469" spans="1:44" ht="15.75" customHeight="1">
      <c r="A469" s="457"/>
      <c r="B469" s="487"/>
      <c r="C469" s="458"/>
      <c r="D469" s="458"/>
      <c r="E469" s="458"/>
      <c r="F469" s="457"/>
      <c r="G469" s="457"/>
      <c r="H469" s="457"/>
      <c r="I469" s="457"/>
      <c r="J469" s="457"/>
      <c r="K469" s="457"/>
      <c r="L469" s="457"/>
      <c r="M469" s="457"/>
      <c r="N469" s="457"/>
      <c r="O469" s="457"/>
      <c r="P469" s="457"/>
      <c r="Q469" s="457"/>
      <c r="R469" s="457"/>
      <c r="S469" s="457"/>
      <c r="T469" s="457"/>
      <c r="U469" s="457"/>
      <c r="V469" s="457"/>
      <c r="W469" s="457"/>
      <c r="X469" s="457"/>
      <c r="Y469" s="457"/>
      <c r="Z469" s="457"/>
      <c r="AA469" s="457"/>
      <c r="AB469" s="457"/>
      <c r="AC469" s="457"/>
      <c r="AD469" s="457"/>
      <c r="AE469" s="457"/>
      <c r="AF469" s="457"/>
      <c r="AG469" s="457"/>
      <c r="AH469" s="457"/>
      <c r="AI469" s="457"/>
      <c r="AJ469" s="457"/>
      <c r="AK469" s="457"/>
      <c r="AL469" s="457"/>
      <c r="AM469" s="457"/>
      <c r="AN469" s="457"/>
      <c r="AO469" s="457"/>
      <c r="AP469" s="457"/>
      <c r="AQ469" s="457"/>
      <c r="AR469" s="457"/>
    </row>
    <row r="470" spans="1:44" ht="15.75" customHeight="1">
      <c r="A470" s="457"/>
      <c r="B470" s="487"/>
      <c r="C470" s="458"/>
      <c r="D470" s="458"/>
      <c r="E470" s="458"/>
      <c r="F470" s="457"/>
      <c r="G470" s="457"/>
      <c r="H470" s="457"/>
      <c r="I470" s="457"/>
      <c r="J470" s="457"/>
      <c r="K470" s="457"/>
      <c r="L470" s="457"/>
      <c r="M470" s="457"/>
      <c r="N470" s="457"/>
      <c r="O470" s="457"/>
      <c r="P470" s="457"/>
      <c r="Q470" s="457"/>
      <c r="R470" s="457"/>
      <c r="S470" s="457"/>
      <c r="T470" s="457"/>
      <c r="U470" s="457"/>
      <c r="V470" s="457"/>
      <c r="W470" s="457"/>
      <c r="X470" s="457"/>
      <c r="Y470" s="457"/>
      <c r="Z470" s="457"/>
      <c r="AA470" s="457"/>
      <c r="AB470" s="457"/>
      <c r="AC470" s="457"/>
      <c r="AD470" s="457"/>
      <c r="AE470" s="457"/>
      <c r="AF470" s="457"/>
      <c r="AG470" s="457"/>
      <c r="AH470" s="457"/>
      <c r="AI470" s="457"/>
      <c r="AJ470" s="457"/>
      <c r="AK470" s="457"/>
      <c r="AL470" s="457"/>
      <c r="AM470" s="457"/>
      <c r="AN470" s="457"/>
      <c r="AO470" s="457"/>
      <c r="AP470" s="457"/>
      <c r="AQ470" s="457"/>
      <c r="AR470" s="457"/>
    </row>
    <row r="471" spans="1:44" ht="15.75" customHeight="1">
      <c r="A471" s="457"/>
      <c r="B471" s="487"/>
      <c r="C471" s="458"/>
      <c r="D471" s="458"/>
      <c r="E471" s="458"/>
      <c r="F471" s="457"/>
      <c r="G471" s="457"/>
      <c r="H471" s="457"/>
      <c r="I471" s="457"/>
      <c r="J471" s="457"/>
      <c r="K471" s="457"/>
      <c r="L471" s="457"/>
      <c r="M471" s="457"/>
      <c r="N471" s="457"/>
      <c r="O471" s="457"/>
      <c r="P471" s="457"/>
      <c r="Q471" s="457"/>
      <c r="R471" s="457"/>
      <c r="S471" s="457"/>
      <c r="T471" s="457"/>
      <c r="U471" s="457"/>
      <c r="V471" s="457"/>
      <c r="W471" s="457"/>
      <c r="X471" s="457"/>
      <c r="Y471" s="457"/>
      <c r="Z471" s="457"/>
      <c r="AA471" s="457"/>
      <c r="AB471" s="457"/>
      <c r="AC471" s="457"/>
      <c r="AD471" s="457"/>
      <c r="AE471" s="457"/>
      <c r="AF471" s="457"/>
      <c r="AG471" s="457"/>
      <c r="AH471" s="457"/>
      <c r="AI471" s="457"/>
      <c r="AJ471" s="457"/>
      <c r="AK471" s="457"/>
      <c r="AL471" s="457"/>
      <c r="AM471" s="457"/>
      <c r="AN471" s="457"/>
      <c r="AO471" s="457"/>
      <c r="AP471" s="457"/>
      <c r="AQ471" s="457"/>
      <c r="AR471" s="457"/>
    </row>
    <row r="472" spans="1:44" ht="15.75" customHeight="1">
      <c r="A472" s="457"/>
      <c r="B472" s="487"/>
      <c r="C472" s="458"/>
      <c r="D472" s="458"/>
      <c r="E472" s="458"/>
      <c r="F472" s="457"/>
      <c r="G472" s="457"/>
      <c r="H472" s="457"/>
      <c r="I472" s="457"/>
      <c r="J472" s="457"/>
      <c r="K472" s="457"/>
      <c r="L472" s="457"/>
      <c r="M472" s="457"/>
      <c r="N472" s="457"/>
      <c r="O472" s="457"/>
      <c r="P472" s="457"/>
      <c r="Q472" s="457"/>
      <c r="R472" s="457"/>
      <c r="S472" s="457"/>
      <c r="T472" s="457"/>
      <c r="U472" s="457"/>
      <c r="V472" s="457"/>
      <c r="W472" s="457"/>
      <c r="X472" s="457"/>
      <c r="Y472" s="457"/>
      <c r="Z472" s="457"/>
      <c r="AA472" s="457"/>
      <c r="AB472" s="457"/>
      <c r="AC472" s="457"/>
      <c r="AD472" s="457"/>
      <c r="AE472" s="457"/>
      <c r="AF472" s="457"/>
      <c r="AG472" s="457"/>
      <c r="AH472" s="457"/>
      <c r="AI472" s="457"/>
      <c r="AJ472" s="457"/>
      <c r="AK472" s="457"/>
      <c r="AL472" s="457"/>
      <c r="AM472" s="457"/>
      <c r="AN472" s="457"/>
      <c r="AO472" s="457"/>
      <c r="AP472" s="457"/>
      <c r="AQ472" s="457"/>
      <c r="AR472" s="457"/>
    </row>
    <row r="473" spans="1:44" ht="15.75" customHeight="1">
      <c r="A473" s="457"/>
      <c r="B473" s="487"/>
      <c r="C473" s="458"/>
      <c r="D473" s="458"/>
      <c r="E473" s="458"/>
      <c r="F473" s="457"/>
      <c r="G473" s="457"/>
      <c r="H473" s="457"/>
      <c r="I473" s="457"/>
      <c r="J473" s="457"/>
      <c r="K473" s="457"/>
      <c r="L473" s="457"/>
      <c r="M473" s="457"/>
      <c r="N473" s="457"/>
      <c r="O473" s="457"/>
      <c r="P473" s="457"/>
      <c r="Q473" s="457"/>
      <c r="R473" s="457"/>
      <c r="S473" s="457"/>
      <c r="T473" s="457"/>
      <c r="U473" s="457"/>
      <c r="V473" s="457"/>
      <c r="W473" s="457"/>
      <c r="X473" s="457"/>
      <c r="Y473" s="457"/>
      <c r="Z473" s="457"/>
      <c r="AA473" s="457"/>
      <c r="AB473" s="457"/>
      <c r="AC473" s="457"/>
      <c r="AD473" s="457"/>
      <c r="AE473" s="457"/>
      <c r="AF473" s="457"/>
      <c r="AG473" s="457"/>
      <c r="AH473" s="457"/>
      <c r="AI473" s="457"/>
      <c r="AJ473" s="457"/>
      <c r="AK473" s="457"/>
      <c r="AL473" s="457"/>
      <c r="AM473" s="457"/>
      <c r="AN473" s="457"/>
      <c r="AO473" s="457"/>
      <c r="AP473" s="457"/>
      <c r="AQ473" s="457"/>
      <c r="AR473" s="457"/>
    </row>
    <row r="474" spans="1:44" ht="15.75" customHeight="1">
      <c r="A474" s="457"/>
      <c r="B474" s="487"/>
      <c r="C474" s="458"/>
      <c r="D474" s="458"/>
      <c r="E474" s="458"/>
      <c r="F474" s="457"/>
      <c r="G474" s="457"/>
      <c r="H474" s="457"/>
      <c r="I474" s="457"/>
      <c r="J474" s="457"/>
      <c r="K474" s="457"/>
      <c r="L474" s="457"/>
      <c r="M474" s="457"/>
      <c r="N474" s="457"/>
      <c r="O474" s="457"/>
      <c r="P474" s="457"/>
      <c r="Q474" s="457"/>
      <c r="R474" s="457"/>
      <c r="S474" s="457"/>
      <c r="T474" s="457"/>
      <c r="U474" s="457"/>
      <c r="V474" s="457"/>
      <c r="W474" s="457"/>
      <c r="X474" s="457"/>
      <c r="Y474" s="457"/>
      <c r="Z474" s="457"/>
      <c r="AA474" s="457"/>
      <c r="AB474" s="457"/>
      <c r="AC474" s="457"/>
      <c r="AD474" s="457"/>
      <c r="AE474" s="457"/>
      <c r="AF474" s="457"/>
      <c r="AG474" s="457"/>
      <c r="AH474" s="457"/>
      <c r="AI474" s="457"/>
      <c r="AJ474" s="457"/>
      <c r="AK474" s="457"/>
      <c r="AL474" s="457"/>
      <c r="AM474" s="457"/>
      <c r="AN474" s="457"/>
      <c r="AO474" s="457"/>
      <c r="AP474" s="457"/>
      <c r="AQ474" s="457"/>
      <c r="AR474" s="457"/>
    </row>
    <row r="475" spans="1:44" ht="15.75" customHeight="1">
      <c r="A475" s="457"/>
      <c r="B475" s="487"/>
      <c r="C475" s="458"/>
      <c r="D475" s="458"/>
      <c r="E475" s="458"/>
      <c r="F475" s="457"/>
      <c r="G475" s="457"/>
      <c r="H475" s="457"/>
      <c r="I475" s="457"/>
      <c r="J475" s="457"/>
      <c r="K475" s="457"/>
      <c r="L475" s="457"/>
      <c r="M475" s="457"/>
      <c r="N475" s="457"/>
      <c r="O475" s="457"/>
      <c r="P475" s="457"/>
      <c r="Q475" s="457"/>
      <c r="R475" s="457"/>
      <c r="S475" s="457"/>
      <c r="T475" s="457"/>
      <c r="U475" s="457"/>
      <c r="V475" s="457"/>
      <c r="W475" s="457"/>
      <c r="X475" s="457"/>
      <c r="Y475" s="457"/>
      <c r="Z475" s="457"/>
      <c r="AA475" s="457"/>
      <c r="AB475" s="457"/>
      <c r="AC475" s="457"/>
      <c r="AD475" s="457"/>
      <c r="AE475" s="457"/>
      <c r="AF475" s="457"/>
      <c r="AG475" s="457"/>
      <c r="AH475" s="457"/>
      <c r="AI475" s="457"/>
      <c r="AJ475" s="457"/>
      <c r="AK475" s="457"/>
      <c r="AL475" s="457"/>
      <c r="AM475" s="457"/>
      <c r="AN475" s="457"/>
      <c r="AO475" s="457"/>
      <c r="AP475" s="457"/>
      <c r="AQ475" s="457"/>
      <c r="AR475" s="457"/>
    </row>
    <row r="476" spans="1:44" ht="15.75" customHeight="1">
      <c r="A476" s="457"/>
      <c r="B476" s="487"/>
      <c r="C476" s="458"/>
      <c r="D476" s="458"/>
      <c r="E476" s="458"/>
      <c r="F476" s="457"/>
      <c r="G476" s="457"/>
      <c r="H476" s="457"/>
      <c r="I476" s="457"/>
      <c r="J476" s="457"/>
      <c r="K476" s="457"/>
      <c r="L476" s="457"/>
      <c r="M476" s="457"/>
      <c r="N476" s="457"/>
      <c r="O476" s="457"/>
      <c r="P476" s="457"/>
      <c r="Q476" s="457"/>
      <c r="R476" s="457"/>
      <c r="S476" s="457"/>
      <c r="T476" s="457"/>
      <c r="U476" s="457"/>
      <c r="V476" s="457"/>
      <c r="W476" s="457"/>
      <c r="X476" s="457"/>
      <c r="Y476" s="457"/>
      <c r="Z476" s="457"/>
      <c r="AA476" s="457"/>
      <c r="AB476" s="457"/>
      <c r="AC476" s="457"/>
      <c r="AD476" s="457"/>
      <c r="AE476" s="457"/>
      <c r="AF476" s="457"/>
      <c r="AG476" s="457"/>
      <c r="AH476" s="457"/>
      <c r="AI476" s="457"/>
      <c r="AJ476" s="457"/>
      <c r="AK476" s="457"/>
      <c r="AL476" s="457"/>
      <c r="AM476" s="457"/>
      <c r="AN476" s="457"/>
      <c r="AO476" s="457"/>
      <c r="AP476" s="457"/>
      <c r="AQ476" s="457"/>
      <c r="AR476" s="457"/>
    </row>
    <row r="477" spans="1:44" ht="15.75" customHeight="1">
      <c r="A477" s="457"/>
      <c r="B477" s="487"/>
      <c r="C477" s="458"/>
      <c r="D477" s="458"/>
      <c r="E477" s="458"/>
      <c r="F477" s="457"/>
      <c r="G477" s="457"/>
      <c r="H477" s="457"/>
      <c r="I477" s="457"/>
      <c r="J477" s="457"/>
      <c r="K477" s="457"/>
      <c r="L477" s="457"/>
      <c r="M477" s="457"/>
      <c r="N477" s="457"/>
      <c r="O477" s="457"/>
      <c r="P477" s="457"/>
      <c r="Q477" s="457"/>
      <c r="R477" s="457"/>
      <c r="S477" s="457"/>
      <c r="T477" s="457"/>
      <c r="U477" s="457"/>
      <c r="V477" s="457"/>
      <c r="W477" s="457"/>
      <c r="X477" s="457"/>
      <c r="Y477" s="457"/>
      <c r="Z477" s="457"/>
      <c r="AA477" s="457"/>
      <c r="AB477" s="457"/>
      <c r="AC477" s="457"/>
      <c r="AD477" s="457"/>
      <c r="AE477" s="457"/>
      <c r="AF477" s="457"/>
      <c r="AG477" s="457"/>
      <c r="AH477" s="457"/>
      <c r="AI477" s="457"/>
      <c r="AJ477" s="457"/>
      <c r="AK477" s="457"/>
      <c r="AL477" s="457"/>
      <c r="AM477" s="457"/>
      <c r="AN477" s="457"/>
      <c r="AO477" s="457"/>
      <c r="AP477" s="457"/>
      <c r="AQ477" s="457"/>
      <c r="AR477" s="457"/>
    </row>
    <row r="478" spans="1:44" ht="15.75" customHeight="1">
      <c r="A478" s="457"/>
      <c r="B478" s="487"/>
      <c r="C478" s="458"/>
      <c r="D478" s="458"/>
      <c r="E478" s="458"/>
      <c r="F478" s="457"/>
      <c r="G478" s="457"/>
      <c r="H478" s="457"/>
      <c r="I478" s="457"/>
      <c r="J478" s="457"/>
      <c r="K478" s="457"/>
      <c r="L478" s="457"/>
      <c r="M478" s="457"/>
      <c r="N478" s="457"/>
      <c r="O478" s="457"/>
      <c r="P478" s="457"/>
      <c r="Q478" s="457"/>
      <c r="R478" s="457"/>
      <c r="S478" s="457"/>
      <c r="T478" s="457"/>
      <c r="U478" s="457"/>
      <c r="V478" s="457"/>
      <c r="W478" s="457"/>
      <c r="X478" s="457"/>
      <c r="Y478" s="457"/>
      <c r="Z478" s="457"/>
      <c r="AA478" s="457"/>
      <c r="AB478" s="457"/>
      <c r="AC478" s="457"/>
      <c r="AD478" s="457"/>
      <c r="AE478" s="457"/>
      <c r="AF478" s="457"/>
      <c r="AG478" s="457"/>
      <c r="AH478" s="457"/>
      <c r="AI478" s="457"/>
      <c r="AJ478" s="457"/>
      <c r="AK478" s="457"/>
      <c r="AL478" s="457"/>
      <c r="AM478" s="457"/>
      <c r="AN478" s="457"/>
      <c r="AO478" s="457"/>
      <c r="AP478" s="457"/>
      <c r="AQ478" s="457"/>
      <c r="AR478" s="457"/>
    </row>
    <row r="479" spans="1:44" ht="15.75" customHeight="1">
      <c r="A479" s="457"/>
      <c r="B479" s="487"/>
      <c r="C479" s="458"/>
      <c r="D479" s="458"/>
      <c r="E479" s="458"/>
      <c r="F479" s="457"/>
      <c r="G479" s="457"/>
      <c r="H479" s="457"/>
      <c r="I479" s="457"/>
      <c r="J479" s="457"/>
      <c r="K479" s="457"/>
      <c r="L479" s="457"/>
      <c r="M479" s="457"/>
      <c r="N479" s="457"/>
      <c r="O479" s="457"/>
      <c r="P479" s="457"/>
      <c r="Q479" s="457"/>
      <c r="R479" s="457"/>
      <c r="S479" s="457"/>
      <c r="T479" s="457"/>
      <c r="U479" s="457"/>
      <c r="V479" s="457"/>
      <c r="W479" s="457"/>
      <c r="X479" s="457"/>
      <c r="Y479" s="457"/>
      <c r="Z479" s="457"/>
      <c r="AA479" s="457"/>
      <c r="AB479" s="457"/>
      <c r="AC479" s="457"/>
      <c r="AD479" s="457"/>
      <c r="AE479" s="457"/>
      <c r="AF479" s="457"/>
      <c r="AG479" s="457"/>
      <c r="AH479" s="457"/>
      <c r="AI479" s="457"/>
      <c r="AJ479" s="457"/>
      <c r="AK479" s="457"/>
      <c r="AL479" s="457"/>
      <c r="AM479" s="457"/>
      <c r="AN479" s="457"/>
      <c r="AO479" s="457"/>
      <c r="AP479" s="457"/>
      <c r="AQ479" s="457"/>
      <c r="AR479" s="457"/>
    </row>
    <row r="480" spans="1:44" ht="15.75" customHeight="1">
      <c r="A480" s="457"/>
      <c r="B480" s="487"/>
      <c r="C480" s="458"/>
      <c r="D480" s="458"/>
      <c r="E480" s="458"/>
      <c r="F480" s="457"/>
      <c r="G480" s="457"/>
      <c r="H480" s="457"/>
      <c r="I480" s="457"/>
      <c r="J480" s="457"/>
      <c r="K480" s="457"/>
      <c r="L480" s="457"/>
      <c r="M480" s="457"/>
      <c r="N480" s="457"/>
      <c r="O480" s="457"/>
      <c r="P480" s="457"/>
      <c r="Q480" s="457"/>
      <c r="R480" s="457"/>
      <c r="S480" s="457"/>
      <c r="T480" s="457"/>
      <c r="U480" s="457"/>
      <c r="V480" s="457"/>
      <c r="W480" s="457"/>
      <c r="X480" s="457"/>
      <c r="Y480" s="457"/>
      <c r="Z480" s="457"/>
      <c r="AA480" s="457"/>
      <c r="AB480" s="457"/>
      <c r="AC480" s="457"/>
      <c r="AD480" s="457"/>
      <c r="AE480" s="457"/>
      <c r="AF480" s="457"/>
      <c r="AG480" s="457"/>
      <c r="AH480" s="457"/>
      <c r="AI480" s="457"/>
      <c r="AJ480" s="457"/>
      <c r="AK480" s="457"/>
      <c r="AL480" s="457"/>
      <c r="AM480" s="457"/>
      <c r="AN480" s="457"/>
      <c r="AO480" s="457"/>
      <c r="AP480" s="457"/>
      <c r="AQ480" s="457"/>
      <c r="AR480" s="457"/>
    </row>
    <row r="481" spans="1:44" ht="15.75" customHeight="1">
      <c r="A481" s="457"/>
      <c r="B481" s="487"/>
      <c r="C481" s="458"/>
      <c r="D481" s="458"/>
      <c r="E481" s="458"/>
      <c r="F481" s="457"/>
      <c r="G481" s="457"/>
      <c r="H481" s="457"/>
      <c r="I481" s="457"/>
      <c r="J481" s="457"/>
      <c r="K481" s="457"/>
      <c r="L481" s="457"/>
      <c r="M481" s="457"/>
      <c r="N481" s="457"/>
      <c r="O481" s="457"/>
      <c r="P481" s="457"/>
      <c r="Q481" s="457"/>
      <c r="R481" s="457"/>
      <c r="S481" s="457"/>
      <c r="T481" s="457"/>
      <c r="U481" s="457"/>
      <c r="V481" s="457"/>
      <c r="W481" s="457"/>
      <c r="X481" s="457"/>
      <c r="Y481" s="457"/>
      <c r="Z481" s="457"/>
      <c r="AA481" s="457"/>
      <c r="AB481" s="457"/>
      <c r="AC481" s="457"/>
      <c r="AD481" s="457"/>
      <c r="AE481" s="457"/>
      <c r="AF481" s="457"/>
      <c r="AG481" s="457"/>
      <c r="AH481" s="457"/>
      <c r="AI481" s="457"/>
      <c r="AJ481" s="457"/>
      <c r="AK481" s="457"/>
      <c r="AL481" s="457"/>
      <c r="AM481" s="457"/>
      <c r="AN481" s="457"/>
      <c r="AO481" s="457"/>
      <c r="AP481" s="457"/>
      <c r="AQ481" s="457"/>
      <c r="AR481" s="457"/>
    </row>
    <row r="482" spans="1:44" ht="15.75" customHeight="1">
      <c r="A482" s="457"/>
      <c r="B482" s="487"/>
      <c r="C482" s="458"/>
      <c r="D482" s="458"/>
      <c r="E482" s="458"/>
      <c r="F482" s="457"/>
      <c r="G482" s="457"/>
      <c r="H482" s="457"/>
      <c r="I482" s="457"/>
      <c r="J482" s="457"/>
      <c r="K482" s="457"/>
      <c r="L482" s="457"/>
      <c r="M482" s="457"/>
      <c r="N482" s="457"/>
      <c r="O482" s="457"/>
      <c r="P482" s="457"/>
      <c r="Q482" s="457"/>
      <c r="R482" s="457"/>
      <c r="S482" s="457"/>
      <c r="T482" s="457"/>
      <c r="U482" s="457"/>
      <c r="V482" s="457"/>
      <c r="W482" s="457"/>
      <c r="X482" s="457"/>
      <c r="Y482" s="457"/>
      <c r="Z482" s="457"/>
      <c r="AA482" s="457"/>
      <c r="AB482" s="457"/>
      <c r="AC482" s="457"/>
      <c r="AD482" s="457"/>
      <c r="AE482" s="457"/>
      <c r="AF482" s="457"/>
      <c r="AG482" s="457"/>
      <c r="AH482" s="457"/>
      <c r="AI482" s="457"/>
      <c r="AJ482" s="457"/>
      <c r="AK482" s="457"/>
      <c r="AL482" s="457"/>
      <c r="AM482" s="457"/>
      <c r="AN482" s="457"/>
      <c r="AO482" s="457"/>
      <c r="AP482" s="457"/>
      <c r="AQ482" s="457"/>
      <c r="AR482" s="457"/>
    </row>
    <row r="483" spans="1:44" ht="15.75" customHeight="1">
      <c r="A483" s="457"/>
      <c r="B483" s="487"/>
      <c r="C483" s="458"/>
      <c r="D483" s="458"/>
      <c r="E483" s="458"/>
      <c r="F483" s="457"/>
      <c r="G483" s="457"/>
      <c r="H483" s="457"/>
      <c r="I483" s="457"/>
      <c r="J483" s="457"/>
      <c r="K483" s="457"/>
      <c r="L483" s="457"/>
      <c r="M483" s="457"/>
      <c r="N483" s="457"/>
      <c r="O483" s="457"/>
      <c r="P483" s="457"/>
      <c r="Q483" s="457"/>
      <c r="R483" s="457"/>
      <c r="S483" s="457"/>
      <c r="T483" s="457"/>
      <c r="U483" s="457"/>
      <c r="V483" s="457"/>
      <c r="W483" s="457"/>
      <c r="X483" s="457"/>
      <c r="Y483" s="457"/>
      <c r="Z483" s="457"/>
      <c r="AA483" s="457"/>
      <c r="AB483" s="457"/>
      <c r="AC483" s="457"/>
      <c r="AD483" s="457"/>
      <c r="AE483" s="457"/>
      <c r="AF483" s="457"/>
      <c r="AG483" s="457"/>
      <c r="AH483" s="457"/>
      <c r="AI483" s="457"/>
      <c r="AJ483" s="457"/>
      <c r="AK483" s="457"/>
      <c r="AL483" s="457"/>
      <c r="AM483" s="457"/>
      <c r="AN483" s="457"/>
      <c r="AO483" s="457"/>
      <c r="AP483" s="457"/>
      <c r="AQ483" s="457"/>
      <c r="AR483" s="457"/>
    </row>
    <row r="484" spans="1:44" ht="15.75" customHeight="1">
      <c r="A484" s="457"/>
      <c r="B484" s="487"/>
      <c r="C484" s="458"/>
      <c r="D484" s="458"/>
      <c r="E484" s="458"/>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c r="AG484" s="457"/>
      <c r="AH484" s="457"/>
      <c r="AI484" s="457"/>
      <c r="AJ484" s="457"/>
      <c r="AK484" s="457"/>
      <c r="AL484" s="457"/>
      <c r="AM484" s="457"/>
      <c r="AN484" s="457"/>
      <c r="AO484" s="457"/>
      <c r="AP484" s="457"/>
      <c r="AQ484" s="457"/>
      <c r="AR484" s="457"/>
    </row>
    <row r="485" spans="1:44" ht="15.75" customHeight="1">
      <c r="A485" s="457"/>
      <c r="B485" s="487"/>
      <c r="C485" s="458"/>
      <c r="D485" s="458"/>
      <c r="E485" s="458"/>
      <c r="F485" s="457"/>
      <c r="G485" s="457"/>
      <c r="H485" s="457"/>
      <c r="I485" s="457"/>
      <c r="J485" s="457"/>
      <c r="K485" s="457"/>
      <c r="L485" s="457"/>
      <c r="M485" s="457"/>
      <c r="N485" s="457"/>
      <c r="O485" s="457"/>
      <c r="P485" s="457"/>
      <c r="Q485" s="457"/>
      <c r="R485" s="457"/>
      <c r="S485" s="457"/>
      <c r="T485" s="457"/>
      <c r="U485" s="457"/>
      <c r="V485" s="457"/>
      <c r="W485" s="457"/>
      <c r="X485" s="457"/>
      <c r="Y485" s="457"/>
      <c r="Z485" s="457"/>
      <c r="AA485" s="457"/>
      <c r="AB485" s="457"/>
      <c r="AC485" s="457"/>
      <c r="AD485" s="457"/>
      <c r="AE485" s="457"/>
      <c r="AF485" s="457"/>
      <c r="AG485" s="457"/>
      <c r="AH485" s="457"/>
      <c r="AI485" s="457"/>
      <c r="AJ485" s="457"/>
      <c r="AK485" s="457"/>
      <c r="AL485" s="457"/>
      <c r="AM485" s="457"/>
      <c r="AN485" s="457"/>
      <c r="AO485" s="457"/>
      <c r="AP485" s="457"/>
      <c r="AQ485" s="457"/>
      <c r="AR485" s="457"/>
    </row>
    <row r="486" spans="1:44" ht="15.75" customHeight="1">
      <c r="A486" s="457"/>
      <c r="B486" s="487"/>
      <c r="C486" s="458"/>
      <c r="D486" s="458"/>
      <c r="E486" s="458"/>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c r="AG486" s="457"/>
      <c r="AH486" s="457"/>
      <c r="AI486" s="457"/>
      <c r="AJ486" s="457"/>
      <c r="AK486" s="457"/>
      <c r="AL486" s="457"/>
      <c r="AM486" s="457"/>
      <c r="AN486" s="457"/>
      <c r="AO486" s="457"/>
      <c r="AP486" s="457"/>
      <c r="AQ486" s="457"/>
      <c r="AR486" s="457"/>
    </row>
    <row r="487" spans="1:44" ht="15.75" customHeight="1">
      <c r="A487" s="457"/>
      <c r="B487" s="487"/>
      <c r="C487" s="458"/>
      <c r="D487" s="458"/>
      <c r="E487" s="458"/>
      <c r="F487" s="457"/>
      <c r="G487" s="457"/>
      <c r="H487" s="457"/>
      <c r="I487" s="457"/>
      <c r="J487" s="457"/>
      <c r="K487" s="457"/>
      <c r="L487" s="457"/>
      <c r="M487" s="457"/>
      <c r="N487" s="457"/>
      <c r="O487" s="457"/>
      <c r="P487" s="457"/>
      <c r="Q487" s="457"/>
      <c r="R487" s="457"/>
      <c r="S487" s="457"/>
      <c r="T487" s="457"/>
      <c r="U487" s="457"/>
      <c r="V487" s="457"/>
      <c r="W487" s="457"/>
      <c r="X487" s="457"/>
      <c r="Y487" s="457"/>
      <c r="Z487" s="457"/>
      <c r="AA487" s="457"/>
      <c r="AB487" s="457"/>
      <c r="AC487" s="457"/>
      <c r="AD487" s="457"/>
      <c r="AE487" s="457"/>
      <c r="AF487" s="457"/>
      <c r="AG487" s="457"/>
      <c r="AH487" s="457"/>
      <c r="AI487" s="457"/>
      <c r="AJ487" s="457"/>
      <c r="AK487" s="457"/>
      <c r="AL487" s="457"/>
      <c r="AM487" s="457"/>
      <c r="AN487" s="457"/>
      <c r="AO487" s="457"/>
      <c r="AP487" s="457"/>
      <c r="AQ487" s="457"/>
      <c r="AR487" s="457"/>
    </row>
    <row r="488" spans="1:44" ht="15.75" customHeight="1">
      <c r="A488" s="457"/>
      <c r="B488" s="487"/>
      <c r="C488" s="458"/>
      <c r="D488" s="458"/>
      <c r="E488" s="458"/>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c r="AG488" s="457"/>
      <c r="AH488" s="457"/>
      <c r="AI488" s="457"/>
      <c r="AJ488" s="457"/>
      <c r="AK488" s="457"/>
      <c r="AL488" s="457"/>
      <c r="AM488" s="457"/>
      <c r="AN488" s="457"/>
      <c r="AO488" s="457"/>
      <c r="AP488" s="457"/>
      <c r="AQ488" s="457"/>
      <c r="AR488" s="457"/>
    </row>
    <row r="489" spans="1:44" ht="15.75" customHeight="1">
      <c r="A489" s="457"/>
      <c r="B489" s="487"/>
      <c r="C489" s="458"/>
      <c r="D489" s="458"/>
      <c r="E489" s="458"/>
      <c r="F489" s="457"/>
      <c r="G489" s="457"/>
      <c r="H489" s="457"/>
      <c r="I489" s="457"/>
      <c r="J489" s="457"/>
      <c r="K489" s="457"/>
      <c r="L489" s="457"/>
      <c r="M489" s="457"/>
      <c r="N489" s="457"/>
      <c r="O489" s="457"/>
      <c r="P489" s="457"/>
      <c r="Q489" s="457"/>
      <c r="R489" s="457"/>
      <c r="S489" s="457"/>
      <c r="T489" s="457"/>
      <c r="U489" s="457"/>
      <c r="V489" s="457"/>
      <c r="W489" s="457"/>
      <c r="X489" s="457"/>
      <c r="Y489" s="457"/>
      <c r="Z489" s="457"/>
      <c r="AA489" s="457"/>
      <c r="AB489" s="457"/>
      <c r="AC489" s="457"/>
      <c r="AD489" s="457"/>
      <c r="AE489" s="457"/>
      <c r="AF489" s="457"/>
      <c r="AG489" s="457"/>
      <c r="AH489" s="457"/>
      <c r="AI489" s="457"/>
      <c r="AJ489" s="457"/>
      <c r="AK489" s="457"/>
      <c r="AL489" s="457"/>
      <c r="AM489" s="457"/>
      <c r="AN489" s="457"/>
      <c r="AO489" s="457"/>
      <c r="AP489" s="457"/>
      <c r="AQ489" s="457"/>
      <c r="AR489" s="457"/>
    </row>
    <row r="490" spans="1:44" ht="15.75" customHeight="1">
      <c r="A490" s="457"/>
      <c r="B490" s="487"/>
      <c r="C490" s="458"/>
      <c r="D490" s="458"/>
      <c r="E490" s="458"/>
      <c r="F490" s="457"/>
      <c r="G490" s="457"/>
      <c r="H490" s="457"/>
      <c r="I490" s="457"/>
      <c r="J490" s="457"/>
      <c r="K490" s="457"/>
      <c r="L490" s="457"/>
      <c r="M490" s="457"/>
      <c r="N490" s="457"/>
      <c r="O490" s="457"/>
      <c r="P490" s="457"/>
      <c r="Q490" s="457"/>
      <c r="R490" s="457"/>
      <c r="S490" s="457"/>
      <c r="T490" s="457"/>
      <c r="U490" s="457"/>
      <c r="V490" s="457"/>
      <c r="W490" s="457"/>
      <c r="X490" s="457"/>
      <c r="Y490" s="457"/>
      <c r="Z490" s="457"/>
      <c r="AA490" s="457"/>
      <c r="AB490" s="457"/>
      <c r="AC490" s="457"/>
      <c r="AD490" s="457"/>
      <c r="AE490" s="457"/>
      <c r="AF490" s="457"/>
      <c r="AG490" s="457"/>
      <c r="AH490" s="457"/>
      <c r="AI490" s="457"/>
      <c r="AJ490" s="457"/>
      <c r="AK490" s="457"/>
      <c r="AL490" s="457"/>
      <c r="AM490" s="457"/>
      <c r="AN490" s="457"/>
      <c r="AO490" s="457"/>
      <c r="AP490" s="457"/>
      <c r="AQ490" s="457"/>
      <c r="AR490" s="457"/>
    </row>
    <row r="491" spans="1:44" ht="15.75" customHeight="1">
      <c r="A491" s="457"/>
      <c r="B491" s="487"/>
      <c r="C491" s="458"/>
      <c r="D491" s="458"/>
      <c r="E491" s="458"/>
      <c r="F491" s="457"/>
      <c r="G491" s="457"/>
      <c r="H491" s="457"/>
      <c r="I491" s="457"/>
      <c r="J491" s="457"/>
      <c r="K491" s="457"/>
      <c r="L491" s="457"/>
      <c r="M491" s="457"/>
      <c r="N491" s="457"/>
      <c r="O491" s="457"/>
      <c r="P491" s="457"/>
      <c r="Q491" s="457"/>
      <c r="R491" s="457"/>
      <c r="S491" s="457"/>
      <c r="T491" s="457"/>
      <c r="U491" s="457"/>
      <c r="V491" s="457"/>
      <c r="W491" s="457"/>
      <c r="X491" s="457"/>
      <c r="Y491" s="457"/>
      <c r="Z491" s="457"/>
      <c r="AA491" s="457"/>
      <c r="AB491" s="457"/>
      <c r="AC491" s="457"/>
      <c r="AD491" s="457"/>
      <c r="AE491" s="457"/>
      <c r="AF491" s="457"/>
      <c r="AG491" s="457"/>
      <c r="AH491" s="457"/>
      <c r="AI491" s="457"/>
      <c r="AJ491" s="457"/>
      <c r="AK491" s="457"/>
      <c r="AL491" s="457"/>
      <c r="AM491" s="457"/>
      <c r="AN491" s="457"/>
      <c r="AO491" s="457"/>
      <c r="AP491" s="457"/>
      <c r="AQ491" s="457"/>
      <c r="AR491" s="457"/>
    </row>
    <row r="492" spans="1:44" ht="15.75" customHeight="1">
      <c r="A492" s="457"/>
      <c r="B492" s="487"/>
      <c r="C492" s="458"/>
      <c r="D492" s="458"/>
      <c r="E492" s="458"/>
      <c r="F492" s="457"/>
      <c r="G492" s="457"/>
      <c r="H492" s="457"/>
      <c r="I492" s="457"/>
      <c r="J492" s="457"/>
      <c r="K492" s="457"/>
      <c r="L492" s="457"/>
      <c r="M492" s="457"/>
      <c r="N492" s="457"/>
      <c r="O492" s="457"/>
      <c r="P492" s="457"/>
      <c r="Q492" s="457"/>
      <c r="R492" s="457"/>
      <c r="S492" s="457"/>
      <c r="T492" s="457"/>
      <c r="U492" s="457"/>
      <c r="V492" s="457"/>
      <c r="W492" s="457"/>
      <c r="X492" s="457"/>
      <c r="Y492" s="457"/>
      <c r="Z492" s="457"/>
      <c r="AA492" s="457"/>
      <c r="AB492" s="457"/>
      <c r="AC492" s="457"/>
      <c r="AD492" s="457"/>
      <c r="AE492" s="457"/>
      <c r="AF492" s="457"/>
      <c r="AG492" s="457"/>
      <c r="AH492" s="457"/>
      <c r="AI492" s="457"/>
      <c r="AJ492" s="457"/>
      <c r="AK492" s="457"/>
      <c r="AL492" s="457"/>
      <c r="AM492" s="457"/>
      <c r="AN492" s="457"/>
      <c r="AO492" s="457"/>
      <c r="AP492" s="457"/>
      <c r="AQ492" s="457"/>
      <c r="AR492" s="457"/>
    </row>
    <row r="493" spans="1:44" ht="15.75" customHeight="1">
      <c r="A493" s="457"/>
      <c r="B493" s="487"/>
      <c r="C493" s="458"/>
      <c r="D493" s="458"/>
      <c r="E493" s="458"/>
      <c r="F493" s="457"/>
      <c r="G493" s="457"/>
      <c r="H493" s="457"/>
      <c r="I493" s="457"/>
      <c r="J493" s="457"/>
      <c r="K493" s="457"/>
      <c r="L493" s="457"/>
      <c r="M493" s="457"/>
      <c r="N493" s="457"/>
      <c r="O493" s="457"/>
      <c r="P493" s="457"/>
      <c r="Q493" s="457"/>
      <c r="R493" s="457"/>
      <c r="S493" s="457"/>
      <c r="T493" s="457"/>
      <c r="U493" s="457"/>
      <c r="V493" s="457"/>
      <c r="W493" s="457"/>
      <c r="X493" s="457"/>
      <c r="Y493" s="457"/>
      <c r="Z493" s="457"/>
      <c r="AA493" s="457"/>
      <c r="AB493" s="457"/>
      <c r="AC493" s="457"/>
      <c r="AD493" s="457"/>
      <c r="AE493" s="457"/>
      <c r="AF493" s="457"/>
      <c r="AG493" s="457"/>
      <c r="AH493" s="457"/>
      <c r="AI493" s="457"/>
      <c r="AJ493" s="457"/>
      <c r="AK493" s="457"/>
      <c r="AL493" s="457"/>
      <c r="AM493" s="457"/>
      <c r="AN493" s="457"/>
      <c r="AO493" s="457"/>
      <c r="AP493" s="457"/>
      <c r="AQ493" s="457"/>
      <c r="AR493" s="457"/>
    </row>
    <row r="494" spans="1:44" ht="15.75" customHeight="1">
      <c r="A494" s="457"/>
      <c r="B494" s="487"/>
      <c r="C494" s="458"/>
      <c r="D494" s="458"/>
      <c r="E494" s="458"/>
      <c r="F494" s="457"/>
      <c r="G494" s="457"/>
      <c r="H494" s="457"/>
      <c r="I494" s="457"/>
      <c r="J494" s="457"/>
      <c r="K494" s="457"/>
      <c r="L494" s="457"/>
      <c r="M494" s="457"/>
      <c r="N494" s="457"/>
      <c r="O494" s="457"/>
      <c r="P494" s="457"/>
      <c r="Q494" s="457"/>
      <c r="R494" s="457"/>
      <c r="S494" s="457"/>
      <c r="T494" s="457"/>
      <c r="U494" s="457"/>
      <c r="V494" s="457"/>
      <c r="W494" s="457"/>
      <c r="X494" s="457"/>
      <c r="Y494" s="457"/>
      <c r="Z494" s="457"/>
      <c r="AA494" s="457"/>
      <c r="AB494" s="457"/>
      <c r="AC494" s="457"/>
      <c r="AD494" s="457"/>
      <c r="AE494" s="457"/>
      <c r="AF494" s="457"/>
      <c r="AG494" s="457"/>
      <c r="AH494" s="457"/>
      <c r="AI494" s="457"/>
      <c r="AJ494" s="457"/>
      <c r="AK494" s="457"/>
      <c r="AL494" s="457"/>
      <c r="AM494" s="457"/>
      <c r="AN494" s="457"/>
      <c r="AO494" s="457"/>
      <c r="AP494" s="457"/>
      <c r="AQ494" s="457"/>
      <c r="AR494" s="457"/>
    </row>
    <row r="495" spans="1:44" ht="15.75" customHeight="1">
      <c r="A495" s="457"/>
      <c r="B495" s="487"/>
      <c r="C495" s="458"/>
      <c r="D495" s="458"/>
      <c r="E495" s="458"/>
      <c r="F495" s="457"/>
      <c r="G495" s="457"/>
      <c r="H495" s="457"/>
      <c r="I495" s="457"/>
      <c r="J495" s="457"/>
      <c r="K495" s="457"/>
      <c r="L495" s="457"/>
      <c r="M495" s="457"/>
      <c r="N495" s="457"/>
      <c r="O495" s="457"/>
      <c r="P495" s="457"/>
      <c r="Q495" s="457"/>
      <c r="R495" s="457"/>
      <c r="S495" s="457"/>
      <c r="T495" s="457"/>
      <c r="U495" s="457"/>
      <c r="V495" s="457"/>
      <c r="W495" s="457"/>
      <c r="X495" s="457"/>
      <c r="Y495" s="457"/>
      <c r="Z495" s="457"/>
      <c r="AA495" s="457"/>
      <c r="AB495" s="457"/>
      <c r="AC495" s="457"/>
      <c r="AD495" s="457"/>
      <c r="AE495" s="457"/>
      <c r="AF495" s="457"/>
      <c r="AG495" s="457"/>
      <c r="AH495" s="457"/>
      <c r="AI495" s="457"/>
      <c r="AJ495" s="457"/>
      <c r="AK495" s="457"/>
      <c r="AL495" s="457"/>
      <c r="AM495" s="457"/>
      <c r="AN495" s="457"/>
      <c r="AO495" s="457"/>
      <c r="AP495" s="457"/>
      <c r="AQ495" s="457"/>
      <c r="AR495" s="457"/>
    </row>
    <row r="496" spans="1:44" ht="15.75" customHeight="1">
      <c r="A496" s="457"/>
      <c r="B496" s="487"/>
      <c r="C496" s="458"/>
      <c r="D496" s="458"/>
      <c r="E496" s="458"/>
      <c r="F496" s="457"/>
      <c r="G496" s="457"/>
      <c r="H496" s="457"/>
      <c r="I496" s="457"/>
      <c r="J496" s="457"/>
      <c r="K496" s="457"/>
      <c r="L496" s="457"/>
      <c r="M496" s="457"/>
      <c r="N496" s="457"/>
      <c r="O496" s="457"/>
      <c r="P496" s="457"/>
      <c r="Q496" s="457"/>
      <c r="R496" s="457"/>
      <c r="S496" s="457"/>
      <c r="T496" s="457"/>
      <c r="U496" s="457"/>
      <c r="V496" s="457"/>
      <c r="W496" s="457"/>
      <c r="X496" s="457"/>
      <c r="Y496" s="457"/>
      <c r="Z496" s="457"/>
      <c r="AA496" s="457"/>
      <c r="AB496" s="457"/>
      <c r="AC496" s="457"/>
      <c r="AD496" s="457"/>
      <c r="AE496" s="457"/>
      <c r="AF496" s="457"/>
      <c r="AG496" s="457"/>
      <c r="AH496" s="457"/>
      <c r="AI496" s="457"/>
      <c r="AJ496" s="457"/>
      <c r="AK496" s="457"/>
      <c r="AL496" s="457"/>
      <c r="AM496" s="457"/>
      <c r="AN496" s="457"/>
      <c r="AO496" s="457"/>
      <c r="AP496" s="457"/>
      <c r="AQ496" s="457"/>
      <c r="AR496" s="457"/>
    </row>
    <row r="497" spans="1:44" ht="15.75" customHeight="1">
      <c r="A497" s="457"/>
      <c r="B497" s="487"/>
      <c r="C497" s="458"/>
      <c r="D497" s="458"/>
      <c r="E497" s="458"/>
      <c r="F497" s="457"/>
      <c r="G497" s="457"/>
      <c r="H497" s="457"/>
      <c r="I497" s="457"/>
      <c r="J497" s="457"/>
      <c r="K497" s="457"/>
      <c r="L497" s="457"/>
      <c r="M497" s="457"/>
      <c r="N497" s="457"/>
      <c r="O497" s="457"/>
      <c r="P497" s="457"/>
      <c r="Q497" s="457"/>
      <c r="R497" s="457"/>
      <c r="S497" s="457"/>
      <c r="T497" s="457"/>
      <c r="U497" s="457"/>
      <c r="V497" s="457"/>
      <c r="W497" s="457"/>
      <c r="X497" s="457"/>
      <c r="Y497" s="457"/>
      <c r="Z497" s="457"/>
      <c r="AA497" s="457"/>
      <c r="AB497" s="457"/>
      <c r="AC497" s="457"/>
      <c r="AD497" s="457"/>
      <c r="AE497" s="457"/>
      <c r="AF497" s="457"/>
      <c r="AG497" s="457"/>
      <c r="AH497" s="457"/>
      <c r="AI497" s="457"/>
      <c r="AJ497" s="457"/>
      <c r="AK497" s="457"/>
      <c r="AL497" s="457"/>
      <c r="AM497" s="457"/>
      <c r="AN497" s="457"/>
      <c r="AO497" s="457"/>
      <c r="AP497" s="457"/>
      <c r="AQ497" s="457"/>
      <c r="AR497" s="457"/>
    </row>
    <row r="498" spans="1:44" ht="15.75" customHeight="1">
      <c r="A498" s="457"/>
      <c r="B498" s="487"/>
      <c r="C498" s="458"/>
      <c r="D498" s="458"/>
      <c r="E498" s="458"/>
      <c r="F498" s="457"/>
      <c r="G498" s="457"/>
      <c r="H498" s="457"/>
      <c r="I498" s="457"/>
      <c r="J498" s="457"/>
      <c r="K498" s="457"/>
      <c r="L498" s="457"/>
      <c r="M498" s="457"/>
      <c r="N498" s="457"/>
      <c r="O498" s="457"/>
      <c r="P498" s="457"/>
      <c r="Q498" s="457"/>
      <c r="R498" s="457"/>
      <c r="S498" s="457"/>
      <c r="T498" s="457"/>
      <c r="U498" s="457"/>
      <c r="V498" s="457"/>
      <c r="W498" s="457"/>
      <c r="X498" s="457"/>
      <c r="Y498" s="457"/>
      <c r="Z498" s="457"/>
      <c r="AA498" s="457"/>
      <c r="AB498" s="457"/>
      <c r="AC498" s="457"/>
      <c r="AD498" s="457"/>
      <c r="AE498" s="457"/>
      <c r="AF498" s="457"/>
      <c r="AG498" s="457"/>
      <c r="AH498" s="457"/>
      <c r="AI498" s="457"/>
      <c r="AJ498" s="457"/>
      <c r="AK498" s="457"/>
      <c r="AL498" s="457"/>
      <c r="AM498" s="457"/>
      <c r="AN498" s="457"/>
      <c r="AO498" s="457"/>
      <c r="AP498" s="457"/>
      <c r="AQ498" s="457"/>
      <c r="AR498" s="457"/>
    </row>
    <row r="499" spans="1:44" ht="15.75" customHeight="1">
      <c r="A499" s="457"/>
      <c r="B499" s="487"/>
      <c r="C499" s="458"/>
      <c r="D499" s="458"/>
      <c r="E499" s="458"/>
      <c r="F499" s="457"/>
      <c r="G499" s="457"/>
      <c r="H499" s="457"/>
      <c r="I499" s="457"/>
      <c r="J499" s="457"/>
      <c r="K499" s="457"/>
      <c r="L499" s="457"/>
      <c r="M499" s="457"/>
      <c r="N499" s="457"/>
      <c r="O499" s="457"/>
      <c r="P499" s="457"/>
      <c r="Q499" s="457"/>
      <c r="R499" s="457"/>
      <c r="S499" s="457"/>
      <c r="T499" s="457"/>
      <c r="U499" s="457"/>
      <c r="V499" s="457"/>
      <c r="W499" s="457"/>
      <c r="X499" s="457"/>
      <c r="Y499" s="457"/>
      <c r="Z499" s="457"/>
      <c r="AA499" s="457"/>
      <c r="AB499" s="457"/>
      <c r="AC499" s="457"/>
      <c r="AD499" s="457"/>
      <c r="AE499" s="457"/>
      <c r="AF499" s="457"/>
      <c r="AG499" s="457"/>
      <c r="AH499" s="457"/>
      <c r="AI499" s="457"/>
      <c r="AJ499" s="457"/>
      <c r="AK499" s="457"/>
      <c r="AL499" s="457"/>
      <c r="AM499" s="457"/>
      <c r="AN499" s="457"/>
      <c r="AO499" s="457"/>
      <c r="AP499" s="457"/>
      <c r="AQ499" s="457"/>
      <c r="AR499" s="457"/>
    </row>
    <row r="500" spans="1:44" ht="15.75" customHeight="1">
      <c r="A500" s="457"/>
      <c r="B500" s="487"/>
      <c r="C500" s="458"/>
      <c r="D500" s="458"/>
      <c r="E500" s="458"/>
      <c r="F500" s="457"/>
      <c r="G500" s="457"/>
      <c r="H500" s="457"/>
      <c r="I500" s="457"/>
      <c r="J500" s="457"/>
      <c r="K500" s="457"/>
      <c r="L500" s="457"/>
      <c r="M500" s="457"/>
      <c r="N500" s="457"/>
      <c r="O500" s="457"/>
      <c r="P500" s="457"/>
      <c r="Q500" s="457"/>
      <c r="R500" s="457"/>
      <c r="S500" s="457"/>
      <c r="T500" s="457"/>
      <c r="U500" s="457"/>
      <c r="V500" s="457"/>
      <c r="W500" s="457"/>
      <c r="X500" s="457"/>
      <c r="Y500" s="457"/>
      <c r="Z500" s="457"/>
      <c r="AA500" s="457"/>
      <c r="AB500" s="457"/>
      <c r="AC500" s="457"/>
      <c r="AD500" s="457"/>
      <c r="AE500" s="457"/>
      <c r="AF500" s="457"/>
      <c r="AG500" s="457"/>
      <c r="AH500" s="457"/>
      <c r="AI500" s="457"/>
      <c r="AJ500" s="457"/>
      <c r="AK500" s="457"/>
      <c r="AL500" s="457"/>
      <c r="AM500" s="457"/>
      <c r="AN500" s="457"/>
      <c r="AO500" s="457"/>
      <c r="AP500" s="457"/>
      <c r="AQ500" s="457"/>
      <c r="AR500" s="457"/>
    </row>
    <row r="501" spans="1:44" ht="15.75" customHeight="1">
      <c r="A501" s="457"/>
      <c r="B501" s="487"/>
      <c r="C501" s="458"/>
      <c r="D501" s="458"/>
      <c r="E501" s="458"/>
      <c r="F501" s="457"/>
      <c r="G501" s="457"/>
      <c r="H501" s="457"/>
      <c r="I501" s="457"/>
      <c r="J501" s="457"/>
      <c r="K501" s="457"/>
      <c r="L501" s="457"/>
      <c r="M501" s="457"/>
      <c r="N501" s="457"/>
      <c r="O501" s="457"/>
      <c r="P501" s="457"/>
      <c r="Q501" s="457"/>
      <c r="R501" s="457"/>
      <c r="S501" s="457"/>
      <c r="T501" s="457"/>
      <c r="U501" s="457"/>
      <c r="V501" s="457"/>
      <c r="W501" s="457"/>
      <c r="X501" s="457"/>
      <c r="Y501" s="457"/>
      <c r="Z501" s="457"/>
      <c r="AA501" s="457"/>
      <c r="AB501" s="457"/>
      <c r="AC501" s="457"/>
      <c r="AD501" s="457"/>
      <c r="AE501" s="457"/>
      <c r="AF501" s="457"/>
      <c r="AG501" s="457"/>
      <c r="AH501" s="457"/>
      <c r="AI501" s="457"/>
      <c r="AJ501" s="457"/>
      <c r="AK501" s="457"/>
      <c r="AL501" s="457"/>
      <c r="AM501" s="457"/>
      <c r="AN501" s="457"/>
      <c r="AO501" s="457"/>
      <c r="AP501" s="457"/>
      <c r="AQ501" s="457"/>
      <c r="AR501" s="457"/>
    </row>
    <row r="502" spans="1:44" ht="15.75" customHeight="1">
      <c r="A502" s="457"/>
      <c r="B502" s="487"/>
      <c r="C502" s="458"/>
      <c r="D502" s="458"/>
      <c r="E502" s="458"/>
      <c r="F502" s="457"/>
      <c r="G502" s="457"/>
      <c r="H502" s="457"/>
      <c r="I502" s="457"/>
      <c r="J502" s="457"/>
      <c r="K502" s="457"/>
      <c r="L502" s="457"/>
      <c r="M502" s="457"/>
      <c r="N502" s="457"/>
      <c r="O502" s="457"/>
      <c r="P502" s="457"/>
      <c r="Q502" s="457"/>
      <c r="R502" s="457"/>
      <c r="S502" s="457"/>
      <c r="T502" s="457"/>
      <c r="U502" s="457"/>
      <c r="V502" s="457"/>
      <c r="W502" s="457"/>
      <c r="X502" s="457"/>
      <c r="Y502" s="457"/>
      <c r="Z502" s="457"/>
      <c r="AA502" s="457"/>
      <c r="AB502" s="457"/>
      <c r="AC502" s="457"/>
      <c r="AD502" s="457"/>
      <c r="AE502" s="457"/>
      <c r="AF502" s="457"/>
      <c r="AG502" s="457"/>
      <c r="AH502" s="457"/>
      <c r="AI502" s="457"/>
      <c r="AJ502" s="457"/>
      <c r="AK502" s="457"/>
      <c r="AL502" s="457"/>
      <c r="AM502" s="457"/>
      <c r="AN502" s="457"/>
      <c r="AO502" s="457"/>
      <c r="AP502" s="457"/>
      <c r="AQ502" s="457"/>
      <c r="AR502" s="457"/>
    </row>
    <row r="503" spans="1:44" ht="15.75" customHeight="1">
      <c r="A503" s="457"/>
      <c r="B503" s="487"/>
      <c r="C503" s="458"/>
      <c r="D503" s="458"/>
      <c r="E503" s="458"/>
      <c r="F503" s="457"/>
      <c r="G503" s="457"/>
      <c r="H503" s="457"/>
      <c r="I503" s="457"/>
      <c r="J503" s="457"/>
      <c r="K503" s="457"/>
      <c r="L503" s="457"/>
      <c r="M503" s="457"/>
      <c r="N503" s="457"/>
      <c r="O503" s="457"/>
      <c r="P503" s="457"/>
      <c r="Q503" s="457"/>
      <c r="R503" s="457"/>
      <c r="S503" s="457"/>
      <c r="T503" s="457"/>
      <c r="U503" s="457"/>
      <c r="V503" s="457"/>
      <c r="W503" s="457"/>
      <c r="X503" s="457"/>
      <c r="Y503" s="457"/>
      <c r="Z503" s="457"/>
      <c r="AA503" s="457"/>
      <c r="AB503" s="457"/>
      <c r="AC503" s="457"/>
      <c r="AD503" s="457"/>
      <c r="AE503" s="457"/>
      <c r="AF503" s="457"/>
      <c r="AG503" s="457"/>
      <c r="AH503" s="457"/>
      <c r="AI503" s="457"/>
      <c r="AJ503" s="457"/>
      <c r="AK503" s="457"/>
      <c r="AL503" s="457"/>
      <c r="AM503" s="457"/>
      <c r="AN503" s="457"/>
      <c r="AO503" s="457"/>
      <c r="AP503" s="457"/>
      <c r="AQ503" s="457"/>
      <c r="AR503" s="457"/>
    </row>
    <row r="504" spans="1:44" ht="15.75" customHeight="1">
      <c r="A504" s="457"/>
      <c r="B504" s="487"/>
      <c r="C504" s="458"/>
      <c r="D504" s="458"/>
      <c r="E504" s="458"/>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c r="AG504" s="457"/>
      <c r="AH504" s="457"/>
      <c r="AI504" s="457"/>
      <c r="AJ504" s="457"/>
      <c r="AK504" s="457"/>
      <c r="AL504" s="457"/>
      <c r="AM504" s="457"/>
      <c r="AN504" s="457"/>
      <c r="AO504" s="457"/>
      <c r="AP504" s="457"/>
      <c r="AQ504" s="457"/>
      <c r="AR504" s="457"/>
    </row>
    <row r="505" spans="1:44" ht="15.75" customHeight="1">
      <c r="A505" s="457"/>
      <c r="B505" s="487"/>
      <c r="C505" s="458"/>
      <c r="D505" s="458"/>
      <c r="E505" s="458"/>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c r="AG505" s="457"/>
      <c r="AH505" s="457"/>
      <c r="AI505" s="457"/>
      <c r="AJ505" s="457"/>
      <c r="AK505" s="457"/>
      <c r="AL505" s="457"/>
      <c r="AM505" s="457"/>
      <c r="AN505" s="457"/>
      <c r="AO505" s="457"/>
      <c r="AP505" s="457"/>
      <c r="AQ505" s="457"/>
      <c r="AR505" s="457"/>
    </row>
    <row r="506" spans="1:44" ht="15.75" customHeight="1">
      <c r="A506" s="457"/>
      <c r="B506" s="487"/>
      <c r="C506" s="458"/>
      <c r="D506" s="458"/>
      <c r="E506" s="458"/>
      <c r="F506" s="457"/>
      <c r="G506" s="457"/>
      <c r="H506" s="457"/>
      <c r="I506" s="457"/>
      <c r="J506" s="457"/>
      <c r="K506" s="457"/>
      <c r="L506" s="457"/>
      <c r="M506" s="457"/>
      <c r="N506" s="457"/>
      <c r="O506" s="457"/>
      <c r="P506" s="457"/>
      <c r="Q506" s="457"/>
      <c r="R506" s="457"/>
      <c r="S506" s="457"/>
      <c r="T506" s="457"/>
      <c r="U506" s="457"/>
      <c r="V506" s="457"/>
      <c r="W506" s="457"/>
      <c r="X506" s="457"/>
      <c r="Y506" s="457"/>
      <c r="Z506" s="457"/>
      <c r="AA506" s="457"/>
      <c r="AB506" s="457"/>
      <c r="AC506" s="457"/>
      <c r="AD506" s="457"/>
      <c r="AE506" s="457"/>
      <c r="AF506" s="457"/>
      <c r="AG506" s="457"/>
      <c r="AH506" s="457"/>
      <c r="AI506" s="457"/>
      <c r="AJ506" s="457"/>
      <c r="AK506" s="457"/>
      <c r="AL506" s="457"/>
      <c r="AM506" s="457"/>
      <c r="AN506" s="457"/>
      <c r="AO506" s="457"/>
      <c r="AP506" s="457"/>
      <c r="AQ506" s="457"/>
      <c r="AR506" s="457"/>
    </row>
    <row r="507" spans="1:44" ht="15.75" customHeight="1">
      <c r="A507" s="457"/>
      <c r="B507" s="487"/>
      <c r="C507" s="458"/>
      <c r="D507" s="458"/>
      <c r="E507" s="458"/>
      <c r="F507" s="457"/>
      <c r="G507" s="457"/>
      <c r="H507" s="457"/>
      <c r="I507" s="457"/>
      <c r="J507" s="457"/>
      <c r="K507" s="457"/>
      <c r="L507" s="457"/>
      <c r="M507" s="457"/>
      <c r="N507" s="457"/>
      <c r="O507" s="457"/>
      <c r="P507" s="457"/>
      <c r="Q507" s="457"/>
      <c r="R507" s="457"/>
      <c r="S507" s="457"/>
      <c r="T507" s="457"/>
      <c r="U507" s="457"/>
      <c r="V507" s="457"/>
      <c r="W507" s="457"/>
      <c r="X507" s="457"/>
      <c r="Y507" s="457"/>
      <c r="Z507" s="457"/>
      <c r="AA507" s="457"/>
      <c r="AB507" s="457"/>
      <c r="AC507" s="457"/>
      <c r="AD507" s="457"/>
      <c r="AE507" s="457"/>
      <c r="AF507" s="457"/>
      <c r="AG507" s="457"/>
      <c r="AH507" s="457"/>
      <c r="AI507" s="457"/>
      <c r="AJ507" s="457"/>
      <c r="AK507" s="457"/>
      <c r="AL507" s="457"/>
      <c r="AM507" s="457"/>
      <c r="AN507" s="457"/>
      <c r="AO507" s="457"/>
      <c r="AP507" s="457"/>
      <c r="AQ507" s="457"/>
      <c r="AR507" s="457"/>
    </row>
    <row r="508" spans="1:44" ht="15.75" customHeight="1">
      <c r="A508" s="457"/>
      <c r="B508" s="487"/>
      <c r="C508" s="458"/>
      <c r="D508" s="458"/>
      <c r="E508" s="458"/>
      <c r="F508" s="457"/>
      <c r="G508" s="457"/>
      <c r="H508" s="457"/>
      <c r="I508" s="457"/>
      <c r="J508" s="457"/>
      <c r="K508" s="457"/>
      <c r="L508" s="457"/>
      <c r="M508" s="457"/>
      <c r="N508" s="457"/>
      <c r="O508" s="457"/>
      <c r="P508" s="457"/>
      <c r="Q508" s="457"/>
      <c r="R508" s="457"/>
      <c r="S508" s="457"/>
      <c r="T508" s="457"/>
      <c r="U508" s="457"/>
      <c r="V508" s="457"/>
      <c r="W508" s="457"/>
      <c r="X508" s="457"/>
      <c r="Y508" s="457"/>
      <c r="Z508" s="457"/>
      <c r="AA508" s="457"/>
      <c r="AB508" s="457"/>
      <c r="AC508" s="457"/>
      <c r="AD508" s="457"/>
      <c r="AE508" s="457"/>
      <c r="AF508" s="457"/>
      <c r="AG508" s="457"/>
      <c r="AH508" s="457"/>
      <c r="AI508" s="457"/>
      <c r="AJ508" s="457"/>
      <c r="AK508" s="457"/>
      <c r="AL508" s="457"/>
      <c r="AM508" s="457"/>
      <c r="AN508" s="457"/>
      <c r="AO508" s="457"/>
      <c r="AP508" s="457"/>
      <c r="AQ508" s="457"/>
      <c r="AR508" s="457"/>
    </row>
    <row r="509" spans="1:44" ht="15.75" customHeight="1">
      <c r="A509" s="457"/>
      <c r="B509" s="487"/>
      <c r="C509" s="458"/>
      <c r="D509" s="458"/>
      <c r="E509" s="458"/>
      <c r="F509" s="457"/>
      <c r="G509" s="457"/>
      <c r="H509" s="457"/>
      <c r="I509" s="457"/>
      <c r="J509" s="457"/>
      <c r="K509" s="457"/>
      <c r="L509" s="457"/>
      <c r="M509" s="457"/>
      <c r="N509" s="457"/>
      <c r="O509" s="457"/>
      <c r="P509" s="457"/>
      <c r="Q509" s="457"/>
      <c r="R509" s="457"/>
      <c r="S509" s="457"/>
      <c r="T509" s="457"/>
      <c r="U509" s="457"/>
      <c r="V509" s="457"/>
      <c r="W509" s="457"/>
      <c r="X509" s="457"/>
      <c r="Y509" s="457"/>
      <c r="Z509" s="457"/>
      <c r="AA509" s="457"/>
      <c r="AB509" s="457"/>
      <c r="AC509" s="457"/>
      <c r="AD509" s="457"/>
      <c r="AE509" s="457"/>
      <c r="AF509" s="457"/>
      <c r="AG509" s="457"/>
      <c r="AH509" s="457"/>
      <c r="AI509" s="457"/>
      <c r="AJ509" s="457"/>
      <c r="AK509" s="457"/>
      <c r="AL509" s="457"/>
      <c r="AM509" s="457"/>
      <c r="AN509" s="457"/>
      <c r="AO509" s="457"/>
      <c r="AP509" s="457"/>
      <c r="AQ509" s="457"/>
      <c r="AR509" s="457"/>
    </row>
    <row r="510" spans="1:44" ht="15.75" customHeight="1">
      <c r="A510" s="457"/>
      <c r="B510" s="487"/>
      <c r="C510" s="458"/>
      <c r="D510" s="458"/>
      <c r="E510" s="458"/>
      <c r="F510" s="457"/>
      <c r="G510" s="457"/>
      <c r="H510" s="457"/>
      <c r="I510" s="457"/>
      <c r="J510" s="457"/>
      <c r="K510" s="457"/>
      <c r="L510" s="457"/>
      <c r="M510" s="457"/>
      <c r="N510" s="457"/>
      <c r="O510" s="457"/>
      <c r="P510" s="457"/>
      <c r="Q510" s="457"/>
      <c r="R510" s="457"/>
      <c r="S510" s="457"/>
      <c r="T510" s="457"/>
      <c r="U510" s="457"/>
      <c r="V510" s="457"/>
      <c r="W510" s="457"/>
      <c r="X510" s="457"/>
      <c r="Y510" s="457"/>
      <c r="Z510" s="457"/>
      <c r="AA510" s="457"/>
      <c r="AB510" s="457"/>
      <c r="AC510" s="457"/>
      <c r="AD510" s="457"/>
      <c r="AE510" s="457"/>
      <c r="AF510" s="457"/>
      <c r="AG510" s="457"/>
      <c r="AH510" s="457"/>
      <c r="AI510" s="457"/>
      <c r="AJ510" s="457"/>
      <c r="AK510" s="457"/>
      <c r="AL510" s="457"/>
      <c r="AM510" s="457"/>
      <c r="AN510" s="457"/>
      <c r="AO510" s="457"/>
      <c r="AP510" s="457"/>
      <c r="AQ510" s="457"/>
      <c r="AR510" s="457"/>
    </row>
    <row r="511" spans="1:44" ht="15.75" customHeight="1">
      <c r="A511" s="457"/>
      <c r="B511" s="487"/>
      <c r="C511" s="458"/>
      <c r="D511" s="458"/>
      <c r="E511" s="458"/>
      <c r="F511" s="457"/>
      <c r="G511" s="457"/>
      <c r="H511" s="457"/>
      <c r="I511" s="457"/>
      <c r="J511" s="457"/>
      <c r="K511" s="457"/>
      <c r="L511" s="457"/>
      <c r="M511" s="457"/>
      <c r="N511" s="457"/>
      <c r="O511" s="457"/>
      <c r="P511" s="457"/>
      <c r="Q511" s="457"/>
      <c r="R511" s="457"/>
      <c r="S511" s="457"/>
      <c r="T511" s="457"/>
      <c r="U511" s="457"/>
      <c r="V511" s="457"/>
      <c r="W511" s="457"/>
      <c r="X511" s="457"/>
      <c r="Y511" s="457"/>
      <c r="Z511" s="457"/>
      <c r="AA511" s="457"/>
      <c r="AB511" s="457"/>
      <c r="AC511" s="457"/>
      <c r="AD511" s="457"/>
      <c r="AE511" s="457"/>
      <c r="AF511" s="457"/>
      <c r="AG511" s="457"/>
      <c r="AH511" s="457"/>
      <c r="AI511" s="457"/>
      <c r="AJ511" s="457"/>
      <c r="AK511" s="457"/>
      <c r="AL511" s="457"/>
      <c r="AM511" s="457"/>
      <c r="AN511" s="457"/>
      <c r="AO511" s="457"/>
      <c r="AP511" s="457"/>
      <c r="AQ511" s="457"/>
      <c r="AR511" s="457"/>
    </row>
    <row r="512" spans="1:44" ht="15.75" customHeight="1">
      <c r="A512" s="457"/>
      <c r="B512" s="487"/>
      <c r="C512" s="458"/>
      <c r="D512" s="458"/>
      <c r="E512" s="458"/>
      <c r="F512" s="457"/>
      <c r="G512" s="457"/>
      <c r="H512" s="457"/>
      <c r="I512" s="457"/>
      <c r="J512" s="457"/>
      <c r="K512" s="457"/>
      <c r="L512" s="457"/>
      <c r="M512" s="457"/>
      <c r="N512" s="457"/>
      <c r="O512" s="457"/>
      <c r="P512" s="457"/>
      <c r="Q512" s="457"/>
      <c r="R512" s="457"/>
      <c r="S512" s="457"/>
      <c r="T512" s="457"/>
      <c r="U512" s="457"/>
      <c r="V512" s="457"/>
      <c r="W512" s="457"/>
      <c r="X512" s="457"/>
      <c r="Y512" s="457"/>
      <c r="Z512" s="457"/>
      <c r="AA512" s="457"/>
      <c r="AB512" s="457"/>
      <c r="AC512" s="457"/>
      <c r="AD512" s="457"/>
      <c r="AE512" s="457"/>
      <c r="AF512" s="457"/>
      <c r="AG512" s="457"/>
      <c r="AH512" s="457"/>
      <c r="AI512" s="457"/>
      <c r="AJ512" s="457"/>
      <c r="AK512" s="457"/>
      <c r="AL512" s="457"/>
      <c r="AM512" s="457"/>
      <c r="AN512" s="457"/>
      <c r="AO512" s="457"/>
      <c r="AP512" s="457"/>
      <c r="AQ512" s="457"/>
      <c r="AR512" s="457"/>
    </row>
    <row r="513" spans="1:44" ht="15.75" customHeight="1">
      <c r="A513" s="457"/>
      <c r="B513" s="487"/>
      <c r="C513" s="458"/>
      <c r="D513" s="458"/>
      <c r="E513" s="458"/>
      <c r="F513" s="457"/>
      <c r="G513" s="457"/>
      <c r="H513" s="457"/>
      <c r="I513" s="457"/>
      <c r="J513" s="457"/>
      <c r="K513" s="457"/>
      <c r="L513" s="457"/>
      <c r="M513" s="457"/>
      <c r="N513" s="457"/>
      <c r="O513" s="457"/>
      <c r="P513" s="457"/>
      <c r="Q513" s="457"/>
      <c r="R513" s="457"/>
      <c r="S513" s="457"/>
      <c r="T513" s="457"/>
      <c r="U513" s="457"/>
      <c r="V513" s="457"/>
      <c r="W513" s="457"/>
      <c r="X513" s="457"/>
      <c r="Y513" s="457"/>
      <c r="Z513" s="457"/>
      <c r="AA513" s="457"/>
      <c r="AB513" s="457"/>
      <c r="AC513" s="457"/>
      <c r="AD513" s="457"/>
      <c r="AE513" s="457"/>
      <c r="AF513" s="457"/>
      <c r="AG513" s="457"/>
      <c r="AH513" s="457"/>
      <c r="AI513" s="457"/>
      <c r="AJ513" s="457"/>
      <c r="AK513" s="457"/>
      <c r="AL513" s="457"/>
      <c r="AM513" s="457"/>
      <c r="AN513" s="457"/>
      <c r="AO513" s="457"/>
      <c r="AP513" s="457"/>
      <c r="AQ513" s="457"/>
      <c r="AR513" s="457"/>
    </row>
    <row r="514" spans="1:44" ht="15.75" customHeight="1">
      <c r="A514" s="457"/>
      <c r="B514" s="487"/>
      <c r="C514" s="458"/>
      <c r="D514" s="458"/>
      <c r="E514" s="458"/>
      <c r="F514" s="457"/>
      <c r="G514" s="457"/>
      <c r="H514" s="457"/>
      <c r="I514" s="457"/>
      <c r="J514" s="457"/>
      <c r="K514" s="457"/>
      <c r="L514" s="457"/>
      <c r="M514" s="457"/>
      <c r="N514" s="457"/>
      <c r="O514" s="457"/>
      <c r="P514" s="457"/>
      <c r="Q514" s="457"/>
      <c r="R514" s="457"/>
      <c r="S514" s="457"/>
      <c r="T514" s="457"/>
      <c r="U514" s="457"/>
      <c r="V514" s="457"/>
      <c r="W514" s="457"/>
      <c r="X514" s="457"/>
      <c r="Y514" s="457"/>
      <c r="Z514" s="457"/>
      <c r="AA514" s="457"/>
      <c r="AB514" s="457"/>
      <c r="AC514" s="457"/>
      <c r="AD514" s="457"/>
      <c r="AE514" s="457"/>
      <c r="AF514" s="457"/>
      <c r="AG514" s="457"/>
      <c r="AH514" s="457"/>
      <c r="AI514" s="457"/>
      <c r="AJ514" s="457"/>
      <c r="AK514" s="457"/>
      <c r="AL514" s="457"/>
      <c r="AM514" s="457"/>
      <c r="AN514" s="457"/>
      <c r="AO514" s="457"/>
      <c r="AP514" s="457"/>
      <c r="AQ514" s="457"/>
      <c r="AR514" s="457"/>
    </row>
    <row r="515" spans="1:44" ht="15.75" customHeight="1">
      <c r="A515" s="457"/>
      <c r="B515" s="487"/>
      <c r="C515" s="458"/>
      <c r="D515" s="458"/>
      <c r="E515" s="458"/>
      <c r="F515" s="457"/>
      <c r="G515" s="457"/>
      <c r="H515" s="457"/>
      <c r="I515" s="457"/>
      <c r="J515" s="457"/>
      <c r="K515" s="457"/>
      <c r="L515" s="457"/>
      <c r="M515" s="457"/>
      <c r="N515" s="457"/>
      <c r="O515" s="457"/>
      <c r="P515" s="457"/>
      <c r="Q515" s="457"/>
      <c r="R515" s="457"/>
      <c r="S515" s="457"/>
      <c r="T515" s="457"/>
      <c r="U515" s="457"/>
      <c r="V515" s="457"/>
      <c r="W515" s="457"/>
      <c r="X515" s="457"/>
      <c r="Y515" s="457"/>
      <c r="Z515" s="457"/>
      <c r="AA515" s="457"/>
      <c r="AB515" s="457"/>
      <c r="AC515" s="457"/>
      <c r="AD515" s="457"/>
      <c r="AE515" s="457"/>
      <c r="AF515" s="457"/>
      <c r="AG515" s="457"/>
      <c r="AH515" s="457"/>
      <c r="AI515" s="457"/>
      <c r="AJ515" s="457"/>
      <c r="AK515" s="457"/>
      <c r="AL515" s="457"/>
      <c r="AM515" s="457"/>
      <c r="AN515" s="457"/>
      <c r="AO515" s="457"/>
      <c r="AP515" s="457"/>
      <c r="AQ515" s="457"/>
      <c r="AR515" s="457"/>
    </row>
    <row r="516" spans="1:44" ht="15.75" customHeight="1">
      <c r="A516" s="457"/>
      <c r="B516" s="487"/>
      <c r="C516" s="458"/>
      <c r="D516" s="458"/>
      <c r="E516" s="458"/>
      <c r="F516" s="457"/>
      <c r="G516" s="457"/>
      <c r="H516" s="457"/>
      <c r="I516" s="457"/>
      <c r="J516" s="457"/>
      <c r="K516" s="457"/>
      <c r="L516" s="457"/>
      <c r="M516" s="457"/>
      <c r="N516" s="457"/>
      <c r="O516" s="457"/>
      <c r="P516" s="457"/>
      <c r="Q516" s="457"/>
      <c r="R516" s="457"/>
      <c r="S516" s="457"/>
      <c r="T516" s="457"/>
      <c r="U516" s="457"/>
      <c r="V516" s="457"/>
      <c r="W516" s="457"/>
      <c r="X516" s="457"/>
      <c r="Y516" s="457"/>
      <c r="Z516" s="457"/>
      <c r="AA516" s="457"/>
      <c r="AB516" s="457"/>
      <c r="AC516" s="457"/>
      <c r="AD516" s="457"/>
      <c r="AE516" s="457"/>
      <c r="AF516" s="457"/>
      <c r="AG516" s="457"/>
      <c r="AH516" s="457"/>
      <c r="AI516" s="457"/>
      <c r="AJ516" s="457"/>
      <c r="AK516" s="457"/>
      <c r="AL516" s="457"/>
      <c r="AM516" s="457"/>
      <c r="AN516" s="457"/>
      <c r="AO516" s="457"/>
      <c r="AP516" s="457"/>
      <c r="AQ516" s="457"/>
      <c r="AR516" s="457"/>
    </row>
    <row r="517" spans="1:44" ht="15.75" customHeight="1">
      <c r="A517" s="457"/>
      <c r="B517" s="487"/>
      <c r="C517" s="458"/>
      <c r="D517" s="458"/>
      <c r="E517" s="458"/>
      <c r="F517" s="457"/>
      <c r="G517" s="457"/>
      <c r="H517" s="457"/>
      <c r="I517" s="457"/>
      <c r="J517" s="457"/>
      <c r="K517" s="457"/>
      <c r="L517" s="457"/>
      <c r="M517" s="457"/>
      <c r="N517" s="457"/>
      <c r="O517" s="457"/>
      <c r="P517" s="457"/>
      <c r="Q517" s="457"/>
      <c r="R517" s="457"/>
      <c r="S517" s="457"/>
      <c r="T517" s="457"/>
      <c r="U517" s="457"/>
      <c r="V517" s="457"/>
      <c r="W517" s="457"/>
      <c r="X517" s="457"/>
      <c r="Y517" s="457"/>
      <c r="Z517" s="457"/>
      <c r="AA517" s="457"/>
      <c r="AB517" s="457"/>
      <c r="AC517" s="457"/>
      <c r="AD517" s="457"/>
      <c r="AE517" s="457"/>
      <c r="AF517" s="457"/>
      <c r="AG517" s="457"/>
      <c r="AH517" s="457"/>
      <c r="AI517" s="457"/>
      <c r="AJ517" s="457"/>
      <c r="AK517" s="457"/>
      <c r="AL517" s="457"/>
      <c r="AM517" s="457"/>
      <c r="AN517" s="457"/>
      <c r="AO517" s="457"/>
      <c r="AP517" s="457"/>
      <c r="AQ517" s="457"/>
      <c r="AR517" s="457"/>
    </row>
    <row r="518" spans="1:44" ht="15.75" customHeight="1">
      <c r="A518" s="457"/>
      <c r="B518" s="487"/>
      <c r="C518" s="458"/>
      <c r="D518" s="458"/>
      <c r="E518" s="458"/>
      <c r="F518" s="457"/>
      <c r="G518" s="457"/>
      <c r="H518" s="457"/>
      <c r="I518" s="457"/>
      <c r="J518" s="457"/>
      <c r="K518" s="457"/>
      <c r="L518" s="457"/>
      <c r="M518" s="457"/>
      <c r="N518" s="457"/>
      <c r="O518" s="457"/>
      <c r="P518" s="457"/>
      <c r="Q518" s="457"/>
      <c r="R518" s="457"/>
      <c r="S518" s="457"/>
      <c r="T518" s="457"/>
      <c r="U518" s="457"/>
      <c r="V518" s="457"/>
      <c r="W518" s="457"/>
      <c r="X518" s="457"/>
      <c r="Y518" s="457"/>
      <c r="Z518" s="457"/>
      <c r="AA518" s="457"/>
      <c r="AB518" s="457"/>
      <c r="AC518" s="457"/>
      <c r="AD518" s="457"/>
      <c r="AE518" s="457"/>
      <c r="AF518" s="457"/>
      <c r="AG518" s="457"/>
      <c r="AH518" s="457"/>
      <c r="AI518" s="457"/>
      <c r="AJ518" s="457"/>
      <c r="AK518" s="457"/>
      <c r="AL518" s="457"/>
      <c r="AM518" s="457"/>
      <c r="AN518" s="457"/>
      <c r="AO518" s="457"/>
      <c r="AP518" s="457"/>
      <c r="AQ518" s="457"/>
      <c r="AR518" s="457"/>
    </row>
    <row r="519" spans="1:44" ht="15.75" customHeight="1">
      <c r="A519" s="457"/>
      <c r="B519" s="487"/>
      <c r="C519" s="458"/>
      <c r="D519" s="458"/>
      <c r="E519" s="458"/>
      <c r="F519" s="457"/>
      <c r="G519" s="457"/>
      <c r="H519" s="457"/>
      <c r="I519" s="457"/>
      <c r="J519" s="457"/>
      <c r="K519" s="457"/>
      <c r="L519" s="457"/>
      <c r="M519" s="457"/>
      <c r="N519" s="457"/>
      <c r="O519" s="457"/>
      <c r="P519" s="457"/>
      <c r="Q519" s="457"/>
      <c r="R519" s="457"/>
      <c r="S519" s="457"/>
      <c r="T519" s="457"/>
      <c r="U519" s="457"/>
      <c r="V519" s="457"/>
      <c r="W519" s="457"/>
      <c r="X519" s="457"/>
      <c r="Y519" s="457"/>
      <c r="Z519" s="457"/>
      <c r="AA519" s="457"/>
      <c r="AB519" s="457"/>
      <c r="AC519" s="457"/>
      <c r="AD519" s="457"/>
      <c r="AE519" s="457"/>
      <c r="AF519" s="457"/>
      <c r="AG519" s="457"/>
      <c r="AH519" s="457"/>
      <c r="AI519" s="457"/>
      <c r="AJ519" s="457"/>
      <c r="AK519" s="457"/>
      <c r="AL519" s="457"/>
      <c r="AM519" s="457"/>
      <c r="AN519" s="457"/>
      <c r="AO519" s="457"/>
      <c r="AP519" s="457"/>
      <c r="AQ519" s="457"/>
      <c r="AR519" s="457"/>
    </row>
    <row r="520" spans="1:44" ht="15.75" customHeight="1">
      <c r="A520" s="457"/>
      <c r="B520" s="487"/>
      <c r="C520" s="458"/>
      <c r="D520" s="458"/>
      <c r="E520" s="458"/>
      <c r="F520" s="457"/>
      <c r="G520" s="457"/>
      <c r="H520" s="457"/>
      <c r="I520" s="457"/>
      <c r="J520" s="457"/>
      <c r="K520" s="457"/>
      <c r="L520" s="457"/>
      <c r="M520" s="457"/>
      <c r="N520" s="457"/>
      <c r="O520" s="457"/>
      <c r="P520" s="457"/>
      <c r="Q520" s="457"/>
      <c r="R520" s="457"/>
      <c r="S520" s="457"/>
      <c r="T520" s="457"/>
      <c r="U520" s="457"/>
      <c r="V520" s="457"/>
      <c r="W520" s="457"/>
      <c r="X520" s="457"/>
      <c r="Y520" s="457"/>
      <c r="Z520" s="457"/>
      <c r="AA520" s="457"/>
      <c r="AB520" s="457"/>
      <c r="AC520" s="457"/>
      <c r="AD520" s="457"/>
      <c r="AE520" s="457"/>
      <c r="AF520" s="457"/>
      <c r="AG520" s="457"/>
      <c r="AH520" s="457"/>
      <c r="AI520" s="457"/>
      <c r="AJ520" s="457"/>
      <c r="AK520" s="457"/>
      <c r="AL520" s="457"/>
      <c r="AM520" s="457"/>
      <c r="AN520" s="457"/>
      <c r="AO520" s="457"/>
      <c r="AP520" s="457"/>
      <c r="AQ520" s="457"/>
      <c r="AR520" s="457"/>
    </row>
    <row r="521" spans="1:44" ht="15.75" customHeight="1">
      <c r="A521" s="457"/>
      <c r="B521" s="487"/>
      <c r="C521" s="458"/>
      <c r="D521" s="458"/>
      <c r="E521" s="458"/>
      <c r="F521" s="457"/>
      <c r="G521" s="457"/>
      <c r="H521" s="457"/>
      <c r="I521" s="457"/>
      <c r="J521" s="457"/>
      <c r="K521" s="457"/>
      <c r="L521" s="457"/>
      <c r="M521" s="457"/>
      <c r="N521" s="457"/>
      <c r="O521" s="457"/>
      <c r="P521" s="457"/>
      <c r="Q521" s="457"/>
      <c r="R521" s="457"/>
      <c r="S521" s="457"/>
      <c r="T521" s="457"/>
      <c r="U521" s="457"/>
      <c r="V521" s="457"/>
      <c r="W521" s="457"/>
      <c r="X521" s="457"/>
      <c r="Y521" s="457"/>
      <c r="Z521" s="457"/>
      <c r="AA521" s="457"/>
      <c r="AB521" s="457"/>
      <c r="AC521" s="457"/>
      <c r="AD521" s="457"/>
      <c r="AE521" s="457"/>
      <c r="AF521" s="457"/>
      <c r="AG521" s="457"/>
      <c r="AH521" s="457"/>
      <c r="AI521" s="457"/>
      <c r="AJ521" s="457"/>
      <c r="AK521" s="457"/>
      <c r="AL521" s="457"/>
      <c r="AM521" s="457"/>
      <c r="AN521" s="457"/>
      <c r="AO521" s="457"/>
      <c r="AP521" s="457"/>
      <c r="AQ521" s="457"/>
      <c r="AR521" s="457"/>
    </row>
    <row r="522" spans="1:44" ht="15.75" customHeight="1">
      <c r="A522" s="457"/>
      <c r="B522" s="487"/>
      <c r="C522" s="458"/>
      <c r="D522" s="458"/>
      <c r="E522" s="458"/>
      <c r="F522" s="457"/>
      <c r="G522" s="457"/>
      <c r="H522" s="457"/>
      <c r="I522" s="457"/>
      <c r="J522" s="457"/>
      <c r="K522" s="457"/>
      <c r="L522" s="457"/>
      <c r="M522" s="457"/>
      <c r="N522" s="457"/>
      <c r="O522" s="457"/>
      <c r="P522" s="457"/>
      <c r="Q522" s="457"/>
      <c r="R522" s="457"/>
      <c r="S522" s="457"/>
      <c r="T522" s="457"/>
      <c r="U522" s="457"/>
      <c r="V522" s="457"/>
      <c r="W522" s="457"/>
      <c r="X522" s="457"/>
      <c r="Y522" s="457"/>
      <c r="Z522" s="457"/>
      <c r="AA522" s="457"/>
      <c r="AB522" s="457"/>
      <c r="AC522" s="457"/>
      <c r="AD522" s="457"/>
      <c r="AE522" s="457"/>
      <c r="AF522" s="457"/>
      <c r="AG522" s="457"/>
      <c r="AH522" s="457"/>
      <c r="AI522" s="457"/>
      <c r="AJ522" s="457"/>
      <c r="AK522" s="457"/>
      <c r="AL522" s="457"/>
      <c r="AM522" s="457"/>
      <c r="AN522" s="457"/>
      <c r="AO522" s="457"/>
      <c r="AP522" s="457"/>
      <c r="AQ522" s="457"/>
      <c r="AR522" s="457"/>
    </row>
    <row r="523" spans="1:44" ht="15.75" customHeight="1">
      <c r="A523" s="457"/>
      <c r="B523" s="487"/>
      <c r="C523" s="458"/>
      <c r="D523" s="458"/>
      <c r="E523" s="458"/>
      <c r="F523" s="457"/>
      <c r="G523" s="457"/>
      <c r="H523" s="457"/>
      <c r="I523" s="457"/>
      <c r="J523" s="457"/>
      <c r="K523" s="457"/>
      <c r="L523" s="457"/>
      <c r="M523" s="457"/>
      <c r="N523" s="457"/>
      <c r="O523" s="457"/>
      <c r="P523" s="457"/>
      <c r="Q523" s="457"/>
      <c r="R523" s="457"/>
      <c r="S523" s="457"/>
      <c r="T523" s="457"/>
      <c r="U523" s="457"/>
      <c r="V523" s="457"/>
      <c r="W523" s="457"/>
      <c r="X523" s="457"/>
      <c r="Y523" s="457"/>
      <c r="Z523" s="457"/>
      <c r="AA523" s="457"/>
      <c r="AB523" s="457"/>
      <c r="AC523" s="457"/>
      <c r="AD523" s="457"/>
      <c r="AE523" s="457"/>
      <c r="AF523" s="457"/>
      <c r="AG523" s="457"/>
      <c r="AH523" s="457"/>
      <c r="AI523" s="457"/>
      <c r="AJ523" s="457"/>
      <c r="AK523" s="457"/>
      <c r="AL523" s="457"/>
      <c r="AM523" s="457"/>
      <c r="AN523" s="457"/>
      <c r="AO523" s="457"/>
      <c r="AP523" s="457"/>
      <c r="AQ523" s="457"/>
      <c r="AR523" s="457"/>
    </row>
    <row r="524" spans="1:44" ht="15.75" customHeight="1">
      <c r="A524" s="457"/>
      <c r="B524" s="487"/>
      <c r="C524" s="458"/>
      <c r="D524" s="458"/>
      <c r="E524" s="458"/>
      <c r="F524" s="457"/>
      <c r="G524" s="457"/>
      <c r="H524" s="457"/>
      <c r="I524" s="457"/>
      <c r="J524" s="457"/>
      <c r="K524" s="457"/>
      <c r="L524" s="457"/>
      <c r="M524" s="457"/>
      <c r="N524" s="457"/>
      <c r="O524" s="457"/>
      <c r="P524" s="457"/>
      <c r="Q524" s="457"/>
      <c r="R524" s="457"/>
      <c r="S524" s="457"/>
      <c r="T524" s="457"/>
      <c r="U524" s="457"/>
      <c r="V524" s="457"/>
      <c r="W524" s="457"/>
      <c r="X524" s="457"/>
      <c r="Y524" s="457"/>
      <c r="Z524" s="457"/>
      <c r="AA524" s="457"/>
      <c r="AB524" s="457"/>
      <c r="AC524" s="457"/>
      <c r="AD524" s="457"/>
      <c r="AE524" s="457"/>
      <c r="AF524" s="457"/>
      <c r="AG524" s="457"/>
      <c r="AH524" s="457"/>
      <c r="AI524" s="457"/>
      <c r="AJ524" s="457"/>
      <c r="AK524" s="457"/>
      <c r="AL524" s="457"/>
      <c r="AM524" s="457"/>
      <c r="AN524" s="457"/>
      <c r="AO524" s="457"/>
      <c r="AP524" s="457"/>
      <c r="AQ524" s="457"/>
      <c r="AR524" s="457"/>
    </row>
    <row r="525" spans="1:44" ht="15.75" customHeight="1">
      <c r="A525" s="457"/>
      <c r="B525" s="487"/>
      <c r="C525" s="458"/>
      <c r="D525" s="458"/>
      <c r="E525" s="458"/>
      <c r="F525" s="457"/>
      <c r="G525" s="457"/>
      <c r="H525" s="457"/>
      <c r="I525" s="457"/>
      <c r="J525" s="457"/>
      <c r="K525" s="457"/>
      <c r="L525" s="457"/>
      <c r="M525" s="457"/>
      <c r="N525" s="457"/>
      <c r="O525" s="457"/>
      <c r="P525" s="457"/>
      <c r="Q525" s="457"/>
      <c r="R525" s="457"/>
      <c r="S525" s="457"/>
      <c r="T525" s="457"/>
      <c r="U525" s="457"/>
      <c r="V525" s="457"/>
      <c r="W525" s="457"/>
      <c r="X525" s="457"/>
      <c r="Y525" s="457"/>
      <c r="Z525" s="457"/>
      <c r="AA525" s="457"/>
      <c r="AB525" s="457"/>
      <c r="AC525" s="457"/>
      <c r="AD525" s="457"/>
      <c r="AE525" s="457"/>
      <c r="AF525" s="457"/>
      <c r="AG525" s="457"/>
      <c r="AH525" s="457"/>
      <c r="AI525" s="457"/>
      <c r="AJ525" s="457"/>
      <c r="AK525" s="457"/>
      <c r="AL525" s="457"/>
      <c r="AM525" s="457"/>
      <c r="AN525" s="457"/>
      <c r="AO525" s="457"/>
      <c r="AP525" s="457"/>
      <c r="AQ525" s="457"/>
      <c r="AR525" s="457"/>
    </row>
    <row r="526" spans="1:44" ht="15.75" customHeight="1">
      <c r="A526" s="457"/>
      <c r="B526" s="487"/>
      <c r="C526" s="458"/>
      <c r="D526" s="458"/>
      <c r="E526" s="458"/>
      <c r="F526" s="457"/>
      <c r="G526" s="457"/>
      <c r="H526" s="457"/>
      <c r="I526" s="457"/>
      <c r="J526" s="457"/>
      <c r="K526" s="457"/>
      <c r="L526" s="457"/>
      <c r="M526" s="457"/>
      <c r="N526" s="457"/>
      <c r="O526" s="457"/>
      <c r="P526" s="457"/>
      <c r="Q526" s="457"/>
      <c r="R526" s="457"/>
      <c r="S526" s="457"/>
      <c r="T526" s="457"/>
      <c r="U526" s="457"/>
      <c r="V526" s="457"/>
      <c r="W526" s="457"/>
      <c r="X526" s="457"/>
      <c r="Y526" s="457"/>
      <c r="Z526" s="457"/>
      <c r="AA526" s="457"/>
      <c r="AB526" s="457"/>
      <c r="AC526" s="457"/>
      <c r="AD526" s="457"/>
      <c r="AE526" s="457"/>
      <c r="AF526" s="457"/>
      <c r="AG526" s="457"/>
      <c r="AH526" s="457"/>
      <c r="AI526" s="457"/>
      <c r="AJ526" s="457"/>
      <c r="AK526" s="457"/>
      <c r="AL526" s="457"/>
      <c r="AM526" s="457"/>
      <c r="AN526" s="457"/>
      <c r="AO526" s="457"/>
      <c r="AP526" s="457"/>
      <c r="AQ526" s="457"/>
      <c r="AR526" s="457"/>
    </row>
    <row r="527" spans="1:44" ht="15.75" customHeight="1">
      <c r="A527" s="457"/>
      <c r="B527" s="487"/>
      <c r="C527" s="458"/>
      <c r="D527" s="458"/>
      <c r="E527" s="458"/>
      <c r="F527" s="457"/>
      <c r="G527" s="457"/>
      <c r="H527" s="457"/>
      <c r="I527" s="457"/>
      <c r="J527" s="457"/>
      <c r="K527" s="457"/>
      <c r="L527" s="457"/>
      <c r="M527" s="457"/>
      <c r="N527" s="457"/>
      <c r="O527" s="457"/>
      <c r="P527" s="457"/>
      <c r="Q527" s="457"/>
      <c r="R527" s="457"/>
      <c r="S527" s="457"/>
      <c r="T527" s="457"/>
      <c r="U527" s="457"/>
      <c r="V527" s="457"/>
      <c r="W527" s="457"/>
      <c r="X527" s="457"/>
      <c r="Y527" s="457"/>
      <c r="Z527" s="457"/>
      <c r="AA527" s="457"/>
      <c r="AB527" s="457"/>
      <c r="AC527" s="457"/>
      <c r="AD527" s="457"/>
      <c r="AE527" s="457"/>
      <c r="AF527" s="457"/>
      <c r="AG527" s="457"/>
      <c r="AH527" s="457"/>
      <c r="AI527" s="457"/>
      <c r="AJ527" s="457"/>
      <c r="AK527" s="457"/>
      <c r="AL527" s="457"/>
      <c r="AM527" s="457"/>
      <c r="AN527" s="457"/>
      <c r="AO527" s="457"/>
      <c r="AP527" s="457"/>
      <c r="AQ527" s="457"/>
      <c r="AR527" s="457"/>
    </row>
    <row r="528" spans="1:44" ht="15.75" customHeight="1">
      <c r="A528" s="457"/>
      <c r="B528" s="487"/>
      <c r="C528" s="458"/>
      <c r="D528" s="458"/>
      <c r="E528" s="458"/>
      <c r="F528" s="457"/>
      <c r="G528" s="457"/>
      <c r="H528" s="457"/>
      <c r="I528" s="457"/>
      <c r="J528" s="457"/>
      <c r="K528" s="457"/>
      <c r="L528" s="457"/>
      <c r="M528" s="457"/>
      <c r="N528" s="457"/>
      <c r="O528" s="457"/>
      <c r="P528" s="457"/>
      <c r="Q528" s="457"/>
      <c r="R528" s="457"/>
      <c r="S528" s="457"/>
      <c r="T528" s="457"/>
      <c r="U528" s="457"/>
      <c r="V528" s="457"/>
      <c r="W528" s="457"/>
      <c r="X528" s="457"/>
      <c r="Y528" s="457"/>
      <c r="Z528" s="457"/>
      <c r="AA528" s="457"/>
      <c r="AB528" s="457"/>
      <c r="AC528" s="457"/>
      <c r="AD528" s="457"/>
      <c r="AE528" s="457"/>
      <c r="AF528" s="457"/>
      <c r="AG528" s="457"/>
      <c r="AH528" s="457"/>
      <c r="AI528" s="457"/>
      <c r="AJ528" s="457"/>
      <c r="AK528" s="457"/>
      <c r="AL528" s="457"/>
      <c r="AM528" s="457"/>
      <c r="AN528" s="457"/>
      <c r="AO528" s="457"/>
      <c r="AP528" s="457"/>
      <c r="AQ528" s="457"/>
      <c r="AR528" s="457"/>
    </row>
    <row r="529" spans="1:44" ht="15.75" customHeight="1">
      <c r="A529" s="457"/>
      <c r="B529" s="487"/>
      <c r="C529" s="458"/>
      <c r="D529" s="458"/>
      <c r="E529" s="458"/>
      <c r="F529" s="457"/>
      <c r="G529" s="457"/>
      <c r="H529" s="457"/>
      <c r="I529" s="457"/>
      <c r="J529" s="457"/>
      <c r="K529" s="457"/>
      <c r="L529" s="457"/>
      <c r="M529" s="457"/>
      <c r="N529" s="457"/>
      <c r="O529" s="457"/>
      <c r="P529" s="457"/>
      <c r="Q529" s="457"/>
      <c r="R529" s="457"/>
      <c r="S529" s="457"/>
      <c r="T529" s="457"/>
      <c r="U529" s="457"/>
      <c r="V529" s="457"/>
      <c r="W529" s="457"/>
      <c r="X529" s="457"/>
      <c r="Y529" s="457"/>
      <c r="Z529" s="457"/>
      <c r="AA529" s="457"/>
      <c r="AB529" s="457"/>
      <c r="AC529" s="457"/>
      <c r="AD529" s="457"/>
      <c r="AE529" s="457"/>
      <c r="AF529" s="457"/>
      <c r="AG529" s="457"/>
      <c r="AH529" s="457"/>
      <c r="AI529" s="457"/>
      <c r="AJ529" s="457"/>
      <c r="AK529" s="457"/>
      <c r="AL529" s="457"/>
      <c r="AM529" s="457"/>
      <c r="AN529" s="457"/>
      <c r="AO529" s="457"/>
      <c r="AP529" s="457"/>
      <c r="AQ529" s="457"/>
      <c r="AR529" s="457"/>
    </row>
    <row r="530" spans="1:44" ht="15.75" customHeight="1">
      <c r="A530" s="457"/>
      <c r="B530" s="487"/>
      <c r="C530" s="458"/>
      <c r="D530" s="458"/>
      <c r="E530" s="458"/>
      <c r="F530" s="457"/>
      <c r="G530" s="457"/>
      <c r="H530" s="457"/>
      <c r="I530" s="457"/>
      <c r="J530" s="457"/>
      <c r="K530" s="457"/>
      <c r="L530" s="457"/>
      <c r="M530" s="457"/>
      <c r="N530" s="457"/>
      <c r="O530" s="457"/>
      <c r="P530" s="457"/>
      <c r="Q530" s="457"/>
      <c r="R530" s="457"/>
      <c r="S530" s="457"/>
      <c r="T530" s="457"/>
      <c r="U530" s="457"/>
      <c r="V530" s="457"/>
      <c r="W530" s="457"/>
      <c r="X530" s="457"/>
      <c r="Y530" s="457"/>
      <c r="Z530" s="457"/>
      <c r="AA530" s="457"/>
      <c r="AB530" s="457"/>
      <c r="AC530" s="457"/>
      <c r="AD530" s="457"/>
      <c r="AE530" s="457"/>
      <c r="AF530" s="457"/>
      <c r="AG530" s="457"/>
      <c r="AH530" s="457"/>
      <c r="AI530" s="457"/>
      <c r="AJ530" s="457"/>
      <c r="AK530" s="457"/>
      <c r="AL530" s="457"/>
      <c r="AM530" s="457"/>
      <c r="AN530" s="457"/>
      <c r="AO530" s="457"/>
      <c r="AP530" s="457"/>
      <c r="AQ530" s="457"/>
      <c r="AR530" s="457"/>
    </row>
    <row r="531" spans="1:44" ht="15.75" customHeight="1">
      <c r="A531" s="457"/>
      <c r="B531" s="487"/>
      <c r="C531" s="458"/>
      <c r="D531" s="458"/>
      <c r="E531" s="458"/>
      <c r="F531" s="457"/>
      <c r="G531" s="457"/>
      <c r="H531" s="457"/>
      <c r="I531" s="457"/>
      <c r="J531" s="457"/>
      <c r="K531" s="457"/>
      <c r="L531" s="457"/>
      <c r="M531" s="457"/>
      <c r="N531" s="457"/>
      <c r="O531" s="457"/>
      <c r="P531" s="457"/>
      <c r="Q531" s="457"/>
      <c r="R531" s="457"/>
      <c r="S531" s="457"/>
      <c r="T531" s="457"/>
      <c r="U531" s="457"/>
      <c r="V531" s="457"/>
      <c r="W531" s="457"/>
      <c r="X531" s="457"/>
      <c r="Y531" s="457"/>
      <c r="Z531" s="457"/>
      <c r="AA531" s="457"/>
      <c r="AB531" s="457"/>
      <c r="AC531" s="457"/>
      <c r="AD531" s="457"/>
      <c r="AE531" s="457"/>
      <c r="AF531" s="457"/>
      <c r="AG531" s="457"/>
      <c r="AH531" s="457"/>
      <c r="AI531" s="457"/>
      <c r="AJ531" s="457"/>
      <c r="AK531" s="457"/>
      <c r="AL531" s="457"/>
      <c r="AM531" s="457"/>
      <c r="AN531" s="457"/>
      <c r="AO531" s="457"/>
      <c r="AP531" s="457"/>
      <c r="AQ531" s="457"/>
      <c r="AR531" s="457"/>
    </row>
    <row r="532" spans="1:44" ht="15.75" customHeight="1">
      <c r="A532" s="457"/>
      <c r="B532" s="487"/>
      <c r="C532" s="458"/>
      <c r="D532" s="458"/>
      <c r="E532" s="458"/>
      <c r="F532" s="457"/>
      <c r="G532" s="457"/>
      <c r="H532" s="457"/>
      <c r="I532" s="457"/>
      <c r="J532" s="457"/>
      <c r="K532" s="457"/>
      <c r="L532" s="457"/>
      <c r="M532" s="457"/>
      <c r="N532" s="457"/>
      <c r="O532" s="457"/>
      <c r="P532" s="457"/>
      <c r="Q532" s="457"/>
      <c r="R532" s="457"/>
      <c r="S532" s="457"/>
      <c r="T532" s="457"/>
      <c r="U532" s="457"/>
      <c r="V532" s="457"/>
      <c r="W532" s="457"/>
      <c r="X532" s="457"/>
      <c r="Y532" s="457"/>
      <c r="Z532" s="457"/>
      <c r="AA532" s="457"/>
      <c r="AB532" s="457"/>
      <c r="AC532" s="457"/>
      <c r="AD532" s="457"/>
      <c r="AE532" s="457"/>
      <c r="AF532" s="457"/>
      <c r="AG532" s="457"/>
      <c r="AH532" s="457"/>
      <c r="AI532" s="457"/>
      <c r="AJ532" s="457"/>
      <c r="AK532" s="457"/>
      <c r="AL532" s="457"/>
      <c r="AM532" s="457"/>
      <c r="AN532" s="457"/>
      <c r="AO532" s="457"/>
      <c r="AP532" s="457"/>
      <c r="AQ532" s="457"/>
      <c r="AR532" s="457"/>
    </row>
    <row r="533" spans="1:44" ht="15.75" customHeight="1">
      <c r="A533" s="457"/>
      <c r="B533" s="487"/>
      <c r="C533" s="458"/>
      <c r="D533" s="458"/>
      <c r="E533" s="458"/>
      <c r="F533" s="457"/>
      <c r="G533" s="457"/>
      <c r="H533" s="457"/>
      <c r="I533" s="457"/>
      <c r="J533" s="457"/>
      <c r="K533" s="457"/>
      <c r="L533" s="457"/>
      <c r="M533" s="457"/>
      <c r="N533" s="457"/>
      <c r="O533" s="457"/>
      <c r="P533" s="457"/>
      <c r="Q533" s="457"/>
      <c r="R533" s="457"/>
      <c r="S533" s="457"/>
      <c r="T533" s="457"/>
      <c r="U533" s="457"/>
      <c r="V533" s="457"/>
      <c r="W533" s="457"/>
      <c r="X533" s="457"/>
      <c r="Y533" s="457"/>
      <c r="Z533" s="457"/>
      <c r="AA533" s="457"/>
      <c r="AB533" s="457"/>
      <c r="AC533" s="457"/>
      <c r="AD533" s="457"/>
      <c r="AE533" s="457"/>
      <c r="AF533" s="457"/>
      <c r="AG533" s="457"/>
      <c r="AH533" s="457"/>
      <c r="AI533" s="457"/>
      <c r="AJ533" s="457"/>
      <c r="AK533" s="457"/>
      <c r="AL533" s="457"/>
      <c r="AM533" s="457"/>
      <c r="AN533" s="457"/>
      <c r="AO533" s="457"/>
      <c r="AP533" s="457"/>
      <c r="AQ533" s="457"/>
      <c r="AR533" s="457"/>
    </row>
    <row r="534" spans="1:44" ht="15.75" customHeight="1">
      <c r="A534" s="457"/>
      <c r="B534" s="487"/>
      <c r="C534" s="458"/>
      <c r="D534" s="458"/>
      <c r="E534" s="458"/>
      <c r="F534" s="457"/>
      <c r="G534" s="457"/>
      <c r="H534" s="457"/>
      <c r="I534" s="457"/>
      <c r="J534" s="457"/>
      <c r="K534" s="457"/>
      <c r="L534" s="457"/>
      <c r="M534" s="457"/>
      <c r="N534" s="457"/>
      <c r="O534" s="457"/>
      <c r="P534" s="457"/>
      <c r="Q534" s="457"/>
      <c r="R534" s="457"/>
      <c r="S534" s="457"/>
      <c r="T534" s="457"/>
      <c r="U534" s="457"/>
      <c r="V534" s="457"/>
      <c r="W534" s="457"/>
      <c r="X534" s="457"/>
      <c r="Y534" s="457"/>
      <c r="Z534" s="457"/>
      <c r="AA534" s="457"/>
      <c r="AB534" s="457"/>
      <c r="AC534" s="457"/>
      <c r="AD534" s="457"/>
      <c r="AE534" s="457"/>
      <c r="AF534" s="457"/>
      <c r="AG534" s="457"/>
      <c r="AH534" s="457"/>
      <c r="AI534" s="457"/>
      <c r="AJ534" s="457"/>
      <c r="AK534" s="457"/>
      <c r="AL534" s="457"/>
      <c r="AM534" s="457"/>
      <c r="AN534" s="457"/>
      <c r="AO534" s="457"/>
      <c r="AP534" s="457"/>
      <c r="AQ534" s="457"/>
      <c r="AR534" s="457"/>
    </row>
    <row r="535" spans="1:44" ht="15.75" customHeight="1">
      <c r="A535" s="457"/>
      <c r="B535" s="487"/>
      <c r="C535" s="458"/>
      <c r="D535" s="458"/>
      <c r="E535" s="458"/>
      <c r="F535" s="457"/>
      <c r="G535" s="457"/>
      <c r="H535" s="457"/>
      <c r="I535" s="457"/>
      <c r="J535" s="457"/>
      <c r="K535" s="457"/>
      <c r="L535" s="457"/>
      <c r="M535" s="457"/>
      <c r="N535" s="457"/>
      <c r="O535" s="457"/>
      <c r="P535" s="457"/>
      <c r="Q535" s="457"/>
      <c r="R535" s="457"/>
      <c r="S535" s="457"/>
      <c r="T535" s="457"/>
      <c r="U535" s="457"/>
      <c r="V535" s="457"/>
      <c r="W535" s="457"/>
      <c r="X535" s="457"/>
      <c r="Y535" s="457"/>
      <c r="Z535" s="457"/>
      <c r="AA535" s="457"/>
      <c r="AB535" s="457"/>
      <c r="AC535" s="457"/>
      <c r="AD535" s="457"/>
      <c r="AE535" s="457"/>
      <c r="AF535" s="457"/>
      <c r="AG535" s="457"/>
      <c r="AH535" s="457"/>
      <c r="AI535" s="457"/>
      <c r="AJ535" s="457"/>
      <c r="AK535" s="457"/>
      <c r="AL535" s="457"/>
      <c r="AM535" s="457"/>
      <c r="AN535" s="457"/>
      <c r="AO535" s="457"/>
      <c r="AP535" s="457"/>
      <c r="AQ535" s="457"/>
      <c r="AR535" s="457"/>
    </row>
    <row r="536" spans="1:44" ht="15.75" customHeight="1">
      <c r="A536" s="457"/>
      <c r="B536" s="487"/>
      <c r="C536" s="458"/>
      <c r="D536" s="458"/>
      <c r="E536" s="458"/>
      <c r="F536" s="457"/>
      <c r="G536" s="457"/>
      <c r="H536" s="457"/>
      <c r="I536" s="457"/>
      <c r="J536" s="457"/>
      <c r="K536" s="457"/>
      <c r="L536" s="457"/>
      <c r="M536" s="457"/>
      <c r="N536" s="457"/>
      <c r="O536" s="457"/>
      <c r="P536" s="457"/>
      <c r="Q536" s="457"/>
      <c r="R536" s="457"/>
      <c r="S536" s="457"/>
      <c r="T536" s="457"/>
      <c r="U536" s="457"/>
      <c r="V536" s="457"/>
      <c r="W536" s="457"/>
      <c r="X536" s="457"/>
      <c r="Y536" s="457"/>
      <c r="Z536" s="457"/>
      <c r="AA536" s="457"/>
      <c r="AB536" s="457"/>
      <c r="AC536" s="457"/>
      <c r="AD536" s="457"/>
      <c r="AE536" s="457"/>
      <c r="AF536" s="457"/>
      <c r="AG536" s="457"/>
      <c r="AH536" s="457"/>
      <c r="AI536" s="457"/>
      <c r="AJ536" s="457"/>
      <c r="AK536" s="457"/>
      <c r="AL536" s="457"/>
      <c r="AM536" s="457"/>
      <c r="AN536" s="457"/>
      <c r="AO536" s="457"/>
      <c r="AP536" s="457"/>
      <c r="AQ536" s="457"/>
      <c r="AR536" s="457"/>
    </row>
    <row r="537" spans="1:44" ht="15.75" customHeight="1">
      <c r="A537" s="457"/>
      <c r="B537" s="487"/>
      <c r="C537" s="458"/>
      <c r="D537" s="458"/>
      <c r="E537" s="458"/>
      <c r="F537" s="457"/>
      <c r="G537" s="457"/>
      <c r="H537" s="457"/>
      <c r="I537" s="457"/>
      <c r="J537" s="457"/>
      <c r="K537" s="457"/>
      <c r="L537" s="457"/>
      <c r="M537" s="457"/>
      <c r="N537" s="457"/>
      <c r="O537" s="457"/>
      <c r="P537" s="457"/>
      <c r="Q537" s="457"/>
      <c r="R537" s="457"/>
      <c r="S537" s="457"/>
      <c r="T537" s="457"/>
      <c r="U537" s="457"/>
      <c r="V537" s="457"/>
      <c r="W537" s="457"/>
      <c r="X537" s="457"/>
      <c r="Y537" s="457"/>
      <c r="Z537" s="457"/>
      <c r="AA537" s="457"/>
      <c r="AB537" s="457"/>
      <c r="AC537" s="457"/>
      <c r="AD537" s="457"/>
      <c r="AE537" s="457"/>
      <c r="AF537" s="457"/>
      <c r="AG537" s="457"/>
      <c r="AH537" s="457"/>
      <c r="AI537" s="457"/>
      <c r="AJ537" s="457"/>
      <c r="AK537" s="457"/>
      <c r="AL537" s="457"/>
      <c r="AM537" s="457"/>
      <c r="AN537" s="457"/>
      <c r="AO537" s="457"/>
      <c r="AP537" s="457"/>
      <c r="AQ537" s="457"/>
      <c r="AR537" s="457"/>
    </row>
    <row r="538" spans="1:44" ht="15.75" customHeight="1">
      <c r="A538" s="457"/>
      <c r="B538" s="487"/>
      <c r="C538" s="458"/>
      <c r="D538" s="458"/>
      <c r="E538" s="458"/>
      <c r="F538" s="457"/>
      <c r="G538" s="457"/>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c r="AG538" s="457"/>
      <c r="AH538" s="457"/>
      <c r="AI538" s="457"/>
      <c r="AJ538" s="457"/>
      <c r="AK538" s="457"/>
      <c r="AL538" s="457"/>
      <c r="AM538" s="457"/>
      <c r="AN538" s="457"/>
      <c r="AO538" s="457"/>
      <c r="AP538" s="457"/>
      <c r="AQ538" s="457"/>
      <c r="AR538" s="457"/>
    </row>
    <row r="539" spans="1:44" ht="15.75" customHeight="1">
      <c r="A539" s="457"/>
      <c r="B539" s="487"/>
      <c r="C539" s="458"/>
      <c r="D539" s="458"/>
      <c r="E539" s="458"/>
      <c r="F539" s="457"/>
      <c r="G539" s="457"/>
      <c r="H539" s="457"/>
      <c r="I539" s="457"/>
      <c r="J539" s="457"/>
      <c r="K539" s="457"/>
      <c r="L539" s="457"/>
      <c r="M539" s="457"/>
      <c r="N539" s="457"/>
      <c r="O539" s="457"/>
      <c r="P539" s="457"/>
      <c r="Q539" s="457"/>
      <c r="R539" s="457"/>
      <c r="S539" s="457"/>
      <c r="T539" s="457"/>
      <c r="U539" s="457"/>
      <c r="V539" s="457"/>
      <c r="W539" s="457"/>
      <c r="X539" s="457"/>
      <c r="Y539" s="457"/>
      <c r="Z539" s="457"/>
      <c r="AA539" s="457"/>
      <c r="AB539" s="457"/>
      <c r="AC539" s="457"/>
      <c r="AD539" s="457"/>
      <c r="AE539" s="457"/>
      <c r="AF539" s="457"/>
      <c r="AG539" s="457"/>
      <c r="AH539" s="457"/>
      <c r="AI539" s="457"/>
      <c r="AJ539" s="457"/>
      <c r="AK539" s="457"/>
      <c r="AL539" s="457"/>
      <c r="AM539" s="457"/>
      <c r="AN539" s="457"/>
      <c r="AO539" s="457"/>
      <c r="AP539" s="457"/>
      <c r="AQ539" s="457"/>
      <c r="AR539" s="457"/>
    </row>
    <row r="540" spans="1:44" ht="15.75" customHeight="1">
      <c r="A540" s="457"/>
      <c r="B540" s="487"/>
      <c r="C540" s="458"/>
      <c r="D540" s="458"/>
      <c r="E540" s="458"/>
      <c r="F540" s="457"/>
      <c r="G540" s="457"/>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c r="AG540" s="457"/>
      <c r="AH540" s="457"/>
      <c r="AI540" s="457"/>
      <c r="AJ540" s="457"/>
      <c r="AK540" s="457"/>
      <c r="AL540" s="457"/>
      <c r="AM540" s="457"/>
      <c r="AN540" s="457"/>
      <c r="AO540" s="457"/>
      <c r="AP540" s="457"/>
      <c r="AQ540" s="457"/>
      <c r="AR540" s="457"/>
    </row>
    <row r="541" spans="1:44" ht="15.75" customHeight="1">
      <c r="A541" s="457"/>
      <c r="B541" s="487"/>
      <c r="C541" s="458"/>
      <c r="D541" s="458"/>
      <c r="E541" s="458"/>
      <c r="F541" s="457"/>
      <c r="G541" s="457"/>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c r="AG541" s="457"/>
      <c r="AH541" s="457"/>
      <c r="AI541" s="457"/>
      <c r="AJ541" s="457"/>
      <c r="AK541" s="457"/>
      <c r="AL541" s="457"/>
      <c r="AM541" s="457"/>
      <c r="AN541" s="457"/>
      <c r="AO541" s="457"/>
      <c r="AP541" s="457"/>
      <c r="AQ541" s="457"/>
      <c r="AR541" s="457"/>
    </row>
    <row r="542" spans="1:44" ht="15.75" customHeight="1">
      <c r="A542" s="457"/>
      <c r="B542" s="487"/>
      <c r="C542" s="458"/>
      <c r="D542" s="458"/>
      <c r="E542" s="458"/>
      <c r="F542" s="457"/>
      <c r="G542" s="457"/>
      <c r="H542" s="457"/>
      <c r="I542" s="457"/>
      <c r="J542" s="457"/>
      <c r="K542" s="457"/>
      <c r="L542" s="457"/>
      <c r="M542" s="457"/>
      <c r="N542" s="457"/>
      <c r="O542" s="457"/>
      <c r="P542" s="457"/>
      <c r="Q542" s="457"/>
      <c r="R542" s="457"/>
      <c r="S542" s="457"/>
      <c r="T542" s="457"/>
      <c r="U542" s="457"/>
      <c r="V542" s="457"/>
      <c r="W542" s="457"/>
      <c r="X542" s="457"/>
      <c r="Y542" s="457"/>
      <c r="Z542" s="457"/>
      <c r="AA542" s="457"/>
      <c r="AB542" s="457"/>
      <c r="AC542" s="457"/>
      <c r="AD542" s="457"/>
      <c r="AE542" s="457"/>
      <c r="AF542" s="457"/>
      <c r="AG542" s="457"/>
      <c r="AH542" s="457"/>
      <c r="AI542" s="457"/>
      <c r="AJ542" s="457"/>
      <c r="AK542" s="457"/>
      <c r="AL542" s="457"/>
      <c r="AM542" s="457"/>
      <c r="AN542" s="457"/>
      <c r="AO542" s="457"/>
      <c r="AP542" s="457"/>
      <c r="AQ542" s="457"/>
      <c r="AR542" s="457"/>
    </row>
    <row r="543" spans="1:44" ht="15.75" customHeight="1">
      <c r="A543" s="457"/>
      <c r="B543" s="487"/>
      <c r="C543" s="458"/>
      <c r="D543" s="458"/>
      <c r="E543" s="458"/>
      <c r="F543" s="457"/>
      <c r="G543" s="457"/>
      <c r="H543" s="457"/>
      <c r="I543" s="457"/>
      <c r="J543" s="457"/>
      <c r="K543" s="457"/>
      <c r="L543" s="457"/>
      <c r="M543" s="457"/>
      <c r="N543" s="457"/>
      <c r="O543" s="457"/>
      <c r="P543" s="457"/>
      <c r="Q543" s="457"/>
      <c r="R543" s="457"/>
      <c r="S543" s="457"/>
      <c r="T543" s="457"/>
      <c r="U543" s="457"/>
      <c r="V543" s="457"/>
      <c r="W543" s="457"/>
      <c r="X543" s="457"/>
      <c r="Y543" s="457"/>
      <c r="Z543" s="457"/>
      <c r="AA543" s="457"/>
      <c r="AB543" s="457"/>
      <c r="AC543" s="457"/>
      <c r="AD543" s="457"/>
      <c r="AE543" s="457"/>
      <c r="AF543" s="457"/>
      <c r="AG543" s="457"/>
      <c r="AH543" s="457"/>
      <c r="AI543" s="457"/>
      <c r="AJ543" s="457"/>
      <c r="AK543" s="457"/>
      <c r="AL543" s="457"/>
      <c r="AM543" s="457"/>
      <c r="AN543" s="457"/>
      <c r="AO543" s="457"/>
      <c r="AP543" s="457"/>
      <c r="AQ543" s="457"/>
      <c r="AR543" s="457"/>
    </row>
    <row r="544" spans="1:44" ht="15.75" customHeight="1">
      <c r="A544" s="457"/>
      <c r="B544" s="487"/>
      <c r="C544" s="458"/>
      <c r="D544" s="458"/>
      <c r="E544" s="458"/>
      <c r="F544" s="457"/>
      <c r="G544" s="457"/>
      <c r="H544" s="457"/>
      <c r="I544" s="457"/>
      <c r="J544" s="457"/>
      <c r="K544" s="457"/>
      <c r="L544" s="457"/>
      <c r="M544" s="457"/>
      <c r="N544" s="457"/>
      <c r="O544" s="457"/>
      <c r="P544" s="457"/>
      <c r="Q544" s="457"/>
      <c r="R544" s="457"/>
      <c r="S544" s="457"/>
      <c r="T544" s="457"/>
      <c r="U544" s="457"/>
      <c r="V544" s="457"/>
      <c r="W544" s="457"/>
      <c r="X544" s="457"/>
      <c r="Y544" s="457"/>
      <c r="Z544" s="457"/>
      <c r="AA544" s="457"/>
      <c r="AB544" s="457"/>
      <c r="AC544" s="457"/>
      <c r="AD544" s="457"/>
      <c r="AE544" s="457"/>
      <c r="AF544" s="457"/>
      <c r="AG544" s="457"/>
      <c r="AH544" s="457"/>
      <c r="AI544" s="457"/>
      <c r="AJ544" s="457"/>
      <c r="AK544" s="457"/>
      <c r="AL544" s="457"/>
      <c r="AM544" s="457"/>
      <c r="AN544" s="457"/>
      <c r="AO544" s="457"/>
      <c r="AP544" s="457"/>
      <c r="AQ544" s="457"/>
      <c r="AR544" s="457"/>
    </row>
    <row r="545" spans="1:44" ht="15.75" customHeight="1">
      <c r="A545" s="457"/>
      <c r="B545" s="487"/>
      <c r="C545" s="458"/>
      <c r="D545" s="458"/>
      <c r="E545" s="458"/>
      <c r="F545" s="457"/>
      <c r="G545" s="457"/>
      <c r="H545" s="457"/>
      <c r="I545" s="457"/>
      <c r="J545" s="457"/>
      <c r="K545" s="457"/>
      <c r="L545" s="457"/>
      <c r="M545" s="457"/>
      <c r="N545" s="457"/>
      <c r="O545" s="457"/>
      <c r="P545" s="457"/>
      <c r="Q545" s="457"/>
      <c r="R545" s="457"/>
      <c r="S545" s="457"/>
      <c r="T545" s="457"/>
      <c r="U545" s="457"/>
      <c r="V545" s="457"/>
      <c r="W545" s="457"/>
      <c r="X545" s="457"/>
      <c r="Y545" s="457"/>
      <c r="Z545" s="457"/>
      <c r="AA545" s="457"/>
      <c r="AB545" s="457"/>
      <c r="AC545" s="457"/>
      <c r="AD545" s="457"/>
      <c r="AE545" s="457"/>
      <c r="AF545" s="457"/>
      <c r="AG545" s="457"/>
      <c r="AH545" s="457"/>
      <c r="AI545" s="457"/>
      <c r="AJ545" s="457"/>
      <c r="AK545" s="457"/>
      <c r="AL545" s="457"/>
      <c r="AM545" s="457"/>
      <c r="AN545" s="457"/>
      <c r="AO545" s="457"/>
      <c r="AP545" s="457"/>
      <c r="AQ545" s="457"/>
      <c r="AR545" s="457"/>
    </row>
    <row r="546" spans="1:44" ht="15.75" customHeight="1">
      <c r="A546" s="457"/>
      <c r="B546" s="487"/>
      <c r="C546" s="458"/>
      <c r="D546" s="458"/>
      <c r="E546" s="458"/>
      <c r="F546" s="457"/>
      <c r="G546" s="457"/>
      <c r="H546" s="457"/>
      <c r="I546" s="457"/>
      <c r="J546" s="457"/>
      <c r="K546" s="457"/>
      <c r="L546" s="457"/>
      <c r="M546" s="457"/>
      <c r="N546" s="457"/>
      <c r="O546" s="457"/>
      <c r="P546" s="457"/>
      <c r="Q546" s="457"/>
      <c r="R546" s="457"/>
      <c r="S546" s="457"/>
      <c r="T546" s="457"/>
      <c r="U546" s="457"/>
      <c r="V546" s="457"/>
      <c r="W546" s="457"/>
      <c r="X546" s="457"/>
      <c r="Y546" s="457"/>
      <c r="Z546" s="457"/>
      <c r="AA546" s="457"/>
      <c r="AB546" s="457"/>
      <c r="AC546" s="457"/>
      <c r="AD546" s="457"/>
      <c r="AE546" s="457"/>
      <c r="AF546" s="457"/>
      <c r="AG546" s="457"/>
      <c r="AH546" s="457"/>
      <c r="AI546" s="457"/>
      <c r="AJ546" s="457"/>
      <c r="AK546" s="457"/>
      <c r="AL546" s="457"/>
      <c r="AM546" s="457"/>
      <c r="AN546" s="457"/>
      <c r="AO546" s="457"/>
      <c r="AP546" s="457"/>
      <c r="AQ546" s="457"/>
      <c r="AR546" s="457"/>
    </row>
    <row r="547" spans="1:44" ht="15.75" customHeight="1">
      <c r="A547" s="457"/>
      <c r="B547" s="487"/>
      <c r="C547" s="458"/>
      <c r="D547" s="458"/>
      <c r="E547" s="458"/>
      <c r="F547" s="457"/>
      <c r="G547" s="457"/>
      <c r="H547" s="457"/>
      <c r="I547" s="457"/>
      <c r="J547" s="457"/>
      <c r="K547" s="457"/>
      <c r="L547" s="457"/>
      <c r="M547" s="457"/>
      <c r="N547" s="457"/>
      <c r="O547" s="457"/>
      <c r="P547" s="457"/>
      <c r="Q547" s="457"/>
      <c r="R547" s="457"/>
      <c r="S547" s="457"/>
      <c r="T547" s="457"/>
      <c r="U547" s="457"/>
      <c r="V547" s="457"/>
      <c r="W547" s="457"/>
      <c r="X547" s="457"/>
      <c r="Y547" s="457"/>
      <c r="Z547" s="457"/>
      <c r="AA547" s="457"/>
      <c r="AB547" s="457"/>
      <c r="AC547" s="457"/>
      <c r="AD547" s="457"/>
      <c r="AE547" s="457"/>
      <c r="AF547" s="457"/>
      <c r="AG547" s="457"/>
      <c r="AH547" s="457"/>
      <c r="AI547" s="457"/>
      <c r="AJ547" s="457"/>
      <c r="AK547" s="457"/>
      <c r="AL547" s="457"/>
      <c r="AM547" s="457"/>
      <c r="AN547" s="457"/>
      <c r="AO547" s="457"/>
      <c r="AP547" s="457"/>
      <c r="AQ547" s="457"/>
      <c r="AR547" s="457"/>
    </row>
    <row r="548" spans="1:44" ht="15.75" customHeight="1">
      <c r="A548" s="457"/>
      <c r="B548" s="487"/>
      <c r="C548" s="458"/>
      <c r="D548" s="458"/>
      <c r="E548" s="458"/>
      <c r="F548" s="457"/>
      <c r="G548" s="457"/>
      <c r="H548" s="457"/>
      <c r="I548" s="457"/>
      <c r="J548" s="457"/>
      <c r="K548" s="457"/>
      <c r="L548" s="457"/>
      <c r="M548" s="457"/>
      <c r="N548" s="457"/>
      <c r="O548" s="457"/>
      <c r="P548" s="457"/>
      <c r="Q548" s="457"/>
      <c r="R548" s="457"/>
      <c r="S548" s="457"/>
      <c r="T548" s="457"/>
      <c r="U548" s="457"/>
      <c r="V548" s="457"/>
      <c r="W548" s="457"/>
      <c r="X548" s="457"/>
      <c r="Y548" s="457"/>
      <c r="Z548" s="457"/>
      <c r="AA548" s="457"/>
      <c r="AB548" s="457"/>
      <c r="AC548" s="457"/>
      <c r="AD548" s="457"/>
      <c r="AE548" s="457"/>
      <c r="AF548" s="457"/>
      <c r="AG548" s="457"/>
      <c r="AH548" s="457"/>
      <c r="AI548" s="457"/>
      <c r="AJ548" s="457"/>
      <c r="AK548" s="457"/>
      <c r="AL548" s="457"/>
      <c r="AM548" s="457"/>
      <c r="AN548" s="457"/>
      <c r="AO548" s="457"/>
      <c r="AP548" s="457"/>
      <c r="AQ548" s="457"/>
      <c r="AR548" s="457"/>
    </row>
    <row r="549" spans="1:44" ht="15.75" customHeight="1">
      <c r="A549" s="457"/>
      <c r="B549" s="487"/>
      <c r="C549" s="458"/>
      <c r="D549" s="458"/>
      <c r="E549" s="458"/>
      <c r="F549" s="457"/>
      <c r="G549" s="457"/>
      <c r="H549" s="457"/>
      <c r="I549" s="457"/>
      <c r="J549" s="457"/>
      <c r="K549" s="457"/>
      <c r="L549" s="457"/>
      <c r="M549" s="457"/>
      <c r="N549" s="457"/>
      <c r="O549" s="457"/>
      <c r="P549" s="457"/>
      <c r="Q549" s="457"/>
      <c r="R549" s="457"/>
      <c r="S549" s="457"/>
      <c r="T549" s="457"/>
      <c r="U549" s="457"/>
      <c r="V549" s="457"/>
      <c r="W549" s="457"/>
      <c r="X549" s="457"/>
      <c r="Y549" s="457"/>
      <c r="Z549" s="457"/>
      <c r="AA549" s="457"/>
      <c r="AB549" s="457"/>
      <c r="AC549" s="457"/>
      <c r="AD549" s="457"/>
      <c r="AE549" s="457"/>
      <c r="AF549" s="457"/>
      <c r="AG549" s="457"/>
      <c r="AH549" s="457"/>
      <c r="AI549" s="457"/>
      <c r="AJ549" s="457"/>
      <c r="AK549" s="457"/>
      <c r="AL549" s="457"/>
      <c r="AM549" s="457"/>
      <c r="AN549" s="457"/>
      <c r="AO549" s="457"/>
      <c r="AP549" s="457"/>
      <c r="AQ549" s="457"/>
      <c r="AR549" s="457"/>
    </row>
    <row r="550" spans="1:44" ht="15.75" customHeight="1">
      <c r="A550" s="457"/>
      <c r="B550" s="487"/>
      <c r="C550" s="458"/>
      <c r="D550" s="458"/>
      <c r="E550" s="458"/>
      <c r="F550" s="457"/>
      <c r="G550" s="457"/>
      <c r="H550" s="457"/>
      <c r="I550" s="457"/>
      <c r="J550" s="457"/>
      <c r="K550" s="457"/>
      <c r="L550" s="457"/>
      <c r="M550" s="457"/>
      <c r="N550" s="457"/>
      <c r="O550" s="457"/>
      <c r="P550" s="457"/>
      <c r="Q550" s="457"/>
      <c r="R550" s="457"/>
      <c r="S550" s="457"/>
      <c r="T550" s="457"/>
      <c r="U550" s="457"/>
      <c r="V550" s="457"/>
      <c r="W550" s="457"/>
      <c r="X550" s="457"/>
      <c r="Y550" s="457"/>
      <c r="Z550" s="457"/>
      <c r="AA550" s="457"/>
      <c r="AB550" s="457"/>
      <c r="AC550" s="457"/>
      <c r="AD550" s="457"/>
      <c r="AE550" s="457"/>
      <c r="AF550" s="457"/>
      <c r="AG550" s="457"/>
      <c r="AH550" s="457"/>
      <c r="AI550" s="457"/>
      <c r="AJ550" s="457"/>
      <c r="AK550" s="457"/>
      <c r="AL550" s="457"/>
      <c r="AM550" s="457"/>
      <c r="AN550" s="457"/>
      <c r="AO550" s="457"/>
      <c r="AP550" s="457"/>
      <c r="AQ550" s="457"/>
      <c r="AR550" s="457"/>
    </row>
    <row r="551" spans="1:44" ht="15.75" customHeight="1">
      <c r="A551" s="457"/>
      <c r="B551" s="487"/>
      <c r="C551" s="458"/>
      <c r="D551" s="458"/>
      <c r="E551" s="458"/>
      <c r="F551" s="457"/>
      <c r="G551" s="457"/>
      <c r="H551" s="457"/>
      <c r="I551" s="457"/>
      <c r="J551" s="457"/>
      <c r="K551" s="457"/>
      <c r="L551" s="457"/>
      <c r="M551" s="457"/>
      <c r="N551" s="457"/>
      <c r="O551" s="457"/>
      <c r="P551" s="457"/>
      <c r="Q551" s="457"/>
      <c r="R551" s="457"/>
      <c r="S551" s="457"/>
      <c r="T551" s="457"/>
      <c r="U551" s="457"/>
      <c r="V551" s="457"/>
      <c r="W551" s="457"/>
      <c r="X551" s="457"/>
      <c r="Y551" s="457"/>
      <c r="Z551" s="457"/>
      <c r="AA551" s="457"/>
      <c r="AB551" s="457"/>
      <c r="AC551" s="457"/>
      <c r="AD551" s="457"/>
      <c r="AE551" s="457"/>
      <c r="AF551" s="457"/>
      <c r="AG551" s="457"/>
      <c r="AH551" s="457"/>
      <c r="AI551" s="457"/>
      <c r="AJ551" s="457"/>
      <c r="AK551" s="457"/>
      <c r="AL551" s="457"/>
      <c r="AM551" s="457"/>
      <c r="AN551" s="457"/>
      <c r="AO551" s="457"/>
      <c r="AP551" s="457"/>
      <c r="AQ551" s="457"/>
      <c r="AR551" s="457"/>
    </row>
    <row r="552" spans="1:44" ht="15.75" customHeight="1">
      <c r="A552" s="457"/>
      <c r="B552" s="487"/>
      <c r="C552" s="458"/>
      <c r="D552" s="458"/>
      <c r="E552" s="458"/>
      <c r="F552" s="457"/>
      <c r="G552" s="457"/>
      <c r="H552" s="457"/>
      <c r="I552" s="457"/>
      <c r="J552" s="457"/>
      <c r="K552" s="457"/>
      <c r="L552" s="457"/>
      <c r="M552" s="457"/>
      <c r="N552" s="457"/>
      <c r="O552" s="457"/>
      <c r="P552" s="457"/>
      <c r="Q552" s="457"/>
      <c r="R552" s="457"/>
      <c r="S552" s="457"/>
      <c r="T552" s="457"/>
      <c r="U552" s="457"/>
      <c r="V552" s="457"/>
      <c r="W552" s="457"/>
      <c r="X552" s="457"/>
      <c r="Y552" s="457"/>
      <c r="Z552" s="457"/>
      <c r="AA552" s="457"/>
      <c r="AB552" s="457"/>
      <c r="AC552" s="457"/>
      <c r="AD552" s="457"/>
      <c r="AE552" s="457"/>
      <c r="AF552" s="457"/>
      <c r="AG552" s="457"/>
      <c r="AH552" s="457"/>
      <c r="AI552" s="457"/>
      <c r="AJ552" s="457"/>
      <c r="AK552" s="457"/>
      <c r="AL552" s="457"/>
      <c r="AM552" s="457"/>
      <c r="AN552" s="457"/>
      <c r="AO552" s="457"/>
      <c r="AP552" s="457"/>
      <c r="AQ552" s="457"/>
      <c r="AR552" s="457"/>
    </row>
    <row r="553" spans="1:44" ht="15.75" customHeight="1">
      <c r="A553" s="457"/>
      <c r="B553" s="487"/>
      <c r="C553" s="458"/>
      <c r="D553" s="458"/>
      <c r="E553" s="458"/>
      <c r="F553" s="457"/>
      <c r="G553" s="457"/>
      <c r="H553" s="457"/>
      <c r="I553" s="457"/>
      <c r="J553" s="457"/>
      <c r="K553" s="457"/>
      <c r="L553" s="457"/>
      <c r="M553" s="457"/>
      <c r="N553" s="457"/>
      <c r="O553" s="457"/>
      <c r="P553" s="457"/>
      <c r="Q553" s="457"/>
      <c r="R553" s="457"/>
      <c r="S553" s="457"/>
      <c r="T553" s="457"/>
      <c r="U553" s="457"/>
      <c r="V553" s="457"/>
      <c r="W553" s="457"/>
      <c r="X553" s="457"/>
      <c r="Y553" s="457"/>
      <c r="Z553" s="457"/>
      <c r="AA553" s="457"/>
      <c r="AB553" s="457"/>
      <c r="AC553" s="457"/>
      <c r="AD553" s="457"/>
      <c r="AE553" s="457"/>
      <c r="AF553" s="457"/>
      <c r="AG553" s="457"/>
      <c r="AH553" s="457"/>
      <c r="AI553" s="457"/>
      <c r="AJ553" s="457"/>
      <c r="AK553" s="457"/>
      <c r="AL553" s="457"/>
      <c r="AM553" s="457"/>
      <c r="AN553" s="457"/>
      <c r="AO553" s="457"/>
      <c r="AP553" s="457"/>
      <c r="AQ553" s="457"/>
      <c r="AR553" s="457"/>
    </row>
    <row r="554" spans="1:44" ht="15.75" customHeight="1">
      <c r="A554" s="457"/>
      <c r="B554" s="487"/>
      <c r="C554" s="458"/>
      <c r="D554" s="458"/>
      <c r="E554" s="458"/>
      <c r="F554" s="457"/>
      <c r="G554" s="457"/>
      <c r="H554" s="457"/>
      <c r="I554" s="457"/>
      <c r="J554" s="457"/>
      <c r="K554" s="457"/>
      <c r="L554" s="457"/>
      <c r="M554" s="457"/>
      <c r="N554" s="457"/>
      <c r="O554" s="457"/>
      <c r="P554" s="457"/>
      <c r="Q554" s="457"/>
      <c r="R554" s="457"/>
      <c r="S554" s="457"/>
      <c r="T554" s="457"/>
      <c r="U554" s="457"/>
      <c r="V554" s="457"/>
      <c r="W554" s="457"/>
      <c r="X554" s="457"/>
      <c r="Y554" s="457"/>
      <c r="Z554" s="457"/>
      <c r="AA554" s="457"/>
      <c r="AB554" s="457"/>
      <c r="AC554" s="457"/>
      <c r="AD554" s="457"/>
      <c r="AE554" s="457"/>
      <c r="AF554" s="457"/>
      <c r="AG554" s="457"/>
      <c r="AH554" s="457"/>
      <c r="AI554" s="457"/>
      <c r="AJ554" s="457"/>
      <c r="AK554" s="457"/>
      <c r="AL554" s="457"/>
      <c r="AM554" s="457"/>
      <c r="AN554" s="457"/>
      <c r="AO554" s="457"/>
      <c r="AP554" s="457"/>
      <c r="AQ554" s="457"/>
      <c r="AR554" s="457"/>
    </row>
    <row r="555" spans="1:44" ht="15.75" customHeight="1">
      <c r="A555" s="457"/>
      <c r="B555" s="487"/>
      <c r="C555" s="458"/>
      <c r="D555" s="458"/>
      <c r="E555" s="458"/>
      <c r="F555" s="457"/>
      <c r="G555" s="457"/>
      <c r="H555" s="457"/>
      <c r="I555" s="457"/>
      <c r="J555" s="457"/>
      <c r="K555" s="457"/>
      <c r="L555" s="457"/>
      <c r="M555" s="457"/>
      <c r="N555" s="457"/>
      <c r="O555" s="457"/>
      <c r="P555" s="457"/>
      <c r="Q555" s="457"/>
      <c r="R555" s="457"/>
      <c r="S555" s="457"/>
      <c r="T555" s="457"/>
      <c r="U555" s="457"/>
      <c r="V555" s="457"/>
      <c r="W555" s="457"/>
      <c r="X555" s="457"/>
      <c r="Y555" s="457"/>
      <c r="Z555" s="457"/>
      <c r="AA555" s="457"/>
      <c r="AB555" s="457"/>
      <c r="AC555" s="457"/>
      <c r="AD555" s="457"/>
      <c r="AE555" s="457"/>
      <c r="AF555" s="457"/>
      <c r="AG555" s="457"/>
      <c r="AH555" s="457"/>
      <c r="AI555" s="457"/>
      <c r="AJ555" s="457"/>
      <c r="AK555" s="457"/>
      <c r="AL555" s="457"/>
      <c r="AM555" s="457"/>
      <c r="AN555" s="457"/>
      <c r="AO555" s="457"/>
      <c r="AP555" s="457"/>
      <c r="AQ555" s="457"/>
      <c r="AR555" s="457"/>
    </row>
    <row r="556" spans="1:44" ht="15.75" customHeight="1">
      <c r="A556" s="457"/>
      <c r="B556" s="487"/>
      <c r="C556" s="458"/>
      <c r="D556" s="458"/>
      <c r="E556" s="458"/>
      <c r="F556" s="457"/>
      <c r="G556" s="457"/>
      <c r="H556" s="457"/>
      <c r="I556" s="457"/>
      <c r="J556" s="457"/>
      <c r="K556" s="457"/>
      <c r="L556" s="457"/>
      <c r="M556" s="457"/>
      <c r="N556" s="457"/>
      <c r="O556" s="457"/>
      <c r="P556" s="457"/>
      <c r="Q556" s="457"/>
      <c r="R556" s="457"/>
      <c r="S556" s="457"/>
      <c r="T556" s="457"/>
      <c r="U556" s="457"/>
      <c r="V556" s="457"/>
      <c r="W556" s="457"/>
      <c r="X556" s="457"/>
      <c r="Y556" s="457"/>
      <c r="Z556" s="457"/>
      <c r="AA556" s="457"/>
      <c r="AB556" s="457"/>
      <c r="AC556" s="457"/>
      <c r="AD556" s="457"/>
      <c r="AE556" s="457"/>
      <c r="AF556" s="457"/>
      <c r="AG556" s="457"/>
      <c r="AH556" s="457"/>
      <c r="AI556" s="457"/>
      <c r="AJ556" s="457"/>
      <c r="AK556" s="457"/>
      <c r="AL556" s="457"/>
      <c r="AM556" s="457"/>
      <c r="AN556" s="457"/>
      <c r="AO556" s="457"/>
      <c r="AP556" s="457"/>
      <c r="AQ556" s="457"/>
      <c r="AR556" s="457"/>
    </row>
    <row r="557" spans="1:44" ht="15.75" customHeight="1">
      <c r="A557" s="457"/>
      <c r="B557" s="487"/>
      <c r="C557" s="458"/>
      <c r="D557" s="458"/>
      <c r="E557" s="458"/>
      <c r="F557" s="457"/>
      <c r="G557" s="457"/>
      <c r="H557" s="457"/>
      <c r="I557" s="457"/>
      <c r="J557" s="457"/>
      <c r="K557" s="457"/>
      <c r="L557" s="457"/>
      <c r="M557" s="457"/>
      <c r="N557" s="457"/>
      <c r="O557" s="457"/>
      <c r="P557" s="457"/>
      <c r="Q557" s="457"/>
      <c r="R557" s="457"/>
      <c r="S557" s="457"/>
      <c r="T557" s="457"/>
      <c r="U557" s="457"/>
      <c r="V557" s="457"/>
      <c r="W557" s="457"/>
      <c r="X557" s="457"/>
      <c r="Y557" s="457"/>
      <c r="Z557" s="457"/>
      <c r="AA557" s="457"/>
      <c r="AB557" s="457"/>
      <c r="AC557" s="457"/>
      <c r="AD557" s="457"/>
      <c r="AE557" s="457"/>
      <c r="AF557" s="457"/>
      <c r="AG557" s="457"/>
      <c r="AH557" s="457"/>
      <c r="AI557" s="457"/>
      <c r="AJ557" s="457"/>
      <c r="AK557" s="457"/>
      <c r="AL557" s="457"/>
      <c r="AM557" s="457"/>
      <c r="AN557" s="457"/>
      <c r="AO557" s="457"/>
      <c r="AP557" s="457"/>
      <c r="AQ557" s="457"/>
      <c r="AR557" s="457"/>
    </row>
    <row r="558" spans="1:44" ht="15.75" customHeight="1">
      <c r="A558" s="457"/>
      <c r="B558" s="487"/>
      <c r="C558" s="458"/>
      <c r="D558" s="458"/>
      <c r="E558" s="458"/>
      <c r="F558" s="457"/>
      <c r="G558" s="457"/>
      <c r="H558" s="457"/>
      <c r="I558" s="457"/>
      <c r="J558" s="457"/>
      <c r="K558" s="457"/>
      <c r="L558" s="457"/>
      <c r="M558" s="457"/>
      <c r="N558" s="457"/>
      <c r="O558" s="457"/>
      <c r="P558" s="457"/>
      <c r="Q558" s="457"/>
      <c r="R558" s="457"/>
      <c r="S558" s="457"/>
      <c r="T558" s="457"/>
      <c r="U558" s="457"/>
      <c r="V558" s="457"/>
      <c r="W558" s="457"/>
      <c r="X558" s="457"/>
      <c r="Y558" s="457"/>
      <c r="Z558" s="457"/>
      <c r="AA558" s="457"/>
      <c r="AB558" s="457"/>
      <c r="AC558" s="457"/>
      <c r="AD558" s="457"/>
      <c r="AE558" s="457"/>
      <c r="AF558" s="457"/>
      <c r="AG558" s="457"/>
      <c r="AH558" s="457"/>
      <c r="AI558" s="457"/>
      <c r="AJ558" s="457"/>
      <c r="AK558" s="457"/>
      <c r="AL558" s="457"/>
      <c r="AM558" s="457"/>
      <c r="AN558" s="457"/>
      <c r="AO558" s="457"/>
      <c r="AP558" s="457"/>
      <c r="AQ558" s="457"/>
      <c r="AR558" s="457"/>
    </row>
    <row r="559" spans="1:44" ht="15.75" customHeight="1">
      <c r="A559" s="457"/>
      <c r="B559" s="487"/>
      <c r="C559" s="458"/>
      <c r="D559" s="458"/>
      <c r="E559" s="458"/>
      <c r="F559" s="457"/>
      <c r="G559" s="457"/>
      <c r="H559" s="457"/>
      <c r="I559" s="457"/>
      <c r="J559" s="457"/>
      <c r="K559" s="457"/>
      <c r="L559" s="457"/>
      <c r="M559" s="457"/>
      <c r="N559" s="457"/>
      <c r="O559" s="457"/>
      <c r="P559" s="457"/>
      <c r="Q559" s="457"/>
      <c r="R559" s="457"/>
      <c r="S559" s="457"/>
      <c r="T559" s="457"/>
      <c r="U559" s="457"/>
      <c r="V559" s="457"/>
      <c r="W559" s="457"/>
      <c r="X559" s="457"/>
      <c r="Y559" s="457"/>
      <c r="Z559" s="457"/>
      <c r="AA559" s="457"/>
      <c r="AB559" s="457"/>
      <c r="AC559" s="457"/>
      <c r="AD559" s="457"/>
      <c r="AE559" s="457"/>
      <c r="AF559" s="457"/>
      <c r="AG559" s="457"/>
      <c r="AH559" s="457"/>
      <c r="AI559" s="457"/>
      <c r="AJ559" s="457"/>
      <c r="AK559" s="457"/>
      <c r="AL559" s="457"/>
      <c r="AM559" s="457"/>
      <c r="AN559" s="457"/>
      <c r="AO559" s="457"/>
      <c r="AP559" s="457"/>
      <c r="AQ559" s="457"/>
      <c r="AR559" s="457"/>
    </row>
    <row r="560" spans="1:44" ht="15.75" customHeight="1">
      <c r="A560" s="457"/>
      <c r="B560" s="487"/>
      <c r="C560" s="458"/>
      <c r="D560" s="458"/>
      <c r="E560" s="458"/>
      <c r="F560" s="457"/>
      <c r="G560" s="457"/>
      <c r="H560" s="457"/>
      <c r="I560" s="457"/>
      <c r="J560" s="457"/>
      <c r="K560" s="457"/>
      <c r="L560" s="457"/>
      <c r="M560" s="457"/>
      <c r="N560" s="457"/>
      <c r="O560" s="457"/>
      <c r="P560" s="457"/>
      <c r="Q560" s="457"/>
      <c r="R560" s="457"/>
      <c r="S560" s="457"/>
      <c r="T560" s="457"/>
      <c r="U560" s="457"/>
      <c r="V560" s="457"/>
      <c r="W560" s="457"/>
      <c r="X560" s="457"/>
      <c r="Y560" s="457"/>
      <c r="Z560" s="457"/>
      <c r="AA560" s="457"/>
      <c r="AB560" s="457"/>
      <c r="AC560" s="457"/>
      <c r="AD560" s="457"/>
      <c r="AE560" s="457"/>
      <c r="AF560" s="457"/>
      <c r="AG560" s="457"/>
      <c r="AH560" s="457"/>
      <c r="AI560" s="457"/>
      <c r="AJ560" s="457"/>
      <c r="AK560" s="457"/>
      <c r="AL560" s="457"/>
      <c r="AM560" s="457"/>
      <c r="AN560" s="457"/>
      <c r="AO560" s="457"/>
      <c r="AP560" s="457"/>
      <c r="AQ560" s="457"/>
      <c r="AR560" s="457"/>
    </row>
    <row r="561" spans="1:44" ht="15.75" customHeight="1">
      <c r="A561" s="457"/>
      <c r="B561" s="487"/>
      <c r="C561" s="458"/>
      <c r="D561" s="458"/>
      <c r="E561" s="458"/>
      <c r="F561" s="457"/>
      <c r="G561" s="457"/>
      <c r="H561" s="457"/>
      <c r="I561" s="457"/>
      <c r="J561" s="457"/>
      <c r="K561" s="457"/>
      <c r="L561" s="457"/>
      <c r="M561" s="457"/>
      <c r="N561" s="457"/>
      <c r="O561" s="457"/>
      <c r="P561" s="457"/>
      <c r="Q561" s="457"/>
      <c r="R561" s="457"/>
      <c r="S561" s="457"/>
      <c r="T561" s="457"/>
      <c r="U561" s="457"/>
      <c r="V561" s="457"/>
      <c r="W561" s="457"/>
      <c r="X561" s="457"/>
      <c r="Y561" s="457"/>
      <c r="Z561" s="457"/>
      <c r="AA561" s="457"/>
      <c r="AB561" s="457"/>
      <c r="AC561" s="457"/>
      <c r="AD561" s="457"/>
      <c r="AE561" s="457"/>
      <c r="AF561" s="457"/>
      <c r="AG561" s="457"/>
      <c r="AH561" s="457"/>
      <c r="AI561" s="457"/>
      <c r="AJ561" s="457"/>
      <c r="AK561" s="457"/>
      <c r="AL561" s="457"/>
      <c r="AM561" s="457"/>
      <c r="AN561" s="457"/>
      <c r="AO561" s="457"/>
      <c r="AP561" s="457"/>
      <c r="AQ561" s="457"/>
      <c r="AR561" s="457"/>
    </row>
    <row r="562" spans="1:44" ht="15.75" customHeight="1">
      <c r="A562" s="457"/>
      <c r="B562" s="487"/>
      <c r="C562" s="458"/>
      <c r="D562" s="458"/>
      <c r="E562" s="458"/>
      <c r="F562" s="457"/>
      <c r="G562" s="457"/>
      <c r="H562" s="457"/>
      <c r="I562" s="457"/>
      <c r="J562" s="457"/>
      <c r="K562" s="457"/>
      <c r="L562" s="457"/>
      <c r="M562" s="457"/>
      <c r="N562" s="457"/>
      <c r="O562" s="457"/>
      <c r="P562" s="457"/>
      <c r="Q562" s="457"/>
      <c r="R562" s="457"/>
      <c r="S562" s="457"/>
      <c r="T562" s="457"/>
      <c r="U562" s="457"/>
      <c r="V562" s="457"/>
      <c r="W562" s="457"/>
      <c r="X562" s="457"/>
      <c r="Y562" s="457"/>
      <c r="Z562" s="457"/>
      <c r="AA562" s="457"/>
      <c r="AB562" s="457"/>
      <c r="AC562" s="457"/>
      <c r="AD562" s="457"/>
      <c r="AE562" s="457"/>
      <c r="AF562" s="457"/>
      <c r="AG562" s="457"/>
      <c r="AH562" s="457"/>
      <c r="AI562" s="457"/>
      <c r="AJ562" s="457"/>
      <c r="AK562" s="457"/>
      <c r="AL562" s="457"/>
      <c r="AM562" s="457"/>
      <c r="AN562" s="457"/>
      <c r="AO562" s="457"/>
      <c r="AP562" s="457"/>
      <c r="AQ562" s="457"/>
      <c r="AR562" s="457"/>
    </row>
    <row r="563" spans="1:44" ht="15.75" customHeight="1">
      <c r="A563" s="457"/>
      <c r="B563" s="487"/>
      <c r="C563" s="458"/>
      <c r="D563" s="458"/>
      <c r="E563" s="458"/>
      <c r="F563" s="457"/>
      <c r="G563" s="457"/>
      <c r="H563" s="457"/>
      <c r="I563" s="457"/>
      <c r="J563" s="457"/>
      <c r="K563" s="457"/>
      <c r="L563" s="457"/>
      <c r="M563" s="457"/>
      <c r="N563" s="457"/>
      <c r="O563" s="457"/>
      <c r="P563" s="457"/>
      <c r="Q563" s="457"/>
      <c r="R563" s="457"/>
      <c r="S563" s="457"/>
      <c r="T563" s="457"/>
      <c r="U563" s="457"/>
      <c r="V563" s="457"/>
      <c r="W563" s="457"/>
      <c r="X563" s="457"/>
      <c r="Y563" s="457"/>
      <c r="Z563" s="457"/>
      <c r="AA563" s="457"/>
      <c r="AB563" s="457"/>
      <c r="AC563" s="457"/>
      <c r="AD563" s="457"/>
      <c r="AE563" s="457"/>
      <c r="AF563" s="457"/>
      <c r="AG563" s="457"/>
      <c r="AH563" s="457"/>
      <c r="AI563" s="457"/>
      <c r="AJ563" s="457"/>
      <c r="AK563" s="457"/>
      <c r="AL563" s="457"/>
      <c r="AM563" s="457"/>
      <c r="AN563" s="457"/>
      <c r="AO563" s="457"/>
      <c r="AP563" s="457"/>
      <c r="AQ563" s="457"/>
      <c r="AR563" s="457"/>
    </row>
    <row r="564" spans="1:44" ht="15.75" customHeight="1">
      <c r="A564" s="457"/>
      <c r="B564" s="487"/>
      <c r="C564" s="458"/>
      <c r="D564" s="458"/>
      <c r="E564" s="458"/>
      <c r="F564" s="457"/>
      <c r="G564" s="457"/>
      <c r="H564" s="457"/>
      <c r="I564" s="457"/>
      <c r="J564" s="457"/>
      <c r="K564" s="457"/>
      <c r="L564" s="457"/>
      <c r="M564" s="457"/>
      <c r="N564" s="457"/>
      <c r="O564" s="457"/>
      <c r="P564" s="457"/>
      <c r="Q564" s="457"/>
      <c r="R564" s="457"/>
      <c r="S564" s="457"/>
      <c r="T564" s="457"/>
      <c r="U564" s="457"/>
      <c r="V564" s="457"/>
      <c r="W564" s="457"/>
      <c r="X564" s="457"/>
      <c r="Y564" s="457"/>
      <c r="Z564" s="457"/>
      <c r="AA564" s="457"/>
      <c r="AB564" s="457"/>
      <c r="AC564" s="457"/>
      <c r="AD564" s="457"/>
      <c r="AE564" s="457"/>
      <c r="AF564" s="457"/>
      <c r="AG564" s="457"/>
      <c r="AH564" s="457"/>
      <c r="AI564" s="457"/>
      <c r="AJ564" s="457"/>
      <c r="AK564" s="457"/>
      <c r="AL564" s="457"/>
      <c r="AM564" s="457"/>
      <c r="AN564" s="457"/>
      <c r="AO564" s="457"/>
      <c r="AP564" s="457"/>
      <c r="AQ564" s="457"/>
      <c r="AR564" s="457"/>
    </row>
    <row r="565" spans="1:44" ht="15.75" customHeight="1">
      <c r="A565" s="457"/>
      <c r="B565" s="487"/>
      <c r="C565" s="458"/>
      <c r="D565" s="458"/>
      <c r="E565" s="458"/>
      <c r="F565" s="457"/>
      <c r="G565" s="457"/>
      <c r="H565" s="457"/>
      <c r="I565" s="457"/>
      <c r="J565" s="457"/>
      <c r="K565" s="457"/>
      <c r="L565" s="457"/>
      <c r="M565" s="457"/>
      <c r="N565" s="457"/>
      <c r="O565" s="457"/>
      <c r="P565" s="457"/>
      <c r="Q565" s="457"/>
      <c r="R565" s="457"/>
      <c r="S565" s="457"/>
      <c r="T565" s="457"/>
      <c r="U565" s="457"/>
      <c r="V565" s="457"/>
      <c r="W565" s="457"/>
      <c r="X565" s="457"/>
      <c r="Y565" s="457"/>
      <c r="Z565" s="457"/>
      <c r="AA565" s="457"/>
      <c r="AB565" s="457"/>
      <c r="AC565" s="457"/>
      <c r="AD565" s="457"/>
      <c r="AE565" s="457"/>
      <c r="AF565" s="457"/>
      <c r="AG565" s="457"/>
      <c r="AH565" s="457"/>
      <c r="AI565" s="457"/>
      <c r="AJ565" s="457"/>
      <c r="AK565" s="457"/>
      <c r="AL565" s="457"/>
      <c r="AM565" s="457"/>
      <c r="AN565" s="457"/>
      <c r="AO565" s="457"/>
      <c r="AP565" s="457"/>
      <c r="AQ565" s="457"/>
      <c r="AR565" s="457"/>
    </row>
    <row r="566" spans="1:44" ht="15.75" customHeight="1">
      <c r="A566" s="457"/>
      <c r="B566" s="487"/>
      <c r="C566" s="458"/>
      <c r="D566" s="458"/>
      <c r="E566" s="458"/>
      <c r="F566" s="457"/>
      <c r="G566" s="457"/>
      <c r="H566" s="457"/>
      <c r="I566" s="457"/>
      <c r="J566" s="457"/>
      <c r="K566" s="457"/>
      <c r="L566" s="457"/>
      <c r="M566" s="457"/>
      <c r="N566" s="457"/>
      <c r="O566" s="457"/>
      <c r="P566" s="457"/>
      <c r="Q566" s="457"/>
      <c r="R566" s="457"/>
      <c r="S566" s="457"/>
      <c r="T566" s="457"/>
      <c r="U566" s="457"/>
      <c r="V566" s="457"/>
      <c r="W566" s="457"/>
      <c r="X566" s="457"/>
      <c r="Y566" s="457"/>
      <c r="Z566" s="457"/>
      <c r="AA566" s="457"/>
      <c r="AB566" s="457"/>
      <c r="AC566" s="457"/>
      <c r="AD566" s="457"/>
      <c r="AE566" s="457"/>
      <c r="AF566" s="457"/>
      <c r="AG566" s="457"/>
      <c r="AH566" s="457"/>
      <c r="AI566" s="457"/>
      <c r="AJ566" s="457"/>
      <c r="AK566" s="457"/>
      <c r="AL566" s="457"/>
      <c r="AM566" s="457"/>
      <c r="AN566" s="457"/>
      <c r="AO566" s="457"/>
      <c r="AP566" s="457"/>
      <c r="AQ566" s="457"/>
      <c r="AR566" s="457"/>
    </row>
    <row r="567" spans="1:44" ht="15.75" customHeight="1">
      <c r="A567" s="457"/>
      <c r="B567" s="487"/>
      <c r="C567" s="458"/>
      <c r="D567" s="458"/>
      <c r="E567" s="458"/>
      <c r="F567" s="457"/>
      <c r="G567" s="457"/>
      <c r="H567" s="457"/>
      <c r="I567" s="457"/>
      <c r="J567" s="457"/>
      <c r="K567" s="457"/>
      <c r="L567" s="457"/>
      <c r="M567" s="457"/>
      <c r="N567" s="457"/>
      <c r="O567" s="457"/>
      <c r="P567" s="457"/>
      <c r="Q567" s="457"/>
      <c r="R567" s="457"/>
      <c r="S567" s="457"/>
      <c r="T567" s="457"/>
      <c r="U567" s="457"/>
      <c r="V567" s="457"/>
      <c r="W567" s="457"/>
      <c r="X567" s="457"/>
      <c r="Y567" s="457"/>
      <c r="Z567" s="457"/>
      <c r="AA567" s="457"/>
      <c r="AB567" s="457"/>
      <c r="AC567" s="457"/>
      <c r="AD567" s="457"/>
      <c r="AE567" s="457"/>
      <c r="AF567" s="457"/>
      <c r="AG567" s="457"/>
      <c r="AH567" s="457"/>
      <c r="AI567" s="457"/>
      <c r="AJ567" s="457"/>
      <c r="AK567" s="457"/>
      <c r="AL567" s="457"/>
      <c r="AM567" s="457"/>
      <c r="AN567" s="457"/>
      <c r="AO567" s="457"/>
      <c r="AP567" s="457"/>
      <c r="AQ567" s="457"/>
      <c r="AR567" s="457"/>
    </row>
    <row r="568" spans="1:44" ht="15.75" customHeight="1">
      <c r="A568" s="457"/>
      <c r="B568" s="487"/>
      <c r="C568" s="458"/>
      <c r="D568" s="458"/>
      <c r="E568" s="458"/>
      <c r="F568" s="457"/>
      <c r="G568" s="457"/>
      <c r="H568" s="457"/>
      <c r="I568" s="457"/>
      <c r="J568" s="457"/>
      <c r="K568" s="457"/>
      <c r="L568" s="457"/>
      <c r="M568" s="457"/>
      <c r="N568" s="457"/>
      <c r="O568" s="457"/>
      <c r="P568" s="457"/>
      <c r="Q568" s="457"/>
      <c r="R568" s="457"/>
      <c r="S568" s="457"/>
      <c r="T568" s="457"/>
      <c r="U568" s="457"/>
      <c r="V568" s="457"/>
      <c r="W568" s="457"/>
      <c r="X568" s="457"/>
      <c r="Y568" s="457"/>
      <c r="Z568" s="457"/>
      <c r="AA568" s="457"/>
      <c r="AB568" s="457"/>
      <c r="AC568" s="457"/>
      <c r="AD568" s="457"/>
      <c r="AE568" s="457"/>
      <c r="AF568" s="457"/>
      <c r="AG568" s="457"/>
      <c r="AH568" s="457"/>
      <c r="AI568" s="457"/>
      <c r="AJ568" s="457"/>
      <c r="AK568" s="457"/>
      <c r="AL568" s="457"/>
      <c r="AM568" s="457"/>
      <c r="AN568" s="457"/>
      <c r="AO568" s="457"/>
      <c r="AP568" s="457"/>
      <c r="AQ568" s="457"/>
      <c r="AR568" s="457"/>
    </row>
    <row r="569" spans="1:44" ht="15.75" customHeight="1">
      <c r="A569" s="457"/>
      <c r="B569" s="487"/>
      <c r="C569" s="458"/>
      <c r="D569" s="458"/>
      <c r="E569" s="458"/>
      <c r="F569" s="457"/>
      <c r="G569" s="457"/>
      <c r="H569" s="457"/>
      <c r="I569" s="457"/>
      <c r="J569" s="457"/>
      <c r="K569" s="457"/>
      <c r="L569" s="457"/>
      <c r="M569" s="457"/>
      <c r="N569" s="457"/>
      <c r="O569" s="457"/>
      <c r="P569" s="457"/>
      <c r="Q569" s="457"/>
      <c r="R569" s="457"/>
      <c r="S569" s="457"/>
      <c r="T569" s="457"/>
      <c r="U569" s="457"/>
      <c r="V569" s="457"/>
      <c r="W569" s="457"/>
      <c r="X569" s="457"/>
      <c r="Y569" s="457"/>
      <c r="Z569" s="457"/>
      <c r="AA569" s="457"/>
      <c r="AB569" s="457"/>
      <c r="AC569" s="457"/>
      <c r="AD569" s="457"/>
      <c r="AE569" s="457"/>
      <c r="AF569" s="457"/>
      <c r="AG569" s="457"/>
      <c r="AH569" s="457"/>
      <c r="AI569" s="457"/>
      <c r="AJ569" s="457"/>
      <c r="AK569" s="457"/>
      <c r="AL569" s="457"/>
      <c r="AM569" s="457"/>
      <c r="AN569" s="457"/>
      <c r="AO569" s="457"/>
      <c r="AP569" s="457"/>
      <c r="AQ569" s="457"/>
      <c r="AR569" s="457"/>
    </row>
    <row r="570" spans="1:44" ht="15.75" customHeight="1">
      <c r="A570" s="457"/>
      <c r="B570" s="487"/>
      <c r="C570" s="458"/>
      <c r="D570" s="458"/>
      <c r="E570" s="458"/>
      <c r="F570" s="457"/>
      <c r="G570" s="457"/>
      <c r="H570" s="457"/>
      <c r="I570" s="457"/>
      <c r="J570" s="457"/>
      <c r="K570" s="457"/>
      <c r="L570" s="457"/>
      <c r="M570" s="457"/>
      <c r="N570" s="457"/>
      <c r="O570" s="457"/>
      <c r="P570" s="457"/>
      <c r="Q570" s="457"/>
      <c r="R570" s="457"/>
      <c r="S570" s="457"/>
      <c r="T570" s="457"/>
      <c r="U570" s="457"/>
      <c r="V570" s="457"/>
      <c r="W570" s="457"/>
      <c r="X570" s="457"/>
      <c r="Y570" s="457"/>
      <c r="Z570" s="457"/>
      <c r="AA570" s="457"/>
      <c r="AB570" s="457"/>
      <c r="AC570" s="457"/>
      <c r="AD570" s="457"/>
      <c r="AE570" s="457"/>
      <c r="AF570" s="457"/>
      <c r="AG570" s="457"/>
      <c r="AH570" s="457"/>
      <c r="AI570" s="457"/>
      <c r="AJ570" s="457"/>
      <c r="AK570" s="457"/>
      <c r="AL570" s="457"/>
      <c r="AM570" s="457"/>
      <c r="AN570" s="457"/>
      <c r="AO570" s="457"/>
      <c r="AP570" s="457"/>
      <c r="AQ570" s="457"/>
      <c r="AR570" s="457"/>
    </row>
    <row r="571" spans="1:44" ht="15.75" customHeight="1">
      <c r="A571" s="457"/>
      <c r="B571" s="487"/>
      <c r="C571" s="458"/>
      <c r="D571" s="458"/>
      <c r="E571" s="458"/>
      <c r="F571" s="457"/>
      <c r="G571" s="457"/>
      <c r="H571" s="457"/>
      <c r="I571" s="457"/>
      <c r="J571" s="457"/>
      <c r="K571" s="457"/>
      <c r="L571" s="457"/>
      <c r="M571" s="457"/>
      <c r="N571" s="457"/>
      <c r="O571" s="457"/>
      <c r="P571" s="457"/>
      <c r="Q571" s="457"/>
      <c r="R571" s="457"/>
      <c r="S571" s="457"/>
      <c r="T571" s="457"/>
      <c r="U571" s="457"/>
      <c r="V571" s="457"/>
      <c r="W571" s="457"/>
      <c r="X571" s="457"/>
      <c r="Y571" s="457"/>
      <c r="Z571" s="457"/>
      <c r="AA571" s="457"/>
      <c r="AB571" s="457"/>
      <c r="AC571" s="457"/>
      <c r="AD571" s="457"/>
      <c r="AE571" s="457"/>
      <c r="AF571" s="457"/>
      <c r="AG571" s="457"/>
      <c r="AH571" s="457"/>
      <c r="AI571" s="457"/>
      <c r="AJ571" s="457"/>
      <c r="AK571" s="457"/>
      <c r="AL571" s="457"/>
      <c r="AM571" s="457"/>
      <c r="AN571" s="457"/>
      <c r="AO571" s="457"/>
      <c r="AP571" s="457"/>
      <c r="AQ571" s="457"/>
      <c r="AR571" s="457"/>
    </row>
    <row r="572" spans="1:44" ht="15.75" customHeight="1">
      <c r="A572" s="457"/>
      <c r="B572" s="487"/>
      <c r="C572" s="458"/>
      <c r="D572" s="458"/>
      <c r="E572" s="458"/>
      <c r="F572" s="457"/>
      <c r="G572" s="457"/>
      <c r="H572" s="457"/>
      <c r="I572" s="457"/>
      <c r="J572" s="457"/>
      <c r="K572" s="457"/>
      <c r="L572" s="457"/>
      <c r="M572" s="457"/>
      <c r="N572" s="457"/>
      <c r="O572" s="457"/>
      <c r="P572" s="457"/>
      <c r="Q572" s="457"/>
      <c r="R572" s="457"/>
      <c r="S572" s="457"/>
      <c r="T572" s="457"/>
      <c r="U572" s="457"/>
      <c r="V572" s="457"/>
      <c r="W572" s="457"/>
      <c r="X572" s="457"/>
      <c r="Y572" s="457"/>
      <c r="Z572" s="457"/>
      <c r="AA572" s="457"/>
      <c r="AB572" s="457"/>
      <c r="AC572" s="457"/>
      <c r="AD572" s="457"/>
      <c r="AE572" s="457"/>
      <c r="AF572" s="457"/>
      <c r="AG572" s="457"/>
      <c r="AH572" s="457"/>
      <c r="AI572" s="457"/>
      <c r="AJ572" s="457"/>
      <c r="AK572" s="457"/>
      <c r="AL572" s="457"/>
      <c r="AM572" s="457"/>
      <c r="AN572" s="457"/>
      <c r="AO572" s="457"/>
      <c r="AP572" s="457"/>
      <c r="AQ572" s="457"/>
      <c r="AR572" s="457"/>
    </row>
    <row r="573" spans="1:44" ht="15.75" customHeight="1">
      <c r="A573" s="457"/>
      <c r="B573" s="487"/>
      <c r="C573" s="458"/>
      <c r="D573" s="458"/>
      <c r="E573" s="458"/>
      <c r="F573" s="457"/>
      <c r="G573" s="457"/>
      <c r="H573" s="457"/>
      <c r="I573" s="457"/>
      <c r="J573" s="457"/>
      <c r="K573" s="457"/>
      <c r="L573" s="457"/>
      <c r="M573" s="457"/>
      <c r="N573" s="457"/>
      <c r="O573" s="457"/>
      <c r="P573" s="457"/>
      <c r="Q573" s="457"/>
      <c r="R573" s="457"/>
      <c r="S573" s="457"/>
      <c r="T573" s="457"/>
      <c r="U573" s="457"/>
      <c r="V573" s="457"/>
      <c r="W573" s="457"/>
      <c r="X573" s="457"/>
      <c r="Y573" s="457"/>
      <c r="Z573" s="457"/>
      <c r="AA573" s="457"/>
      <c r="AB573" s="457"/>
      <c r="AC573" s="457"/>
      <c r="AD573" s="457"/>
      <c r="AE573" s="457"/>
      <c r="AF573" s="457"/>
      <c r="AG573" s="457"/>
      <c r="AH573" s="457"/>
      <c r="AI573" s="457"/>
      <c r="AJ573" s="457"/>
      <c r="AK573" s="457"/>
      <c r="AL573" s="457"/>
      <c r="AM573" s="457"/>
      <c r="AN573" s="457"/>
      <c r="AO573" s="457"/>
      <c r="AP573" s="457"/>
      <c r="AQ573" s="457"/>
      <c r="AR573" s="457"/>
    </row>
    <row r="574" spans="1:44" ht="15.75" customHeight="1">
      <c r="A574" s="457"/>
      <c r="B574" s="487"/>
      <c r="C574" s="458"/>
      <c r="D574" s="458"/>
      <c r="E574" s="458"/>
      <c r="F574" s="457"/>
      <c r="G574" s="457"/>
      <c r="H574" s="457"/>
      <c r="I574" s="457"/>
      <c r="J574" s="457"/>
      <c r="K574" s="457"/>
      <c r="L574" s="457"/>
      <c r="M574" s="457"/>
      <c r="N574" s="457"/>
      <c r="O574" s="457"/>
      <c r="P574" s="457"/>
      <c r="Q574" s="457"/>
      <c r="R574" s="457"/>
      <c r="S574" s="457"/>
      <c r="T574" s="457"/>
      <c r="U574" s="457"/>
      <c r="V574" s="457"/>
      <c r="W574" s="457"/>
      <c r="X574" s="457"/>
      <c r="Y574" s="457"/>
      <c r="Z574" s="457"/>
      <c r="AA574" s="457"/>
      <c r="AB574" s="457"/>
      <c r="AC574" s="457"/>
      <c r="AD574" s="457"/>
      <c r="AE574" s="457"/>
      <c r="AF574" s="457"/>
      <c r="AG574" s="457"/>
      <c r="AH574" s="457"/>
      <c r="AI574" s="457"/>
      <c r="AJ574" s="457"/>
      <c r="AK574" s="457"/>
      <c r="AL574" s="457"/>
      <c r="AM574" s="457"/>
      <c r="AN574" s="457"/>
      <c r="AO574" s="457"/>
      <c r="AP574" s="457"/>
      <c r="AQ574" s="457"/>
      <c r="AR574" s="457"/>
    </row>
    <row r="575" spans="1:44" ht="15.75" customHeight="1">
      <c r="A575" s="457"/>
      <c r="B575" s="487"/>
      <c r="C575" s="458"/>
      <c r="D575" s="458"/>
      <c r="E575" s="458"/>
      <c r="F575" s="457"/>
      <c r="G575" s="457"/>
      <c r="H575" s="457"/>
      <c r="I575" s="457"/>
      <c r="J575" s="457"/>
      <c r="K575" s="457"/>
      <c r="L575" s="457"/>
      <c r="M575" s="457"/>
      <c r="N575" s="457"/>
      <c r="O575" s="457"/>
      <c r="P575" s="457"/>
      <c r="Q575" s="457"/>
      <c r="R575" s="457"/>
      <c r="S575" s="457"/>
      <c r="T575" s="457"/>
      <c r="U575" s="457"/>
      <c r="V575" s="457"/>
      <c r="W575" s="457"/>
      <c r="X575" s="457"/>
      <c r="Y575" s="457"/>
      <c r="Z575" s="457"/>
      <c r="AA575" s="457"/>
      <c r="AB575" s="457"/>
      <c r="AC575" s="457"/>
      <c r="AD575" s="457"/>
      <c r="AE575" s="457"/>
      <c r="AF575" s="457"/>
      <c r="AG575" s="457"/>
      <c r="AH575" s="457"/>
      <c r="AI575" s="457"/>
      <c r="AJ575" s="457"/>
      <c r="AK575" s="457"/>
      <c r="AL575" s="457"/>
      <c r="AM575" s="457"/>
      <c r="AN575" s="457"/>
      <c r="AO575" s="457"/>
      <c r="AP575" s="457"/>
      <c r="AQ575" s="457"/>
      <c r="AR575" s="457"/>
    </row>
    <row r="576" spans="1:44" ht="15.75" customHeight="1">
      <c r="A576" s="457"/>
      <c r="B576" s="487"/>
      <c r="C576" s="458"/>
      <c r="D576" s="458"/>
      <c r="E576" s="458"/>
      <c r="F576" s="457"/>
      <c r="G576" s="457"/>
      <c r="H576" s="457"/>
      <c r="I576" s="457"/>
      <c r="J576" s="457"/>
      <c r="K576" s="457"/>
      <c r="L576" s="457"/>
      <c r="M576" s="457"/>
      <c r="N576" s="457"/>
      <c r="O576" s="457"/>
      <c r="P576" s="457"/>
      <c r="Q576" s="457"/>
      <c r="R576" s="457"/>
      <c r="S576" s="457"/>
      <c r="T576" s="457"/>
      <c r="U576" s="457"/>
      <c r="V576" s="457"/>
      <c r="W576" s="457"/>
      <c r="X576" s="457"/>
      <c r="Y576" s="457"/>
      <c r="Z576" s="457"/>
      <c r="AA576" s="457"/>
      <c r="AB576" s="457"/>
      <c r="AC576" s="457"/>
      <c r="AD576" s="457"/>
      <c r="AE576" s="457"/>
      <c r="AF576" s="457"/>
      <c r="AG576" s="457"/>
      <c r="AH576" s="457"/>
      <c r="AI576" s="457"/>
      <c r="AJ576" s="457"/>
      <c r="AK576" s="457"/>
      <c r="AL576" s="457"/>
      <c r="AM576" s="457"/>
      <c r="AN576" s="457"/>
      <c r="AO576" s="457"/>
      <c r="AP576" s="457"/>
      <c r="AQ576" s="457"/>
      <c r="AR576" s="457"/>
    </row>
    <row r="577" spans="1:44" ht="15.75" customHeight="1">
      <c r="A577" s="457"/>
      <c r="B577" s="487"/>
      <c r="C577" s="458"/>
      <c r="D577" s="458"/>
      <c r="E577" s="458"/>
      <c r="F577" s="457"/>
      <c r="G577" s="457"/>
      <c r="H577" s="457"/>
      <c r="I577" s="457"/>
      <c r="J577" s="457"/>
      <c r="K577" s="457"/>
      <c r="L577" s="457"/>
      <c r="M577" s="457"/>
      <c r="N577" s="457"/>
      <c r="O577" s="457"/>
      <c r="P577" s="457"/>
      <c r="Q577" s="457"/>
      <c r="R577" s="457"/>
      <c r="S577" s="457"/>
      <c r="T577" s="457"/>
      <c r="U577" s="457"/>
      <c r="V577" s="457"/>
      <c r="W577" s="457"/>
      <c r="X577" s="457"/>
      <c r="Y577" s="457"/>
      <c r="Z577" s="457"/>
      <c r="AA577" s="457"/>
      <c r="AB577" s="457"/>
      <c r="AC577" s="457"/>
      <c r="AD577" s="457"/>
      <c r="AE577" s="457"/>
      <c r="AF577" s="457"/>
      <c r="AG577" s="457"/>
      <c r="AH577" s="457"/>
      <c r="AI577" s="457"/>
      <c r="AJ577" s="457"/>
      <c r="AK577" s="457"/>
      <c r="AL577" s="457"/>
      <c r="AM577" s="457"/>
      <c r="AN577" s="457"/>
      <c r="AO577" s="457"/>
      <c r="AP577" s="457"/>
      <c r="AQ577" s="457"/>
      <c r="AR577" s="457"/>
    </row>
    <row r="578" spans="1:44" ht="15.75" customHeight="1">
      <c r="A578" s="457"/>
      <c r="B578" s="487"/>
      <c r="C578" s="458"/>
      <c r="D578" s="458"/>
      <c r="E578" s="458"/>
      <c r="F578" s="457"/>
      <c r="G578" s="457"/>
      <c r="H578" s="457"/>
      <c r="I578" s="457"/>
      <c r="J578" s="457"/>
      <c r="K578" s="457"/>
      <c r="L578" s="457"/>
      <c r="M578" s="457"/>
      <c r="N578" s="457"/>
      <c r="O578" s="457"/>
      <c r="P578" s="457"/>
      <c r="Q578" s="457"/>
      <c r="R578" s="457"/>
      <c r="S578" s="457"/>
      <c r="T578" s="457"/>
      <c r="U578" s="457"/>
      <c r="V578" s="457"/>
      <c r="W578" s="457"/>
      <c r="X578" s="457"/>
      <c r="Y578" s="457"/>
      <c r="Z578" s="457"/>
      <c r="AA578" s="457"/>
      <c r="AB578" s="457"/>
      <c r="AC578" s="457"/>
      <c r="AD578" s="457"/>
      <c r="AE578" s="457"/>
      <c r="AF578" s="457"/>
      <c r="AG578" s="457"/>
      <c r="AH578" s="457"/>
      <c r="AI578" s="457"/>
      <c r="AJ578" s="457"/>
      <c r="AK578" s="457"/>
      <c r="AL578" s="457"/>
      <c r="AM578" s="457"/>
      <c r="AN578" s="457"/>
      <c r="AO578" s="457"/>
      <c r="AP578" s="457"/>
      <c r="AQ578" s="457"/>
      <c r="AR578" s="457"/>
    </row>
    <row r="579" spans="1:44" ht="15.75" customHeight="1">
      <c r="A579" s="457"/>
      <c r="B579" s="487"/>
      <c r="C579" s="458"/>
      <c r="D579" s="458"/>
      <c r="E579" s="458"/>
      <c r="F579" s="457"/>
      <c r="G579" s="457"/>
      <c r="H579" s="457"/>
      <c r="I579" s="457"/>
      <c r="J579" s="457"/>
      <c r="K579" s="457"/>
      <c r="L579" s="457"/>
      <c r="M579" s="457"/>
      <c r="N579" s="457"/>
      <c r="O579" s="457"/>
      <c r="P579" s="457"/>
      <c r="Q579" s="457"/>
      <c r="R579" s="457"/>
      <c r="S579" s="457"/>
      <c r="T579" s="457"/>
      <c r="U579" s="457"/>
      <c r="V579" s="457"/>
      <c r="W579" s="457"/>
      <c r="X579" s="457"/>
      <c r="Y579" s="457"/>
      <c r="Z579" s="457"/>
      <c r="AA579" s="457"/>
      <c r="AB579" s="457"/>
      <c r="AC579" s="457"/>
      <c r="AD579" s="457"/>
      <c r="AE579" s="457"/>
      <c r="AF579" s="457"/>
      <c r="AG579" s="457"/>
      <c r="AH579" s="457"/>
      <c r="AI579" s="457"/>
      <c r="AJ579" s="457"/>
      <c r="AK579" s="457"/>
      <c r="AL579" s="457"/>
      <c r="AM579" s="457"/>
      <c r="AN579" s="457"/>
      <c r="AO579" s="457"/>
      <c r="AP579" s="457"/>
      <c r="AQ579" s="457"/>
      <c r="AR579" s="457"/>
    </row>
    <row r="580" spans="1:44" ht="15.75" customHeight="1">
      <c r="A580" s="457"/>
      <c r="B580" s="487"/>
      <c r="C580" s="458"/>
      <c r="D580" s="458"/>
      <c r="E580" s="458"/>
      <c r="F580" s="457"/>
      <c r="G580" s="457"/>
      <c r="H580" s="457"/>
      <c r="I580" s="457"/>
      <c r="J580" s="457"/>
      <c r="K580" s="457"/>
      <c r="L580" s="457"/>
      <c r="M580" s="457"/>
      <c r="N580" s="457"/>
      <c r="O580" s="457"/>
      <c r="P580" s="457"/>
      <c r="Q580" s="457"/>
      <c r="R580" s="457"/>
      <c r="S580" s="457"/>
      <c r="T580" s="457"/>
      <c r="U580" s="457"/>
      <c r="V580" s="457"/>
      <c r="W580" s="457"/>
      <c r="X580" s="457"/>
      <c r="Y580" s="457"/>
      <c r="Z580" s="457"/>
      <c r="AA580" s="457"/>
      <c r="AB580" s="457"/>
      <c r="AC580" s="457"/>
      <c r="AD580" s="457"/>
      <c r="AE580" s="457"/>
      <c r="AF580" s="457"/>
      <c r="AG580" s="457"/>
      <c r="AH580" s="457"/>
      <c r="AI580" s="457"/>
      <c r="AJ580" s="457"/>
      <c r="AK580" s="457"/>
      <c r="AL580" s="457"/>
      <c r="AM580" s="457"/>
      <c r="AN580" s="457"/>
      <c r="AO580" s="457"/>
      <c r="AP580" s="457"/>
      <c r="AQ580" s="457"/>
      <c r="AR580" s="457"/>
    </row>
    <row r="581" spans="1:44" ht="15.75" customHeight="1">
      <c r="A581" s="457"/>
      <c r="B581" s="487"/>
      <c r="C581" s="458"/>
      <c r="D581" s="458"/>
      <c r="E581" s="458"/>
      <c r="F581" s="457"/>
      <c r="G581" s="457"/>
      <c r="H581" s="457"/>
      <c r="I581" s="457"/>
      <c r="J581" s="457"/>
      <c r="K581" s="457"/>
      <c r="L581" s="457"/>
      <c r="M581" s="457"/>
      <c r="N581" s="457"/>
      <c r="O581" s="457"/>
      <c r="P581" s="457"/>
      <c r="Q581" s="457"/>
      <c r="R581" s="457"/>
      <c r="S581" s="457"/>
      <c r="T581" s="457"/>
      <c r="U581" s="457"/>
      <c r="V581" s="457"/>
      <c r="W581" s="457"/>
      <c r="X581" s="457"/>
      <c r="Y581" s="457"/>
      <c r="Z581" s="457"/>
      <c r="AA581" s="457"/>
      <c r="AB581" s="457"/>
      <c r="AC581" s="457"/>
      <c r="AD581" s="457"/>
      <c r="AE581" s="457"/>
      <c r="AF581" s="457"/>
      <c r="AG581" s="457"/>
      <c r="AH581" s="457"/>
      <c r="AI581" s="457"/>
      <c r="AJ581" s="457"/>
      <c r="AK581" s="457"/>
      <c r="AL581" s="457"/>
      <c r="AM581" s="457"/>
      <c r="AN581" s="457"/>
      <c r="AO581" s="457"/>
      <c r="AP581" s="457"/>
      <c r="AQ581" s="457"/>
      <c r="AR581" s="457"/>
    </row>
    <row r="582" spans="1:44" ht="15.75" customHeight="1">
      <c r="A582" s="457"/>
      <c r="B582" s="487"/>
      <c r="C582" s="458"/>
      <c r="D582" s="458"/>
      <c r="E582" s="458"/>
      <c r="F582" s="457"/>
      <c r="G582" s="457"/>
      <c r="H582" s="457"/>
      <c r="I582" s="457"/>
      <c r="J582" s="457"/>
      <c r="K582" s="457"/>
      <c r="L582" s="457"/>
      <c r="M582" s="457"/>
      <c r="N582" s="457"/>
      <c r="O582" s="457"/>
      <c r="P582" s="457"/>
      <c r="Q582" s="457"/>
      <c r="R582" s="457"/>
      <c r="S582" s="457"/>
      <c r="T582" s="457"/>
      <c r="U582" s="457"/>
      <c r="V582" s="457"/>
      <c r="W582" s="457"/>
      <c r="X582" s="457"/>
      <c r="Y582" s="457"/>
      <c r="Z582" s="457"/>
      <c r="AA582" s="457"/>
      <c r="AB582" s="457"/>
      <c r="AC582" s="457"/>
      <c r="AD582" s="457"/>
      <c r="AE582" s="457"/>
      <c r="AF582" s="457"/>
      <c r="AG582" s="457"/>
      <c r="AH582" s="457"/>
      <c r="AI582" s="457"/>
      <c r="AJ582" s="457"/>
      <c r="AK582" s="457"/>
      <c r="AL582" s="457"/>
      <c r="AM582" s="457"/>
      <c r="AN582" s="457"/>
      <c r="AO582" s="457"/>
      <c r="AP582" s="457"/>
      <c r="AQ582" s="457"/>
      <c r="AR582" s="457"/>
    </row>
    <row r="583" spans="1:44" ht="15.75" customHeight="1">
      <c r="A583" s="457"/>
      <c r="B583" s="487"/>
      <c r="C583" s="458"/>
      <c r="D583" s="458"/>
      <c r="E583" s="458"/>
      <c r="F583" s="457"/>
      <c r="G583" s="457"/>
      <c r="H583" s="457"/>
      <c r="I583" s="457"/>
      <c r="J583" s="457"/>
      <c r="K583" s="457"/>
      <c r="L583" s="457"/>
      <c r="M583" s="457"/>
      <c r="N583" s="457"/>
      <c r="O583" s="457"/>
      <c r="P583" s="457"/>
      <c r="Q583" s="457"/>
      <c r="R583" s="457"/>
      <c r="S583" s="457"/>
      <c r="T583" s="457"/>
      <c r="U583" s="457"/>
      <c r="V583" s="457"/>
      <c r="W583" s="457"/>
      <c r="X583" s="457"/>
      <c r="Y583" s="457"/>
      <c r="Z583" s="457"/>
      <c r="AA583" s="457"/>
      <c r="AB583" s="457"/>
      <c r="AC583" s="457"/>
      <c r="AD583" s="457"/>
      <c r="AE583" s="457"/>
      <c r="AF583" s="457"/>
      <c r="AG583" s="457"/>
      <c r="AH583" s="457"/>
      <c r="AI583" s="457"/>
      <c r="AJ583" s="457"/>
      <c r="AK583" s="457"/>
      <c r="AL583" s="457"/>
      <c r="AM583" s="457"/>
      <c r="AN583" s="457"/>
      <c r="AO583" s="457"/>
      <c r="AP583" s="457"/>
      <c r="AQ583" s="457"/>
      <c r="AR583" s="457"/>
    </row>
    <row r="584" spans="1:44" ht="15.75" customHeight="1">
      <c r="A584" s="457"/>
      <c r="B584" s="487"/>
      <c r="C584" s="458"/>
      <c r="D584" s="458"/>
      <c r="E584" s="458"/>
      <c r="F584" s="457"/>
      <c r="G584" s="457"/>
      <c r="H584" s="457"/>
      <c r="I584" s="457"/>
      <c r="J584" s="457"/>
      <c r="K584" s="457"/>
      <c r="L584" s="457"/>
      <c r="M584" s="457"/>
      <c r="N584" s="457"/>
      <c r="O584" s="457"/>
      <c r="P584" s="457"/>
      <c r="Q584" s="457"/>
      <c r="R584" s="457"/>
      <c r="S584" s="457"/>
      <c r="T584" s="457"/>
      <c r="U584" s="457"/>
      <c r="V584" s="457"/>
      <c r="W584" s="457"/>
      <c r="X584" s="457"/>
      <c r="Y584" s="457"/>
      <c r="Z584" s="457"/>
      <c r="AA584" s="457"/>
      <c r="AB584" s="457"/>
      <c r="AC584" s="457"/>
      <c r="AD584" s="457"/>
      <c r="AE584" s="457"/>
      <c r="AF584" s="457"/>
      <c r="AG584" s="457"/>
      <c r="AH584" s="457"/>
      <c r="AI584" s="457"/>
      <c r="AJ584" s="457"/>
      <c r="AK584" s="457"/>
      <c r="AL584" s="457"/>
      <c r="AM584" s="457"/>
      <c r="AN584" s="457"/>
      <c r="AO584" s="457"/>
      <c r="AP584" s="457"/>
      <c r="AQ584" s="457"/>
      <c r="AR584" s="457"/>
    </row>
    <row r="585" spans="1:44" ht="15.75" customHeight="1">
      <c r="A585" s="457"/>
      <c r="B585" s="487"/>
      <c r="C585" s="458"/>
      <c r="D585" s="458"/>
      <c r="E585" s="458"/>
      <c r="F585" s="457"/>
      <c r="G585" s="457"/>
      <c r="H585" s="457"/>
      <c r="I585" s="457"/>
      <c r="J585" s="457"/>
      <c r="K585" s="457"/>
      <c r="L585" s="457"/>
      <c r="M585" s="457"/>
      <c r="N585" s="457"/>
      <c r="O585" s="457"/>
      <c r="P585" s="457"/>
      <c r="Q585" s="457"/>
      <c r="R585" s="457"/>
      <c r="S585" s="457"/>
      <c r="T585" s="457"/>
      <c r="U585" s="457"/>
      <c r="V585" s="457"/>
      <c r="W585" s="457"/>
      <c r="X585" s="457"/>
      <c r="Y585" s="457"/>
      <c r="Z585" s="457"/>
      <c r="AA585" s="457"/>
      <c r="AB585" s="457"/>
      <c r="AC585" s="457"/>
      <c r="AD585" s="457"/>
      <c r="AE585" s="457"/>
      <c r="AF585" s="457"/>
      <c r="AG585" s="457"/>
      <c r="AH585" s="457"/>
      <c r="AI585" s="457"/>
      <c r="AJ585" s="457"/>
      <c r="AK585" s="457"/>
      <c r="AL585" s="457"/>
      <c r="AM585" s="457"/>
      <c r="AN585" s="457"/>
      <c r="AO585" s="457"/>
      <c r="AP585" s="457"/>
      <c r="AQ585" s="457"/>
      <c r="AR585" s="457"/>
    </row>
    <row r="586" spans="1:44" ht="15.75" customHeight="1">
      <c r="A586" s="457"/>
      <c r="B586" s="487"/>
      <c r="C586" s="458"/>
      <c r="D586" s="458"/>
      <c r="E586" s="458"/>
      <c r="F586" s="457"/>
      <c r="G586" s="457"/>
      <c r="H586" s="457"/>
      <c r="I586" s="457"/>
      <c r="J586" s="457"/>
      <c r="K586" s="457"/>
      <c r="L586" s="457"/>
      <c r="M586" s="457"/>
      <c r="N586" s="457"/>
      <c r="O586" s="457"/>
      <c r="P586" s="457"/>
      <c r="Q586" s="457"/>
      <c r="R586" s="457"/>
      <c r="S586" s="457"/>
      <c r="T586" s="457"/>
      <c r="U586" s="457"/>
      <c r="V586" s="457"/>
      <c r="W586" s="457"/>
      <c r="X586" s="457"/>
      <c r="Y586" s="457"/>
      <c r="Z586" s="457"/>
      <c r="AA586" s="457"/>
      <c r="AB586" s="457"/>
      <c r="AC586" s="457"/>
      <c r="AD586" s="457"/>
      <c r="AE586" s="457"/>
      <c r="AF586" s="457"/>
      <c r="AG586" s="457"/>
      <c r="AH586" s="457"/>
      <c r="AI586" s="457"/>
      <c r="AJ586" s="457"/>
      <c r="AK586" s="457"/>
      <c r="AL586" s="457"/>
      <c r="AM586" s="457"/>
      <c r="AN586" s="457"/>
      <c r="AO586" s="457"/>
      <c r="AP586" s="457"/>
      <c r="AQ586" s="457"/>
      <c r="AR586" s="457"/>
    </row>
    <row r="587" spans="1:44" ht="15.75" customHeight="1">
      <c r="A587" s="457"/>
      <c r="B587" s="487"/>
      <c r="C587" s="458"/>
      <c r="D587" s="458"/>
      <c r="E587" s="458"/>
      <c r="F587" s="457"/>
      <c r="G587" s="457"/>
      <c r="H587" s="457"/>
      <c r="I587" s="457"/>
      <c r="J587" s="457"/>
      <c r="K587" s="457"/>
      <c r="L587" s="457"/>
      <c r="M587" s="457"/>
      <c r="N587" s="457"/>
      <c r="O587" s="457"/>
      <c r="P587" s="457"/>
      <c r="Q587" s="457"/>
      <c r="R587" s="457"/>
      <c r="S587" s="457"/>
      <c r="T587" s="457"/>
      <c r="U587" s="457"/>
      <c r="V587" s="457"/>
      <c r="W587" s="457"/>
      <c r="X587" s="457"/>
      <c r="Y587" s="457"/>
      <c r="Z587" s="457"/>
      <c r="AA587" s="457"/>
      <c r="AB587" s="457"/>
      <c r="AC587" s="457"/>
      <c r="AD587" s="457"/>
      <c r="AE587" s="457"/>
      <c r="AF587" s="457"/>
      <c r="AG587" s="457"/>
      <c r="AH587" s="457"/>
      <c r="AI587" s="457"/>
      <c r="AJ587" s="457"/>
      <c r="AK587" s="457"/>
      <c r="AL587" s="457"/>
      <c r="AM587" s="457"/>
      <c r="AN587" s="457"/>
      <c r="AO587" s="457"/>
      <c r="AP587" s="457"/>
      <c r="AQ587" s="457"/>
      <c r="AR587" s="457"/>
    </row>
    <row r="588" spans="1:44" ht="15.75" customHeight="1">
      <c r="A588" s="457"/>
      <c r="B588" s="487"/>
      <c r="C588" s="458"/>
      <c r="D588" s="458"/>
      <c r="E588" s="458"/>
      <c r="F588" s="457"/>
      <c r="G588" s="457"/>
      <c r="H588" s="457"/>
      <c r="I588" s="457"/>
      <c r="J588" s="457"/>
      <c r="K588" s="457"/>
      <c r="L588" s="457"/>
      <c r="M588" s="457"/>
      <c r="N588" s="457"/>
      <c r="O588" s="457"/>
      <c r="P588" s="457"/>
      <c r="Q588" s="457"/>
      <c r="R588" s="457"/>
      <c r="S588" s="457"/>
      <c r="T588" s="457"/>
      <c r="U588" s="457"/>
      <c r="V588" s="457"/>
      <c r="W588" s="457"/>
      <c r="X588" s="457"/>
      <c r="Y588" s="457"/>
      <c r="Z588" s="457"/>
      <c r="AA588" s="457"/>
      <c r="AB588" s="457"/>
      <c r="AC588" s="457"/>
      <c r="AD588" s="457"/>
      <c r="AE588" s="457"/>
      <c r="AF588" s="457"/>
      <c r="AG588" s="457"/>
      <c r="AH588" s="457"/>
      <c r="AI588" s="457"/>
      <c r="AJ588" s="457"/>
      <c r="AK588" s="457"/>
      <c r="AL588" s="457"/>
      <c r="AM588" s="457"/>
      <c r="AN588" s="457"/>
      <c r="AO588" s="457"/>
      <c r="AP588" s="457"/>
      <c r="AQ588" s="457"/>
      <c r="AR588" s="457"/>
    </row>
    <row r="589" spans="1:44" ht="15.75" customHeight="1">
      <c r="A589" s="457"/>
      <c r="B589" s="487"/>
      <c r="C589" s="458"/>
      <c r="D589" s="458"/>
      <c r="E589" s="458"/>
      <c r="F589" s="457"/>
      <c r="G589" s="457"/>
      <c r="H589" s="457"/>
      <c r="I589" s="457"/>
      <c r="J589" s="457"/>
      <c r="K589" s="457"/>
      <c r="L589" s="457"/>
      <c r="M589" s="457"/>
      <c r="N589" s="457"/>
      <c r="O589" s="457"/>
      <c r="P589" s="457"/>
      <c r="Q589" s="457"/>
      <c r="R589" s="457"/>
      <c r="S589" s="457"/>
      <c r="T589" s="457"/>
      <c r="U589" s="457"/>
      <c r="V589" s="457"/>
      <c r="W589" s="457"/>
      <c r="X589" s="457"/>
      <c r="Y589" s="457"/>
      <c r="Z589" s="457"/>
      <c r="AA589" s="457"/>
      <c r="AB589" s="457"/>
      <c r="AC589" s="457"/>
      <c r="AD589" s="457"/>
      <c r="AE589" s="457"/>
      <c r="AF589" s="457"/>
      <c r="AG589" s="457"/>
      <c r="AH589" s="457"/>
      <c r="AI589" s="457"/>
      <c r="AJ589" s="457"/>
      <c r="AK589" s="457"/>
      <c r="AL589" s="457"/>
      <c r="AM589" s="457"/>
      <c r="AN589" s="457"/>
      <c r="AO589" s="457"/>
      <c r="AP589" s="457"/>
      <c r="AQ589" s="457"/>
      <c r="AR589" s="457"/>
    </row>
    <row r="590" spans="1:44" ht="15.75" customHeight="1">
      <c r="A590" s="457"/>
      <c r="B590" s="487"/>
      <c r="C590" s="458"/>
      <c r="D590" s="458"/>
      <c r="E590" s="458"/>
      <c r="F590" s="457"/>
      <c r="G590" s="457"/>
      <c r="H590" s="457"/>
      <c r="I590" s="457"/>
      <c r="J590" s="457"/>
      <c r="K590" s="457"/>
      <c r="L590" s="457"/>
      <c r="M590" s="457"/>
      <c r="N590" s="457"/>
      <c r="O590" s="457"/>
      <c r="P590" s="457"/>
      <c r="Q590" s="457"/>
      <c r="R590" s="457"/>
      <c r="S590" s="457"/>
      <c r="T590" s="457"/>
      <c r="U590" s="457"/>
      <c r="V590" s="457"/>
      <c r="W590" s="457"/>
      <c r="X590" s="457"/>
      <c r="Y590" s="457"/>
      <c r="Z590" s="457"/>
      <c r="AA590" s="457"/>
      <c r="AB590" s="457"/>
      <c r="AC590" s="457"/>
      <c r="AD590" s="457"/>
      <c r="AE590" s="457"/>
      <c r="AF590" s="457"/>
      <c r="AG590" s="457"/>
      <c r="AH590" s="457"/>
      <c r="AI590" s="457"/>
      <c r="AJ590" s="457"/>
      <c r="AK590" s="457"/>
      <c r="AL590" s="457"/>
      <c r="AM590" s="457"/>
      <c r="AN590" s="457"/>
      <c r="AO590" s="457"/>
      <c r="AP590" s="457"/>
      <c r="AQ590" s="457"/>
      <c r="AR590" s="457"/>
    </row>
    <row r="591" spans="1:44" ht="15.75" customHeight="1">
      <c r="A591" s="457"/>
      <c r="B591" s="487"/>
      <c r="C591" s="458"/>
      <c r="D591" s="458"/>
      <c r="E591" s="458"/>
      <c r="F591" s="457"/>
      <c r="G591" s="457"/>
      <c r="H591" s="457"/>
      <c r="I591" s="457"/>
      <c r="J591" s="457"/>
      <c r="K591" s="457"/>
      <c r="L591" s="457"/>
      <c r="M591" s="457"/>
      <c r="N591" s="457"/>
      <c r="O591" s="457"/>
      <c r="P591" s="457"/>
      <c r="Q591" s="457"/>
      <c r="R591" s="457"/>
      <c r="S591" s="457"/>
      <c r="T591" s="457"/>
      <c r="U591" s="457"/>
      <c r="V591" s="457"/>
      <c r="W591" s="457"/>
      <c r="X591" s="457"/>
      <c r="Y591" s="457"/>
      <c r="Z591" s="457"/>
      <c r="AA591" s="457"/>
      <c r="AB591" s="457"/>
      <c r="AC591" s="457"/>
      <c r="AD591" s="457"/>
      <c r="AE591" s="457"/>
      <c r="AF591" s="457"/>
      <c r="AG591" s="457"/>
      <c r="AH591" s="457"/>
      <c r="AI591" s="457"/>
      <c r="AJ591" s="457"/>
      <c r="AK591" s="457"/>
      <c r="AL591" s="457"/>
      <c r="AM591" s="457"/>
      <c r="AN591" s="457"/>
      <c r="AO591" s="457"/>
      <c r="AP591" s="457"/>
      <c r="AQ591" s="457"/>
      <c r="AR591" s="457"/>
    </row>
    <row r="592" spans="1:44" ht="15.75" customHeight="1">
      <c r="A592" s="457"/>
      <c r="B592" s="487"/>
      <c r="C592" s="458"/>
      <c r="D592" s="458"/>
      <c r="E592" s="458"/>
      <c r="F592" s="457"/>
      <c r="G592" s="457"/>
      <c r="H592" s="457"/>
      <c r="I592" s="457"/>
      <c r="J592" s="457"/>
      <c r="K592" s="457"/>
      <c r="L592" s="457"/>
      <c r="M592" s="457"/>
      <c r="N592" s="457"/>
      <c r="O592" s="457"/>
      <c r="P592" s="457"/>
      <c r="Q592" s="457"/>
      <c r="R592" s="457"/>
      <c r="S592" s="457"/>
      <c r="T592" s="457"/>
      <c r="U592" s="457"/>
      <c r="V592" s="457"/>
      <c r="W592" s="457"/>
      <c r="X592" s="457"/>
      <c r="Y592" s="457"/>
      <c r="Z592" s="457"/>
      <c r="AA592" s="457"/>
      <c r="AB592" s="457"/>
      <c r="AC592" s="457"/>
      <c r="AD592" s="457"/>
      <c r="AE592" s="457"/>
      <c r="AF592" s="457"/>
      <c r="AG592" s="457"/>
      <c r="AH592" s="457"/>
      <c r="AI592" s="457"/>
      <c r="AJ592" s="457"/>
      <c r="AK592" s="457"/>
      <c r="AL592" s="457"/>
      <c r="AM592" s="457"/>
      <c r="AN592" s="457"/>
      <c r="AO592" s="457"/>
      <c r="AP592" s="457"/>
      <c r="AQ592" s="457"/>
      <c r="AR592" s="457"/>
    </row>
    <row r="593" spans="1:44" ht="15.75" customHeight="1">
      <c r="A593" s="457"/>
      <c r="B593" s="487"/>
      <c r="C593" s="458"/>
      <c r="D593" s="458"/>
      <c r="E593" s="458"/>
      <c r="F593" s="457"/>
      <c r="G593" s="457"/>
      <c r="H593" s="457"/>
      <c r="I593" s="457"/>
      <c r="J593" s="457"/>
      <c r="K593" s="457"/>
      <c r="L593" s="457"/>
      <c r="M593" s="457"/>
      <c r="N593" s="457"/>
      <c r="O593" s="457"/>
      <c r="P593" s="457"/>
      <c r="Q593" s="457"/>
      <c r="R593" s="457"/>
      <c r="S593" s="457"/>
      <c r="T593" s="457"/>
      <c r="U593" s="457"/>
      <c r="V593" s="457"/>
      <c r="W593" s="457"/>
      <c r="X593" s="457"/>
      <c r="Y593" s="457"/>
      <c r="Z593" s="457"/>
      <c r="AA593" s="457"/>
      <c r="AB593" s="457"/>
      <c r="AC593" s="457"/>
      <c r="AD593" s="457"/>
      <c r="AE593" s="457"/>
      <c r="AF593" s="457"/>
      <c r="AG593" s="457"/>
      <c r="AH593" s="457"/>
      <c r="AI593" s="457"/>
      <c r="AJ593" s="457"/>
      <c r="AK593" s="457"/>
      <c r="AL593" s="457"/>
      <c r="AM593" s="457"/>
      <c r="AN593" s="457"/>
      <c r="AO593" s="457"/>
      <c r="AP593" s="457"/>
      <c r="AQ593" s="457"/>
      <c r="AR593" s="457"/>
    </row>
    <row r="594" spans="1:44" ht="15.75" customHeight="1">
      <c r="A594" s="457"/>
      <c r="B594" s="487"/>
      <c r="C594" s="458"/>
      <c r="D594" s="458"/>
      <c r="E594" s="458"/>
      <c r="F594" s="457"/>
      <c r="G594" s="457"/>
      <c r="H594" s="457"/>
      <c r="I594" s="457"/>
      <c r="J594" s="457"/>
      <c r="K594" s="457"/>
      <c r="L594" s="457"/>
      <c r="M594" s="457"/>
      <c r="N594" s="457"/>
      <c r="O594" s="457"/>
      <c r="P594" s="457"/>
      <c r="Q594" s="457"/>
      <c r="R594" s="457"/>
      <c r="S594" s="457"/>
      <c r="T594" s="457"/>
      <c r="U594" s="457"/>
      <c r="V594" s="457"/>
      <c r="W594" s="457"/>
      <c r="X594" s="457"/>
      <c r="Y594" s="457"/>
      <c r="Z594" s="457"/>
      <c r="AA594" s="457"/>
      <c r="AB594" s="457"/>
      <c r="AC594" s="457"/>
      <c r="AD594" s="457"/>
      <c r="AE594" s="457"/>
      <c r="AF594" s="457"/>
      <c r="AG594" s="457"/>
      <c r="AH594" s="457"/>
      <c r="AI594" s="457"/>
      <c r="AJ594" s="457"/>
      <c r="AK594" s="457"/>
      <c r="AL594" s="457"/>
      <c r="AM594" s="457"/>
      <c r="AN594" s="457"/>
      <c r="AO594" s="457"/>
      <c r="AP594" s="457"/>
      <c r="AQ594" s="457"/>
      <c r="AR594" s="457"/>
    </row>
    <row r="595" spans="1:44" ht="15.75" customHeight="1">
      <c r="A595" s="457"/>
      <c r="B595" s="487"/>
      <c r="C595" s="458"/>
      <c r="D595" s="458"/>
      <c r="E595" s="458"/>
      <c r="F595" s="457"/>
      <c r="G595" s="457"/>
      <c r="H595" s="457"/>
      <c r="I595" s="457"/>
      <c r="J595" s="457"/>
      <c r="K595" s="457"/>
      <c r="L595" s="457"/>
      <c r="M595" s="457"/>
      <c r="N595" s="457"/>
      <c r="O595" s="457"/>
      <c r="P595" s="457"/>
      <c r="Q595" s="457"/>
      <c r="R595" s="457"/>
      <c r="S595" s="457"/>
      <c r="T595" s="457"/>
      <c r="U595" s="457"/>
      <c r="V595" s="457"/>
      <c r="W595" s="457"/>
      <c r="X595" s="457"/>
      <c r="Y595" s="457"/>
      <c r="Z595" s="457"/>
      <c r="AA595" s="457"/>
      <c r="AB595" s="457"/>
      <c r="AC595" s="457"/>
      <c r="AD595" s="457"/>
      <c r="AE595" s="457"/>
      <c r="AF595" s="457"/>
      <c r="AG595" s="457"/>
      <c r="AH595" s="457"/>
      <c r="AI595" s="457"/>
      <c r="AJ595" s="457"/>
      <c r="AK595" s="457"/>
      <c r="AL595" s="457"/>
      <c r="AM595" s="457"/>
      <c r="AN595" s="457"/>
      <c r="AO595" s="457"/>
      <c r="AP595" s="457"/>
      <c r="AQ595" s="457"/>
      <c r="AR595" s="457"/>
    </row>
    <row r="596" spans="1:44" ht="15.75" customHeight="1">
      <c r="A596" s="457"/>
      <c r="B596" s="487"/>
      <c r="C596" s="458"/>
      <c r="D596" s="458"/>
      <c r="E596" s="458"/>
      <c r="F596" s="457"/>
      <c r="G596" s="457"/>
      <c r="H596" s="457"/>
      <c r="I596" s="457"/>
      <c r="J596" s="457"/>
      <c r="K596" s="457"/>
      <c r="L596" s="457"/>
      <c r="M596" s="457"/>
      <c r="N596" s="457"/>
      <c r="O596" s="457"/>
      <c r="P596" s="457"/>
      <c r="Q596" s="457"/>
      <c r="R596" s="457"/>
      <c r="S596" s="457"/>
      <c r="T596" s="457"/>
      <c r="U596" s="457"/>
      <c r="V596" s="457"/>
      <c r="W596" s="457"/>
      <c r="X596" s="457"/>
      <c r="Y596" s="457"/>
      <c r="Z596" s="457"/>
      <c r="AA596" s="457"/>
      <c r="AB596" s="457"/>
      <c r="AC596" s="457"/>
      <c r="AD596" s="457"/>
      <c r="AE596" s="457"/>
      <c r="AF596" s="457"/>
      <c r="AG596" s="457"/>
      <c r="AH596" s="457"/>
      <c r="AI596" s="457"/>
      <c r="AJ596" s="457"/>
      <c r="AK596" s="457"/>
      <c r="AL596" s="457"/>
      <c r="AM596" s="457"/>
      <c r="AN596" s="457"/>
      <c r="AO596" s="457"/>
      <c r="AP596" s="457"/>
      <c r="AQ596" s="457"/>
      <c r="AR596" s="457"/>
    </row>
    <row r="597" spans="1:44" ht="15.75" customHeight="1">
      <c r="A597" s="457"/>
      <c r="B597" s="487"/>
      <c r="C597" s="458"/>
      <c r="D597" s="458"/>
      <c r="E597" s="458"/>
      <c r="F597" s="457"/>
      <c r="G597" s="457"/>
      <c r="H597" s="457"/>
      <c r="I597" s="457"/>
      <c r="J597" s="457"/>
      <c r="K597" s="457"/>
      <c r="L597" s="457"/>
      <c r="M597" s="457"/>
      <c r="N597" s="457"/>
      <c r="O597" s="457"/>
      <c r="P597" s="457"/>
      <c r="Q597" s="457"/>
      <c r="R597" s="457"/>
      <c r="S597" s="457"/>
      <c r="T597" s="457"/>
      <c r="U597" s="457"/>
      <c r="V597" s="457"/>
      <c r="W597" s="457"/>
      <c r="X597" s="457"/>
      <c r="Y597" s="457"/>
      <c r="Z597" s="457"/>
      <c r="AA597" s="457"/>
      <c r="AB597" s="457"/>
      <c r="AC597" s="457"/>
      <c r="AD597" s="457"/>
      <c r="AE597" s="457"/>
      <c r="AF597" s="457"/>
      <c r="AG597" s="457"/>
      <c r="AH597" s="457"/>
      <c r="AI597" s="457"/>
      <c r="AJ597" s="457"/>
      <c r="AK597" s="457"/>
      <c r="AL597" s="457"/>
      <c r="AM597" s="457"/>
      <c r="AN597" s="457"/>
      <c r="AO597" s="457"/>
      <c r="AP597" s="457"/>
      <c r="AQ597" s="457"/>
      <c r="AR597" s="457"/>
    </row>
    <row r="598" spans="1:44" ht="15.75" customHeight="1">
      <c r="A598" s="457"/>
      <c r="B598" s="487"/>
      <c r="C598" s="458"/>
      <c r="D598" s="458"/>
      <c r="E598" s="458"/>
      <c r="F598" s="457"/>
      <c r="G598" s="457"/>
      <c r="H598" s="457"/>
      <c r="I598" s="457"/>
      <c r="J598" s="457"/>
      <c r="K598" s="457"/>
      <c r="L598" s="457"/>
      <c r="M598" s="457"/>
      <c r="N598" s="457"/>
      <c r="O598" s="457"/>
      <c r="P598" s="457"/>
      <c r="Q598" s="457"/>
      <c r="R598" s="457"/>
      <c r="S598" s="457"/>
      <c r="T598" s="457"/>
      <c r="U598" s="457"/>
      <c r="V598" s="457"/>
      <c r="W598" s="457"/>
      <c r="X598" s="457"/>
      <c r="Y598" s="457"/>
      <c r="Z598" s="457"/>
      <c r="AA598" s="457"/>
      <c r="AB598" s="457"/>
      <c r="AC598" s="457"/>
      <c r="AD598" s="457"/>
      <c r="AE598" s="457"/>
      <c r="AF598" s="457"/>
      <c r="AG598" s="457"/>
      <c r="AH598" s="457"/>
      <c r="AI598" s="457"/>
      <c r="AJ598" s="457"/>
      <c r="AK598" s="457"/>
      <c r="AL598" s="457"/>
      <c r="AM598" s="457"/>
      <c r="AN598" s="457"/>
      <c r="AO598" s="457"/>
      <c r="AP598" s="457"/>
      <c r="AQ598" s="457"/>
      <c r="AR598" s="457"/>
    </row>
    <row r="599" spans="1:44" ht="15.75" customHeight="1">
      <c r="A599" s="457"/>
      <c r="B599" s="487"/>
      <c r="C599" s="458"/>
      <c r="D599" s="458"/>
      <c r="E599" s="458"/>
      <c r="F599" s="457"/>
      <c r="G599" s="457"/>
      <c r="H599" s="457"/>
      <c r="I599" s="457"/>
      <c r="J599" s="457"/>
      <c r="K599" s="457"/>
      <c r="L599" s="457"/>
      <c r="M599" s="457"/>
      <c r="N599" s="457"/>
      <c r="O599" s="457"/>
      <c r="P599" s="457"/>
      <c r="Q599" s="457"/>
      <c r="R599" s="457"/>
      <c r="S599" s="457"/>
      <c r="T599" s="457"/>
      <c r="U599" s="457"/>
      <c r="V599" s="457"/>
      <c r="W599" s="457"/>
      <c r="X599" s="457"/>
      <c r="Y599" s="457"/>
      <c r="Z599" s="457"/>
      <c r="AA599" s="457"/>
      <c r="AB599" s="457"/>
      <c r="AC599" s="457"/>
      <c r="AD599" s="457"/>
      <c r="AE599" s="457"/>
      <c r="AF599" s="457"/>
      <c r="AG599" s="457"/>
      <c r="AH599" s="457"/>
      <c r="AI599" s="457"/>
      <c r="AJ599" s="457"/>
      <c r="AK599" s="457"/>
      <c r="AL599" s="457"/>
      <c r="AM599" s="457"/>
      <c r="AN599" s="457"/>
      <c r="AO599" s="457"/>
      <c r="AP599" s="457"/>
      <c r="AQ599" s="457"/>
      <c r="AR599" s="457"/>
    </row>
    <row r="600" spans="1:44" ht="15.75" customHeight="1">
      <c r="A600" s="457"/>
      <c r="B600" s="487"/>
      <c r="C600" s="458"/>
      <c r="D600" s="458"/>
      <c r="E600" s="458"/>
      <c r="F600" s="457"/>
      <c r="G600" s="457"/>
      <c r="H600" s="457"/>
      <c r="I600" s="457"/>
      <c r="J600" s="457"/>
      <c r="K600" s="457"/>
      <c r="L600" s="457"/>
      <c r="M600" s="457"/>
      <c r="N600" s="457"/>
      <c r="O600" s="457"/>
      <c r="P600" s="457"/>
      <c r="Q600" s="457"/>
      <c r="R600" s="457"/>
      <c r="S600" s="457"/>
      <c r="T600" s="457"/>
      <c r="U600" s="457"/>
      <c r="V600" s="457"/>
      <c r="W600" s="457"/>
      <c r="X600" s="457"/>
      <c r="Y600" s="457"/>
      <c r="Z600" s="457"/>
      <c r="AA600" s="457"/>
      <c r="AB600" s="457"/>
      <c r="AC600" s="457"/>
      <c r="AD600" s="457"/>
      <c r="AE600" s="457"/>
      <c r="AF600" s="457"/>
      <c r="AG600" s="457"/>
      <c r="AH600" s="457"/>
      <c r="AI600" s="457"/>
      <c r="AJ600" s="457"/>
      <c r="AK600" s="457"/>
      <c r="AL600" s="457"/>
      <c r="AM600" s="457"/>
      <c r="AN600" s="457"/>
      <c r="AO600" s="457"/>
      <c r="AP600" s="457"/>
      <c r="AQ600" s="457"/>
      <c r="AR600" s="457"/>
    </row>
    <row r="601" spans="1:44" ht="15.75" customHeight="1">
      <c r="A601" s="457"/>
      <c r="B601" s="487"/>
      <c r="C601" s="458"/>
      <c r="D601" s="458"/>
      <c r="E601" s="458"/>
      <c r="F601" s="457"/>
      <c r="G601" s="457"/>
      <c r="H601" s="457"/>
      <c r="I601" s="457"/>
      <c r="J601" s="457"/>
      <c r="K601" s="457"/>
      <c r="L601" s="457"/>
      <c r="M601" s="457"/>
      <c r="N601" s="457"/>
      <c r="O601" s="457"/>
      <c r="P601" s="457"/>
      <c r="Q601" s="457"/>
      <c r="R601" s="457"/>
      <c r="S601" s="457"/>
      <c r="T601" s="457"/>
      <c r="U601" s="457"/>
      <c r="V601" s="457"/>
      <c r="W601" s="457"/>
      <c r="X601" s="457"/>
      <c r="Y601" s="457"/>
      <c r="Z601" s="457"/>
      <c r="AA601" s="457"/>
      <c r="AB601" s="457"/>
      <c r="AC601" s="457"/>
      <c r="AD601" s="457"/>
      <c r="AE601" s="457"/>
      <c r="AF601" s="457"/>
      <c r="AG601" s="457"/>
      <c r="AH601" s="457"/>
      <c r="AI601" s="457"/>
      <c r="AJ601" s="457"/>
      <c r="AK601" s="457"/>
      <c r="AL601" s="457"/>
      <c r="AM601" s="457"/>
      <c r="AN601" s="457"/>
      <c r="AO601" s="457"/>
      <c r="AP601" s="457"/>
      <c r="AQ601" s="457"/>
      <c r="AR601" s="457"/>
    </row>
    <row r="602" spans="1:44" ht="15.75" customHeight="1">
      <c r="A602" s="457"/>
      <c r="B602" s="487"/>
      <c r="C602" s="458"/>
      <c r="D602" s="458"/>
      <c r="E602" s="458"/>
      <c r="F602" s="457"/>
      <c r="G602" s="457"/>
      <c r="H602" s="457"/>
      <c r="I602" s="457"/>
      <c r="J602" s="457"/>
      <c r="K602" s="457"/>
      <c r="L602" s="457"/>
      <c r="M602" s="457"/>
      <c r="N602" s="457"/>
      <c r="O602" s="457"/>
      <c r="P602" s="457"/>
      <c r="Q602" s="457"/>
      <c r="R602" s="457"/>
      <c r="S602" s="457"/>
      <c r="T602" s="457"/>
      <c r="U602" s="457"/>
      <c r="V602" s="457"/>
      <c r="W602" s="457"/>
      <c r="X602" s="457"/>
      <c r="Y602" s="457"/>
      <c r="Z602" s="457"/>
      <c r="AA602" s="457"/>
      <c r="AB602" s="457"/>
      <c r="AC602" s="457"/>
      <c r="AD602" s="457"/>
      <c r="AE602" s="457"/>
      <c r="AF602" s="457"/>
      <c r="AG602" s="457"/>
      <c r="AH602" s="457"/>
      <c r="AI602" s="457"/>
      <c r="AJ602" s="457"/>
      <c r="AK602" s="457"/>
      <c r="AL602" s="457"/>
      <c r="AM602" s="457"/>
      <c r="AN602" s="457"/>
      <c r="AO602" s="457"/>
      <c r="AP602" s="457"/>
      <c r="AQ602" s="457"/>
      <c r="AR602" s="457"/>
    </row>
    <row r="603" spans="1:44" ht="15.75" customHeight="1">
      <c r="A603" s="457"/>
      <c r="B603" s="487"/>
      <c r="C603" s="458"/>
      <c r="D603" s="458"/>
      <c r="E603" s="458"/>
      <c r="F603" s="457"/>
      <c r="G603" s="457"/>
      <c r="H603" s="457"/>
      <c r="I603" s="457"/>
      <c r="J603" s="457"/>
      <c r="K603" s="457"/>
      <c r="L603" s="457"/>
      <c r="M603" s="457"/>
      <c r="N603" s="457"/>
      <c r="O603" s="457"/>
      <c r="P603" s="457"/>
      <c r="Q603" s="457"/>
      <c r="R603" s="457"/>
      <c r="S603" s="457"/>
      <c r="T603" s="457"/>
      <c r="U603" s="457"/>
      <c r="V603" s="457"/>
      <c r="W603" s="457"/>
      <c r="X603" s="457"/>
      <c r="Y603" s="457"/>
      <c r="Z603" s="457"/>
      <c r="AA603" s="457"/>
      <c r="AB603" s="457"/>
      <c r="AC603" s="457"/>
      <c r="AD603" s="457"/>
      <c r="AE603" s="457"/>
      <c r="AF603" s="457"/>
      <c r="AG603" s="457"/>
      <c r="AH603" s="457"/>
      <c r="AI603" s="457"/>
      <c r="AJ603" s="457"/>
      <c r="AK603" s="457"/>
      <c r="AL603" s="457"/>
      <c r="AM603" s="457"/>
      <c r="AN603" s="457"/>
      <c r="AO603" s="457"/>
      <c r="AP603" s="457"/>
      <c r="AQ603" s="457"/>
      <c r="AR603" s="457"/>
    </row>
    <row r="604" spans="1:44" ht="15.75" customHeight="1">
      <c r="A604" s="457"/>
      <c r="B604" s="487"/>
      <c r="C604" s="458"/>
      <c r="D604" s="458"/>
      <c r="E604" s="458"/>
      <c r="F604" s="457"/>
      <c r="G604" s="457"/>
      <c r="H604" s="457"/>
      <c r="I604" s="457"/>
      <c r="J604" s="457"/>
      <c r="K604" s="457"/>
      <c r="L604" s="457"/>
      <c r="M604" s="457"/>
      <c r="N604" s="457"/>
      <c r="O604" s="457"/>
      <c r="P604" s="457"/>
      <c r="Q604" s="457"/>
      <c r="R604" s="457"/>
      <c r="S604" s="457"/>
      <c r="T604" s="457"/>
      <c r="U604" s="457"/>
      <c r="V604" s="457"/>
      <c r="W604" s="457"/>
      <c r="X604" s="457"/>
      <c r="Y604" s="457"/>
      <c r="Z604" s="457"/>
      <c r="AA604" s="457"/>
      <c r="AB604" s="457"/>
      <c r="AC604" s="457"/>
      <c r="AD604" s="457"/>
      <c r="AE604" s="457"/>
      <c r="AF604" s="457"/>
      <c r="AG604" s="457"/>
      <c r="AH604" s="457"/>
      <c r="AI604" s="457"/>
      <c r="AJ604" s="457"/>
      <c r="AK604" s="457"/>
      <c r="AL604" s="457"/>
      <c r="AM604" s="457"/>
      <c r="AN604" s="457"/>
      <c r="AO604" s="457"/>
      <c r="AP604" s="457"/>
      <c r="AQ604" s="457"/>
      <c r="AR604" s="457"/>
    </row>
    <row r="605" spans="1:44" ht="15.75" customHeight="1">
      <c r="A605" s="457"/>
      <c r="B605" s="487"/>
      <c r="C605" s="458"/>
      <c r="D605" s="458"/>
      <c r="E605" s="458"/>
      <c r="F605" s="457"/>
      <c r="G605" s="457"/>
      <c r="H605" s="457"/>
      <c r="I605" s="457"/>
      <c r="J605" s="457"/>
      <c r="K605" s="457"/>
      <c r="L605" s="457"/>
      <c r="M605" s="457"/>
      <c r="N605" s="457"/>
      <c r="O605" s="457"/>
      <c r="P605" s="457"/>
      <c r="Q605" s="457"/>
      <c r="R605" s="457"/>
      <c r="S605" s="457"/>
      <c r="T605" s="457"/>
      <c r="U605" s="457"/>
      <c r="V605" s="457"/>
      <c r="W605" s="457"/>
      <c r="X605" s="457"/>
      <c r="Y605" s="457"/>
      <c r="Z605" s="457"/>
      <c r="AA605" s="457"/>
      <c r="AB605" s="457"/>
      <c r="AC605" s="457"/>
      <c r="AD605" s="457"/>
      <c r="AE605" s="457"/>
      <c r="AF605" s="457"/>
      <c r="AG605" s="457"/>
      <c r="AH605" s="457"/>
      <c r="AI605" s="457"/>
      <c r="AJ605" s="457"/>
      <c r="AK605" s="457"/>
      <c r="AL605" s="457"/>
      <c r="AM605" s="457"/>
      <c r="AN605" s="457"/>
      <c r="AO605" s="457"/>
      <c r="AP605" s="457"/>
      <c r="AQ605" s="457"/>
      <c r="AR605" s="457"/>
    </row>
    <row r="606" spans="1:44" ht="15.75" customHeight="1">
      <c r="A606" s="457"/>
      <c r="B606" s="487"/>
      <c r="C606" s="458"/>
      <c r="D606" s="458"/>
      <c r="E606" s="458"/>
      <c r="F606" s="457"/>
      <c r="G606" s="457"/>
      <c r="H606" s="457"/>
      <c r="I606" s="457"/>
      <c r="J606" s="457"/>
      <c r="K606" s="457"/>
      <c r="L606" s="457"/>
      <c r="M606" s="457"/>
      <c r="N606" s="457"/>
      <c r="O606" s="457"/>
      <c r="P606" s="457"/>
      <c r="Q606" s="457"/>
      <c r="R606" s="457"/>
      <c r="S606" s="457"/>
      <c r="T606" s="457"/>
      <c r="U606" s="457"/>
      <c r="V606" s="457"/>
      <c r="W606" s="457"/>
      <c r="X606" s="457"/>
      <c r="Y606" s="457"/>
      <c r="Z606" s="457"/>
      <c r="AA606" s="457"/>
      <c r="AB606" s="457"/>
      <c r="AC606" s="457"/>
      <c r="AD606" s="457"/>
      <c r="AE606" s="457"/>
      <c r="AF606" s="457"/>
      <c r="AG606" s="457"/>
      <c r="AH606" s="457"/>
      <c r="AI606" s="457"/>
      <c r="AJ606" s="457"/>
      <c r="AK606" s="457"/>
      <c r="AL606" s="457"/>
      <c r="AM606" s="457"/>
      <c r="AN606" s="457"/>
      <c r="AO606" s="457"/>
      <c r="AP606" s="457"/>
      <c r="AQ606" s="457"/>
      <c r="AR606" s="457"/>
    </row>
    <row r="607" spans="1:44" ht="15.75" customHeight="1">
      <c r="A607" s="457"/>
      <c r="B607" s="487"/>
      <c r="C607" s="458"/>
      <c r="D607" s="458"/>
      <c r="E607" s="458"/>
      <c r="F607" s="457"/>
      <c r="G607" s="457"/>
      <c r="H607" s="457"/>
      <c r="I607" s="457"/>
      <c r="J607" s="457"/>
      <c r="K607" s="457"/>
      <c r="L607" s="457"/>
      <c r="M607" s="457"/>
      <c r="N607" s="457"/>
      <c r="O607" s="457"/>
      <c r="P607" s="457"/>
      <c r="Q607" s="457"/>
      <c r="R607" s="457"/>
      <c r="S607" s="457"/>
      <c r="T607" s="457"/>
      <c r="U607" s="457"/>
      <c r="V607" s="457"/>
      <c r="W607" s="457"/>
      <c r="X607" s="457"/>
      <c r="Y607" s="457"/>
      <c r="Z607" s="457"/>
      <c r="AA607" s="457"/>
      <c r="AB607" s="457"/>
      <c r="AC607" s="457"/>
      <c r="AD607" s="457"/>
      <c r="AE607" s="457"/>
      <c r="AF607" s="457"/>
      <c r="AG607" s="457"/>
      <c r="AH607" s="457"/>
      <c r="AI607" s="457"/>
      <c r="AJ607" s="457"/>
      <c r="AK607" s="457"/>
      <c r="AL607" s="457"/>
      <c r="AM607" s="457"/>
      <c r="AN607" s="457"/>
      <c r="AO607" s="457"/>
      <c r="AP607" s="457"/>
      <c r="AQ607" s="457"/>
      <c r="AR607" s="457"/>
    </row>
    <row r="608" spans="1:44" ht="15.75" customHeight="1">
      <c r="A608" s="457"/>
      <c r="B608" s="487"/>
      <c r="C608" s="458"/>
      <c r="D608" s="458"/>
      <c r="E608" s="458"/>
      <c r="F608" s="457"/>
      <c r="G608" s="457"/>
      <c r="H608" s="457"/>
      <c r="I608" s="457"/>
      <c r="J608" s="457"/>
      <c r="K608" s="457"/>
      <c r="L608" s="457"/>
      <c r="M608" s="457"/>
      <c r="N608" s="457"/>
      <c r="O608" s="457"/>
      <c r="P608" s="457"/>
      <c r="Q608" s="457"/>
      <c r="R608" s="457"/>
      <c r="S608" s="457"/>
      <c r="T608" s="457"/>
      <c r="U608" s="457"/>
      <c r="V608" s="457"/>
      <c r="W608" s="457"/>
      <c r="X608" s="457"/>
      <c r="Y608" s="457"/>
      <c r="Z608" s="457"/>
      <c r="AA608" s="457"/>
      <c r="AB608" s="457"/>
      <c r="AC608" s="457"/>
      <c r="AD608" s="457"/>
      <c r="AE608" s="457"/>
      <c r="AF608" s="457"/>
      <c r="AG608" s="457"/>
      <c r="AH608" s="457"/>
      <c r="AI608" s="457"/>
      <c r="AJ608" s="457"/>
      <c r="AK608" s="457"/>
      <c r="AL608" s="457"/>
      <c r="AM608" s="457"/>
      <c r="AN608" s="457"/>
      <c r="AO608" s="457"/>
      <c r="AP608" s="457"/>
      <c r="AQ608" s="457"/>
      <c r="AR608" s="457"/>
    </row>
    <row r="609" spans="1:44" ht="15.75" customHeight="1">
      <c r="A609" s="457"/>
      <c r="B609" s="487"/>
      <c r="C609" s="458"/>
      <c r="D609" s="458"/>
      <c r="E609" s="458"/>
      <c r="F609" s="457"/>
      <c r="G609" s="457"/>
      <c r="H609" s="457"/>
      <c r="I609" s="457"/>
      <c r="J609" s="457"/>
      <c r="K609" s="457"/>
      <c r="L609" s="457"/>
      <c r="M609" s="457"/>
      <c r="N609" s="457"/>
      <c r="O609" s="457"/>
      <c r="P609" s="457"/>
      <c r="Q609" s="457"/>
      <c r="R609" s="457"/>
      <c r="S609" s="457"/>
      <c r="T609" s="457"/>
      <c r="U609" s="457"/>
      <c r="V609" s="457"/>
      <c r="W609" s="457"/>
      <c r="X609" s="457"/>
      <c r="Y609" s="457"/>
      <c r="Z609" s="457"/>
      <c r="AA609" s="457"/>
      <c r="AB609" s="457"/>
      <c r="AC609" s="457"/>
      <c r="AD609" s="457"/>
      <c r="AE609" s="457"/>
      <c r="AF609" s="457"/>
      <c r="AG609" s="457"/>
      <c r="AH609" s="457"/>
      <c r="AI609" s="457"/>
      <c r="AJ609" s="457"/>
      <c r="AK609" s="457"/>
      <c r="AL609" s="457"/>
      <c r="AM609" s="457"/>
      <c r="AN609" s="457"/>
      <c r="AO609" s="457"/>
      <c r="AP609" s="457"/>
      <c r="AQ609" s="457"/>
      <c r="AR609" s="457"/>
    </row>
    <row r="610" spans="1:44" ht="15.75" customHeight="1">
      <c r="A610" s="457"/>
      <c r="B610" s="487"/>
      <c r="C610" s="458"/>
      <c r="D610" s="458"/>
      <c r="E610" s="458"/>
      <c r="F610" s="457"/>
      <c r="G610" s="457"/>
      <c r="H610" s="457"/>
      <c r="I610" s="457"/>
      <c r="J610" s="457"/>
      <c r="K610" s="457"/>
      <c r="L610" s="457"/>
      <c r="M610" s="457"/>
      <c r="N610" s="457"/>
      <c r="O610" s="457"/>
      <c r="P610" s="457"/>
      <c r="Q610" s="457"/>
      <c r="R610" s="457"/>
      <c r="S610" s="457"/>
      <c r="T610" s="457"/>
      <c r="U610" s="457"/>
      <c r="V610" s="457"/>
      <c r="W610" s="457"/>
      <c r="X610" s="457"/>
      <c r="Y610" s="457"/>
      <c r="Z610" s="457"/>
      <c r="AA610" s="457"/>
      <c r="AB610" s="457"/>
      <c r="AC610" s="457"/>
      <c r="AD610" s="457"/>
      <c r="AE610" s="457"/>
      <c r="AF610" s="457"/>
      <c r="AG610" s="457"/>
      <c r="AH610" s="457"/>
      <c r="AI610" s="457"/>
      <c r="AJ610" s="457"/>
      <c r="AK610" s="457"/>
      <c r="AL610" s="457"/>
      <c r="AM610" s="457"/>
      <c r="AN610" s="457"/>
      <c r="AO610" s="457"/>
      <c r="AP610" s="457"/>
      <c r="AQ610" s="457"/>
      <c r="AR610" s="457"/>
    </row>
    <row r="611" spans="1:44" ht="15.75" customHeight="1">
      <c r="A611" s="457"/>
      <c r="B611" s="487"/>
      <c r="C611" s="458"/>
      <c r="D611" s="458"/>
      <c r="E611" s="458"/>
      <c r="F611" s="457"/>
      <c r="G611" s="457"/>
      <c r="H611" s="457"/>
      <c r="I611" s="457"/>
      <c r="J611" s="457"/>
      <c r="K611" s="457"/>
      <c r="L611" s="457"/>
      <c r="M611" s="457"/>
      <c r="N611" s="457"/>
      <c r="O611" s="457"/>
      <c r="P611" s="457"/>
      <c r="Q611" s="457"/>
      <c r="R611" s="457"/>
      <c r="S611" s="457"/>
      <c r="T611" s="457"/>
      <c r="U611" s="457"/>
      <c r="V611" s="457"/>
      <c r="W611" s="457"/>
      <c r="X611" s="457"/>
      <c r="Y611" s="457"/>
      <c r="Z611" s="457"/>
      <c r="AA611" s="457"/>
      <c r="AB611" s="457"/>
      <c r="AC611" s="457"/>
      <c r="AD611" s="457"/>
      <c r="AE611" s="457"/>
      <c r="AF611" s="457"/>
      <c r="AG611" s="457"/>
      <c r="AH611" s="457"/>
      <c r="AI611" s="457"/>
      <c r="AJ611" s="457"/>
      <c r="AK611" s="457"/>
      <c r="AL611" s="457"/>
      <c r="AM611" s="457"/>
      <c r="AN611" s="457"/>
      <c r="AO611" s="457"/>
      <c r="AP611" s="457"/>
      <c r="AQ611" s="457"/>
      <c r="AR611" s="457"/>
    </row>
    <row r="612" spans="1:44" ht="15.75" customHeight="1">
      <c r="A612" s="457"/>
      <c r="B612" s="487"/>
      <c r="C612" s="458"/>
      <c r="D612" s="458"/>
      <c r="E612" s="458"/>
      <c r="F612" s="457"/>
      <c r="G612" s="457"/>
      <c r="H612" s="457"/>
      <c r="I612" s="457"/>
      <c r="J612" s="457"/>
      <c r="K612" s="457"/>
      <c r="L612" s="457"/>
      <c r="M612" s="457"/>
      <c r="N612" s="457"/>
      <c r="O612" s="457"/>
      <c r="P612" s="457"/>
      <c r="Q612" s="457"/>
      <c r="R612" s="457"/>
      <c r="S612" s="457"/>
      <c r="T612" s="457"/>
      <c r="U612" s="457"/>
      <c r="V612" s="457"/>
      <c r="W612" s="457"/>
      <c r="X612" s="457"/>
      <c r="Y612" s="457"/>
      <c r="Z612" s="457"/>
      <c r="AA612" s="457"/>
      <c r="AB612" s="457"/>
      <c r="AC612" s="457"/>
      <c r="AD612" s="457"/>
      <c r="AE612" s="457"/>
      <c r="AF612" s="457"/>
      <c r="AG612" s="457"/>
      <c r="AH612" s="457"/>
      <c r="AI612" s="457"/>
      <c r="AJ612" s="457"/>
      <c r="AK612" s="457"/>
      <c r="AL612" s="457"/>
      <c r="AM612" s="457"/>
      <c r="AN612" s="457"/>
      <c r="AO612" s="457"/>
      <c r="AP612" s="457"/>
      <c r="AQ612" s="457"/>
      <c r="AR612" s="457"/>
    </row>
    <row r="613" spans="1:44" ht="15.75" customHeight="1">
      <c r="A613" s="457"/>
      <c r="B613" s="487"/>
      <c r="C613" s="458"/>
      <c r="D613" s="458"/>
      <c r="E613" s="458"/>
      <c r="F613" s="457"/>
      <c r="G613" s="457"/>
      <c r="H613" s="457"/>
      <c r="I613" s="457"/>
      <c r="J613" s="457"/>
      <c r="K613" s="457"/>
      <c r="L613" s="457"/>
      <c r="M613" s="457"/>
      <c r="N613" s="457"/>
      <c r="O613" s="457"/>
      <c r="P613" s="457"/>
      <c r="Q613" s="457"/>
      <c r="R613" s="457"/>
      <c r="S613" s="457"/>
      <c r="T613" s="457"/>
      <c r="U613" s="457"/>
      <c r="V613" s="457"/>
      <c r="W613" s="457"/>
      <c r="X613" s="457"/>
      <c r="Y613" s="457"/>
      <c r="Z613" s="457"/>
      <c r="AA613" s="457"/>
      <c r="AB613" s="457"/>
      <c r="AC613" s="457"/>
      <c r="AD613" s="457"/>
      <c r="AE613" s="457"/>
      <c r="AF613" s="457"/>
      <c r="AG613" s="457"/>
      <c r="AH613" s="457"/>
      <c r="AI613" s="457"/>
      <c r="AJ613" s="457"/>
      <c r="AK613" s="457"/>
      <c r="AL613" s="457"/>
      <c r="AM613" s="457"/>
      <c r="AN613" s="457"/>
      <c r="AO613" s="457"/>
      <c r="AP613" s="457"/>
      <c r="AQ613" s="457"/>
      <c r="AR613" s="457"/>
    </row>
    <row r="614" spans="1:44" ht="15.75" customHeight="1">
      <c r="A614" s="457"/>
      <c r="B614" s="487"/>
      <c r="C614" s="458"/>
      <c r="D614" s="458"/>
      <c r="E614" s="458"/>
      <c r="F614" s="457"/>
      <c r="G614" s="457"/>
      <c r="H614" s="457"/>
      <c r="I614" s="457"/>
      <c r="J614" s="457"/>
      <c r="K614" s="457"/>
      <c r="L614" s="457"/>
      <c r="M614" s="457"/>
      <c r="N614" s="457"/>
      <c r="O614" s="457"/>
      <c r="P614" s="457"/>
      <c r="Q614" s="457"/>
      <c r="R614" s="457"/>
      <c r="S614" s="457"/>
      <c r="T614" s="457"/>
      <c r="U614" s="457"/>
      <c r="V614" s="457"/>
      <c r="W614" s="457"/>
      <c r="X614" s="457"/>
      <c r="Y614" s="457"/>
      <c r="Z614" s="457"/>
      <c r="AA614" s="457"/>
      <c r="AB614" s="457"/>
      <c r="AC614" s="457"/>
      <c r="AD614" s="457"/>
      <c r="AE614" s="457"/>
      <c r="AF614" s="457"/>
      <c r="AG614" s="457"/>
      <c r="AH614" s="457"/>
      <c r="AI614" s="457"/>
      <c r="AJ614" s="457"/>
      <c r="AK614" s="457"/>
      <c r="AL614" s="457"/>
      <c r="AM614" s="457"/>
      <c r="AN614" s="457"/>
      <c r="AO614" s="457"/>
      <c r="AP614" s="457"/>
      <c r="AQ614" s="457"/>
      <c r="AR614" s="457"/>
    </row>
    <row r="615" spans="1:44" ht="15.75" customHeight="1">
      <c r="A615" s="457"/>
      <c r="B615" s="487"/>
      <c r="C615" s="458"/>
      <c r="D615" s="458"/>
      <c r="E615" s="458"/>
      <c r="F615" s="457"/>
      <c r="G615" s="457"/>
      <c r="H615" s="457"/>
      <c r="I615" s="457"/>
      <c r="J615" s="457"/>
      <c r="K615" s="457"/>
      <c r="L615" s="457"/>
      <c r="M615" s="457"/>
      <c r="N615" s="457"/>
      <c r="O615" s="457"/>
      <c r="P615" s="457"/>
      <c r="Q615" s="457"/>
      <c r="R615" s="457"/>
      <c r="S615" s="457"/>
      <c r="T615" s="457"/>
      <c r="U615" s="457"/>
      <c r="V615" s="457"/>
      <c r="W615" s="457"/>
      <c r="X615" s="457"/>
      <c r="Y615" s="457"/>
      <c r="Z615" s="457"/>
      <c r="AA615" s="457"/>
      <c r="AB615" s="457"/>
      <c r="AC615" s="457"/>
      <c r="AD615" s="457"/>
      <c r="AE615" s="457"/>
      <c r="AF615" s="457"/>
      <c r="AG615" s="457"/>
      <c r="AH615" s="457"/>
      <c r="AI615" s="457"/>
      <c r="AJ615" s="457"/>
      <c r="AK615" s="457"/>
      <c r="AL615" s="457"/>
      <c r="AM615" s="457"/>
      <c r="AN615" s="457"/>
      <c r="AO615" s="457"/>
      <c r="AP615" s="457"/>
      <c r="AQ615" s="457"/>
      <c r="AR615" s="457"/>
    </row>
    <row r="616" spans="1:44" ht="15.75" customHeight="1">
      <c r="A616" s="457"/>
      <c r="B616" s="487"/>
      <c r="C616" s="458"/>
      <c r="D616" s="458"/>
      <c r="E616" s="458"/>
      <c r="F616" s="457"/>
      <c r="G616" s="457"/>
      <c r="H616" s="457"/>
      <c r="I616" s="457"/>
      <c r="J616" s="457"/>
      <c r="K616" s="457"/>
      <c r="L616" s="457"/>
      <c r="M616" s="457"/>
      <c r="N616" s="457"/>
      <c r="O616" s="457"/>
      <c r="P616" s="457"/>
      <c r="Q616" s="457"/>
      <c r="R616" s="457"/>
      <c r="S616" s="457"/>
      <c r="T616" s="457"/>
      <c r="U616" s="457"/>
      <c r="V616" s="457"/>
      <c r="W616" s="457"/>
      <c r="X616" s="457"/>
      <c r="Y616" s="457"/>
      <c r="Z616" s="457"/>
      <c r="AA616" s="457"/>
      <c r="AB616" s="457"/>
      <c r="AC616" s="457"/>
      <c r="AD616" s="457"/>
      <c r="AE616" s="457"/>
      <c r="AF616" s="457"/>
      <c r="AG616" s="457"/>
      <c r="AH616" s="457"/>
      <c r="AI616" s="457"/>
      <c r="AJ616" s="457"/>
      <c r="AK616" s="457"/>
      <c r="AL616" s="457"/>
      <c r="AM616" s="457"/>
      <c r="AN616" s="457"/>
      <c r="AO616" s="457"/>
      <c r="AP616" s="457"/>
      <c r="AQ616" s="457"/>
      <c r="AR616" s="457"/>
    </row>
    <row r="617" spans="1:44" ht="15.75" customHeight="1">
      <c r="A617" s="457"/>
      <c r="B617" s="487"/>
      <c r="C617" s="458"/>
      <c r="D617" s="458"/>
      <c r="E617" s="458"/>
      <c r="F617" s="457"/>
      <c r="G617" s="457"/>
      <c r="H617" s="457"/>
      <c r="I617" s="457"/>
      <c r="J617" s="457"/>
      <c r="K617" s="457"/>
      <c r="L617" s="457"/>
      <c r="M617" s="457"/>
      <c r="N617" s="457"/>
      <c r="O617" s="457"/>
      <c r="P617" s="457"/>
      <c r="Q617" s="457"/>
      <c r="R617" s="457"/>
      <c r="S617" s="457"/>
      <c r="T617" s="457"/>
      <c r="U617" s="457"/>
      <c r="V617" s="457"/>
      <c r="W617" s="457"/>
      <c r="X617" s="457"/>
      <c r="Y617" s="457"/>
      <c r="Z617" s="457"/>
      <c r="AA617" s="457"/>
      <c r="AB617" s="457"/>
      <c r="AC617" s="457"/>
      <c r="AD617" s="457"/>
      <c r="AE617" s="457"/>
      <c r="AF617" s="457"/>
      <c r="AG617" s="457"/>
      <c r="AH617" s="457"/>
      <c r="AI617" s="457"/>
      <c r="AJ617" s="457"/>
      <c r="AK617" s="457"/>
      <c r="AL617" s="457"/>
      <c r="AM617" s="457"/>
      <c r="AN617" s="457"/>
      <c r="AO617" s="457"/>
      <c r="AP617" s="457"/>
      <c r="AQ617" s="457"/>
      <c r="AR617" s="457"/>
    </row>
    <row r="618" spans="1:44" ht="15.75" customHeight="1">
      <c r="A618" s="457"/>
      <c r="B618" s="487"/>
      <c r="C618" s="458"/>
      <c r="D618" s="458"/>
      <c r="E618" s="458"/>
      <c r="F618" s="457"/>
      <c r="G618" s="457"/>
      <c r="H618" s="457"/>
      <c r="I618" s="457"/>
      <c r="J618" s="457"/>
      <c r="K618" s="457"/>
      <c r="L618" s="457"/>
      <c r="M618" s="457"/>
      <c r="N618" s="457"/>
      <c r="O618" s="457"/>
      <c r="P618" s="457"/>
      <c r="Q618" s="457"/>
      <c r="R618" s="457"/>
      <c r="S618" s="457"/>
      <c r="T618" s="457"/>
      <c r="U618" s="457"/>
      <c r="V618" s="457"/>
      <c r="W618" s="457"/>
      <c r="X618" s="457"/>
      <c r="Y618" s="457"/>
      <c r="Z618" s="457"/>
      <c r="AA618" s="457"/>
      <c r="AB618" s="457"/>
      <c r="AC618" s="457"/>
      <c r="AD618" s="457"/>
      <c r="AE618" s="457"/>
      <c r="AF618" s="457"/>
      <c r="AG618" s="457"/>
      <c r="AH618" s="457"/>
      <c r="AI618" s="457"/>
      <c r="AJ618" s="457"/>
      <c r="AK618" s="457"/>
      <c r="AL618" s="457"/>
      <c r="AM618" s="457"/>
      <c r="AN618" s="457"/>
      <c r="AO618" s="457"/>
      <c r="AP618" s="457"/>
      <c r="AQ618" s="457"/>
      <c r="AR618" s="457"/>
    </row>
    <row r="619" spans="1:44" ht="15.75" customHeight="1">
      <c r="A619" s="457"/>
      <c r="B619" s="487"/>
      <c r="C619" s="458"/>
      <c r="D619" s="458"/>
      <c r="E619" s="458"/>
      <c r="F619" s="457"/>
      <c r="G619" s="457"/>
      <c r="H619" s="457"/>
      <c r="I619" s="457"/>
      <c r="J619" s="457"/>
      <c r="K619" s="457"/>
      <c r="L619" s="457"/>
      <c r="M619" s="457"/>
      <c r="N619" s="457"/>
      <c r="O619" s="457"/>
      <c r="P619" s="457"/>
      <c r="Q619" s="457"/>
      <c r="R619" s="457"/>
      <c r="S619" s="457"/>
      <c r="T619" s="457"/>
      <c r="U619" s="457"/>
      <c r="V619" s="457"/>
      <c r="W619" s="457"/>
      <c r="X619" s="457"/>
      <c r="Y619" s="457"/>
      <c r="Z619" s="457"/>
      <c r="AA619" s="457"/>
      <c r="AB619" s="457"/>
      <c r="AC619" s="457"/>
      <c r="AD619" s="457"/>
      <c r="AE619" s="457"/>
      <c r="AF619" s="457"/>
      <c r="AG619" s="457"/>
      <c r="AH619" s="457"/>
      <c r="AI619" s="457"/>
      <c r="AJ619" s="457"/>
      <c r="AK619" s="457"/>
      <c r="AL619" s="457"/>
      <c r="AM619" s="457"/>
      <c r="AN619" s="457"/>
      <c r="AO619" s="457"/>
      <c r="AP619" s="457"/>
      <c r="AQ619" s="457"/>
      <c r="AR619" s="457"/>
    </row>
    <row r="620" spans="1:44" ht="15.75" customHeight="1">
      <c r="A620" s="457"/>
      <c r="B620" s="487"/>
      <c r="C620" s="458"/>
      <c r="D620" s="458"/>
      <c r="E620" s="458"/>
      <c r="F620" s="457"/>
      <c r="G620" s="457"/>
      <c r="H620" s="457"/>
      <c r="I620" s="457"/>
      <c r="J620" s="457"/>
      <c r="K620" s="457"/>
      <c r="L620" s="457"/>
      <c r="M620" s="457"/>
      <c r="N620" s="457"/>
      <c r="O620" s="457"/>
      <c r="P620" s="457"/>
      <c r="Q620" s="457"/>
      <c r="R620" s="457"/>
      <c r="S620" s="457"/>
      <c r="T620" s="457"/>
      <c r="U620" s="457"/>
      <c r="V620" s="457"/>
      <c r="W620" s="457"/>
      <c r="X620" s="457"/>
      <c r="Y620" s="457"/>
      <c r="Z620" s="457"/>
      <c r="AA620" s="457"/>
      <c r="AB620" s="457"/>
      <c r="AC620" s="457"/>
      <c r="AD620" s="457"/>
      <c r="AE620" s="457"/>
      <c r="AF620" s="457"/>
      <c r="AG620" s="457"/>
      <c r="AH620" s="457"/>
      <c r="AI620" s="457"/>
      <c r="AJ620" s="457"/>
      <c r="AK620" s="457"/>
      <c r="AL620" s="457"/>
      <c r="AM620" s="457"/>
      <c r="AN620" s="457"/>
      <c r="AO620" s="457"/>
      <c r="AP620" s="457"/>
      <c r="AQ620" s="457"/>
      <c r="AR620" s="457"/>
    </row>
    <row r="621" spans="1:44" ht="15.75" customHeight="1">
      <c r="A621" s="457"/>
      <c r="B621" s="487"/>
      <c r="C621" s="458"/>
      <c r="D621" s="458"/>
      <c r="E621" s="458"/>
      <c r="F621" s="457"/>
      <c r="G621" s="457"/>
      <c r="H621" s="457"/>
      <c r="I621" s="457"/>
      <c r="J621" s="457"/>
      <c r="K621" s="457"/>
      <c r="L621" s="457"/>
      <c r="M621" s="457"/>
      <c r="N621" s="457"/>
      <c r="O621" s="457"/>
      <c r="P621" s="457"/>
      <c r="Q621" s="457"/>
      <c r="R621" s="457"/>
      <c r="S621" s="457"/>
      <c r="T621" s="457"/>
      <c r="U621" s="457"/>
      <c r="V621" s="457"/>
      <c r="W621" s="457"/>
      <c r="X621" s="457"/>
      <c r="Y621" s="457"/>
      <c r="Z621" s="457"/>
      <c r="AA621" s="457"/>
      <c r="AB621" s="457"/>
      <c r="AC621" s="457"/>
      <c r="AD621" s="457"/>
      <c r="AE621" s="457"/>
      <c r="AF621" s="457"/>
      <c r="AG621" s="457"/>
      <c r="AH621" s="457"/>
      <c r="AI621" s="457"/>
      <c r="AJ621" s="457"/>
      <c r="AK621" s="457"/>
      <c r="AL621" s="457"/>
      <c r="AM621" s="457"/>
      <c r="AN621" s="457"/>
      <c r="AO621" s="457"/>
      <c r="AP621" s="457"/>
      <c r="AQ621" s="457"/>
      <c r="AR621" s="457"/>
    </row>
    <row r="622" spans="1:44" ht="15.75" customHeight="1">
      <c r="A622" s="457"/>
      <c r="B622" s="487"/>
      <c r="C622" s="458"/>
      <c r="D622" s="458"/>
      <c r="E622" s="458"/>
      <c r="F622" s="457"/>
      <c r="G622" s="457"/>
      <c r="H622" s="457"/>
      <c r="I622" s="457"/>
      <c r="J622" s="457"/>
      <c r="K622" s="457"/>
      <c r="L622" s="457"/>
      <c r="M622" s="457"/>
      <c r="N622" s="457"/>
      <c r="O622" s="457"/>
      <c r="P622" s="457"/>
      <c r="Q622" s="457"/>
      <c r="R622" s="457"/>
      <c r="S622" s="457"/>
      <c r="T622" s="457"/>
      <c r="U622" s="457"/>
      <c r="V622" s="457"/>
      <c r="W622" s="457"/>
      <c r="X622" s="457"/>
      <c r="Y622" s="457"/>
      <c r="Z622" s="457"/>
      <c r="AA622" s="457"/>
      <c r="AB622" s="457"/>
      <c r="AC622" s="457"/>
      <c r="AD622" s="457"/>
      <c r="AE622" s="457"/>
      <c r="AF622" s="457"/>
      <c r="AG622" s="457"/>
      <c r="AH622" s="457"/>
      <c r="AI622" s="457"/>
      <c r="AJ622" s="457"/>
      <c r="AK622" s="457"/>
      <c r="AL622" s="457"/>
      <c r="AM622" s="457"/>
      <c r="AN622" s="457"/>
      <c r="AO622" s="457"/>
      <c r="AP622" s="457"/>
      <c r="AQ622" s="457"/>
      <c r="AR622" s="457"/>
    </row>
    <row r="623" spans="1:44" ht="15.75" customHeight="1">
      <c r="A623" s="457"/>
      <c r="B623" s="487"/>
      <c r="C623" s="458"/>
      <c r="D623" s="458"/>
      <c r="E623" s="458"/>
      <c r="F623" s="457"/>
      <c r="G623" s="457"/>
      <c r="H623" s="457"/>
      <c r="I623" s="457"/>
      <c r="J623" s="457"/>
      <c r="K623" s="457"/>
      <c r="L623" s="457"/>
      <c r="M623" s="457"/>
      <c r="N623" s="457"/>
      <c r="O623" s="457"/>
      <c r="P623" s="457"/>
      <c r="Q623" s="457"/>
      <c r="R623" s="457"/>
      <c r="S623" s="457"/>
      <c r="T623" s="457"/>
      <c r="U623" s="457"/>
      <c r="V623" s="457"/>
      <c r="W623" s="457"/>
      <c r="X623" s="457"/>
      <c r="Y623" s="457"/>
      <c r="Z623" s="457"/>
      <c r="AA623" s="457"/>
      <c r="AB623" s="457"/>
      <c r="AC623" s="457"/>
      <c r="AD623" s="457"/>
      <c r="AE623" s="457"/>
      <c r="AF623" s="457"/>
      <c r="AG623" s="457"/>
      <c r="AH623" s="457"/>
      <c r="AI623" s="457"/>
      <c r="AJ623" s="457"/>
      <c r="AK623" s="457"/>
      <c r="AL623" s="457"/>
      <c r="AM623" s="457"/>
      <c r="AN623" s="457"/>
      <c r="AO623" s="457"/>
      <c r="AP623" s="457"/>
      <c r="AQ623" s="457"/>
      <c r="AR623" s="457"/>
    </row>
    <row r="624" spans="1:44" ht="15.75" customHeight="1">
      <c r="A624" s="457"/>
      <c r="B624" s="487"/>
      <c r="C624" s="458"/>
      <c r="D624" s="458"/>
      <c r="E624" s="458"/>
      <c r="F624" s="457"/>
      <c r="G624" s="457"/>
      <c r="H624" s="457"/>
      <c r="I624" s="457"/>
      <c r="J624" s="457"/>
      <c r="K624" s="457"/>
      <c r="L624" s="457"/>
      <c r="M624" s="457"/>
      <c r="N624" s="457"/>
      <c r="O624" s="457"/>
      <c r="P624" s="457"/>
      <c r="Q624" s="457"/>
      <c r="R624" s="457"/>
      <c r="S624" s="457"/>
      <c r="T624" s="457"/>
      <c r="U624" s="457"/>
      <c r="V624" s="457"/>
      <c r="W624" s="457"/>
      <c r="X624" s="457"/>
      <c r="Y624" s="457"/>
      <c r="Z624" s="457"/>
      <c r="AA624" s="457"/>
      <c r="AB624" s="457"/>
      <c r="AC624" s="457"/>
      <c r="AD624" s="457"/>
      <c r="AE624" s="457"/>
      <c r="AF624" s="457"/>
      <c r="AG624" s="457"/>
      <c r="AH624" s="457"/>
      <c r="AI624" s="457"/>
      <c r="AJ624" s="457"/>
      <c r="AK624" s="457"/>
      <c r="AL624" s="457"/>
      <c r="AM624" s="457"/>
      <c r="AN624" s="457"/>
      <c r="AO624" s="457"/>
      <c r="AP624" s="457"/>
      <c r="AQ624" s="457"/>
      <c r="AR624" s="457"/>
    </row>
    <row r="625" spans="1:44" ht="15.75" customHeight="1">
      <c r="A625" s="457"/>
      <c r="B625" s="487"/>
      <c r="C625" s="458"/>
      <c r="D625" s="458"/>
      <c r="E625" s="458"/>
      <c r="F625" s="457"/>
      <c r="G625" s="457"/>
      <c r="H625" s="457"/>
      <c r="I625" s="457"/>
      <c r="J625" s="457"/>
      <c r="K625" s="457"/>
      <c r="L625" s="457"/>
      <c r="M625" s="457"/>
      <c r="N625" s="457"/>
      <c r="O625" s="457"/>
      <c r="P625" s="457"/>
      <c r="Q625" s="457"/>
      <c r="R625" s="457"/>
      <c r="S625" s="457"/>
      <c r="T625" s="457"/>
      <c r="U625" s="457"/>
      <c r="V625" s="457"/>
      <c r="W625" s="457"/>
      <c r="X625" s="457"/>
      <c r="Y625" s="457"/>
      <c r="Z625" s="457"/>
      <c r="AA625" s="457"/>
      <c r="AB625" s="457"/>
      <c r="AC625" s="457"/>
      <c r="AD625" s="457"/>
      <c r="AE625" s="457"/>
      <c r="AF625" s="457"/>
      <c r="AG625" s="457"/>
      <c r="AH625" s="457"/>
      <c r="AI625" s="457"/>
      <c r="AJ625" s="457"/>
      <c r="AK625" s="457"/>
      <c r="AL625" s="457"/>
      <c r="AM625" s="457"/>
      <c r="AN625" s="457"/>
      <c r="AO625" s="457"/>
      <c r="AP625" s="457"/>
      <c r="AQ625" s="457"/>
      <c r="AR625" s="457"/>
    </row>
    <row r="626" spans="1:44" ht="15.75" customHeight="1">
      <c r="A626" s="457"/>
      <c r="B626" s="487"/>
      <c r="C626" s="458"/>
      <c r="D626" s="458"/>
      <c r="E626" s="458"/>
      <c r="F626" s="457"/>
      <c r="G626" s="457"/>
      <c r="H626" s="457"/>
      <c r="I626" s="457"/>
      <c r="J626" s="457"/>
      <c r="K626" s="457"/>
      <c r="L626" s="457"/>
      <c r="M626" s="457"/>
      <c r="N626" s="457"/>
      <c r="O626" s="457"/>
      <c r="P626" s="457"/>
      <c r="Q626" s="457"/>
      <c r="R626" s="457"/>
      <c r="S626" s="457"/>
      <c r="T626" s="457"/>
      <c r="U626" s="457"/>
      <c r="V626" s="457"/>
      <c r="W626" s="457"/>
      <c r="X626" s="457"/>
      <c r="Y626" s="457"/>
      <c r="Z626" s="457"/>
      <c r="AA626" s="457"/>
      <c r="AB626" s="457"/>
      <c r="AC626" s="457"/>
      <c r="AD626" s="457"/>
      <c r="AE626" s="457"/>
      <c r="AF626" s="457"/>
      <c r="AG626" s="457"/>
      <c r="AH626" s="457"/>
      <c r="AI626" s="457"/>
      <c r="AJ626" s="457"/>
      <c r="AK626" s="457"/>
      <c r="AL626" s="457"/>
      <c r="AM626" s="457"/>
      <c r="AN626" s="457"/>
      <c r="AO626" s="457"/>
      <c r="AP626" s="457"/>
      <c r="AQ626" s="457"/>
      <c r="AR626" s="457"/>
    </row>
    <row r="627" spans="1:44" ht="15.75" customHeight="1">
      <c r="A627" s="457"/>
      <c r="B627" s="487"/>
      <c r="C627" s="458"/>
      <c r="D627" s="458"/>
      <c r="E627" s="458"/>
      <c r="F627" s="457"/>
      <c r="G627" s="457"/>
      <c r="H627" s="457"/>
      <c r="I627" s="457"/>
      <c r="J627" s="457"/>
      <c r="K627" s="457"/>
      <c r="L627" s="457"/>
      <c r="M627" s="457"/>
      <c r="N627" s="457"/>
      <c r="O627" s="457"/>
      <c r="P627" s="457"/>
      <c r="Q627" s="457"/>
      <c r="R627" s="457"/>
      <c r="S627" s="457"/>
      <c r="T627" s="457"/>
      <c r="U627" s="457"/>
      <c r="V627" s="457"/>
      <c r="W627" s="457"/>
      <c r="X627" s="457"/>
      <c r="Y627" s="457"/>
      <c r="Z627" s="457"/>
      <c r="AA627" s="457"/>
      <c r="AB627" s="457"/>
      <c r="AC627" s="457"/>
      <c r="AD627" s="457"/>
      <c r="AE627" s="457"/>
      <c r="AF627" s="457"/>
      <c r="AG627" s="457"/>
      <c r="AH627" s="457"/>
      <c r="AI627" s="457"/>
      <c r="AJ627" s="457"/>
      <c r="AK627" s="457"/>
      <c r="AL627" s="457"/>
      <c r="AM627" s="457"/>
      <c r="AN627" s="457"/>
      <c r="AO627" s="457"/>
      <c r="AP627" s="457"/>
      <c r="AQ627" s="457"/>
      <c r="AR627" s="457"/>
    </row>
    <row r="628" spans="1:44" ht="15.75" customHeight="1">
      <c r="A628" s="457"/>
      <c r="B628" s="487"/>
      <c r="C628" s="458"/>
      <c r="D628" s="458"/>
      <c r="E628" s="458"/>
      <c r="F628" s="457"/>
      <c r="G628" s="457"/>
      <c r="H628" s="457"/>
      <c r="I628" s="457"/>
      <c r="J628" s="457"/>
      <c r="K628" s="457"/>
      <c r="L628" s="457"/>
      <c r="M628" s="457"/>
      <c r="N628" s="457"/>
      <c r="O628" s="457"/>
      <c r="P628" s="457"/>
      <c r="Q628" s="457"/>
      <c r="R628" s="457"/>
      <c r="S628" s="457"/>
      <c r="T628" s="457"/>
      <c r="U628" s="457"/>
      <c r="V628" s="457"/>
      <c r="W628" s="457"/>
      <c r="X628" s="457"/>
      <c r="Y628" s="457"/>
      <c r="Z628" s="457"/>
      <c r="AA628" s="457"/>
      <c r="AB628" s="457"/>
      <c r="AC628" s="457"/>
      <c r="AD628" s="457"/>
      <c r="AE628" s="457"/>
      <c r="AF628" s="457"/>
      <c r="AG628" s="457"/>
      <c r="AH628" s="457"/>
      <c r="AI628" s="457"/>
      <c r="AJ628" s="457"/>
      <c r="AK628" s="457"/>
      <c r="AL628" s="457"/>
      <c r="AM628" s="457"/>
      <c r="AN628" s="457"/>
      <c r="AO628" s="457"/>
      <c r="AP628" s="457"/>
      <c r="AQ628" s="457"/>
      <c r="AR628" s="457"/>
    </row>
    <row r="629" spans="1:44" ht="15.75" customHeight="1">
      <c r="A629" s="457"/>
      <c r="B629" s="487"/>
      <c r="C629" s="458"/>
      <c r="D629" s="458"/>
      <c r="E629" s="458"/>
      <c r="F629" s="457"/>
      <c r="G629" s="457"/>
      <c r="H629" s="457"/>
      <c r="I629" s="457"/>
      <c r="J629" s="457"/>
      <c r="K629" s="457"/>
      <c r="L629" s="457"/>
      <c r="M629" s="457"/>
      <c r="N629" s="457"/>
      <c r="O629" s="457"/>
      <c r="P629" s="457"/>
      <c r="Q629" s="457"/>
      <c r="R629" s="457"/>
      <c r="S629" s="457"/>
      <c r="T629" s="457"/>
      <c r="U629" s="457"/>
      <c r="V629" s="457"/>
      <c r="W629" s="457"/>
      <c r="X629" s="457"/>
      <c r="Y629" s="457"/>
      <c r="Z629" s="457"/>
      <c r="AA629" s="457"/>
      <c r="AB629" s="457"/>
      <c r="AC629" s="457"/>
      <c r="AD629" s="457"/>
      <c r="AE629" s="457"/>
      <c r="AF629" s="457"/>
      <c r="AG629" s="457"/>
      <c r="AH629" s="457"/>
      <c r="AI629" s="457"/>
      <c r="AJ629" s="457"/>
      <c r="AK629" s="457"/>
      <c r="AL629" s="457"/>
      <c r="AM629" s="457"/>
      <c r="AN629" s="457"/>
      <c r="AO629" s="457"/>
      <c r="AP629" s="457"/>
      <c r="AQ629" s="457"/>
      <c r="AR629" s="457"/>
    </row>
    <row r="630" spans="1:44" ht="15.75" customHeight="1">
      <c r="A630" s="457"/>
      <c r="B630" s="487"/>
      <c r="C630" s="458"/>
      <c r="D630" s="458"/>
      <c r="E630" s="458"/>
      <c r="F630" s="457"/>
      <c r="G630" s="457"/>
      <c r="H630" s="457"/>
      <c r="I630" s="457"/>
      <c r="J630" s="457"/>
      <c r="K630" s="457"/>
      <c r="L630" s="457"/>
      <c r="M630" s="457"/>
      <c r="N630" s="457"/>
      <c r="O630" s="457"/>
      <c r="P630" s="457"/>
      <c r="Q630" s="457"/>
      <c r="R630" s="457"/>
      <c r="S630" s="457"/>
      <c r="T630" s="457"/>
      <c r="U630" s="457"/>
      <c r="V630" s="457"/>
      <c r="W630" s="457"/>
      <c r="X630" s="457"/>
      <c r="Y630" s="457"/>
      <c r="Z630" s="457"/>
      <c r="AA630" s="457"/>
      <c r="AB630" s="457"/>
      <c r="AC630" s="457"/>
      <c r="AD630" s="457"/>
      <c r="AE630" s="457"/>
      <c r="AF630" s="457"/>
      <c r="AG630" s="457"/>
      <c r="AH630" s="457"/>
      <c r="AI630" s="457"/>
      <c r="AJ630" s="457"/>
      <c r="AK630" s="457"/>
      <c r="AL630" s="457"/>
      <c r="AM630" s="457"/>
      <c r="AN630" s="457"/>
      <c r="AO630" s="457"/>
      <c r="AP630" s="457"/>
      <c r="AQ630" s="457"/>
      <c r="AR630" s="457"/>
    </row>
    <row r="631" spans="1:44" ht="15.75" customHeight="1">
      <c r="A631" s="457"/>
      <c r="B631" s="487"/>
      <c r="C631" s="458"/>
      <c r="D631" s="458"/>
      <c r="E631" s="458"/>
      <c r="F631" s="457"/>
      <c r="G631" s="457"/>
      <c r="H631" s="457"/>
      <c r="I631" s="457"/>
      <c r="J631" s="457"/>
      <c r="K631" s="457"/>
      <c r="L631" s="457"/>
      <c r="M631" s="457"/>
      <c r="N631" s="457"/>
      <c r="O631" s="457"/>
      <c r="P631" s="457"/>
      <c r="Q631" s="457"/>
      <c r="R631" s="457"/>
      <c r="S631" s="457"/>
      <c r="T631" s="457"/>
      <c r="U631" s="457"/>
      <c r="V631" s="457"/>
      <c r="W631" s="457"/>
      <c r="X631" s="457"/>
      <c r="Y631" s="457"/>
      <c r="Z631" s="457"/>
      <c r="AA631" s="457"/>
      <c r="AB631" s="457"/>
      <c r="AC631" s="457"/>
      <c r="AD631" s="457"/>
      <c r="AE631" s="457"/>
      <c r="AF631" s="457"/>
      <c r="AG631" s="457"/>
      <c r="AH631" s="457"/>
      <c r="AI631" s="457"/>
      <c r="AJ631" s="457"/>
      <c r="AK631" s="457"/>
      <c r="AL631" s="457"/>
      <c r="AM631" s="457"/>
      <c r="AN631" s="457"/>
      <c r="AO631" s="457"/>
      <c r="AP631" s="457"/>
      <c r="AQ631" s="457"/>
      <c r="AR631" s="457"/>
    </row>
    <row r="632" spans="1:44" ht="15.75" customHeight="1">
      <c r="A632" s="457"/>
      <c r="B632" s="487"/>
      <c r="C632" s="458"/>
      <c r="D632" s="458"/>
      <c r="E632" s="458"/>
      <c r="F632" s="457"/>
      <c r="G632" s="457"/>
      <c r="H632" s="457"/>
      <c r="I632" s="457"/>
      <c r="J632" s="457"/>
      <c r="K632" s="457"/>
      <c r="L632" s="457"/>
      <c r="M632" s="457"/>
      <c r="N632" s="457"/>
      <c r="O632" s="457"/>
      <c r="P632" s="457"/>
      <c r="Q632" s="457"/>
      <c r="R632" s="457"/>
      <c r="S632" s="457"/>
      <c r="T632" s="457"/>
      <c r="U632" s="457"/>
      <c r="V632" s="457"/>
      <c r="W632" s="457"/>
      <c r="X632" s="457"/>
      <c r="Y632" s="457"/>
      <c r="Z632" s="457"/>
      <c r="AA632" s="457"/>
      <c r="AB632" s="457"/>
      <c r="AC632" s="457"/>
      <c r="AD632" s="457"/>
      <c r="AE632" s="457"/>
      <c r="AF632" s="457"/>
      <c r="AG632" s="457"/>
      <c r="AH632" s="457"/>
      <c r="AI632" s="457"/>
      <c r="AJ632" s="457"/>
      <c r="AK632" s="457"/>
      <c r="AL632" s="457"/>
      <c r="AM632" s="457"/>
      <c r="AN632" s="457"/>
      <c r="AO632" s="457"/>
      <c r="AP632" s="457"/>
      <c r="AQ632" s="457"/>
      <c r="AR632" s="457"/>
    </row>
    <row r="633" spans="1:44" ht="15.75" customHeight="1">
      <c r="A633" s="457"/>
      <c r="B633" s="487"/>
      <c r="C633" s="458"/>
      <c r="D633" s="458"/>
      <c r="E633" s="458"/>
      <c r="F633" s="457"/>
      <c r="G633" s="457"/>
      <c r="H633" s="457"/>
      <c r="I633" s="457"/>
      <c r="J633" s="457"/>
      <c r="K633" s="457"/>
      <c r="L633" s="457"/>
      <c r="M633" s="457"/>
      <c r="N633" s="457"/>
      <c r="O633" s="457"/>
      <c r="P633" s="457"/>
      <c r="Q633" s="457"/>
      <c r="R633" s="457"/>
      <c r="S633" s="457"/>
      <c r="T633" s="457"/>
      <c r="U633" s="457"/>
      <c r="V633" s="457"/>
      <c r="W633" s="457"/>
      <c r="X633" s="457"/>
      <c r="Y633" s="457"/>
      <c r="Z633" s="457"/>
      <c r="AA633" s="457"/>
      <c r="AB633" s="457"/>
      <c r="AC633" s="457"/>
      <c r="AD633" s="457"/>
      <c r="AE633" s="457"/>
      <c r="AF633" s="457"/>
      <c r="AG633" s="457"/>
      <c r="AH633" s="457"/>
      <c r="AI633" s="457"/>
      <c r="AJ633" s="457"/>
      <c r="AK633" s="457"/>
      <c r="AL633" s="457"/>
      <c r="AM633" s="457"/>
      <c r="AN633" s="457"/>
      <c r="AO633" s="457"/>
      <c r="AP633" s="457"/>
      <c r="AQ633" s="457"/>
      <c r="AR633" s="457"/>
    </row>
    <row r="634" spans="1:44" ht="15.75" customHeight="1">
      <c r="A634" s="457"/>
      <c r="B634" s="487"/>
      <c r="C634" s="458"/>
      <c r="D634" s="458"/>
      <c r="E634" s="458"/>
      <c r="F634" s="457"/>
      <c r="G634" s="457"/>
      <c r="H634" s="457"/>
      <c r="I634" s="457"/>
      <c r="J634" s="457"/>
      <c r="K634" s="457"/>
      <c r="L634" s="457"/>
      <c r="M634" s="457"/>
      <c r="N634" s="457"/>
      <c r="O634" s="457"/>
      <c r="P634" s="457"/>
      <c r="Q634" s="457"/>
      <c r="R634" s="457"/>
      <c r="S634" s="457"/>
      <c r="T634" s="457"/>
      <c r="U634" s="457"/>
      <c r="V634" s="457"/>
      <c r="W634" s="457"/>
      <c r="X634" s="457"/>
      <c r="Y634" s="457"/>
      <c r="Z634" s="457"/>
      <c r="AA634" s="457"/>
      <c r="AB634" s="457"/>
      <c r="AC634" s="457"/>
      <c r="AD634" s="457"/>
      <c r="AE634" s="457"/>
      <c r="AF634" s="457"/>
      <c r="AG634" s="457"/>
      <c r="AH634" s="457"/>
      <c r="AI634" s="457"/>
      <c r="AJ634" s="457"/>
      <c r="AK634" s="457"/>
      <c r="AL634" s="457"/>
      <c r="AM634" s="457"/>
      <c r="AN634" s="457"/>
      <c r="AO634" s="457"/>
      <c r="AP634" s="457"/>
      <c r="AQ634" s="457"/>
      <c r="AR634" s="457"/>
    </row>
    <row r="635" spans="1:44" ht="15.75" customHeight="1">
      <c r="A635" s="457"/>
      <c r="B635" s="487"/>
      <c r="C635" s="458"/>
      <c r="D635" s="458"/>
      <c r="E635" s="458"/>
      <c r="F635" s="457"/>
      <c r="G635" s="457"/>
      <c r="H635" s="457"/>
      <c r="I635" s="457"/>
      <c r="J635" s="457"/>
      <c r="K635" s="457"/>
      <c r="L635" s="457"/>
      <c r="M635" s="457"/>
      <c r="N635" s="457"/>
      <c r="O635" s="457"/>
      <c r="P635" s="457"/>
      <c r="Q635" s="457"/>
      <c r="R635" s="457"/>
      <c r="S635" s="457"/>
      <c r="T635" s="457"/>
      <c r="U635" s="457"/>
      <c r="V635" s="457"/>
      <c r="W635" s="457"/>
      <c r="X635" s="457"/>
      <c r="Y635" s="457"/>
      <c r="Z635" s="457"/>
      <c r="AA635" s="457"/>
      <c r="AB635" s="457"/>
      <c r="AC635" s="457"/>
      <c r="AD635" s="457"/>
      <c r="AE635" s="457"/>
      <c r="AF635" s="457"/>
      <c r="AG635" s="457"/>
      <c r="AH635" s="457"/>
      <c r="AI635" s="457"/>
      <c r="AJ635" s="457"/>
      <c r="AK635" s="457"/>
      <c r="AL635" s="457"/>
      <c r="AM635" s="457"/>
      <c r="AN635" s="457"/>
      <c r="AO635" s="457"/>
      <c r="AP635" s="457"/>
      <c r="AQ635" s="457"/>
      <c r="AR635" s="457"/>
    </row>
    <row r="636" spans="1:44" ht="15.75" customHeight="1">
      <c r="A636" s="457"/>
      <c r="B636" s="487"/>
      <c r="C636" s="458"/>
      <c r="D636" s="458"/>
      <c r="E636" s="458"/>
      <c r="F636" s="457"/>
      <c r="G636" s="457"/>
      <c r="H636" s="457"/>
      <c r="I636" s="457"/>
      <c r="J636" s="457"/>
      <c r="K636" s="457"/>
      <c r="L636" s="457"/>
      <c r="M636" s="457"/>
      <c r="N636" s="457"/>
      <c r="O636" s="457"/>
      <c r="P636" s="457"/>
      <c r="Q636" s="457"/>
      <c r="R636" s="457"/>
      <c r="S636" s="457"/>
      <c r="T636" s="457"/>
      <c r="U636" s="457"/>
      <c r="V636" s="457"/>
      <c r="W636" s="457"/>
      <c r="X636" s="457"/>
      <c r="Y636" s="457"/>
      <c r="Z636" s="457"/>
      <c r="AA636" s="457"/>
      <c r="AB636" s="457"/>
      <c r="AC636" s="457"/>
      <c r="AD636" s="457"/>
      <c r="AE636" s="457"/>
      <c r="AF636" s="457"/>
      <c r="AG636" s="457"/>
      <c r="AH636" s="457"/>
      <c r="AI636" s="457"/>
      <c r="AJ636" s="457"/>
      <c r="AK636" s="457"/>
      <c r="AL636" s="457"/>
      <c r="AM636" s="457"/>
      <c r="AN636" s="457"/>
      <c r="AO636" s="457"/>
      <c r="AP636" s="457"/>
      <c r="AQ636" s="457"/>
      <c r="AR636" s="457"/>
    </row>
    <row r="637" spans="1:44" ht="15.75" customHeight="1">
      <c r="A637" s="457"/>
      <c r="B637" s="487"/>
      <c r="C637" s="458"/>
      <c r="D637" s="458"/>
      <c r="E637" s="458"/>
      <c r="F637" s="457"/>
      <c r="G637" s="457"/>
      <c r="H637" s="457"/>
      <c r="I637" s="457"/>
      <c r="J637" s="457"/>
      <c r="K637" s="457"/>
      <c r="L637" s="457"/>
      <c r="M637" s="457"/>
      <c r="N637" s="457"/>
      <c r="O637" s="457"/>
      <c r="P637" s="457"/>
      <c r="Q637" s="457"/>
      <c r="R637" s="457"/>
      <c r="S637" s="457"/>
      <c r="T637" s="457"/>
      <c r="U637" s="457"/>
      <c r="V637" s="457"/>
      <c r="W637" s="457"/>
      <c r="X637" s="457"/>
      <c r="Y637" s="457"/>
      <c r="Z637" s="457"/>
      <c r="AA637" s="457"/>
      <c r="AB637" s="457"/>
      <c r="AC637" s="457"/>
      <c r="AD637" s="457"/>
      <c r="AE637" s="457"/>
      <c r="AF637" s="457"/>
      <c r="AG637" s="457"/>
      <c r="AH637" s="457"/>
      <c r="AI637" s="457"/>
      <c r="AJ637" s="457"/>
      <c r="AK637" s="457"/>
      <c r="AL637" s="457"/>
      <c r="AM637" s="457"/>
      <c r="AN637" s="457"/>
      <c r="AO637" s="457"/>
      <c r="AP637" s="457"/>
      <c r="AQ637" s="457"/>
      <c r="AR637" s="457"/>
    </row>
    <row r="638" spans="1:44" ht="15.75" customHeight="1">
      <c r="A638" s="457"/>
      <c r="B638" s="487"/>
      <c r="C638" s="458"/>
      <c r="D638" s="458"/>
      <c r="E638" s="458"/>
      <c r="F638" s="457"/>
      <c r="G638" s="457"/>
      <c r="H638" s="457"/>
      <c r="I638" s="457"/>
      <c r="J638" s="457"/>
      <c r="K638" s="457"/>
      <c r="L638" s="457"/>
      <c r="M638" s="457"/>
      <c r="N638" s="457"/>
      <c r="O638" s="457"/>
      <c r="P638" s="457"/>
      <c r="Q638" s="457"/>
      <c r="R638" s="457"/>
      <c r="S638" s="457"/>
      <c r="T638" s="457"/>
      <c r="U638" s="457"/>
      <c r="V638" s="457"/>
      <c r="W638" s="457"/>
      <c r="X638" s="457"/>
      <c r="Y638" s="457"/>
      <c r="Z638" s="457"/>
      <c r="AA638" s="457"/>
      <c r="AB638" s="457"/>
      <c r="AC638" s="457"/>
      <c r="AD638" s="457"/>
      <c r="AE638" s="457"/>
      <c r="AF638" s="457"/>
      <c r="AG638" s="457"/>
      <c r="AH638" s="457"/>
      <c r="AI638" s="457"/>
      <c r="AJ638" s="457"/>
      <c r="AK638" s="457"/>
      <c r="AL638" s="457"/>
      <c r="AM638" s="457"/>
      <c r="AN638" s="457"/>
      <c r="AO638" s="457"/>
      <c r="AP638" s="457"/>
      <c r="AQ638" s="457"/>
      <c r="AR638" s="457"/>
    </row>
    <row r="639" spans="1:44" ht="15.75" customHeight="1">
      <c r="A639" s="457"/>
      <c r="B639" s="487"/>
      <c r="C639" s="458"/>
      <c r="D639" s="458"/>
      <c r="E639" s="458"/>
      <c r="F639" s="457"/>
      <c r="G639" s="457"/>
      <c r="H639" s="457"/>
      <c r="I639" s="457"/>
      <c r="J639" s="457"/>
      <c r="K639" s="457"/>
      <c r="L639" s="457"/>
      <c r="M639" s="457"/>
      <c r="N639" s="457"/>
      <c r="O639" s="457"/>
      <c r="P639" s="457"/>
      <c r="Q639" s="457"/>
      <c r="R639" s="457"/>
      <c r="S639" s="457"/>
      <c r="T639" s="457"/>
      <c r="U639" s="457"/>
      <c r="V639" s="457"/>
      <c r="W639" s="457"/>
      <c r="X639" s="457"/>
      <c r="Y639" s="457"/>
      <c r="Z639" s="457"/>
      <c r="AA639" s="457"/>
      <c r="AB639" s="457"/>
      <c r="AC639" s="457"/>
      <c r="AD639" s="457"/>
      <c r="AE639" s="457"/>
      <c r="AF639" s="457"/>
      <c r="AG639" s="457"/>
      <c r="AH639" s="457"/>
      <c r="AI639" s="457"/>
      <c r="AJ639" s="457"/>
      <c r="AK639" s="457"/>
      <c r="AL639" s="457"/>
      <c r="AM639" s="457"/>
      <c r="AN639" s="457"/>
      <c r="AO639" s="457"/>
      <c r="AP639" s="457"/>
      <c r="AQ639" s="457"/>
      <c r="AR639" s="457"/>
    </row>
    <row r="640" spans="1:44" ht="15.75" customHeight="1">
      <c r="A640" s="457"/>
      <c r="B640" s="487"/>
      <c r="C640" s="458"/>
      <c r="D640" s="458"/>
      <c r="E640" s="458"/>
      <c r="F640" s="457"/>
      <c r="G640" s="457"/>
      <c r="H640" s="457"/>
      <c r="I640" s="457"/>
      <c r="J640" s="457"/>
      <c r="K640" s="457"/>
      <c r="L640" s="457"/>
      <c r="M640" s="457"/>
      <c r="N640" s="457"/>
      <c r="O640" s="457"/>
      <c r="P640" s="457"/>
      <c r="Q640" s="457"/>
      <c r="R640" s="457"/>
      <c r="S640" s="457"/>
      <c r="T640" s="457"/>
      <c r="U640" s="457"/>
      <c r="V640" s="457"/>
      <c r="W640" s="457"/>
      <c r="X640" s="457"/>
      <c r="Y640" s="457"/>
      <c r="Z640" s="457"/>
      <c r="AA640" s="457"/>
      <c r="AB640" s="457"/>
      <c r="AC640" s="457"/>
      <c r="AD640" s="457"/>
      <c r="AE640" s="457"/>
      <c r="AF640" s="457"/>
      <c r="AG640" s="457"/>
      <c r="AH640" s="457"/>
      <c r="AI640" s="457"/>
      <c r="AJ640" s="457"/>
      <c r="AK640" s="457"/>
      <c r="AL640" s="457"/>
      <c r="AM640" s="457"/>
      <c r="AN640" s="457"/>
      <c r="AO640" s="457"/>
      <c r="AP640" s="457"/>
      <c r="AQ640" s="457"/>
      <c r="AR640" s="457"/>
    </row>
    <row r="641" spans="1:44" ht="15.75" customHeight="1">
      <c r="A641" s="457"/>
      <c r="B641" s="487"/>
      <c r="C641" s="458"/>
      <c r="D641" s="458"/>
      <c r="E641" s="458"/>
      <c r="F641" s="457"/>
      <c r="G641" s="457"/>
      <c r="H641" s="457"/>
      <c r="I641" s="457"/>
      <c r="J641" s="457"/>
      <c r="K641" s="457"/>
      <c r="L641" s="457"/>
      <c r="M641" s="457"/>
      <c r="N641" s="457"/>
      <c r="O641" s="457"/>
      <c r="P641" s="457"/>
      <c r="Q641" s="457"/>
      <c r="R641" s="457"/>
      <c r="S641" s="457"/>
      <c r="T641" s="457"/>
      <c r="U641" s="457"/>
      <c r="V641" s="457"/>
      <c r="W641" s="457"/>
      <c r="X641" s="457"/>
      <c r="Y641" s="457"/>
      <c r="Z641" s="457"/>
      <c r="AA641" s="457"/>
      <c r="AB641" s="457"/>
      <c r="AC641" s="457"/>
      <c r="AD641" s="457"/>
      <c r="AE641" s="457"/>
      <c r="AF641" s="457"/>
      <c r="AG641" s="457"/>
      <c r="AH641" s="457"/>
      <c r="AI641" s="457"/>
      <c r="AJ641" s="457"/>
      <c r="AK641" s="457"/>
      <c r="AL641" s="457"/>
      <c r="AM641" s="457"/>
      <c r="AN641" s="457"/>
      <c r="AO641" s="457"/>
      <c r="AP641" s="457"/>
      <c r="AQ641" s="457"/>
      <c r="AR641" s="457"/>
    </row>
    <row r="642" spans="1:44" ht="15.75" customHeight="1">
      <c r="A642" s="457"/>
      <c r="B642" s="487"/>
      <c r="C642" s="458"/>
      <c r="D642" s="458"/>
      <c r="E642" s="458"/>
      <c r="F642" s="457"/>
      <c r="G642" s="457"/>
      <c r="H642" s="457"/>
      <c r="I642" s="457"/>
      <c r="J642" s="457"/>
      <c r="K642" s="457"/>
      <c r="L642" s="457"/>
      <c r="M642" s="457"/>
      <c r="N642" s="457"/>
      <c r="O642" s="457"/>
      <c r="P642" s="457"/>
      <c r="Q642" s="457"/>
      <c r="R642" s="457"/>
      <c r="S642" s="457"/>
      <c r="T642" s="457"/>
      <c r="U642" s="457"/>
      <c r="V642" s="457"/>
      <c r="W642" s="457"/>
      <c r="X642" s="457"/>
      <c r="Y642" s="457"/>
      <c r="Z642" s="457"/>
      <c r="AA642" s="457"/>
      <c r="AB642" s="457"/>
      <c r="AC642" s="457"/>
      <c r="AD642" s="457"/>
      <c r="AE642" s="457"/>
      <c r="AF642" s="457"/>
      <c r="AG642" s="457"/>
      <c r="AH642" s="457"/>
      <c r="AI642" s="457"/>
      <c r="AJ642" s="457"/>
      <c r="AK642" s="457"/>
      <c r="AL642" s="457"/>
      <c r="AM642" s="457"/>
      <c r="AN642" s="457"/>
      <c r="AO642" s="457"/>
      <c r="AP642" s="457"/>
      <c r="AQ642" s="457"/>
      <c r="AR642" s="457"/>
    </row>
    <row r="643" spans="1:44" ht="15.75" customHeight="1">
      <c r="A643" s="457"/>
      <c r="B643" s="487"/>
      <c r="C643" s="458"/>
      <c r="D643" s="458"/>
      <c r="E643" s="458"/>
      <c r="F643" s="457"/>
      <c r="G643" s="457"/>
      <c r="H643" s="457"/>
      <c r="I643" s="457"/>
      <c r="J643" s="457"/>
      <c r="K643" s="457"/>
      <c r="L643" s="457"/>
      <c r="M643" s="457"/>
      <c r="N643" s="457"/>
      <c r="O643" s="457"/>
      <c r="P643" s="457"/>
      <c r="Q643" s="457"/>
      <c r="R643" s="457"/>
      <c r="S643" s="457"/>
      <c r="T643" s="457"/>
      <c r="U643" s="457"/>
      <c r="V643" s="457"/>
      <c r="W643" s="457"/>
      <c r="X643" s="457"/>
      <c r="Y643" s="457"/>
      <c r="Z643" s="457"/>
      <c r="AA643" s="457"/>
      <c r="AB643" s="457"/>
      <c r="AC643" s="457"/>
      <c r="AD643" s="457"/>
      <c r="AE643" s="457"/>
      <c r="AF643" s="457"/>
      <c r="AG643" s="457"/>
      <c r="AH643" s="457"/>
      <c r="AI643" s="457"/>
      <c r="AJ643" s="457"/>
      <c r="AK643" s="457"/>
      <c r="AL643" s="457"/>
      <c r="AM643" s="457"/>
      <c r="AN643" s="457"/>
      <c r="AO643" s="457"/>
      <c r="AP643" s="457"/>
      <c r="AQ643" s="457"/>
      <c r="AR643" s="457"/>
    </row>
    <row r="644" spans="1:44" ht="15.75" customHeight="1">
      <c r="A644" s="457"/>
      <c r="B644" s="487"/>
      <c r="C644" s="458"/>
      <c r="D644" s="458"/>
      <c r="E644" s="458"/>
      <c r="F644" s="457"/>
      <c r="G644" s="457"/>
      <c r="H644" s="457"/>
      <c r="I644" s="457"/>
      <c r="J644" s="457"/>
      <c r="K644" s="457"/>
      <c r="L644" s="457"/>
      <c r="M644" s="457"/>
      <c r="N644" s="457"/>
      <c r="O644" s="457"/>
      <c r="P644" s="457"/>
      <c r="Q644" s="457"/>
      <c r="R644" s="457"/>
      <c r="S644" s="457"/>
      <c r="T644" s="457"/>
      <c r="U644" s="457"/>
      <c r="V644" s="457"/>
      <c r="W644" s="457"/>
      <c r="X644" s="457"/>
      <c r="Y644" s="457"/>
      <c r="Z644" s="457"/>
      <c r="AA644" s="457"/>
      <c r="AB644" s="457"/>
      <c r="AC644" s="457"/>
      <c r="AD644" s="457"/>
      <c r="AE644" s="457"/>
      <c r="AF644" s="457"/>
      <c r="AG644" s="457"/>
      <c r="AH644" s="457"/>
      <c r="AI644" s="457"/>
      <c r="AJ644" s="457"/>
      <c r="AK644" s="457"/>
      <c r="AL644" s="457"/>
      <c r="AM644" s="457"/>
      <c r="AN644" s="457"/>
      <c r="AO644" s="457"/>
      <c r="AP644" s="457"/>
      <c r="AQ644" s="457"/>
      <c r="AR644" s="457"/>
    </row>
    <row r="645" spans="1:44" ht="15.75" customHeight="1">
      <c r="A645" s="457"/>
      <c r="B645" s="487"/>
      <c r="C645" s="458"/>
      <c r="D645" s="458"/>
      <c r="E645" s="458"/>
      <c r="F645" s="457"/>
      <c r="G645" s="457"/>
      <c r="H645" s="457"/>
      <c r="I645" s="457"/>
      <c r="J645" s="457"/>
      <c r="K645" s="457"/>
      <c r="L645" s="457"/>
      <c r="M645" s="457"/>
      <c r="N645" s="457"/>
      <c r="O645" s="457"/>
      <c r="P645" s="457"/>
      <c r="Q645" s="457"/>
      <c r="R645" s="457"/>
      <c r="S645" s="457"/>
      <c r="T645" s="457"/>
      <c r="U645" s="457"/>
      <c r="V645" s="457"/>
      <c r="W645" s="457"/>
      <c r="X645" s="457"/>
      <c r="Y645" s="457"/>
      <c r="Z645" s="457"/>
      <c r="AA645" s="457"/>
      <c r="AB645" s="457"/>
      <c r="AC645" s="457"/>
      <c r="AD645" s="457"/>
      <c r="AE645" s="457"/>
      <c r="AF645" s="457"/>
      <c r="AG645" s="457"/>
      <c r="AH645" s="457"/>
      <c r="AI645" s="457"/>
      <c r="AJ645" s="457"/>
      <c r="AK645" s="457"/>
      <c r="AL645" s="457"/>
      <c r="AM645" s="457"/>
      <c r="AN645" s="457"/>
      <c r="AO645" s="457"/>
      <c r="AP645" s="457"/>
      <c r="AQ645" s="457"/>
      <c r="AR645" s="457"/>
    </row>
    <row r="646" spans="1:44" ht="15.75" customHeight="1">
      <c r="A646" s="457"/>
      <c r="B646" s="487"/>
      <c r="C646" s="458"/>
      <c r="D646" s="458"/>
      <c r="E646" s="458"/>
      <c r="F646" s="457"/>
      <c r="G646" s="457"/>
      <c r="H646" s="457"/>
      <c r="I646" s="457"/>
      <c r="J646" s="457"/>
      <c r="K646" s="457"/>
      <c r="L646" s="457"/>
      <c r="M646" s="457"/>
      <c r="N646" s="457"/>
      <c r="O646" s="457"/>
      <c r="P646" s="457"/>
      <c r="Q646" s="457"/>
      <c r="R646" s="457"/>
      <c r="S646" s="457"/>
      <c r="T646" s="457"/>
      <c r="U646" s="457"/>
      <c r="V646" s="457"/>
      <c r="W646" s="457"/>
      <c r="X646" s="457"/>
      <c r="Y646" s="457"/>
      <c r="Z646" s="457"/>
      <c r="AA646" s="457"/>
      <c r="AB646" s="457"/>
      <c r="AC646" s="457"/>
      <c r="AD646" s="457"/>
      <c r="AE646" s="457"/>
      <c r="AF646" s="457"/>
      <c r="AG646" s="457"/>
      <c r="AH646" s="457"/>
      <c r="AI646" s="457"/>
      <c r="AJ646" s="457"/>
      <c r="AK646" s="457"/>
      <c r="AL646" s="457"/>
      <c r="AM646" s="457"/>
      <c r="AN646" s="457"/>
      <c r="AO646" s="457"/>
      <c r="AP646" s="457"/>
      <c r="AQ646" s="457"/>
      <c r="AR646" s="457"/>
    </row>
    <row r="647" spans="1:44" ht="15.75" customHeight="1">
      <c r="A647" s="457"/>
      <c r="B647" s="487"/>
      <c r="C647" s="458"/>
      <c r="D647" s="458"/>
      <c r="E647" s="458"/>
      <c r="F647" s="457"/>
      <c r="G647" s="457"/>
      <c r="H647" s="457"/>
      <c r="I647" s="457"/>
      <c r="J647" s="457"/>
      <c r="K647" s="457"/>
      <c r="L647" s="457"/>
      <c r="M647" s="457"/>
      <c r="N647" s="457"/>
      <c r="O647" s="457"/>
      <c r="P647" s="457"/>
      <c r="Q647" s="457"/>
      <c r="R647" s="457"/>
      <c r="S647" s="457"/>
      <c r="T647" s="457"/>
      <c r="U647" s="457"/>
      <c r="V647" s="457"/>
      <c r="W647" s="457"/>
      <c r="X647" s="457"/>
      <c r="Y647" s="457"/>
      <c r="Z647" s="457"/>
      <c r="AA647" s="457"/>
      <c r="AB647" s="457"/>
      <c r="AC647" s="457"/>
      <c r="AD647" s="457"/>
      <c r="AE647" s="457"/>
      <c r="AF647" s="457"/>
      <c r="AG647" s="457"/>
      <c r="AH647" s="457"/>
      <c r="AI647" s="457"/>
      <c r="AJ647" s="457"/>
      <c r="AK647" s="457"/>
      <c r="AL647" s="457"/>
      <c r="AM647" s="457"/>
      <c r="AN647" s="457"/>
      <c r="AO647" s="457"/>
      <c r="AP647" s="457"/>
      <c r="AQ647" s="457"/>
      <c r="AR647" s="457"/>
    </row>
    <row r="648" spans="1:44" ht="15.75" customHeight="1">
      <c r="A648" s="457"/>
      <c r="B648" s="487"/>
      <c r="C648" s="458"/>
      <c r="D648" s="458"/>
      <c r="E648" s="458"/>
      <c r="F648" s="457"/>
      <c r="G648" s="457"/>
      <c r="H648" s="457"/>
      <c r="I648" s="457"/>
      <c r="J648" s="457"/>
      <c r="K648" s="457"/>
      <c r="L648" s="457"/>
      <c r="M648" s="457"/>
      <c r="N648" s="457"/>
      <c r="O648" s="457"/>
      <c r="P648" s="457"/>
      <c r="Q648" s="457"/>
      <c r="R648" s="457"/>
      <c r="S648" s="457"/>
      <c r="T648" s="457"/>
      <c r="U648" s="457"/>
      <c r="V648" s="457"/>
      <c r="W648" s="457"/>
      <c r="X648" s="457"/>
      <c r="Y648" s="457"/>
      <c r="Z648" s="457"/>
      <c r="AA648" s="457"/>
      <c r="AB648" s="457"/>
      <c r="AC648" s="457"/>
      <c r="AD648" s="457"/>
      <c r="AE648" s="457"/>
      <c r="AF648" s="457"/>
      <c r="AG648" s="457"/>
      <c r="AH648" s="457"/>
      <c r="AI648" s="457"/>
      <c r="AJ648" s="457"/>
      <c r="AK648" s="457"/>
      <c r="AL648" s="457"/>
      <c r="AM648" s="457"/>
      <c r="AN648" s="457"/>
      <c r="AO648" s="457"/>
      <c r="AP648" s="457"/>
      <c r="AQ648" s="457"/>
      <c r="AR648" s="457"/>
    </row>
    <row r="649" spans="1:44" ht="15.75" customHeight="1">
      <c r="A649" s="457"/>
      <c r="B649" s="487"/>
      <c r="C649" s="458"/>
      <c r="D649" s="458"/>
      <c r="E649" s="458"/>
      <c r="F649" s="457"/>
      <c r="G649" s="457"/>
      <c r="H649" s="457"/>
      <c r="I649" s="457"/>
      <c r="J649" s="457"/>
      <c r="K649" s="457"/>
      <c r="L649" s="457"/>
      <c r="M649" s="457"/>
      <c r="N649" s="457"/>
      <c r="O649" s="457"/>
      <c r="P649" s="457"/>
      <c r="Q649" s="457"/>
      <c r="R649" s="457"/>
      <c r="S649" s="457"/>
      <c r="T649" s="457"/>
      <c r="U649" s="457"/>
      <c r="V649" s="457"/>
      <c r="W649" s="457"/>
      <c r="X649" s="457"/>
      <c r="Y649" s="457"/>
      <c r="Z649" s="457"/>
      <c r="AA649" s="457"/>
      <c r="AB649" s="457"/>
      <c r="AC649" s="457"/>
      <c r="AD649" s="457"/>
      <c r="AE649" s="457"/>
      <c r="AF649" s="457"/>
      <c r="AG649" s="457"/>
      <c r="AH649" s="457"/>
      <c r="AI649" s="457"/>
      <c r="AJ649" s="457"/>
      <c r="AK649" s="457"/>
      <c r="AL649" s="457"/>
      <c r="AM649" s="457"/>
      <c r="AN649" s="457"/>
      <c r="AO649" s="457"/>
      <c r="AP649" s="457"/>
      <c r="AQ649" s="457"/>
      <c r="AR649" s="457"/>
    </row>
    <row r="650" spans="1:44" ht="15.75" customHeight="1">
      <c r="A650" s="457"/>
      <c r="B650" s="487"/>
      <c r="C650" s="458"/>
      <c r="D650" s="458"/>
      <c r="E650" s="458"/>
      <c r="F650" s="457"/>
      <c r="G650" s="457"/>
      <c r="H650" s="457"/>
      <c r="I650" s="457"/>
      <c r="J650" s="457"/>
      <c r="K650" s="457"/>
      <c r="L650" s="457"/>
      <c r="M650" s="457"/>
      <c r="N650" s="457"/>
      <c r="O650" s="457"/>
      <c r="P650" s="457"/>
      <c r="Q650" s="457"/>
      <c r="R650" s="457"/>
      <c r="S650" s="457"/>
      <c r="T650" s="457"/>
      <c r="U650" s="457"/>
      <c r="V650" s="457"/>
      <c r="W650" s="457"/>
      <c r="X650" s="457"/>
      <c r="Y650" s="457"/>
      <c r="Z650" s="457"/>
      <c r="AA650" s="457"/>
      <c r="AB650" s="457"/>
      <c r="AC650" s="457"/>
      <c r="AD650" s="457"/>
      <c r="AE650" s="457"/>
      <c r="AF650" s="457"/>
      <c r="AG650" s="457"/>
      <c r="AH650" s="457"/>
      <c r="AI650" s="457"/>
      <c r="AJ650" s="457"/>
      <c r="AK650" s="457"/>
      <c r="AL650" s="457"/>
      <c r="AM650" s="457"/>
      <c r="AN650" s="457"/>
      <c r="AO650" s="457"/>
      <c r="AP650" s="457"/>
      <c r="AQ650" s="457"/>
      <c r="AR650" s="457"/>
    </row>
    <row r="651" spans="1:44" ht="15.75" customHeight="1">
      <c r="A651" s="457"/>
      <c r="B651" s="487"/>
      <c r="C651" s="458"/>
      <c r="D651" s="458"/>
      <c r="E651" s="458"/>
      <c r="F651" s="457"/>
      <c r="G651" s="457"/>
      <c r="H651" s="457"/>
      <c r="I651" s="457"/>
      <c r="J651" s="457"/>
      <c r="K651" s="457"/>
      <c r="L651" s="457"/>
      <c r="M651" s="457"/>
      <c r="N651" s="457"/>
      <c r="O651" s="457"/>
      <c r="P651" s="457"/>
      <c r="Q651" s="457"/>
      <c r="R651" s="457"/>
      <c r="S651" s="457"/>
      <c r="T651" s="457"/>
      <c r="U651" s="457"/>
      <c r="V651" s="457"/>
      <c r="W651" s="457"/>
      <c r="X651" s="457"/>
      <c r="Y651" s="457"/>
      <c r="Z651" s="457"/>
      <c r="AA651" s="457"/>
      <c r="AB651" s="457"/>
      <c r="AC651" s="457"/>
      <c r="AD651" s="457"/>
      <c r="AE651" s="457"/>
      <c r="AF651" s="457"/>
      <c r="AG651" s="457"/>
      <c r="AH651" s="457"/>
      <c r="AI651" s="457"/>
      <c r="AJ651" s="457"/>
      <c r="AK651" s="457"/>
      <c r="AL651" s="457"/>
      <c r="AM651" s="457"/>
      <c r="AN651" s="457"/>
      <c r="AO651" s="457"/>
      <c r="AP651" s="457"/>
      <c r="AQ651" s="457"/>
      <c r="AR651" s="457"/>
    </row>
    <row r="652" spans="1:44" ht="15.75" customHeight="1">
      <c r="A652" s="457"/>
      <c r="B652" s="487"/>
      <c r="C652" s="458"/>
      <c r="D652" s="458"/>
      <c r="E652" s="458"/>
      <c r="F652" s="457"/>
      <c r="G652" s="457"/>
      <c r="H652" s="457"/>
      <c r="I652" s="457"/>
      <c r="J652" s="457"/>
      <c r="K652" s="457"/>
      <c r="L652" s="457"/>
      <c r="M652" s="457"/>
      <c r="N652" s="457"/>
      <c r="O652" s="457"/>
      <c r="P652" s="457"/>
      <c r="Q652" s="457"/>
      <c r="R652" s="457"/>
      <c r="S652" s="457"/>
      <c r="T652" s="457"/>
      <c r="U652" s="457"/>
      <c r="V652" s="457"/>
      <c r="W652" s="457"/>
      <c r="X652" s="457"/>
      <c r="Y652" s="457"/>
      <c r="Z652" s="457"/>
      <c r="AA652" s="457"/>
      <c r="AB652" s="457"/>
      <c r="AC652" s="457"/>
      <c r="AD652" s="457"/>
      <c r="AE652" s="457"/>
      <c r="AF652" s="457"/>
      <c r="AG652" s="457"/>
      <c r="AH652" s="457"/>
      <c r="AI652" s="457"/>
      <c r="AJ652" s="457"/>
      <c r="AK652" s="457"/>
      <c r="AL652" s="457"/>
      <c r="AM652" s="457"/>
      <c r="AN652" s="457"/>
      <c r="AO652" s="457"/>
      <c r="AP652" s="457"/>
      <c r="AQ652" s="457"/>
      <c r="AR652" s="457"/>
    </row>
    <row r="653" spans="1:44" ht="15.75" customHeight="1">
      <c r="A653" s="457"/>
      <c r="B653" s="487"/>
      <c r="C653" s="458"/>
      <c r="D653" s="458"/>
      <c r="E653" s="458"/>
      <c r="F653" s="457"/>
      <c r="G653" s="457"/>
      <c r="H653" s="457"/>
      <c r="I653" s="457"/>
      <c r="J653" s="457"/>
      <c r="K653" s="457"/>
      <c r="L653" s="457"/>
      <c r="M653" s="457"/>
      <c r="N653" s="457"/>
      <c r="O653" s="457"/>
      <c r="P653" s="457"/>
      <c r="Q653" s="457"/>
      <c r="R653" s="457"/>
      <c r="S653" s="457"/>
      <c r="T653" s="457"/>
      <c r="U653" s="457"/>
      <c r="V653" s="457"/>
      <c r="W653" s="457"/>
      <c r="X653" s="457"/>
      <c r="Y653" s="457"/>
      <c r="Z653" s="457"/>
      <c r="AA653" s="457"/>
      <c r="AB653" s="457"/>
      <c r="AC653" s="457"/>
      <c r="AD653" s="457"/>
      <c r="AE653" s="457"/>
      <c r="AF653" s="457"/>
      <c r="AG653" s="457"/>
      <c r="AH653" s="457"/>
      <c r="AI653" s="457"/>
      <c r="AJ653" s="457"/>
      <c r="AK653" s="457"/>
      <c r="AL653" s="457"/>
      <c r="AM653" s="457"/>
      <c r="AN653" s="457"/>
      <c r="AO653" s="457"/>
      <c r="AP653" s="457"/>
      <c r="AQ653" s="457"/>
      <c r="AR653" s="457"/>
    </row>
    <row r="654" spans="1:44" ht="15.75" customHeight="1">
      <c r="A654" s="457"/>
      <c r="B654" s="487"/>
      <c r="C654" s="458"/>
      <c r="D654" s="458"/>
      <c r="E654" s="458"/>
      <c r="F654" s="457"/>
      <c r="G654" s="457"/>
      <c r="H654" s="457"/>
      <c r="I654" s="457"/>
      <c r="J654" s="457"/>
      <c r="K654" s="457"/>
      <c r="L654" s="457"/>
      <c r="M654" s="457"/>
      <c r="N654" s="457"/>
      <c r="O654" s="457"/>
      <c r="P654" s="457"/>
      <c r="Q654" s="457"/>
      <c r="R654" s="457"/>
      <c r="S654" s="457"/>
      <c r="T654" s="457"/>
      <c r="U654" s="457"/>
      <c r="V654" s="457"/>
      <c r="W654" s="457"/>
      <c r="X654" s="457"/>
      <c r="Y654" s="457"/>
      <c r="Z654" s="457"/>
      <c r="AA654" s="457"/>
      <c r="AB654" s="457"/>
      <c r="AC654" s="457"/>
      <c r="AD654" s="457"/>
      <c r="AE654" s="457"/>
      <c r="AF654" s="457"/>
      <c r="AG654" s="457"/>
      <c r="AH654" s="457"/>
      <c r="AI654" s="457"/>
      <c r="AJ654" s="457"/>
      <c r="AK654" s="457"/>
      <c r="AL654" s="457"/>
      <c r="AM654" s="457"/>
      <c r="AN654" s="457"/>
      <c r="AO654" s="457"/>
      <c r="AP654" s="457"/>
      <c r="AQ654" s="457"/>
      <c r="AR654" s="457"/>
    </row>
    <row r="655" spans="1:44" ht="15.75" customHeight="1">
      <c r="A655" s="457"/>
      <c r="B655" s="487"/>
      <c r="C655" s="458"/>
      <c r="D655" s="458"/>
      <c r="E655" s="458"/>
      <c r="F655" s="457"/>
      <c r="G655" s="457"/>
      <c r="H655" s="457"/>
      <c r="I655" s="457"/>
      <c r="J655" s="457"/>
      <c r="K655" s="457"/>
      <c r="L655" s="457"/>
      <c r="M655" s="457"/>
      <c r="N655" s="457"/>
      <c r="O655" s="457"/>
      <c r="P655" s="457"/>
      <c r="Q655" s="457"/>
      <c r="R655" s="457"/>
      <c r="S655" s="457"/>
      <c r="T655" s="457"/>
      <c r="U655" s="457"/>
      <c r="V655" s="457"/>
      <c r="W655" s="457"/>
      <c r="X655" s="457"/>
      <c r="Y655" s="457"/>
      <c r="Z655" s="457"/>
      <c r="AA655" s="457"/>
      <c r="AB655" s="457"/>
      <c r="AC655" s="457"/>
      <c r="AD655" s="457"/>
      <c r="AE655" s="457"/>
      <c r="AF655" s="457"/>
      <c r="AG655" s="457"/>
      <c r="AH655" s="457"/>
      <c r="AI655" s="457"/>
      <c r="AJ655" s="457"/>
      <c r="AK655" s="457"/>
      <c r="AL655" s="457"/>
      <c r="AM655" s="457"/>
      <c r="AN655" s="457"/>
      <c r="AO655" s="457"/>
      <c r="AP655" s="457"/>
      <c r="AQ655" s="457"/>
      <c r="AR655" s="457"/>
    </row>
    <row r="656" spans="1:44" ht="15.75" customHeight="1">
      <c r="A656" s="457"/>
      <c r="B656" s="487"/>
      <c r="C656" s="458"/>
      <c r="D656" s="458"/>
      <c r="E656" s="458"/>
      <c r="F656" s="457"/>
      <c r="G656" s="457"/>
      <c r="H656" s="457"/>
      <c r="I656" s="457"/>
      <c r="J656" s="457"/>
      <c r="K656" s="457"/>
      <c r="L656" s="457"/>
      <c r="M656" s="457"/>
      <c r="N656" s="457"/>
      <c r="O656" s="457"/>
      <c r="P656" s="457"/>
      <c r="Q656" s="457"/>
      <c r="R656" s="457"/>
      <c r="S656" s="457"/>
      <c r="T656" s="457"/>
      <c r="U656" s="457"/>
      <c r="V656" s="457"/>
      <c r="W656" s="457"/>
      <c r="X656" s="457"/>
      <c r="Y656" s="457"/>
      <c r="Z656" s="457"/>
      <c r="AA656" s="457"/>
      <c r="AB656" s="457"/>
      <c r="AC656" s="457"/>
      <c r="AD656" s="457"/>
      <c r="AE656" s="457"/>
      <c r="AF656" s="457"/>
      <c r="AG656" s="457"/>
      <c r="AH656" s="457"/>
      <c r="AI656" s="457"/>
      <c r="AJ656" s="457"/>
      <c r="AK656" s="457"/>
      <c r="AL656" s="457"/>
      <c r="AM656" s="457"/>
      <c r="AN656" s="457"/>
      <c r="AO656" s="457"/>
      <c r="AP656" s="457"/>
      <c r="AQ656" s="457"/>
      <c r="AR656" s="457"/>
    </row>
    <row r="657" spans="1:44" ht="15.75" customHeight="1">
      <c r="A657" s="457"/>
      <c r="B657" s="487"/>
      <c r="C657" s="458"/>
      <c r="D657" s="458"/>
      <c r="E657" s="458"/>
      <c r="F657" s="457"/>
      <c r="G657" s="457"/>
      <c r="H657" s="457"/>
      <c r="I657" s="457"/>
      <c r="J657" s="457"/>
      <c r="K657" s="457"/>
      <c r="L657" s="457"/>
      <c r="M657" s="457"/>
      <c r="N657" s="457"/>
      <c r="O657" s="457"/>
      <c r="P657" s="457"/>
      <c r="Q657" s="457"/>
      <c r="R657" s="457"/>
      <c r="S657" s="457"/>
      <c r="T657" s="457"/>
      <c r="U657" s="457"/>
      <c r="V657" s="457"/>
      <c r="W657" s="457"/>
      <c r="X657" s="457"/>
      <c r="Y657" s="457"/>
      <c r="Z657" s="457"/>
      <c r="AA657" s="457"/>
      <c r="AB657" s="457"/>
      <c r="AC657" s="457"/>
      <c r="AD657" s="457"/>
      <c r="AE657" s="457"/>
      <c r="AF657" s="457"/>
      <c r="AG657" s="457"/>
      <c r="AH657" s="457"/>
      <c r="AI657" s="457"/>
      <c r="AJ657" s="457"/>
      <c r="AK657" s="457"/>
      <c r="AL657" s="457"/>
      <c r="AM657" s="457"/>
      <c r="AN657" s="457"/>
      <c r="AO657" s="457"/>
      <c r="AP657" s="457"/>
      <c r="AQ657" s="457"/>
      <c r="AR657" s="457"/>
    </row>
    <row r="658" spans="1:44" ht="15.75" customHeight="1">
      <c r="A658" s="457"/>
      <c r="B658" s="487"/>
      <c r="C658" s="458"/>
      <c r="D658" s="458"/>
      <c r="E658" s="458"/>
      <c r="F658" s="457"/>
      <c r="G658" s="457"/>
      <c r="H658" s="457"/>
      <c r="I658" s="457"/>
      <c r="J658" s="457"/>
      <c r="K658" s="457"/>
      <c r="L658" s="457"/>
      <c r="M658" s="457"/>
      <c r="N658" s="457"/>
      <c r="O658" s="457"/>
      <c r="P658" s="457"/>
      <c r="Q658" s="457"/>
      <c r="R658" s="457"/>
      <c r="S658" s="457"/>
      <c r="T658" s="457"/>
      <c r="U658" s="457"/>
      <c r="V658" s="457"/>
      <c r="W658" s="457"/>
      <c r="X658" s="457"/>
      <c r="Y658" s="457"/>
      <c r="Z658" s="457"/>
      <c r="AA658" s="457"/>
      <c r="AB658" s="457"/>
      <c r="AC658" s="457"/>
      <c r="AD658" s="457"/>
      <c r="AE658" s="457"/>
      <c r="AF658" s="457"/>
      <c r="AG658" s="457"/>
      <c r="AH658" s="457"/>
      <c r="AI658" s="457"/>
      <c r="AJ658" s="457"/>
      <c r="AK658" s="457"/>
      <c r="AL658" s="457"/>
      <c r="AM658" s="457"/>
      <c r="AN658" s="457"/>
      <c r="AO658" s="457"/>
      <c r="AP658" s="457"/>
      <c r="AQ658" s="457"/>
      <c r="AR658" s="457"/>
    </row>
    <row r="659" spans="1:44" ht="15.75" customHeight="1">
      <c r="A659" s="457"/>
      <c r="B659" s="487"/>
      <c r="C659" s="458"/>
      <c r="D659" s="458"/>
      <c r="E659" s="458"/>
      <c r="F659" s="457"/>
      <c r="G659" s="457"/>
      <c r="H659" s="457"/>
      <c r="I659" s="457"/>
      <c r="J659" s="457"/>
      <c r="K659" s="457"/>
      <c r="L659" s="457"/>
      <c r="M659" s="457"/>
      <c r="N659" s="457"/>
      <c r="O659" s="457"/>
      <c r="P659" s="457"/>
      <c r="Q659" s="457"/>
      <c r="R659" s="457"/>
      <c r="S659" s="457"/>
      <c r="T659" s="457"/>
      <c r="U659" s="457"/>
      <c r="V659" s="457"/>
      <c r="W659" s="457"/>
      <c r="X659" s="457"/>
      <c r="Y659" s="457"/>
      <c r="Z659" s="457"/>
      <c r="AA659" s="457"/>
      <c r="AB659" s="457"/>
      <c r="AC659" s="457"/>
      <c r="AD659" s="457"/>
      <c r="AE659" s="457"/>
      <c r="AF659" s="457"/>
      <c r="AG659" s="457"/>
      <c r="AH659" s="457"/>
      <c r="AI659" s="457"/>
      <c r="AJ659" s="457"/>
      <c r="AK659" s="457"/>
      <c r="AL659" s="457"/>
      <c r="AM659" s="457"/>
      <c r="AN659" s="457"/>
      <c r="AO659" s="457"/>
      <c r="AP659" s="457"/>
      <c r="AQ659" s="457"/>
      <c r="AR659" s="457"/>
    </row>
    <row r="660" spans="1:44" ht="15.75" customHeight="1">
      <c r="A660" s="457"/>
      <c r="B660" s="487"/>
      <c r="C660" s="458"/>
      <c r="D660" s="458"/>
      <c r="E660" s="458"/>
      <c r="F660" s="457"/>
      <c r="G660" s="457"/>
      <c r="H660" s="457"/>
      <c r="I660" s="457"/>
      <c r="J660" s="457"/>
      <c r="K660" s="457"/>
      <c r="L660" s="457"/>
      <c r="M660" s="457"/>
      <c r="N660" s="457"/>
      <c r="O660" s="457"/>
      <c r="P660" s="457"/>
      <c r="Q660" s="457"/>
      <c r="R660" s="457"/>
      <c r="S660" s="457"/>
      <c r="T660" s="457"/>
      <c r="U660" s="457"/>
      <c r="V660" s="457"/>
      <c r="W660" s="457"/>
      <c r="X660" s="457"/>
      <c r="Y660" s="457"/>
      <c r="Z660" s="457"/>
      <c r="AA660" s="457"/>
      <c r="AB660" s="457"/>
      <c r="AC660" s="457"/>
      <c r="AD660" s="457"/>
      <c r="AE660" s="457"/>
      <c r="AF660" s="457"/>
      <c r="AG660" s="457"/>
      <c r="AH660" s="457"/>
      <c r="AI660" s="457"/>
      <c r="AJ660" s="457"/>
      <c r="AK660" s="457"/>
      <c r="AL660" s="457"/>
      <c r="AM660" s="457"/>
      <c r="AN660" s="457"/>
      <c r="AO660" s="457"/>
      <c r="AP660" s="457"/>
      <c r="AQ660" s="457"/>
      <c r="AR660" s="457"/>
    </row>
    <row r="661" spans="1:44" ht="15.75" customHeight="1">
      <c r="A661" s="457"/>
      <c r="B661" s="487"/>
      <c r="C661" s="458"/>
      <c r="D661" s="458"/>
      <c r="E661" s="458"/>
      <c r="F661" s="457"/>
      <c r="G661" s="457"/>
      <c r="H661" s="457"/>
      <c r="I661" s="457"/>
      <c r="J661" s="457"/>
      <c r="K661" s="457"/>
      <c r="L661" s="457"/>
      <c r="M661" s="457"/>
      <c r="N661" s="457"/>
      <c r="O661" s="457"/>
      <c r="P661" s="457"/>
      <c r="Q661" s="457"/>
      <c r="R661" s="457"/>
      <c r="S661" s="457"/>
      <c r="T661" s="457"/>
      <c r="U661" s="457"/>
      <c r="V661" s="457"/>
      <c r="W661" s="457"/>
      <c r="X661" s="457"/>
      <c r="Y661" s="457"/>
      <c r="Z661" s="457"/>
      <c r="AA661" s="457"/>
      <c r="AB661" s="457"/>
      <c r="AC661" s="457"/>
      <c r="AD661" s="457"/>
      <c r="AE661" s="457"/>
      <c r="AF661" s="457"/>
      <c r="AG661" s="457"/>
      <c r="AH661" s="457"/>
      <c r="AI661" s="457"/>
      <c r="AJ661" s="457"/>
      <c r="AK661" s="457"/>
      <c r="AL661" s="457"/>
      <c r="AM661" s="457"/>
      <c r="AN661" s="457"/>
      <c r="AO661" s="457"/>
      <c r="AP661" s="457"/>
      <c r="AQ661" s="457"/>
      <c r="AR661" s="457"/>
    </row>
    <row r="662" spans="1:44" ht="15.75" customHeight="1">
      <c r="A662" s="457"/>
      <c r="B662" s="487"/>
      <c r="C662" s="458"/>
      <c r="D662" s="458"/>
      <c r="E662" s="458"/>
      <c r="F662" s="457"/>
      <c r="G662" s="457"/>
      <c r="H662" s="457"/>
      <c r="I662" s="457"/>
      <c r="J662" s="457"/>
      <c r="K662" s="457"/>
      <c r="L662" s="457"/>
      <c r="M662" s="457"/>
      <c r="N662" s="457"/>
      <c r="O662" s="457"/>
      <c r="P662" s="457"/>
      <c r="Q662" s="457"/>
      <c r="R662" s="457"/>
      <c r="S662" s="457"/>
      <c r="T662" s="457"/>
      <c r="U662" s="457"/>
      <c r="V662" s="457"/>
      <c r="W662" s="457"/>
      <c r="X662" s="457"/>
      <c r="Y662" s="457"/>
      <c r="Z662" s="457"/>
      <c r="AA662" s="457"/>
      <c r="AB662" s="457"/>
      <c r="AC662" s="457"/>
      <c r="AD662" s="457"/>
      <c r="AE662" s="457"/>
      <c r="AF662" s="457"/>
      <c r="AG662" s="457"/>
      <c r="AH662" s="457"/>
      <c r="AI662" s="457"/>
      <c r="AJ662" s="457"/>
      <c r="AK662" s="457"/>
      <c r="AL662" s="457"/>
      <c r="AM662" s="457"/>
      <c r="AN662" s="457"/>
      <c r="AO662" s="457"/>
      <c r="AP662" s="457"/>
      <c r="AQ662" s="457"/>
      <c r="AR662" s="457"/>
    </row>
    <row r="663" spans="1:44" ht="15.75" customHeight="1">
      <c r="A663" s="457"/>
      <c r="B663" s="487"/>
      <c r="C663" s="458"/>
      <c r="D663" s="458"/>
      <c r="E663" s="458"/>
      <c r="F663" s="457"/>
      <c r="G663" s="457"/>
      <c r="H663" s="457"/>
      <c r="I663" s="457"/>
      <c r="J663" s="457"/>
      <c r="K663" s="457"/>
      <c r="L663" s="457"/>
      <c r="M663" s="457"/>
      <c r="N663" s="457"/>
      <c r="O663" s="457"/>
      <c r="P663" s="457"/>
      <c r="Q663" s="457"/>
      <c r="R663" s="457"/>
      <c r="S663" s="457"/>
      <c r="T663" s="457"/>
      <c r="U663" s="457"/>
      <c r="V663" s="457"/>
      <c r="W663" s="457"/>
      <c r="X663" s="457"/>
      <c r="Y663" s="457"/>
      <c r="Z663" s="457"/>
      <c r="AA663" s="457"/>
      <c r="AB663" s="457"/>
      <c r="AC663" s="457"/>
      <c r="AD663" s="457"/>
      <c r="AE663" s="457"/>
      <c r="AF663" s="457"/>
      <c r="AG663" s="457"/>
      <c r="AH663" s="457"/>
      <c r="AI663" s="457"/>
      <c r="AJ663" s="457"/>
      <c r="AK663" s="457"/>
      <c r="AL663" s="457"/>
      <c r="AM663" s="457"/>
      <c r="AN663" s="457"/>
      <c r="AO663" s="457"/>
      <c r="AP663" s="457"/>
      <c r="AQ663" s="457"/>
      <c r="AR663" s="457"/>
    </row>
    <row r="664" spans="1:44" ht="15.75" customHeight="1">
      <c r="A664" s="457"/>
      <c r="B664" s="487"/>
      <c r="C664" s="458"/>
      <c r="D664" s="458"/>
      <c r="E664" s="458"/>
      <c r="F664" s="457"/>
      <c r="G664" s="457"/>
      <c r="H664" s="457"/>
      <c r="I664" s="457"/>
      <c r="J664" s="457"/>
      <c r="K664" s="457"/>
      <c r="L664" s="457"/>
      <c r="M664" s="457"/>
      <c r="N664" s="457"/>
      <c r="O664" s="457"/>
      <c r="P664" s="457"/>
      <c r="Q664" s="457"/>
      <c r="R664" s="457"/>
      <c r="S664" s="457"/>
      <c r="T664" s="457"/>
      <c r="U664" s="457"/>
      <c r="V664" s="457"/>
      <c r="W664" s="457"/>
      <c r="X664" s="457"/>
      <c r="Y664" s="457"/>
      <c r="Z664" s="457"/>
      <c r="AA664" s="457"/>
      <c r="AB664" s="457"/>
      <c r="AC664" s="457"/>
      <c r="AD664" s="457"/>
      <c r="AE664" s="457"/>
      <c r="AF664" s="457"/>
      <c r="AG664" s="457"/>
      <c r="AH664" s="457"/>
      <c r="AI664" s="457"/>
      <c r="AJ664" s="457"/>
      <c r="AK664" s="457"/>
      <c r="AL664" s="457"/>
      <c r="AM664" s="457"/>
      <c r="AN664" s="457"/>
      <c r="AO664" s="457"/>
      <c r="AP664" s="457"/>
      <c r="AQ664" s="457"/>
      <c r="AR664" s="457"/>
    </row>
    <row r="665" spans="1:44" ht="15.75" customHeight="1">
      <c r="A665" s="457"/>
      <c r="B665" s="487"/>
      <c r="C665" s="458"/>
      <c r="D665" s="458"/>
      <c r="E665" s="458"/>
      <c r="F665" s="457"/>
      <c r="G665" s="457"/>
      <c r="H665" s="457"/>
      <c r="I665" s="457"/>
      <c r="J665" s="457"/>
      <c r="K665" s="457"/>
      <c r="L665" s="457"/>
      <c r="M665" s="457"/>
      <c r="N665" s="457"/>
      <c r="O665" s="457"/>
      <c r="P665" s="457"/>
      <c r="Q665" s="457"/>
      <c r="R665" s="457"/>
      <c r="S665" s="457"/>
      <c r="T665" s="457"/>
      <c r="U665" s="457"/>
      <c r="V665" s="457"/>
      <c r="W665" s="457"/>
      <c r="X665" s="457"/>
      <c r="Y665" s="457"/>
      <c r="Z665" s="457"/>
      <c r="AA665" s="457"/>
      <c r="AB665" s="457"/>
      <c r="AC665" s="457"/>
      <c r="AD665" s="457"/>
      <c r="AE665" s="457"/>
      <c r="AF665" s="457"/>
      <c r="AG665" s="457"/>
      <c r="AH665" s="457"/>
      <c r="AI665" s="457"/>
      <c r="AJ665" s="457"/>
      <c r="AK665" s="457"/>
      <c r="AL665" s="457"/>
      <c r="AM665" s="457"/>
      <c r="AN665" s="457"/>
      <c r="AO665" s="457"/>
      <c r="AP665" s="457"/>
      <c r="AQ665" s="457"/>
      <c r="AR665" s="457"/>
    </row>
    <row r="666" spans="1:44" ht="15.75" customHeight="1">
      <c r="A666" s="457"/>
      <c r="B666" s="487"/>
      <c r="C666" s="458"/>
      <c r="D666" s="458"/>
      <c r="E666" s="458"/>
      <c r="F666" s="457"/>
      <c r="G666" s="457"/>
      <c r="H666" s="457"/>
      <c r="I666" s="457"/>
      <c r="J666" s="457"/>
      <c r="K666" s="457"/>
      <c r="L666" s="457"/>
      <c r="M666" s="457"/>
      <c r="N666" s="457"/>
      <c r="O666" s="457"/>
      <c r="P666" s="457"/>
      <c r="Q666" s="457"/>
      <c r="R666" s="457"/>
      <c r="S666" s="457"/>
      <c r="T666" s="457"/>
      <c r="U666" s="457"/>
      <c r="V666" s="457"/>
      <c r="W666" s="457"/>
      <c r="X666" s="457"/>
      <c r="Y666" s="457"/>
      <c r="Z666" s="457"/>
      <c r="AA666" s="457"/>
      <c r="AB666" s="457"/>
      <c r="AC666" s="457"/>
      <c r="AD666" s="457"/>
      <c r="AE666" s="457"/>
      <c r="AF666" s="457"/>
      <c r="AG666" s="457"/>
      <c r="AH666" s="457"/>
      <c r="AI666" s="457"/>
      <c r="AJ666" s="457"/>
      <c r="AK666" s="457"/>
      <c r="AL666" s="457"/>
      <c r="AM666" s="457"/>
      <c r="AN666" s="457"/>
      <c r="AO666" s="457"/>
      <c r="AP666" s="457"/>
      <c r="AQ666" s="457"/>
      <c r="AR666" s="457"/>
    </row>
    <row r="667" spans="1:44" ht="15.75" customHeight="1">
      <c r="A667" s="457"/>
      <c r="B667" s="487"/>
      <c r="C667" s="458"/>
      <c r="D667" s="458"/>
      <c r="E667" s="458"/>
      <c r="F667" s="457"/>
      <c r="G667" s="457"/>
      <c r="H667" s="457"/>
      <c r="I667" s="457"/>
      <c r="J667" s="457"/>
      <c r="K667" s="457"/>
      <c r="L667" s="457"/>
      <c r="M667" s="457"/>
      <c r="N667" s="457"/>
      <c r="O667" s="457"/>
      <c r="P667" s="457"/>
      <c r="Q667" s="457"/>
      <c r="R667" s="457"/>
      <c r="S667" s="457"/>
      <c r="T667" s="457"/>
      <c r="U667" s="457"/>
      <c r="V667" s="457"/>
      <c r="W667" s="457"/>
      <c r="X667" s="457"/>
      <c r="Y667" s="457"/>
      <c r="Z667" s="457"/>
      <c r="AA667" s="457"/>
      <c r="AB667" s="457"/>
      <c r="AC667" s="457"/>
      <c r="AD667" s="457"/>
      <c r="AE667" s="457"/>
      <c r="AF667" s="457"/>
      <c r="AG667" s="457"/>
      <c r="AH667" s="457"/>
      <c r="AI667" s="457"/>
      <c r="AJ667" s="457"/>
      <c r="AK667" s="457"/>
      <c r="AL667" s="457"/>
      <c r="AM667" s="457"/>
      <c r="AN667" s="457"/>
      <c r="AO667" s="457"/>
      <c r="AP667" s="457"/>
      <c r="AQ667" s="457"/>
      <c r="AR667" s="457"/>
    </row>
    <row r="668" spans="1:44" ht="15.75" customHeight="1">
      <c r="A668" s="457"/>
      <c r="B668" s="487"/>
      <c r="C668" s="458"/>
      <c r="D668" s="458"/>
      <c r="E668" s="458"/>
      <c r="F668" s="457"/>
      <c r="G668" s="457"/>
      <c r="H668" s="457"/>
      <c r="I668" s="457"/>
      <c r="J668" s="457"/>
      <c r="K668" s="457"/>
      <c r="L668" s="457"/>
      <c r="M668" s="457"/>
      <c r="N668" s="457"/>
      <c r="O668" s="457"/>
      <c r="P668" s="457"/>
      <c r="Q668" s="457"/>
      <c r="R668" s="457"/>
      <c r="S668" s="457"/>
      <c r="T668" s="457"/>
      <c r="U668" s="457"/>
      <c r="V668" s="457"/>
      <c r="W668" s="457"/>
      <c r="X668" s="457"/>
      <c r="Y668" s="457"/>
      <c r="Z668" s="457"/>
      <c r="AA668" s="457"/>
      <c r="AB668" s="457"/>
      <c r="AC668" s="457"/>
      <c r="AD668" s="457"/>
      <c r="AE668" s="457"/>
      <c r="AF668" s="457"/>
      <c r="AG668" s="457"/>
      <c r="AH668" s="457"/>
      <c r="AI668" s="457"/>
      <c r="AJ668" s="457"/>
      <c r="AK668" s="457"/>
      <c r="AL668" s="457"/>
      <c r="AM668" s="457"/>
      <c r="AN668" s="457"/>
      <c r="AO668" s="457"/>
      <c r="AP668" s="457"/>
      <c r="AQ668" s="457"/>
      <c r="AR668" s="457"/>
    </row>
    <row r="669" spans="1:44" ht="15.75" customHeight="1">
      <c r="A669" s="457"/>
      <c r="B669" s="487"/>
      <c r="C669" s="458"/>
      <c r="D669" s="458"/>
      <c r="E669" s="458"/>
      <c r="F669" s="457"/>
      <c r="G669" s="457"/>
      <c r="H669" s="457"/>
      <c r="I669" s="457"/>
      <c r="J669" s="457"/>
      <c r="K669" s="457"/>
      <c r="L669" s="457"/>
      <c r="M669" s="457"/>
      <c r="N669" s="457"/>
      <c r="O669" s="457"/>
      <c r="P669" s="457"/>
      <c r="Q669" s="457"/>
      <c r="R669" s="457"/>
      <c r="S669" s="457"/>
      <c r="T669" s="457"/>
      <c r="U669" s="457"/>
      <c r="V669" s="457"/>
      <c r="W669" s="457"/>
      <c r="X669" s="457"/>
      <c r="Y669" s="457"/>
      <c r="Z669" s="457"/>
      <c r="AA669" s="457"/>
      <c r="AB669" s="457"/>
      <c r="AC669" s="457"/>
      <c r="AD669" s="457"/>
      <c r="AE669" s="457"/>
      <c r="AF669" s="457"/>
      <c r="AG669" s="457"/>
      <c r="AH669" s="457"/>
      <c r="AI669" s="457"/>
      <c r="AJ669" s="457"/>
      <c r="AK669" s="457"/>
      <c r="AL669" s="457"/>
      <c r="AM669" s="457"/>
      <c r="AN669" s="457"/>
      <c r="AO669" s="457"/>
      <c r="AP669" s="457"/>
      <c r="AQ669" s="457"/>
      <c r="AR669" s="457"/>
    </row>
    <row r="670" spans="1:44" ht="15.75" customHeight="1">
      <c r="A670" s="457"/>
      <c r="B670" s="487"/>
      <c r="C670" s="458"/>
      <c r="D670" s="458"/>
      <c r="E670" s="458"/>
      <c r="F670" s="457"/>
      <c r="G670" s="457"/>
      <c r="H670" s="457"/>
      <c r="I670" s="457"/>
      <c r="J670" s="457"/>
      <c r="K670" s="457"/>
      <c r="L670" s="457"/>
      <c r="M670" s="457"/>
      <c r="N670" s="457"/>
      <c r="O670" s="457"/>
      <c r="P670" s="457"/>
      <c r="Q670" s="457"/>
      <c r="R670" s="457"/>
      <c r="S670" s="457"/>
      <c r="T670" s="457"/>
      <c r="U670" s="457"/>
      <c r="V670" s="457"/>
      <c r="W670" s="457"/>
      <c r="X670" s="457"/>
      <c r="Y670" s="457"/>
      <c r="Z670" s="457"/>
      <c r="AA670" s="457"/>
      <c r="AB670" s="457"/>
      <c r="AC670" s="457"/>
      <c r="AD670" s="457"/>
      <c r="AE670" s="457"/>
      <c r="AF670" s="457"/>
      <c r="AG670" s="457"/>
      <c r="AH670" s="457"/>
      <c r="AI670" s="457"/>
      <c r="AJ670" s="457"/>
      <c r="AK670" s="457"/>
      <c r="AL670" s="457"/>
      <c r="AM670" s="457"/>
      <c r="AN670" s="457"/>
      <c r="AO670" s="457"/>
      <c r="AP670" s="457"/>
      <c r="AQ670" s="457"/>
      <c r="AR670" s="457"/>
    </row>
    <row r="671" spans="1:44" ht="15.75" customHeight="1">
      <c r="A671" s="457"/>
      <c r="B671" s="487"/>
      <c r="C671" s="458"/>
      <c r="D671" s="458"/>
      <c r="E671" s="458"/>
      <c r="F671" s="457"/>
      <c r="G671" s="457"/>
      <c r="H671" s="457"/>
      <c r="I671" s="457"/>
      <c r="J671" s="457"/>
      <c r="K671" s="457"/>
      <c r="L671" s="457"/>
      <c r="M671" s="457"/>
      <c r="N671" s="457"/>
      <c r="O671" s="457"/>
      <c r="P671" s="457"/>
      <c r="Q671" s="457"/>
      <c r="R671" s="457"/>
      <c r="S671" s="457"/>
      <c r="T671" s="457"/>
      <c r="U671" s="457"/>
      <c r="V671" s="457"/>
      <c r="W671" s="457"/>
      <c r="X671" s="457"/>
      <c r="Y671" s="457"/>
      <c r="Z671" s="457"/>
      <c r="AA671" s="457"/>
      <c r="AB671" s="457"/>
      <c r="AC671" s="457"/>
      <c r="AD671" s="457"/>
      <c r="AE671" s="457"/>
      <c r="AF671" s="457"/>
      <c r="AG671" s="457"/>
      <c r="AH671" s="457"/>
      <c r="AI671" s="457"/>
      <c r="AJ671" s="457"/>
      <c r="AK671" s="457"/>
      <c r="AL671" s="457"/>
      <c r="AM671" s="457"/>
      <c r="AN671" s="457"/>
      <c r="AO671" s="457"/>
      <c r="AP671" s="457"/>
      <c r="AQ671" s="457"/>
      <c r="AR671" s="457"/>
    </row>
    <row r="672" spans="1:44" ht="15.75" customHeight="1">
      <c r="A672" s="457"/>
      <c r="B672" s="487"/>
      <c r="C672" s="458"/>
      <c r="D672" s="458"/>
      <c r="E672" s="458"/>
      <c r="F672" s="457"/>
      <c r="G672" s="457"/>
      <c r="H672" s="457"/>
      <c r="I672" s="457"/>
      <c r="J672" s="457"/>
      <c r="K672" s="457"/>
      <c r="L672" s="457"/>
      <c r="M672" s="457"/>
      <c r="N672" s="457"/>
      <c r="O672" s="457"/>
      <c r="P672" s="457"/>
      <c r="Q672" s="457"/>
      <c r="R672" s="457"/>
      <c r="S672" s="457"/>
      <c r="T672" s="457"/>
      <c r="U672" s="457"/>
      <c r="V672" s="457"/>
      <c r="W672" s="457"/>
      <c r="X672" s="457"/>
      <c r="Y672" s="457"/>
      <c r="Z672" s="457"/>
      <c r="AA672" s="457"/>
      <c r="AB672" s="457"/>
      <c r="AC672" s="457"/>
      <c r="AD672" s="457"/>
      <c r="AE672" s="457"/>
      <c r="AF672" s="457"/>
      <c r="AG672" s="457"/>
      <c r="AH672" s="457"/>
      <c r="AI672" s="457"/>
      <c r="AJ672" s="457"/>
      <c r="AK672" s="457"/>
      <c r="AL672" s="457"/>
      <c r="AM672" s="457"/>
      <c r="AN672" s="457"/>
      <c r="AO672" s="457"/>
      <c r="AP672" s="457"/>
      <c r="AQ672" s="457"/>
      <c r="AR672" s="457"/>
    </row>
    <row r="673" spans="1:44" ht="15.75" customHeight="1">
      <c r="A673" s="457"/>
      <c r="B673" s="487"/>
      <c r="C673" s="458"/>
      <c r="D673" s="458"/>
      <c r="E673" s="458"/>
      <c r="F673" s="457"/>
      <c r="G673" s="457"/>
      <c r="H673" s="457"/>
      <c r="I673" s="457"/>
      <c r="J673" s="457"/>
      <c r="K673" s="457"/>
      <c r="L673" s="457"/>
      <c r="M673" s="457"/>
      <c r="N673" s="457"/>
      <c r="O673" s="457"/>
      <c r="P673" s="457"/>
      <c r="Q673" s="457"/>
      <c r="R673" s="457"/>
      <c r="S673" s="457"/>
      <c r="T673" s="457"/>
      <c r="U673" s="457"/>
      <c r="V673" s="457"/>
      <c r="W673" s="457"/>
      <c r="X673" s="457"/>
      <c r="Y673" s="457"/>
      <c r="Z673" s="457"/>
      <c r="AA673" s="457"/>
      <c r="AB673" s="457"/>
      <c r="AC673" s="457"/>
      <c r="AD673" s="457"/>
      <c r="AE673" s="457"/>
      <c r="AF673" s="457"/>
      <c r="AG673" s="457"/>
      <c r="AH673" s="457"/>
      <c r="AI673" s="457"/>
      <c r="AJ673" s="457"/>
      <c r="AK673" s="457"/>
      <c r="AL673" s="457"/>
      <c r="AM673" s="457"/>
      <c r="AN673" s="457"/>
      <c r="AO673" s="457"/>
      <c r="AP673" s="457"/>
      <c r="AQ673" s="457"/>
      <c r="AR673" s="457"/>
    </row>
    <row r="674" spans="1:44" ht="15.75" customHeight="1">
      <c r="A674" s="457"/>
      <c r="B674" s="487"/>
      <c r="C674" s="458"/>
      <c r="D674" s="458"/>
      <c r="E674" s="458"/>
      <c r="F674" s="457"/>
      <c r="G674" s="457"/>
      <c r="H674" s="457"/>
      <c r="I674" s="457"/>
      <c r="J674" s="457"/>
      <c r="K674" s="457"/>
      <c r="L674" s="457"/>
      <c r="M674" s="457"/>
      <c r="N674" s="457"/>
      <c r="O674" s="457"/>
      <c r="P674" s="457"/>
      <c r="Q674" s="457"/>
      <c r="R674" s="457"/>
      <c r="S674" s="457"/>
      <c r="T674" s="457"/>
      <c r="U674" s="457"/>
      <c r="V674" s="457"/>
      <c r="W674" s="457"/>
      <c r="X674" s="457"/>
      <c r="Y674" s="457"/>
      <c r="Z674" s="457"/>
      <c r="AA674" s="457"/>
      <c r="AB674" s="457"/>
      <c r="AC674" s="457"/>
      <c r="AD674" s="457"/>
      <c r="AE674" s="457"/>
      <c r="AF674" s="457"/>
      <c r="AG674" s="457"/>
      <c r="AH674" s="457"/>
      <c r="AI674" s="457"/>
      <c r="AJ674" s="457"/>
      <c r="AK674" s="457"/>
      <c r="AL674" s="457"/>
      <c r="AM674" s="457"/>
      <c r="AN674" s="457"/>
      <c r="AO674" s="457"/>
      <c r="AP674" s="457"/>
      <c r="AQ674" s="457"/>
      <c r="AR674" s="457"/>
    </row>
    <row r="675" spans="1:44" ht="15.75" customHeight="1">
      <c r="A675" s="457"/>
      <c r="B675" s="487"/>
      <c r="C675" s="458"/>
      <c r="D675" s="458"/>
      <c r="E675" s="458"/>
      <c r="F675" s="457"/>
      <c r="G675" s="457"/>
      <c r="H675" s="457"/>
      <c r="I675" s="457"/>
      <c r="J675" s="457"/>
      <c r="K675" s="457"/>
      <c r="L675" s="457"/>
      <c r="M675" s="457"/>
      <c r="N675" s="457"/>
      <c r="O675" s="457"/>
      <c r="P675" s="457"/>
      <c r="Q675" s="457"/>
      <c r="R675" s="457"/>
      <c r="S675" s="457"/>
      <c r="T675" s="457"/>
      <c r="U675" s="457"/>
      <c r="V675" s="457"/>
      <c r="W675" s="457"/>
      <c r="X675" s="457"/>
      <c r="Y675" s="457"/>
      <c r="Z675" s="457"/>
      <c r="AA675" s="457"/>
      <c r="AB675" s="457"/>
      <c r="AC675" s="457"/>
      <c r="AD675" s="457"/>
      <c r="AE675" s="457"/>
      <c r="AF675" s="457"/>
      <c r="AG675" s="457"/>
      <c r="AH675" s="457"/>
      <c r="AI675" s="457"/>
      <c r="AJ675" s="457"/>
      <c r="AK675" s="457"/>
      <c r="AL675" s="457"/>
      <c r="AM675" s="457"/>
      <c r="AN675" s="457"/>
      <c r="AO675" s="457"/>
      <c r="AP675" s="457"/>
      <c r="AQ675" s="457"/>
      <c r="AR675" s="457"/>
    </row>
    <row r="676" spans="1:44" ht="15.75" customHeight="1">
      <c r="A676" s="457"/>
      <c r="B676" s="487"/>
      <c r="C676" s="458"/>
      <c r="D676" s="458"/>
      <c r="E676" s="458"/>
      <c r="F676" s="457"/>
      <c r="G676" s="457"/>
      <c r="H676" s="457"/>
      <c r="I676" s="457"/>
      <c r="J676" s="457"/>
      <c r="K676" s="457"/>
      <c r="L676" s="457"/>
      <c r="M676" s="457"/>
      <c r="N676" s="457"/>
      <c r="O676" s="457"/>
      <c r="P676" s="457"/>
      <c r="Q676" s="457"/>
      <c r="R676" s="457"/>
      <c r="S676" s="457"/>
      <c r="T676" s="457"/>
      <c r="U676" s="457"/>
      <c r="V676" s="457"/>
      <c r="W676" s="457"/>
      <c r="X676" s="457"/>
      <c r="Y676" s="457"/>
      <c r="Z676" s="457"/>
      <c r="AA676" s="457"/>
      <c r="AB676" s="457"/>
      <c r="AC676" s="457"/>
      <c r="AD676" s="457"/>
      <c r="AE676" s="457"/>
      <c r="AF676" s="457"/>
      <c r="AG676" s="457"/>
      <c r="AH676" s="457"/>
      <c r="AI676" s="457"/>
      <c r="AJ676" s="457"/>
      <c r="AK676" s="457"/>
      <c r="AL676" s="457"/>
      <c r="AM676" s="457"/>
      <c r="AN676" s="457"/>
      <c r="AO676" s="457"/>
      <c r="AP676" s="457"/>
      <c r="AQ676" s="457"/>
      <c r="AR676" s="457"/>
    </row>
    <row r="677" spans="1:44" ht="15.75" customHeight="1">
      <c r="A677" s="457"/>
      <c r="B677" s="487"/>
      <c r="C677" s="458"/>
      <c r="D677" s="458"/>
      <c r="E677" s="458"/>
      <c r="F677" s="457"/>
      <c r="G677" s="457"/>
      <c r="H677" s="457"/>
      <c r="I677" s="457"/>
      <c r="J677" s="457"/>
      <c r="K677" s="457"/>
      <c r="L677" s="457"/>
      <c r="M677" s="457"/>
      <c r="N677" s="457"/>
      <c r="O677" s="457"/>
      <c r="P677" s="457"/>
      <c r="Q677" s="457"/>
      <c r="R677" s="457"/>
      <c r="S677" s="457"/>
      <c r="T677" s="457"/>
      <c r="U677" s="457"/>
      <c r="V677" s="457"/>
      <c r="W677" s="457"/>
      <c r="X677" s="457"/>
      <c r="Y677" s="457"/>
      <c r="Z677" s="457"/>
      <c r="AA677" s="457"/>
      <c r="AB677" s="457"/>
      <c r="AC677" s="457"/>
      <c r="AD677" s="457"/>
      <c r="AE677" s="457"/>
      <c r="AF677" s="457"/>
      <c r="AG677" s="457"/>
      <c r="AH677" s="457"/>
      <c r="AI677" s="457"/>
      <c r="AJ677" s="457"/>
      <c r="AK677" s="457"/>
      <c r="AL677" s="457"/>
      <c r="AM677" s="457"/>
      <c r="AN677" s="457"/>
      <c r="AO677" s="457"/>
      <c r="AP677" s="457"/>
      <c r="AQ677" s="457"/>
      <c r="AR677" s="457"/>
    </row>
    <row r="678" spans="1:44" ht="15.75" customHeight="1">
      <c r="A678" s="457"/>
      <c r="B678" s="487"/>
      <c r="C678" s="458"/>
      <c r="D678" s="458"/>
      <c r="E678" s="458"/>
      <c r="F678" s="457"/>
      <c r="G678" s="457"/>
      <c r="H678" s="457"/>
      <c r="I678" s="457"/>
      <c r="J678" s="457"/>
      <c r="K678" s="457"/>
      <c r="L678" s="457"/>
      <c r="M678" s="457"/>
      <c r="N678" s="457"/>
      <c r="O678" s="457"/>
      <c r="P678" s="457"/>
      <c r="Q678" s="457"/>
      <c r="R678" s="457"/>
      <c r="S678" s="457"/>
      <c r="T678" s="457"/>
      <c r="U678" s="457"/>
      <c r="V678" s="457"/>
      <c r="W678" s="457"/>
      <c r="X678" s="457"/>
      <c r="Y678" s="457"/>
      <c r="Z678" s="457"/>
      <c r="AA678" s="457"/>
      <c r="AB678" s="457"/>
      <c r="AC678" s="457"/>
      <c r="AD678" s="457"/>
      <c r="AE678" s="457"/>
      <c r="AF678" s="457"/>
      <c r="AG678" s="457"/>
      <c r="AH678" s="457"/>
      <c r="AI678" s="457"/>
      <c r="AJ678" s="457"/>
      <c r="AK678" s="457"/>
      <c r="AL678" s="457"/>
      <c r="AM678" s="457"/>
      <c r="AN678" s="457"/>
      <c r="AO678" s="457"/>
      <c r="AP678" s="457"/>
      <c r="AQ678" s="457"/>
      <c r="AR678" s="457"/>
    </row>
    <row r="679" spans="1:44" ht="15.75" customHeight="1">
      <c r="A679" s="457"/>
      <c r="B679" s="487"/>
      <c r="C679" s="458"/>
      <c r="D679" s="458"/>
      <c r="E679" s="458"/>
      <c r="F679" s="457"/>
      <c r="G679" s="457"/>
      <c r="H679" s="457"/>
      <c r="I679" s="457"/>
      <c r="J679" s="457"/>
      <c r="K679" s="457"/>
      <c r="L679" s="457"/>
      <c r="M679" s="457"/>
      <c r="N679" s="457"/>
      <c r="O679" s="457"/>
      <c r="P679" s="457"/>
      <c r="Q679" s="457"/>
      <c r="R679" s="457"/>
      <c r="S679" s="457"/>
      <c r="T679" s="457"/>
      <c r="U679" s="457"/>
      <c r="V679" s="457"/>
      <c r="W679" s="457"/>
      <c r="X679" s="457"/>
      <c r="Y679" s="457"/>
      <c r="Z679" s="457"/>
      <c r="AA679" s="457"/>
      <c r="AB679" s="457"/>
      <c r="AC679" s="457"/>
      <c r="AD679" s="457"/>
      <c r="AE679" s="457"/>
      <c r="AF679" s="457"/>
      <c r="AG679" s="457"/>
      <c r="AH679" s="457"/>
      <c r="AI679" s="457"/>
      <c r="AJ679" s="457"/>
      <c r="AK679" s="457"/>
      <c r="AL679" s="457"/>
      <c r="AM679" s="457"/>
      <c r="AN679" s="457"/>
      <c r="AO679" s="457"/>
      <c r="AP679" s="457"/>
      <c r="AQ679" s="457"/>
      <c r="AR679" s="457"/>
    </row>
    <row r="680" spans="1:44" ht="15.75" customHeight="1">
      <c r="A680" s="457"/>
      <c r="B680" s="487"/>
      <c r="C680" s="458"/>
      <c r="D680" s="458"/>
      <c r="E680" s="458"/>
      <c r="F680" s="457"/>
      <c r="G680" s="457"/>
      <c r="H680" s="457"/>
      <c r="I680" s="457"/>
      <c r="J680" s="457"/>
      <c r="K680" s="457"/>
      <c r="L680" s="457"/>
      <c r="M680" s="457"/>
      <c r="N680" s="457"/>
      <c r="O680" s="457"/>
      <c r="P680" s="457"/>
      <c r="Q680" s="457"/>
      <c r="R680" s="457"/>
      <c r="S680" s="457"/>
      <c r="T680" s="457"/>
      <c r="U680" s="457"/>
      <c r="V680" s="457"/>
      <c r="W680" s="457"/>
      <c r="X680" s="457"/>
      <c r="Y680" s="457"/>
      <c r="Z680" s="457"/>
      <c r="AA680" s="457"/>
      <c r="AB680" s="457"/>
      <c r="AC680" s="457"/>
      <c r="AD680" s="457"/>
      <c r="AE680" s="457"/>
      <c r="AF680" s="457"/>
      <c r="AG680" s="457"/>
      <c r="AH680" s="457"/>
      <c r="AI680" s="457"/>
      <c r="AJ680" s="457"/>
      <c r="AK680" s="457"/>
      <c r="AL680" s="457"/>
      <c r="AM680" s="457"/>
      <c r="AN680" s="457"/>
      <c r="AO680" s="457"/>
      <c r="AP680" s="457"/>
      <c r="AQ680" s="457"/>
      <c r="AR680" s="457"/>
    </row>
    <row r="681" spans="1:44" ht="15.75" customHeight="1">
      <c r="A681" s="457"/>
      <c r="B681" s="487"/>
      <c r="C681" s="458"/>
      <c r="D681" s="458"/>
      <c r="E681" s="458"/>
      <c r="F681" s="457"/>
      <c r="G681" s="457"/>
      <c r="H681" s="457"/>
      <c r="I681" s="457"/>
      <c r="J681" s="457"/>
      <c r="K681" s="457"/>
      <c r="L681" s="457"/>
      <c r="M681" s="457"/>
      <c r="N681" s="457"/>
      <c r="O681" s="457"/>
      <c r="P681" s="457"/>
      <c r="Q681" s="457"/>
      <c r="R681" s="457"/>
      <c r="S681" s="457"/>
      <c r="T681" s="457"/>
      <c r="U681" s="457"/>
      <c r="V681" s="457"/>
      <c r="W681" s="457"/>
      <c r="X681" s="457"/>
      <c r="Y681" s="457"/>
      <c r="Z681" s="457"/>
      <c r="AA681" s="457"/>
      <c r="AB681" s="457"/>
      <c r="AC681" s="457"/>
      <c r="AD681" s="457"/>
      <c r="AE681" s="457"/>
      <c r="AF681" s="457"/>
      <c r="AG681" s="457"/>
      <c r="AH681" s="457"/>
      <c r="AI681" s="457"/>
      <c r="AJ681" s="457"/>
      <c r="AK681" s="457"/>
      <c r="AL681" s="457"/>
      <c r="AM681" s="457"/>
      <c r="AN681" s="457"/>
      <c r="AO681" s="457"/>
      <c r="AP681" s="457"/>
      <c r="AQ681" s="457"/>
      <c r="AR681" s="457"/>
    </row>
    <row r="682" spans="1:44" ht="15.75" customHeight="1">
      <c r="A682" s="457"/>
      <c r="B682" s="487"/>
      <c r="C682" s="458"/>
      <c r="D682" s="458"/>
      <c r="E682" s="458"/>
      <c r="F682" s="457"/>
      <c r="G682" s="457"/>
      <c r="H682" s="457"/>
      <c r="I682" s="457"/>
      <c r="J682" s="457"/>
      <c r="K682" s="457"/>
      <c r="L682" s="457"/>
      <c r="M682" s="457"/>
      <c r="N682" s="457"/>
      <c r="O682" s="457"/>
      <c r="P682" s="457"/>
      <c r="Q682" s="457"/>
      <c r="R682" s="457"/>
      <c r="S682" s="457"/>
      <c r="T682" s="457"/>
      <c r="U682" s="457"/>
      <c r="V682" s="457"/>
      <c r="W682" s="457"/>
      <c r="X682" s="457"/>
      <c r="Y682" s="457"/>
      <c r="Z682" s="457"/>
      <c r="AA682" s="457"/>
      <c r="AB682" s="457"/>
      <c r="AC682" s="457"/>
      <c r="AD682" s="457"/>
      <c r="AE682" s="457"/>
      <c r="AF682" s="457"/>
      <c r="AG682" s="457"/>
      <c r="AH682" s="457"/>
      <c r="AI682" s="457"/>
      <c r="AJ682" s="457"/>
      <c r="AK682" s="457"/>
      <c r="AL682" s="457"/>
      <c r="AM682" s="457"/>
      <c r="AN682" s="457"/>
      <c r="AO682" s="457"/>
      <c r="AP682" s="457"/>
      <c r="AQ682" s="457"/>
      <c r="AR682" s="457"/>
    </row>
    <row r="683" spans="1:44" ht="15.75" customHeight="1">
      <c r="A683" s="457"/>
      <c r="B683" s="487"/>
      <c r="C683" s="458"/>
      <c r="D683" s="458"/>
      <c r="E683" s="458"/>
      <c r="F683" s="457"/>
      <c r="G683" s="457"/>
      <c r="H683" s="457"/>
      <c r="I683" s="457"/>
      <c r="J683" s="457"/>
      <c r="K683" s="457"/>
      <c r="L683" s="457"/>
      <c r="M683" s="457"/>
      <c r="N683" s="457"/>
      <c r="O683" s="457"/>
      <c r="P683" s="457"/>
      <c r="Q683" s="457"/>
      <c r="R683" s="457"/>
      <c r="S683" s="457"/>
      <c r="T683" s="457"/>
      <c r="U683" s="457"/>
      <c r="V683" s="457"/>
      <c r="W683" s="457"/>
      <c r="X683" s="457"/>
      <c r="Y683" s="457"/>
      <c r="Z683" s="457"/>
      <c r="AA683" s="457"/>
      <c r="AB683" s="457"/>
      <c r="AC683" s="457"/>
      <c r="AD683" s="457"/>
      <c r="AE683" s="457"/>
      <c r="AF683" s="457"/>
      <c r="AG683" s="457"/>
      <c r="AH683" s="457"/>
      <c r="AI683" s="457"/>
      <c r="AJ683" s="457"/>
      <c r="AK683" s="457"/>
      <c r="AL683" s="457"/>
      <c r="AM683" s="457"/>
      <c r="AN683" s="457"/>
      <c r="AO683" s="457"/>
      <c r="AP683" s="457"/>
      <c r="AQ683" s="457"/>
      <c r="AR683" s="457"/>
    </row>
    <row r="684" spans="1:44" ht="15.75" customHeight="1">
      <c r="A684" s="457"/>
      <c r="B684" s="487"/>
      <c r="C684" s="458"/>
      <c r="D684" s="458"/>
      <c r="E684" s="458"/>
      <c r="F684" s="457"/>
      <c r="G684" s="457"/>
      <c r="H684" s="457"/>
      <c r="I684" s="457"/>
      <c r="J684" s="457"/>
      <c r="K684" s="457"/>
      <c r="L684" s="457"/>
      <c r="M684" s="457"/>
      <c r="N684" s="457"/>
      <c r="O684" s="457"/>
      <c r="P684" s="457"/>
      <c r="Q684" s="457"/>
      <c r="R684" s="457"/>
      <c r="S684" s="457"/>
      <c r="T684" s="457"/>
      <c r="U684" s="457"/>
      <c r="V684" s="457"/>
      <c r="W684" s="457"/>
      <c r="X684" s="457"/>
      <c r="Y684" s="457"/>
      <c r="Z684" s="457"/>
      <c r="AA684" s="457"/>
      <c r="AB684" s="457"/>
      <c r="AC684" s="457"/>
      <c r="AD684" s="457"/>
      <c r="AE684" s="457"/>
      <c r="AF684" s="457"/>
      <c r="AG684" s="457"/>
      <c r="AH684" s="457"/>
      <c r="AI684" s="457"/>
      <c r="AJ684" s="457"/>
      <c r="AK684" s="457"/>
      <c r="AL684" s="457"/>
      <c r="AM684" s="457"/>
      <c r="AN684" s="457"/>
      <c r="AO684" s="457"/>
      <c r="AP684" s="457"/>
      <c r="AQ684" s="457"/>
      <c r="AR684" s="457"/>
    </row>
    <row r="685" spans="1:44" ht="15.75" customHeight="1">
      <c r="A685" s="457"/>
      <c r="B685" s="487"/>
      <c r="C685" s="458"/>
      <c r="D685" s="458"/>
      <c r="E685" s="458"/>
      <c r="F685" s="457"/>
      <c r="G685" s="457"/>
      <c r="H685" s="457"/>
      <c r="I685" s="457"/>
      <c r="J685" s="457"/>
      <c r="K685" s="457"/>
      <c r="L685" s="457"/>
      <c r="M685" s="457"/>
      <c r="N685" s="457"/>
      <c r="O685" s="457"/>
      <c r="P685" s="457"/>
      <c r="Q685" s="457"/>
      <c r="R685" s="457"/>
      <c r="S685" s="457"/>
      <c r="T685" s="457"/>
      <c r="U685" s="457"/>
      <c r="V685" s="457"/>
      <c r="W685" s="457"/>
      <c r="X685" s="457"/>
      <c r="Y685" s="457"/>
      <c r="Z685" s="457"/>
      <c r="AA685" s="457"/>
      <c r="AB685" s="457"/>
      <c r="AC685" s="457"/>
      <c r="AD685" s="457"/>
      <c r="AE685" s="457"/>
      <c r="AF685" s="457"/>
      <c r="AG685" s="457"/>
      <c r="AH685" s="457"/>
      <c r="AI685" s="457"/>
      <c r="AJ685" s="457"/>
      <c r="AK685" s="457"/>
      <c r="AL685" s="457"/>
      <c r="AM685" s="457"/>
      <c r="AN685" s="457"/>
      <c r="AO685" s="457"/>
      <c r="AP685" s="457"/>
      <c r="AQ685" s="457"/>
      <c r="AR685" s="457"/>
    </row>
    <row r="686" spans="1:44" ht="15.75" customHeight="1">
      <c r="A686" s="457"/>
      <c r="B686" s="487"/>
      <c r="C686" s="458"/>
      <c r="D686" s="458"/>
      <c r="E686" s="458"/>
      <c r="F686" s="457"/>
      <c r="G686" s="457"/>
      <c r="H686" s="457"/>
      <c r="I686" s="457"/>
      <c r="J686" s="457"/>
      <c r="K686" s="457"/>
      <c r="L686" s="457"/>
      <c r="M686" s="457"/>
      <c r="N686" s="457"/>
      <c r="O686" s="457"/>
      <c r="P686" s="457"/>
      <c r="Q686" s="457"/>
      <c r="R686" s="457"/>
      <c r="S686" s="457"/>
      <c r="T686" s="457"/>
      <c r="U686" s="457"/>
      <c r="V686" s="457"/>
      <c r="W686" s="457"/>
      <c r="X686" s="457"/>
      <c r="Y686" s="457"/>
      <c r="Z686" s="457"/>
      <c r="AA686" s="457"/>
      <c r="AB686" s="457"/>
      <c r="AC686" s="457"/>
      <c r="AD686" s="457"/>
      <c r="AE686" s="457"/>
      <c r="AF686" s="457"/>
      <c r="AG686" s="457"/>
      <c r="AH686" s="457"/>
      <c r="AI686" s="457"/>
      <c r="AJ686" s="457"/>
      <c r="AK686" s="457"/>
      <c r="AL686" s="457"/>
      <c r="AM686" s="457"/>
      <c r="AN686" s="457"/>
      <c r="AO686" s="457"/>
      <c r="AP686" s="457"/>
      <c r="AQ686" s="457"/>
      <c r="AR686" s="457"/>
    </row>
    <row r="687" spans="1:44" ht="15.75" customHeight="1">
      <c r="A687" s="457"/>
      <c r="B687" s="487"/>
      <c r="C687" s="458"/>
      <c r="D687" s="458"/>
      <c r="E687" s="458"/>
      <c r="F687" s="457"/>
      <c r="G687" s="457"/>
      <c r="H687" s="457"/>
      <c r="I687" s="457"/>
      <c r="J687" s="457"/>
      <c r="K687" s="457"/>
      <c r="L687" s="457"/>
      <c r="M687" s="457"/>
      <c r="N687" s="457"/>
      <c r="O687" s="457"/>
      <c r="P687" s="457"/>
      <c r="Q687" s="457"/>
      <c r="R687" s="457"/>
      <c r="S687" s="457"/>
      <c r="T687" s="457"/>
      <c r="U687" s="457"/>
      <c r="V687" s="457"/>
      <c r="W687" s="457"/>
      <c r="X687" s="457"/>
      <c r="Y687" s="457"/>
      <c r="Z687" s="457"/>
      <c r="AA687" s="457"/>
      <c r="AB687" s="457"/>
      <c r="AC687" s="457"/>
      <c r="AD687" s="457"/>
      <c r="AE687" s="457"/>
      <c r="AF687" s="457"/>
      <c r="AG687" s="457"/>
      <c r="AH687" s="457"/>
      <c r="AI687" s="457"/>
      <c r="AJ687" s="457"/>
      <c r="AK687" s="457"/>
      <c r="AL687" s="457"/>
      <c r="AM687" s="457"/>
      <c r="AN687" s="457"/>
      <c r="AO687" s="457"/>
      <c r="AP687" s="457"/>
      <c r="AQ687" s="457"/>
      <c r="AR687" s="457"/>
    </row>
    <row r="688" spans="1:44" ht="15.75" customHeight="1">
      <c r="A688" s="457"/>
      <c r="B688" s="487"/>
      <c r="C688" s="458"/>
      <c r="D688" s="458"/>
      <c r="E688" s="458"/>
      <c r="F688" s="457"/>
      <c r="G688" s="457"/>
      <c r="H688" s="457"/>
      <c r="I688" s="457"/>
      <c r="J688" s="457"/>
      <c r="K688" s="457"/>
      <c r="L688" s="457"/>
      <c r="M688" s="457"/>
      <c r="N688" s="457"/>
      <c r="O688" s="457"/>
      <c r="P688" s="457"/>
      <c r="Q688" s="457"/>
      <c r="R688" s="457"/>
      <c r="S688" s="457"/>
      <c r="T688" s="457"/>
      <c r="U688" s="457"/>
      <c r="V688" s="457"/>
      <c r="W688" s="457"/>
      <c r="X688" s="457"/>
      <c r="Y688" s="457"/>
      <c r="Z688" s="457"/>
      <c r="AA688" s="457"/>
      <c r="AB688" s="457"/>
      <c r="AC688" s="457"/>
      <c r="AD688" s="457"/>
      <c r="AE688" s="457"/>
      <c r="AF688" s="457"/>
      <c r="AG688" s="457"/>
      <c r="AH688" s="457"/>
      <c r="AI688" s="457"/>
      <c r="AJ688" s="457"/>
      <c r="AK688" s="457"/>
      <c r="AL688" s="457"/>
      <c r="AM688" s="457"/>
      <c r="AN688" s="457"/>
      <c r="AO688" s="457"/>
      <c r="AP688" s="457"/>
      <c r="AQ688" s="457"/>
      <c r="AR688" s="457"/>
    </row>
    <row r="689" spans="1:44" ht="15.75" customHeight="1">
      <c r="A689" s="457"/>
      <c r="B689" s="487"/>
      <c r="C689" s="458"/>
      <c r="D689" s="458"/>
      <c r="E689" s="458"/>
      <c r="F689" s="457"/>
      <c r="G689" s="457"/>
      <c r="H689" s="457"/>
      <c r="I689" s="457"/>
      <c r="J689" s="457"/>
      <c r="K689" s="457"/>
      <c r="L689" s="457"/>
      <c r="M689" s="457"/>
      <c r="N689" s="457"/>
      <c r="O689" s="457"/>
      <c r="P689" s="457"/>
      <c r="Q689" s="457"/>
      <c r="R689" s="457"/>
      <c r="S689" s="457"/>
      <c r="T689" s="457"/>
      <c r="U689" s="457"/>
      <c r="V689" s="457"/>
      <c r="W689" s="457"/>
      <c r="X689" s="457"/>
      <c r="Y689" s="457"/>
      <c r="Z689" s="457"/>
      <c r="AA689" s="457"/>
      <c r="AB689" s="457"/>
      <c r="AC689" s="457"/>
      <c r="AD689" s="457"/>
      <c r="AE689" s="457"/>
      <c r="AF689" s="457"/>
      <c r="AG689" s="457"/>
      <c r="AH689" s="457"/>
      <c r="AI689" s="457"/>
      <c r="AJ689" s="457"/>
      <c r="AK689" s="457"/>
      <c r="AL689" s="457"/>
      <c r="AM689" s="457"/>
      <c r="AN689" s="457"/>
      <c r="AO689" s="457"/>
      <c r="AP689" s="457"/>
      <c r="AQ689" s="457"/>
      <c r="AR689" s="457"/>
    </row>
    <row r="690" spans="1:44" ht="15.75" customHeight="1">
      <c r="A690" s="457"/>
      <c r="B690" s="487"/>
      <c r="C690" s="458"/>
      <c r="D690" s="458"/>
      <c r="E690" s="458"/>
      <c r="F690" s="457"/>
      <c r="G690" s="457"/>
      <c r="H690" s="457"/>
      <c r="I690" s="457"/>
      <c r="J690" s="457"/>
      <c r="K690" s="457"/>
      <c r="L690" s="457"/>
      <c r="M690" s="457"/>
      <c r="N690" s="457"/>
      <c r="O690" s="457"/>
      <c r="P690" s="457"/>
      <c r="Q690" s="457"/>
      <c r="R690" s="457"/>
      <c r="S690" s="457"/>
      <c r="T690" s="457"/>
      <c r="U690" s="457"/>
      <c r="V690" s="457"/>
      <c r="W690" s="457"/>
      <c r="X690" s="457"/>
      <c r="Y690" s="457"/>
      <c r="Z690" s="457"/>
      <c r="AA690" s="457"/>
      <c r="AB690" s="457"/>
      <c r="AC690" s="457"/>
      <c r="AD690" s="457"/>
      <c r="AE690" s="457"/>
      <c r="AF690" s="457"/>
      <c r="AG690" s="457"/>
      <c r="AH690" s="457"/>
      <c r="AI690" s="457"/>
      <c r="AJ690" s="457"/>
      <c r="AK690" s="457"/>
      <c r="AL690" s="457"/>
      <c r="AM690" s="457"/>
      <c r="AN690" s="457"/>
      <c r="AO690" s="457"/>
      <c r="AP690" s="457"/>
      <c r="AQ690" s="457"/>
      <c r="AR690" s="457"/>
    </row>
    <row r="691" spans="1:44" ht="15.75" customHeight="1">
      <c r="A691" s="457"/>
      <c r="B691" s="487"/>
      <c r="C691" s="458"/>
      <c r="D691" s="458"/>
      <c r="E691" s="458"/>
      <c r="F691" s="457"/>
      <c r="G691" s="457"/>
      <c r="H691" s="457"/>
      <c r="I691" s="457"/>
      <c r="J691" s="457"/>
      <c r="K691" s="457"/>
      <c r="L691" s="457"/>
      <c r="M691" s="457"/>
      <c r="N691" s="457"/>
      <c r="O691" s="457"/>
      <c r="P691" s="457"/>
      <c r="Q691" s="457"/>
      <c r="R691" s="457"/>
      <c r="S691" s="457"/>
      <c r="T691" s="457"/>
      <c r="U691" s="457"/>
      <c r="V691" s="457"/>
      <c r="W691" s="457"/>
      <c r="X691" s="457"/>
      <c r="Y691" s="457"/>
      <c r="Z691" s="457"/>
      <c r="AA691" s="457"/>
      <c r="AB691" s="457"/>
      <c r="AC691" s="457"/>
      <c r="AD691" s="457"/>
      <c r="AE691" s="457"/>
      <c r="AF691" s="457"/>
      <c r="AG691" s="457"/>
      <c r="AH691" s="457"/>
      <c r="AI691" s="457"/>
      <c r="AJ691" s="457"/>
      <c r="AK691" s="457"/>
      <c r="AL691" s="457"/>
      <c r="AM691" s="457"/>
      <c r="AN691" s="457"/>
      <c r="AO691" s="457"/>
      <c r="AP691" s="457"/>
      <c r="AQ691" s="457"/>
      <c r="AR691" s="457"/>
    </row>
    <row r="692" spans="1:44" ht="15.75" customHeight="1">
      <c r="A692" s="457"/>
      <c r="B692" s="487"/>
      <c r="C692" s="458"/>
      <c r="D692" s="458"/>
      <c r="E692" s="458"/>
      <c r="F692" s="457"/>
      <c r="G692" s="457"/>
      <c r="H692" s="457"/>
      <c r="I692" s="457"/>
      <c r="J692" s="457"/>
      <c r="K692" s="457"/>
      <c r="L692" s="457"/>
      <c r="M692" s="457"/>
      <c r="N692" s="457"/>
      <c r="O692" s="457"/>
      <c r="P692" s="457"/>
      <c r="Q692" s="457"/>
      <c r="R692" s="457"/>
      <c r="S692" s="457"/>
      <c r="T692" s="457"/>
      <c r="U692" s="457"/>
      <c r="V692" s="457"/>
      <c r="W692" s="457"/>
      <c r="X692" s="457"/>
      <c r="Y692" s="457"/>
      <c r="Z692" s="457"/>
      <c r="AA692" s="457"/>
      <c r="AB692" s="457"/>
      <c r="AC692" s="457"/>
      <c r="AD692" s="457"/>
      <c r="AE692" s="457"/>
      <c r="AF692" s="457"/>
      <c r="AG692" s="457"/>
      <c r="AH692" s="457"/>
      <c r="AI692" s="457"/>
      <c r="AJ692" s="457"/>
      <c r="AK692" s="457"/>
      <c r="AL692" s="457"/>
      <c r="AM692" s="457"/>
      <c r="AN692" s="457"/>
      <c r="AO692" s="457"/>
      <c r="AP692" s="457"/>
      <c r="AQ692" s="457"/>
      <c r="AR692" s="457"/>
    </row>
    <row r="693" spans="1:44" ht="15.75" customHeight="1">
      <c r="A693" s="457"/>
      <c r="B693" s="487"/>
      <c r="C693" s="458"/>
      <c r="D693" s="458"/>
      <c r="E693" s="458"/>
      <c r="F693" s="457"/>
      <c r="G693" s="457"/>
      <c r="H693" s="457"/>
      <c r="I693" s="457"/>
      <c r="J693" s="457"/>
      <c r="K693" s="457"/>
      <c r="L693" s="457"/>
      <c r="M693" s="457"/>
      <c r="N693" s="457"/>
      <c r="O693" s="457"/>
      <c r="P693" s="457"/>
      <c r="Q693" s="457"/>
      <c r="R693" s="457"/>
      <c r="S693" s="457"/>
      <c r="T693" s="457"/>
      <c r="U693" s="457"/>
      <c r="V693" s="457"/>
      <c r="W693" s="457"/>
      <c r="X693" s="457"/>
      <c r="Y693" s="457"/>
      <c r="Z693" s="457"/>
      <c r="AA693" s="457"/>
      <c r="AB693" s="457"/>
      <c r="AC693" s="457"/>
      <c r="AD693" s="457"/>
      <c r="AE693" s="457"/>
      <c r="AF693" s="457"/>
      <c r="AG693" s="457"/>
      <c r="AH693" s="457"/>
      <c r="AI693" s="457"/>
      <c r="AJ693" s="457"/>
      <c r="AK693" s="457"/>
      <c r="AL693" s="457"/>
      <c r="AM693" s="457"/>
      <c r="AN693" s="457"/>
      <c r="AO693" s="457"/>
      <c r="AP693" s="457"/>
      <c r="AQ693" s="457"/>
      <c r="AR693" s="457"/>
    </row>
    <row r="694" spans="1:44" ht="15.75" customHeight="1">
      <c r="A694" s="457"/>
      <c r="B694" s="487"/>
      <c r="C694" s="458"/>
      <c r="D694" s="458"/>
      <c r="E694" s="458"/>
      <c r="F694" s="457"/>
      <c r="G694" s="457"/>
      <c r="H694" s="457"/>
      <c r="I694" s="457"/>
      <c r="J694" s="457"/>
      <c r="K694" s="457"/>
      <c r="L694" s="457"/>
      <c r="M694" s="457"/>
      <c r="N694" s="457"/>
      <c r="O694" s="457"/>
      <c r="P694" s="457"/>
      <c r="Q694" s="457"/>
      <c r="R694" s="457"/>
      <c r="S694" s="457"/>
      <c r="T694" s="457"/>
      <c r="U694" s="457"/>
      <c r="V694" s="457"/>
      <c r="W694" s="457"/>
      <c r="X694" s="457"/>
      <c r="Y694" s="457"/>
      <c r="Z694" s="457"/>
      <c r="AA694" s="457"/>
      <c r="AB694" s="457"/>
      <c r="AC694" s="457"/>
      <c r="AD694" s="457"/>
      <c r="AE694" s="457"/>
      <c r="AF694" s="457"/>
      <c r="AG694" s="457"/>
      <c r="AH694" s="457"/>
      <c r="AI694" s="457"/>
      <c r="AJ694" s="457"/>
      <c r="AK694" s="457"/>
      <c r="AL694" s="457"/>
      <c r="AM694" s="457"/>
      <c r="AN694" s="457"/>
      <c r="AO694" s="457"/>
      <c r="AP694" s="457"/>
      <c r="AQ694" s="457"/>
      <c r="AR694" s="457"/>
    </row>
    <row r="695" spans="1:44" ht="15.75" customHeight="1">
      <c r="A695" s="457"/>
      <c r="B695" s="487"/>
      <c r="C695" s="458"/>
      <c r="D695" s="458"/>
      <c r="E695" s="458"/>
      <c r="F695" s="457"/>
      <c r="G695" s="457"/>
      <c r="H695" s="457"/>
      <c r="I695" s="457"/>
      <c r="J695" s="457"/>
      <c r="K695" s="457"/>
      <c r="L695" s="457"/>
      <c r="M695" s="457"/>
      <c r="N695" s="457"/>
      <c r="O695" s="457"/>
      <c r="P695" s="457"/>
      <c r="Q695" s="457"/>
      <c r="R695" s="457"/>
      <c r="S695" s="457"/>
      <c r="T695" s="457"/>
      <c r="U695" s="457"/>
      <c r="V695" s="457"/>
      <c r="W695" s="457"/>
      <c r="X695" s="457"/>
      <c r="Y695" s="457"/>
      <c r="Z695" s="457"/>
      <c r="AA695" s="457"/>
      <c r="AB695" s="457"/>
      <c r="AC695" s="457"/>
      <c r="AD695" s="457"/>
      <c r="AE695" s="457"/>
      <c r="AF695" s="457"/>
      <c r="AG695" s="457"/>
      <c r="AH695" s="457"/>
      <c r="AI695" s="457"/>
      <c r="AJ695" s="457"/>
      <c r="AK695" s="457"/>
      <c r="AL695" s="457"/>
      <c r="AM695" s="457"/>
      <c r="AN695" s="457"/>
      <c r="AO695" s="457"/>
      <c r="AP695" s="457"/>
      <c r="AQ695" s="457"/>
      <c r="AR695" s="457"/>
    </row>
    <row r="696" spans="1:44" ht="15.75" customHeight="1">
      <c r="A696" s="457"/>
      <c r="B696" s="487"/>
      <c r="C696" s="458"/>
      <c r="D696" s="458"/>
      <c r="E696" s="458"/>
      <c r="F696" s="457"/>
      <c r="G696" s="457"/>
      <c r="H696" s="457"/>
      <c r="I696" s="457"/>
      <c r="J696" s="457"/>
      <c r="K696" s="457"/>
      <c r="L696" s="457"/>
      <c r="M696" s="457"/>
      <c r="N696" s="457"/>
      <c r="O696" s="457"/>
      <c r="P696" s="457"/>
      <c r="Q696" s="457"/>
      <c r="R696" s="457"/>
      <c r="S696" s="457"/>
      <c r="T696" s="457"/>
      <c r="U696" s="457"/>
      <c r="V696" s="457"/>
      <c r="W696" s="457"/>
      <c r="X696" s="457"/>
      <c r="Y696" s="457"/>
      <c r="Z696" s="457"/>
      <c r="AA696" s="457"/>
      <c r="AB696" s="457"/>
      <c r="AC696" s="457"/>
      <c r="AD696" s="457"/>
      <c r="AE696" s="457"/>
      <c r="AF696" s="457"/>
      <c r="AG696" s="457"/>
      <c r="AH696" s="457"/>
      <c r="AI696" s="457"/>
      <c r="AJ696" s="457"/>
      <c r="AK696" s="457"/>
      <c r="AL696" s="457"/>
      <c r="AM696" s="457"/>
      <c r="AN696" s="457"/>
      <c r="AO696" s="457"/>
      <c r="AP696" s="457"/>
      <c r="AQ696" s="457"/>
      <c r="AR696" s="457"/>
    </row>
    <row r="697" spans="1:44" ht="15.75" customHeight="1">
      <c r="A697" s="457"/>
      <c r="B697" s="487"/>
      <c r="C697" s="458"/>
      <c r="D697" s="458"/>
      <c r="E697" s="458"/>
      <c r="F697" s="457"/>
      <c r="G697" s="457"/>
      <c r="H697" s="457"/>
      <c r="I697" s="457"/>
      <c r="J697" s="457"/>
      <c r="K697" s="457"/>
      <c r="L697" s="457"/>
      <c r="M697" s="457"/>
      <c r="N697" s="457"/>
      <c r="O697" s="457"/>
      <c r="P697" s="457"/>
      <c r="Q697" s="457"/>
      <c r="R697" s="457"/>
      <c r="S697" s="457"/>
      <c r="T697" s="457"/>
      <c r="U697" s="457"/>
      <c r="V697" s="457"/>
      <c r="W697" s="457"/>
      <c r="X697" s="457"/>
      <c r="Y697" s="457"/>
      <c r="Z697" s="457"/>
      <c r="AA697" s="457"/>
      <c r="AB697" s="457"/>
      <c r="AC697" s="457"/>
      <c r="AD697" s="457"/>
      <c r="AE697" s="457"/>
      <c r="AF697" s="457"/>
      <c r="AG697" s="457"/>
      <c r="AH697" s="457"/>
      <c r="AI697" s="457"/>
      <c r="AJ697" s="457"/>
      <c r="AK697" s="457"/>
      <c r="AL697" s="457"/>
      <c r="AM697" s="457"/>
      <c r="AN697" s="457"/>
      <c r="AO697" s="457"/>
      <c r="AP697" s="457"/>
      <c r="AQ697" s="457"/>
      <c r="AR697" s="457"/>
    </row>
    <row r="698" spans="1:44" ht="15.75" customHeight="1">
      <c r="A698" s="457"/>
      <c r="B698" s="487"/>
      <c r="C698" s="458"/>
      <c r="D698" s="458"/>
      <c r="E698" s="458"/>
      <c r="F698" s="457"/>
      <c r="G698" s="457"/>
      <c r="H698" s="457"/>
      <c r="I698" s="457"/>
      <c r="J698" s="457"/>
      <c r="K698" s="457"/>
      <c r="L698" s="457"/>
      <c r="M698" s="457"/>
      <c r="N698" s="457"/>
      <c r="O698" s="457"/>
      <c r="P698" s="457"/>
      <c r="Q698" s="457"/>
      <c r="R698" s="457"/>
      <c r="S698" s="457"/>
      <c r="T698" s="457"/>
      <c r="U698" s="457"/>
      <c r="V698" s="457"/>
      <c r="W698" s="457"/>
      <c r="X698" s="457"/>
      <c r="Y698" s="457"/>
      <c r="Z698" s="457"/>
      <c r="AA698" s="457"/>
      <c r="AB698" s="457"/>
      <c r="AC698" s="457"/>
      <c r="AD698" s="457"/>
      <c r="AE698" s="457"/>
      <c r="AF698" s="457"/>
      <c r="AG698" s="457"/>
      <c r="AH698" s="457"/>
      <c r="AI698" s="457"/>
      <c r="AJ698" s="457"/>
      <c r="AK698" s="457"/>
      <c r="AL698" s="457"/>
      <c r="AM698" s="457"/>
      <c r="AN698" s="457"/>
      <c r="AO698" s="457"/>
      <c r="AP698" s="457"/>
      <c r="AQ698" s="457"/>
      <c r="AR698" s="457"/>
    </row>
    <row r="699" spans="1:44" ht="15.75" customHeight="1">
      <c r="A699" s="457"/>
      <c r="B699" s="487"/>
      <c r="C699" s="458"/>
      <c r="D699" s="458"/>
      <c r="E699" s="458"/>
      <c r="F699" s="457"/>
      <c r="G699" s="457"/>
      <c r="H699" s="457"/>
      <c r="I699" s="457"/>
      <c r="J699" s="457"/>
      <c r="K699" s="457"/>
      <c r="L699" s="457"/>
      <c r="M699" s="457"/>
      <c r="N699" s="457"/>
      <c r="O699" s="457"/>
      <c r="P699" s="457"/>
      <c r="Q699" s="457"/>
      <c r="R699" s="457"/>
      <c r="S699" s="457"/>
      <c r="T699" s="457"/>
      <c r="U699" s="457"/>
      <c r="V699" s="457"/>
      <c r="W699" s="457"/>
      <c r="X699" s="457"/>
      <c r="Y699" s="457"/>
      <c r="Z699" s="457"/>
      <c r="AA699" s="457"/>
      <c r="AB699" s="457"/>
      <c r="AC699" s="457"/>
      <c r="AD699" s="457"/>
      <c r="AE699" s="457"/>
      <c r="AF699" s="457"/>
      <c r="AG699" s="457"/>
      <c r="AH699" s="457"/>
      <c r="AI699" s="457"/>
      <c r="AJ699" s="457"/>
      <c r="AK699" s="457"/>
      <c r="AL699" s="457"/>
      <c r="AM699" s="457"/>
      <c r="AN699" s="457"/>
      <c r="AO699" s="457"/>
      <c r="AP699" s="457"/>
      <c r="AQ699" s="457"/>
      <c r="AR699" s="457"/>
    </row>
    <row r="700" spans="1:44" ht="15.75" customHeight="1">
      <c r="A700" s="457"/>
      <c r="B700" s="487"/>
      <c r="C700" s="458"/>
      <c r="D700" s="458"/>
      <c r="E700" s="458"/>
      <c r="F700" s="457"/>
      <c r="G700" s="457"/>
      <c r="H700" s="457"/>
      <c r="I700" s="457"/>
      <c r="J700" s="457"/>
      <c r="K700" s="457"/>
      <c r="L700" s="457"/>
      <c r="M700" s="457"/>
      <c r="N700" s="457"/>
      <c r="O700" s="457"/>
      <c r="P700" s="457"/>
      <c r="Q700" s="457"/>
      <c r="R700" s="457"/>
      <c r="S700" s="457"/>
      <c r="T700" s="457"/>
      <c r="U700" s="457"/>
      <c r="V700" s="457"/>
      <c r="W700" s="457"/>
      <c r="X700" s="457"/>
      <c r="Y700" s="457"/>
      <c r="Z700" s="457"/>
      <c r="AA700" s="457"/>
      <c r="AB700" s="457"/>
      <c r="AC700" s="457"/>
      <c r="AD700" s="457"/>
      <c r="AE700" s="457"/>
      <c r="AF700" s="457"/>
      <c r="AG700" s="457"/>
      <c r="AH700" s="457"/>
      <c r="AI700" s="457"/>
      <c r="AJ700" s="457"/>
      <c r="AK700" s="457"/>
      <c r="AL700" s="457"/>
      <c r="AM700" s="457"/>
      <c r="AN700" s="457"/>
      <c r="AO700" s="457"/>
      <c r="AP700" s="457"/>
      <c r="AQ700" s="457"/>
      <c r="AR700" s="457"/>
    </row>
    <row r="701" spans="1:44" ht="15.75" customHeight="1">
      <c r="A701" s="457"/>
      <c r="B701" s="487"/>
      <c r="C701" s="458"/>
      <c r="D701" s="458"/>
      <c r="E701" s="458"/>
      <c r="F701" s="457"/>
      <c r="G701" s="457"/>
      <c r="H701" s="457"/>
      <c r="I701" s="457"/>
      <c r="J701" s="457"/>
      <c r="K701" s="457"/>
      <c r="L701" s="457"/>
      <c r="M701" s="457"/>
      <c r="N701" s="457"/>
      <c r="O701" s="457"/>
      <c r="P701" s="457"/>
      <c r="Q701" s="457"/>
      <c r="R701" s="457"/>
      <c r="S701" s="457"/>
      <c r="T701" s="457"/>
      <c r="U701" s="457"/>
      <c r="V701" s="457"/>
      <c r="W701" s="457"/>
      <c r="X701" s="457"/>
      <c r="Y701" s="457"/>
      <c r="Z701" s="457"/>
      <c r="AA701" s="457"/>
      <c r="AB701" s="457"/>
      <c r="AC701" s="457"/>
      <c r="AD701" s="457"/>
      <c r="AE701" s="457"/>
      <c r="AF701" s="457"/>
      <c r="AG701" s="457"/>
      <c r="AH701" s="457"/>
      <c r="AI701" s="457"/>
      <c r="AJ701" s="457"/>
      <c r="AK701" s="457"/>
      <c r="AL701" s="457"/>
      <c r="AM701" s="457"/>
      <c r="AN701" s="457"/>
      <c r="AO701" s="457"/>
      <c r="AP701" s="457"/>
      <c r="AQ701" s="457"/>
      <c r="AR701" s="457"/>
    </row>
    <row r="702" spans="1:44" ht="15.75" customHeight="1">
      <c r="A702" s="457"/>
      <c r="B702" s="487"/>
      <c r="C702" s="458"/>
      <c r="D702" s="458"/>
      <c r="E702" s="458"/>
      <c r="F702" s="457"/>
      <c r="G702" s="457"/>
      <c r="H702" s="457"/>
      <c r="I702" s="457"/>
      <c r="J702" s="457"/>
      <c r="K702" s="457"/>
      <c r="L702" s="457"/>
      <c r="M702" s="457"/>
      <c r="N702" s="457"/>
      <c r="O702" s="457"/>
      <c r="P702" s="457"/>
      <c r="Q702" s="457"/>
      <c r="R702" s="457"/>
      <c r="S702" s="457"/>
      <c r="T702" s="457"/>
      <c r="U702" s="457"/>
      <c r="V702" s="457"/>
      <c r="W702" s="457"/>
      <c r="X702" s="457"/>
      <c r="Y702" s="457"/>
      <c r="Z702" s="457"/>
      <c r="AA702" s="457"/>
      <c r="AB702" s="457"/>
      <c r="AC702" s="457"/>
      <c r="AD702" s="457"/>
      <c r="AE702" s="457"/>
      <c r="AF702" s="457"/>
      <c r="AG702" s="457"/>
      <c r="AH702" s="457"/>
      <c r="AI702" s="457"/>
      <c r="AJ702" s="457"/>
      <c r="AK702" s="457"/>
      <c r="AL702" s="457"/>
      <c r="AM702" s="457"/>
      <c r="AN702" s="457"/>
      <c r="AO702" s="457"/>
      <c r="AP702" s="457"/>
      <c r="AQ702" s="457"/>
      <c r="AR702" s="457"/>
    </row>
    <row r="703" spans="1:44" ht="15.75" customHeight="1">
      <c r="A703" s="457"/>
      <c r="B703" s="487"/>
      <c r="C703" s="458"/>
      <c r="D703" s="458"/>
      <c r="E703" s="458"/>
      <c r="F703" s="457"/>
      <c r="G703" s="457"/>
      <c r="H703" s="457"/>
      <c r="I703" s="457"/>
      <c r="J703" s="457"/>
      <c r="K703" s="457"/>
      <c r="L703" s="457"/>
      <c r="M703" s="457"/>
      <c r="N703" s="457"/>
      <c r="O703" s="457"/>
      <c r="P703" s="457"/>
      <c r="Q703" s="457"/>
      <c r="R703" s="457"/>
      <c r="S703" s="457"/>
      <c r="T703" s="457"/>
      <c r="U703" s="457"/>
      <c r="V703" s="457"/>
      <c r="W703" s="457"/>
      <c r="X703" s="457"/>
      <c r="Y703" s="457"/>
      <c r="Z703" s="457"/>
      <c r="AA703" s="457"/>
      <c r="AB703" s="457"/>
      <c r="AC703" s="457"/>
      <c r="AD703" s="457"/>
      <c r="AE703" s="457"/>
      <c r="AF703" s="457"/>
      <c r="AG703" s="457"/>
      <c r="AH703" s="457"/>
      <c r="AI703" s="457"/>
      <c r="AJ703" s="457"/>
      <c r="AK703" s="457"/>
      <c r="AL703" s="457"/>
      <c r="AM703" s="457"/>
      <c r="AN703" s="457"/>
      <c r="AO703" s="457"/>
      <c r="AP703" s="457"/>
      <c r="AQ703" s="457"/>
      <c r="AR703" s="457"/>
    </row>
    <row r="704" spans="1:44" ht="15.75" customHeight="1">
      <c r="A704" s="457"/>
      <c r="B704" s="487"/>
      <c r="C704" s="458"/>
      <c r="D704" s="458"/>
      <c r="E704" s="458"/>
      <c r="F704" s="457"/>
      <c r="G704" s="457"/>
      <c r="H704" s="457"/>
      <c r="I704" s="457"/>
      <c r="J704" s="457"/>
      <c r="K704" s="457"/>
      <c r="L704" s="457"/>
      <c r="M704" s="457"/>
      <c r="N704" s="457"/>
      <c r="O704" s="457"/>
      <c r="P704" s="457"/>
      <c r="Q704" s="457"/>
      <c r="R704" s="457"/>
      <c r="S704" s="457"/>
      <c r="T704" s="457"/>
      <c r="U704" s="457"/>
      <c r="V704" s="457"/>
      <c r="W704" s="457"/>
      <c r="X704" s="457"/>
      <c r="Y704" s="457"/>
      <c r="Z704" s="457"/>
      <c r="AA704" s="457"/>
      <c r="AB704" s="457"/>
      <c r="AC704" s="457"/>
      <c r="AD704" s="457"/>
      <c r="AE704" s="457"/>
      <c r="AF704" s="457"/>
      <c r="AG704" s="457"/>
      <c r="AH704" s="457"/>
      <c r="AI704" s="457"/>
      <c r="AJ704" s="457"/>
      <c r="AK704" s="457"/>
      <c r="AL704" s="457"/>
      <c r="AM704" s="457"/>
      <c r="AN704" s="457"/>
      <c r="AO704" s="457"/>
      <c r="AP704" s="457"/>
      <c r="AQ704" s="457"/>
      <c r="AR704" s="457"/>
    </row>
    <row r="705" spans="1:44" ht="15.75" customHeight="1">
      <c r="A705" s="457"/>
      <c r="B705" s="487"/>
      <c r="C705" s="458"/>
      <c r="D705" s="458"/>
      <c r="E705" s="458"/>
      <c r="F705" s="457"/>
      <c r="G705" s="457"/>
      <c r="H705" s="457"/>
      <c r="I705" s="457"/>
      <c r="J705" s="457"/>
      <c r="K705" s="457"/>
      <c r="L705" s="457"/>
      <c r="M705" s="457"/>
      <c r="N705" s="457"/>
      <c r="O705" s="457"/>
      <c r="P705" s="457"/>
      <c r="Q705" s="457"/>
      <c r="R705" s="457"/>
      <c r="S705" s="457"/>
      <c r="T705" s="457"/>
      <c r="U705" s="457"/>
      <c r="V705" s="457"/>
      <c r="W705" s="457"/>
      <c r="X705" s="457"/>
      <c r="Y705" s="457"/>
      <c r="Z705" s="457"/>
      <c r="AA705" s="457"/>
      <c r="AB705" s="457"/>
      <c r="AC705" s="457"/>
      <c r="AD705" s="457"/>
      <c r="AE705" s="457"/>
      <c r="AF705" s="457"/>
      <c r="AG705" s="457"/>
      <c r="AH705" s="457"/>
      <c r="AI705" s="457"/>
      <c r="AJ705" s="457"/>
      <c r="AK705" s="457"/>
      <c r="AL705" s="457"/>
      <c r="AM705" s="457"/>
      <c r="AN705" s="457"/>
      <c r="AO705" s="457"/>
      <c r="AP705" s="457"/>
      <c r="AQ705" s="457"/>
      <c r="AR705" s="457"/>
    </row>
    <row r="706" spans="1:44" ht="15.75" customHeight="1">
      <c r="A706" s="457"/>
      <c r="B706" s="487"/>
      <c r="C706" s="458"/>
      <c r="D706" s="458"/>
      <c r="E706" s="458"/>
      <c r="F706" s="457"/>
      <c r="G706" s="457"/>
      <c r="H706" s="457"/>
      <c r="I706" s="457"/>
      <c r="J706" s="457"/>
      <c r="K706" s="457"/>
      <c r="L706" s="457"/>
      <c r="M706" s="457"/>
      <c r="N706" s="457"/>
      <c r="O706" s="457"/>
      <c r="P706" s="457"/>
      <c r="Q706" s="457"/>
      <c r="R706" s="457"/>
      <c r="S706" s="457"/>
      <c r="T706" s="457"/>
      <c r="U706" s="457"/>
      <c r="V706" s="457"/>
      <c r="W706" s="457"/>
      <c r="X706" s="457"/>
      <c r="Y706" s="457"/>
      <c r="Z706" s="457"/>
      <c r="AA706" s="457"/>
      <c r="AB706" s="457"/>
      <c r="AC706" s="457"/>
      <c r="AD706" s="457"/>
      <c r="AE706" s="457"/>
      <c r="AF706" s="457"/>
      <c r="AG706" s="457"/>
      <c r="AH706" s="457"/>
      <c r="AI706" s="457"/>
      <c r="AJ706" s="457"/>
      <c r="AK706" s="457"/>
      <c r="AL706" s="457"/>
      <c r="AM706" s="457"/>
      <c r="AN706" s="457"/>
      <c r="AO706" s="457"/>
      <c r="AP706" s="457"/>
      <c r="AQ706" s="457"/>
      <c r="AR706" s="457"/>
    </row>
    <row r="707" spans="1:44" ht="15.75" customHeight="1">
      <c r="A707" s="457"/>
      <c r="B707" s="487"/>
      <c r="C707" s="458"/>
      <c r="D707" s="458"/>
      <c r="E707" s="458"/>
      <c r="F707" s="457"/>
      <c r="G707" s="457"/>
      <c r="H707" s="457"/>
      <c r="I707" s="457"/>
      <c r="J707" s="457"/>
      <c r="K707" s="457"/>
      <c r="L707" s="457"/>
      <c r="M707" s="457"/>
      <c r="N707" s="457"/>
      <c r="O707" s="457"/>
      <c r="P707" s="457"/>
      <c r="Q707" s="457"/>
      <c r="R707" s="457"/>
      <c r="S707" s="457"/>
      <c r="T707" s="457"/>
      <c r="U707" s="457"/>
      <c r="V707" s="457"/>
      <c r="W707" s="457"/>
      <c r="X707" s="457"/>
      <c r="Y707" s="457"/>
      <c r="Z707" s="457"/>
      <c r="AA707" s="457"/>
      <c r="AB707" s="457"/>
      <c r="AC707" s="457"/>
      <c r="AD707" s="457"/>
      <c r="AE707" s="457"/>
      <c r="AF707" s="457"/>
      <c r="AG707" s="457"/>
      <c r="AH707" s="457"/>
      <c r="AI707" s="457"/>
      <c r="AJ707" s="457"/>
      <c r="AK707" s="457"/>
      <c r="AL707" s="457"/>
      <c r="AM707" s="457"/>
      <c r="AN707" s="457"/>
      <c r="AO707" s="457"/>
      <c r="AP707" s="457"/>
      <c r="AQ707" s="457"/>
      <c r="AR707" s="457"/>
    </row>
    <row r="708" spans="1:44" ht="15.75" customHeight="1">
      <c r="A708" s="457"/>
      <c r="B708" s="487"/>
      <c r="C708" s="458"/>
      <c r="D708" s="458"/>
      <c r="E708" s="458"/>
      <c r="F708" s="457"/>
      <c r="G708" s="457"/>
      <c r="H708" s="457"/>
      <c r="I708" s="457"/>
      <c r="J708" s="457"/>
      <c r="K708" s="457"/>
      <c r="L708" s="457"/>
      <c r="M708" s="457"/>
      <c r="N708" s="457"/>
      <c r="O708" s="457"/>
      <c r="P708" s="457"/>
      <c r="Q708" s="457"/>
      <c r="R708" s="457"/>
      <c r="S708" s="457"/>
      <c r="T708" s="457"/>
      <c r="U708" s="457"/>
      <c r="V708" s="457"/>
      <c r="W708" s="457"/>
      <c r="X708" s="457"/>
      <c r="Y708" s="457"/>
      <c r="Z708" s="457"/>
      <c r="AA708" s="457"/>
      <c r="AB708" s="457"/>
      <c r="AC708" s="457"/>
      <c r="AD708" s="457"/>
      <c r="AE708" s="457"/>
      <c r="AF708" s="457"/>
      <c r="AG708" s="457"/>
      <c r="AH708" s="457"/>
      <c r="AI708" s="457"/>
      <c r="AJ708" s="457"/>
      <c r="AK708" s="457"/>
      <c r="AL708" s="457"/>
      <c r="AM708" s="457"/>
      <c r="AN708" s="457"/>
      <c r="AO708" s="457"/>
      <c r="AP708" s="457"/>
      <c r="AQ708" s="457"/>
      <c r="AR708" s="457"/>
    </row>
    <row r="709" spans="1:44" ht="15.75" customHeight="1">
      <c r="A709" s="457"/>
      <c r="B709" s="487"/>
      <c r="C709" s="458"/>
      <c r="D709" s="458"/>
      <c r="E709" s="458"/>
      <c r="F709" s="457"/>
      <c r="G709" s="457"/>
      <c r="H709" s="457"/>
      <c r="I709" s="457"/>
      <c r="J709" s="457"/>
      <c r="K709" s="457"/>
      <c r="L709" s="457"/>
      <c r="M709" s="457"/>
      <c r="N709" s="457"/>
      <c r="O709" s="457"/>
      <c r="P709" s="457"/>
      <c r="Q709" s="457"/>
      <c r="R709" s="457"/>
      <c r="S709" s="457"/>
      <c r="T709" s="457"/>
      <c r="U709" s="457"/>
      <c r="V709" s="457"/>
      <c r="W709" s="457"/>
      <c r="X709" s="457"/>
      <c r="Y709" s="457"/>
      <c r="Z709" s="457"/>
      <c r="AA709" s="457"/>
      <c r="AB709" s="457"/>
      <c r="AC709" s="457"/>
      <c r="AD709" s="457"/>
      <c r="AE709" s="457"/>
      <c r="AF709" s="457"/>
      <c r="AG709" s="457"/>
      <c r="AH709" s="457"/>
      <c r="AI709" s="457"/>
      <c r="AJ709" s="457"/>
      <c r="AK709" s="457"/>
      <c r="AL709" s="457"/>
      <c r="AM709" s="457"/>
      <c r="AN709" s="457"/>
      <c r="AO709" s="457"/>
      <c r="AP709" s="457"/>
      <c r="AQ709" s="457"/>
      <c r="AR709" s="457"/>
    </row>
    <row r="710" spans="1:44" ht="15.75" customHeight="1">
      <c r="A710" s="457"/>
      <c r="B710" s="487"/>
      <c r="C710" s="458"/>
      <c r="D710" s="458"/>
      <c r="E710" s="458"/>
      <c r="F710" s="457"/>
      <c r="G710" s="457"/>
      <c r="H710" s="457"/>
      <c r="I710" s="457"/>
      <c r="J710" s="457"/>
      <c r="K710" s="457"/>
      <c r="L710" s="457"/>
      <c r="M710" s="457"/>
      <c r="N710" s="457"/>
      <c r="O710" s="457"/>
      <c r="P710" s="457"/>
      <c r="Q710" s="457"/>
      <c r="R710" s="457"/>
      <c r="S710" s="457"/>
      <c r="T710" s="457"/>
      <c r="U710" s="457"/>
      <c r="V710" s="457"/>
      <c r="W710" s="457"/>
      <c r="X710" s="457"/>
      <c r="Y710" s="457"/>
      <c r="Z710" s="457"/>
      <c r="AA710" s="457"/>
      <c r="AB710" s="457"/>
      <c r="AC710" s="457"/>
      <c r="AD710" s="457"/>
      <c r="AE710" s="457"/>
      <c r="AF710" s="457"/>
      <c r="AG710" s="457"/>
      <c r="AH710" s="457"/>
      <c r="AI710" s="457"/>
      <c r="AJ710" s="457"/>
      <c r="AK710" s="457"/>
      <c r="AL710" s="457"/>
      <c r="AM710" s="457"/>
      <c r="AN710" s="457"/>
      <c r="AO710" s="457"/>
      <c r="AP710" s="457"/>
      <c r="AQ710" s="457"/>
      <c r="AR710" s="457"/>
    </row>
    <row r="711" spans="1:44" ht="15.75" customHeight="1">
      <c r="A711" s="457"/>
      <c r="B711" s="487"/>
      <c r="C711" s="458"/>
      <c r="D711" s="458"/>
      <c r="E711" s="458"/>
      <c r="F711" s="457"/>
      <c r="G711" s="457"/>
      <c r="H711" s="457"/>
      <c r="I711" s="457"/>
      <c r="J711" s="457"/>
      <c r="K711" s="457"/>
      <c r="L711" s="457"/>
      <c r="M711" s="457"/>
      <c r="N711" s="457"/>
      <c r="O711" s="457"/>
      <c r="P711" s="457"/>
      <c r="Q711" s="457"/>
      <c r="R711" s="457"/>
      <c r="S711" s="457"/>
      <c r="T711" s="457"/>
      <c r="U711" s="457"/>
      <c r="V711" s="457"/>
      <c r="W711" s="457"/>
      <c r="X711" s="457"/>
      <c r="Y711" s="457"/>
      <c r="Z711" s="457"/>
      <c r="AA711" s="457"/>
      <c r="AB711" s="457"/>
      <c r="AC711" s="457"/>
      <c r="AD711" s="457"/>
      <c r="AE711" s="457"/>
      <c r="AF711" s="457"/>
      <c r="AG711" s="457"/>
      <c r="AH711" s="457"/>
      <c r="AI711" s="457"/>
      <c r="AJ711" s="457"/>
      <c r="AK711" s="457"/>
      <c r="AL711" s="457"/>
      <c r="AM711" s="457"/>
      <c r="AN711" s="457"/>
      <c r="AO711" s="457"/>
      <c r="AP711" s="457"/>
      <c r="AQ711" s="457"/>
      <c r="AR711" s="457"/>
    </row>
    <row r="712" spans="1:44" ht="15.75" customHeight="1">
      <c r="A712" s="457"/>
      <c r="B712" s="487"/>
      <c r="C712" s="458"/>
      <c r="D712" s="458"/>
      <c r="E712" s="458"/>
      <c r="F712" s="457"/>
      <c r="G712" s="457"/>
      <c r="H712" s="457"/>
      <c r="I712" s="457"/>
      <c r="J712" s="457"/>
      <c r="K712" s="457"/>
      <c r="L712" s="457"/>
      <c r="M712" s="457"/>
      <c r="N712" s="457"/>
      <c r="O712" s="457"/>
      <c r="P712" s="457"/>
      <c r="Q712" s="457"/>
      <c r="R712" s="457"/>
      <c r="S712" s="457"/>
      <c r="T712" s="457"/>
      <c r="U712" s="457"/>
      <c r="V712" s="457"/>
      <c r="W712" s="457"/>
      <c r="X712" s="457"/>
      <c r="Y712" s="457"/>
      <c r="Z712" s="457"/>
      <c r="AA712" s="457"/>
      <c r="AB712" s="457"/>
      <c r="AC712" s="457"/>
      <c r="AD712" s="457"/>
      <c r="AE712" s="457"/>
      <c r="AF712" s="457"/>
      <c r="AG712" s="457"/>
      <c r="AH712" s="457"/>
      <c r="AI712" s="457"/>
      <c r="AJ712" s="457"/>
      <c r="AK712" s="457"/>
      <c r="AL712" s="457"/>
      <c r="AM712" s="457"/>
      <c r="AN712" s="457"/>
      <c r="AO712" s="457"/>
      <c r="AP712" s="457"/>
      <c r="AQ712" s="457"/>
      <c r="AR712" s="457"/>
    </row>
    <row r="713" spans="1:44" ht="15.75" customHeight="1">
      <c r="A713" s="457"/>
      <c r="B713" s="487"/>
      <c r="C713" s="458"/>
      <c r="D713" s="458"/>
      <c r="E713" s="458"/>
      <c r="F713" s="457"/>
      <c r="G713" s="457"/>
      <c r="H713" s="457"/>
      <c r="I713" s="457"/>
      <c r="J713" s="457"/>
      <c r="K713" s="457"/>
      <c r="L713" s="457"/>
      <c r="M713" s="457"/>
      <c r="N713" s="457"/>
      <c r="O713" s="457"/>
      <c r="P713" s="457"/>
      <c r="Q713" s="457"/>
      <c r="R713" s="457"/>
      <c r="S713" s="457"/>
      <c r="T713" s="457"/>
      <c r="U713" s="457"/>
      <c r="V713" s="457"/>
      <c r="W713" s="457"/>
      <c r="X713" s="457"/>
      <c r="Y713" s="457"/>
      <c r="Z713" s="457"/>
      <c r="AA713" s="457"/>
      <c r="AB713" s="457"/>
      <c r="AC713" s="457"/>
      <c r="AD713" s="457"/>
      <c r="AE713" s="457"/>
      <c r="AF713" s="457"/>
      <c r="AG713" s="457"/>
      <c r="AH713" s="457"/>
      <c r="AI713" s="457"/>
      <c r="AJ713" s="457"/>
      <c r="AK713" s="457"/>
      <c r="AL713" s="457"/>
      <c r="AM713" s="457"/>
      <c r="AN713" s="457"/>
      <c r="AO713" s="457"/>
      <c r="AP713" s="457"/>
      <c r="AQ713" s="457"/>
      <c r="AR713" s="457"/>
    </row>
    <row r="714" spans="1:44" ht="15.75" customHeight="1">
      <c r="A714" s="457"/>
      <c r="B714" s="487"/>
      <c r="C714" s="458"/>
      <c r="D714" s="458"/>
      <c r="E714" s="458"/>
      <c r="F714" s="457"/>
      <c r="G714" s="457"/>
      <c r="H714" s="457"/>
      <c r="I714" s="457"/>
      <c r="J714" s="457"/>
      <c r="K714" s="457"/>
      <c r="L714" s="457"/>
      <c r="M714" s="457"/>
      <c r="N714" s="457"/>
      <c r="O714" s="457"/>
      <c r="P714" s="457"/>
      <c r="Q714" s="457"/>
      <c r="R714" s="457"/>
      <c r="S714" s="457"/>
      <c r="T714" s="457"/>
      <c r="U714" s="457"/>
      <c r="V714" s="457"/>
      <c r="W714" s="457"/>
      <c r="X714" s="457"/>
      <c r="Y714" s="457"/>
      <c r="Z714" s="457"/>
      <c r="AA714" s="457"/>
      <c r="AB714" s="457"/>
      <c r="AC714" s="457"/>
      <c r="AD714" s="457"/>
      <c r="AE714" s="457"/>
      <c r="AF714" s="457"/>
      <c r="AG714" s="457"/>
      <c r="AH714" s="457"/>
      <c r="AI714" s="457"/>
      <c r="AJ714" s="457"/>
      <c r="AK714" s="457"/>
      <c r="AL714" s="457"/>
      <c r="AM714" s="457"/>
      <c r="AN714" s="457"/>
      <c r="AO714" s="457"/>
      <c r="AP714" s="457"/>
      <c r="AQ714" s="457"/>
      <c r="AR714" s="457"/>
    </row>
    <row r="715" spans="1:44" ht="15.75" customHeight="1">
      <c r="A715" s="457"/>
      <c r="B715" s="487"/>
      <c r="C715" s="458"/>
      <c r="D715" s="458"/>
      <c r="E715" s="458"/>
      <c r="F715" s="457"/>
      <c r="G715" s="457"/>
      <c r="H715" s="457"/>
      <c r="I715" s="457"/>
      <c r="J715" s="457"/>
      <c r="K715" s="457"/>
      <c r="L715" s="457"/>
      <c r="M715" s="457"/>
      <c r="N715" s="457"/>
      <c r="O715" s="457"/>
      <c r="P715" s="457"/>
      <c r="Q715" s="457"/>
      <c r="R715" s="457"/>
      <c r="S715" s="457"/>
      <c r="T715" s="457"/>
      <c r="U715" s="457"/>
      <c r="V715" s="457"/>
      <c r="W715" s="457"/>
      <c r="X715" s="457"/>
      <c r="Y715" s="457"/>
      <c r="Z715" s="457"/>
      <c r="AA715" s="457"/>
      <c r="AB715" s="457"/>
      <c r="AC715" s="457"/>
      <c r="AD715" s="457"/>
      <c r="AE715" s="457"/>
      <c r="AF715" s="457"/>
      <c r="AG715" s="457"/>
      <c r="AH715" s="457"/>
      <c r="AI715" s="457"/>
      <c r="AJ715" s="457"/>
      <c r="AK715" s="457"/>
      <c r="AL715" s="457"/>
      <c r="AM715" s="457"/>
      <c r="AN715" s="457"/>
      <c r="AO715" s="457"/>
      <c r="AP715" s="457"/>
      <c r="AQ715" s="457"/>
      <c r="AR715" s="457"/>
    </row>
    <row r="716" spans="1:44" ht="15.75" customHeight="1">
      <c r="A716" s="457"/>
      <c r="B716" s="487"/>
      <c r="C716" s="458"/>
      <c r="D716" s="458"/>
      <c r="E716" s="458"/>
      <c r="F716" s="457"/>
      <c r="G716" s="457"/>
      <c r="H716" s="457"/>
      <c r="I716" s="457"/>
      <c r="J716" s="457"/>
      <c r="K716" s="457"/>
      <c r="L716" s="457"/>
      <c r="M716" s="457"/>
      <c r="N716" s="457"/>
      <c r="O716" s="457"/>
      <c r="P716" s="457"/>
      <c r="Q716" s="457"/>
      <c r="R716" s="457"/>
      <c r="S716" s="457"/>
      <c r="T716" s="457"/>
      <c r="U716" s="457"/>
      <c r="V716" s="457"/>
      <c r="W716" s="457"/>
      <c r="X716" s="457"/>
      <c r="Y716" s="457"/>
      <c r="Z716" s="457"/>
      <c r="AA716" s="457"/>
      <c r="AB716" s="457"/>
      <c r="AC716" s="457"/>
      <c r="AD716" s="457"/>
      <c r="AE716" s="457"/>
      <c r="AF716" s="457"/>
      <c r="AG716" s="457"/>
      <c r="AH716" s="457"/>
      <c r="AI716" s="457"/>
      <c r="AJ716" s="457"/>
      <c r="AK716" s="457"/>
      <c r="AL716" s="457"/>
      <c r="AM716" s="457"/>
      <c r="AN716" s="457"/>
      <c r="AO716" s="457"/>
      <c r="AP716" s="457"/>
      <c r="AQ716" s="457"/>
      <c r="AR716" s="457"/>
    </row>
    <row r="717" spans="1:44" ht="15.75" customHeight="1">
      <c r="A717" s="457"/>
      <c r="B717" s="487"/>
      <c r="C717" s="458"/>
      <c r="D717" s="458"/>
      <c r="E717" s="458"/>
      <c r="F717" s="457"/>
      <c r="G717" s="457"/>
      <c r="H717" s="457"/>
      <c r="I717" s="457"/>
      <c r="J717" s="457"/>
      <c r="K717" s="457"/>
      <c r="L717" s="457"/>
      <c r="M717" s="457"/>
      <c r="N717" s="457"/>
      <c r="O717" s="457"/>
      <c r="P717" s="457"/>
      <c r="Q717" s="457"/>
      <c r="R717" s="457"/>
      <c r="S717" s="457"/>
      <c r="T717" s="457"/>
      <c r="U717" s="457"/>
      <c r="V717" s="457"/>
      <c r="W717" s="457"/>
      <c r="X717" s="457"/>
      <c r="Y717" s="457"/>
      <c r="Z717" s="457"/>
      <c r="AA717" s="457"/>
      <c r="AB717" s="457"/>
      <c r="AC717" s="457"/>
      <c r="AD717" s="457"/>
      <c r="AE717" s="457"/>
      <c r="AF717" s="457"/>
      <c r="AG717" s="457"/>
      <c r="AH717" s="457"/>
      <c r="AI717" s="457"/>
      <c r="AJ717" s="457"/>
      <c r="AK717" s="457"/>
      <c r="AL717" s="457"/>
      <c r="AM717" s="457"/>
      <c r="AN717" s="457"/>
      <c r="AO717" s="457"/>
      <c r="AP717" s="457"/>
      <c r="AQ717" s="457"/>
      <c r="AR717" s="457"/>
    </row>
    <row r="718" spans="1:44" ht="15.75" customHeight="1">
      <c r="A718" s="457"/>
      <c r="B718" s="487"/>
      <c r="C718" s="458"/>
      <c r="D718" s="458"/>
      <c r="E718" s="458"/>
      <c r="F718" s="457"/>
      <c r="G718" s="457"/>
      <c r="H718" s="457"/>
      <c r="I718" s="457"/>
      <c r="J718" s="457"/>
      <c r="K718" s="457"/>
      <c r="L718" s="457"/>
      <c r="M718" s="457"/>
      <c r="N718" s="457"/>
      <c r="O718" s="457"/>
      <c r="P718" s="457"/>
      <c r="Q718" s="457"/>
      <c r="R718" s="457"/>
      <c r="S718" s="457"/>
      <c r="T718" s="457"/>
      <c r="U718" s="457"/>
      <c r="V718" s="457"/>
      <c r="W718" s="457"/>
      <c r="X718" s="457"/>
      <c r="Y718" s="457"/>
      <c r="Z718" s="457"/>
      <c r="AA718" s="457"/>
      <c r="AB718" s="457"/>
      <c r="AC718" s="457"/>
      <c r="AD718" s="457"/>
      <c r="AE718" s="457"/>
      <c r="AF718" s="457"/>
      <c r="AG718" s="457"/>
      <c r="AH718" s="457"/>
      <c r="AI718" s="457"/>
      <c r="AJ718" s="457"/>
      <c r="AK718" s="457"/>
      <c r="AL718" s="457"/>
      <c r="AM718" s="457"/>
      <c r="AN718" s="457"/>
      <c r="AO718" s="457"/>
      <c r="AP718" s="457"/>
      <c r="AQ718" s="457"/>
      <c r="AR718" s="457"/>
    </row>
    <row r="719" spans="1:44" ht="15.75" customHeight="1">
      <c r="A719" s="457"/>
      <c r="B719" s="487"/>
      <c r="C719" s="458"/>
      <c r="D719" s="458"/>
      <c r="E719" s="458"/>
      <c r="F719" s="457"/>
      <c r="G719" s="457"/>
      <c r="H719" s="457"/>
      <c r="I719" s="457"/>
      <c r="J719" s="457"/>
      <c r="K719" s="457"/>
      <c r="L719" s="457"/>
      <c r="M719" s="457"/>
      <c r="N719" s="457"/>
      <c r="O719" s="457"/>
      <c r="P719" s="457"/>
      <c r="Q719" s="457"/>
      <c r="R719" s="457"/>
      <c r="S719" s="457"/>
      <c r="T719" s="457"/>
      <c r="U719" s="457"/>
      <c r="V719" s="457"/>
      <c r="W719" s="457"/>
      <c r="X719" s="457"/>
      <c r="Y719" s="457"/>
      <c r="Z719" s="457"/>
      <c r="AA719" s="457"/>
      <c r="AB719" s="457"/>
      <c r="AC719" s="457"/>
      <c r="AD719" s="457"/>
      <c r="AE719" s="457"/>
      <c r="AF719" s="457"/>
      <c r="AG719" s="457"/>
      <c r="AH719" s="457"/>
      <c r="AI719" s="457"/>
      <c r="AJ719" s="457"/>
      <c r="AK719" s="457"/>
      <c r="AL719" s="457"/>
      <c r="AM719" s="457"/>
      <c r="AN719" s="457"/>
      <c r="AO719" s="457"/>
      <c r="AP719" s="457"/>
      <c r="AQ719" s="457"/>
      <c r="AR719" s="457"/>
    </row>
    <row r="720" spans="1:44" ht="15.75" customHeight="1">
      <c r="A720" s="457"/>
      <c r="B720" s="487"/>
      <c r="C720" s="458"/>
      <c r="D720" s="458"/>
      <c r="E720" s="458"/>
      <c r="F720" s="457"/>
      <c r="G720" s="457"/>
      <c r="H720" s="457"/>
      <c r="I720" s="457"/>
      <c r="J720" s="457"/>
      <c r="K720" s="457"/>
      <c r="L720" s="457"/>
      <c r="M720" s="457"/>
      <c r="N720" s="457"/>
      <c r="O720" s="457"/>
      <c r="P720" s="457"/>
      <c r="Q720" s="457"/>
      <c r="R720" s="457"/>
      <c r="S720" s="457"/>
      <c r="T720" s="457"/>
      <c r="U720" s="457"/>
      <c r="V720" s="457"/>
      <c r="W720" s="457"/>
      <c r="X720" s="457"/>
      <c r="Y720" s="457"/>
      <c r="Z720" s="457"/>
      <c r="AA720" s="457"/>
      <c r="AB720" s="457"/>
      <c r="AC720" s="457"/>
      <c r="AD720" s="457"/>
      <c r="AE720" s="457"/>
      <c r="AF720" s="457"/>
      <c r="AG720" s="457"/>
      <c r="AH720" s="457"/>
      <c r="AI720" s="457"/>
      <c r="AJ720" s="457"/>
      <c r="AK720" s="457"/>
      <c r="AL720" s="457"/>
      <c r="AM720" s="457"/>
      <c r="AN720" s="457"/>
      <c r="AO720" s="457"/>
      <c r="AP720" s="457"/>
      <c r="AQ720" s="457"/>
      <c r="AR720" s="457"/>
    </row>
    <row r="721" spans="1:44" ht="15.75" customHeight="1">
      <c r="A721" s="457"/>
      <c r="B721" s="487"/>
      <c r="C721" s="458"/>
      <c r="D721" s="458"/>
      <c r="E721" s="458"/>
      <c r="F721" s="457"/>
      <c r="G721" s="457"/>
      <c r="H721" s="457"/>
      <c r="I721" s="457"/>
      <c r="J721" s="457"/>
      <c r="K721" s="457"/>
      <c r="L721" s="457"/>
      <c r="M721" s="457"/>
      <c r="N721" s="457"/>
      <c r="O721" s="457"/>
      <c r="P721" s="457"/>
      <c r="Q721" s="457"/>
      <c r="R721" s="457"/>
      <c r="S721" s="457"/>
      <c r="T721" s="457"/>
      <c r="U721" s="457"/>
      <c r="V721" s="457"/>
      <c r="W721" s="457"/>
      <c r="X721" s="457"/>
      <c r="Y721" s="457"/>
      <c r="Z721" s="457"/>
      <c r="AA721" s="457"/>
      <c r="AB721" s="457"/>
      <c r="AC721" s="457"/>
      <c r="AD721" s="457"/>
      <c r="AE721" s="457"/>
      <c r="AF721" s="457"/>
      <c r="AG721" s="457"/>
      <c r="AH721" s="457"/>
      <c r="AI721" s="457"/>
      <c r="AJ721" s="457"/>
      <c r="AK721" s="457"/>
      <c r="AL721" s="457"/>
      <c r="AM721" s="457"/>
      <c r="AN721" s="457"/>
      <c r="AO721" s="457"/>
      <c r="AP721" s="457"/>
      <c r="AQ721" s="457"/>
      <c r="AR721" s="457"/>
    </row>
    <row r="722" spans="1:44" ht="15.75" customHeight="1">
      <c r="A722" s="457"/>
      <c r="B722" s="487"/>
      <c r="C722" s="458"/>
      <c r="D722" s="458"/>
      <c r="E722" s="458"/>
      <c r="F722" s="457"/>
      <c r="G722" s="457"/>
      <c r="H722" s="457"/>
      <c r="I722" s="457"/>
      <c r="J722" s="457"/>
      <c r="K722" s="457"/>
      <c r="L722" s="457"/>
      <c r="M722" s="457"/>
      <c r="N722" s="457"/>
      <c r="O722" s="457"/>
      <c r="P722" s="457"/>
      <c r="Q722" s="457"/>
      <c r="R722" s="457"/>
      <c r="S722" s="457"/>
      <c r="T722" s="457"/>
      <c r="U722" s="457"/>
      <c r="V722" s="457"/>
      <c r="W722" s="457"/>
      <c r="X722" s="457"/>
      <c r="Y722" s="457"/>
      <c r="Z722" s="457"/>
      <c r="AA722" s="457"/>
      <c r="AB722" s="457"/>
      <c r="AC722" s="457"/>
      <c r="AD722" s="457"/>
      <c r="AE722" s="457"/>
      <c r="AF722" s="457"/>
      <c r="AG722" s="457"/>
      <c r="AH722" s="457"/>
      <c r="AI722" s="457"/>
      <c r="AJ722" s="457"/>
      <c r="AK722" s="457"/>
      <c r="AL722" s="457"/>
      <c r="AM722" s="457"/>
      <c r="AN722" s="457"/>
      <c r="AO722" s="457"/>
      <c r="AP722" s="457"/>
      <c r="AQ722" s="457"/>
      <c r="AR722" s="457"/>
    </row>
    <row r="723" spans="1:44" ht="15.75" customHeight="1">
      <c r="A723" s="457"/>
      <c r="B723" s="487"/>
      <c r="C723" s="458"/>
      <c r="D723" s="458"/>
      <c r="E723" s="458"/>
      <c r="F723" s="457"/>
      <c r="G723" s="457"/>
      <c r="H723" s="457"/>
      <c r="I723" s="457"/>
      <c r="J723" s="457"/>
      <c r="K723" s="457"/>
      <c r="L723" s="457"/>
      <c r="M723" s="457"/>
      <c r="N723" s="457"/>
      <c r="O723" s="457"/>
      <c r="P723" s="457"/>
      <c r="Q723" s="457"/>
      <c r="R723" s="457"/>
      <c r="S723" s="457"/>
      <c r="T723" s="457"/>
      <c r="U723" s="457"/>
      <c r="V723" s="457"/>
      <c r="W723" s="457"/>
      <c r="X723" s="457"/>
      <c r="Y723" s="457"/>
      <c r="Z723" s="457"/>
      <c r="AA723" s="457"/>
      <c r="AB723" s="457"/>
      <c r="AC723" s="457"/>
      <c r="AD723" s="457"/>
      <c r="AE723" s="457"/>
      <c r="AF723" s="457"/>
      <c r="AG723" s="457"/>
      <c r="AH723" s="457"/>
      <c r="AI723" s="457"/>
      <c r="AJ723" s="457"/>
      <c r="AK723" s="457"/>
      <c r="AL723" s="457"/>
      <c r="AM723" s="457"/>
      <c r="AN723" s="457"/>
      <c r="AO723" s="457"/>
      <c r="AP723" s="457"/>
      <c r="AQ723" s="457"/>
      <c r="AR723" s="457"/>
    </row>
    <row r="724" spans="1:44" ht="15.75" customHeight="1">
      <c r="A724" s="457"/>
      <c r="B724" s="487"/>
      <c r="C724" s="458"/>
      <c r="D724" s="458"/>
      <c r="E724" s="458"/>
      <c r="F724" s="457"/>
      <c r="G724" s="457"/>
      <c r="H724" s="457"/>
      <c r="I724" s="457"/>
      <c r="J724" s="457"/>
      <c r="K724" s="457"/>
      <c r="L724" s="457"/>
      <c r="M724" s="457"/>
      <c r="N724" s="457"/>
      <c r="O724" s="457"/>
      <c r="P724" s="457"/>
      <c r="Q724" s="457"/>
      <c r="R724" s="457"/>
      <c r="S724" s="457"/>
      <c r="T724" s="457"/>
      <c r="U724" s="457"/>
      <c r="V724" s="457"/>
      <c r="W724" s="457"/>
      <c r="X724" s="457"/>
      <c r="Y724" s="457"/>
      <c r="Z724" s="457"/>
      <c r="AA724" s="457"/>
      <c r="AB724" s="457"/>
      <c r="AC724" s="457"/>
      <c r="AD724" s="457"/>
      <c r="AE724" s="457"/>
      <c r="AF724" s="457"/>
      <c r="AG724" s="457"/>
      <c r="AH724" s="457"/>
      <c r="AI724" s="457"/>
      <c r="AJ724" s="457"/>
      <c r="AK724" s="457"/>
      <c r="AL724" s="457"/>
      <c r="AM724" s="457"/>
      <c r="AN724" s="457"/>
      <c r="AO724" s="457"/>
      <c r="AP724" s="457"/>
      <c r="AQ724" s="457"/>
      <c r="AR724" s="457"/>
    </row>
    <row r="725" spans="1:44" ht="15.75" customHeight="1">
      <c r="A725" s="457"/>
      <c r="B725" s="487"/>
      <c r="C725" s="458"/>
      <c r="D725" s="458"/>
      <c r="E725" s="458"/>
      <c r="F725" s="457"/>
      <c r="G725" s="457"/>
      <c r="H725" s="457"/>
      <c r="I725" s="457"/>
      <c r="J725" s="457"/>
      <c r="K725" s="457"/>
      <c r="L725" s="457"/>
      <c r="M725" s="457"/>
      <c r="N725" s="457"/>
      <c r="O725" s="457"/>
      <c r="P725" s="457"/>
      <c r="Q725" s="457"/>
      <c r="R725" s="457"/>
      <c r="S725" s="457"/>
      <c r="T725" s="457"/>
      <c r="U725" s="457"/>
      <c r="V725" s="457"/>
      <c r="W725" s="457"/>
      <c r="X725" s="457"/>
      <c r="Y725" s="457"/>
      <c r="Z725" s="457"/>
      <c r="AA725" s="457"/>
      <c r="AB725" s="457"/>
      <c r="AC725" s="457"/>
      <c r="AD725" s="457"/>
      <c r="AE725" s="457"/>
      <c r="AF725" s="457"/>
      <c r="AG725" s="457"/>
      <c r="AH725" s="457"/>
      <c r="AI725" s="457"/>
      <c r="AJ725" s="457"/>
      <c r="AK725" s="457"/>
      <c r="AL725" s="457"/>
      <c r="AM725" s="457"/>
      <c r="AN725" s="457"/>
      <c r="AO725" s="457"/>
      <c r="AP725" s="457"/>
      <c r="AQ725" s="457"/>
      <c r="AR725" s="457"/>
    </row>
    <row r="726" spans="1:44" ht="15.75" customHeight="1">
      <c r="A726" s="457"/>
      <c r="B726" s="487"/>
      <c r="C726" s="458"/>
      <c r="D726" s="458"/>
      <c r="E726" s="458"/>
      <c r="F726" s="457"/>
      <c r="G726" s="457"/>
      <c r="H726" s="457"/>
      <c r="I726" s="457"/>
      <c r="J726" s="457"/>
      <c r="K726" s="457"/>
      <c r="L726" s="457"/>
      <c r="M726" s="457"/>
      <c r="N726" s="457"/>
      <c r="O726" s="457"/>
      <c r="P726" s="457"/>
      <c r="Q726" s="457"/>
      <c r="R726" s="457"/>
      <c r="S726" s="457"/>
      <c r="T726" s="457"/>
      <c r="U726" s="457"/>
      <c r="V726" s="457"/>
      <c r="W726" s="457"/>
      <c r="X726" s="457"/>
      <c r="Y726" s="457"/>
      <c r="Z726" s="457"/>
      <c r="AA726" s="457"/>
      <c r="AB726" s="457"/>
      <c r="AC726" s="457"/>
      <c r="AD726" s="457"/>
      <c r="AE726" s="457"/>
      <c r="AF726" s="457"/>
      <c r="AG726" s="457"/>
      <c r="AH726" s="457"/>
      <c r="AI726" s="457"/>
      <c r="AJ726" s="457"/>
      <c r="AK726" s="457"/>
      <c r="AL726" s="457"/>
      <c r="AM726" s="457"/>
      <c r="AN726" s="457"/>
      <c r="AO726" s="457"/>
      <c r="AP726" s="457"/>
      <c r="AQ726" s="457"/>
      <c r="AR726" s="457"/>
    </row>
    <row r="727" spans="1:44" ht="15.75" customHeight="1">
      <c r="A727" s="457"/>
      <c r="B727" s="487"/>
      <c r="C727" s="458"/>
      <c r="D727" s="458"/>
      <c r="E727" s="458"/>
      <c r="F727" s="457"/>
      <c r="G727" s="457"/>
      <c r="H727" s="457"/>
      <c r="I727" s="457"/>
      <c r="J727" s="457"/>
      <c r="K727" s="457"/>
      <c r="L727" s="457"/>
      <c r="M727" s="457"/>
      <c r="N727" s="457"/>
      <c r="O727" s="457"/>
      <c r="P727" s="457"/>
      <c r="Q727" s="457"/>
      <c r="R727" s="457"/>
      <c r="S727" s="457"/>
      <c r="T727" s="457"/>
      <c r="U727" s="457"/>
      <c r="V727" s="457"/>
      <c r="W727" s="457"/>
      <c r="X727" s="457"/>
      <c r="Y727" s="457"/>
      <c r="Z727" s="457"/>
      <c r="AA727" s="457"/>
      <c r="AB727" s="457"/>
      <c r="AC727" s="457"/>
      <c r="AD727" s="457"/>
      <c r="AE727" s="457"/>
      <c r="AF727" s="457"/>
      <c r="AG727" s="457"/>
      <c r="AH727" s="457"/>
      <c r="AI727" s="457"/>
      <c r="AJ727" s="457"/>
      <c r="AK727" s="457"/>
      <c r="AL727" s="457"/>
      <c r="AM727" s="457"/>
      <c r="AN727" s="457"/>
      <c r="AO727" s="457"/>
      <c r="AP727" s="457"/>
      <c r="AQ727" s="457"/>
      <c r="AR727" s="457"/>
    </row>
    <row r="728" spans="1:44" ht="15.75" customHeight="1">
      <c r="A728" s="457"/>
      <c r="B728" s="487"/>
      <c r="C728" s="458"/>
      <c r="D728" s="458"/>
      <c r="E728" s="458"/>
      <c r="F728" s="457"/>
      <c r="G728" s="457"/>
      <c r="H728" s="457"/>
      <c r="I728" s="457"/>
      <c r="J728" s="457"/>
      <c r="K728" s="457"/>
      <c r="L728" s="457"/>
      <c r="M728" s="457"/>
      <c r="N728" s="457"/>
      <c r="O728" s="457"/>
      <c r="P728" s="457"/>
      <c r="Q728" s="457"/>
      <c r="R728" s="457"/>
      <c r="S728" s="457"/>
      <c r="T728" s="457"/>
      <c r="U728" s="457"/>
      <c r="V728" s="457"/>
      <c r="W728" s="457"/>
      <c r="X728" s="457"/>
      <c r="Y728" s="457"/>
      <c r="Z728" s="457"/>
      <c r="AA728" s="457"/>
      <c r="AB728" s="457"/>
      <c r="AC728" s="457"/>
      <c r="AD728" s="457"/>
      <c r="AE728" s="457"/>
      <c r="AF728" s="457"/>
      <c r="AG728" s="457"/>
      <c r="AH728" s="457"/>
      <c r="AI728" s="457"/>
      <c r="AJ728" s="457"/>
      <c r="AK728" s="457"/>
      <c r="AL728" s="457"/>
      <c r="AM728" s="457"/>
      <c r="AN728" s="457"/>
      <c r="AO728" s="457"/>
      <c r="AP728" s="457"/>
      <c r="AQ728" s="457"/>
      <c r="AR728" s="457"/>
    </row>
    <row r="729" spans="1:44" ht="15.75" customHeight="1">
      <c r="A729" s="457"/>
      <c r="B729" s="487"/>
      <c r="C729" s="458"/>
      <c r="D729" s="458"/>
      <c r="E729" s="458"/>
      <c r="F729" s="457"/>
      <c r="G729" s="457"/>
      <c r="H729" s="457"/>
      <c r="I729" s="457"/>
      <c r="J729" s="457"/>
      <c r="K729" s="457"/>
      <c r="L729" s="457"/>
      <c r="M729" s="457"/>
      <c r="N729" s="457"/>
      <c r="O729" s="457"/>
      <c r="P729" s="457"/>
      <c r="Q729" s="457"/>
      <c r="R729" s="457"/>
      <c r="S729" s="457"/>
      <c r="T729" s="457"/>
      <c r="U729" s="457"/>
      <c r="V729" s="457"/>
      <c r="W729" s="457"/>
      <c r="X729" s="457"/>
      <c r="Y729" s="457"/>
      <c r="Z729" s="457"/>
      <c r="AA729" s="457"/>
      <c r="AB729" s="457"/>
      <c r="AC729" s="457"/>
      <c r="AD729" s="457"/>
      <c r="AE729" s="457"/>
      <c r="AF729" s="457"/>
      <c r="AG729" s="457"/>
      <c r="AH729" s="457"/>
      <c r="AI729" s="457"/>
      <c r="AJ729" s="457"/>
      <c r="AK729" s="457"/>
      <c r="AL729" s="457"/>
      <c r="AM729" s="457"/>
      <c r="AN729" s="457"/>
      <c r="AO729" s="457"/>
      <c r="AP729" s="457"/>
      <c r="AQ729" s="457"/>
      <c r="AR729" s="457"/>
    </row>
    <row r="730" spans="1:44" ht="15.75" customHeight="1">
      <c r="A730" s="457"/>
      <c r="B730" s="487"/>
      <c r="C730" s="458"/>
      <c r="D730" s="458"/>
      <c r="E730" s="458"/>
      <c r="F730" s="457"/>
      <c r="G730" s="457"/>
      <c r="H730" s="457"/>
      <c r="I730" s="457"/>
      <c r="J730" s="457"/>
      <c r="K730" s="457"/>
      <c r="L730" s="457"/>
      <c r="M730" s="457"/>
      <c r="N730" s="457"/>
      <c r="O730" s="457"/>
      <c r="P730" s="457"/>
      <c r="Q730" s="457"/>
      <c r="R730" s="457"/>
      <c r="S730" s="457"/>
      <c r="T730" s="457"/>
      <c r="U730" s="457"/>
      <c r="V730" s="457"/>
      <c r="W730" s="457"/>
      <c r="X730" s="457"/>
      <c r="Y730" s="457"/>
      <c r="Z730" s="457"/>
      <c r="AA730" s="457"/>
      <c r="AB730" s="457"/>
      <c r="AC730" s="457"/>
      <c r="AD730" s="457"/>
      <c r="AE730" s="457"/>
      <c r="AF730" s="457"/>
      <c r="AG730" s="457"/>
      <c r="AH730" s="457"/>
      <c r="AI730" s="457"/>
      <c r="AJ730" s="457"/>
      <c r="AK730" s="457"/>
      <c r="AL730" s="457"/>
      <c r="AM730" s="457"/>
      <c r="AN730" s="457"/>
      <c r="AO730" s="457"/>
      <c r="AP730" s="457"/>
      <c r="AQ730" s="457"/>
      <c r="AR730" s="457"/>
    </row>
    <row r="731" spans="1:44" ht="15.75" customHeight="1">
      <c r="A731" s="457"/>
      <c r="B731" s="487"/>
      <c r="C731" s="458"/>
      <c r="D731" s="458"/>
      <c r="E731" s="458"/>
      <c r="F731" s="457"/>
      <c r="G731" s="457"/>
      <c r="H731" s="457"/>
      <c r="I731" s="457"/>
      <c r="J731" s="457"/>
      <c r="K731" s="457"/>
      <c r="L731" s="457"/>
      <c r="M731" s="457"/>
      <c r="N731" s="457"/>
      <c r="O731" s="457"/>
      <c r="P731" s="457"/>
      <c r="Q731" s="457"/>
      <c r="R731" s="457"/>
      <c r="S731" s="457"/>
      <c r="T731" s="457"/>
      <c r="U731" s="457"/>
      <c r="V731" s="457"/>
      <c r="W731" s="457"/>
      <c r="X731" s="457"/>
      <c r="Y731" s="457"/>
      <c r="Z731" s="457"/>
      <c r="AA731" s="457"/>
      <c r="AB731" s="457"/>
      <c r="AC731" s="457"/>
      <c r="AD731" s="457"/>
      <c r="AE731" s="457"/>
      <c r="AF731" s="457"/>
      <c r="AG731" s="457"/>
      <c r="AH731" s="457"/>
      <c r="AI731" s="457"/>
      <c r="AJ731" s="457"/>
      <c r="AK731" s="457"/>
      <c r="AL731" s="457"/>
      <c r="AM731" s="457"/>
      <c r="AN731" s="457"/>
      <c r="AO731" s="457"/>
      <c r="AP731" s="457"/>
      <c r="AQ731" s="457"/>
      <c r="AR731" s="457"/>
    </row>
    <row r="732" spans="1:44" ht="15.75" customHeight="1">
      <c r="A732" s="457"/>
      <c r="B732" s="487"/>
      <c r="C732" s="458"/>
      <c r="D732" s="458"/>
      <c r="E732" s="458"/>
      <c r="F732" s="457"/>
      <c r="G732" s="457"/>
      <c r="H732" s="457"/>
      <c r="I732" s="457"/>
      <c r="J732" s="457"/>
      <c r="K732" s="457"/>
      <c r="L732" s="457"/>
      <c r="M732" s="457"/>
      <c r="N732" s="457"/>
      <c r="O732" s="457"/>
      <c r="P732" s="457"/>
      <c r="Q732" s="457"/>
      <c r="R732" s="457"/>
      <c r="S732" s="457"/>
      <c r="T732" s="457"/>
      <c r="U732" s="457"/>
      <c r="V732" s="457"/>
      <c r="W732" s="457"/>
      <c r="X732" s="457"/>
      <c r="Y732" s="457"/>
      <c r="Z732" s="457"/>
      <c r="AA732" s="457"/>
      <c r="AB732" s="457"/>
      <c r="AC732" s="457"/>
      <c r="AD732" s="457"/>
      <c r="AE732" s="457"/>
      <c r="AF732" s="457"/>
      <c r="AG732" s="457"/>
      <c r="AH732" s="457"/>
      <c r="AI732" s="457"/>
      <c r="AJ732" s="457"/>
      <c r="AK732" s="457"/>
      <c r="AL732" s="457"/>
      <c r="AM732" s="457"/>
      <c r="AN732" s="457"/>
      <c r="AO732" s="457"/>
      <c r="AP732" s="457"/>
      <c r="AQ732" s="457"/>
      <c r="AR732" s="457"/>
    </row>
    <row r="733" spans="1:44" ht="15.75" customHeight="1">
      <c r="A733" s="457"/>
      <c r="B733" s="487"/>
      <c r="C733" s="458"/>
      <c r="D733" s="458"/>
      <c r="E733" s="458"/>
      <c r="F733" s="457"/>
      <c r="G733" s="457"/>
      <c r="H733" s="457"/>
      <c r="I733" s="457"/>
      <c r="J733" s="457"/>
      <c r="K733" s="457"/>
      <c r="L733" s="457"/>
      <c r="M733" s="457"/>
      <c r="N733" s="457"/>
      <c r="O733" s="457"/>
      <c r="P733" s="457"/>
      <c r="Q733" s="457"/>
      <c r="R733" s="457"/>
      <c r="S733" s="457"/>
      <c r="T733" s="457"/>
      <c r="U733" s="457"/>
      <c r="V733" s="457"/>
      <c r="W733" s="457"/>
      <c r="X733" s="457"/>
      <c r="Y733" s="457"/>
      <c r="Z733" s="457"/>
      <c r="AA733" s="457"/>
      <c r="AB733" s="457"/>
      <c r="AC733" s="457"/>
      <c r="AD733" s="457"/>
      <c r="AE733" s="457"/>
      <c r="AF733" s="457"/>
      <c r="AG733" s="457"/>
      <c r="AH733" s="457"/>
      <c r="AI733" s="457"/>
      <c r="AJ733" s="457"/>
      <c r="AK733" s="457"/>
      <c r="AL733" s="457"/>
      <c r="AM733" s="457"/>
      <c r="AN733" s="457"/>
      <c r="AO733" s="457"/>
      <c r="AP733" s="457"/>
      <c r="AQ733" s="457"/>
      <c r="AR733" s="457"/>
    </row>
    <row r="734" spans="1:44" ht="15.75" customHeight="1">
      <c r="A734" s="457"/>
      <c r="B734" s="487"/>
      <c r="C734" s="458"/>
      <c r="D734" s="458"/>
      <c r="E734" s="458"/>
      <c r="F734" s="457"/>
      <c r="G734" s="457"/>
      <c r="H734" s="457"/>
      <c r="I734" s="457"/>
      <c r="J734" s="457"/>
      <c r="K734" s="457"/>
      <c r="L734" s="457"/>
      <c r="M734" s="457"/>
      <c r="N734" s="457"/>
      <c r="O734" s="457"/>
      <c r="P734" s="457"/>
      <c r="Q734" s="457"/>
      <c r="R734" s="457"/>
      <c r="S734" s="457"/>
      <c r="T734" s="457"/>
      <c r="U734" s="457"/>
      <c r="V734" s="457"/>
      <c r="W734" s="457"/>
      <c r="X734" s="457"/>
      <c r="Y734" s="457"/>
      <c r="Z734" s="457"/>
      <c r="AA734" s="457"/>
      <c r="AB734" s="457"/>
      <c r="AC734" s="457"/>
      <c r="AD734" s="457"/>
      <c r="AE734" s="457"/>
      <c r="AF734" s="457"/>
      <c r="AG734" s="457"/>
      <c r="AH734" s="457"/>
      <c r="AI734" s="457"/>
      <c r="AJ734" s="457"/>
      <c r="AK734" s="457"/>
      <c r="AL734" s="457"/>
      <c r="AM734" s="457"/>
      <c r="AN734" s="457"/>
      <c r="AO734" s="457"/>
      <c r="AP734" s="457"/>
      <c r="AQ734" s="457"/>
      <c r="AR734" s="457"/>
    </row>
    <row r="735" spans="1:44" ht="15.75" customHeight="1">
      <c r="A735" s="457"/>
      <c r="B735" s="487"/>
      <c r="C735" s="458"/>
      <c r="D735" s="458"/>
      <c r="E735" s="458"/>
      <c r="F735" s="457"/>
      <c r="G735" s="457"/>
      <c r="H735" s="457"/>
      <c r="I735" s="457"/>
      <c r="J735" s="457"/>
      <c r="K735" s="457"/>
      <c r="L735" s="457"/>
      <c r="M735" s="457"/>
      <c r="N735" s="457"/>
      <c r="O735" s="457"/>
      <c r="P735" s="457"/>
      <c r="Q735" s="457"/>
      <c r="R735" s="457"/>
      <c r="S735" s="457"/>
      <c r="T735" s="457"/>
      <c r="U735" s="457"/>
      <c r="V735" s="457"/>
      <c r="W735" s="457"/>
      <c r="X735" s="457"/>
      <c r="Y735" s="457"/>
      <c r="Z735" s="457"/>
      <c r="AA735" s="457"/>
      <c r="AB735" s="457"/>
      <c r="AC735" s="457"/>
      <c r="AD735" s="457"/>
      <c r="AE735" s="457"/>
      <c r="AF735" s="457"/>
      <c r="AG735" s="457"/>
      <c r="AH735" s="457"/>
      <c r="AI735" s="457"/>
      <c r="AJ735" s="457"/>
      <c r="AK735" s="457"/>
      <c r="AL735" s="457"/>
      <c r="AM735" s="457"/>
      <c r="AN735" s="457"/>
      <c r="AO735" s="457"/>
      <c r="AP735" s="457"/>
      <c r="AQ735" s="457"/>
      <c r="AR735" s="457"/>
    </row>
    <row r="736" spans="1:44" ht="15.75" customHeight="1">
      <c r="A736" s="457"/>
      <c r="B736" s="487"/>
      <c r="C736" s="458"/>
      <c r="D736" s="458"/>
      <c r="E736" s="458"/>
      <c r="F736" s="457"/>
      <c r="G736" s="457"/>
      <c r="H736" s="457"/>
      <c r="I736" s="457"/>
      <c r="J736" s="457"/>
      <c r="K736" s="457"/>
      <c r="L736" s="457"/>
      <c r="M736" s="457"/>
      <c r="N736" s="457"/>
      <c r="O736" s="457"/>
      <c r="P736" s="457"/>
      <c r="Q736" s="457"/>
      <c r="R736" s="457"/>
      <c r="S736" s="457"/>
      <c r="T736" s="457"/>
      <c r="U736" s="457"/>
      <c r="V736" s="457"/>
      <c r="W736" s="457"/>
      <c r="X736" s="457"/>
      <c r="Y736" s="457"/>
      <c r="Z736" s="457"/>
      <c r="AA736" s="457"/>
      <c r="AB736" s="457"/>
      <c r="AC736" s="457"/>
      <c r="AD736" s="457"/>
      <c r="AE736" s="457"/>
      <c r="AF736" s="457"/>
      <c r="AG736" s="457"/>
      <c r="AH736" s="457"/>
      <c r="AI736" s="457"/>
      <c r="AJ736" s="457"/>
      <c r="AK736" s="457"/>
      <c r="AL736" s="457"/>
      <c r="AM736" s="457"/>
      <c r="AN736" s="457"/>
      <c r="AO736" s="457"/>
      <c r="AP736" s="457"/>
      <c r="AQ736" s="457"/>
      <c r="AR736" s="457"/>
    </row>
    <row r="737" spans="1:44" ht="15.75" customHeight="1">
      <c r="A737" s="457"/>
      <c r="B737" s="487"/>
      <c r="C737" s="458"/>
      <c r="D737" s="458"/>
      <c r="E737" s="458"/>
      <c r="F737" s="457"/>
      <c r="G737" s="457"/>
      <c r="H737" s="457"/>
      <c r="I737" s="457"/>
      <c r="J737" s="457"/>
      <c r="K737" s="457"/>
      <c r="L737" s="457"/>
      <c r="M737" s="457"/>
      <c r="N737" s="457"/>
      <c r="O737" s="457"/>
      <c r="P737" s="457"/>
      <c r="Q737" s="457"/>
      <c r="R737" s="457"/>
      <c r="S737" s="457"/>
      <c r="T737" s="457"/>
      <c r="U737" s="457"/>
      <c r="V737" s="457"/>
      <c r="W737" s="457"/>
      <c r="X737" s="457"/>
      <c r="Y737" s="457"/>
      <c r="Z737" s="457"/>
      <c r="AA737" s="457"/>
      <c r="AB737" s="457"/>
      <c r="AC737" s="457"/>
      <c r="AD737" s="457"/>
      <c r="AE737" s="457"/>
      <c r="AF737" s="457"/>
      <c r="AG737" s="457"/>
      <c r="AH737" s="457"/>
      <c r="AI737" s="457"/>
      <c r="AJ737" s="457"/>
      <c r="AK737" s="457"/>
      <c r="AL737" s="457"/>
      <c r="AM737" s="457"/>
      <c r="AN737" s="457"/>
      <c r="AO737" s="457"/>
      <c r="AP737" s="457"/>
      <c r="AQ737" s="457"/>
      <c r="AR737" s="457"/>
    </row>
    <row r="738" spans="1:44" ht="15.75" customHeight="1">
      <c r="A738" s="457"/>
      <c r="B738" s="487"/>
      <c r="C738" s="458"/>
      <c r="D738" s="458"/>
      <c r="E738" s="458"/>
      <c r="F738" s="457"/>
      <c r="G738" s="457"/>
      <c r="H738" s="457"/>
      <c r="I738" s="457"/>
      <c r="J738" s="457"/>
      <c r="K738" s="457"/>
      <c r="L738" s="457"/>
      <c r="M738" s="457"/>
      <c r="N738" s="457"/>
      <c r="O738" s="457"/>
      <c r="P738" s="457"/>
      <c r="Q738" s="457"/>
      <c r="R738" s="457"/>
      <c r="S738" s="457"/>
      <c r="T738" s="457"/>
      <c r="U738" s="457"/>
      <c r="V738" s="457"/>
      <c r="W738" s="457"/>
      <c r="X738" s="457"/>
      <c r="Y738" s="457"/>
      <c r="Z738" s="457"/>
      <c r="AA738" s="457"/>
      <c r="AB738" s="457"/>
      <c r="AC738" s="457"/>
      <c r="AD738" s="457"/>
      <c r="AE738" s="457"/>
      <c r="AF738" s="457"/>
      <c r="AG738" s="457"/>
      <c r="AH738" s="457"/>
      <c r="AI738" s="457"/>
      <c r="AJ738" s="457"/>
      <c r="AK738" s="457"/>
      <c r="AL738" s="457"/>
      <c r="AM738" s="457"/>
      <c r="AN738" s="457"/>
      <c r="AO738" s="457"/>
      <c r="AP738" s="457"/>
      <c r="AQ738" s="457"/>
      <c r="AR738" s="457"/>
    </row>
    <row r="739" spans="1:44" ht="15.75" customHeight="1">
      <c r="A739" s="457"/>
      <c r="B739" s="487"/>
      <c r="C739" s="458"/>
      <c r="D739" s="458"/>
      <c r="E739" s="458"/>
      <c r="F739" s="457"/>
      <c r="G739" s="457"/>
      <c r="H739" s="457"/>
      <c r="I739" s="457"/>
      <c r="J739" s="457"/>
      <c r="K739" s="457"/>
      <c r="L739" s="457"/>
      <c r="M739" s="457"/>
      <c r="N739" s="457"/>
      <c r="O739" s="457"/>
      <c r="P739" s="457"/>
      <c r="Q739" s="457"/>
      <c r="R739" s="457"/>
      <c r="S739" s="457"/>
      <c r="T739" s="457"/>
      <c r="U739" s="457"/>
      <c r="V739" s="457"/>
      <c r="W739" s="457"/>
      <c r="X739" s="457"/>
      <c r="Y739" s="457"/>
      <c r="Z739" s="457"/>
      <c r="AA739" s="457"/>
      <c r="AB739" s="457"/>
      <c r="AC739" s="457"/>
      <c r="AD739" s="457"/>
      <c r="AE739" s="457"/>
      <c r="AF739" s="457"/>
      <c r="AG739" s="457"/>
      <c r="AH739" s="457"/>
      <c r="AI739" s="457"/>
      <c r="AJ739" s="457"/>
      <c r="AK739" s="457"/>
      <c r="AL739" s="457"/>
      <c r="AM739" s="457"/>
      <c r="AN739" s="457"/>
      <c r="AO739" s="457"/>
      <c r="AP739" s="457"/>
      <c r="AQ739" s="457"/>
      <c r="AR739" s="457"/>
    </row>
    <row r="740" spans="1:44" ht="15.75" customHeight="1">
      <c r="A740" s="457"/>
      <c r="B740" s="487"/>
      <c r="C740" s="458"/>
      <c r="D740" s="458"/>
      <c r="E740" s="458"/>
      <c r="F740" s="457"/>
      <c r="G740" s="457"/>
      <c r="H740" s="457"/>
      <c r="I740" s="457"/>
      <c r="J740" s="457"/>
      <c r="K740" s="457"/>
      <c r="L740" s="457"/>
      <c r="M740" s="457"/>
      <c r="N740" s="457"/>
      <c r="O740" s="457"/>
      <c r="P740" s="457"/>
      <c r="Q740" s="457"/>
      <c r="R740" s="457"/>
      <c r="S740" s="457"/>
      <c r="T740" s="457"/>
      <c r="U740" s="457"/>
      <c r="V740" s="457"/>
      <c r="W740" s="457"/>
      <c r="X740" s="457"/>
      <c r="Y740" s="457"/>
      <c r="Z740" s="457"/>
      <c r="AA740" s="457"/>
      <c r="AB740" s="457"/>
      <c r="AC740" s="457"/>
      <c r="AD740" s="457"/>
      <c r="AE740" s="457"/>
      <c r="AF740" s="457"/>
      <c r="AG740" s="457"/>
      <c r="AH740" s="457"/>
      <c r="AI740" s="457"/>
      <c r="AJ740" s="457"/>
      <c r="AK740" s="457"/>
      <c r="AL740" s="457"/>
      <c r="AM740" s="457"/>
      <c r="AN740" s="457"/>
      <c r="AO740" s="457"/>
      <c r="AP740" s="457"/>
      <c r="AQ740" s="457"/>
      <c r="AR740" s="457"/>
    </row>
    <row r="741" spans="1:44" ht="15.75" customHeight="1">
      <c r="A741" s="457"/>
      <c r="B741" s="487"/>
      <c r="C741" s="458"/>
      <c r="D741" s="458"/>
      <c r="E741" s="458"/>
      <c r="F741" s="457"/>
      <c r="G741" s="457"/>
      <c r="H741" s="457"/>
      <c r="I741" s="457"/>
      <c r="J741" s="457"/>
      <c r="K741" s="457"/>
      <c r="L741" s="457"/>
      <c r="M741" s="457"/>
      <c r="N741" s="457"/>
      <c r="O741" s="457"/>
      <c r="P741" s="457"/>
      <c r="Q741" s="457"/>
      <c r="R741" s="457"/>
      <c r="S741" s="457"/>
      <c r="T741" s="457"/>
      <c r="U741" s="457"/>
      <c r="V741" s="457"/>
      <c r="W741" s="457"/>
      <c r="X741" s="457"/>
      <c r="Y741" s="457"/>
      <c r="Z741" s="457"/>
      <c r="AA741" s="457"/>
      <c r="AB741" s="457"/>
      <c r="AC741" s="457"/>
      <c r="AD741" s="457"/>
      <c r="AE741" s="457"/>
      <c r="AF741" s="457"/>
      <c r="AG741" s="457"/>
      <c r="AH741" s="457"/>
      <c r="AI741" s="457"/>
      <c r="AJ741" s="457"/>
      <c r="AK741" s="457"/>
      <c r="AL741" s="457"/>
      <c r="AM741" s="457"/>
      <c r="AN741" s="457"/>
      <c r="AO741" s="457"/>
      <c r="AP741" s="457"/>
      <c r="AQ741" s="457"/>
      <c r="AR741" s="457"/>
    </row>
    <row r="742" spans="1:44" ht="15.75" customHeight="1">
      <c r="A742" s="457"/>
      <c r="B742" s="487"/>
      <c r="C742" s="458"/>
      <c r="D742" s="458"/>
      <c r="E742" s="458"/>
      <c r="F742" s="457"/>
      <c r="G742" s="457"/>
      <c r="H742" s="457"/>
      <c r="I742" s="457"/>
      <c r="J742" s="457"/>
      <c r="K742" s="457"/>
      <c r="L742" s="457"/>
      <c r="M742" s="457"/>
      <c r="N742" s="457"/>
      <c r="O742" s="457"/>
      <c r="P742" s="457"/>
      <c r="Q742" s="457"/>
      <c r="R742" s="457"/>
      <c r="S742" s="457"/>
      <c r="T742" s="457"/>
      <c r="U742" s="457"/>
      <c r="V742" s="457"/>
      <c r="W742" s="457"/>
      <c r="X742" s="457"/>
      <c r="Y742" s="457"/>
      <c r="Z742" s="457"/>
      <c r="AA742" s="457"/>
      <c r="AB742" s="457"/>
      <c r="AC742" s="457"/>
      <c r="AD742" s="457"/>
      <c r="AE742" s="457"/>
      <c r="AF742" s="457"/>
      <c r="AG742" s="457"/>
      <c r="AH742" s="457"/>
      <c r="AI742" s="457"/>
      <c r="AJ742" s="457"/>
      <c r="AK742" s="457"/>
      <c r="AL742" s="457"/>
      <c r="AM742" s="457"/>
      <c r="AN742" s="457"/>
      <c r="AO742" s="457"/>
      <c r="AP742" s="457"/>
      <c r="AQ742" s="457"/>
      <c r="AR742" s="457"/>
    </row>
    <row r="743" spans="1:44" ht="15.75" customHeight="1">
      <c r="A743" s="457"/>
      <c r="B743" s="487"/>
      <c r="C743" s="458"/>
      <c r="D743" s="458"/>
      <c r="E743" s="458"/>
      <c r="F743" s="457"/>
      <c r="G743" s="457"/>
      <c r="H743" s="457"/>
      <c r="I743" s="457"/>
      <c r="J743" s="457"/>
      <c r="K743" s="457"/>
      <c r="L743" s="457"/>
      <c r="M743" s="457"/>
      <c r="N743" s="457"/>
      <c r="O743" s="457"/>
      <c r="P743" s="457"/>
      <c r="Q743" s="457"/>
      <c r="R743" s="457"/>
      <c r="S743" s="457"/>
      <c r="T743" s="457"/>
      <c r="U743" s="457"/>
      <c r="V743" s="457"/>
      <c r="W743" s="457"/>
      <c r="X743" s="457"/>
      <c r="Y743" s="457"/>
      <c r="Z743" s="457"/>
      <c r="AA743" s="457"/>
      <c r="AB743" s="457"/>
      <c r="AC743" s="457"/>
      <c r="AD743" s="457"/>
      <c r="AE743" s="457"/>
      <c r="AF743" s="457"/>
      <c r="AG743" s="457"/>
      <c r="AH743" s="457"/>
      <c r="AI743" s="457"/>
      <c r="AJ743" s="457"/>
      <c r="AK743" s="457"/>
      <c r="AL743" s="457"/>
      <c r="AM743" s="457"/>
      <c r="AN743" s="457"/>
      <c r="AO743" s="457"/>
      <c r="AP743" s="457"/>
      <c r="AQ743" s="457"/>
      <c r="AR743" s="457"/>
    </row>
    <row r="744" spans="1:44" ht="15.75" customHeight="1">
      <c r="A744" s="457"/>
      <c r="B744" s="487"/>
      <c r="C744" s="458"/>
      <c r="D744" s="458"/>
      <c r="E744" s="458"/>
      <c r="F744" s="457"/>
      <c r="G744" s="457"/>
      <c r="H744" s="457"/>
      <c r="I744" s="457"/>
      <c r="J744" s="457"/>
      <c r="K744" s="457"/>
      <c r="L744" s="457"/>
      <c r="M744" s="457"/>
      <c r="N744" s="457"/>
      <c r="O744" s="457"/>
      <c r="P744" s="457"/>
      <c r="Q744" s="457"/>
      <c r="R744" s="457"/>
      <c r="S744" s="457"/>
      <c r="T744" s="457"/>
      <c r="U744" s="457"/>
      <c r="V744" s="457"/>
      <c r="W744" s="457"/>
      <c r="X744" s="457"/>
      <c r="Y744" s="457"/>
      <c r="Z744" s="457"/>
      <c r="AA744" s="457"/>
      <c r="AB744" s="457"/>
      <c r="AC744" s="457"/>
      <c r="AD744" s="457"/>
      <c r="AE744" s="457"/>
      <c r="AF744" s="457"/>
      <c r="AG744" s="457"/>
      <c r="AH744" s="457"/>
      <c r="AI744" s="457"/>
      <c r="AJ744" s="457"/>
      <c r="AK744" s="457"/>
      <c r="AL744" s="457"/>
      <c r="AM744" s="457"/>
      <c r="AN744" s="457"/>
      <c r="AO744" s="457"/>
      <c r="AP744" s="457"/>
      <c r="AQ744" s="457"/>
      <c r="AR744" s="457"/>
    </row>
    <row r="745" spans="1:44" ht="15.75" customHeight="1">
      <c r="A745" s="457"/>
      <c r="B745" s="487"/>
      <c r="C745" s="458"/>
      <c r="D745" s="458"/>
      <c r="E745" s="458"/>
      <c r="F745" s="457"/>
      <c r="G745" s="457"/>
      <c r="H745" s="457"/>
      <c r="I745" s="457"/>
      <c r="J745" s="457"/>
      <c r="K745" s="457"/>
      <c r="L745" s="457"/>
      <c r="M745" s="457"/>
      <c r="N745" s="457"/>
      <c r="O745" s="457"/>
      <c r="P745" s="457"/>
      <c r="Q745" s="457"/>
      <c r="R745" s="457"/>
      <c r="S745" s="457"/>
      <c r="T745" s="457"/>
      <c r="U745" s="457"/>
      <c r="V745" s="457"/>
      <c r="W745" s="457"/>
      <c r="X745" s="457"/>
      <c r="Y745" s="457"/>
      <c r="Z745" s="457"/>
      <c r="AA745" s="457"/>
      <c r="AB745" s="457"/>
      <c r="AC745" s="457"/>
      <c r="AD745" s="457"/>
      <c r="AE745" s="457"/>
      <c r="AF745" s="457"/>
      <c r="AG745" s="457"/>
      <c r="AH745" s="457"/>
      <c r="AI745" s="457"/>
      <c r="AJ745" s="457"/>
      <c r="AK745" s="457"/>
      <c r="AL745" s="457"/>
      <c r="AM745" s="457"/>
      <c r="AN745" s="457"/>
      <c r="AO745" s="457"/>
      <c r="AP745" s="457"/>
      <c r="AQ745" s="457"/>
      <c r="AR745" s="457"/>
    </row>
    <row r="746" spans="1:44" ht="15.75" customHeight="1">
      <c r="A746" s="457"/>
      <c r="B746" s="487"/>
      <c r="C746" s="458"/>
      <c r="D746" s="458"/>
      <c r="E746" s="458"/>
      <c r="F746" s="457"/>
      <c r="G746" s="457"/>
      <c r="H746" s="457"/>
      <c r="I746" s="457"/>
      <c r="J746" s="457"/>
      <c r="K746" s="457"/>
      <c r="L746" s="457"/>
      <c r="M746" s="457"/>
      <c r="N746" s="457"/>
      <c r="O746" s="457"/>
      <c r="P746" s="457"/>
      <c r="Q746" s="457"/>
      <c r="R746" s="457"/>
      <c r="S746" s="457"/>
      <c r="T746" s="457"/>
      <c r="U746" s="457"/>
      <c r="V746" s="457"/>
      <c r="W746" s="457"/>
      <c r="X746" s="457"/>
      <c r="Y746" s="457"/>
      <c r="Z746" s="457"/>
      <c r="AA746" s="457"/>
      <c r="AB746" s="457"/>
      <c r="AC746" s="457"/>
      <c r="AD746" s="457"/>
      <c r="AE746" s="457"/>
      <c r="AF746" s="457"/>
      <c r="AG746" s="457"/>
      <c r="AH746" s="457"/>
      <c r="AI746" s="457"/>
      <c r="AJ746" s="457"/>
      <c r="AK746" s="457"/>
      <c r="AL746" s="457"/>
      <c r="AM746" s="457"/>
      <c r="AN746" s="457"/>
      <c r="AO746" s="457"/>
      <c r="AP746" s="457"/>
      <c r="AQ746" s="457"/>
      <c r="AR746" s="457"/>
    </row>
    <row r="747" spans="1:44" ht="15.75" customHeight="1">
      <c r="A747" s="457"/>
      <c r="B747" s="487"/>
      <c r="C747" s="458"/>
      <c r="D747" s="458"/>
      <c r="E747" s="458"/>
      <c r="F747" s="457"/>
      <c r="G747" s="457"/>
      <c r="H747" s="457"/>
      <c r="I747" s="457"/>
      <c r="J747" s="457"/>
      <c r="K747" s="457"/>
      <c r="L747" s="457"/>
      <c r="M747" s="457"/>
      <c r="N747" s="457"/>
      <c r="O747" s="457"/>
      <c r="P747" s="457"/>
      <c r="Q747" s="457"/>
      <c r="R747" s="457"/>
      <c r="S747" s="457"/>
      <c r="T747" s="457"/>
      <c r="U747" s="457"/>
      <c r="V747" s="457"/>
      <c r="W747" s="457"/>
      <c r="X747" s="457"/>
      <c r="Y747" s="457"/>
      <c r="Z747" s="457"/>
      <c r="AA747" s="457"/>
      <c r="AB747" s="457"/>
      <c r="AC747" s="457"/>
      <c r="AD747" s="457"/>
      <c r="AE747" s="457"/>
      <c r="AF747" s="457"/>
      <c r="AG747" s="457"/>
      <c r="AH747" s="457"/>
      <c r="AI747" s="457"/>
      <c r="AJ747" s="457"/>
      <c r="AK747" s="457"/>
      <c r="AL747" s="457"/>
      <c r="AM747" s="457"/>
      <c r="AN747" s="457"/>
      <c r="AO747" s="457"/>
      <c r="AP747" s="457"/>
      <c r="AQ747" s="457"/>
      <c r="AR747" s="457"/>
    </row>
    <row r="748" spans="1:44" ht="15.75" customHeight="1">
      <c r="A748" s="457"/>
      <c r="B748" s="487"/>
      <c r="C748" s="458"/>
      <c r="D748" s="458"/>
      <c r="E748" s="458"/>
      <c r="F748" s="457"/>
      <c r="G748" s="457"/>
      <c r="H748" s="457"/>
      <c r="I748" s="457"/>
      <c r="J748" s="457"/>
      <c r="K748" s="457"/>
      <c r="L748" s="457"/>
      <c r="M748" s="457"/>
      <c r="N748" s="457"/>
      <c r="O748" s="457"/>
      <c r="P748" s="457"/>
      <c r="Q748" s="457"/>
      <c r="R748" s="457"/>
      <c r="S748" s="457"/>
      <c r="T748" s="457"/>
      <c r="U748" s="457"/>
      <c r="V748" s="457"/>
      <c r="W748" s="457"/>
      <c r="X748" s="457"/>
      <c r="Y748" s="457"/>
      <c r="Z748" s="457"/>
      <c r="AA748" s="457"/>
      <c r="AB748" s="457"/>
      <c r="AC748" s="457"/>
      <c r="AD748" s="457"/>
      <c r="AE748" s="457"/>
      <c r="AF748" s="457"/>
      <c r="AG748" s="457"/>
      <c r="AH748" s="457"/>
      <c r="AI748" s="457"/>
      <c r="AJ748" s="457"/>
      <c r="AK748" s="457"/>
      <c r="AL748" s="457"/>
      <c r="AM748" s="457"/>
      <c r="AN748" s="457"/>
      <c r="AO748" s="457"/>
      <c r="AP748" s="457"/>
      <c r="AQ748" s="457"/>
      <c r="AR748" s="457"/>
    </row>
    <row r="749" spans="1:44" ht="15.75" customHeight="1">
      <c r="A749" s="457"/>
      <c r="B749" s="487"/>
      <c r="C749" s="458"/>
      <c r="D749" s="458"/>
      <c r="E749" s="458"/>
      <c r="F749" s="457"/>
      <c r="G749" s="457"/>
      <c r="H749" s="457"/>
      <c r="I749" s="457"/>
      <c r="J749" s="457"/>
      <c r="K749" s="457"/>
      <c r="L749" s="457"/>
      <c r="M749" s="457"/>
      <c r="N749" s="457"/>
      <c r="O749" s="457"/>
      <c r="P749" s="457"/>
      <c r="Q749" s="457"/>
      <c r="R749" s="457"/>
      <c r="S749" s="457"/>
      <c r="T749" s="457"/>
      <c r="U749" s="457"/>
      <c r="V749" s="457"/>
      <c r="W749" s="457"/>
      <c r="X749" s="457"/>
      <c r="Y749" s="457"/>
      <c r="Z749" s="457"/>
      <c r="AA749" s="457"/>
      <c r="AB749" s="457"/>
      <c r="AC749" s="457"/>
      <c r="AD749" s="457"/>
      <c r="AE749" s="457"/>
      <c r="AF749" s="457"/>
      <c r="AG749" s="457"/>
      <c r="AH749" s="457"/>
      <c r="AI749" s="457"/>
      <c r="AJ749" s="457"/>
      <c r="AK749" s="457"/>
      <c r="AL749" s="457"/>
      <c r="AM749" s="457"/>
      <c r="AN749" s="457"/>
      <c r="AO749" s="457"/>
      <c r="AP749" s="457"/>
      <c r="AQ749" s="457"/>
      <c r="AR749" s="457"/>
    </row>
    <row r="750" spans="1:44" ht="15.75" customHeight="1">
      <c r="A750" s="457"/>
      <c r="B750" s="487"/>
      <c r="C750" s="458"/>
      <c r="D750" s="458"/>
      <c r="E750" s="458"/>
      <c r="F750" s="457"/>
      <c r="G750" s="457"/>
      <c r="H750" s="457"/>
      <c r="I750" s="457"/>
      <c r="J750" s="457"/>
      <c r="K750" s="457"/>
      <c r="L750" s="457"/>
      <c r="M750" s="457"/>
      <c r="N750" s="457"/>
      <c r="O750" s="457"/>
      <c r="P750" s="457"/>
      <c r="Q750" s="457"/>
      <c r="R750" s="457"/>
      <c r="S750" s="457"/>
      <c r="T750" s="457"/>
      <c r="U750" s="457"/>
      <c r="V750" s="457"/>
      <c r="W750" s="457"/>
      <c r="X750" s="457"/>
      <c r="Y750" s="457"/>
      <c r="Z750" s="457"/>
      <c r="AA750" s="457"/>
      <c r="AB750" s="457"/>
      <c r="AC750" s="457"/>
      <c r="AD750" s="457"/>
      <c r="AE750" s="457"/>
      <c r="AF750" s="457"/>
      <c r="AG750" s="457"/>
      <c r="AH750" s="457"/>
      <c r="AI750" s="457"/>
      <c r="AJ750" s="457"/>
      <c r="AK750" s="457"/>
      <c r="AL750" s="457"/>
      <c r="AM750" s="457"/>
      <c r="AN750" s="457"/>
      <c r="AO750" s="457"/>
      <c r="AP750" s="457"/>
      <c r="AQ750" s="457"/>
      <c r="AR750" s="457"/>
    </row>
    <row r="751" spans="1:44" ht="15.75" customHeight="1">
      <c r="A751" s="457"/>
      <c r="B751" s="487"/>
      <c r="C751" s="458"/>
      <c r="D751" s="458"/>
      <c r="E751" s="458"/>
      <c r="F751" s="457"/>
      <c r="G751" s="457"/>
      <c r="H751" s="457"/>
      <c r="I751" s="457"/>
      <c r="J751" s="457"/>
      <c r="K751" s="457"/>
      <c r="L751" s="457"/>
      <c r="M751" s="457"/>
      <c r="N751" s="457"/>
      <c r="O751" s="457"/>
      <c r="P751" s="457"/>
      <c r="Q751" s="457"/>
      <c r="R751" s="457"/>
      <c r="S751" s="457"/>
      <c r="T751" s="457"/>
      <c r="U751" s="457"/>
      <c r="V751" s="457"/>
      <c r="W751" s="457"/>
      <c r="X751" s="457"/>
      <c r="Y751" s="457"/>
      <c r="Z751" s="457"/>
      <c r="AA751" s="457"/>
      <c r="AB751" s="457"/>
      <c r="AC751" s="457"/>
      <c r="AD751" s="457"/>
      <c r="AE751" s="457"/>
      <c r="AF751" s="457"/>
      <c r="AG751" s="457"/>
      <c r="AH751" s="457"/>
      <c r="AI751" s="457"/>
      <c r="AJ751" s="457"/>
      <c r="AK751" s="457"/>
      <c r="AL751" s="457"/>
      <c r="AM751" s="457"/>
      <c r="AN751" s="457"/>
      <c r="AO751" s="457"/>
      <c r="AP751" s="457"/>
      <c r="AQ751" s="457"/>
      <c r="AR751" s="457"/>
    </row>
    <row r="752" spans="1:44" ht="15.75" customHeight="1">
      <c r="A752" s="457"/>
      <c r="B752" s="487"/>
      <c r="C752" s="458"/>
      <c r="D752" s="458"/>
      <c r="E752" s="458"/>
      <c r="F752" s="457"/>
      <c r="G752" s="457"/>
      <c r="H752" s="457"/>
      <c r="I752" s="457"/>
      <c r="J752" s="457"/>
      <c r="K752" s="457"/>
      <c r="L752" s="457"/>
      <c r="M752" s="457"/>
      <c r="N752" s="457"/>
      <c r="O752" s="457"/>
      <c r="P752" s="457"/>
      <c r="Q752" s="457"/>
      <c r="R752" s="457"/>
      <c r="S752" s="457"/>
      <c r="T752" s="457"/>
      <c r="U752" s="457"/>
      <c r="V752" s="457"/>
      <c r="W752" s="457"/>
      <c r="X752" s="457"/>
      <c r="Y752" s="457"/>
      <c r="Z752" s="457"/>
      <c r="AA752" s="457"/>
      <c r="AB752" s="457"/>
      <c r="AC752" s="457"/>
      <c r="AD752" s="457"/>
      <c r="AE752" s="457"/>
      <c r="AF752" s="457"/>
      <c r="AG752" s="457"/>
      <c r="AH752" s="457"/>
      <c r="AI752" s="457"/>
      <c r="AJ752" s="457"/>
      <c r="AK752" s="457"/>
      <c r="AL752" s="457"/>
      <c r="AM752" s="457"/>
      <c r="AN752" s="457"/>
      <c r="AO752" s="457"/>
      <c r="AP752" s="457"/>
      <c r="AQ752" s="457"/>
      <c r="AR752" s="457"/>
    </row>
    <row r="753" spans="1:44" ht="15.75" customHeight="1">
      <c r="A753" s="457"/>
      <c r="B753" s="487"/>
      <c r="C753" s="458"/>
      <c r="D753" s="458"/>
      <c r="E753" s="458"/>
      <c r="F753" s="457"/>
      <c r="G753" s="457"/>
      <c r="H753" s="457"/>
      <c r="I753" s="457"/>
      <c r="J753" s="457"/>
      <c r="K753" s="457"/>
      <c r="L753" s="457"/>
      <c r="M753" s="457"/>
      <c r="N753" s="457"/>
      <c r="O753" s="457"/>
      <c r="P753" s="457"/>
      <c r="Q753" s="457"/>
      <c r="R753" s="457"/>
      <c r="S753" s="457"/>
      <c r="T753" s="457"/>
      <c r="U753" s="457"/>
      <c r="V753" s="457"/>
      <c r="W753" s="457"/>
      <c r="X753" s="457"/>
      <c r="Y753" s="457"/>
      <c r="Z753" s="457"/>
      <c r="AA753" s="457"/>
      <c r="AB753" s="457"/>
      <c r="AC753" s="457"/>
      <c r="AD753" s="457"/>
      <c r="AE753" s="457"/>
      <c r="AF753" s="457"/>
      <c r="AG753" s="457"/>
      <c r="AH753" s="457"/>
      <c r="AI753" s="457"/>
      <c r="AJ753" s="457"/>
      <c r="AK753" s="457"/>
      <c r="AL753" s="457"/>
      <c r="AM753" s="457"/>
      <c r="AN753" s="457"/>
      <c r="AO753" s="457"/>
      <c r="AP753" s="457"/>
      <c r="AQ753" s="457"/>
      <c r="AR753" s="457"/>
    </row>
    <row r="754" spans="1:44" ht="15.75" customHeight="1">
      <c r="A754" s="457"/>
      <c r="B754" s="487"/>
      <c r="C754" s="458"/>
      <c r="D754" s="458"/>
      <c r="E754" s="458"/>
      <c r="F754" s="457"/>
      <c r="G754" s="457"/>
      <c r="H754" s="457"/>
      <c r="I754" s="457"/>
      <c r="J754" s="457"/>
      <c r="K754" s="457"/>
      <c r="L754" s="457"/>
      <c r="M754" s="457"/>
      <c r="N754" s="457"/>
      <c r="O754" s="457"/>
      <c r="P754" s="457"/>
      <c r="Q754" s="457"/>
      <c r="R754" s="457"/>
      <c r="S754" s="457"/>
      <c r="T754" s="457"/>
      <c r="U754" s="457"/>
      <c r="V754" s="457"/>
      <c r="W754" s="457"/>
      <c r="X754" s="457"/>
      <c r="Y754" s="457"/>
      <c r="Z754" s="457"/>
      <c r="AA754" s="457"/>
      <c r="AB754" s="457"/>
      <c r="AC754" s="457"/>
      <c r="AD754" s="457"/>
      <c r="AE754" s="457"/>
      <c r="AF754" s="457"/>
      <c r="AG754" s="457"/>
      <c r="AH754" s="457"/>
      <c r="AI754" s="457"/>
      <c r="AJ754" s="457"/>
      <c r="AK754" s="457"/>
      <c r="AL754" s="457"/>
      <c r="AM754" s="457"/>
      <c r="AN754" s="457"/>
      <c r="AO754" s="457"/>
      <c r="AP754" s="457"/>
      <c r="AQ754" s="457"/>
      <c r="AR754" s="457"/>
    </row>
    <row r="755" spans="1:44" ht="15.75" customHeight="1">
      <c r="A755" s="457"/>
      <c r="B755" s="487"/>
      <c r="C755" s="458"/>
      <c r="D755" s="458"/>
      <c r="E755" s="458"/>
      <c r="F755" s="457"/>
      <c r="G755" s="457"/>
      <c r="H755" s="457"/>
      <c r="I755" s="457"/>
      <c r="J755" s="457"/>
      <c r="K755" s="457"/>
      <c r="L755" s="457"/>
      <c r="M755" s="457"/>
      <c r="N755" s="457"/>
      <c r="O755" s="457"/>
      <c r="P755" s="457"/>
      <c r="Q755" s="457"/>
      <c r="R755" s="457"/>
      <c r="S755" s="457"/>
      <c r="T755" s="457"/>
      <c r="U755" s="457"/>
      <c r="V755" s="457"/>
      <c r="W755" s="457"/>
      <c r="X755" s="457"/>
      <c r="Y755" s="457"/>
      <c r="Z755" s="457"/>
      <c r="AA755" s="457"/>
      <c r="AB755" s="457"/>
      <c r="AC755" s="457"/>
      <c r="AD755" s="457"/>
      <c r="AE755" s="457"/>
      <c r="AF755" s="457"/>
      <c r="AG755" s="457"/>
      <c r="AH755" s="457"/>
      <c r="AI755" s="457"/>
      <c r="AJ755" s="457"/>
      <c r="AK755" s="457"/>
      <c r="AL755" s="457"/>
      <c r="AM755" s="457"/>
      <c r="AN755" s="457"/>
      <c r="AO755" s="457"/>
      <c r="AP755" s="457"/>
      <c r="AQ755" s="457"/>
      <c r="AR755" s="457"/>
    </row>
    <row r="756" spans="1:44" ht="15.75" customHeight="1">
      <c r="A756" s="457"/>
      <c r="B756" s="487"/>
      <c r="C756" s="458"/>
      <c r="D756" s="458"/>
      <c r="E756" s="458"/>
      <c r="F756" s="457"/>
      <c r="G756" s="457"/>
      <c r="H756" s="457"/>
      <c r="I756" s="457"/>
      <c r="J756" s="457"/>
      <c r="K756" s="457"/>
      <c r="L756" s="457"/>
      <c r="M756" s="457"/>
      <c r="N756" s="457"/>
      <c r="O756" s="457"/>
      <c r="P756" s="457"/>
      <c r="Q756" s="457"/>
      <c r="R756" s="457"/>
      <c r="S756" s="457"/>
      <c r="T756" s="457"/>
      <c r="U756" s="457"/>
      <c r="V756" s="457"/>
      <c r="W756" s="457"/>
      <c r="X756" s="457"/>
      <c r="Y756" s="457"/>
      <c r="Z756" s="457"/>
      <c r="AA756" s="457"/>
      <c r="AB756" s="457"/>
      <c r="AC756" s="457"/>
      <c r="AD756" s="457"/>
      <c r="AE756" s="457"/>
      <c r="AF756" s="457"/>
      <c r="AG756" s="457"/>
      <c r="AH756" s="457"/>
      <c r="AI756" s="457"/>
      <c r="AJ756" s="457"/>
      <c r="AK756" s="457"/>
      <c r="AL756" s="457"/>
      <c r="AM756" s="457"/>
      <c r="AN756" s="457"/>
      <c r="AO756" s="457"/>
      <c r="AP756" s="457"/>
      <c r="AQ756" s="457"/>
      <c r="AR756" s="457"/>
    </row>
    <row r="757" spans="1:44" ht="15.75" customHeight="1">
      <c r="A757" s="457"/>
      <c r="B757" s="487"/>
      <c r="C757" s="458"/>
      <c r="D757" s="458"/>
      <c r="E757" s="458"/>
      <c r="F757" s="457"/>
      <c r="G757" s="457"/>
      <c r="H757" s="457"/>
      <c r="I757" s="457"/>
      <c r="J757" s="457"/>
      <c r="K757" s="457"/>
      <c r="L757" s="457"/>
      <c r="M757" s="457"/>
      <c r="N757" s="457"/>
      <c r="O757" s="457"/>
      <c r="P757" s="457"/>
      <c r="Q757" s="457"/>
      <c r="R757" s="457"/>
      <c r="S757" s="457"/>
      <c r="T757" s="457"/>
      <c r="U757" s="457"/>
      <c r="V757" s="457"/>
      <c r="W757" s="457"/>
      <c r="X757" s="457"/>
      <c r="Y757" s="457"/>
      <c r="Z757" s="457"/>
      <c r="AA757" s="457"/>
      <c r="AB757" s="457"/>
      <c r="AC757" s="457"/>
      <c r="AD757" s="457"/>
      <c r="AE757" s="457"/>
      <c r="AF757" s="457"/>
      <c r="AG757" s="457"/>
      <c r="AH757" s="457"/>
      <c r="AI757" s="457"/>
      <c r="AJ757" s="457"/>
      <c r="AK757" s="457"/>
      <c r="AL757" s="457"/>
      <c r="AM757" s="457"/>
      <c r="AN757" s="457"/>
      <c r="AO757" s="457"/>
      <c r="AP757" s="457"/>
      <c r="AQ757" s="457"/>
      <c r="AR757" s="457"/>
    </row>
    <row r="758" spans="1:44" ht="15.75" customHeight="1">
      <c r="A758" s="457"/>
      <c r="B758" s="487"/>
      <c r="C758" s="458"/>
      <c r="D758" s="458"/>
      <c r="E758" s="458"/>
      <c r="F758" s="457"/>
      <c r="G758" s="457"/>
      <c r="H758" s="457"/>
      <c r="I758" s="457"/>
      <c r="J758" s="457"/>
      <c r="K758" s="457"/>
      <c r="L758" s="457"/>
      <c r="M758" s="457"/>
      <c r="N758" s="457"/>
      <c r="O758" s="457"/>
      <c r="P758" s="457"/>
      <c r="Q758" s="457"/>
      <c r="R758" s="457"/>
      <c r="S758" s="457"/>
      <c r="T758" s="457"/>
      <c r="U758" s="457"/>
      <c r="V758" s="457"/>
      <c r="W758" s="457"/>
      <c r="X758" s="457"/>
      <c r="Y758" s="457"/>
      <c r="Z758" s="457"/>
      <c r="AA758" s="457"/>
      <c r="AB758" s="457"/>
      <c r="AC758" s="457"/>
      <c r="AD758" s="457"/>
      <c r="AE758" s="457"/>
      <c r="AF758" s="457"/>
      <c r="AG758" s="457"/>
      <c r="AH758" s="457"/>
      <c r="AI758" s="457"/>
      <c r="AJ758" s="457"/>
      <c r="AK758" s="457"/>
      <c r="AL758" s="457"/>
      <c r="AM758" s="457"/>
      <c r="AN758" s="457"/>
      <c r="AO758" s="457"/>
      <c r="AP758" s="457"/>
      <c r="AQ758" s="457"/>
      <c r="AR758" s="457"/>
    </row>
    <row r="759" spans="1:44" ht="15.75" customHeight="1">
      <c r="A759" s="457"/>
      <c r="B759" s="487"/>
      <c r="C759" s="458"/>
      <c r="D759" s="458"/>
      <c r="E759" s="458"/>
      <c r="F759" s="457"/>
      <c r="G759" s="457"/>
      <c r="H759" s="457"/>
      <c r="I759" s="457"/>
      <c r="J759" s="457"/>
      <c r="K759" s="457"/>
      <c r="L759" s="457"/>
      <c r="M759" s="457"/>
      <c r="N759" s="457"/>
      <c r="O759" s="457"/>
      <c r="P759" s="457"/>
      <c r="Q759" s="457"/>
      <c r="R759" s="457"/>
      <c r="S759" s="457"/>
      <c r="T759" s="457"/>
      <c r="U759" s="457"/>
      <c r="V759" s="457"/>
      <c r="W759" s="457"/>
      <c r="X759" s="457"/>
      <c r="Y759" s="457"/>
      <c r="Z759" s="457"/>
      <c r="AA759" s="457"/>
      <c r="AB759" s="457"/>
      <c r="AC759" s="457"/>
      <c r="AD759" s="457"/>
      <c r="AE759" s="457"/>
      <c r="AF759" s="457"/>
      <c r="AG759" s="457"/>
      <c r="AH759" s="457"/>
      <c r="AI759" s="457"/>
      <c r="AJ759" s="457"/>
      <c r="AK759" s="457"/>
      <c r="AL759" s="457"/>
      <c r="AM759" s="457"/>
      <c r="AN759" s="457"/>
      <c r="AO759" s="457"/>
      <c r="AP759" s="457"/>
      <c r="AQ759" s="457"/>
      <c r="AR759" s="457"/>
    </row>
    <row r="760" spans="1:44" ht="15.75" customHeight="1">
      <c r="A760" s="457"/>
      <c r="B760" s="487"/>
      <c r="C760" s="458"/>
      <c r="D760" s="458"/>
      <c r="E760" s="458"/>
      <c r="F760" s="457"/>
      <c r="G760" s="457"/>
      <c r="H760" s="457"/>
      <c r="I760" s="457"/>
      <c r="J760" s="457"/>
      <c r="K760" s="457"/>
      <c r="L760" s="457"/>
      <c r="M760" s="457"/>
      <c r="N760" s="457"/>
      <c r="O760" s="457"/>
      <c r="P760" s="457"/>
      <c r="Q760" s="457"/>
      <c r="R760" s="457"/>
      <c r="S760" s="457"/>
      <c r="T760" s="457"/>
      <c r="U760" s="457"/>
      <c r="V760" s="457"/>
      <c r="W760" s="457"/>
      <c r="X760" s="457"/>
      <c r="Y760" s="457"/>
      <c r="Z760" s="457"/>
      <c r="AA760" s="457"/>
      <c r="AB760" s="457"/>
      <c r="AC760" s="457"/>
      <c r="AD760" s="457"/>
      <c r="AE760" s="457"/>
      <c r="AF760" s="457"/>
      <c r="AG760" s="457"/>
      <c r="AH760" s="457"/>
      <c r="AI760" s="457"/>
      <c r="AJ760" s="457"/>
      <c r="AK760" s="457"/>
      <c r="AL760" s="457"/>
      <c r="AM760" s="457"/>
      <c r="AN760" s="457"/>
      <c r="AO760" s="457"/>
      <c r="AP760" s="457"/>
      <c r="AQ760" s="457"/>
      <c r="AR760" s="457"/>
    </row>
    <row r="761" spans="1:44" ht="15.75" customHeight="1">
      <c r="A761" s="457"/>
      <c r="B761" s="487"/>
      <c r="C761" s="458"/>
      <c r="D761" s="458"/>
      <c r="E761" s="458"/>
      <c r="F761" s="457"/>
      <c r="G761" s="457"/>
      <c r="H761" s="457"/>
      <c r="I761" s="457"/>
      <c r="J761" s="457"/>
      <c r="K761" s="457"/>
      <c r="L761" s="457"/>
      <c r="M761" s="457"/>
      <c r="N761" s="457"/>
      <c r="O761" s="457"/>
      <c r="P761" s="457"/>
      <c r="Q761" s="457"/>
      <c r="R761" s="457"/>
      <c r="S761" s="457"/>
      <c r="T761" s="457"/>
      <c r="U761" s="457"/>
      <c r="V761" s="457"/>
      <c r="W761" s="457"/>
      <c r="X761" s="457"/>
      <c r="Y761" s="457"/>
      <c r="Z761" s="457"/>
      <c r="AA761" s="457"/>
      <c r="AB761" s="457"/>
      <c r="AC761" s="457"/>
      <c r="AD761" s="457"/>
      <c r="AE761" s="457"/>
      <c r="AF761" s="457"/>
      <c r="AG761" s="457"/>
      <c r="AH761" s="457"/>
      <c r="AI761" s="457"/>
      <c r="AJ761" s="457"/>
      <c r="AK761" s="457"/>
      <c r="AL761" s="457"/>
      <c r="AM761" s="457"/>
      <c r="AN761" s="457"/>
      <c r="AO761" s="457"/>
      <c r="AP761" s="457"/>
      <c r="AQ761" s="457"/>
      <c r="AR761" s="457"/>
    </row>
    <row r="762" spans="1:44" ht="15.75" customHeight="1">
      <c r="A762" s="457"/>
      <c r="B762" s="487"/>
      <c r="C762" s="458"/>
      <c r="D762" s="458"/>
      <c r="E762" s="458"/>
      <c r="F762" s="457"/>
      <c r="G762" s="457"/>
      <c r="H762" s="457"/>
      <c r="I762" s="457"/>
      <c r="J762" s="457"/>
      <c r="K762" s="457"/>
      <c r="L762" s="457"/>
      <c r="M762" s="457"/>
      <c r="N762" s="457"/>
      <c r="O762" s="457"/>
      <c r="P762" s="457"/>
      <c r="Q762" s="457"/>
      <c r="R762" s="457"/>
      <c r="S762" s="457"/>
      <c r="T762" s="457"/>
      <c r="U762" s="457"/>
      <c r="V762" s="457"/>
      <c r="W762" s="457"/>
      <c r="X762" s="457"/>
      <c r="Y762" s="457"/>
      <c r="Z762" s="457"/>
      <c r="AA762" s="457"/>
      <c r="AB762" s="457"/>
      <c r="AC762" s="457"/>
      <c r="AD762" s="457"/>
      <c r="AE762" s="457"/>
      <c r="AF762" s="457"/>
      <c r="AG762" s="457"/>
      <c r="AH762" s="457"/>
      <c r="AI762" s="457"/>
      <c r="AJ762" s="457"/>
      <c r="AK762" s="457"/>
      <c r="AL762" s="457"/>
      <c r="AM762" s="457"/>
      <c r="AN762" s="457"/>
      <c r="AO762" s="457"/>
      <c r="AP762" s="457"/>
      <c r="AQ762" s="457"/>
      <c r="AR762" s="457"/>
    </row>
    <row r="763" spans="1:44" ht="15.75" customHeight="1">
      <c r="A763" s="457"/>
      <c r="B763" s="487"/>
      <c r="C763" s="458"/>
      <c r="D763" s="458"/>
      <c r="E763" s="458"/>
      <c r="F763" s="457"/>
      <c r="G763" s="457"/>
      <c r="H763" s="457"/>
      <c r="I763" s="457"/>
      <c r="J763" s="457"/>
      <c r="K763" s="457"/>
      <c r="L763" s="457"/>
      <c r="M763" s="457"/>
      <c r="N763" s="457"/>
      <c r="O763" s="457"/>
      <c r="P763" s="457"/>
      <c r="Q763" s="457"/>
      <c r="R763" s="457"/>
      <c r="S763" s="457"/>
      <c r="T763" s="457"/>
      <c r="U763" s="457"/>
      <c r="V763" s="457"/>
      <c r="W763" s="457"/>
      <c r="X763" s="457"/>
      <c r="Y763" s="457"/>
      <c r="Z763" s="457"/>
      <c r="AA763" s="457"/>
      <c r="AB763" s="457"/>
      <c r="AC763" s="457"/>
      <c r="AD763" s="457"/>
      <c r="AE763" s="457"/>
      <c r="AF763" s="457"/>
      <c r="AG763" s="457"/>
      <c r="AH763" s="457"/>
      <c r="AI763" s="457"/>
      <c r="AJ763" s="457"/>
      <c r="AK763" s="457"/>
      <c r="AL763" s="457"/>
      <c r="AM763" s="457"/>
      <c r="AN763" s="457"/>
      <c r="AO763" s="457"/>
      <c r="AP763" s="457"/>
      <c r="AQ763" s="457"/>
      <c r="AR763" s="457"/>
    </row>
    <row r="764" spans="1:44" ht="15.75" customHeight="1">
      <c r="A764" s="457"/>
      <c r="B764" s="487"/>
      <c r="C764" s="458"/>
      <c r="D764" s="458"/>
      <c r="E764" s="458"/>
      <c r="F764" s="457"/>
      <c r="G764" s="457"/>
      <c r="H764" s="457"/>
      <c r="I764" s="457"/>
      <c r="J764" s="457"/>
      <c r="K764" s="457"/>
      <c r="L764" s="457"/>
      <c r="M764" s="457"/>
      <c r="N764" s="457"/>
      <c r="O764" s="457"/>
      <c r="P764" s="457"/>
      <c r="Q764" s="457"/>
      <c r="R764" s="457"/>
      <c r="S764" s="457"/>
      <c r="T764" s="457"/>
      <c r="U764" s="457"/>
      <c r="V764" s="457"/>
      <c r="W764" s="457"/>
      <c r="X764" s="457"/>
      <c r="Y764" s="457"/>
      <c r="Z764" s="457"/>
      <c r="AA764" s="457"/>
      <c r="AB764" s="457"/>
      <c r="AC764" s="457"/>
      <c r="AD764" s="457"/>
      <c r="AE764" s="457"/>
      <c r="AF764" s="457"/>
      <c r="AG764" s="457"/>
      <c r="AH764" s="457"/>
      <c r="AI764" s="457"/>
      <c r="AJ764" s="457"/>
      <c r="AK764" s="457"/>
      <c r="AL764" s="457"/>
      <c r="AM764" s="457"/>
      <c r="AN764" s="457"/>
      <c r="AO764" s="457"/>
      <c r="AP764" s="457"/>
      <c r="AQ764" s="457"/>
      <c r="AR764" s="457"/>
    </row>
    <row r="765" spans="1:44" ht="15.75" customHeight="1">
      <c r="A765" s="457"/>
      <c r="B765" s="487"/>
      <c r="C765" s="458"/>
      <c r="D765" s="458"/>
      <c r="E765" s="458"/>
      <c r="F765" s="457"/>
      <c r="G765" s="457"/>
      <c r="H765" s="457"/>
      <c r="I765" s="457"/>
      <c r="J765" s="457"/>
      <c r="K765" s="457"/>
      <c r="L765" s="457"/>
      <c r="M765" s="457"/>
      <c r="N765" s="457"/>
      <c r="O765" s="457"/>
      <c r="P765" s="457"/>
      <c r="Q765" s="457"/>
      <c r="R765" s="457"/>
      <c r="S765" s="457"/>
      <c r="T765" s="457"/>
      <c r="U765" s="457"/>
      <c r="V765" s="457"/>
      <c r="W765" s="457"/>
      <c r="X765" s="457"/>
      <c r="Y765" s="457"/>
      <c r="Z765" s="457"/>
      <c r="AA765" s="457"/>
      <c r="AB765" s="457"/>
      <c r="AC765" s="457"/>
      <c r="AD765" s="457"/>
      <c r="AE765" s="457"/>
      <c r="AF765" s="457"/>
      <c r="AG765" s="457"/>
      <c r="AH765" s="457"/>
      <c r="AI765" s="457"/>
      <c r="AJ765" s="457"/>
      <c r="AK765" s="457"/>
      <c r="AL765" s="457"/>
      <c r="AM765" s="457"/>
      <c r="AN765" s="457"/>
      <c r="AO765" s="457"/>
      <c r="AP765" s="457"/>
      <c r="AQ765" s="457"/>
      <c r="AR765" s="457"/>
    </row>
    <row r="766" spans="1:44" ht="15.75" customHeight="1">
      <c r="A766" s="457"/>
      <c r="B766" s="487"/>
      <c r="C766" s="458"/>
      <c r="D766" s="458"/>
      <c r="E766" s="458"/>
      <c r="F766" s="457"/>
      <c r="G766" s="457"/>
      <c r="H766" s="457"/>
      <c r="I766" s="457"/>
      <c r="J766" s="457"/>
      <c r="K766" s="457"/>
      <c r="L766" s="457"/>
      <c r="M766" s="457"/>
      <c r="N766" s="457"/>
      <c r="O766" s="457"/>
      <c r="P766" s="457"/>
      <c r="Q766" s="457"/>
      <c r="R766" s="457"/>
      <c r="S766" s="457"/>
      <c r="T766" s="457"/>
      <c r="U766" s="457"/>
      <c r="V766" s="457"/>
      <c r="W766" s="457"/>
      <c r="X766" s="457"/>
      <c r="Y766" s="457"/>
      <c r="Z766" s="457"/>
      <c r="AA766" s="457"/>
      <c r="AB766" s="457"/>
      <c r="AC766" s="457"/>
      <c r="AD766" s="457"/>
      <c r="AE766" s="457"/>
      <c r="AF766" s="457"/>
      <c r="AG766" s="457"/>
      <c r="AH766" s="457"/>
      <c r="AI766" s="457"/>
      <c r="AJ766" s="457"/>
      <c r="AK766" s="457"/>
      <c r="AL766" s="457"/>
      <c r="AM766" s="457"/>
      <c r="AN766" s="457"/>
      <c r="AO766" s="457"/>
      <c r="AP766" s="457"/>
      <c r="AQ766" s="457"/>
      <c r="AR766" s="457"/>
    </row>
    <row r="767" spans="1:44" ht="15.75" customHeight="1">
      <c r="A767" s="457"/>
      <c r="B767" s="487"/>
      <c r="C767" s="458"/>
      <c r="D767" s="458"/>
      <c r="E767" s="458"/>
      <c r="F767" s="457"/>
      <c r="G767" s="457"/>
      <c r="H767" s="457"/>
      <c r="I767" s="457"/>
      <c r="J767" s="457"/>
      <c r="K767" s="457"/>
      <c r="L767" s="457"/>
      <c r="M767" s="457"/>
      <c r="N767" s="457"/>
      <c r="O767" s="457"/>
      <c r="P767" s="457"/>
      <c r="Q767" s="457"/>
      <c r="R767" s="457"/>
      <c r="S767" s="457"/>
      <c r="T767" s="457"/>
      <c r="U767" s="457"/>
      <c r="V767" s="457"/>
      <c r="W767" s="457"/>
      <c r="X767" s="457"/>
      <c r="Y767" s="457"/>
      <c r="Z767" s="457"/>
      <c r="AA767" s="457"/>
      <c r="AB767" s="457"/>
      <c r="AC767" s="457"/>
      <c r="AD767" s="457"/>
      <c r="AE767" s="457"/>
      <c r="AF767" s="457"/>
      <c r="AG767" s="457"/>
      <c r="AH767" s="457"/>
      <c r="AI767" s="457"/>
      <c r="AJ767" s="457"/>
      <c r="AK767" s="457"/>
      <c r="AL767" s="457"/>
      <c r="AM767" s="457"/>
      <c r="AN767" s="457"/>
      <c r="AO767" s="457"/>
      <c r="AP767" s="457"/>
      <c r="AQ767" s="457"/>
      <c r="AR767" s="457"/>
    </row>
    <row r="768" spans="1:44" ht="15.75" customHeight="1">
      <c r="A768" s="457"/>
      <c r="B768" s="487"/>
      <c r="C768" s="458"/>
      <c r="D768" s="458"/>
      <c r="E768" s="458"/>
      <c r="F768" s="457"/>
      <c r="G768" s="457"/>
      <c r="H768" s="457"/>
      <c r="I768" s="457"/>
      <c r="J768" s="457"/>
      <c r="K768" s="457"/>
      <c r="L768" s="457"/>
      <c r="M768" s="457"/>
      <c r="N768" s="457"/>
      <c r="O768" s="457"/>
      <c r="P768" s="457"/>
      <c r="Q768" s="457"/>
      <c r="R768" s="457"/>
      <c r="S768" s="457"/>
      <c r="T768" s="457"/>
      <c r="U768" s="457"/>
      <c r="V768" s="457"/>
      <c r="W768" s="457"/>
      <c r="X768" s="457"/>
      <c r="Y768" s="457"/>
      <c r="Z768" s="457"/>
      <c r="AA768" s="457"/>
      <c r="AB768" s="457"/>
      <c r="AC768" s="457"/>
      <c r="AD768" s="457"/>
      <c r="AE768" s="457"/>
      <c r="AF768" s="457"/>
      <c r="AG768" s="457"/>
      <c r="AH768" s="457"/>
      <c r="AI768" s="457"/>
      <c r="AJ768" s="457"/>
      <c r="AK768" s="457"/>
      <c r="AL768" s="457"/>
      <c r="AM768" s="457"/>
      <c r="AN768" s="457"/>
      <c r="AO768" s="457"/>
      <c r="AP768" s="457"/>
      <c r="AQ768" s="457"/>
      <c r="AR768" s="457"/>
    </row>
    <row r="769" spans="1:44" ht="15.75" customHeight="1">
      <c r="A769" s="457"/>
      <c r="B769" s="487"/>
      <c r="C769" s="458"/>
      <c r="D769" s="458"/>
      <c r="E769" s="458"/>
      <c r="F769" s="457"/>
      <c r="G769" s="457"/>
      <c r="H769" s="457"/>
      <c r="I769" s="457"/>
      <c r="J769" s="457"/>
      <c r="K769" s="457"/>
      <c r="L769" s="457"/>
      <c r="M769" s="457"/>
      <c r="N769" s="457"/>
      <c r="O769" s="457"/>
      <c r="P769" s="457"/>
      <c r="Q769" s="457"/>
      <c r="R769" s="457"/>
      <c r="S769" s="457"/>
      <c r="T769" s="457"/>
      <c r="U769" s="457"/>
      <c r="V769" s="457"/>
      <c r="W769" s="457"/>
      <c r="X769" s="457"/>
      <c r="Y769" s="457"/>
      <c r="Z769" s="457"/>
      <c r="AA769" s="457"/>
      <c r="AB769" s="457"/>
      <c r="AC769" s="457"/>
      <c r="AD769" s="457"/>
      <c r="AE769" s="457"/>
      <c r="AF769" s="457"/>
      <c r="AG769" s="457"/>
      <c r="AH769" s="457"/>
      <c r="AI769" s="457"/>
      <c r="AJ769" s="457"/>
      <c r="AK769" s="457"/>
      <c r="AL769" s="457"/>
      <c r="AM769" s="457"/>
      <c r="AN769" s="457"/>
      <c r="AO769" s="457"/>
      <c r="AP769" s="457"/>
      <c r="AQ769" s="457"/>
      <c r="AR769" s="457"/>
    </row>
    <row r="770" spans="1:44" ht="15.75" customHeight="1">
      <c r="A770" s="457"/>
      <c r="B770" s="487"/>
      <c r="C770" s="458"/>
      <c r="D770" s="458"/>
      <c r="E770" s="458"/>
      <c r="F770" s="457"/>
      <c r="G770" s="457"/>
      <c r="H770" s="457"/>
      <c r="I770" s="457"/>
      <c r="J770" s="457"/>
      <c r="K770" s="457"/>
      <c r="L770" s="457"/>
      <c r="M770" s="457"/>
      <c r="N770" s="457"/>
      <c r="O770" s="457"/>
      <c r="P770" s="457"/>
      <c r="Q770" s="457"/>
      <c r="R770" s="457"/>
      <c r="S770" s="457"/>
      <c r="T770" s="457"/>
      <c r="U770" s="457"/>
      <c r="V770" s="457"/>
      <c r="W770" s="457"/>
      <c r="X770" s="457"/>
      <c r="Y770" s="457"/>
      <c r="Z770" s="457"/>
      <c r="AA770" s="457"/>
      <c r="AB770" s="457"/>
      <c r="AC770" s="457"/>
      <c r="AD770" s="457"/>
      <c r="AE770" s="457"/>
      <c r="AF770" s="457"/>
      <c r="AG770" s="457"/>
      <c r="AH770" s="457"/>
      <c r="AI770" s="457"/>
      <c r="AJ770" s="457"/>
      <c r="AK770" s="457"/>
      <c r="AL770" s="457"/>
      <c r="AM770" s="457"/>
      <c r="AN770" s="457"/>
      <c r="AO770" s="457"/>
      <c r="AP770" s="457"/>
      <c r="AQ770" s="457"/>
      <c r="AR770" s="457"/>
    </row>
    <row r="771" spans="1:44" ht="15.75" customHeight="1">
      <c r="A771" s="457"/>
      <c r="B771" s="487"/>
      <c r="C771" s="458"/>
      <c r="D771" s="458"/>
      <c r="E771" s="458"/>
      <c r="F771" s="457"/>
      <c r="G771" s="457"/>
      <c r="H771" s="457"/>
      <c r="I771" s="457"/>
      <c r="J771" s="457"/>
      <c r="K771" s="457"/>
      <c r="L771" s="457"/>
      <c r="M771" s="457"/>
      <c r="N771" s="457"/>
      <c r="O771" s="457"/>
      <c r="P771" s="457"/>
      <c r="Q771" s="457"/>
      <c r="R771" s="457"/>
      <c r="S771" s="457"/>
      <c r="T771" s="457"/>
      <c r="U771" s="457"/>
      <c r="V771" s="457"/>
      <c r="W771" s="457"/>
      <c r="X771" s="457"/>
      <c r="Y771" s="457"/>
      <c r="Z771" s="457"/>
      <c r="AA771" s="457"/>
      <c r="AB771" s="457"/>
      <c r="AC771" s="457"/>
      <c r="AD771" s="457"/>
      <c r="AE771" s="457"/>
      <c r="AF771" s="457"/>
      <c r="AG771" s="457"/>
      <c r="AH771" s="457"/>
      <c r="AI771" s="457"/>
      <c r="AJ771" s="457"/>
      <c r="AK771" s="457"/>
      <c r="AL771" s="457"/>
      <c r="AM771" s="457"/>
      <c r="AN771" s="457"/>
      <c r="AO771" s="457"/>
      <c r="AP771" s="457"/>
      <c r="AQ771" s="457"/>
      <c r="AR771" s="457"/>
    </row>
    <row r="772" spans="1:44" ht="15.75" customHeight="1">
      <c r="A772" s="457"/>
      <c r="B772" s="487"/>
      <c r="C772" s="458"/>
      <c r="D772" s="458"/>
      <c r="E772" s="458"/>
      <c r="F772" s="457"/>
      <c r="G772" s="457"/>
      <c r="H772" s="457"/>
      <c r="I772" s="457"/>
      <c r="J772" s="457"/>
      <c r="K772" s="457"/>
      <c r="L772" s="457"/>
      <c r="M772" s="457"/>
      <c r="N772" s="457"/>
      <c r="O772" s="457"/>
      <c r="P772" s="457"/>
      <c r="Q772" s="457"/>
      <c r="R772" s="457"/>
      <c r="S772" s="457"/>
      <c r="T772" s="457"/>
      <c r="U772" s="457"/>
      <c r="V772" s="457"/>
      <c r="W772" s="457"/>
      <c r="X772" s="457"/>
      <c r="Y772" s="457"/>
      <c r="Z772" s="457"/>
      <c r="AA772" s="457"/>
      <c r="AB772" s="457"/>
      <c r="AC772" s="457"/>
      <c r="AD772" s="457"/>
      <c r="AE772" s="457"/>
      <c r="AF772" s="457"/>
      <c r="AG772" s="457"/>
      <c r="AH772" s="457"/>
      <c r="AI772" s="457"/>
      <c r="AJ772" s="457"/>
      <c r="AK772" s="457"/>
      <c r="AL772" s="457"/>
      <c r="AM772" s="457"/>
      <c r="AN772" s="457"/>
      <c r="AO772" s="457"/>
      <c r="AP772" s="457"/>
      <c r="AQ772" s="457"/>
      <c r="AR772" s="457"/>
    </row>
    <row r="773" spans="1:44" ht="15.75" customHeight="1">
      <c r="A773" s="457"/>
      <c r="B773" s="487"/>
      <c r="C773" s="458"/>
      <c r="D773" s="458"/>
      <c r="E773" s="458"/>
      <c r="F773" s="457"/>
      <c r="G773" s="457"/>
      <c r="H773" s="457"/>
      <c r="I773" s="457"/>
      <c r="J773" s="457"/>
      <c r="K773" s="457"/>
      <c r="L773" s="457"/>
      <c r="M773" s="457"/>
      <c r="N773" s="457"/>
      <c r="O773" s="457"/>
      <c r="P773" s="457"/>
      <c r="Q773" s="457"/>
      <c r="R773" s="457"/>
      <c r="S773" s="457"/>
      <c r="T773" s="457"/>
      <c r="U773" s="457"/>
      <c r="V773" s="457"/>
      <c r="W773" s="457"/>
      <c r="X773" s="457"/>
      <c r="Y773" s="457"/>
      <c r="Z773" s="457"/>
      <c r="AA773" s="457"/>
      <c r="AB773" s="457"/>
      <c r="AC773" s="457"/>
      <c r="AD773" s="457"/>
      <c r="AE773" s="457"/>
      <c r="AF773" s="457"/>
      <c r="AG773" s="457"/>
      <c r="AH773" s="457"/>
      <c r="AI773" s="457"/>
      <c r="AJ773" s="457"/>
      <c r="AK773" s="457"/>
      <c r="AL773" s="457"/>
      <c r="AM773" s="457"/>
      <c r="AN773" s="457"/>
      <c r="AO773" s="457"/>
      <c r="AP773" s="457"/>
      <c r="AQ773" s="457"/>
      <c r="AR773" s="457"/>
    </row>
    <row r="774" spans="1:44" ht="15.75" customHeight="1">
      <c r="A774" s="457"/>
      <c r="B774" s="487"/>
      <c r="C774" s="458"/>
      <c r="D774" s="458"/>
      <c r="E774" s="458"/>
      <c r="F774" s="457"/>
      <c r="G774" s="457"/>
      <c r="H774" s="457"/>
      <c r="I774" s="457"/>
      <c r="J774" s="457"/>
      <c r="K774" s="457"/>
      <c r="L774" s="457"/>
      <c r="M774" s="457"/>
      <c r="N774" s="457"/>
      <c r="O774" s="457"/>
      <c r="P774" s="457"/>
      <c r="Q774" s="457"/>
      <c r="R774" s="457"/>
      <c r="S774" s="457"/>
      <c r="T774" s="457"/>
      <c r="U774" s="457"/>
      <c r="V774" s="457"/>
      <c r="W774" s="457"/>
      <c r="X774" s="457"/>
      <c r="Y774" s="457"/>
      <c r="Z774" s="457"/>
      <c r="AA774" s="457"/>
      <c r="AB774" s="457"/>
      <c r="AC774" s="457"/>
      <c r="AD774" s="457"/>
      <c r="AE774" s="457"/>
      <c r="AF774" s="457"/>
      <c r="AG774" s="457"/>
      <c r="AH774" s="457"/>
      <c r="AI774" s="457"/>
      <c r="AJ774" s="457"/>
      <c r="AK774" s="457"/>
      <c r="AL774" s="457"/>
      <c r="AM774" s="457"/>
      <c r="AN774" s="457"/>
      <c r="AO774" s="457"/>
      <c r="AP774" s="457"/>
      <c r="AQ774" s="457"/>
      <c r="AR774" s="457"/>
    </row>
    <row r="775" spans="1:44" ht="15.75" customHeight="1">
      <c r="A775" s="457"/>
      <c r="B775" s="487"/>
      <c r="C775" s="458"/>
      <c r="D775" s="458"/>
      <c r="E775" s="458"/>
      <c r="F775" s="457"/>
      <c r="G775" s="457"/>
      <c r="H775" s="457"/>
      <c r="I775" s="457"/>
      <c r="J775" s="457"/>
      <c r="K775" s="457"/>
      <c r="L775" s="457"/>
      <c r="M775" s="457"/>
      <c r="N775" s="457"/>
      <c r="O775" s="457"/>
      <c r="P775" s="457"/>
      <c r="Q775" s="457"/>
      <c r="R775" s="457"/>
      <c r="S775" s="457"/>
      <c r="T775" s="457"/>
      <c r="U775" s="457"/>
      <c r="V775" s="457"/>
      <c r="W775" s="457"/>
      <c r="X775" s="457"/>
      <c r="Y775" s="457"/>
      <c r="Z775" s="457"/>
      <c r="AA775" s="457"/>
      <c r="AB775" s="457"/>
      <c r="AC775" s="457"/>
      <c r="AD775" s="457"/>
      <c r="AE775" s="457"/>
      <c r="AF775" s="457"/>
      <c r="AG775" s="457"/>
      <c r="AH775" s="457"/>
      <c r="AI775" s="457"/>
      <c r="AJ775" s="457"/>
      <c r="AK775" s="457"/>
      <c r="AL775" s="457"/>
      <c r="AM775" s="457"/>
      <c r="AN775" s="457"/>
      <c r="AO775" s="457"/>
      <c r="AP775" s="457"/>
      <c r="AQ775" s="457"/>
      <c r="AR775" s="457"/>
    </row>
    <row r="776" spans="1:44" ht="15.75" customHeight="1">
      <c r="A776" s="457"/>
      <c r="B776" s="487"/>
      <c r="C776" s="458"/>
      <c r="D776" s="458"/>
      <c r="E776" s="458"/>
      <c r="F776" s="457"/>
      <c r="G776" s="457"/>
      <c r="H776" s="457"/>
      <c r="I776" s="457"/>
      <c r="J776" s="457"/>
      <c r="K776" s="457"/>
      <c r="L776" s="457"/>
      <c r="M776" s="457"/>
      <c r="N776" s="457"/>
      <c r="O776" s="457"/>
      <c r="P776" s="457"/>
      <c r="Q776" s="457"/>
      <c r="R776" s="457"/>
      <c r="S776" s="457"/>
      <c r="T776" s="457"/>
      <c r="U776" s="457"/>
      <c r="V776" s="457"/>
      <c r="W776" s="457"/>
      <c r="X776" s="457"/>
      <c r="Y776" s="457"/>
      <c r="Z776" s="457"/>
      <c r="AA776" s="457"/>
      <c r="AB776" s="457"/>
      <c r="AC776" s="457"/>
      <c r="AD776" s="457"/>
      <c r="AE776" s="457"/>
      <c r="AF776" s="457"/>
      <c r="AG776" s="457"/>
      <c r="AH776" s="457"/>
      <c r="AI776" s="457"/>
      <c r="AJ776" s="457"/>
      <c r="AK776" s="457"/>
      <c r="AL776" s="457"/>
      <c r="AM776" s="457"/>
      <c r="AN776" s="457"/>
      <c r="AO776" s="457"/>
      <c r="AP776" s="457"/>
      <c r="AQ776" s="457"/>
      <c r="AR776" s="457"/>
    </row>
    <row r="777" spans="1:44" ht="15.75" customHeight="1">
      <c r="A777" s="457"/>
      <c r="B777" s="487"/>
      <c r="C777" s="458"/>
      <c r="D777" s="458"/>
      <c r="E777" s="458"/>
      <c r="F777" s="457"/>
      <c r="G777" s="457"/>
      <c r="H777" s="457"/>
      <c r="I777" s="457"/>
      <c r="J777" s="457"/>
      <c r="K777" s="457"/>
      <c r="L777" s="457"/>
      <c r="M777" s="457"/>
      <c r="N777" s="457"/>
      <c r="O777" s="457"/>
      <c r="P777" s="457"/>
      <c r="Q777" s="457"/>
      <c r="R777" s="457"/>
      <c r="S777" s="457"/>
      <c r="T777" s="457"/>
      <c r="U777" s="457"/>
      <c r="V777" s="457"/>
      <c r="W777" s="457"/>
      <c r="X777" s="457"/>
      <c r="Y777" s="457"/>
      <c r="Z777" s="457"/>
      <c r="AA777" s="457"/>
      <c r="AB777" s="457"/>
      <c r="AC777" s="457"/>
      <c r="AD777" s="457"/>
      <c r="AE777" s="457"/>
      <c r="AF777" s="457"/>
      <c r="AG777" s="457"/>
      <c r="AH777" s="457"/>
      <c r="AI777" s="457"/>
      <c r="AJ777" s="457"/>
      <c r="AK777" s="457"/>
      <c r="AL777" s="457"/>
      <c r="AM777" s="457"/>
      <c r="AN777" s="457"/>
      <c r="AO777" s="457"/>
      <c r="AP777" s="457"/>
      <c r="AQ777" s="457"/>
      <c r="AR777" s="457"/>
    </row>
    <row r="778" spans="1:44" ht="15.75" customHeight="1">
      <c r="A778" s="457"/>
      <c r="B778" s="487"/>
      <c r="C778" s="458"/>
      <c r="D778" s="458"/>
      <c r="E778" s="458"/>
      <c r="F778" s="457"/>
      <c r="G778" s="457"/>
      <c r="H778" s="457"/>
      <c r="I778" s="457"/>
      <c r="J778" s="457"/>
      <c r="K778" s="457"/>
      <c r="L778" s="457"/>
      <c r="M778" s="457"/>
      <c r="N778" s="457"/>
      <c r="O778" s="457"/>
      <c r="P778" s="457"/>
      <c r="Q778" s="457"/>
      <c r="R778" s="457"/>
      <c r="S778" s="457"/>
      <c r="T778" s="457"/>
      <c r="U778" s="457"/>
      <c r="V778" s="457"/>
      <c r="W778" s="457"/>
      <c r="X778" s="457"/>
      <c r="Y778" s="457"/>
      <c r="Z778" s="457"/>
      <c r="AA778" s="457"/>
      <c r="AB778" s="457"/>
      <c r="AC778" s="457"/>
      <c r="AD778" s="457"/>
      <c r="AE778" s="457"/>
      <c r="AF778" s="457"/>
      <c r="AG778" s="457"/>
      <c r="AH778" s="457"/>
      <c r="AI778" s="457"/>
      <c r="AJ778" s="457"/>
      <c r="AK778" s="457"/>
      <c r="AL778" s="457"/>
      <c r="AM778" s="457"/>
      <c r="AN778" s="457"/>
      <c r="AO778" s="457"/>
      <c r="AP778" s="457"/>
      <c r="AQ778" s="457"/>
      <c r="AR778" s="457"/>
    </row>
    <row r="779" spans="1:44" ht="15.75" customHeight="1">
      <c r="A779" s="457"/>
      <c r="B779" s="487"/>
      <c r="C779" s="458"/>
      <c r="D779" s="458"/>
      <c r="E779" s="458"/>
      <c r="F779" s="457"/>
      <c r="G779" s="457"/>
      <c r="H779" s="457"/>
      <c r="I779" s="457"/>
      <c r="J779" s="457"/>
      <c r="K779" s="457"/>
      <c r="L779" s="457"/>
      <c r="M779" s="457"/>
      <c r="N779" s="457"/>
      <c r="O779" s="457"/>
      <c r="P779" s="457"/>
      <c r="Q779" s="457"/>
      <c r="R779" s="457"/>
      <c r="S779" s="457"/>
      <c r="T779" s="457"/>
      <c r="U779" s="457"/>
      <c r="V779" s="457"/>
      <c r="W779" s="457"/>
      <c r="X779" s="457"/>
      <c r="Y779" s="457"/>
      <c r="Z779" s="457"/>
      <c r="AA779" s="457"/>
      <c r="AB779" s="457"/>
      <c r="AC779" s="457"/>
      <c r="AD779" s="457"/>
      <c r="AE779" s="457"/>
      <c r="AF779" s="457"/>
      <c r="AG779" s="457"/>
      <c r="AH779" s="457"/>
      <c r="AI779" s="457"/>
      <c r="AJ779" s="457"/>
      <c r="AK779" s="457"/>
      <c r="AL779" s="457"/>
      <c r="AM779" s="457"/>
      <c r="AN779" s="457"/>
      <c r="AO779" s="457"/>
      <c r="AP779" s="457"/>
      <c r="AQ779" s="457"/>
      <c r="AR779" s="457"/>
    </row>
    <row r="780" spans="1:44" ht="15.75" customHeight="1">
      <c r="A780" s="457"/>
      <c r="B780" s="487"/>
      <c r="C780" s="458"/>
      <c r="D780" s="458"/>
      <c r="E780" s="458"/>
      <c r="F780" s="457"/>
      <c r="G780" s="457"/>
      <c r="H780" s="457"/>
      <c r="I780" s="457"/>
      <c r="J780" s="457"/>
      <c r="K780" s="457"/>
      <c r="L780" s="457"/>
      <c r="M780" s="457"/>
      <c r="N780" s="457"/>
      <c r="O780" s="457"/>
      <c r="P780" s="457"/>
      <c r="Q780" s="457"/>
      <c r="R780" s="457"/>
      <c r="S780" s="457"/>
      <c r="T780" s="457"/>
      <c r="U780" s="457"/>
      <c r="V780" s="457"/>
      <c r="W780" s="457"/>
      <c r="X780" s="457"/>
      <c r="Y780" s="457"/>
      <c r="Z780" s="457"/>
      <c r="AA780" s="457"/>
      <c r="AB780" s="457"/>
      <c r="AC780" s="457"/>
      <c r="AD780" s="457"/>
      <c r="AE780" s="457"/>
      <c r="AF780" s="457"/>
      <c r="AG780" s="457"/>
      <c r="AH780" s="457"/>
      <c r="AI780" s="457"/>
      <c r="AJ780" s="457"/>
      <c r="AK780" s="457"/>
      <c r="AL780" s="457"/>
      <c r="AM780" s="457"/>
      <c r="AN780" s="457"/>
      <c r="AO780" s="457"/>
      <c r="AP780" s="457"/>
      <c r="AQ780" s="457"/>
      <c r="AR780" s="457"/>
    </row>
    <row r="781" spans="1:44" ht="15.75" customHeight="1">
      <c r="A781" s="457"/>
      <c r="B781" s="487"/>
      <c r="C781" s="458"/>
      <c r="D781" s="458"/>
      <c r="E781" s="458"/>
      <c r="F781" s="457"/>
      <c r="G781" s="457"/>
      <c r="H781" s="457"/>
      <c r="I781" s="457"/>
      <c r="J781" s="457"/>
      <c r="K781" s="457"/>
      <c r="L781" s="457"/>
      <c r="M781" s="457"/>
      <c r="N781" s="457"/>
      <c r="O781" s="457"/>
      <c r="P781" s="457"/>
      <c r="Q781" s="457"/>
      <c r="R781" s="457"/>
      <c r="S781" s="457"/>
      <c r="T781" s="457"/>
      <c r="U781" s="457"/>
      <c r="V781" s="457"/>
      <c r="W781" s="457"/>
      <c r="X781" s="457"/>
      <c r="Y781" s="457"/>
      <c r="Z781" s="457"/>
      <c r="AA781" s="457"/>
      <c r="AB781" s="457"/>
      <c r="AC781" s="457"/>
      <c r="AD781" s="457"/>
      <c r="AE781" s="457"/>
      <c r="AF781" s="457"/>
      <c r="AG781" s="457"/>
      <c r="AH781" s="457"/>
      <c r="AI781" s="457"/>
      <c r="AJ781" s="457"/>
      <c r="AK781" s="457"/>
      <c r="AL781" s="457"/>
      <c r="AM781" s="457"/>
      <c r="AN781" s="457"/>
      <c r="AO781" s="457"/>
      <c r="AP781" s="457"/>
      <c r="AQ781" s="457"/>
      <c r="AR781" s="457"/>
    </row>
    <row r="782" spans="1:44" ht="15.75" customHeight="1">
      <c r="A782" s="457"/>
      <c r="B782" s="487"/>
      <c r="C782" s="458"/>
      <c r="D782" s="458"/>
      <c r="E782" s="458"/>
      <c r="F782" s="457"/>
      <c r="G782" s="457"/>
      <c r="H782" s="457"/>
      <c r="I782" s="457"/>
      <c r="J782" s="457"/>
      <c r="K782" s="457"/>
      <c r="L782" s="457"/>
      <c r="M782" s="457"/>
      <c r="N782" s="457"/>
      <c r="O782" s="457"/>
      <c r="P782" s="457"/>
      <c r="Q782" s="457"/>
      <c r="R782" s="457"/>
      <c r="S782" s="457"/>
      <c r="T782" s="457"/>
      <c r="U782" s="457"/>
      <c r="V782" s="457"/>
      <c r="W782" s="457"/>
      <c r="X782" s="457"/>
      <c r="Y782" s="457"/>
      <c r="Z782" s="457"/>
      <c r="AA782" s="457"/>
      <c r="AB782" s="457"/>
      <c r="AC782" s="457"/>
      <c r="AD782" s="457"/>
      <c r="AE782" s="457"/>
      <c r="AF782" s="457"/>
      <c r="AG782" s="457"/>
      <c r="AH782" s="457"/>
      <c r="AI782" s="457"/>
      <c r="AJ782" s="457"/>
      <c r="AK782" s="457"/>
      <c r="AL782" s="457"/>
      <c r="AM782" s="457"/>
      <c r="AN782" s="457"/>
      <c r="AO782" s="457"/>
      <c r="AP782" s="457"/>
      <c r="AQ782" s="457"/>
      <c r="AR782" s="457"/>
    </row>
    <row r="783" spans="1:44" ht="15.75" customHeight="1">
      <c r="A783" s="457"/>
      <c r="B783" s="487"/>
      <c r="C783" s="458"/>
      <c r="D783" s="458"/>
      <c r="E783" s="458"/>
      <c r="F783" s="457"/>
      <c r="G783" s="457"/>
      <c r="H783" s="457"/>
      <c r="I783" s="457"/>
      <c r="J783" s="457"/>
      <c r="K783" s="457"/>
      <c r="L783" s="457"/>
      <c r="M783" s="457"/>
      <c r="N783" s="457"/>
      <c r="O783" s="457"/>
      <c r="P783" s="457"/>
      <c r="Q783" s="457"/>
      <c r="R783" s="457"/>
      <c r="S783" s="457"/>
      <c r="T783" s="457"/>
      <c r="U783" s="457"/>
      <c r="V783" s="457"/>
      <c r="W783" s="457"/>
      <c r="X783" s="457"/>
      <c r="Y783" s="457"/>
      <c r="Z783" s="457"/>
      <c r="AA783" s="457"/>
      <c r="AB783" s="457"/>
      <c r="AC783" s="457"/>
      <c r="AD783" s="457"/>
      <c r="AE783" s="457"/>
      <c r="AF783" s="457"/>
      <c r="AG783" s="457"/>
      <c r="AH783" s="457"/>
      <c r="AI783" s="457"/>
      <c r="AJ783" s="457"/>
      <c r="AK783" s="457"/>
      <c r="AL783" s="457"/>
      <c r="AM783" s="457"/>
      <c r="AN783" s="457"/>
      <c r="AO783" s="457"/>
      <c r="AP783" s="457"/>
      <c r="AQ783" s="457"/>
      <c r="AR783" s="457"/>
    </row>
    <row r="784" spans="1:44" ht="15.75" customHeight="1">
      <c r="A784" s="457"/>
      <c r="B784" s="487"/>
      <c r="C784" s="458"/>
      <c r="D784" s="458"/>
      <c r="E784" s="458"/>
      <c r="F784" s="457"/>
      <c r="G784" s="457"/>
      <c r="H784" s="457"/>
      <c r="I784" s="457"/>
      <c r="J784" s="457"/>
      <c r="K784" s="457"/>
      <c r="L784" s="457"/>
      <c r="M784" s="457"/>
      <c r="N784" s="457"/>
      <c r="O784" s="457"/>
      <c r="P784" s="457"/>
      <c r="Q784" s="457"/>
      <c r="R784" s="457"/>
      <c r="S784" s="457"/>
      <c r="T784" s="457"/>
      <c r="U784" s="457"/>
      <c r="V784" s="457"/>
      <c r="W784" s="457"/>
      <c r="X784" s="457"/>
      <c r="Y784" s="457"/>
      <c r="Z784" s="457"/>
      <c r="AA784" s="457"/>
      <c r="AB784" s="457"/>
      <c r="AC784" s="457"/>
      <c r="AD784" s="457"/>
      <c r="AE784" s="457"/>
      <c r="AF784" s="457"/>
      <c r="AG784" s="457"/>
      <c r="AH784" s="457"/>
      <c r="AI784" s="457"/>
      <c r="AJ784" s="457"/>
      <c r="AK784" s="457"/>
      <c r="AL784" s="457"/>
      <c r="AM784" s="457"/>
      <c r="AN784" s="457"/>
      <c r="AO784" s="457"/>
      <c r="AP784" s="457"/>
      <c r="AQ784" s="457"/>
      <c r="AR784" s="457"/>
    </row>
    <row r="785" spans="1:44" ht="15.75" customHeight="1">
      <c r="A785" s="457"/>
      <c r="B785" s="487"/>
      <c r="C785" s="458"/>
      <c r="D785" s="458"/>
      <c r="E785" s="458"/>
      <c r="F785" s="457"/>
      <c r="G785" s="457"/>
      <c r="H785" s="457"/>
      <c r="I785" s="457"/>
      <c r="J785" s="457"/>
      <c r="K785" s="457"/>
      <c r="L785" s="457"/>
      <c r="M785" s="457"/>
      <c r="N785" s="457"/>
      <c r="O785" s="457"/>
      <c r="P785" s="457"/>
      <c r="Q785" s="457"/>
      <c r="R785" s="457"/>
      <c r="S785" s="457"/>
      <c r="T785" s="457"/>
      <c r="U785" s="457"/>
      <c r="V785" s="457"/>
      <c r="W785" s="457"/>
      <c r="X785" s="457"/>
      <c r="Y785" s="457"/>
      <c r="Z785" s="457"/>
      <c r="AA785" s="457"/>
      <c r="AB785" s="457"/>
      <c r="AC785" s="457"/>
      <c r="AD785" s="457"/>
      <c r="AE785" s="457"/>
      <c r="AF785" s="457"/>
      <c r="AG785" s="457"/>
      <c r="AH785" s="457"/>
      <c r="AI785" s="457"/>
      <c r="AJ785" s="457"/>
      <c r="AK785" s="457"/>
      <c r="AL785" s="457"/>
      <c r="AM785" s="457"/>
      <c r="AN785" s="457"/>
      <c r="AO785" s="457"/>
      <c r="AP785" s="457"/>
      <c r="AQ785" s="457"/>
      <c r="AR785" s="457"/>
    </row>
    <row r="786" spans="1:44" ht="15.75" customHeight="1">
      <c r="A786" s="457"/>
      <c r="B786" s="487"/>
      <c r="C786" s="458"/>
      <c r="D786" s="458"/>
      <c r="E786" s="458"/>
      <c r="F786" s="457"/>
      <c r="G786" s="457"/>
      <c r="H786" s="457"/>
      <c r="I786" s="457"/>
      <c r="J786" s="457"/>
      <c r="K786" s="457"/>
      <c r="L786" s="457"/>
      <c r="M786" s="457"/>
      <c r="N786" s="457"/>
      <c r="O786" s="457"/>
      <c r="P786" s="457"/>
      <c r="Q786" s="457"/>
      <c r="R786" s="457"/>
      <c r="S786" s="457"/>
      <c r="T786" s="457"/>
      <c r="U786" s="457"/>
      <c r="V786" s="457"/>
      <c r="W786" s="457"/>
      <c r="X786" s="457"/>
      <c r="Y786" s="457"/>
      <c r="Z786" s="457"/>
      <c r="AA786" s="457"/>
      <c r="AB786" s="457"/>
      <c r="AC786" s="457"/>
      <c r="AD786" s="457"/>
      <c r="AE786" s="457"/>
      <c r="AF786" s="457"/>
      <c r="AG786" s="457"/>
      <c r="AH786" s="457"/>
      <c r="AI786" s="457"/>
      <c r="AJ786" s="457"/>
      <c r="AK786" s="457"/>
      <c r="AL786" s="457"/>
      <c r="AM786" s="457"/>
      <c r="AN786" s="457"/>
      <c r="AO786" s="457"/>
      <c r="AP786" s="457"/>
      <c r="AQ786" s="457"/>
      <c r="AR786" s="457"/>
    </row>
    <row r="787" spans="1:44" ht="15.75" customHeight="1">
      <c r="A787" s="457"/>
      <c r="B787" s="487"/>
      <c r="C787" s="458"/>
      <c r="D787" s="458"/>
      <c r="E787" s="458"/>
      <c r="F787" s="457"/>
      <c r="G787" s="457"/>
      <c r="H787" s="457"/>
      <c r="I787" s="457"/>
      <c r="J787" s="457"/>
      <c r="K787" s="457"/>
      <c r="L787" s="457"/>
      <c r="M787" s="457"/>
      <c r="N787" s="457"/>
      <c r="O787" s="457"/>
      <c r="P787" s="457"/>
      <c r="Q787" s="457"/>
      <c r="R787" s="457"/>
      <c r="S787" s="457"/>
      <c r="T787" s="457"/>
      <c r="U787" s="457"/>
      <c r="V787" s="457"/>
      <c r="W787" s="457"/>
      <c r="X787" s="457"/>
      <c r="Y787" s="457"/>
      <c r="Z787" s="457"/>
      <c r="AA787" s="457"/>
      <c r="AB787" s="457"/>
      <c r="AC787" s="457"/>
      <c r="AD787" s="457"/>
      <c r="AE787" s="457"/>
      <c r="AF787" s="457"/>
      <c r="AG787" s="457"/>
      <c r="AH787" s="457"/>
      <c r="AI787" s="457"/>
      <c r="AJ787" s="457"/>
      <c r="AK787" s="457"/>
      <c r="AL787" s="457"/>
      <c r="AM787" s="457"/>
      <c r="AN787" s="457"/>
      <c r="AO787" s="457"/>
      <c r="AP787" s="457"/>
      <c r="AQ787" s="457"/>
      <c r="AR787" s="457"/>
    </row>
    <row r="788" spans="1:44" ht="15.75" customHeight="1">
      <c r="A788" s="457"/>
      <c r="B788" s="487"/>
      <c r="C788" s="458"/>
      <c r="D788" s="458"/>
      <c r="E788" s="458"/>
      <c r="F788" s="457"/>
      <c r="G788" s="457"/>
      <c r="H788" s="457"/>
      <c r="I788" s="457"/>
      <c r="J788" s="457"/>
      <c r="K788" s="457"/>
      <c r="L788" s="457"/>
      <c r="M788" s="457"/>
      <c r="N788" s="457"/>
      <c r="O788" s="457"/>
      <c r="P788" s="457"/>
      <c r="Q788" s="457"/>
      <c r="R788" s="457"/>
      <c r="S788" s="457"/>
      <c r="T788" s="457"/>
      <c r="U788" s="457"/>
      <c r="V788" s="457"/>
      <c r="W788" s="457"/>
      <c r="X788" s="457"/>
      <c r="Y788" s="457"/>
      <c r="Z788" s="457"/>
      <c r="AA788" s="457"/>
      <c r="AB788" s="457"/>
      <c r="AC788" s="457"/>
      <c r="AD788" s="457"/>
      <c r="AE788" s="457"/>
      <c r="AF788" s="457"/>
      <c r="AG788" s="457"/>
      <c r="AH788" s="457"/>
      <c r="AI788" s="457"/>
      <c r="AJ788" s="457"/>
      <c r="AK788" s="457"/>
      <c r="AL788" s="457"/>
      <c r="AM788" s="457"/>
      <c r="AN788" s="457"/>
      <c r="AO788" s="457"/>
      <c r="AP788" s="457"/>
      <c r="AQ788" s="457"/>
      <c r="AR788" s="457"/>
    </row>
    <row r="789" spans="1:44" ht="15.75" customHeight="1">
      <c r="A789" s="457"/>
      <c r="B789" s="487"/>
      <c r="C789" s="458"/>
      <c r="D789" s="458"/>
      <c r="E789" s="458"/>
      <c r="F789" s="457"/>
      <c r="G789" s="457"/>
      <c r="H789" s="457"/>
      <c r="I789" s="457"/>
      <c r="J789" s="457"/>
      <c r="K789" s="457"/>
      <c r="L789" s="457"/>
      <c r="M789" s="457"/>
      <c r="N789" s="457"/>
      <c r="O789" s="457"/>
      <c r="P789" s="457"/>
      <c r="Q789" s="457"/>
      <c r="R789" s="457"/>
      <c r="S789" s="457"/>
      <c r="T789" s="457"/>
      <c r="U789" s="457"/>
      <c r="V789" s="457"/>
      <c r="W789" s="457"/>
      <c r="X789" s="457"/>
      <c r="Y789" s="457"/>
      <c r="Z789" s="457"/>
      <c r="AA789" s="457"/>
      <c r="AB789" s="457"/>
      <c r="AC789" s="457"/>
      <c r="AD789" s="457"/>
      <c r="AE789" s="457"/>
      <c r="AF789" s="457"/>
      <c r="AG789" s="457"/>
      <c r="AH789" s="457"/>
      <c r="AI789" s="457"/>
      <c r="AJ789" s="457"/>
      <c r="AK789" s="457"/>
      <c r="AL789" s="457"/>
      <c r="AM789" s="457"/>
      <c r="AN789" s="457"/>
      <c r="AO789" s="457"/>
      <c r="AP789" s="457"/>
      <c r="AQ789" s="457"/>
      <c r="AR789" s="457"/>
    </row>
    <row r="790" spans="1:44" ht="15.75" customHeight="1">
      <c r="A790" s="457"/>
      <c r="B790" s="487"/>
      <c r="C790" s="458"/>
      <c r="D790" s="458"/>
      <c r="E790" s="458"/>
      <c r="F790" s="457"/>
      <c r="G790" s="457"/>
      <c r="H790" s="457"/>
      <c r="I790" s="457"/>
      <c r="J790" s="457"/>
      <c r="K790" s="457"/>
      <c r="L790" s="457"/>
      <c r="M790" s="457"/>
      <c r="N790" s="457"/>
      <c r="O790" s="457"/>
      <c r="P790" s="457"/>
      <c r="Q790" s="457"/>
      <c r="R790" s="457"/>
      <c r="S790" s="457"/>
      <c r="T790" s="457"/>
      <c r="U790" s="457"/>
      <c r="V790" s="457"/>
      <c r="W790" s="457"/>
      <c r="X790" s="457"/>
      <c r="Y790" s="457"/>
      <c r="Z790" s="457"/>
      <c r="AA790" s="457"/>
      <c r="AB790" s="457"/>
      <c r="AC790" s="457"/>
      <c r="AD790" s="457"/>
      <c r="AE790" s="457"/>
      <c r="AF790" s="457"/>
      <c r="AG790" s="457"/>
      <c r="AH790" s="457"/>
      <c r="AI790" s="457"/>
      <c r="AJ790" s="457"/>
      <c r="AK790" s="457"/>
      <c r="AL790" s="457"/>
      <c r="AM790" s="457"/>
      <c r="AN790" s="457"/>
      <c r="AO790" s="457"/>
      <c r="AP790" s="457"/>
      <c r="AQ790" s="457"/>
      <c r="AR790" s="457"/>
    </row>
    <row r="791" spans="1:44" ht="15.75" customHeight="1">
      <c r="A791" s="457"/>
      <c r="B791" s="487"/>
      <c r="C791" s="458"/>
      <c r="D791" s="458"/>
      <c r="E791" s="458"/>
      <c r="F791" s="457"/>
      <c r="G791" s="457"/>
      <c r="H791" s="457"/>
      <c r="I791" s="457"/>
      <c r="J791" s="457"/>
      <c r="K791" s="457"/>
      <c r="L791" s="457"/>
      <c r="M791" s="457"/>
      <c r="N791" s="457"/>
      <c r="O791" s="457"/>
      <c r="P791" s="457"/>
      <c r="Q791" s="457"/>
      <c r="R791" s="457"/>
      <c r="S791" s="457"/>
      <c r="T791" s="457"/>
      <c r="U791" s="457"/>
      <c r="V791" s="457"/>
      <c r="W791" s="457"/>
      <c r="X791" s="457"/>
      <c r="Y791" s="457"/>
      <c r="Z791" s="457"/>
      <c r="AA791" s="457"/>
      <c r="AB791" s="457"/>
      <c r="AC791" s="457"/>
      <c r="AD791" s="457"/>
      <c r="AE791" s="457"/>
      <c r="AF791" s="457"/>
      <c r="AG791" s="457"/>
      <c r="AH791" s="457"/>
      <c r="AI791" s="457"/>
      <c r="AJ791" s="457"/>
      <c r="AK791" s="457"/>
      <c r="AL791" s="457"/>
      <c r="AM791" s="457"/>
      <c r="AN791" s="457"/>
      <c r="AO791" s="457"/>
      <c r="AP791" s="457"/>
      <c r="AQ791" s="457"/>
      <c r="AR791" s="457"/>
    </row>
    <row r="792" spans="1:44" ht="15.75" customHeight="1">
      <c r="A792" s="457"/>
      <c r="B792" s="487"/>
      <c r="C792" s="458"/>
      <c r="D792" s="458"/>
      <c r="E792" s="458"/>
      <c r="F792" s="457"/>
      <c r="G792" s="457"/>
      <c r="H792" s="457"/>
      <c r="I792" s="457"/>
      <c r="J792" s="457"/>
      <c r="K792" s="457"/>
      <c r="L792" s="457"/>
      <c r="M792" s="457"/>
      <c r="N792" s="457"/>
      <c r="O792" s="457"/>
      <c r="P792" s="457"/>
      <c r="Q792" s="457"/>
      <c r="R792" s="457"/>
      <c r="S792" s="457"/>
      <c r="T792" s="457"/>
      <c r="U792" s="457"/>
      <c r="V792" s="457"/>
      <c r="W792" s="457"/>
      <c r="X792" s="457"/>
      <c r="Y792" s="457"/>
      <c r="Z792" s="457"/>
      <c r="AA792" s="457"/>
      <c r="AB792" s="457"/>
      <c r="AC792" s="457"/>
      <c r="AD792" s="457"/>
      <c r="AE792" s="457"/>
      <c r="AF792" s="457"/>
      <c r="AG792" s="457"/>
      <c r="AH792" s="457"/>
      <c r="AI792" s="457"/>
      <c r="AJ792" s="457"/>
      <c r="AK792" s="457"/>
      <c r="AL792" s="457"/>
      <c r="AM792" s="457"/>
      <c r="AN792" s="457"/>
      <c r="AO792" s="457"/>
      <c r="AP792" s="457"/>
      <c r="AQ792" s="457"/>
      <c r="AR792" s="457"/>
    </row>
    <row r="793" spans="1:44" ht="15.75" customHeight="1">
      <c r="A793" s="457"/>
      <c r="B793" s="487"/>
      <c r="C793" s="458"/>
      <c r="D793" s="458"/>
      <c r="E793" s="458"/>
      <c r="F793" s="457"/>
      <c r="G793" s="457"/>
      <c r="H793" s="457"/>
      <c r="I793" s="457"/>
      <c r="J793" s="457"/>
      <c r="K793" s="457"/>
      <c r="L793" s="457"/>
      <c r="M793" s="457"/>
      <c r="N793" s="457"/>
      <c r="O793" s="457"/>
      <c r="P793" s="457"/>
      <c r="Q793" s="457"/>
      <c r="R793" s="457"/>
      <c r="S793" s="457"/>
      <c r="T793" s="457"/>
      <c r="U793" s="457"/>
      <c r="V793" s="457"/>
      <c r="W793" s="457"/>
      <c r="X793" s="457"/>
      <c r="Y793" s="457"/>
      <c r="Z793" s="457"/>
      <c r="AA793" s="457"/>
      <c r="AB793" s="457"/>
      <c r="AC793" s="457"/>
      <c r="AD793" s="457"/>
      <c r="AE793" s="457"/>
      <c r="AF793" s="457"/>
      <c r="AG793" s="457"/>
      <c r="AH793" s="457"/>
      <c r="AI793" s="457"/>
      <c r="AJ793" s="457"/>
      <c r="AK793" s="457"/>
      <c r="AL793" s="457"/>
      <c r="AM793" s="457"/>
      <c r="AN793" s="457"/>
      <c r="AO793" s="457"/>
      <c r="AP793" s="457"/>
      <c r="AQ793" s="457"/>
      <c r="AR793" s="457"/>
    </row>
    <row r="794" spans="1:44" ht="15.75" customHeight="1">
      <c r="A794" s="457"/>
      <c r="B794" s="487"/>
      <c r="C794" s="458"/>
      <c r="D794" s="458"/>
      <c r="E794" s="458"/>
      <c r="F794" s="457"/>
      <c r="G794" s="457"/>
      <c r="H794" s="457"/>
      <c r="I794" s="457"/>
      <c r="J794" s="457"/>
      <c r="K794" s="457"/>
      <c r="L794" s="457"/>
      <c r="M794" s="457"/>
      <c r="N794" s="457"/>
      <c r="O794" s="457"/>
      <c r="P794" s="457"/>
      <c r="Q794" s="457"/>
      <c r="R794" s="457"/>
      <c r="S794" s="457"/>
      <c r="T794" s="457"/>
      <c r="U794" s="457"/>
      <c r="V794" s="457"/>
      <c r="W794" s="457"/>
      <c r="X794" s="457"/>
      <c r="Y794" s="457"/>
      <c r="Z794" s="457"/>
      <c r="AA794" s="457"/>
      <c r="AB794" s="457"/>
      <c r="AC794" s="457"/>
      <c r="AD794" s="457"/>
      <c r="AE794" s="457"/>
      <c r="AF794" s="457"/>
      <c r="AG794" s="457"/>
      <c r="AH794" s="457"/>
      <c r="AI794" s="457"/>
      <c r="AJ794" s="457"/>
      <c r="AK794" s="457"/>
      <c r="AL794" s="457"/>
      <c r="AM794" s="457"/>
      <c r="AN794" s="457"/>
      <c r="AO794" s="457"/>
      <c r="AP794" s="457"/>
      <c r="AQ794" s="457"/>
      <c r="AR794" s="457"/>
    </row>
    <row r="795" spans="1:44" ht="15.75" customHeight="1">
      <c r="A795" s="457"/>
      <c r="B795" s="487"/>
      <c r="C795" s="458"/>
      <c r="D795" s="458"/>
      <c r="E795" s="458"/>
      <c r="F795" s="457"/>
      <c r="G795" s="457"/>
      <c r="H795" s="457"/>
      <c r="I795" s="457"/>
      <c r="J795" s="457"/>
      <c r="K795" s="457"/>
      <c r="L795" s="457"/>
      <c r="M795" s="457"/>
      <c r="N795" s="457"/>
      <c r="O795" s="457"/>
      <c r="P795" s="457"/>
      <c r="Q795" s="457"/>
      <c r="R795" s="457"/>
      <c r="S795" s="457"/>
      <c r="T795" s="457"/>
      <c r="U795" s="457"/>
      <c r="V795" s="457"/>
      <c r="W795" s="457"/>
      <c r="X795" s="457"/>
      <c r="Y795" s="457"/>
      <c r="Z795" s="457"/>
      <c r="AA795" s="457"/>
      <c r="AB795" s="457"/>
      <c r="AC795" s="457"/>
      <c r="AD795" s="457"/>
      <c r="AE795" s="457"/>
      <c r="AF795" s="457"/>
      <c r="AG795" s="457"/>
      <c r="AH795" s="457"/>
      <c r="AI795" s="457"/>
      <c r="AJ795" s="457"/>
      <c r="AK795" s="457"/>
      <c r="AL795" s="457"/>
      <c r="AM795" s="457"/>
      <c r="AN795" s="457"/>
      <c r="AO795" s="457"/>
      <c r="AP795" s="457"/>
      <c r="AQ795" s="457"/>
      <c r="AR795" s="457"/>
    </row>
    <row r="796" spans="1:44" ht="15.75" customHeight="1">
      <c r="A796" s="457"/>
      <c r="B796" s="487"/>
      <c r="C796" s="458"/>
      <c r="D796" s="458"/>
      <c r="E796" s="458"/>
      <c r="F796" s="457"/>
      <c r="G796" s="457"/>
      <c r="H796" s="457"/>
      <c r="I796" s="457"/>
      <c r="J796" s="457"/>
      <c r="K796" s="457"/>
      <c r="L796" s="457"/>
      <c r="M796" s="457"/>
      <c r="N796" s="457"/>
      <c r="O796" s="457"/>
      <c r="P796" s="457"/>
      <c r="Q796" s="457"/>
      <c r="R796" s="457"/>
      <c r="S796" s="457"/>
      <c r="T796" s="457"/>
      <c r="U796" s="457"/>
      <c r="V796" s="457"/>
      <c r="W796" s="457"/>
      <c r="X796" s="457"/>
      <c r="Y796" s="457"/>
      <c r="Z796" s="457"/>
      <c r="AA796" s="457"/>
      <c r="AB796" s="457"/>
      <c r="AC796" s="457"/>
      <c r="AD796" s="457"/>
      <c r="AE796" s="457"/>
      <c r="AF796" s="457"/>
      <c r="AG796" s="457"/>
      <c r="AH796" s="457"/>
      <c r="AI796" s="457"/>
      <c r="AJ796" s="457"/>
      <c r="AK796" s="457"/>
      <c r="AL796" s="457"/>
      <c r="AM796" s="457"/>
      <c r="AN796" s="457"/>
      <c r="AO796" s="457"/>
      <c r="AP796" s="457"/>
      <c r="AQ796" s="457"/>
      <c r="AR796" s="457"/>
    </row>
    <row r="797" spans="1:44" ht="15.75" customHeight="1">
      <c r="A797" s="457"/>
      <c r="B797" s="487"/>
      <c r="C797" s="458"/>
      <c r="D797" s="458"/>
      <c r="E797" s="458"/>
      <c r="F797" s="457"/>
      <c r="G797" s="457"/>
      <c r="H797" s="457"/>
      <c r="I797" s="457"/>
      <c r="J797" s="457"/>
      <c r="K797" s="457"/>
      <c r="L797" s="457"/>
      <c r="M797" s="457"/>
      <c r="N797" s="457"/>
      <c r="O797" s="457"/>
      <c r="P797" s="457"/>
      <c r="Q797" s="457"/>
      <c r="R797" s="457"/>
      <c r="S797" s="457"/>
      <c r="T797" s="457"/>
      <c r="U797" s="457"/>
      <c r="V797" s="457"/>
      <c r="W797" s="457"/>
      <c r="X797" s="457"/>
      <c r="Y797" s="457"/>
      <c r="Z797" s="457"/>
      <c r="AA797" s="457"/>
      <c r="AB797" s="457"/>
      <c r="AC797" s="457"/>
      <c r="AD797" s="457"/>
      <c r="AE797" s="457"/>
      <c r="AF797" s="457"/>
      <c r="AG797" s="457"/>
      <c r="AH797" s="457"/>
      <c r="AI797" s="457"/>
      <c r="AJ797" s="457"/>
      <c r="AK797" s="457"/>
      <c r="AL797" s="457"/>
      <c r="AM797" s="457"/>
      <c r="AN797" s="457"/>
      <c r="AO797" s="457"/>
      <c r="AP797" s="457"/>
      <c r="AQ797" s="457"/>
      <c r="AR797" s="457"/>
    </row>
    <row r="798" spans="1:44" ht="15.75" customHeight="1">
      <c r="A798" s="457"/>
      <c r="B798" s="487"/>
      <c r="C798" s="458"/>
      <c r="D798" s="458"/>
      <c r="E798" s="458"/>
      <c r="F798" s="457"/>
      <c r="G798" s="457"/>
      <c r="H798" s="457"/>
      <c r="I798" s="457"/>
      <c r="J798" s="457"/>
      <c r="K798" s="457"/>
      <c r="L798" s="457"/>
      <c r="M798" s="457"/>
      <c r="N798" s="457"/>
      <c r="O798" s="457"/>
      <c r="P798" s="457"/>
      <c r="Q798" s="457"/>
      <c r="R798" s="457"/>
      <c r="S798" s="457"/>
      <c r="T798" s="457"/>
      <c r="U798" s="457"/>
      <c r="V798" s="457"/>
      <c r="W798" s="457"/>
      <c r="X798" s="457"/>
      <c r="Y798" s="457"/>
      <c r="Z798" s="457"/>
      <c r="AA798" s="457"/>
      <c r="AB798" s="457"/>
      <c r="AC798" s="457"/>
      <c r="AD798" s="457"/>
      <c r="AE798" s="457"/>
      <c r="AF798" s="457"/>
      <c r="AG798" s="457"/>
      <c r="AH798" s="457"/>
      <c r="AI798" s="457"/>
      <c r="AJ798" s="457"/>
      <c r="AK798" s="457"/>
      <c r="AL798" s="457"/>
      <c r="AM798" s="457"/>
      <c r="AN798" s="457"/>
      <c r="AO798" s="457"/>
      <c r="AP798" s="457"/>
      <c r="AQ798" s="457"/>
      <c r="AR798" s="457"/>
    </row>
    <row r="799" spans="1:44" ht="15.75" customHeight="1">
      <c r="A799" s="457"/>
      <c r="B799" s="487"/>
      <c r="C799" s="458"/>
      <c r="D799" s="458"/>
      <c r="E799" s="458"/>
      <c r="F799" s="457"/>
      <c r="G799" s="457"/>
      <c r="H799" s="457"/>
      <c r="I799" s="457"/>
      <c r="J799" s="457"/>
      <c r="K799" s="457"/>
      <c r="L799" s="457"/>
      <c r="M799" s="457"/>
      <c r="N799" s="457"/>
      <c r="O799" s="457"/>
      <c r="P799" s="457"/>
      <c r="Q799" s="457"/>
      <c r="R799" s="457"/>
      <c r="S799" s="457"/>
      <c r="T799" s="457"/>
      <c r="U799" s="457"/>
      <c r="V799" s="457"/>
      <c r="W799" s="457"/>
      <c r="X799" s="457"/>
      <c r="Y799" s="457"/>
      <c r="Z799" s="457"/>
      <c r="AA799" s="457"/>
      <c r="AB799" s="457"/>
      <c r="AC799" s="457"/>
      <c r="AD799" s="457"/>
      <c r="AE799" s="457"/>
      <c r="AF799" s="457"/>
      <c r="AG799" s="457"/>
      <c r="AH799" s="457"/>
      <c r="AI799" s="457"/>
      <c r="AJ799" s="457"/>
      <c r="AK799" s="457"/>
      <c r="AL799" s="457"/>
      <c r="AM799" s="457"/>
      <c r="AN799" s="457"/>
      <c r="AO799" s="457"/>
      <c r="AP799" s="457"/>
      <c r="AQ799" s="457"/>
      <c r="AR799" s="457"/>
    </row>
    <row r="800" spans="1:44" ht="15.75" customHeight="1">
      <c r="A800" s="457"/>
      <c r="B800" s="487"/>
      <c r="C800" s="458"/>
      <c r="D800" s="458"/>
      <c r="E800" s="458"/>
      <c r="F800" s="457"/>
      <c r="G800" s="457"/>
      <c r="H800" s="457"/>
      <c r="I800" s="457"/>
      <c r="J800" s="457"/>
      <c r="K800" s="457"/>
      <c r="L800" s="457"/>
      <c r="M800" s="457"/>
      <c r="N800" s="457"/>
      <c r="O800" s="457"/>
      <c r="P800" s="457"/>
      <c r="Q800" s="457"/>
      <c r="R800" s="457"/>
      <c r="S800" s="457"/>
      <c r="T800" s="457"/>
      <c r="U800" s="457"/>
      <c r="V800" s="457"/>
      <c r="W800" s="457"/>
      <c r="X800" s="457"/>
      <c r="Y800" s="457"/>
      <c r="Z800" s="457"/>
      <c r="AA800" s="457"/>
      <c r="AB800" s="457"/>
      <c r="AC800" s="457"/>
      <c r="AD800" s="457"/>
      <c r="AE800" s="457"/>
      <c r="AF800" s="457"/>
      <c r="AG800" s="457"/>
      <c r="AH800" s="457"/>
      <c r="AI800" s="457"/>
      <c r="AJ800" s="457"/>
      <c r="AK800" s="457"/>
      <c r="AL800" s="457"/>
      <c r="AM800" s="457"/>
      <c r="AN800" s="457"/>
      <c r="AO800" s="457"/>
      <c r="AP800" s="457"/>
      <c r="AQ800" s="457"/>
      <c r="AR800" s="457"/>
    </row>
    <row r="801" spans="1:44" ht="15.75" customHeight="1">
      <c r="A801" s="457"/>
      <c r="B801" s="487"/>
      <c r="C801" s="458"/>
      <c r="D801" s="458"/>
      <c r="E801" s="458"/>
      <c r="F801" s="457"/>
      <c r="G801" s="457"/>
      <c r="H801" s="457"/>
      <c r="I801" s="457"/>
      <c r="J801" s="457"/>
      <c r="K801" s="457"/>
      <c r="L801" s="457"/>
      <c r="M801" s="457"/>
      <c r="N801" s="457"/>
      <c r="O801" s="457"/>
      <c r="P801" s="457"/>
      <c r="Q801" s="457"/>
      <c r="R801" s="457"/>
      <c r="S801" s="457"/>
      <c r="T801" s="457"/>
      <c r="U801" s="457"/>
      <c r="V801" s="457"/>
      <c r="W801" s="457"/>
      <c r="X801" s="457"/>
      <c r="Y801" s="457"/>
      <c r="Z801" s="457"/>
      <c r="AA801" s="457"/>
      <c r="AB801" s="457"/>
      <c r="AC801" s="457"/>
      <c r="AD801" s="457"/>
      <c r="AE801" s="457"/>
      <c r="AF801" s="457"/>
      <c r="AG801" s="457"/>
      <c r="AH801" s="457"/>
      <c r="AI801" s="457"/>
      <c r="AJ801" s="457"/>
      <c r="AK801" s="457"/>
      <c r="AL801" s="457"/>
      <c r="AM801" s="457"/>
      <c r="AN801" s="457"/>
      <c r="AO801" s="457"/>
      <c r="AP801" s="457"/>
      <c r="AQ801" s="457"/>
      <c r="AR801" s="457"/>
    </row>
    <row r="802" spans="1:44" ht="15.75" customHeight="1">
      <c r="A802" s="457"/>
      <c r="B802" s="487"/>
      <c r="C802" s="458"/>
      <c r="D802" s="458"/>
      <c r="E802" s="458"/>
      <c r="F802" s="457"/>
      <c r="G802" s="457"/>
      <c r="H802" s="457"/>
      <c r="I802" s="457"/>
      <c r="J802" s="457"/>
      <c r="K802" s="457"/>
      <c r="L802" s="457"/>
      <c r="M802" s="457"/>
      <c r="N802" s="457"/>
      <c r="O802" s="457"/>
      <c r="P802" s="457"/>
      <c r="Q802" s="457"/>
      <c r="R802" s="457"/>
      <c r="S802" s="457"/>
      <c r="T802" s="457"/>
      <c r="U802" s="457"/>
      <c r="V802" s="457"/>
      <c r="W802" s="457"/>
      <c r="X802" s="457"/>
      <c r="Y802" s="457"/>
      <c r="Z802" s="457"/>
      <c r="AA802" s="457"/>
      <c r="AB802" s="457"/>
      <c r="AC802" s="457"/>
      <c r="AD802" s="457"/>
      <c r="AE802" s="457"/>
      <c r="AF802" s="457"/>
      <c r="AG802" s="457"/>
      <c r="AH802" s="457"/>
      <c r="AI802" s="457"/>
      <c r="AJ802" s="457"/>
      <c r="AK802" s="457"/>
      <c r="AL802" s="457"/>
      <c r="AM802" s="457"/>
      <c r="AN802" s="457"/>
      <c r="AO802" s="457"/>
      <c r="AP802" s="457"/>
      <c r="AQ802" s="457"/>
      <c r="AR802" s="457"/>
    </row>
    <row r="803" spans="1:44" ht="15.75" customHeight="1">
      <c r="A803" s="457"/>
      <c r="B803" s="487"/>
      <c r="C803" s="458"/>
      <c r="D803" s="458"/>
      <c r="E803" s="458"/>
      <c r="F803" s="457"/>
      <c r="G803" s="457"/>
      <c r="H803" s="457"/>
      <c r="I803" s="457"/>
      <c r="J803" s="457"/>
      <c r="K803" s="457"/>
      <c r="L803" s="457"/>
      <c r="M803" s="457"/>
      <c r="N803" s="457"/>
      <c r="O803" s="457"/>
      <c r="P803" s="457"/>
      <c r="Q803" s="457"/>
      <c r="R803" s="457"/>
      <c r="S803" s="457"/>
      <c r="T803" s="457"/>
      <c r="U803" s="457"/>
      <c r="V803" s="457"/>
      <c r="W803" s="457"/>
      <c r="X803" s="457"/>
      <c r="Y803" s="457"/>
      <c r="Z803" s="457"/>
      <c r="AA803" s="457"/>
      <c r="AB803" s="457"/>
      <c r="AC803" s="457"/>
      <c r="AD803" s="457"/>
      <c r="AE803" s="457"/>
      <c r="AF803" s="457"/>
      <c r="AG803" s="457"/>
      <c r="AH803" s="457"/>
      <c r="AI803" s="457"/>
      <c r="AJ803" s="457"/>
      <c r="AK803" s="457"/>
      <c r="AL803" s="457"/>
      <c r="AM803" s="457"/>
      <c r="AN803" s="457"/>
      <c r="AO803" s="457"/>
      <c r="AP803" s="457"/>
      <c r="AQ803" s="457"/>
      <c r="AR803" s="457"/>
    </row>
    <row r="804" spans="1:44" ht="15.75" customHeight="1">
      <c r="A804" s="457"/>
      <c r="B804" s="487"/>
      <c r="C804" s="458"/>
      <c r="D804" s="458"/>
      <c r="E804" s="458"/>
      <c r="F804" s="457"/>
      <c r="G804" s="457"/>
      <c r="H804" s="457"/>
      <c r="I804" s="457"/>
      <c r="J804" s="457"/>
      <c r="K804" s="457"/>
      <c r="L804" s="457"/>
      <c r="M804" s="457"/>
      <c r="N804" s="457"/>
      <c r="O804" s="457"/>
      <c r="P804" s="457"/>
      <c r="Q804" s="457"/>
      <c r="R804" s="457"/>
      <c r="S804" s="457"/>
      <c r="T804" s="457"/>
      <c r="U804" s="457"/>
      <c r="V804" s="457"/>
      <c r="W804" s="457"/>
      <c r="X804" s="457"/>
      <c r="Y804" s="457"/>
      <c r="Z804" s="457"/>
      <c r="AA804" s="457"/>
      <c r="AB804" s="457"/>
      <c r="AC804" s="457"/>
      <c r="AD804" s="457"/>
      <c r="AE804" s="457"/>
      <c r="AF804" s="457"/>
      <c r="AG804" s="457"/>
      <c r="AH804" s="457"/>
      <c r="AI804" s="457"/>
      <c r="AJ804" s="457"/>
      <c r="AK804" s="457"/>
      <c r="AL804" s="457"/>
      <c r="AM804" s="457"/>
      <c r="AN804" s="457"/>
      <c r="AO804" s="457"/>
      <c r="AP804" s="457"/>
      <c r="AQ804" s="457"/>
      <c r="AR804" s="457"/>
    </row>
    <row r="805" spans="1:44" ht="15.75" customHeight="1">
      <c r="A805" s="457"/>
      <c r="B805" s="487"/>
      <c r="C805" s="458"/>
      <c r="D805" s="458"/>
      <c r="E805" s="458"/>
      <c r="F805" s="457"/>
      <c r="G805" s="457"/>
      <c r="H805" s="457"/>
      <c r="I805" s="457"/>
      <c r="J805" s="457"/>
      <c r="K805" s="457"/>
      <c r="L805" s="457"/>
      <c r="M805" s="457"/>
      <c r="N805" s="457"/>
      <c r="O805" s="457"/>
      <c r="P805" s="457"/>
      <c r="Q805" s="457"/>
      <c r="R805" s="457"/>
      <c r="S805" s="457"/>
      <c r="T805" s="457"/>
      <c r="U805" s="457"/>
      <c r="V805" s="457"/>
      <c r="W805" s="457"/>
      <c r="X805" s="457"/>
      <c r="Y805" s="457"/>
      <c r="Z805" s="457"/>
      <c r="AA805" s="457"/>
      <c r="AB805" s="457"/>
      <c r="AC805" s="457"/>
      <c r="AD805" s="457"/>
      <c r="AE805" s="457"/>
      <c r="AF805" s="457"/>
      <c r="AG805" s="457"/>
      <c r="AH805" s="457"/>
      <c r="AI805" s="457"/>
      <c r="AJ805" s="457"/>
      <c r="AK805" s="457"/>
      <c r="AL805" s="457"/>
      <c r="AM805" s="457"/>
      <c r="AN805" s="457"/>
      <c r="AO805" s="457"/>
      <c r="AP805" s="457"/>
      <c r="AQ805" s="457"/>
      <c r="AR805" s="457"/>
    </row>
    <row r="806" spans="1:44" ht="15.75" customHeight="1">
      <c r="A806" s="457"/>
      <c r="B806" s="487"/>
      <c r="C806" s="458"/>
      <c r="D806" s="458"/>
      <c r="E806" s="458"/>
      <c r="F806" s="457"/>
      <c r="G806" s="457"/>
      <c r="H806" s="457"/>
      <c r="I806" s="457"/>
      <c r="J806" s="457"/>
      <c r="K806" s="457"/>
      <c r="L806" s="457"/>
      <c r="M806" s="457"/>
      <c r="N806" s="457"/>
      <c r="O806" s="457"/>
      <c r="P806" s="457"/>
      <c r="Q806" s="457"/>
      <c r="R806" s="457"/>
      <c r="S806" s="457"/>
      <c r="T806" s="457"/>
      <c r="U806" s="457"/>
      <c r="V806" s="457"/>
      <c r="W806" s="457"/>
      <c r="X806" s="457"/>
      <c r="Y806" s="457"/>
      <c r="Z806" s="457"/>
      <c r="AA806" s="457"/>
      <c r="AB806" s="457"/>
      <c r="AC806" s="457"/>
      <c r="AD806" s="457"/>
      <c r="AE806" s="457"/>
      <c r="AF806" s="457"/>
      <c r="AG806" s="457"/>
      <c r="AH806" s="457"/>
      <c r="AI806" s="457"/>
      <c r="AJ806" s="457"/>
      <c r="AK806" s="457"/>
      <c r="AL806" s="457"/>
      <c r="AM806" s="457"/>
      <c r="AN806" s="457"/>
      <c r="AO806" s="457"/>
      <c r="AP806" s="457"/>
      <c r="AQ806" s="457"/>
      <c r="AR806" s="457"/>
    </row>
    <row r="807" spans="1:44" ht="15.75" customHeight="1">
      <c r="A807" s="457"/>
      <c r="B807" s="487"/>
      <c r="C807" s="458"/>
      <c r="D807" s="458"/>
      <c r="E807" s="458"/>
      <c r="F807" s="457"/>
      <c r="G807" s="457"/>
      <c r="H807" s="457"/>
      <c r="I807" s="457"/>
      <c r="J807" s="457"/>
      <c r="K807" s="457"/>
      <c r="L807" s="457"/>
      <c r="M807" s="457"/>
      <c r="N807" s="457"/>
      <c r="O807" s="457"/>
      <c r="P807" s="457"/>
      <c r="Q807" s="457"/>
      <c r="R807" s="457"/>
      <c r="S807" s="457"/>
      <c r="T807" s="457"/>
      <c r="U807" s="457"/>
      <c r="V807" s="457"/>
      <c r="W807" s="457"/>
      <c r="X807" s="457"/>
      <c r="Y807" s="457"/>
      <c r="Z807" s="457"/>
      <c r="AA807" s="457"/>
      <c r="AB807" s="457"/>
      <c r="AC807" s="457"/>
      <c r="AD807" s="457"/>
      <c r="AE807" s="457"/>
      <c r="AF807" s="457"/>
      <c r="AG807" s="457"/>
      <c r="AH807" s="457"/>
      <c r="AI807" s="457"/>
      <c r="AJ807" s="457"/>
      <c r="AK807" s="457"/>
      <c r="AL807" s="457"/>
      <c r="AM807" s="457"/>
      <c r="AN807" s="457"/>
      <c r="AO807" s="457"/>
      <c r="AP807" s="457"/>
      <c r="AQ807" s="457"/>
      <c r="AR807" s="457"/>
    </row>
    <row r="808" spans="1:44" ht="15.75" customHeight="1">
      <c r="A808" s="457"/>
      <c r="B808" s="487"/>
      <c r="C808" s="458"/>
      <c r="D808" s="458"/>
      <c r="E808" s="458"/>
      <c r="F808" s="457"/>
      <c r="G808" s="457"/>
      <c r="H808" s="457"/>
      <c r="I808" s="457"/>
      <c r="J808" s="457"/>
      <c r="K808" s="457"/>
      <c r="L808" s="457"/>
      <c r="M808" s="457"/>
      <c r="N808" s="457"/>
      <c r="O808" s="457"/>
      <c r="P808" s="457"/>
      <c r="Q808" s="457"/>
      <c r="R808" s="457"/>
      <c r="S808" s="457"/>
      <c r="T808" s="457"/>
      <c r="U808" s="457"/>
      <c r="V808" s="457"/>
      <c r="W808" s="457"/>
      <c r="X808" s="457"/>
      <c r="Y808" s="457"/>
      <c r="Z808" s="457"/>
      <c r="AA808" s="457"/>
      <c r="AB808" s="457"/>
      <c r="AC808" s="457"/>
      <c r="AD808" s="457"/>
      <c r="AE808" s="457"/>
      <c r="AF808" s="457"/>
      <c r="AG808" s="457"/>
      <c r="AH808" s="457"/>
      <c r="AI808" s="457"/>
      <c r="AJ808" s="457"/>
      <c r="AK808" s="457"/>
      <c r="AL808" s="457"/>
      <c r="AM808" s="457"/>
      <c r="AN808" s="457"/>
      <c r="AO808" s="457"/>
      <c r="AP808" s="457"/>
      <c r="AQ808" s="457"/>
      <c r="AR808" s="457"/>
    </row>
    <row r="809" spans="1:44" ht="15.75" customHeight="1">
      <c r="A809" s="457"/>
      <c r="B809" s="487"/>
      <c r="C809" s="458"/>
      <c r="D809" s="458"/>
      <c r="E809" s="458"/>
      <c r="F809" s="457"/>
      <c r="G809" s="457"/>
      <c r="H809" s="457"/>
      <c r="I809" s="457"/>
      <c r="J809" s="457"/>
      <c r="K809" s="457"/>
      <c r="L809" s="457"/>
      <c r="M809" s="457"/>
      <c r="N809" s="457"/>
      <c r="O809" s="457"/>
      <c r="P809" s="457"/>
      <c r="Q809" s="457"/>
      <c r="R809" s="457"/>
      <c r="S809" s="457"/>
      <c r="T809" s="457"/>
      <c r="U809" s="457"/>
      <c r="V809" s="457"/>
      <c r="W809" s="457"/>
      <c r="X809" s="457"/>
      <c r="Y809" s="457"/>
      <c r="Z809" s="457"/>
      <c r="AA809" s="457"/>
      <c r="AB809" s="457"/>
      <c r="AC809" s="457"/>
      <c r="AD809" s="457"/>
      <c r="AE809" s="457"/>
      <c r="AF809" s="457"/>
      <c r="AG809" s="457"/>
      <c r="AH809" s="457"/>
      <c r="AI809" s="457"/>
      <c r="AJ809" s="457"/>
      <c r="AK809" s="457"/>
      <c r="AL809" s="457"/>
      <c r="AM809" s="457"/>
      <c r="AN809" s="457"/>
      <c r="AO809" s="457"/>
      <c r="AP809" s="457"/>
      <c r="AQ809" s="457"/>
      <c r="AR809" s="457"/>
    </row>
    <row r="810" spans="1:44" ht="15.75" customHeight="1">
      <c r="A810" s="457"/>
      <c r="B810" s="487"/>
      <c r="C810" s="458"/>
      <c r="D810" s="458"/>
      <c r="E810" s="458"/>
      <c r="F810" s="457"/>
      <c r="G810" s="457"/>
      <c r="H810" s="457"/>
      <c r="I810" s="457"/>
      <c r="J810" s="457"/>
      <c r="K810" s="457"/>
      <c r="L810" s="457"/>
      <c r="M810" s="457"/>
      <c r="N810" s="457"/>
      <c r="O810" s="457"/>
      <c r="P810" s="457"/>
      <c r="Q810" s="457"/>
      <c r="R810" s="457"/>
      <c r="S810" s="457"/>
      <c r="T810" s="457"/>
      <c r="U810" s="457"/>
      <c r="V810" s="457"/>
      <c r="W810" s="457"/>
      <c r="X810" s="457"/>
      <c r="Y810" s="457"/>
      <c r="Z810" s="457"/>
      <c r="AA810" s="457"/>
      <c r="AB810" s="457"/>
      <c r="AC810" s="457"/>
      <c r="AD810" s="457"/>
      <c r="AE810" s="457"/>
      <c r="AF810" s="457"/>
      <c r="AG810" s="457"/>
      <c r="AH810" s="457"/>
      <c r="AI810" s="457"/>
      <c r="AJ810" s="457"/>
      <c r="AK810" s="457"/>
      <c r="AL810" s="457"/>
      <c r="AM810" s="457"/>
      <c r="AN810" s="457"/>
      <c r="AO810" s="457"/>
      <c r="AP810" s="457"/>
      <c r="AQ810" s="457"/>
      <c r="AR810" s="457"/>
    </row>
    <row r="811" spans="1:44" ht="15.75" customHeight="1">
      <c r="A811" s="457"/>
      <c r="B811" s="487"/>
      <c r="C811" s="458"/>
      <c r="D811" s="458"/>
      <c r="E811" s="458"/>
      <c r="F811" s="457"/>
      <c r="G811" s="457"/>
      <c r="H811" s="457"/>
      <c r="I811" s="457"/>
      <c r="J811" s="457"/>
      <c r="K811" s="457"/>
      <c r="L811" s="457"/>
      <c r="M811" s="457"/>
      <c r="N811" s="457"/>
      <c r="O811" s="457"/>
      <c r="P811" s="457"/>
      <c r="Q811" s="457"/>
      <c r="R811" s="457"/>
      <c r="S811" s="457"/>
      <c r="T811" s="457"/>
      <c r="U811" s="457"/>
      <c r="V811" s="457"/>
      <c r="W811" s="457"/>
      <c r="X811" s="457"/>
      <c r="Y811" s="457"/>
      <c r="Z811" s="457"/>
      <c r="AA811" s="457"/>
      <c r="AB811" s="457"/>
      <c r="AC811" s="457"/>
      <c r="AD811" s="457"/>
      <c r="AE811" s="457"/>
      <c r="AF811" s="457"/>
      <c r="AG811" s="457"/>
      <c r="AH811" s="457"/>
      <c r="AI811" s="457"/>
      <c r="AJ811" s="457"/>
      <c r="AK811" s="457"/>
      <c r="AL811" s="457"/>
      <c r="AM811" s="457"/>
      <c r="AN811" s="457"/>
      <c r="AO811" s="457"/>
      <c r="AP811" s="457"/>
      <c r="AQ811" s="457"/>
      <c r="AR811" s="457"/>
    </row>
    <row r="812" spans="1:44" ht="15.75" customHeight="1">
      <c r="A812" s="457"/>
      <c r="B812" s="487"/>
      <c r="C812" s="458"/>
      <c r="D812" s="458"/>
      <c r="E812" s="458"/>
      <c r="F812" s="457"/>
      <c r="G812" s="457"/>
      <c r="H812" s="457"/>
      <c r="I812" s="457"/>
      <c r="J812" s="457"/>
      <c r="K812" s="457"/>
      <c r="L812" s="457"/>
      <c r="M812" s="457"/>
      <c r="N812" s="457"/>
      <c r="O812" s="457"/>
      <c r="P812" s="457"/>
      <c r="Q812" s="457"/>
      <c r="R812" s="457"/>
      <c r="S812" s="457"/>
      <c r="T812" s="457"/>
      <c r="U812" s="457"/>
      <c r="V812" s="457"/>
      <c r="W812" s="457"/>
      <c r="X812" s="457"/>
      <c r="Y812" s="457"/>
      <c r="Z812" s="457"/>
      <c r="AA812" s="457"/>
      <c r="AB812" s="457"/>
      <c r="AC812" s="457"/>
      <c r="AD812" s="457"/>
      <c r="AE812" s="457"/>
      <c r="AF812" s="457"/>
      <c r="AG812" s="457"/>
      <c r="AH812" s="457"/>
      <c r="AI812" s="457"/>
      <c r="AJ812" s="457"/>
      <c r="AK812" s="457"/>
      <c r="AL812" s="457"/>
      <c r="AM812" s="457"/>
      <c r="AN812" s="457"/>
      <c r="AO812" s="457"/>
      <c r="AP812" s="457"/>
      <c r="AQ812" s="457"/>
      <c r="AR812" s="457"/>
    </row>
    <row r="813" spans="1:44" ht="15.75" customHeight="1">
      <c r="A813" s="457"/>
      <c r="B813" s="487"/>
      <c r="C813" s="458"/>
      <c r="D813" s="458"/>
      <c r="E813" s="458"/>
      <c r="F813" s="457"/>
      <c r="G813" s="457"/>
      <c r="H813" s="457"/>
      <c r="I813" s="457"/>
      <c r="J813" s="457"/>
      <c r="K813" s="457"/>
      <c r="L813" s="457"/>
      <c r="M813" s="457"/>
      <c r="N813" s="457"/>
      <c r="O813" s="457"/>
      <c r="P813" s="457"/>
      <c r="Q813" s="457"/>
      <c r="R813" s="457"/>
      <c r="S813" s="457"/>
      <c r="T813" s="457"/>
      <c r="U813" s="457"/>
      <c r="V813" s="457"/>
      <c r="W813" s="457"/>
      <c r="X813" s="457"/>
      <c r="Y813" s="457"/>
      <c r="Z813" s="457"/>
      <c r="AA813" s="457"/>
      <c r="AB813" s="457"/>
      <c r="AC813" s="457"/>
      <c r="AD813" s="457"/>
      <c r="AE813" s="457"/>
      <c r="AF813" s="457"/>
      <c r="AG813" s="457"/>
      <c r="AH813" s="457"/>
      <c r="AI813" s="457"/>
      <c r="AJ813" s="457"/>
      <c r="AK813" s="457"/>
      <c r="AL813" s="457"/>
      <c r="AM813" s="457"/>
      <c r="AN813" s="457"/>
      <c r="AO813" s="457"/>
      <c r="AP813" s="457"/>
      <c r="AQ813" s="457"/>
      <c r="AR813" s="457"/>
    </row>
    <row r="814" spans="1:44" ht="15.75" customHeight="1">
      <c r="A814" s="457"/>
      <c r="B814" s="487"/>
      <c r="C814" s="458"/>
      <c r="D814" s="458"/>
      <c r="E814" s="458"/>
      <c r="F814" s="457"/>
      <c r="G814" s="457"/>
      <c r="H814" s="457"/>
      <c r="I814" s="457"/>
      <c r="J814" s="457"/>
      <c r="K814" s="457"/>
      <c r="L814" s="457"/>
      <c r="M814" s="457"/>
      <c r="N814" s="457"/>
      <c r="O814" s="457"/>
      <c r="P814" s="457"/>
      <c r="Q814" s="457"/>
      <c r="R814" s="457"/>
      <c r="S814" s="457"/>
      <c r="T814" s="457"/>
      <c r="U814" s="457"/>
      <c r="V814" s="457"/>
      <c r="W814" s="457"/>
      <c r="X814" s="457"/>
      <c r="Y814" s="457"/>
      <c r="Z814" s="457"/>
      <c r="AA814" s="457"/>
      <c r="AB814" s="457"/>
      <c r="AC814" s="457"/>
      <c r="AD814" s="457"/>
      <c r="AE814" s="457"/>
      <c r="AF814" s="457"/>
      <c r="AG814" s="457"/>
      <c r="AH814" s="457"/>
      <c r="AI814" s="457"/>
      <c r="AJ814" s="457"/>
      <c r="AK814" s="457"/>
      <c r="AL814" s="457"/>
      <c r="AM814" s="457"/>
      <c r="AN814" s="457"/>
      <c r="AO814" s="457"/>
      <c r="AP814" s="457"/>
      <c r="AQ814" s="457"/>
      <c r="AR814" s="457"/>
    </row>
    <row r="815" spans="1:44" ht="15.75" customHeight="1">
      <c r="A815" s="457"/>
      <c r="B815" s="487"/>
      <c r="C815" s="458"/>
      <c r="D815" s="458"/>
      <c r="E815" s="458"/>
      <c r="F815" s="457"/>
      <c r="G815" s="457"/>
      <c r="H815" s="457"/>
      <c r="I815" s="457"/>
      <c r="J815" s="457"/>
      <c r="K815" s="457"/>
      <c r="L815" s="457"/>
      <c r="M815" s="457"/>
      <c r="N815" s="457"/>
      <c r="O815" s="457"/>
      <c r="P815" s="457"/>
      <c r="Q815" s="457"/>
      <c r="R815" s="457"/>
      <c r="S815" s="457"/>
      <c r="T815" s="457"/>
      <c r="U815" s="457"/>
      <c r="V815" s="457"/>
      <c r="W815" s="457"/>
      <c r="X815" s="457"/>
      <c r="Y815" s="457"/>
      <c r="Z815" s="457"/>
      <c r="AA815" s="457"/>
      <c r="AB815" s="457"/>
      <c r="AC815" s="457"/>
      <c r="AD815" s="457"/>
      <c r="AE815" s="457"/>
      <c r="AF815" s="457"/>
      <c r="AG815" s="457"/>
      <c r="AH815" s="457"/>
      <c r="AI815" s="457"/>
      <c r="AJ815" s="457"/>
      <c r="AK815" s="457"/>
      <c r="AL815" s="457"/>
      <c r="AM815" s="457"/>
      <c r="AN815" s="457"/>
      <c r="AO815" s="457"/>
      <c r="AP815" s="457"/>
      <c r="AQ815" s="457"/>
      <c r="AR815" s="457"/>
    </row>
    <row r="816" spans="1:44" ht="15.75" customHeight="1">
      <c r="A816" s="457"/>
      <c r="B816" s="487"/>
      <c r="C816" s="458"/>
      <c r="D816" s="458"/>
      <c r="E816" s="458"/>
      <c r="F816" s="457"/>
      <c r="G816" s="457"/>
      <c r="H816" s="457"/>
      <c r="I816" s="457"/>
      <c r="J816" s="457"/>
      <c r="K816" s="457"/>
      <c r="L816" s="457"/>
      <c r="M816" s="457"/>
      <c r="N816" s="457"/>
      <c r="O816" s="457"/>
      <c r="P816" s="457"/>
      <c r="Q816" s="457"/>
      <c r="R816" s="457"/>
      <c r="S816" s="457"/>
      <c r="T816" s="457"/>
      <c r="U816" s="457"/>
      <c r="V816" s="457"/>
      <c r="W816" s="457"/>
      <c r="X816" s="457"/>
      <c r="Y816" s="457"/>
      <c r="Z816" s="457"/>
      <c r="AA816" s="457"/>
      <c r="AB816" s="457"/>
      <c r="AC816" s="457"/>
      <c r="AD816" s="457"/>
      <c r="AE816" s="457"/>
      <c r="AF816" s="457"/>
      <c r="AG816" s="457"/>
      <c r="AH816" s="457"/>
      <c r="AI816" s="457"/>
      <c r="AJ816" s="457"/>
      <c r="AK816" s="457"/>
      <c r="AL816" s="457"/>
      <c r="AM816" s="457"/>
      <c r="AN816" s="457"/>
      <c r="AO816" s="457"/>
      <c r="AP816" s="457"/>
      <c r="AQ816" s="457"/>
      <c r="AR816" s="457"/>
    </row>
    <row r="817" spans="1:44" ht="15.75" customHeight="1">
      <c r="A817" s="457"/>
      <c r="B817" s="487"/>
      <c r="C817" s="458"/>
      <c r="D817" s="458"/>
      <c r="E817" s="458"/>
      <c r="F817" s="457"/>
      <c r="G817" s="457"/>
      <c r="H817" s="457"/>
      <c r="I817" s="457"/>
      <c r="J817" s="457"/>
      <c r="K817" s="457"/>
      <c r="L817" s="457"/>
      <c r="M817" s="457"/>
      <c r="N817" s="457"/>
      <c r="O817" s="457"/>
      <c r="P817" s="457"/>
      <c r="Q817" s="457"/>
      <c r="R817" s="457"/>
      <c r="S817" s="457"/>
      <c r="T817" s="457"/>
      <c r="U817" s="457"/>
      <c r="V817" s="457"/>
      <c r="W817" s="457"/>
      <c r="X817" s="457"/>
      <c r="Y817" s="457"/>
      <c r="Z817" s="457"/>
      <c r="AA817" s="457"/>
      <c r="AB817" s="457"/>
      <c r="AC817" s="457"/>
      <c r="AD817" s="457"/>
      <c r="AE817" s="457"/>
      <c r="AF817" s="457"/>
      <c r="AG817" s="457"/>
      <c r="AH817" s="457"/>
      <c r="AI817" s="457"/>
      <c r="AJ817" s="457"/>
      <c r="AK817" s="457"/>
      <c r="AL817" s="457"/>
      <c r="AM817" s="457"/>
      <c r="AN817" s="457"/>
      <c r="AO817" s="457"/>
      <c r="AP817" s="457"/>
      <c r="AQ817" s="457"/>
      <c r="AR817" s="457"/>
    </row>
    <row r="818" spans="1:44" ht="15.75" customHeight="1">
      <c r="A818" s="457"/>
      <c r="B818" s="487"/>
      <c r="C818" s="458"/>
      <c r="D818" s="458"/>
      <c r="E818" s="458"/>
      <c r="F818" s="457"/>
      <c r="G818" s="457"/>
      <c r="H818" s="457"/>
      <c r="I818" s="457"/>
      <c r="J818" s="457"/>
      <c r="K818" s="457"/>
      <c r="L818" s="457"/>
      <c r="M818" s="457"/>
      <c r="N818" s="457"/>
      <c r="O818" s="457"/>
      <c r="P818" s="457"/>
      <c r="Q818" s="457"/>
      <c r="R818" s="457"/>
      <c r="S818" s="457"/>
      <c r="T818" s="457"/>
      <c r="U818" s="457"/>
      <c r="V818" s="457"/>
      <c r="W818" s="457"/>
      <c r="X818" s="457"/>
      <c r="Y818" s="457"/>
      <c r="Z818" s="457"/>
      <c r="AA818" s="457"/>
      <c r="AB818" s="457"/>
      <c r="AC818" s="457"/>
      <c r="AD818" s="457"/>
      <c r="AE818" s="457"/>
      <c r="AF818" s="457"/>
      <c r="AG818" s="457"/>
      <c r="AH818" s="457"/>
      <c r="AI818" s="457"/>
      <c r="AJ818" s="457"/>
      <c r="AK818" s="457"/>
      <c r="AL818" s="457"/>
      <c r="AM818" s="457"/>
      <c r="AN818" s="457"/>
      <c r="AO818" s="457"/>
      <c r="AP818" s="457"/>
      <c r="AQ818" s="457"/>
      <c r="AR818" s="457"/>
    </row>
    <row r="819" spans="1:44" ht="15.75" customHeight="1">
      <c r="A819" s="457"/>
      <c r="B819" s="487"/>
      <c r="C819" s="458"/>
      <c r="D819" s="458"/>
      <c r="E819" s="458"/>
      <c r="F819" s="457"/>
      <c r="G819" s="457"/>
      <c r="H819" s="457"/>
      <c r="I819" s="457"/>
      <c r="J819" s="457"/>
      <c r="K819" s="457"/>
      <c r="L819" s="457"/>
      <c r="M819" s="457"/>
      <c r="N819" s="457"/>
      <c r="O819" s="457"/>
      <c r="P819" s="457"/>
      <c r="Q819" s="457"/>
      <c r="R819" s="457"/>
      <c r="S819" s="457"/>
      <c r="T819" s="457"/>
      <c r="U819" s="457"/>
      <c r="V819" s="457"/>
      <c r="W819" s="457"/>
      <c r="X819" s="457"/>
      <c r="Y819" s="457"/>
      <c r="Z819" s="457"/>
      <c r="AA819" s="457"/>
      <c r="AB819" s="457"/>
      <c r="AC819" s="457"/>
      <c r="AD819" s="457"/>
      <c r="AE819" s="457"/>
      <c r="AF819" s="457"/>
      <c r="AG819" s="457"/>
      <c r="AH819" s="457"/>
      <c r="AI819" s="457"/>
      <c r="AJ819" s="457"/>
      <c r="AK819" s="457"/>
      <c r="AL819" s="457"/>
      <c r="AM819" s="457"/>
      <c r="AN819" s="457"/>
      <c r="AO819" s="457"/>
      <c r="AP819" s="457"/>
      <c r="AQ819" s="457"/>
      <c r="AR819" s="457"/>
    </row>
    <row r="820" spans="1:44" ht="15.75" customHeight="1">
      <c r="A820" s="457"/>
      <c r="B820" s="487"/>
      <c r="C820" s="458"/>
      <c r="D820" s="458"/>
      <c r="E820" s="458"/>
      <c r="F820" s="457"/>
      <c r="G820" s="457"/>
      <c r="H820" s="457"/>
      <c r="I820" s="457"/>
      <c r="J820" s="457"/>
      <c r="K820" s="457"/>
      <c r="L820" s="457"/>
      <c r="M820" s="457"/>
      <c r="N820" s="457"/>
      <c r="O820" s="457"/>
      <c r="P820" s="457"/>
      <c r="Q820" s="457"/>
      <c r="R820" s="457"/>
      <c r="S820" s="457"/>
      <c r="T820" s="457"/>
      <c r="U820" s="457"/>
      <c r="V820" s="457"/>
      <c r="W820" s="457"/>
      <c r="X820" s="457"/>
      <c r="Y820" s="457"/>
      <c r="Z820" s="457"/>
      <c r="AA820" s="457"/>
      <c r="AB820" s="457"/>
      <c r="AC820" s="457"/>
      <c r="AD820" s="457"/>
      <c r="AE820" s="457"/>
      <c r="AF820" s="457"/>
      <c r="AG820" s="457"/>
      <c r="AH820" s="457"/>
      <c r="AI820" s="457"/>
      <c r="AJ820" s="457"/>
      <c r="AK820" s="457"/>
      <c r="AL820" s="457"/>
      <c r="AM820" s="457"/>
      <c r="AN820" s="457"/>
      <c r="AO820" s="457"/>
      <c r="AP820" s="457"/>
      <c r="AQ820" s="457"/>
      <c r="AR820" s="457"/>
    </row>
    <row r="821" spans="1:44" ht="15.75" customHeight="1">
      <c r="A821" s="457"/>
      <c r="B821" s="487"/>
      <c r="C821" s="458"/>
      <c r="D821" s="458"/>
      <c r="E821" s="458"/>
      <c r="F821" s="457"/>
      <c r="G821" s="457"/>
      <c r="H821" s="457"/>
      <c r="I821" s="457"/>
      <c r="J821" s="457"/>
      <c r="K821" s="457"/>
      <c r="L821" s="457"/>
      <c r="M821" s="457"/>
      <c r="N821" s="457"/>
      <c r="O821" s="457"/>
      <c r="P821" s="457"/>
      <c r="Q821" s="457"/>
      <c r="R821" s="457"/>
      <c r="S821" s="457"/>
      <c r="T821" s="457"/>
      <c r="U821" s="457"/>
      <c r="V821" s="457"/>
      <c r="W821" s="457"/>
      <c r="X821" s="457"/>
      <c r="Y821" s="457"/>
      <c r="Z821" s="457"/>
      <c r="AA821" s="457"/>
      <c r="AB821" s="457"/>
      <c r="AC821" s="457"/>
      <c r="AD821" s="457"/>
      <c r="AE821" s="457"/>
      <c r="AF821" s="457"/>
      <c r="AG821" s="457"/>
      <c r="AH821" s="457"/>
      <c r="AI821" s="457"/>
      <c r="AJ821" s="457"/>
      <c r="AK821" s="457"/>
      <c r="AL821" s="457"/>
      <c r="AM821" s="457"/>
      <c r="AN821" s="457"/>
      <c r="AO821" s="457"/>
      <c r="AP821" s="457"/>
      <c r="AQ821" s="457"/>
      <c r="AR821" s="457"/>
    </row>
    <row r="822" spans="1:44" ht="15.75" customHeight="1">
      <c r="A822" s="457"/>
      <c r="B822" s="487"/>
      <c r="C822" s="458"/>
      <c r="D822" s="458"/>
      <c r="E822" s="458"/>
      <c r="F822" s="457"/>
      <c r="G822" s="457"/>
      <c r="H822" s="457"/>
      <c r="I822" s="457"/>
      <c r="J822" s="457"/>
      <c r="K822" s="457"/>
      <c r="L822" s="457"/>
      <c r="M822" s="457"/>
      <c r="N822" s="457"/>
      <c r="O822" s="457"/>
      <c r="P822" s="457"/>
      <c r="Q822" s="457"/>
      <c r="R822" s="457"/>
      <c r="S822" s="457"/>
      <c r="T822" s="457"/>
      <c r="U822" s="457"/>
      <c r="V822" s="457"/>
      <c r="W822" s="457"/>
      <c r="X822" s="457"/>
      <c r="Y822" s="457"/>
      <c r="Z822" s="457"/>
      <c r="AA822" s="457"/>
      <c r="AB822" s="457"/>
      <c r="AC822" s="457"/>
      <c r="AD822" s="457"/>
      <c r="AE822" s="457"/>
      <c r="AF822" s="457"/>
      <c r="AG822" s="457"/>
      <c r="AH822" s="457"/>
      <c r="AI822" s="457"/>
      <c r="AJ822" s="457"/>
      <c r="AK822" s="457"/>
      <c r="AL822" s="457"/>
      <c r="AM822" s="457"/>
      <c r="AN822" s="457"/>
      <c r="AO822" s="457"/>
      <c r="AP822" s="457"/>
      <c r="AQ822" s="457"/>
      <c r="AR822" s="457"/>
    </row>
    <row r="823" spans="1:44" ht="15.75" customHeight="1">
      <c r="A823" s="457"/>
      <c r="B823" s="487"/>
      <c r="C823" s="458"/>
      <c r="D823" s="458"/>
      <c r="E823" s="458"/>
      <c r="F823" s="457"/>
      <c r="G823" s="457"/>
      <c r="H823" s="457"/>
      <c r="I823" s="457"/>
      <c r="J823" s="457"/>
      <c r="K823" s="457"/>
      <c r="L823" s="457"/>
      <c r="M823" s="457"/>
      <c r="N823" s="457"/>
      <c r="O823" s="457"/>
      <c r="P823" s="457"/>
      <c r="Q823" s="457"/>
      <c r="R823" s="457"/>
      <c r="S823" s="457"/>
      <c r="T823" s="457"/>
      <c r="U823" s="457"/>
      <c r="V823" s="457"/>
      <c r="W823" s="457"/>
      <c r="X823" s="457"/>
      <c r="Y823" s="457"/>
      <c r="Z823" s="457"/>
      <c r="AA823" s="457"/>
      <c r="AB823" s="457"/>
      <c r="AC823" s="457"/>
      <c r="AD823" s="457"/>
      <c r="AE823" s="457"/>
      <c r="AF823" s="457"/>
      <c r="AG823" s="457"/>
      <c r="AH823" s="457"/>
      <c r="AI823" s="457"/>
      <c r="AJ823" s="457"/>
      <c r="AK823" s="457"/>
      <c r="AL823" s="457"/>
      <c r="AM823" s="457"/>
      <c r="AN823" s="457"/>
      <c r="AO823" s="457"/>
      <c r="AP823" s="457"/>
      <c r="AQ823" s="457"/>
      <c r="AR823" s="457"/>
    </row>
    <row r="824" spans="1:44" ht="15.75" customHeight="1">
      <c r="A824" s="457"/>
      <c r="B824" s="487"/>
      <c r="C824" s="458"/>
      <c r="D824" s="458"/>
      <c r="E824" s="458"/>
      <c r="F824" s="457"/>
      <c r="G824" s="457"/>
      <c r="H824" s="457"/>
      <c r="I824" s="457"/>
      <c r="J824" s="457"/>
      <c r="K824" s="457"/>
      <c r="L824" s="457"/>
      <c r="M824" s="457"/>
      <c r="N824" s="457"/>
      <c r="O824" s="457"/>
      <c r="P824" s="457"/>
      <c r="Q824" s="457"/>
      <c r="R824" s="457"/>
      <c r="S824" s="457"/>
      <c r="T824" s="457"/>
      <c r="U824" s="457"/>
      <c r="V824" s="457"/>
      <c r="W824" s="457"/>
      <c r="X824" s="457"/>
      <c r="Y824" s="457"/>
      <c r="Z824" s="457"/>
      <c r="AA824" s="457"/>
      <c r="AB824" s="457"/>
      <c r="AC824" s="457"/>
      <c r="AD824" s="457"/>
      <c r="AE824" s="457"/>
      <c r="AF824" s="457"/>
      <c r="AG824" s="457"/>
      <c r="AH824" s="457"/>
      <c r="AI824" s="457"/>
      <c r="AJ824" s="457"/>
      <c r="AK824" s="457"/>
      <c r="AL824" s="457"/>
      <c r="AM824" s="457"/>
      <c r="AN824" s="457"/>
      <c r="AO824" s="457"/>
      <c r="AP824" s="457"/>
      <c r="AQ824" s="457"/>
      <c r="AR824" s="457"/>
    </row>
    <row r="825" spans="1:44" ht="15.75" customHeight="1">
      <c r="A825" s="457"/>
      <c r="B825" s="487"/>
      <c r="C825" s="458"/>
      <c r="D825" s="458"/>
      <c r="E825" s="458"/>
      <c r="F825" s="457"/>
      <c r="G825" s="457"/>
      <c r="H825" s="457"/>
      <c r="I825" s="457"/>
      <c r="J825" s="457"/>
      <c r="K825" s="457"/>
      <c r="L825" s="457"/>
      <c r="M825" s="457"/>
      <c r="N825" s="457"/>
      <c r="O825" s="457"/>
      <c r="P825" s="457"/>
      <c r="Q825" s="457"/>
      <c r="R825" s="457"/>
      <c r="S825" s="457"/>
      <c r="T825" s="457"/>
      <c r="U825" s="457"/>
      <c r="V825" s="457"/>
      <c r="W825" s="457"/>
      <c r="X825" s="457"/>
      <c r="Y825" s="457"/>
      <c r="Z825" s="457"/>
      <c r="AA825" s="457"/>
      <c r="AB825" s="457"/>
      <c r="AC825" s="457"/>
      <c r="AD825" s="457"/>
      <c r="AE825" s="457"/>
      <c r="AF825" s="457"/>
      <c r="AG825" s="457"/>
      <c r="AH825" s="457"/>
      <c r="AI825" s="457"/>
      <c r="AJ825" s="457"/>
      <c r="AK825" s="457"/>
      <c r="AL825" s="457"/>
      <c r="AM825" s="457"/>
      <c r="AN825" s="457"/>
      <c r="AO825" s="457"/>
      <c r="AP825" s="457"/>
      <c r="AQ825" s="457"/>
      <c r="AR825" s="457"/>
    </row>
    <row r="826" spans="1:44" ht="15.75" customHeight="1">
      <c r="A826" s="457"/>
      <c r="B826" s="487"/>
      <c r="C826" s="458"/>
      <c r="D826" s="458"/>
      <c r="E826" s="458"/>
      <c r="F826" s="457"/>
      <c r="G826" s="457"/>
      <c r="H826" s="457"/>
      <c r="I826" s="457"/>
      <c r="J826" s="457"/>
      <c r="K826" s="457"/>
      <c r="L826" s="457"/>
      <c r="M826" s="457"/>
      <c r="N826" s="457"/>
      <c r="O826" s="457"/>
      <c r="P826" s="457"/>
      <c r="Q826" s="457"/>
      <c r="R826" s="457"/>
      <c r="S826" s="457"/>
      <c r="T826" s="457"/>
      <c r="U826" s="457"/>
      <c r="V826" s="457"/>
      <c r="W826" s="457"/>
      <c r="X826" s="457"/>
      <c r="Y826" s="457"/>
      <c r="Z826" s="457"/>
      <c r="AA826" s="457"/>
      <c r="AB826" s="457"/>
      <c r="AC826" s="457"/>
      <c r="AD826" s="457"/>
      <c r="AE826" s="457"/>
      <c r="AF826" s="457"/>
      <c r="AG826" s="457"/>
      <c r="AH826" s="457"/>
      <c r="AI826" s="457"/>
      <c r="AJ826" s="457"/>
      <c r="AK826" s="457"/>
      <c r="AL826" s="457"/>
      <c r="AM826" s="457"/>
      <c r="AN826" s="457"/>
      <c r="AO826" s="457"/>
      <c r="AP826" s="457"/>
      <c r="AQ826" s="457"/>
      <c r="AR826" s="457"/>
    </row>
    <row r="827" spans="1:44" ht="15.75" customHeight="1">
      <c r="A827" s="457"/>
      <c r="B827" s="487"/>
      <c r="C827" s="458"/>
      <c r="D827" s="458"/>
      <c r="E827" s="458"/>
      <c r="F827" s="457"/>
      <c r="G827" s="457"/>
      <c r="H827" s="457"/>
      <c r="I827" s="457"/>
      <c r="J827" s="457"/>
      <c r="K827" s="457"/>
      <c r="L827" s="457"/>
      <c r="M827" s="457"/>
      <c r="N827" s="457"/>
      <c r="O827" s="457"/>
      <c r="P827" s="457"/>
      <c r="Q827" s="457"/>
      <c r="R827" s="457"/>
      <c r="S827" s="457"/>
      <c r="T827" s="457"/>
      <c r="U827" s="457"/>
      <c r="V827" s="457"/>
      <c r="W827" s="457"/>
      <c r="X827" s="457"/>
      <c r="Y827" s="457"/>
      <c r="Z827" s="457"/>
      <c r="AA827" s="457"/>
      <c r="AB827" s="457"/>
      <c r="AC827" s="457"/>
      <c r="AD827" s="457"/>
      <c r="AE827" s="457"/>
      <c r="AF827" s="457"/>
      <c r="AG827" s="457"/>
      <c r="AH827" s="457"/>
      <c r="AI827" s="457"/>
      <c r="AJ827" s="457"/>
      <c r="AK827" s="457"/>
      <c r="AL827" s="457"/>
      <c r="AM827" s="457"/>
      <c r="AN827" s="457"/>
      <c r="AO827" s="457"/>
      <c r="AP827" s="457"/>
      <c r="AQ827" s="457"/>
      <c r="AR827" s="457"/>
    </row>
    <row r="828" spans="1:44" ht="15.75" customHeight="1">
      <c r="A828" s="457"/>
      <c r="B828" s="487"/>
      <c r="C828" s="458"/>
      <c r="D828" s="458"/>
      <c r="E828" s="458"/>
      <c r="F828" s="457"/>
      <c r="G828" s="457"/>
      <c r="H828" s="457"/>
      <c r="I828" s="457"/>
      <c r="J828" s="457"/>
      <c r="K828" s="457"/>
      <c r="L828" s="457"/>
      <c r="M828" s="457"/>
      <c r="N828" s="457"/>
      <c r="O828" s="457"/>
      <c r="P828" s="457"/>
      <c r="Q828" s="457"/>
      <c r="R828" s="457"/>
      <c r="S828" s="457"/>
      <c r="T828" s="457"/>
      <c r="U828" s="457"/>
      <c r="V828" s="457"/>
      <c r="W828" s="457"/>
      <c r="X828" s="457"/>
      <c r="Y828" s="457"/>
      <c r="Z828" s="457"/>
      <c r="AA828" s="457"/>
      <c r="AB828" s="457"/>
      <c r="AC828" s="457"/>
      <c r="AD828" s="457"/>
      <c r="AE828" s="457"/>
      <c r="AF828" s="457"/>
      <c r="AG828" s="457"/>
      <c r="AH828" s="457"/>
      <c r="AI828" s="457"/>
      <c r="AJ828" s="457"/>
      <c r="AK828" s="457"/>
      <c r="AL828" s="457"/>
      <c r="AM828" s="457"/>
      <c r="AN828" s="457"/>
      <c r="AO828" s="457"/>
      <c r="AP828" s="457"/>
      <c r="AQ828" s="457"/>
      <c r="AR828" s="457"/>
    </row>
    <row r="829" spans="1:44" ht="15.75" customHeight="1">
      <c r="A829" s="457"/>
      <c r="B829" s="487"/>
      <c r="C829" s="458"/>
      <c r="D829" s="458"/>
      <c r="E829" s="458"/>
      <c r="F829" s="457"/>
      <c r="G829" s="457"/>
      <c r="H829" s="457"/>
      <c r="I829" s="457"/>
      <c r="J829" s="457"/>
      <c r="K829" s="457"/>
      <c r="L829" s="457"/>
      <c r="M829" s="457"/>
      <c r="N829" s="457"/>
      <c r="O829" s="457"/>
      <c r="P829" s="457"/>
      <c r="Q829" s="457"/>
      <c r="R829" s="457"/>
      <c r="S829" s="457"/>
      <c r="T829" s="457"/>
      <c r="U829" s="457"/>
      <c r="V829" s="457"/>
      <c r="W829" s="457"/>
      <c r="X829" s="457"/>
      <c r="Y829" s="457"/>
      <c r="Z829" s="457"/>
      <c r="AA829" s="457"/>
      <c r="AB829" s="457"/>
      <c r="AC829" s="457"/>
      <c r="AD829" s="457"/>
      <c r="AE829" s="457"/>
      <c r="AF829" s="457"/>
      <c r="AG829" s="457"/>
      <c r="AH829" s="457"/>
      <c r="AI829" s="457"/>
      <c r="AJ829" s="457"/>
      <c r="AK829" s="457"/>
      <c r="AL829" s="457"/>
      <c r="AM829" s="457"/>
      <c r="AN829" s="457"/>
      <c r="AO829" s="457"/>
      <c r="AP829" s="457"/>
      <c r="AQ829" s="457"/>
      <c r="AR829" s="457"/>
    </row>
    <row r="830" spans="1:44" ht="15.75" customHeight="1">
      <c r="A830" s="457"/>
      <c r="B830" s="487"/>
      <c r="C830" s="458"/>
      <c r="D830" s="458"/>
      <c r="E830" s="458"/>
      <c r="F830" s="457"/>
      <c r="G830" s="457"/>
      <c r="H830" s="457"/>
      <c r="I830" s="457"/>
      <c r="J830" s="457"/>
      <c r="K830" s="457"/>
      <c r="L830" s="457"/>
      <c r="M830" s="457"/>
      <c r="N830" s="457"/>
      <c r="O830" s="457"/>
      <c r="P830" s="457"/>
      <c r="Q830" s="457"/>
      <c r="R830" s="457"/>
      <c r="S830" s="457"/>
      <c r="T830" s="457"/>
      <c r="U830" s="457"/>
      <c r="V830" s="457"/>
      <c r="W830" s="457"/>
      <c r="X830" s="457"/>
      <c r="Y830" s="457"/>
      <c r="Z830" s="457"/>
      <c r="AA830" s="457"/>
      <c r="AB830" s="457"/>
      <c r="AC830" s="457"/>
      <c r="AD830" s="457"/>
      <c r="AE830" s="457"/>
      <c r="AF830" s="457"/>
      <c r="AG830" s="457"/>
      <c r="AH830" s="457"/>
      <c r="AI830" s="457"/>
      <c r="AJ830" s="457"/>
      <c r="AK830" s="457"/>
      <c r="AL830" s="457"/>
      <c r="AM830" s="457"/>
      <c r="AN830" s="457"/>
      <c r="AO830" s="457"/>
      <c r="AP830" s="457"/>
      <c r="AQ830" s="457"/>
      <c r="AR830" s="457"/>
    </row>
    <row r="831" spans="1:44" ht="15.75" customHeight="1">
      <c r="A831" s="457"/>
      <c r="B831" s="487"/>
      <c r="C831" s="458"/>
      <c r="D831" s="458"/>
      <c r="E831" s="458"/>
      <c r="F831" s="457"/>
      <c r="G831" s="457"/>
      <c r="H831" s="457"/>
      <c r="I831" s="457"/>
      <c r="J831" s="457"/>
      <c r="K831" s="457"/>
      <c r="L831" s="457"/>
      <c r="M831" s="457"/>
      <c r="N831" s="457"/>
      <c r="O831" s="457"/>
      <c r="P831" s="457"/>
      <c r="Q831" s="457"/>
      <c r="R831" s="457"/>
      <c r="S831" s="457"/>
      <c r="T831" s="457"/>
      <c r="U831" s="457"/>
      <c r="V831" s="457"/>
      <c r="W831" s="457"/>
      <c r="X831" s="457"/>
      <c r="Y831" s="457"/>
      <c r="Z831" s="457"/>
      <c r="AA831" s="457"/>
      <c r="AB831" s="457"/>
      <c r="AC831" s="457"/>
      <c r="AD831" s="457"/>
      <c r="AE831" s="457"/>
      <c r="AF831" s="457"/>
      <c r="AG831" s="457"/>
      <c r="AH831" s="457"/>
      <c r="AI831" s="457"/>
      <c r="AJ831" s="457"/>
      <c r="AK831" s="457"/>
      <c r="AL831" s="457"/>
      <c r="AM831" s="457"/>
      <c r="AN831" s="457"/>
      <c r="AO831" s="457"/>
      <c r="AP831" s="457"/>
      <c r="AQ831" s="457"/>
      <c r="AR831" s="457"/>
    </row>
    <row r="832" spans="1:44" ht="15.75" customHeight="1">
      <c r="A832" s="457"/>
      <c r="B832" s="487"/>
      <c r="C832" s="458"/>
      <c r="D832" s="458"/>
      <c r="E832" s="458"/>
      <c r="F832" s="457"/>
      <c r="G832" s="457"/>
      <c r="H832" s="457"/>
      <c r="I832" s="457"/>
      <c r="J832" s="457"/>
      <c r="K832" s="457"/>
      <c r="L832" s="457"/>
      <c r="M832" s="457"/>
      <c r="N832" s="457"/>
      <c r="O832" s="457"/>
      <c r="P832" s="457"/>
      <c r="Q832" s="457"/>
      <c r="R832" s="457"/>
      <c r="S832" s="457"/>
      <c r="T832" s="457"/>
      <c r="U832" s="457"/>
      <c r="V832" s="457"/>
      <c r="W832" s="457"/>
      <c r="X832" s="457"/>
      <c r="Y832" s="457"/>
      <c r="Z832" s="457"/>
      <c r="AA832" s="457"/>
      <c r="AB832" s="457"/>
      <c r="AC832" s="457"/>
      <c r="AD832" s="457"/>
      <c r="AE832" s="457"/>
      <c r="AF832" s="457"/>
      <c r="AG832" s="457"/>
      <c r="AH832" s="457"/>
      <c r="AI832" s="457"/>
      <c r="AJ832" s="457"/>
      <c r="AK832" s="457"/>
      <c r="AL832" s="457"/>
      <c r="AM832" s="457"/>
      <c r="AN832" s="457"/>
      <c r="AO832" s="457"/>
      <c r="AP832" s="457"/>
      <c r="AQ832" s="457"/>
      <c r="AR832" s="457"/>
    </row>
    <row r="833" spans="1:44" ht="15.75" customHeight="1">
      <c r="A833" s="457"/>
      <c r="B833" s="487"/>
      <c r="C833" s="458"/>
      <c r="D833" s="458"/>
      <c r="E833" s="458"/>
      <c r="F833" s="457"/>
      <c r="G833" s="457"/>
      <c r="H833" s="457"/>
      <c r="I833" s="457"/>
      <c r="J833" s="457"/>
      <c r="K833" s="457"/>
      <c r="L833" s="457"/>
      <c r="M833" s="457"/>
      <c r="N833" s="457"/>
      <c r="O833" s="457"/>
      <c r="P833" s="457"/>
      <c r="Q833" s="457"/>
      <c r="R833" s="457"/>
      <c r="S833" s="457"/>
      <c r="T833" s="457"/>
      <c r="U833" s="457"/>
      <c r="V833" s="457"/>
      <c r="W833" s="457"/>
      <c r="X833" s="457"/>
      <c r="Y833" s="457"/>
      <c r="Z833" s="457"/>
      <c r="AA833" s="457"/>
      <c r="AB833" s="457"/>
      <c r="AC833" s="457"/>
      <c r="AD833" s="457"/>
      <c r="AE833" s="457"/>
      <c r="AF833" s="457"/>
      <c r="AG833" s="457"/>
      <c r="AH833" s="457"/>
      <c r="AI833" s="457"/>
      <c r="AJ833" s="457"/>
      <c r="AK833" s="457"/>
      <c r="AL833" s="457"/>
      <c r="AM833" s="457"/>
      <c r="AN833" s="457"/>
      <c r="AO833" s="457"/>
      <c r="AP833" s="457"/>
      <c r="AQ833" s="457"/>
      <c r="AR833" s="457"/>
    </row>
    <row r="834" spans="1:44" ht="15.75" customHeight="1">
      <c r="A834" s="457"/>
      <c r="B834" s="487"/>
      <c r="C834" s="458"/>
      <c r="D834" s="458"/>
      <c r="E834" s="458"/>
      <c r="F834" s="457"/>
      <c r="G834" s="457"/>
      <c r="H834" s="457"/>
      <c r="I834" s="457"/>
      <c r="J834" s="457"/>
      <c r="K834" s="457"/>
      <c r="L834" s="457"/>
      <c r="M834" s="457"/>
      <c r="N834" s="457"/>
      <c r="O834" s="457"/>
      <c r="P834" s="457"/>
      <c r="Q834" s="457"/>
      <c r="R834" s="457"/>
      <c r="S834" s="457"/>
      <c r="T834" s="457"/>
      <c r="U834" s="457"/>
      <c r="V834" s="457"/>
      <c r="W834" s="457"/>
      <c r="X834" s="457"/>
      <c r="Y834" s="457"/>
      <c r="Z834" s="457"/>
      <c r="AA834" s="457"/>
      <c r="AB834" s="457"/>
      <c r="AC834" s="457"/>
      <c r="AD834" s="457"/>
      <c r="AE834" s="457"/>
      <c r="AF834" s="457"/>
      <c r="AG834" s="457"/>
      <c r="AH834" s="457"/>
      <c r="AI834" s="457"/>
      <c r="AJ834" s="457"/>
      <c r="AK834" s="457"/>
      <c r="AL834" s="457"/>
      <c r="AM834" s="457"/>
      <c r="AN834" s="457"/>
      <c r="AO834" s="457"/>
      <c r="AP834" s="457"/>
      <c r="AQ834" s="457"/>
      <c r="AR834" s="457"/>
    </row>
    <row r="835" spans="1:44" ht="15.75" customHeight="1">
      <c r="A835" s="457"/>
      <c r="B835" s="487"/>
      <c r="C835" s="458"/>
      <c r="D835" s="458"/>
      <c r="E835" s="458"/>
      <c r="F835" s="457"/>
      <c r="G835" s="457"/>
      <c r="H835" s="457"/>
      <c r="I835" s="457"/>
      <c r="J835" s="457"/>
      <c r="K835" s="457"/>
      <c r="L835" s="457"/>
      <c r="M835" s="457"/>
      <c r="N835" s="457"/>
      <c r="O835" s="457"/>
      <c r="P835" s="457"/>
      <c r="Q835" s="457"/>
      <c r="R835" s="457"/>
      <c r="S835" s="457"/>
      <c r="T835" s="457"/>
      <c r="U835" s="457"/>
      <c r="V835" s="457"/>
      <c r="W835" s="457"/>
      <c r="X835" s="457"/>
      <c r="Y835" s="457"/>
      <c r="Z835" s="457"/>
      <c r="AA835" s="457"/>
      <c r="AB835" s="457"/>
      <c r="AC835" s="457"/>
      <c r="AD835" s="457"/>
      <c r="AE835" s="457"/>
      <c r="AF835" s="457"/>
      <c r="AG835" s="457"/>
      <c r="AH835" s="457"/>
      <c r="AI835" s="457"/>
      <c r="AJ835" s="457"/>
      <c r="AK835" s="457"/>
      <c r="AL835" s="457"/>
      <c r="AM835" s="457"/>
      <c r="AN835" s="457"/>
      <c r="AO835" s="457"/>
      <c r="AP835" s="457"/>
      <c r="AQ835" s="457"/>
      <c r="AR835" s="457"/>
    </row>
    <row r="836" spans="1:44" ht="15.75" customHeight="1">
      <c r="A836" s="457"/>
      <c r="B836" s="487"/>
      <c r="C836" s="458"/>
      <c r="D836" s="458"/>
      <c r="E836" s="458"/>
      <c r="F836" s="457"/>
      <c r="G836" s="457"/>
      <c r="H836" s="457"/>
      <c r="I836" s="457"/>
      <c r="J836" s="457"/>
      <c r="K836" s="457"/>
      <c r="L836" s="457"/>
      <c r="M836" s="457"/>
      <c r="N836" s="457"/>
      <c r="O836" s="457"/>
      <c r="P836" s="457"/>
      <c r="Q836" s="457"/>
      <c r="R836" s="457"/>
      <c r="S836" s="457"/>
      <c r="T836" s="457"/>
      <c r="U836" s="457"/>
      <c r="V836" s="457"/>
      <c r="W836" s="457"/>
      <c r="X836" s="457"/>
      <c r="Y836" s="457"/>
      <c r="Z836" s="457"/>
      <c r="AA836" s="457"/>
      <c r="AB836" s="457"/>
      <c r="AC836" s="457"/>
      <c r="AD836" s="457"/>
      <c r="AE836" s="457"/>
      <c r="AF836" s="457"/>
      <c r="AG836" s="457"/>
      <c r="AH836" s="457"/>
      <c r="AI836" s="457"/>
      <c r="AJ836" s="457"/>
      <c r="AK836" s="457"/>
      <c r="AL836" s="457"/>
      <c r="AM836" s="457"/>
      <c r="AN836" s="457"/>
      <c r="AO836" s="457"/>
      <c r="AP836" s="457"/>
      <c r="AQ836" s="457"/>
      <c r="AR836" s="457"/>
    </row>
    <row r="837" spans="1:44" ht="15.75" customHeight="1">
      <c r="A837" s="457"/>
      <c r="B837" s="487"/>
      <c r="C837" s="458"/>
      <c r="D837" s="458"/>
      <c r="E837" s="458"/>
      <c r="F837" s="457"/>
      <c r="G837" s="457"/>
      <c r="H837" s="457"/>
      <c r="I837" s="457"/>
      <c r="J837" s="457"/>
      <c r="K837" s="457"/>
      <c r="L837" s="457"/>
      <c r="M837" s="457"/>
      <c r="N837" s="457"/>
      <c r="O837" s="457"/>
      <c r="P837" s="457"/>
      <c r="Q837" s="457"/>
      <c r="R837" s="457"/>
      <c r="S837" s="457"/>
      <c r="T837" s="457"/>
      <c r="U837" s="457"/>
      <c r="V837" s="457"/>
      <c r="W837" s="457"/>
      <c r="X837" s="457"/>
      <c r="Y837" s="457"/>
      <c r="Z837" s="457"/>
      <c r="AA837" s="457"/>
      <c r="AB837" s="457"/>
      <c r="AC837" s="457"/>
      <c r="AD837" s="457"/>
      <c r="AE837" s="457"/>
      <c r="AF837" s="457"/>
      <c r="AG837" s="457"/>
      <c r="AH837" s="457"/>
      <c r="AI837" s="457"/>
      <c r="AJ837" s="457"/>
      <c r="AK837" s="457"/>
      <c r="AL837" s="457"/>
      <c r="AM837" s="457"/>
      <c r="AN837" s="457"/>
      <c r="AO837" s="457"/>
      <c r="AP837" s="457"/>
      <c r="AQ837" s="457"/>
      <c r="AR837" s="457"/>
    </row>
    <row r="838" spans="1:44" ht="15.75" customHeight="1">
      <c r="A838" s="457"/>
      <c r="B838" s="487"/>
      <c r="C838" s="458"/>
      <c r="D838" s="458"/>
      <c r="E838" s="458"/>
      <c r="F838" s="457"/>
      <c r="G838" s="457"/>
      <c r="H838" s="457"/>
      <c r="I838" s="457"/>
      <c r="J838" s="457"/>
      <c r="K838" s="457"/>
      <c r="L838" s="457"/>
      <c r="M838" s="457"/>
      <c r="N838" s="457"/>
      <c r="O838" s="457"/>
      <c r="P838" s="457"/>
      <c r="Q838" s="457"/>
      <c r="R838" s="457"/>
      <c r="S838" s="457"/>
      <c r="T838" s="457"/>
      <c r="U838" s="457"/>
      <c r="V838" s="457"/>
      <c r="W838" s="457"/>
      <c r="X838" s="457"/>
      <c r="Y838" s="457"/>
      <c r="Z838" s="457"/>
      <c r="AA838" s="457"/>
      <c r="AB838" s="457"/>
      <c r="AC838" s="457"/>
      <c r="AD838" s="457"/>
      <c r="AE838" s="457"/>
      <c r="AF838" s="457"/>
      <c r="AG838" s="457"/>
      <c r="AH838" s="457"/>
      <c r="AI838" s="457"/>
      <c r="AJ838" s="457"/>
      <c r="AK838" s="457"/>
      <c r="AL838" s="457"/>
      <c r="AM838" s="457"/>
      <c r="AN838" s="457"/>
      <c r="AO838" s="457"/>
      <c r="AP838" s="457"/>
      <c r="AQ838" s="457"/>
      <c r="AR838" s="457"/>
    </row>
    <row r="839" spans="1:44" ht="15.75" customHeight="1">
      <c r="A839" s="457"/>
      <c r="B839" s="487"/>
      <c r="C839" s="458"/>
      <c r="D839" s="458"/>
      <c r="E839" s="458"/>
      <c r="F839" s="457"/>
      <c r="G839" s="457"/>
      <c r="H839" s="457"/>
      <c r="I839" s="457"/>
      <c r="J839" s="457"/>
      <c r="K839" s="457"/>
      <c r="L839" s="457"/>
      <c r="M839" s="457"/>
      <c r="N839" s="457"/>
      <c r="O839" s="457"/>
      <c r="P839" s="457"/>
      <c r="Q839" s="457"/>
      <c r="R839" s="457"/>
      <c r="S839" s="457"/>
      <c r="T839" s="457"/>
      <c r="U839" s="457"/>
      <c r="V839" s="457"/>
      <c r="W839" s="457"/>
      <c r="X839" s="457"/>
      <c r="Y839" s="457"/>
      <c r="Z839" s="457"/>
      <c r="AA839" s="457"/>
      <c r="AB839" s="457"/>
      <c r="AC839" s="457"/>
      <c r="AD839" s="457"/>
      <c r="AE839" s="457"/>
      <c r="AF839" s="457"/>
      <c r="AG839" s="457"/>
      <c r="AH839" s="457"/>
      <c r="AI839" s="457"/>
      <c r="AJ839" s="457"/>
      <c r="AK839" s="457"/>
      <c r="AL839" s="457"/>
      <c r="AM839" s="457"/>
      <c r="AN839" s="457"/>
      <c r="AO839" s="457"/>
      <c r="AP839" s="457"/>
      <c r="AQ839" s="457"/>
      <c r="AR839" s="457"/>
    </row>
    <row r="840" spans="1:44" ht="15.75" customHeight="1">
      <c r="A840" s="457"/>
      <c r="B840" s="487"/>
      <c r="C840" s="458"/>
      <c r="D840" s="458"/>
      <c r="E840" s="458"/>
      <c r="F840" s="457"/>
      <c r="G840" s="457"/>
      <c r="H840" s="457"/>
      <c r="I840" s="457"/>
      <c r="J840" s="457"/>
      <c r="K840" s="457"/>
      <c r="L840" s="457"/>
      <c r="M840" s="457"/>
      <c r="N840" s="457"/>
      <c r="O840" s="457"/>
      <c r="P840" s="457"/>
      <c r="Q840" s="457"/>
      <c r="R840" s="457"/>
      <c r="S840" s="457"/>
      <c r="T840" s="457"/>
      <c r="U840" s="457"/>
      <c r="V840" s="457"/>
      <c r="W840" s="457"/>
      <c r="X840" s="457"/>
      <c r="Y840" s="457"/>
      <c r="Z840" s="457"/>
      <c r="AA840" s="457"/>
      <c r="AB840" s="457"/>
      <c r="AC840" s="457"/>
      <c r="AD840" s="457"/>
      <c r="AE840" s="457"/>
      <c r="AF840" s="457"/>
      <c r="AG840" s="457"/>
      <c r="AH840" s="457"/>
      <c r="AI840" s="457"/>
      <c r="AJ840" s="457"/>
      <c r="AK840" s="457"/>
      <c r="AL840" s="457"/>
      <c r="AM840" s="457"/>
      <c r="AN840" s="457"/>
      <c r="AO840" s="457"/>
      <c r="AP840" s="457"/>
      <c r="AQ840" s="457"/>
      <c r="AR840" s="457"/>
    </row>
    <row r="841" spans="1:44" ht="15.75" customHeight="1">
      <c r="A841" s="457"/>
      <c r="B841" s="487"/>
      <c r="C841" s="458"/>
      <c r="D841" s="458"/>
      <c r="E841" s="458"/>
      <c r="F841" s="457"/>
      <c r="G841" s="457"/>
      <c r="H841" s="457"/>
      <c r="I841" s="457"/>
      <c r="J841" s="457"/>
      <c r="K841" s="457"/>
      <c r="L841" s="457"/>
      <c r="M841" s="457"/>
      <c r="N841" s="457"/>
      <c r="O841" s="457"/>
      <c r="P841" s="457"/>
      <c r="Q841" s="457"/>
      <c r="R841" s="457"/>
      <c r="S841" s="457"/>
      <c r="T841" s="457"/>
      <c r="U841" s="457"/>
      <c r="V841" s="457"/>
      <c r="W841" s="457"/>
      <c r="X841" s="457"/>
      <c r="Y841" s="457"/>
      <c r="Z841" s="457"/>
      <c r="AA841" s="457"/>
      <c r="AB841" s="457"/>
      <c r="AC841" s="457"/>
      <c r="AD841" s="457"/>
      <c r="AE841" s="457"/>
      <c r="AF841" s="457"/>
      <c r="AG841" s="457"/>
      <c r="AH841" s="457"/>
      <c r="AI841" s="457"/>
      <c r="AJ841" s="457"/>
      <c r="AK841" s="457"/>
      <c r="AL841" s="457"/>
      <c r="AM841" s="457"/>
      <c r="AN841" s="457"/>
      <c r="AO841" s="457"/>
      <c r="AP841" s="457"/>
      <c r="AQ841" s="457"/>
      <c r="AR841" s="457"/>
    </row>
    <row r="842" spans="1:44" ht="15.75" customHeight="1">
      <c r="A842" s="457"/>
      <c r="B842" s="487"/>
      <c r="C842" s="458"/>
      <c r="D842" s="458"/>
      <c r="E842" s="458"/>
      <c r="F842" s="457"/>
      <c r="G842" s="457"/>
      <c r="H842" s="457"/>
      <c r="I842" s="457"/>
      <c r="J842" s="457"/>
      <c r="K842" s="457"/>
      <c r="L842" s="457"/>
      <c r="M842" s="457"/>
      <c r="N842" s="457"/>
      <c r="O842" s="457"/>
      <c r="P842" s="457"/>
      <c r="Q842" s="457"/>
      <c r="R842" s="457"/>
      <c r="S842" s="457"/>
      <c r="T842" s="457"/>
      <c r="U842" s="457"/>
      <c r="V842" s="457"/>
      <c r="W842" s="457"/>
      <c r="X842" s="457"/>
      <c r="Y842" s="457"/>
      <c r="Z842" s="457"/>
      <c r="AA842" s="457"/>
      <c r="AB842" s="457"/>
      <c r="AC842" s="457"/>
      <c r="AD842" s="457"/>
      <c r="AE842" s="457"/>
      <c r="AF842" s="457"/>
      <c r="AG842" s="457"/>
      <c r="AH842" s="457"/>
      <c r="AI842" s="457"/>
      <c r="AJ842" s="457"/>
      <c r="AK842" s="457"/>
      <c r="AL842" s="457"/>
      <c r="AM842" s="457"/>
      <c r="AN842" s="457"/>
      <c r="AO842" s="457"/>
      <c r="AP842" s="457"/>
      <c r="AQ842" s="457"/>
      <c r="AR842" s="457"/>
    </row>
    <row r="843" spans="1:44" ht="15.75" customHeight="1">
      <c r="A843" s="457"/>
      <c r="B843" s="487"/>
      <c r="C843" s="458"/>
      <c r="D843" s="458"/>
      <c r="E843" s="458"/>
      <c r="F843" s="457"/>
      <c r="G843" s="457"/>
      <c r="H843" s="457"/>
      <c r="I843" s="457"/>
      <c r="J843" s="457"/>
      <c r="K843" s="457"/>
      <c r="L843" s="457"/>
      <c r="M843" s="457"/>
      <c r="N843" s="457"/>
      <c r="O843" s="457"/>
      <c r="P843" s="457"/>
      <c r="Q843" s="457"/>
      <c r="R843" s="457"/>
      <c r="S843" s="457"/>
      <c r="T843" s="457"/>
      <c r="U843" s="457"/>
      <c r="V843" s="457"/>
      <c r="W843" s="457"/>
      <c r="X843" s="457"/>
      <c r="Y843" s="457"/>
      <c r="Z843" s="457"/>
      <c r="AA843" s="457"/>
      <c r="AB843" s="457"/>
      <c r="AC843" s="457"/>
      <c r="AD843" s="457"/>
      <c r="AE843" s="457"/>
      <c r="AF843" s="457"/>
      <c r="AG843" s="457"/>
      <c r="AH843" s="457"/>
      <c r="AI843" s="457"/>
      <c r="AJ843" s="457"/>
      <c r="AK843" s="457"/>
      <c r="AL843" s="457"/>
      <c r="AM843" s="457"/>
      <c r="AN843" s="457"/>
      <c r="AO843" s="457"/>
      <c r="AP843" s="457"/>
      <c r="AQ843" s="457"/>
      <c r="AR843" s="457"/>
    </row>
    <row r="844" spans="1:44" ht="15.75" customHeight="1">
      <c r="A844" s="457"/>
      <c r="B844" s="487"/>
      <c r="C844" s="458"/>
      <c r="D844" s="458"/>
      <c r="E844" s="458"/>
      <c r="F844" s="457"/>
      <c r="G844" s="457"/>
      <c r="H844" s="457"/>
      <c r="I844" s="457"/>
      <c r="J844" s="457"/>
      <c r="K844" s="457"/>
      <c r="L844" s="457"/>
      <c r="M844" s="457"/>
      <c r="N844" s="457"/>
      <c r="O844" s="457"/>
      <c r="P844" s="457"/>
      <c r="Q844" s="457"/>
      <c r="R844" s="457"/>
      <c r="S844" s="457"/>
      <c r="T844" s="457"/>
      <c r="U844" s="457"/>
      <c r="V844" s="457"/>
      <c r="W844" s="457"/>
      <c r="X844" s="457"/>
      <c r="Y844" s="457"/>
      <c r="Z844" s="457"/>
      <c r="AA844" s="457"/>
      <c r="AB844" s="457"/>
      <c r="AC844" s="457"/>
      <c r="AD844" s="457"/>
      <c r="AE844" s="457"/>
      <c r="AF844" s="457"/>
      <c r="AG844" s="457"/>
      <c r="AH844" s="457"/>
      <c r="AI844" s="457"/>
      <c r="AJ844" s="457"/>
      <c r="AK844" s="457"/>
      <c r="AL844" s="457"/>
      <c r="AM844" s="457"/>
      <c r="AN844" s="457"/>
      <c r="AO844" s="457"/>
      <c r="AP844" s="457"/>
      <c r="AQ844" s="457"/>
      <c r="AR844" s="457"/>
    </row>
    <row r="845" spans="1:44" ht="15.75" customHeight="1">
      <c r="A845" s="457"/>
      <c r="B845" s="487"/>
      <c r="C845" s="458"/>
      <c r="D845" s="458"/>
      <c r="E845" s="458"/>
      <c r="F845" s="457"/>
      <c r="G845" s="457"/>
      <c r="H845" s="457"/>
      <c r="I845" s="457"/>
      <c r="J845" s="457"/>
      <c r="K845" s="457"/>
      <c r="L845" s="457"/>
      <c r="M845" s="457"/>
      <c r="N845" s="457"/>
      <c r="O845" s="457"/>
      <c r="P845" s="457"/>
      <c r="Q845" s="457"/>
      <c r="R845" s="457"/>
      <c r="S845" s="457"/>
      <c r="T845" s="457"/>
      <c r="U845" s="457"/>
      <c r="V845" s="457"/>
      <c r="W845" s="457"/>
      <c r="X845" s="457"/>
      <c r="Y845" s="457"/>
      <c r="Z845" s="457"/>
      <c r="AA845" s="457"/>
      <c r="AB845" s="457"/>
      <c r="AC845" s="457"/>
      <c r="AD845" s="457"/>
      <c r="AE845" s="457"/>
      <c r="AF845" s="457"/>
      <c r="AG845" s="457"/>
      <c r="AH845" s="457"/>
      <c r="AI845" s="457"/>
      <c r="AJ845" s="457"/>
      <c r="AK845" s="457"/>
      <c r="AL845" s="457"/>
      <c r="AM845" s="457"/>
      <c r="AN845" s="457"/>
      <c r="AO845" s="457"/>
      <c r="AP845" s="457"/>
      <c r="AQ845" s="457"/>
      <c r="AR845" s="457"/>
    </row>
    <row r="846" spans="1:44" ht="15.75" customHeight="1">
      <c r="A846" s="457"/>
      <c r="B846" s="487"/>
      <c r="C846" s="458"/>
      <c r="D846" s="458"/>
      <c r="E846" s="458"/>
      <c r="F846" s="457"/>
      <c r="G846" s="457"/>
      <c r="H846" s="457"/>
      <c r="I846" s="457"/>
      <c r="J846" s="457"/>
      <c r="K846" s="457"/>
      <c r="L846" s="457"/>
      <c r="M846" s="457"/>
      <c r="N846" s="457"/>
      <c r="O846" s="457"/>
      <c r="P846" s="457"/>
      <c r="Q846" s="457"/>
      <c r="R846" s="457"/>
      <c r="S846" s="457"/>
      <c r="T846" s="457"/>
      <c r="U846" s="457"/>
      <c r="V846" s="457"/>
      <c r="W846" s="457"/>
      <c r="X846" s="457"/>
      <c r="Y846" s="457"/>
      <c r="Z846" s="457"/>
      <c r="AA846" s="457"/>
      <c r="AB846" s="457"/>
      <c r="AC846" s="457"/>
      <c r="AD846" s="457"/>
      <c r="AE846" s="457"/>
      <c r="AF846" s="457"/>
      <c r="AG846" s="457"/>
      <c r="AH846" s="457"/>
      <c r="AI846" s="457"/>
      <c r="AJ846" s="457"/>
      <c r="AK846" s="457"/>
      <c r="AL846" s="457"/>
      <c r="AM846" s="457"/>
      <c r="AN846" s="457"/>
      <c r="AO846" s="457"/>
      <c r="AP846" s="457"/>
      <c r="AQ846" s="457"/>
      <c r="AR846" s="457"/>
    </row>
    <row r="847" spans="1:44" ht="15.75" customHeight="1">
      <c r="A847" s="457"/>
      <c r="B847" s="487"/>
      <c r="C847" s="458"/>
      <c r="D847" s="458"/>
      <c r="E847" s="458"/>
      <c r="F847" s="457"/>
      <c r="G847" s="457"/>
      <c r="H847" s="457"/>
      <c r="I847" s="457"/>
      <c r="J847" s="457"/>
      <c r="K847" s="457"/>
      <c r="L847" s="457"/>
      <c r="M847" s="457"/>
      <c r="N847" s="457"/>
      <c r="O847" s="457"/>
      <c r="P847" s="457"/>
      <c r="Q847" s="457"/>
      <c r="R847" s="457"/>
      <c r="S847" s="457"/>
      <c r="T847" s="457"/>
      <c r="U847" s="457"/>
      <c r="V847" s="457"/>
      <c r="W847" s="457"/>
      <c r="X847" s="457"/>
      <c r="Y847" s="457"/>
      <c r="Z847" s="457"/>
      <c r="AA847" s="457"/>
      <c r="AB847" s="457"/>
      <c r="AC847" s="457"/>
      <c r="AD847" s="457"/>
      <c r="AE847" s="457"/>
      <c r="AF847" s="457"/>
      <c r="AG847" s="457"/>
      <c r="AH847" s="457"/>
      <c r="AI847" s="457"/>
      <c r="AJ847" s="457"/>
      <c r="AK847" s="457"/>
      <c r="AL847" s="457"/>
      <c r="AM847" s="457"/>
      <c r="AN847" s="457"/>
      <c r="AO847" s="457"/>
      <c r="AP847" s="457"/>
      <c r="AQ847" s="457"/>
      <c r="AR847" s="457"/>
    </row>
    <row r="848" spans="1:44" ht="15.75" customHeight="1">
      <c r="A848" s="457"/>
      <c r="B848" s="487"/>
      <c r="C848" s="458"/>
      <c r="D848" s="458"/>
      <c r="E848" s="458"/>
      <c r="F848" s="457"/>
      <c r="G848" s="457"/>
      <c r="H848" s="457"/>
      <c r="I848" s="457"/>
      <c r="J848" s="457"/>
      <c r="K848" s="457"/>
      <c r="L848" s="457"/>
      <c r="M848" s="457"/>
      <c r="N848" s="457"/>
      <c r="O848" s="457"/>
      <c r="P848" s="457"/>
      <c r="Q848" s="457"/>
      <c r="R848" s="457"/>
      <c r="S848" s="457"/>
      <c r="T848" s="457"/>
      <c r="U848" s="457"/>
      <c r="V848" s="457"/>
      <c r="W848" s="457"/>
      <c r="X848" s="457"/>
      <c r="Y848" s="457"/>
      <c r="Z848" s="457"/>
      <c r="AA848" s="457"/>
      <c r="AB848" s="457"/>
      <c r="AC848" s="457"/>
      <c r="AD848" s="457"/>
      <c r="AE848" s="457"/>
      <c r="AF848" s="457"/>
      <c r="AG848" s="457"/>
      <c r="AH848" s="457"/>
      <c r="AI848" s="457"/>
      <c r="AJ848" s="457"/>
      <c r="AK848" s="457"/>
      <c r="AL848" s="457"/>
      <c r="AM848" s="457"/>
      <c r="AN848" s="457"/>
      <c r="AO848" s="457"/>
      <c r="AP848" s="457"/>
      <c r="AQ848" s="457"/>
      <c r="AR848" s="457"/>
    </row>
    <row r="849" spans="1:44" ht="15.75" customHeight="1">
      <c r="A849" s="457"/>
      <c r="B849" s="487"/>
      <c r="C849" s="458"/>
      <c r="D849" s="458"/>
      <c r="E849" s="458"/>
      <c r="F849" s="457"/>
      <c r="G849" s="457"/>
      <c r="H849" s="457"/>
      <c r="I849" s="457"/>
      <c r="J849" s="457"/>
      <c r="K849" s="457"/>
      <c r="L849" s="457"/>
      <c r="M849" s="457"/>
      <c r="N849" s="457"/>
      <c r="O849" s="457"/>
      <c r="P849" s="457"/>
      <c r="Q849" s="457"/>
      <c r="R849" s="457"/>
      <c r="S849" s="457"/>
      <c r="T849" s="457"/>
      <c r="U849" s="457"/>
      <c r="V849" s="457"/>
      <c r="W849" s="457"/>
      <c r="X849" s="457"/>
      <c r="Y849" s="457"/>
      <c r="Z849" s="457"/>
      <c r="AA849" s="457"/>
      <c r="AB849" s="457"/>
      <c r="AC849" s="457"/>
      <c r="AD849" s="457"/>
      <c r="AE849" s="457"/>
      <c r="AF849" s="457"/>
      <c r="AG849" s="457"/>
      <c r="AH849" s="457"/>
      <c r="AI849" s="457"/>
      <c r="AJ849" s="457"/>
      <c r="AK849" s="457"/>
      <c r="AL849" s="457"/>
      <c r="AM849" s="457"/>
      <c r="AN849" s="457"/>
      <c r="AO849" s="457"/>
      <c r="AP849" s="457"/>
      <c r="AQ849" s="457"/>
      <c r="AR849" s="457"/>
    </row>
    <row r="850" spans="1:44" ht="15.75" customHeight="1">
      <c r="A850" s="457"/>
      <c r="B850" s="487"/>
      <c r="C850" s="458"/>
      <c r="D850" s="458"/>
      <c r="E850" s="458"/>
      <c r="F850" s="457"/>
      <c r="G850" s="457"/>
      <c r="H850" s="457"/>
      <c r="I850" s="457"/>
      <c r="J850" s="457"/>
      <c r="K850" s="457"/>
      <c r="L850" s="457"/>
      <c r="M850" s="457"/>
      <c r="N850" s="457"/>
      <c r="O850" s="457"/>
      <c r="P850" s="457"/>
      <c r="Q850" s="457"/>
      <c r="R850" s="457"/>
      <c r="S850" s="457"/>
      <c r="T850" s="457"/>
      <c r="U850" s="457"/>
      <c r="V850" s="457"/>
      <c r="W850" s="457"/>
      <c r="X850" s="457"/>
      <c r="Y850" s="457"/>
      <c r="Z850" s="457"/>
      <c r="AA850" s="457"/>
      <c r="AB850" s="457"/>
      <c r="AC850" s="457"/>
      <c r="AD850" s="457"/>
      <c r="AE850" s="457"/>
      <c r="AF850" s="457"/>
      <c r="AG850" s="457"/>
      <c r="AH850" s="457"/>
      <c r="AI850" s="457"/>
      <c r="AJ850" s="457"/>
      <c r="AK850" s="457"/>
      <c r="AL850" s="457"/>
      <c r="AM850" s="457"/>
      <c r="AN850" s="457"/>
      <c r="AO850" s="457"/>
      <c r="AP850" s="457"/>
      <c r="AQ850" s="457"/>
      <c r="AR850" s="457"/>
    </row>
    <row r="851" spans="1:44" ht="15.75" customHeight="1">
      <c r="A851" s="457"/>
      <c r="B851" s="487"/>
      <c r="C851" s="458"/>
      <c r="D851" s="458"/>
      <c r="E851" s="458"/>
      <c r="F851" s="457"/>
      <c r="G851" s="457"/>
      <c r="H851" s="457"/>
      <c r="I851" s="457"/>
      <c r="J851" s="457"/>
      <c r="K851" s="457"/>
      <c r="L851" s="457"/>
      <c r="M851" s="457"/>
      <c r="N851" s="457"/>
      <c r="O851" s="457"/>
      <c r="P851" s="457"/>
      <c r="Q851" s="457"/>
      <c r="R851" s="457"/>
      <c r="S851" s="457"/>
      <c r="T851" s="457"/>
      <c r="U851" s="457"/>
      <c r="V851" s="457"/>
      <c r="W851" s="457"/>
      <c r="X851" s="457"/>
      <c r="Y851" s="457"/>
      <c r="Z851" s="457"/>
      <c r="AA851" s="457"/>
      <c r="AB851" s="457"/>
      <c r="AC851" s="457"/>
      <c r="AD851" s="457"/>
      <c r="AE851" s="457"/>
      <c r="AF851" s="457"/>
      <c r="AG851" s="457"/>
      <c r="AH851" s="457"/>
      <c r="AI851" s="457"/>
      <c r="AJ851" s="457"/>
      <c r="AK851" s="457"/>
      <c r="AL851" s="457"/>
      <c r="AM851" s="457"/>
      <c r="AN851" s="457"/>
      <c r="AO851" s="457"/>
      <c r="AP851" s="457"/>
      <c r="AQ851" s="457"/>
      <c r="AR851" s="457"/>
    </row>
    <row r="852" spans="1:44" ht="15.75" customHeight="1">
      <c r="A852" s="457"/>
      <c r="B852" s="487"/>
      <c r="C852" s="458"/>
      <c r="D852" s="458"/>
      <c r="E852" s="458"/>
      <c r="F852" s="457"/>
      <c r="G852" s="457"/>
      <c r="H852" s="457"/>
      <c r="I852" s="457"/>
      <c r="J852" s="457"/>
      <c r="K852" s="457"/>
      <c r="L852" s="457"/>
      <c r="M852" s="457"/>
      <c r="N852" s="457"/>
      <c r="O852" s="457"/>
      <c r="P852" s="457"/>
      <c r="Q852" s="457"/>
      <c r="R852" s="457"/>
      <c r="S852" s="457"/>
      <c r="T852" s="457"/>
      <c r="U852" s="457"/>
      <c r="V852" s="457"/>
      <c r="W852" s="457"/>
      <c r="X852" s="457"/>
      <c r="Y852" s="457"/>
      <c r="Z852" s="457"/>
      <c r="AA852" s="457"/>
      <c r="AB852" s="457"/>
      <c r="AC852" s="457"/>
      <c r="AD852" s="457"/>
      <c r="AE852" s="457"/>
      <c r="AF852" s="457"/>
      <c r="AG852" s="457"/>
      <c r="AH852" s="457"/>
      <c r="AI852" s="457"/>
      <c r="AJ852" s="457"/>
      <c r="AK852" s="457"/>
      <c r="AL852" s="457"/>
      <c r="AM852" s="457"/>
      <c r="AN852" s="457"/>
      <c r="AO852" s="457"/>
      <c r="AP852" s="457"/>
      <c r="AQ852" s="457"/>
      <c r="AR852" s="457"/>
    </row>
    <row r="853" spans="1:44" ht="15.75" customHeight="1">
      <c r="A853" s="457"/>
      <c r="B853" s="487"/>
      <c r="C853" s="458"/>
      <c r="D853" s="458"/>
      <c r="E853" s="458"/>
      <c r="F853" s="457"/>
      <c r="G853" s="457"/>
      <c r="H853" s="457"/>
      <c r="I853" s="457"/>
      <c r="J853" s="457"/>
      <c r="K853" s="457"/>
      <c r="L853" s="457"/>
      <c r="M853" s="457"/>
      <c r="N853" s="457"/>
      <c r="O853" s="457"/>
      <c r="P853" s="457"/>
      <c r="Q853" s="457"/>
      <c r="R853" s="457"/>
      <c r="S853" s="457"/>
      <c r="T853" s="457"/>
      <c r="U853" s="457"/>
      <c r="V853" s="457"/>
      <c r="W853" s="457"/>
      <c r="X853" s="457"/>
      <c r="Y853" s="457"/>
      <c r="Z853" s="457"/>
      <c r="AA853" s="457"/>
      <c r="AB853" s="457"/>
      <c r="AC853" s="457"/>
      <c r="AD853" s="457"/>
      <c r="AE853" s="457"/>
      <c r="AF853" s="457"/>
      <c r="AG853" s="457"/>
      <c r="AH853" s="457"/>
      <c r="AI853" s="457"/>
      <c r="AJ853" s="457"/>
      <c r="AK853" s="457"/>
      <c r="AL853" s="457"/>
      <c r="AM853" s="457"/>
      <c r="AN853" s="457"/>
      <c r="AO853" s="457"/>
      <c r="AP853" s="457"/>
      <c r="AQ853" s="457"/>
      <c r="AR853" s="457"/>
    </row>
    <row r="854" spans="1:44" ht="15.75" customHeight="1">
      <c r="A854" s="457"/>
      <c r="B854" s="487"/>
      <c r="C854" s="458"/>
      <c r="D854" s="458"/>
      <c r="E854" s="458"/>
      <c r="F854" s="457"/>
      <c r="G854" s="457"/>
      <c r="H854" s="457"/>
      <c r="I854" s="457"/>
      <c r="J854" s="457"/>
      <c r="K854" s="457"/>
      <c r="L854" s="457"/>
      <c r="M854" s="457"/>
      <c r="N854" s="457"/>
      <c r="O854" s="457"/>
      <c r="P854" s="457"/>
      <c r="Q854" s="457"/>
      <c r="R854" s="457"/>
      <c r="S854" s="457"/>
      <c r="T854" s="457"/>
      <c r="U854" s="457"/>
      <c r="V854" s="457"/>
      <c r="W854" s="457"/>
      <c r="X854" s="457"/>
      <c r="Y854" s="457"/>
      <c r="Z854" s="457"/>
      <c r="AA854" s="457"/>
      <c r="AB854" s="457"/>
      <c r="AC854" s="457"/>
      <c r="AD854" s="457"/>
      <c r="AE854" s="457"/>
      <c r="AF854" s="457"/>
      <c r="AG854" s="457"/>
      <c r="AH854" s="457"/>
      <c r="AI854" s="457"/>
      <c r="AJ854" s="457"/>
      <c r="AK854" s="457"/>
      <c r="AL854" s="457"/>
      <c r="AM854" s="457"/>
      <c r="AN854" s="457"/>
      <c r="AO854" s="457"/>
      <c r="AP854" s="457"/>
      <c r="AQ854" s="457"/>
      <c r="AR854" s="457"/>
    </row>
    <row r="855" spans="1:44" ht="15.75" customHeight="1">
      <c r="A855" s="457"/>
      <c r="B855" s="487"/>
      <c r="C855" s="458"/>
      <c r="D855" s="458"/>
      <c r="E855" s="458"/>
      <c r="F855" s="457"/>
      <c r="G855" s="457"/>
      <c r="H855" s="457"/>
      <c r="I855" s="457"/>
      <c r="J855" s="457"/>
      <c r="K855" s="457"/>
      <c r="L855" s="457"/>
      <c r="M855" s="457"/>
      <c r="N855" s="457"/>
      <c r="O855" s="457"/>
      <c r="P855" s="457"/>
      <c r="Q855" s="457"/>
      <c r="R855" s="457"/>
      <c r="S855" s="457"/>
      <c r="T855" s="457"/>
      <c r="U855" s="457"/>
      <c r="V855" s="457"/>
      <c r="W855" s="457"/>
      <c r="X855" s="457"/>
      <c r="Y855" s="457"/>
      <c r="Z855" s="457"/>
      <c r="AA855" s="457"/>
      <c r="AB855" s="457"/>
      <c r="AC855" s="457"/>
      <c r="AD855" s="457"/>
      <c r="AE855" s="457"/>
      <c r="AF855" s="457"/>
      <c r="AG855" s="457"/>
      <c r="AH855" s="457"/>
      <c r="AI855" s="457"/>
      <c r="AJ855" s="457"/>
      <c r="AK855" s="457"/>
      <c r="AL855" s="457"/>
      <c r="AM855" s="457"/>
      <c r="AN855" s="457"/>
      <c r="AO855" s="457"/>
      <c r="AP855" s="457"/>
      <c r="AQ855" s="457"/>
      <c r="AR855" s="457"/>
    </row>
    <row r="856" spans="1:44" ht="15.75" customHeight="1">
      <c r="A856" s="457"/>
      <c r="B856" s="487"/>
      <c r="C856" s="458"/>
      <c r="D856" s="458"/>
      <c r="E856" s="458"/>
      <c r="F856" s="457"/>
      <c r="G856" s="457"/>
      <c r="H856" s="457"/>
      <c r="I856" s="457"/>
      <c r="J856" s="457"/>
      <c r="K856" s="457"/>
      <c r="L856" s="457"/>
      <c r="M856" s="457"/>
      <c r="N856" s="457"/>
      <c r="O856" s="457"/>
      <c r="P856" s="457"/>
      <c r="Q856" s="457"/>
      <c r="R856" s="457"/>
      <c r="S856" s="457"/>
      <c r="T856" s="457"/>
      <c r="U856" s="457"/>
      <c r="V856" s="457"/>
      <c r="W856" s="457"/>
      <c r="X856" s="457"/>
      <c r="Y856" s="457"/>
      <c r="Z856" s="457"/>
      <c r="AA856" s="457"/>
      <c r="AB856" s="457"/>
      <c r="AC856" s="457"/>
      <c r="AD856" s="457"/>
      <c r="AE856" s="457"/>
      <c r="AF856" s="457"/>
      <c r="AG856" s="457"/>
      <c r="AH856" s="457"/>
      <c r="AI856" s="457"/>
      <c r="AJ856" s="457"/>
      <c r="AK856" s="457"/>
      <c r="AL856" s="457"/>
      <c r="AM856" s="457"/>
      <c r="AN856" s="457"/>
      <c r="AO856" s="457"/>
      <c r="AP856" s="457"/>
      <c r="AQ856" s="457"/>
      <c r="AR856" s="457"/>
    </row>
    <row r="857" spans="1:44" ht="15.75" customHeight="1">
      <c r="A857" s="457"/>
      <c r="B857" s="487"/>
      <c r="C857" s="458"/>
      <c r="D857" s="458"/>
      <c r="E857" s="458"/>
      <c r="F857" s="457"/>
      <c r="G857" s="457"/>
      <c r="H857" s="457"/>
      <c r="I857" s="457"/>
      <c r="J857" s="457"/>
      <c r="K857" s="457"/>
      <c r="L857" s="457"/>
      <c r="M857" s="457"/>
      <c r="N857" s="457"/>
      <c r="O857" s="457"/>
      <c r="P857" s="457"/>
      <c r="Q857" s="457"/>
      <c r="R857" s="457"/>
      <c r="S857" s="457"/>
      <c r="T857" s="457"/>
      <c r="U857" s="457"/>
      <c r="V857" s="457"/>
      <c r="W857" s="457"/>
      <c r="X857" s="457"/>
      <c r="Y857" s="457"/>
      <c r="Z857" s="457"/>
      <c r="AA857" s="457"/>
      <c r="AB857" s="457"/>
      <c r="AC857" s="457"/>
      <c r="AD857" s="457"/>
      <c r="AE857" s="457"/>
      <c r="AF857" s="457"/>
      <c r="AG857" s="457"/>
      <c r="AH857" s="457"/>
      <c r="AI857" s="457"/>
      <c r="AJ857" s="457"/>
      <c r="AK857" s="457"/>
      <c r="AL857" s="457"/>
      <c r="AM857" s="457"/>
      <c r="AN857" s="457"/>
      <c r="AO857" s="457"/>
      <c r="AP857" s="457"/>
      <c r="AQ857" s="457"/>
      <c r="AR857" s="457"/>
    </row>
    <row r="858" spans="1:44" ht="15.75" customHeight="1">
      <c r="A858" s="457"/>
      <c r="B858" s="487"/>
      <c r="C858" s="458"/>
      <c r="D858" s="458"/>
      <c r="E858" s="458"/>
      <c r="F858" s="457"/>
      <c r="G858" s="457"/>
      <c r="H858" s="457"/>
      <c r="I858" s="457"/>
      <c r="J858" s="457"/>
      <c r="K858" s="457"/>
      <c r="L858" s="457"/>
      <c r="M858" s="457"/>
      <c r="N858" s="457"/>
      <c r="O858" s="457"/>
      <c r="P858" s="457"/>
      <c r="Q858" s="457"/>
      <c r="R858" s="457"/>
      <c r="S858" s="457"/>
      <c r="T858" s="457"/>
      <c r="U858" s="457"/>
      <c r="V858" s="457"/>
      <c r="W858" s="457"/>
      <c r="X858" s="457"/>
      <c r="Y858" s="457"/>
      <c r="Z858" s="457"/>
      <c r="AA858" s="457"/>
      <c r="AB858" s="457"/>
      <c r="AC858" s="457"/>
      <c r="AD858" s="457"/>
      <c r="AE858" s="457"/>
      <c r="AF858" s="457"/>
      <c r="AG858" s="457"/>
      <c r="AH858" s="457"/>
      <c r="AI858" s="457"/>
      <c r="AJ858" s="457"/>
      <c r="AK858" s="457"/>
      <c r="AL858" s="457"/>
      <c r="AM858" s="457"/>
      <c r="AN858" s="457"/>
      <c r="AO858" s="457"/>
      <c r="AP858" s="457"/>
      <c r="AQ858" s="457"/>
      <c r="AR858" s="457"/>
    </row>
    <row r="859" spans="1:44" ht="15.75" customHeight="1">
      <c r="A859" s="457"/>
      <c r="B859" s="487"/>
      <c r="C859" s="458"/>
      <c r="D859" s="458"/>
      <c r="E859" s="458"/>
      <c r="F859" s="457"/>
      <c r="G859" s="457"/>
      <c r="H859" s="457"/>
      <c r="I859" s="457"/>
      <c r="J859" s="457"/>
      <c r="K859" s="457"/>
      <c r="L859" s="457"/>
      <c r="M859" s="457"/>
      <c r="N859" s="457"/>
      <c r="O859" s="457"/>
      <c r="P859" s="457"/>
      <c r="Q859" s="457"/>
      <c r="R859" s="457"/>
      <c r="S859" s="457"/>
      <c r="T859" s="457"/>
      <c r="U859" s="457"/>
      <c r="V859" s="457"/>
      <c r="W859" s="457"/>
      <c r="X859" s="457"/>
      <c r="Y859" s="457"/>
      <c r="Z859" s="457"/>
      <c r="AA859" s="457"/>
      <c r="AB859" s="457"/>
      <c r="AC859" s="457"/>
      <c r="AD859" s="457"/>
      <c r="AE859" s="457"/>
      <c r="AF859" s="457"/>
      <c r="AG859" s="457"/>
      <c r="AH859" s="457"/>
      <c r="AI859" s="457"/>
      <c r="AJ859" s="457"/>
      <c r="AK859" s="457"/>
      <c r="AL859" s="457"/>
      <c r="AM859" s="457"/>
      <c r="AN859" s="457"/>
      <c r="AO859" s="457"/>
      <c r="AP859" s="457"/>
      <c r="AQ859" s="457"/>
      <c r="AR859" s="457"/>
    </row>
    <row r="860" spans="1:44" ht="15.75" customHeight="1">
      <c r="A860" s="457"/>
      <c r="B860" s="487"/>
      <c r="C860" s="458"/>
      <c r="D860" s="458"/>
      <c r="E860" s="458"/>
      <c r="F860" s="457"/>
      <c r="G860" s="457"/>
      <c r="H860" s="457"/>
      <c r="I860" s="457"/>
      <c r="J860" s="457"/>
      <c r="K860" s="457"/>
      <c r="L860" s="457"/>
      <c r="M860" s="457"/>
      <c r="N860" s="457"/>
      <c r="O860" s="457"/>
      <c r="P860" s="457"/>
      <c r="Q860" s="457"/>
      <c r="R860" s="457"/>
      <c r="S860" s="457"/>
      <c r="T860" s="457"/>
      <c r="U860" s="457"/>
      <c r="V860" s="457"/>
      <c r="W860" s="457"/>
      <c r="X860" s="457"/>
      <c r="Y860" s="457"/>
      <c r="Z860" s="457"/>
      <c r="AA860" s="457"/>
      <c r="AB860" s="457"/>
      <c r="AC860" s="457"/>
      <c r="AD860" s="457"/>
      <c r="AE860" s="457"/>
      <c r="AF860" s="457"/>
      <c r="AG860" s="457"/>
      <c r="AH860" s="457"/>
      <c r="AI860" s="457"/>
      <c r="AJ860" s="457"/>
      <c r="AK860" s="457"/>
      <c r="AL860" s="457"/>
      <c r="AM860" s="457"/>
      <c r="AN860" s="457"/>
      <c r="AO860" s="457"/>
      <c r="AP860" s="457"/>
      <c r="AQ860" s="457"/>
      <c r="AR860" s="457"/>
    </row>
    <row r="861" spans="1:44" ht="15.75" customHeight="1">
      <c r="A861" s="457"/>
      <c r="B861" s="487"/>
      <c r="C861" s="458"/>
      <c r="D861" s="458"/>
      <c r="E861" s="458"/>
      <c r="F861" s="457"/>
      <c r="G861" s="457"/>
      <c r="H861" s="457"/>
      <c r="I861" s="457"/>
      <c r="J861" s="457"/>
      <c r="K861" s="457"/>
      <c r="L861" s="457"/>
      <c r="M861" s="457"/>
      <c r="N861" s="457"/>
      <c r="O861" s="457"/>
      <c r="P861" s="457"/>
      <c r="Q861" s="457"/>
      <c r="R861" s="457"/>
      <c r="S861" s="457"/>
      <c r="T861" s="457"/>
      <c r="U861" s="457"/>
      <c r="V861" s="457"/>
      <c r="W861" s="457"/>
      <c r="X861" s="457"/>
      <c r="Y861" s="457"/>
      <c r="Z861" s="457"/>
      <c r="AA861" s="457"/>
      <c r="AB861" s="457"/>
      <c r="AC861" s="457"/>
      <c r="AD861" s="457"/>
      <c r="AE861" s="457"/>
      <c r="AF861" s="457"/>
      <c r="AG861" s="457"/>
      <c r="AH861" s="457"/>
      <c r="AI861" s="457"/>
      <c r="AJ861" s="457"/>
      <c r="AK861" s="457"/>
      <c r="AL861" s="457"/>
      <c r="AM861" s="457"/>
      <c r="AN861" s="457"/>
      <c r="AO861" s="457"/>
      <c r="AP861" s="457"/>
      <c r="AQ861" s="457"/>
      <c r="AR861" s="457"/>
    </row>
    <row r="862" spans="1:44" ht="15.75" customHeight="1">
      <c r="A862" s="457"/>
      <c r="B862" s="487"/>
      <c r="C862" s="458"/>
      <c r="D862" s="458"/>
      <c r="E862" s="458"/>
      <c r="F862" s="457"/>
      <c r="G862" s="457"/>
      <c r="H862" s="457"/>
      <c r="I862" s="457"/>
      <c r="J862" s="457"/>
      <c r="K862" s="457"/>
      <c r="L862" s="457"/>
      <c r="M862" s="457"/>
      <c r="N862" s="457"/>
      <c r="O862" s="457"/>
      <c r="P862" s="457"/>
      <c r="Q862" s="457"/>
      <c r="R862" s="457"/>
      <c r="S862" s="457"/>
      <c r="T862" s="457"/>
      <c r="U862" s="457"/>
      <c r="V862" s="457"/>
      <c r="W862" s="457"/>
      <c r="X862" s="457"/>
      <c r="Y862" s="457"/>
      <c r="Z862" s="457"/>
      <c r="AA862" s="457"/>
      <c r="AB862" s="457"/>
      <c r="AC862" s="457"/>
      <c r="AD862" s="457"/>
      <c r="AE862" s="457"/>
      <c r="AF862" s="457"/>
      <c r="AG862" s="457"/>
      <c r="AH862" s="457"/>
      <c r="AI862" s="457"/>
      <c r="AJ862" s="457"/>
      <c r="AK862" s="457"/>
      <c r="AL862" s="457"/>
      <c r="AM862" s="457"/>
      <c r="AN862" s="457"/>
      <c r="AO862" s="457"/>
      <c r="AP862" s="457"/>
      <c r="AQ862" s="457"/>
      <c r="AR862" s="457"/>
    </row>
    <row r="863" spans="1:44" ht="15.75" customHeight="1">
      <c r="A863" s="457"/>
      <c r="B863" s="487"/>
      <c r="C863" s="458"/>
      <c r="D863" s="458"/>
      <c r="E863" s="458"/>
      <c r="F863" s="457"/>
      <c r="G863" s="457"/>
      <c r="H863" s="457"/>
      <c r="I863" s="457"/>
      <c r="J863" s="457"/>
      <c r="K863" s="457"/>
      <c r="L863" s="457"/>
      <c r="M863" s="457"/>
      <c r="N863" s="457"/>
      <c r="O863" s="457"/>
      <c r="P863" s="457"/>
      <c r="Q863" s="457"/>
      <c r="R863" s="457"/>
      <c r="S863" s="457"/>
      <c r="T863" s="457"/>
      <c r="U863" s="457"/>
      <c r="V863" s="457"/>
      <c r="W863" s="457"/>
      <c r="X863" s="457"/>
      <c r="Y863" s="457"/>
      <c r="Z863" s="457"/>
      <c r="AA863" s="457"/>
      <c r="AB863" s="457"/>
      <c r="AC863" s="457"/>
      <c r="AD863" s="457"/>
      <c r="AE863" s="457"/>
      <c r="AF863" s="457"/>
      <c r="AG863" s="457"/>
      <c r="AH863" s="457"/>
      <c r="AI863" s="457"/>
      <c r="AJ863" s="457"/>
      <c r="AK863" s="457"/>
      <c r="AL863" s="457"/>
      <c r="AM863" s="457"/>
      <c r="AN863" s="457"/>
      <c r="AO863" s="457"/>
      <c r="AP863" s="457"/>
      <c r="AQ863" s="457"/>
      <c r="AR863" s="457"/>
    </row>
    <row r="864" spans="1:44" ht="15.75" customHeight="1">
      <c r="A864" s="457"/>
      <c r="B864" s="487"/>
      <c r="C864" s="458"/>
      <c r="D864" s="458"/>
      <c r="E864" s="458"/>
      <c r="F864" s="457"/>
      <c r="G864" s="457"/>
      <c r="H864" s="457"/>
      <c r="I864" s="457"/>
      <c r="J864" s="457"/>
      <c r="K864" s="457"/>
      <c r="L864" s="457"/>
      <c r="M864" s="457"/>
      <c r="N864" s="457"/>
      <c r="O864" s="457"/>
      <c r="P864" s="457"/>
      <c r="Q864" s="457"/>
      <c r="R864" s="457"/>
      <c r="S864" s="457"/>
      <c r="T864" s="457"/>
      <c r="U864" s="457"/>
      <c r="V864" s="457"/>
      <c r="W864" s="457"/>
      <c r="X864" s="457"/>
      <c r="Y864" s="457"/>
      <c r="Z864" s="457"/>
      <c r="AA864" s="457"/>
      <c r="AB864" s="457"/>
      <c r="AC864" s="457"/>
      <c r="AD864" s="457"/>
      <c r="AE864" s="457"/>
      <c r="AF864" s="457"/>
      <c r="AG864" s="457"/>
      <c r="AH864" s="457"/>
      <c r="AI864" s="457"/>
      <c r="AJ864" s="457"/>
      <c r="AK864" s="457"/>
      <c r="AL864" s="457"/>
      <c r="AM864" s="457"/>
      <c r="AN864" s="457"/>
      <c r="AO864" s="457"/>
      <c r="AP864" s="457"/>
      <c r="AQ864" s="457"/>
      <c r="AR864" s="457"/>
    </row>
    <row r="865" spans="1:44" ht="15.75" customHeight="1">
      <c r="A865" s="457"/>
      <c r="B865" s="487"/>
      <c r="C865" s="458"/>
      <c r="D865" s="458"/>
      <c r="E865" s="458"/>
      <c r="F865" s="457"/>
      <c r="G865" s="457"/>
      <c r="H865" s="457"/>
      <c r="I865" s="457"/>
      <c r="J865" s="457"/>
      <c r="K865" s="457"/>
      <c r="L865" s="457"/>
      <c r="M865" s="457"/>
      <c r="N865" s="457"/>
      <c r="O865" s="457"/>
      <c r="P865" s="457"/>
      <c r="Q865" s="457"/>
      <c r="R865" s="457"/>
      <c r="S865" s="457"/>
      <c r="T865" s="457"/>
      <c r="U865" s="457"/>
      <c r="V865" s="457"/>
      <c r="W865" s="457"/>
      <c r="X865" s="457"/>
      <c r="Y865" s="457"/>
      <c r="Z865" s="457"/>
      <c r="AA865" s="457"/>
      <c r="AB865" s="457"/>
      <c r="AC865" s="457"/>
      <c r="AD865" s="457"/>
      <c r="AE865" s="457"/>
      <c r="AF865" s="457"/>
      <c r="AG865" s="457"/>
      <c r="AH865" s="457"/>
      <c r="AI865" s="457"/>
      <c r="AJ865" s="457"/>
      <c r="AK865" s="457"/>
      <c r="AL865" s="457"/>
      <c r="AM865" s="457"/>
      <c r="AN865" s="457"/>
      <c r="AO865" s="457"/>
      <c r="AP865" s="457"/>
      <c r="AQ865" s="457"/>
      <c r="AR865" s="457"/>
    </row>
    <row r="866" spans="1:44" ht="15.75" customHeight="1">
      <c r="A866" s="457"/>
      <c r="B866" s="487"/>
      <c r="C866" s="458"/>
      <c r="D866" s="458"/>
      <c r="E866" s="458"/>
      <c r="F866" s="457"/>
      <c r="G866" s="457"/>
      <c r="H866" s="457"/>
      <c r="I866" s="457"/>
      <c r="J866" s="457"/>
      <c r="K866" s="457"/>
      <c r="L866" s="457"/>
      <c r="M866" s="457"/>
      <c r="N866" s="457"/>
      <c r="O866" s="457"/>
      <c r="P866" s="457"/>
      <c r="Q866" s="457"/>
      <c r="R866" s="457"/>
      <c r="S866" s="457"/>
      <c r="T866" s="457"/>
      <c r="U866" s="457"/>
      <c r="V866" s="457"/>
      <c r="W866" s="457"/>
      <c r="X866" s="457"/>
      <c r="Y866" s="457"/>
      <c r="Z866" s="457"/>
      <c r="AA866" s="457"/>
      <c r="AB866" s="457"/>
      <c r="AC866" s="457"/>
      <c r="AD866" s="457"/>
      <c r="AE866" s="457"/>
      <c r="AF866" s="457"/>
      <c r="AG866" s="457"/>
      <c r="AH866" s="457"/>
      <c r="AI866" s="457"/>
      <c r="AJ866" s="457"/>
      <c r="AK866" s="457"/>
      <c r="AL866" s="457"/>
      <c r="AM866" s="457"/>
      <c r="AN866" s="457"/>
      <c r="AO866" s="457"/>
      <c r="AP866" s="457"/>
      <c r="AQ866" s="457"/>
      <c r="AR866" s="457"/>
    </row>
    <row r="867" spans="1:44" ht="15.75" customHeight="1">
      <c r="A867" s="457"/>
      <c r="B867" s="487"/>
      <c r="C867" s="458"/>
      <c r="D867" s="458"/>
      <c r="E867" s="458"/>
      <c r="F867" s="457"/>
      <c r="G867" s="457"/>
      <c r="H867" s="457"/>
      <c r="I867" s="457"/>
      <c r="J867" s="457"/>
      <c r="K867" s="457"/>
      <c r="L867" s="457"/>
      <c r="M867" s="457"/>
      <c r="N867" s="457"/>
      <c r="O867" s="457"/>
      <c r="P867" s="457"/>
      <c r="Q867" s="457"/>
      <c r="R867" s="457"/>
      <c r="S867" s="457"/>
      <c r="T867" s="457"/>
      <c r="U867" s="457"/>
      <c r="V867" s="457"/>
      <c r="W867" s="457"/>
      <c r="X867" s="457"/>
      <c r="Y867" s="457"/>
      <c r="Z867" s="457"/>
      <c r="AA867" s="457"/>
      <c r="AB867" s="457"/>
      <c r="AC867" s="457"/>
      <c r="AD867" s="457"/>
      <c r="AE867" s="457"/>
      <c r="AF867" s="457"/>
      <c r="AG867" s="457"/>
      <c r="AH867" s="457"/>
      <c r="AI867" s="457"/>
      <c r="AJ867" s="457"/>
      <c r="AK867" s="457"/>
      <c r="AL867" s="457"/>
      <c r="AM867" s="457"/>
      <c r="AN867" s="457"/>
      <c r="AO867" s="457"/>
      <c r="AP867" s="457"/>
      <c r="AQ867" s="457"/>
      <c r="AR867" s="457"/>
    </row>
    <row r="868" spans="1:44" ht="15.75" customHeight="1">
      <c r="A868" s="457"/>
      <c r="B868" s="487"/>
      <c r="C868" s="458"/>
      <c r="D868" s="458"/>
      <c r="E868" s="458"/>
      <c r="F868" s="457"/>
      <c r="G868" s="457"/>
      <c r="H868" s="457"/>
      <c r="I868" s="457"/>
      <c r="J868" s="457"/>
      <c r="K868" s="457"/>
      <c r="L868" s="457"/>
      <c r="M868" s="457"/>
      <c r="N868" s="457"/>
      <c r="O868" s="457"/>
      <c r="P868" s="457"/>
      <c r="Q868" s="457"/>
      <c r="R868" s="457"/>
      <c r="S868" s="457"/>
      <c r="T868" s="457"/>
      <c r="U868" s="457"/>
      <c r="V868" s="457"/>
      <c r="W868" s="457"/>
      <c r="X868" s="457"/>
      <c r="Y868" s="457"/>
      <c r="Z868" s="457"/>
      <c r="AA868" s="457"/>
      <c r="AB868" s="457"/>
      <c r="AC868" s="457"/>
      <c r="AD868" s="457"/>
      <c r="AE868" s="457"/>
      <c r="AF868" s="457"/>
      <c r="AG868" s="457"/>
      <c r="AH868" s="457"/>
      <c r="AI868" s="457"/>
      <c r="AJ868" s="457"/>
      <c r="AK868" s="457"/>
      <c r="AL868" s="457"/>
      <c r="AM868" s="457"/>
      <c r="AN868" s="457"/>
      <c r="AO868" s="457"/>
      <c r="AP868" s="457"/>
      <c r="AQ868" s="457"/>
      <c r="AR868" s="457"/>
    </row>
    <row r="869" spans="1:44" ht="15.75" customHeight="1">
      <c r="A869" s="457"/>
      <c r="B869" s="487"/>
      <c r="C869" s="458"/>
      <c r="D869" s="458"/>
      <c r="E869" s="458"/>
      <c r="F869" s="457"/>
      <c r="G869" s="457"/>
      <c r="H869" s="457"/>
      <c r="I869" s="457"/>
      <c r="J869" s="457"/>
      <c r="K869" s="457"/>
      <c r="L869" s="457"/>
      <c r="M869" s="457"/>
      <c r="N869" s="457"/>
      <c r="O869" s="457"/>
      <c r="P869" s="457"/>
      <c r="Q869" s="457"/>
      <c r="R869" s="457"/>
      <c r="S869" s="457"/>
      <c r="T869" s="457"/>
      <c r="U869" s="457"/>
      <c r="V869" s="457"/>
      <c r="W869" s="457"/>
      <c r="X869" s="457"/>
      <c r="Y869" s="457"/>
      <c r="Z869" s="457"/>
      <c r="AA869" s="457"/>
      <c r="AB869" s="457"/>
      <c r="AC869" s="457"/>
      <c r="AD869" s="457"/>
      <c r="AE869" s="457"/>
      <c r="AF869" s="457"/>
      <c r="AG869" s="457"/>
      <c r="AH869" s="457"/>
      <c r="AI869" s="457"/>
      <c r="AJ869" s="457"/>
      <c r="AK869" s="457"/>
      <c r="AL869" s="457"/>
      <c r="AM869" s="457"/>
      <c r="AN869" s="457"/>
      <c r="AO869" s="457"/>
      <c r="AP869" s="457"/>
      <c r="AQ869" s="457"/>
      <c r="AR869" s="457"/>
    </row>
    <row r="870" spans="1:44" ht="15.75" customHeight="1">
      <c r="A870" s="457"/>
      <c r="B870" s="487"/>
      <c r="C870" s="458"/>
      <c r="D870" s="458"/>
      <c r="E870" s="458"/>
      <c r="F870" s="457"/>
      <c r="G870" s="457"/>
      <c r="H870" s="457"/>
      <c r="I870" s="457"/>
      <c r="J870" s="457"/>
      <c r="K870" s="457"/>
      <c r="L870" s="457"/>
      <c r="M870" s="457"/>
      <c r="N870" s="457"/>
      <c r="O870" s="457"/>
      <c r="P870" s="457"/>
      <c r="Q870" s="457"/>
      <c r="R870" s="457"/>
      <c r="S870" s="457"/>
      <c r="T870" s="457"/>
      <c r="U870" s="457"/>
      <c r="V870" s="457"/>
      <c r="W870" s="457"/>
      <c r="X870" s="457"/>
      <c r="Y870" s="457"/>
      <c r="Z870" s="457"/>
      <c r="AA870" s="457"/>
      <c r="AB870" s="457"/>
      <c r="AC870" s="457"/>
      <c r="AD870" s="457"/>
      <c r="AE870" s="457"/>
      <c r="AF870" s="457"/>
      <c r="AG870" s="457"/>
      <c r="AH870" s="457"/>
      <c r="AI870" s="457"/>
      <c r="AJ870" s="457"/>
      <c r="AK870" s="457"/>
      <c r="AL870" s="457"/>
      <c r="AM870" s="457"/>
      <c r="AN870" s="457"/>
      <c r="AO870" s="457"/>
      <c r="AP870" s="457"/>
      <c r="AQ870" s="457"/>
      <c r="AR870" s="457"/>
    </row>
    <row r="871" spans="1:44" ht="15.75" customHeight="1">
      <c r="A871" s="457"/>
      <c r="B871" s="487"/>
      <c r="C871" s="458"/>
      <c r="D871" s="458"/>
      <c r="E871" s="458"/>
      <c r="F871" s="457"/>
      <c r="G871" s="457"/>
      <c r="H871" s="457"/>
      <c r="I871" s="457"/>
      <c r="J871" s="457"/>
      <c r="K871" s="457"/>
      <c r="L871" s="457"/>
      <c r="M871" s="457"/>
      <c r="N871" s="457"/>
      <c r="O871" s="457"/>
      <c r="P871" s="457"/>
      <c r="Q871" s="457"/>
      <c r="R871" s="457"/>
      <c r="S871" s="457"/>
      <c r="T871" s="457"/>
      <c r="U871" s="457"/>
      <c r="V871" s="457"/>
      <c r="W871" s="457"/>
      <c r="X871" s="457"/>
      <c r="Y871" s="457"/>
      <c r="Z871" s="457"/>
      <c r="AA871" s="457"/>
      <c r="AB871" s="457"/>
      <c r="AC871" s="457"/>
      <c r="AD871" s="457"/>
      <c r="AE871" s="457"/>
      <c r="AF871" s="457"/>
      <c r="AG871" s="457"/>
      <c r="AH871" s="457"/>
      <c r="AI871" s="457"/>
      <c r="AJ871" s="457"/>
      <c r="AK871" s="457"/>
      <c r="AL871" s="457"/>
      <c r="AM871" s="457"/>
      <c r="AN871" s="457"/>
      <c r="AO871" s="457"/>
      <c r="AP871" s="457"/>
      <c r="AQ871" s="457"/>
      <c r="AR871" s="457"/>
    </row>
    <row r="872" spans="1:44" ht="15.75" customHeight="1">
      <c r="A872" s="457"/>
      <c r="B872" s="487"/>
      <c r="C872" s="458"/>
      <c r="D872" s="458"/>
      <c r="E872" s="458"/>
      <c r="F872" s="457"/>
      <c r="G872" s="457"/>
      <c r="H872" s="457"/>
      <c r="I872" s="457"/>
      <c r="J872" s="457"/>
      <c r="K872" s="457"/>
      <c r="L872" s="457"/>
      <c r="M872" s="457"/>
      <c r="N872" s="457"/>
      <c r="O872" s="457"/>
      <c r="P872" s="457"/>
      <c r="Q872" s="457"/>
      <c r="R872" s="457"/>
      <c r="S872" s="457"/>
      <c r="T872" s="457"/>
      <c r="U872" s="457"/>
      <c r="V872" s="457"/>
      <c r="W872" s="457"/>
      <c r="X872" s="457"/>
      <c r="Y872" s="457"/>
      <c r="Z872" s="457"/>
      <c r="AA872" s="457"/>
      <c r="AB872" s="457"/>
      <c r="AC872" s="457"/>
      <c r="AD872" s="457"/>
      <c r="AE872" s="457"/>
      <c r="AF872" s="457"/>
      <c r="AG872" s="457"/>
      <c r="AH872" s="457"/>
      <c r="AI872" s="457"/>
      <c r="AJ872" s="457"/>
      <c r="AK872" s="457"/>
      <c r="AL872" s="457"/>
      <c r="AM872" s="457"/>
      <c r="AN872" s="457"/>
      <c r="AO872" s="457"/>
      <c r="AP872" s="457"/>
      <c r="AQ872" s="457"/>
      <c r="AR872" s="457"/>
    </row>
    <row r="873" spans="1:44" ht="15.75" customHeight="1">
      <c r="A873" s="457"/>
      <c r="B873" s="487"/>
      <c r="C873" s="458"/>
      <c r="D873" s="458"/>
      <c r="E873" s="458"/>
      <c r="F873" s="457"/>
      <c r="G873" s="457"/>
      <c r="H873" s="457"/>
      <c r="I873" s="457"/>
      <c r="J873" s="457"/>
      <c r="K873" s="457"/>
      <c r="L873" s="457"/>
      <c r="M873" s="457"/>
      <c r="N873" s="457"/>
      <c r="O873" s="457"/>
      <c r="P873" s="457"/>
      <c r="Q873" s="457"/>
      <c r="R873" s="457"/>
      <c r="S873" s="457"/>
      <c r="T873" s="457"/>
      <c r="U873" s="457"/>
      <c r="V873" s="457"/>
      <c r="W873" s="457"/>
      <c r="X873" s="457"/>
      <c r="Y873" s="457"/>
      <c r="Z873" s="457"/>
      <c r="AA873" s="457"/>
      <c r="AB873" s="457"/>
      <c r="AC873" s="457"/>
      <c r="AD873" s="457"/>
      <c r="AE873" s="457"/>
      <c r="AF873" s="457"/>
      <c r="AG873" s="457"/>
      <c r="AH873" s="457"/>
      <c r="AI873" s="457"/>
      <c r="AJ873" s="457"/>
      <c r="AK873" s="457"/>
      <c r="AL873" s="457"/>
      <c r="AM873" s="457"/>
      <c r="AN873" s="457"/>
      <c r="AO873" s="457"/>
      <c r="AP873" s="457"/>
      <c r="AQ873" s="457"/>
      <c r="AR873" s="457"/>
    </row>
    <row r="874" spans="1:44" ht="15.75" customHeight="1">
      <c r="A874" s="457"/>
      <c r="B874" s="487"/>
      <c r="C874" s="458"/>
      <c r="D874" s="458"/>
      <c r="E874" s="458"/>
      <c r="F874" s="457"/>
      <c r="G874" s="457"/>
      <c r="H874" s="457"/>
      <c r="I874" s="457"/>
      <c r="J874" s="457"/>
      <c r="K874" s="457"/>
      <c r="L874" s="457"/>
      <c r="M874" s="457"/>
      <c r="N874" s="457"/>
      <c r="O874" s="457"/>
      <c r="P874" s="457"/>
      <c r="Q874" s="457"/>
      <c r="R874" s="457"/>
      <c r="S874" s="457"/>
      <c r="T874" s="457"/>
      <c r="U874" s="457"/>
      <c r="V874" s="457"/>
      <c r="W874" s="457"/>
      <c r="X874" s="457"/>
      <c r="Y874" s="457"/>
      <c r="Z874" s="457"/>
      <c r="AA874" s="457"/>
      <c r="AB874" s="457"/>
      <c r="AC874" s="457"/>
      <c r="AD874" s="457"/>
      <c r="AE874" s="457"/>
      <c r="AF874" s="457"/>
      <c r="AG874" s="457"/>
      <c r="AH874" s="457"/>
      <c r="AI874" s="457"/>
      <c r="AJ874" s="457"/>
      <c r="AK874" s="457"/>
      <c r="AL874" s="457"/>
      <c r="AM874" s="457"/>
      <c r="AN874" s="457"/>
      <c r="AO874" s="457"/>
      <c r="AP874" s="457"/>
      <c r="AQ874" s="457"/>
      <c r="AR874" s="457"/>
    </row>
    <row r="875" spans="1:44" ht="15.75" customHeight="1">
      <c r="A875" s="457"/>
      <c r="B875" s="487"/>
      <c r="C875" s="458"/>
      <c r="D875" s="458"/>
      <c r="E875" s="458"/>
      <c r="F875" s="457"/>
      <c r="G875" s="457"/>
      <c r="H875" s="457"/>
      <c r="I875" s="457"/>
      <c r="J875" s="457"/>
      <c r="K875" s="457"/>
      <c r="L875" s="457"/>
      <c r="M875" s="457"/>
      <c r="N875" s="457"/>
      <c r="O875" s="457"/>
      <c r="P875" s="457"/>
      <c r="Q875" s="457"/>
      <c r="R875" s="457"/>
      <c r="S875" s="457"/>
      <c r="T875" s="457"/>
      <c r="U875" s="457"/>
      <c r="V875" s="457"/>
      <c r="W875" s="457"/>
      <c r="X875" s="457"/>
      <c r="Y875" s="457"/>
      <c r="Z875" s="457"/>
      <c r="AA875" s="457"/>
      <c r="AB875" s="457"/>
      <c r="AC875" s="457"/>
      <c r="AD875" s="457"/>
      <c r="AE875" s="457"/>
      <c r="AF875" s="457"/>
      <c r="AG875" s="457"/>
      <c r="AH875" s="457"/>
      <c r="AI875" s="457"/>
      <c r="AJ875" s="457"/>
      <c r="AK875" s="457"/>
      <c r="AL875" s="457"/>
      <c r="AM875" s="457"/>
      <c r="AN875" s="457"/>
      <c r="AO875" s="457"/>
      <c r="AP875" s="457"/>
      <c r="AQ875" s="457"/>
      <c r="AR875" s="457"/>
    </row>
    <row r="876" spans="1:44" ht="15.75" customHeight="1">
      <c r="A876" s="457"/>
      <c r="B876" s="487"/>
      <c r="C876" s="458"/>
      <c r="D876" s="458"/>
      <c r="E876" s="458"/>
      <c r="F876" s="457"/>
      <c r="G876" s="457"/>
      <c r="H876" s="457"/>
      <c r="I876" s="457"/>
      <c r="J876" s="457"/>
      <c r="K876" s="457"/>
      <c r="L876" s="457"/>
      <c r="M876" s="457"/>
      <c r="N876" s="457"/>
      <c r="O876" s="457"/>
      <c r="P876" s="457"/>
      <c r="Q876" s="457"/>
      <c r="R876" s="457"/>
      <c r="S876" s="457"/>
      <c r="T876" s="457"/>
      <c r="U876" s="457"/>
      <c r="V876" s="457"/>
      <c r="W876" s="457"/>
      <c r="X876" s="457"/>
      <c r="Y876" s="457"/>
      <c r="Z876" s="457"/>
      <c r="AA876" s="457"/>
      <c r="AB876" s="457"/>
      <c r="AC876" s="457"/>
      <c r="AD876" s="457"/>
      <c r="AE876" s="457"/>
      <c r="AF876" s="457"/>
      <c r="AG876" s="457"/>
      <c r="AH876" s="457"/>
      <c r="AI876" s="457"/>
      <c r="AJ876" s="457"/>
      <c r="AK876" s="457"/>
      <c r="AL876" s="457"/>
      <c r="AM876" s="457"/>
      <c r="AN876" s="457"/>
      <c r="AO876" s="457"/>
      <c r="AP876" s="457"/>
      <c r="AQ876" s="457"/>
      <c r="AR876" s="457"/>
    </row>
    <row r="877" spans="1:44" ht="15.75" customHeight="1">
      <c r="A877" s="457"/>
      <c r="B877" s="487"/>
      <c r="C877" s="458"/>
      <c r="D877" s="458"/>
      <c r="E877" s="458"/>
      <c r="F877" s="457"/>
      <c r="G877" s="457"/>
      <c r="H877" s="457"/>
      <c r="I877" s="457"/>
      <c r="J877" s="457"/>
      <c r="K877" s="457"/>
      <c r="L877" s="457"/>
      <c r="M877" s="457"/>
      <c r="N877" s="457"/>
      <c r="O877" s="457"/>
      <c r="P877" s="457"/>
      <c r="Q877" s="457"/>
      <c r="R877" s="457"/>
      <c r="S877" s="457"/>
      <c r="T877" s="457"/>
      <c r="U877" s="457"/>
      <c r="V877" s="457"/>
      <c r="W877" s="457"/>
      <c r="X877" s="457"/>
      <c r="Y877" s="457"/>
      <c r="Z877" s="457"/>
      <c r="AA877" s="457"/>
      <c r="AB877" s="457"/>
      <c r="AC877" s="457"/>
      <c r="AD877" s="457"/>
      <c r="AE877" s="457"/>
      <c r="AF877" s="457"/>
      <c r="AG877" s="457"/>
      <c r="AH877" s="457"/>
      <c r="AI877" s="457"/>
      <c r="AJ877" s="457"/>
      <c r="AK877" s="457"/>
      <c r="AL877" s="457"/>
      <c r="AM877" s="457"/>
      <c r="AN877" s="457"/>
      <c r="AO877" s="457"/>
      <c r="AP877" s="457"/>
      <c r="AQ877" s="457"/>
      <c r="AR877" s="457"/>
    </row>
    <row r="878" spans="1:44" ht="15.75" customHeight="1">
      <c r="A878" s="457"/>
      <c r="B878" s="487"/>
      <c r="C878" s="458"/>
      <c r="D878" s="458"/>
      <c r="E878" s="458"/>
      <c r="F878" s="457"/>
      <c r="G878" s="457"/>
      <c r="H878" s="457"/>
      <c r="I878" s="457"/>
      <c r="J878" s="457"/>
      <c r="K878" s="457"/>
      <c r="L878" s="457"/>
      <c r="M878" s="457"/>
      <c r="N878" s="457"/>
      <c r="O878" s="457"/>
      <c r="P878" s="457"/>
      <c r="Q878" s="457"/>
      <c r="R878" s="457"/>
      <c r="S878" s="457"/>
      <c r="T878" s="457"/>
      <c r="U878" s="457"/>
      <c r="V878" s="457"/>
      <c r="W878" s="457"/>
      <c r="X878" s="457"/>
      <c r="Y878" s="457"/>
      <c r="Z878" s="457"/>
      <c r="AA878" s="457"/>
      <c r="AB878" s="457"/>
      <c r="AC878" s="457"/>
      <c r="AD878" s="457"/>
      <c r="AE878" s="457"/>
      <c r="AF878" s="457"/>
      <c r="AG878" s="457"/>
      <c r="AH878" s="457"/>
      <c r="AI878" s="457"/>
      <c r="AJ878" s="457"/>
      <c r="AK878" s="457"/>
      <c r="AL878" s="457"/>
      <c r="AM878" s="457"/>
      <c r="AN878" s="457"/>
      <c r="AO878" s="457"/>
      <c r="AP878" s="457"/>
      <c r="AQ878" s="457"/>
      <c r="AR878" s="457"/>
    </row>
    <row r="879" spans="1:44" ht="15.75" customHeight="1">
      <c r="A879" s="457"/>
      <c r="B879" s="487"/>
      <c r="C879" s="458"/>
      <c r="D879" s="458"/>
      <c r="E879" s="458"/>
      <c r="F879" s="457"/>
      <c r="G879" s="457"/>
      <c r="H879" s="457"/>
      <c r="I879" s="457"/>
      <c r="J879" s="457"/>
      <c r="K879" s="457"/>
      <c r="L879" s="457"/>
      <c r="M879" s="457"/>
      <c r="N879" s="457"/>
      <c r="O879" s="457"/>
      <c r="P879" s="457"/>
      <c r="Q879" s="457"/>
      <c r="R879" s="457"/>
      <c r="S879" s="457"/>
      <c r="T879" s="457"/>
      <c r="U879" s="457"/>
      <c r="V879" s="457"/>
      <c r="W879" s="457"/>
      <c r="X879" s="457"/>
      <c r="Y879" s="457"/>
      <c r="Z879" s="457"/>
      <c r="AA879" s="457"/>
      <c r="AB879" s="457"/>
      <c r="AC879" s="457"/>
      <c r="AD879" s="457"/>
      <c r="AE879" s="457"/>
      <c r="AF879" s="457"/>
      <c r="AG879" s="457"/>
      <c r="AH879" s="457"/>
      <c r="AI879" s="457"/>
      <c r="AJ879" s="457"/>
      <c r="AK879" s="457"/>
      <c r="AL879" s="457"/>
      <c r="AM879" s="457"/>
      <c r="AN879" s="457"/>
      <c r="AO879" s="457"/>
      <c r="AP879" s="457"/>
      <c r="AQ879" s="457"/>
      <c r="AR879" s="457"/>
    </row>
    <row r="880" spans="1:44" ht="15.75" customHeight="1">
      <c r="A880" s="457"/>
      <c r="B880" s="487"/>
      <c r="C880" s="458"/>
      <c r="D880" s="458"/>
      <c r="E880" s="458"/>
      <c r="F880" s="457"/>
      <c r="G880" s="457"/>
      <c r="H880" s="457"/>
      <c r="I880" s="457"/>
      <c r="J880" s="457"/>
      <c r="K880" s="457"/>
      <c r="L880" s="457"/>
      <c r="M880" s="457"/>
      <c r="N880" s="457"/>
      <c r="O880" s="457"/>
      <c r="P880" s="457"/>
      <c r="Q880" s="457"/>
      <c r="R880" s="457"/>
      <c r="S880" s="457"/>
      <c r="T880" s="457"/>
      <c r="U880" s="457"/>
      <c r="V880" s="457"/>
      <c r="W880" s="457"/>
      <c r="X880" s="457"/>
      <c r="Y880" s="457"/>
      <c r="Z880" s="457"/>
      <c r="AA880" s="457"/>
      <c r="AB880" s="457"/>
      <c r="AC880" s="457"/>
      <c r="AD880" s="457"/>
      <c r="AE880" s="457"/>
      <c r="AF880" s="457"/>
      <c r="AG880" s="457"/>
      <c r="AH880" s="457"/>
      <c r="AI880" s="457"/>
      <c r="AJ880" s="457"/>
      <c r="AK880" s="457"/>
      <c r="AL880" s="457"/>
      <c r="AM880" s="457"/>
      <c r="AN880" s="457"/>
      <c r="AO880" s="457"/>
      <c r="AP880" s="457"/>
      <c r="AQ880" s="457"/>
      <c r="AR880" s="457"/>
    </row>
    <row r="881" spans="1:44" ht="15.75" customHeight="1">
      <c r="A881" s="457"/>
      <c r="B881" s="487"/>
      <c r="C881" s="458"/>
      <c r="D881" s="458"/>
      <c r="E881" s="458"/>
      <c r="F881" s="457"/>
      <c r="G881" s="457"/>
      <c r="H881" s="457"/>
      <c r="I881" s="457"/>
      <c r="J881" s="457"/>
      <c r="K881" s="457"/>
      <c r="L881" s="457"/>
      <c r="M881" s="457"/>
      <c r="N881" s="457"/>
      <c r="O881" s="457"/>
      <c r="P881" s="457"/>
      <c r="Q881" s="457"/>
      <c r="R881" s="457"/>
      <c r="S881" s="457"/>
      <c r="T881" s="457"/>
      <c r="U881" s="457"/>
      <c r="V881" s="457"/>
      <c r="W881" s="457"/>
      <c r="X881" s="457"/>
      <c r="Y881" s="457"/>
      <c r="Z881" s="457"/>
      <c r="AA881" s="457"/>
      <c r="AB881" s="457"/>
      <c r="AC881" s="457"/>
      <c r="AD881" s="457"/>
      <c r="AE881" s="457"/>
      <c r="AF881" s="457"/>
      <c r="AG881" s="457"/>
      <c r="AH881" s="457"/>
      <c r="AI881" s="457"/>
      <c r="AJ881" s="457"/>
      <c r="AK881" s="457"/>
      <c r="AL881" s="457"/>
      <c r="AM881" s="457"/>
      <c r="AN881" s="457"/>
      <c r="AO881" s="457"/>
      <c r="AP881" s="457"/>
      <c r="AQ881" s="457"/>
      <c r="AR881" s="457"/>
    </row>
    <row r="882" spans="1:44" ht="15.75" customHeight="1">
      <c r="A882" s="457"/>
      <c r="B882" s="487"/>
      <c r="C882" s="458"/>
      <c r="D882" s="458"/>
      <c r="E882" s="458"/>
      <c r="F882" s="457"/>
      <c r="G882" s="457"/>
      <c r="H882" s="457"/>
      <c r="I882" s="457"/>
      <c r="J882" s="457"/>
      <c r="K882" s="457"/>
      <c r="L882" s="457"/>
      <c r="M882" s="457"/>
      <c r="N882" s="457"/>
      <c r="O882" s="457"/>
      <c r="P882" s="457"/>
      <c r="Q882" s="457"/>
      <c r="R882" s="457"/>
      <c r="S882" s="457"/>
      <c r="T882" s="457"/>
      <c r="U882" s="457"/>
      <c r="V882" s="457"/>
      <c r="W882" s="457"/>
      <c r="X882" s="457"/>
      <c r="Y882" s="457"/>
      <c r="Z882" s="457"/>
      <c r="AA882" s="457"/>
      <c r="AB882" s="457"/>
      <c r="AC882" s="457"/>
      <c r="AD882" s="457"/>
      <c r="AE882" s="457"/>
      <c r="AF882" s="457"/>
      <c r="AG882" s="457"/>
      <c r="AH882" s="457"/>
      <c r="AI882" s="457"/>
      <c r="AJ882" s="457"/>
      <c r="AK882" s="457"/>
      <c r="AL882" s="457"/>
      <c r="AM882" s="457"/>
      <c r="AN882" s="457"/>
      <c r="AO882" s="457"/>
      <c r="AP882" s="457"/>
      <c r="AQ882" s="457"/>
      <c r="AR882" s="457"/>
    </row>
    <row r="883" spans="1:44" ht="15.75" customHeight="1">
      <c r="A883" s="457"/>
      <c r="B883" s="487"/>
      <c r="C883" s="458"/>
      <c r="D883" s="458"/>
      <c r="E883" s="458"/>
      <c r="F883" s="457"/>
      <c r="G883" s="457"/>
      <c r="H883" s="457"/>
      <c r="I883" s="457"/>
      <c r="J883" s="457"/>
      <c r="K883" s="457"/>
      <c r="L883" s="457"/>
      <c r="M883" s="457"/>
      <c r="N883" s="457"/>
      <c r="O883" s="457"/>
      <c r="P883" s="457"/>
      <c r="Q883" s="457"/>
      <c r="R883" s="457"/>
      <c r="S883" s="457"/>
      <c r="T883" s="457"/>
      <c r="U883" s="457"/>
      <c r="V883" s="457"/>
      <c r="W883" s="457"/>
      <c r="X883" s="457"/>
      <c r="Y883" s="457"/>
      <c r="Z883" s="457"/>
      <c r="AA883" s="457"/>
      <c r="AB883" s="457"/>
      <c r="AC883" s="457"/>
      <c r="AD883" s="457"/>
      <c r="AE883" s="457"/>
      <c r="AF883" s="457"/>
      <c r="AG883" s="457"/>
      <c r="AH883" s="457"/>
      <c r="AI883" s="457"/>
      <c r="AJ883" s="457"/>
      <c r="AK883" s="457"/>
      <c r="AL883" s="457"/>
      <c r="AM883" s="457"/>
      <c r="AN883" s="457"/>
      <c r="AO883" s="457"/>
      <c r="AP883" s="457"/>
      <c r="AQ883" s="457"/>
      <c r="AR883" s="457"/>
    </row>
    <row r="884" spans="1:44" ht="15.75" customHeight="1">
      <c r="A884" s="457"/>
      <c r="B884" s="487"/>
      <c r="C884" s="458"/>
      <c r="D884" s="458"/>
      <c r="E884" s="458"/>
      <c r="F884" s="457"/>
      <c r="G884" s="457"/>
      <c r="H884" s="457"/>
      <c r="I884" s="457"/>
      <c r="J884" s="457"/>
      <c r="K884" s="457"/>
      <c r="L884" s="457"/>
      <c r="M884" s="457"/>
      <c r="N884" s="457"/>
      <c r="O884" s="457"/>
      <c r="P884" s="457"/>
      <c r="Q884" s="457"/>
      <c r="R884" s="457"/>
      <c r="S884" s="457"/>
      <c r="T884" s="457"/>
      <c r="U884" s="457"/>
      <c r="V884" s="457"/>
      <c r="W884" s="457"/>
      <c r="X884" s="457"/>
      <c r="Y884" s="457"/>
      <c r="Z884" s="457"/>
      <c r="AA884" s="457"/>
      <c r="AB884" s="457"/>
      <c r="AC884" s="457"/>
      <c r="AD884" s="457"/>
      <c r="AE884" s="457"/>
      <c r="AF884" s="457"/>
      <c r="AG884" s="457"/>
      <c r="AH884" s="457"/>
      <c r="AI884" s="457"/>
      <c r="AJ884" s="457"/>
      <c r="AK884" s="457"/>
      <c r="AL884" s="457"/>
      <c r="AM884" s="457"/>
      <c r="AN884" s="457"/>
      <c r="AO884" s="457"/>
      <c r="AP884" s="457"/>
      <c r="AQ884" s="457"/>
      <c r="AR884" s="457"/>
    </row>
    <row r="885" spans="1:44" ht="15.75" customHeight="1">
      <c r="A885" s="457"/>
      <c r="B885" s="487"/>
      <c r="C885" s="458"/>
      <c r="D885" s="458"/>
      <c r="E885" s="458"/>
      <c r="F885" s="457"/>
      <c r="G885" s="457"/>
      <c r="H885" s="457"/>
      <c r="I885" s="457"/>
      <c r="J885" s="457"/>
      <c r="K885" s="457"/>
      <c r="L885" s="457"/>
      <c r="M885" s="457"/>
      <c r="N885" s="457"/>
      <c r="O885" s="457"/>
      <c r="P885" s="457"/>
      <c r="Q885" s="457"/>
      <c r="R885" s="457"/>
      <c r="S885" s="457"/>
      <c r="T885" s="457"/>
      <c r="U885" s="457"/>
      <c r="V885" s="457"/>
      <c r="W885" s="457"/>
      <c r="X885" s="457"/>
      <c r="Y885" s="457"/>
      <c r="Z885" s="457"/>
      <c r="AA885" s="457"/>
      <c r="AB885" s="457"/>
      <c r="AC885" s="457"/>
      <c r="AD885" s="457"/>
      <c r="AE885" s="457"/>
      <c r="AF885" s="457"/>
      <c r="AG885" s="457"/>
      <c r="AH885" s="457"/>
      <c r="AI885" s="457"/>
      <c r="AJ885" s="457"/>
      <c r="AK885" s="457"/>
      <c r="AL885" s="457"/>
      <c r="AM885" s="457"/>
      <c r="AN885" s="457"/>
      <c r="AO885" s="457"/>
      <c r="AP885" s="457"/>
      <c r="AQ885" s="457"/>
      <c r="AR885" s="457"/>
    </row>
    <row r="886" spans="1:44" ht="15.75" customHeight="1">
      <c r="A886" s="457"/>
      <c r="B886" s="487"/>
      <c r="C886" s="458"/>
      <c r="D886" s="458"/>
      <c r="E886" s="458"/>
      <c r="F886" s="457"/>
      <c r="G886" s="457"/>
      <c r="H886" s="457"/>
      <c r="I886" s="457"/>
      <c r="J886" s="457"/>
      <c r="K886" s="457"/>
      <c r="L886" s="457"/>
      <c r="M886" s="457"/>
      <c r="N886" s="457"/>
      <c r="O886" s="457"/>
      <c r="P886" s="457"/>
      <c r="Q886" s="457"/>
      <c r="R886" s="457"/>
      <c r="S886" s="457"/>
      <c r="T886" s="457"/>
      <c r="U886" s="457"/>
      <c r="V886" s="457"/>
      <c r="W886" s="457"/>
      <c r="X886" s="457"/>
      <c r="Y886" s="457"/>
      <c r="Z886" s="457"/>
      <c r="AA886" s="457"/>
      <c r="AB886" s="457"/>
      <c r="AC886" s="457"/>
      <c r="AD886" s="457"/>
      <c r="AE886" s="457"/>
      <c r="AF886" s="457"/>
      <c r="AG886" s="457"/>
      <c r="AH886" s="457"/>
      <c r="AI886" s="457"/>
      <c r="AJ886" s="457"/>
      <c r="AK886" s="457"/>
      <c r="AL886" s="457"/>
      <c r="AM886" s="457"/>
      <c r="AN886" s="457"/>
      <c r="AO886" s="457"/>
      <c r="AP886" s="457"/>
      <c r="AQ886" s="457"/>
      <c r="AR886" s="457"/>
    </row>
    <row r="887" spans="1:44" ht="15.75" customHeight="1">
      <c r="A887" s="457"/>
      <c r="B887" s="487"/>
      <c r="C887" s="458"/>
      <c r="D887" s="458"/>
      <c r="E887" s="458"/>
      <c r="F887" s="457"/>
      <c r="G887" s="457"/>
      <c r="H887" s="457"/>
      <c r="I887" s="457"/>
      <c r="J887" s="457"/>
      <c r="K887" s="457"/>
      <c r="L887" s="457"/>
      <c r="M887" s="457"/>
      <c r="N887" s="457"/>
      <c r="O887" s="457"/>
      <c r="P887" s="457"/>
      <c r="Q887" s="457"/>
      <c r="R887" s="457"/>
      <c r="S887" s="457"/>
      <c r="T887" s="457"/>
      <c r="U887" s="457"/>
      <c r="V887" s="457"/>
      <c r="W887" s="457"/>
      <c r="X887" s="457"/>
      <c r="Y887" s="457"/>
      <c r="Z887" s="457"/>
      <c r="AA887" s="457"/>
      <c r="AB887" s="457"/>
      <c r="AC887" s="457"/>
      <c r="AD887" s="457"/>
      <c r="AE887" s="457"/>
      <c r="AF887" s="457"/>
      <c r="AG887" s="457"/>
      <c r="AH887" s="457"/>
      <c r="AI887" s="457"/>
      <c r="AJ887" s="457"/>
      <c r="AK887" s="457"/>
      <c r="AL887" s="457"/>
      <c r="AM887" s="457"/>
      <c r="AN887" s="457"/>
      <c r="AO887" s="457"/>
      <c r="AP887" s="457"/>
      <c r="AQ887" s="457"/>
      <c r="AR887" s="457"/>
    </row>
    <row r="888" spans="1:44" ht="15.75" customHeight="1">
      <c r="A888" s="457"/>
      <c r="B888" s="487"/>
      <c r="C888" s="458"/>
      <c r="D888" s="458"/>
      <c r="E888" s="458"/>
      <c r="F888" s="457"/>
      <c r="G888" s="457"/>
      <c r="H888" s="457"/>
      <c r="I888" s="457"/>
      <c r="J888" s="457"/>
      <c r="K888" s="457"/>
      <c r="L888" s="457"/>
      <c r="M888" s="457"/>
      <c r="N888" s="457"/>
      <c r="O888" s="457"/>
      <c r="P888" s="457"/>
      <c r="Q888" s="457"/>
      <c r="R888" s="457"/>
      <c r="S888" s="457"/>
      <c r="T888" s="457"/>
      <c r="U888" s="457"/>
      <c r="V888" s="457"/>
      <c r="W888" s="457"/>
      <c r="X888" s="457"/>
      <c r="Y888" s="457"/>
      <c r="Z888" s="457"/>
      <c r="AA888" s="457"/>
      <c r="AB888" s="457"/>
      <c r="AC888" s="457"/>
      <c r="AD888" s="457"/>
      <c r="AE888" s="457"/>
      <c r="AF888" s="457"/>
      <c r="AG888" s="457"/>
      <c r="AH888" s="457"/>
      <c r="AI888" s="457"/>
      <c r="AJ888" s="457"/>
      <c r="AK888" s="457"/>
      <c r="AL888" s="457"/>
      <c r="AM888" s="457"/>
      <c r="AN888" s="457"/>
      <c r="AO888" s="457"/>
      <c r="AP888" s="457"/>
      <c r="AQ888" s="457"/>
      <c r="AR888" s="457"/>
    </row>
    <row r="889" spans="1:44" ht="15.75" customHeight="1">
      <c r="A889" s="457"/>
      <c r="B889" s="487"/>
      <c r="C889" s="458"/>
      <c r="D889" s="458"/>
      <c r="E889" s="458"/>
      <c r="F889" s="457"/>
      <c r="G889" s="457"/>
      <c r="H889" s="457"/>
      <c r="I889" s="457"/>
      <c r="J889" s="457"/>
      <c r="K889" s="457"/>
      <c r="L889" s="457"/>
      <c r="M889" s="457"/>
      <c r="N889" s="457"/>
      <c r="O889" s="457"/>
      <c r="P889" s="457"/>
      <c r="Q889" s="457"/>
      <c r="R889" s="457"/>
      <c r="S889" s="457"/>
      <c r="T889" s="457"/>
      <c r="U889" s="457"/>
      <c r="V889" s="457"/>
      <c r="W889" s="457"/>
      <c r="X889" s="457"/>
      <c r="Y889" s="457"/>
      <c r="Z889" s="457"/>
      <c r="AA889" s="457"/>
      <c r="AB889" s="457"/>
      <c r="AC889" s="457"/>
      <c r="AD889" s="457"/>
      <c r="AE889" s="457"/>
      <c r="AF889" s="457"/>
      <c r="AG889" s="457"/>
      <c r="AH889" s="457"/>
      <c r="AI889" s="457"/>
      <c r="AJ889" s="457"/>
      <c r="AK889" s="457"/>
      <c r="AL889" s="457"/>
      <c r="AM889" s="457"/>
      <c r="AN889" s="457"/>
      <c r="AO889" s="457"/>
      <c r="AP889" s="457"/>
      <c r="AQ889" s="457"/>
      <c r="AR889" s="457"/>
    </row>
    <row r="890" spans="1:44" ht="15.75" customHeight="1">
      <c r="A890" s="457"/>
      <c r="B890" s="487"/>
      <c r="C890" s="458"/>
      <c r="D890" s="458"/>
      <c r="E890" s="458"/>
      <c r="F890" s="457"/>
      <c r="G890" s="457"/>
      <c r="H890" s="457"/>
      <c r="I890" s="457"/>
      <c r="J890" s="457"/>
      <c r="K890" s="457"/>
      <c r="L890" s="457"/>
      <c r="M890" s="457"/>
      <c r="N890" s="457"/>
      <c r="O890" s="457"/>
      <c r="P890" s="457"/>
      <c r="Q890" s="457"/>
      <c r="R890" s="457"/>
      <c r="S890" s="457"/>
      <c r="T890" s="457"/>
      <c r="U890" s="457"/>
      <c r="V890" s="457"/>
      <c r="W890" s="457"/>
      <c r="X890" s="457"/>
      <c r="Y890" s="457"/>
      <c r="Z890" s="457"/>
      <c r="AA890" s="457"/>
      <c r="AB890" s="457"/>
      <c r="AC890" s="457"/>
      <c r="AD890" s="457"/>
      <c r="AE890" s="457"/>
      <c r="AF890" s="457"/>
      <c r="AG890" s="457"/>
      <c r="AH890" s="457"/>
      <c r="AI890" s="457"/>
      <c r="AJ890" s="457"/>
      <c r="AK890" s="457"/>
      <c r="AL890" s="457"/>
      <c r="AM890" s="457"/>
      <c r="AN890" s="457"/>
      <c r="AO890" s="457"/>
      <c r="AP890" s="457"/>
      <c r="AQ890" s="457"/>
      <c r="AR890" s="457"/>
    </row>
    <row r="891" spans="1:44" ht="15.75" customHeight="1">
      <c r="A891" s="457"/>
      <c r="B891" s="487"/>
      <c r="C891" s="458"/>
      <c r="D891" s="458"/>
      <c r="E891" s="458"/>
      <c r="F891" s="457"/>
      <c r="G891" s="457"/>
      <c r="H891" s="457"/>
      <c r="I891" s="457"/>
      <c r="J891" s="457"/>
      <c r="K891" s="457"/>
      <c r="L891" s="457"/>
      <c r="M891" s="457"/>
      <c r="N891" s="457"/>
      <c r="O891" s="457"/>
      <c r="P891" s="457"/>
      <c r="Q891" s="457"/>
      <c r="R891" s="457"/>
      <c r="S891" s="457"/>
      <c r="T891" s="457"/>
      <c r="U891" s="457"/>
      <c r="V891" s="457"/>
      <c r="W891" s="457"/>
      <c r="X891" s="457"/>
      <c r="Y891" s="457"/>
      <c r="Z891" s="457"/>
      <c r="AA891" s="457"/>
      <c r="AB891" s="457"/>
      <c r="AC891" s="457"/>
      <c r="AD891" s="457"/>
      <c r="AE891" s="457"/>
      <c r="AF891" s="457"/>
      <c r="AG891" s="457"/>
      <c r="AH891" s="457"/>
      <c r="AI891" s="457"/>
      <c r="AJ891" s="457"/>
      <c r="AK891" s="457"/>
      <c r="AL891" s="457"/>
      <c r="AM891" s="457"/>
      <c r="AN891" s="457"/>
      <c r="AO891" s="457"/>
      <c r="AP891" s="457"/>
      <c r="AQ891" s="457"/>
      <c r="AR891" s="457"/>
    </row>
    <row r="892" spans="1:44" ht="15.75" customHeight="1">
      <c r="A892" s="457"/>
      <c r="B892" s="487"/>
      <c r="C892" s="458"/>
      <c r="D892" s="458"/>
      <c r="E892" s="458"/>
      <c r="F892" s="457"/>
      <c r="G892" s="457"/>
      <c r="H892" s="457"/>
      <c r="I892" s="457"/>
      <c r="J892" s="457"/>
      <c r="K892" s="457"/>
      <c r="L892" s="457"/>
      <c r="M892" s="457"/>
      <c r="N892" s="457"/>
      <c r="O892" s="457"/>
      <c r="P892" s="457"/>
      <c r="Q892" s="457"/>
      <c r="R892" s="457"/>
      <c r="S892" s="457"/>
      <c r="T892" s="457"/>
      <c r="U892" s="457"/>
      <c r="V892" s="457"/>
      <c r="W892" s="457"/>
      <c r="X892" s="457"/>
      <c r="Y892" s="457"/>
      <c r="Z892" s="457"/>
      <c r="AA892" s="457"/>
      <c r="AB892" s="457"/>
      <c r="AC892" s="457"/>
      <c r="AD892" s="457"/>
      <c r="AE892" s="457"/>
      <c r="AF892" s="457"/>
      <c r="AG892" s="457"/>
      <c r="AH892" s="457"/>
      <c r="AI892" s="457"/>
      <c r="AJ892" s="457"/>
      <c r="AK892" s="457"/>
      <c r="AL892" s="457"/>
      <c r="AM892" s="457"/>
      <c r="AN892" s="457"/>
      <c r="AO892" s="457"/>
      <c r="AP892" s="457"/>
      <c r="AQ892" s="457"/>
      <c r="AR892" s="457"/>
    </row>
    <row r="893" spans="1:44" ht="15.75" customHeight="1">
      <c r="A893" s="457"/>
      <c r="B893" s="487"/>
      <c r="C893" s="458"/>
      <c r="D893" s="458"/>
      <c r="E893" s="458"/>
      <c r="F893" s="457"/>
      <c r="G893" s="457"/>
      <c r="H893" s="457"/>
      <c r="I893" s="457"/>
      <c r="J893" s="457"/>
      <c r="K893" s="457"/>
      <c r="L893" s="457"/>
      <c r="M893" s="457"/>
      <c r="N893" s="457"/>
      <c r="O893" s="457"/>
      <c r="P893" s="457"/>
      <c r="Q893" s="457"/>
      <c r="R893" s="457"/>
      <c r="S893" s="457"/>
      <c r="T893" s="457"/>
      <c r="U893" s="457"/>
      <c r="V893" s="457"/>
      <c r="W893" s="457"/>
      <c r="X893" s="457"/>
      <c r="Y893" s="457"/>
      <c r="Z893" s="457"/>
      <c r="AA893" s="457"/>
      <c r="AB893" s="457"/>
      <c r="AC893" s="457"/>
      <c r="AD893" s="457"/>
      <c r="AE893" s="457"/>
      <c r="AF893" s="457"/>
      <c r="AG893" s="457"/>
      <c r="AH893" s="457"/>
      <c r="AI893" s="457"/>
      <c r="AJ893" s="457"/>
      <c r="AK893" s="457"/>
      <c r="AL893" s="457"/>
      <c r="AM893" s="457"/>
      <c r="AN893" s="457"/>
      <c r="AO893" s="457"/>
      <c r="AP893" s="457"/>
      <c r="AQ893" s="457"/>
      <c r="AR893" s="457"/>
    </row>
    <row r="894" spans="1:44" ht="15.75" customHeight="1">
      <c r="A894" s="457"/>
      <c r="B894" s="487"/>
      <c r="C894" s="458"/>
      <c r="D894" s="458"/>
      <c r="E894" s="458"/>
      <c r="F894" s="457"/>
      <c r="G894" s="457"/>
      <c r="H894" s="457"/>
      <c r="I894" s="457"/>
      <c r="J894" s="457"/>
      <c r="K894" s="457"/>
      <c r="L894" s="457"/>
      <c r="M894" s="457"/>
      <c r="N894" s="457"/>
      <c r="O894" s="457"/>
      <c r="P894" s="457"/>
      <c r="Q894" s="457"/>
      <c r="R894" s="457"/>
      <c r="S894" s="457"/>
      <c r="T894" s="457"/>
      <c r="U894" s="457"/>
      <c r="V894" s="457"/>
      <c r="W894" s="457"/>
      <c r="X894" s="457"/>
      <c r="Y894" s="457"/>
      <c r="Z894" s="457"/>
      <c r="AA894" s="457"/>
      <c r="AB894" s="457"/>
      <c r="AC894" s="457"/>
      <c r="AD894" s="457"/>
      <c r="AE894" s="457"/>
      <c r="AF894" s="457"/>
      <c r="AG894" s="457"/>
      <c r="AH894" s="457"/>
      <c r="AI894" s="457"/>
      <c r="AJ894" s="457"/>
      <c r="AK894" s="457"/>
      <c r="AL894" s="457"/>
      <c r="AM894" s="457"/>
      <c r="AN894" s="457"/>
      <c r="AO894" s="457"/>
      <c r="AP894" s="457"/>
      <c r="AQ894" s="457"/>
      <c r="AR894" s="457"/>
    </row>
    <row r="895" spans="1:44" ht="15.75" customHeight="1">
      <c r="A895" s="457"/>
      <c r="B895" s="487"/>
      <c r="C895" s="458"/>
      <c r="D895" s="458"/>
      <c r="E895" s="458"/>
      <c r="F895" s="457"/>
      <c r="G895" s="457"/>
      <c r="H895" s="457"/>
      <c r="I895" s="457"/>
      <c r="J895" s="457"/>
      <c r="K895" s="457"/>
      <c r="L895" s="457"/>
      <c r="M895" s="457"/>
      <c r="N895" s="457"/>
      <c r="O895" s="457"/>
      <c r="P895" s="457"/>
      <c r="Q895" s="457"/>
      <c r="R895" s="457"/>
      <c r="S895" s="457"/>
      <c r="T895" s="457"/>
      <c r="U895" s="457"/>
      <c r="V895" s="457"/>
      <c r="W895" s="457"/>
      <c r="X895" s="457"/>
      <c r="Y895" s="457"/>
      <c r="Z895" s="457"/>
      <c r="AA895" s="457"/>
      <c r="AB895" s="457"/>
      <c r="AC895" s="457"/>
      <c r="AD895" s="457"/>
      <c r="AE895" s="457"/>
      <c r="AF895" s="457"/>
      <c r="AG895" s="457"/>
      <c r="AH895" s="457"/>
      <c r="AI895" s="457"/>
      <c r="AJ895" s="457"/>
      <c r="AK895" s="457"/>
      <c r="AL895" s="457"/>
      <c r="AM895" s="457"/>
      <c r="AN895" s="457"/>
      <c r="AO895" s="457"/>
      <c r="AP895" s="457"/>
      <c r="AQ895" s="457"/>
      <c r="AR895" s="457"/>
    </row>
    <row r="896" spans="1:44" ht="15.75" customHeight="1">
      <c r="A896" s="457"/>
      <c r="B896" s="487"/>
      <c r="C896" s="458"/>
      <c r="D896" s="458"/>
      <c r="E896" s="458"/>
      <c r="F896" s="457"/>
      <c r="G896" s="457"/>
      <c r="H896" s="457"/>
      <c r="I896" s="457"/>
      <c r="J896" s="457"/>
      <c r="K896" s="457"/>
      <c r="L896" s="457"/>
      <c r="M896" s="457"/>
      <c r="N896" s="457"/>
      <c r="O896" s="457"/>
      <c r="P896" s="457"/>
      <c r="Q896" s="457"/>
      <c r="R896" s="457"/>
      <c r="S896" s="457"/>
      <c r="T896" s="457"/>
      <c r="U896" s="457"/>
      <c r="V896" s="457"/>
      <c r="W896" s="457"/>
      <c r="X896" s="457"/>
      <c r="Y896" s="457"/>
      <c r="Z896" s="457"/>
      <c r="AA896" s="457"/>
      <c r="AB896" s="457"/>
      <c r="AC896" s="457"/>
      <c r="AD896" s="457"/>
      <c r="AE896" s="457"/>
      <c r="AF896" s="457"/>
      <c r="AG896" s="457"/>
      <c r="AH896" s="457"/>
      <c r="AI896" s="457"/>
      <c r="AJ896" s="457"/>
      <c r="AK896" s="457"/>
      <c r="AL896" s="457"/>
      <c r="AM896" s="457"/>
      <c r="AN896" s="457"/>
      <c r="AO896" s="457"/>
      <c r="AP896" s="457"/>
      <c r="AQ896" s="457"/>
      <c r="AR896" s="457"/>
    </row>
    <row r="897" spans="1:44" ht="15.75" customHeight="1">
      <c r="A897" s="457"/>
      <c r="B897" s="487"/>
      <c r="C897" s="458"/>
      <c r="D897" s="458"/>
      <c r="E897" s="458"/>
      <c r="F897" s="457"/>
      <c r="G897" s="457"/>
      <c r="H897" s="457"/>
      <c r="I897" s="457"/>
      <c r="J897" s="457"/>
      <c r="K897" s="457"/>
      <c r="L897" s="457"/>
      <c r="M897" s="457"/>
      <c r="N897" s="457"/>
      <c r="O897" s="457"/>
      <c r="P897" s="457"/>
      <c r="Q897" s="457"/>
      <c r="R897" s="457"/>
      <c r="S897" s="457"/>
      <c r="T897" s="457"/>
      <c r="U897" s="457"/>
      <c r="V897" s="457"/>
      <c r="W897" s="457"/>
      <c r="X897" s="457"/>
      <c r="Y897" s="457"/>
      <c r="Z897" s="457"/>
      <c r="AA897" s="457"/>
      <c r="AB897" s="457"/>
      <c r="AC897" s="457"/>
      <c r="AD897" s="457"/>
      <c r="AE897" s="457"/>
      <c r="AF897" s="457"/>
      <c r="AG897" s="457"/>
      <c r="AH897" s="457"/>
      <c r="AI897" s="457"/>
      <c r="AJ897" s="457"/>
      <c r="AK897" s="457"/>
      <c r="AL897" s="457"/>
      <c r="AM897" s="457"/>
      <c r="AN897" s="457"/>
      <c r="AO897" s="457"/>
      <c r="AP897" s="457"/>
      <c r="AQ897" s="457"/>
      <c r="AR897" s="457"/>
    </row>
    <row r="898" spans="1:44" ht="15.75" customHeight="1">
      <c r="A898" s="457"/>
      <c r="B898" s="487"/>
      <c r="C898" s="458"/>
      <c r="D898" s="458"/>
      <c r="E898" s="458"/>
      <c r="F898" s="457"/>
      <c r="G898" s="457"/>
      <c r="H898" s="457"/>
      <c r="I898" s="457"/>
      <c r="J898" s="457"/>
      <c r="K898" s="457"/>
      <c r="L898" s="457"/>
      <c r="M898" s="457"/>
      <c r="N898" s="457"/>
      <c r="O898" s="457"/>
      <c r="P898" s="457"/>
      <c r="Q898" s="457"/>
      <c r="R898" s="457"/>
      <c r="S898" s="457"/>
      <c r="T898" s="457"/>
      <c r="U898" s="457"/>
      <c r="V898" s="457"/>
      <c r="W898" s="457"/>
      <c r="X898" s="457"/>
      <c r="Y898" s="457"/>
      <c r="Z898" s="457"/>
      <c r="AA898" s="457"/>
      <c r="AB898" s="457"/>
      <c r="AC898" s="457"/>
      <c r="AD898" s="457"/>
      <c r="AE898" s="457"/>
      <c r="AF898" s="457"/>
      <c r="AG898" s="457"/>
      <c r="AH898" s="457"/>
      <c r="AI898" s="457"/>
      <c r="AJ898" s="457"/>
      <c r="AK898" s="457"/>
      <c r="AL898" s="457"/>
      <c r="AM898" s="457"/>
      <c r="AN898" s="457"/>
      <c r="AO898" s="457"/>
      <c r="AP898" s="457"/>
      <c r="AQ898" s="457"/>
      <c r="AR898" s="457"/>
    </row>
    <row r="899" spans="1:44" ht="15.75" customHeight="1">
      <c r="A899" s="457"/>
      <c r="B899" s="487"/>
      <c r="C899" s="458"/>
      <c r="D899" s="458"/>
      <c r="E899" s="458"/>
      <c r="F899" s="457"/>
      <c r="G899" s="457"/>
      <c r="H899" s="457"/>
      <c r="I899" s="457"/>
      <c r="J899" s="457"/>
      <c r="K899" s="457"/>
      <c r="L899" s="457"/>
      <c r="M899" s="457"/>
      <c r="N899" s="457"/>
      <c r="O899" s="457"/>
      <c r="P899" s="457"/>
      <c r="Q899" s="457"/>
      <c r="R899" s="457"/>
      <c r="S899" s="457"/>
      <c r="T899" s="457"/>
      <c r="U899" s="457"/>
      <c r="V899" s="457"/>
      <c r="W899" s="457"/>
      <c r="X899" s="457"/>
      <c r="Y899" s="457"/>
      <c r="Z899" s="457"/>
      <c r="AA899" s="457"/>
      <c r="AB899" s="457"/>
      <c r="AC899" s="457"/>
      <c r="AD899" s="457"/>
      <c r="AE899" s="457"/>
      <c r="AF899" s="457"/>
      <c r="AG899" s="457"/>
      <c r="AH899" s="457"/>
      <c r="AI899" s="457"/>
      <c r="AJ899" s="457"/>
      <c r="AK899" s="457"/>
      <c r="AL899" s="457"/>
      <c r="AM899" s="457"/>
      <c r="AN899" s="457"/>
      <c r="AO899" s="457"/>
      <c r="AP899" s="457"/>
      <c r="AQ899" s="457"/>
      <c r="AR899" s="457"/>
    </row>
    <row r="900" spans="1:44" ht="15.75" customHeight="1">
      <c r="A900" s="457"/>
      <c r="B900" s="487"/>
      <c r="C900" s="458"/>
      <c r="D900" s="458"/>
      <c r="E900" s="458"/>
      <c r="F900" s="457"/>
      <c r="G900" s="457"/>
      <c r="H900" s="457"/>
      <c r="I900" s="457"/>
      <c r="J900" s="457"/>
      <c r="K900" s="457"/>
      <c r="L900" s="457"/>
      <c r="M900" s="457"/>
      <c r="N900" s="457"/>
      <c r="O900" s="457"/>
      <c r="P900" s="457"/>
      <c r="Q900" s="457"/>
      <c r="R900" s="457"/>
      <c r="S900" s="457"/>
      <c r="T900" s="457"/>
      <c r="U900" s="457"/>
      <c r="V900" s="457"/>
      <c r="W900" s="457"/>
      <c r="X900" s="457"/>
      <c r="Y900" s="457"/>
      <c r="Z900" s="457"/>
      <c r="AA900" s="457"/>
      <c r="AB900" s="457"/>
      <c r="AC900" s="457"/>
      <c r="AD900" s="457"/>
      <c r="AE900" s="457"/>
      <c r="AF900" s="457"/>
      <c r="AG900" s="457"/>
      <c r="AH900" s="457"/>
      <c r="AI900" s="457"/>
      <c r="AJ900" s="457"/>
      <c r="AK900" s="457"/>
      <c r="AL900" s="457"/>
      <c r="AM900" s="457"/>
      <c r="AN900" s="457"/>
      <c r="AO900" s="457"/>
      <c r="AP900" s="457"/>
      <c r="AQ900" s="457"/>
      <c r="AR900" s="457"/>
    </row>
    <row r="901" spans="1:44" ht="15.75" customHeight="1">
      <c r="A901" s="457"/>
      <c r="B901" s="487"/>
      <c r="C901" s="458"/>
      <c r="D901" s="458"/>
      <c r="E901" s="458"/>
      <c r="F901" s="457"/>
      <c r="G901" s="457"/>
      <c r="H901" s="457"/>
      <c r="I901" s="457"/>
      <c r="J901" s="457"/>
      <c r="K901" s="457"/>
      <c r="L901" s="457"/>
      <c r="M901" s="457"/>
      <c r="N901" s="457"/>
      <c r="O901" s="457"/>
      <c r="P901" s="457"/>
      <c r="Q901" s="457"/>
      <c r="R901" s="457"/>
      <c r="S901" s="457"/>
      <c r="T901" s="457"/>
      <c r="U901" s="457"/>
      <c r="V901" s="457"/>
      <c r="W901" s="457"/>
      <c r="X901" s="457"/>
      <c r="Y901" s="457"/>
      <c r="Z901" s="457"/>
      <c r="AA901" s="457"/>
      <c r="AB901" s="457"/>
      <c r="AC901" s="457"/>
      <c r="AD901" s="457"/>
      <c r="AE901" s="457"/>
      <c r="AF901" s="457"/>
      <c r="AG901" s="457"/>
      <c r="AH901" s="457"/>
      <c r="AI901" s="457"/>
      <c r="AJ901" s="457"/>
      <c r="AK901" s="457"/>
      <c r="AL901" s="457"/>
      <c r="AM901" s="457"/>
      <c r="AN901" s="457"/>
      <c r="AO901" s="457"/>
      <c r="AP901" s="457"/>
      <c r="AQ901" s="457"/>
      <c r="AR901" s="457"/>
    </row>
    <row r="902" spans="1:44" ht="15.75" customHeight="1">
      <c r="A902" s="457"/>
      <c r="B902" s="487"/>
      <c r="C902" s="458"/>
      <c r="D902" s="458"/>
      <c r="E902" s="458"/>
      <c r="F902" s="457"/>
      <c r="G902" s="457"/>
      <c r="H902" s="457"/>
      <c r="I902" s="457"/>
      <c r="J902" s="457"/>
      <c r="K902" s="457"/>
      <c r="L902" s="457"/>
      <c r="M902" s="457"/>
      <c r="N902" s="457"/>
      <c r="O902" s="457"/>
      <c r="P902" s="457"/>
      <c r="Q902" s="457"/>
      <c r="R902" s="457"/>
      <c r="S902" s="457"/>
      <c r="T902" s="457"/>
      <c r="U902" s="457"/>
      <c r="V902" s="457"/>
      <c r="W902" s="457"/>
      <c r="X902" s="457"/>
      <c r="Y902" s="457"/>
      <c r="Z902" s="457"/>
      <c r="AA902" s="457"/>
      <c r="AB902" s="457"/>
      <c r="AC902" s="457"/>
      <c r="AD902" s="457"/>
      <c r="AE902" s="457"/>
      <c r="AF902" s="457"/>
      <c r="AG902" s="457"/>
      <c r="AH902" s="457"/>
      <c r="AI902" s="457"/>
      <c r="AJ902" s="457"/>
      <c r="AK902" s="457"/>
      <c r="AL902" s="457"/>
      <c r="AM902" s="457"/>
      <c r="AN902" s="457"/>
      <c r="AO902" s="457"/>
      <c r="AP902" s="457"/>
      <c r="AQ902" s="457"/>
      <c r="AR902" s="457"/>
    </row>
    <row r="903" spans="1:44" ht="15.75" customHeight="1">
      <c r="A903" s="457"/>
      <c r="B903" s="487"/>
      <c r="C903" s="458"/>
      <c r="D903" s="458"/>
      <c r="E903" s="458"/>
      <c r="F903" s="457"/>
      <c r="G903" s="457"/>
      <c r="H903" s="457"/>
      <c r="I903" s="457"/>
      <c r="J903" s="457"/>
      <c r="K903" s="457"/>
      <c r="L903" s="457"/>
      <c r="M903" s="457"/>
      <c r="N903" s="457"/>
      <c r="O903" s="457"/>
      <c r="P903" s="457"/>
      <c r="Q903" s="457"/>
      <c r="R903" s="457"/>
      <c r="S903" s="457"/>
      <c r="T903" s="457"/>
      <c r="U903" s="457"/>
      <c r="V903" s="457"/>
      <c r="W903" s="457"/>
      <c r="X903" s="457"/>
      <c r="Y903" s="457"/>
      <c r="Z903" s="457"/>
      <c r="AA903" s="457"/>
      <c r="AB903" s="457"/>
      <c r="AC903" s="457"/>
      <c r="AD903" s="457"/>
      <c r="AE903" s="457"/>
      <c r="AF903" s="457"/>
      <c r="AG903" s="457"/>
      <c r="AH903" s="457"/>
      <c r="AI903" s="457"/>
      <c r="AJ903" s="457"/>
      <c r="AK903" s="457"/>
      <c r="AL903" s="457"/>
      <c r="AM903" s="457"/>
      <c r="AN903" s="457"/>
      <c r="AO903" s="457"/>
      <c r="AP903" s="457"/>
      <c r="AQ903" s="457"/>
      <c r="AR903" s="457"/>
    </row>
    <row r="904" spans="1:44" ht="15.75" customHeight="1">
      <c r="A904" s="457"/>
      <c r="B904" s="487"/>
      <c r="C904" s="458"/>
      <c r="D904" s="458"/>
      <c r="E904" s="458"/>
      <c r="F904" s="457"/>
      <c r="G904" s="457"/>
      <c r="H904" s="457"/>
      <c r="I904" s="457"/>
      <c r="J904" s="457"/>
      <c r="K904" s="457"/>
      <c r="L904" s="457"/>
      <c r="M904" s="457"/>
      <c r="N904" s="457"/>
      <c r="O904" s="457"/>
      <c r="P904" s="457"/>
      <c r="Q904" s="457"/>
      <c r="R904" s="457"/>
      <c r="S904" s="457"/>
      <c r="T904" s="457"/>
      <c r="U904" s="457"/>
      <c r="V904" s="457"/>
      <c r="W904" s="457"/>
      <c r="X904" s="457"/>
      <c r="Y904" s="457"/>
      <c r="Z904" s="457"/>
      <c r="AA904" s="457"/>
      <c r="AB904" s="457"/>
      <c r="AC904" s="457"/>
      <c r="AD904" s="457"/>
      <c r="AE904" s="457"/>
      <c r="AF904" s="457"/>
      <c r="AG904" s="457"/>
      <c r="AH904" s="457"/>
      <c r="AI904" s="457"/>
      <c r="AJ904" s="457"/>
      <c r="AK904" s="457"/>
      <c r="AL904" s="457"/>
      <c r="AM904" s="457"/>
      <c r="AN904" s="457"/>
      <c r="AO904" s="457"/>
      <c r="AP904" s="457"/>
      <c r="AQ904" s="457"/>
      <c r="AR904" s="457"/>
    </row>
    <row r="905" spans="1:44" ht="15.75" customHeight="1">
      <c r="A905" s="457"/>
      <c r="B905" s="487"/>
      <c r="C905" s="458"/>
      <c r="D905" s="458"/>
      <c r="E905" s="458"/>
      <c r="F905" s="457"/>
      <c r="G905" s="457"/>
      <c r="H905" s="457"/>
      <c r="I905" s="457"/>
      <c r="J905" s="457"/>
      <c r="K905" s="457"/>
      <c r="L905" s="457"/>
      <c r="M905" s="457"/>
      <c r="N905" s="457"/>
      <c r="O905" s="457"/>
      <c r="P905" s="457"/>
      <c r="Q905" s="457"/>
      <c r="R905" s="457"/>
      <c r="S905" s="457"/>
      <c r="T905" s="457"/>
      <c r="U905" s="457"/>
      <c r="V905" s="457"/>
      <c r="W905" s="457"/>
      <c r="X905" s="457"/>
      <c r="Y905" s="457"/>
      <c r="Z905" s="457"/>
      <c r="AA905" s="457"/>
      <c r="AB905" s="457"/>
      <c r="AC905" s="457"/>
      <c r="AD905" s="457"/>
      <c r="AE905" s="457"/>
      <c r="AF905" s="457"/>
      <c r="AG905" s="457"/>
      <c r="AH905" s="457"/>
      <c r="AI905" s="457"/>
      <c r="AJ905" s="457"/>
      <c r="AK905" s="457"/>
      <c r="AL905" s="457"/>
      <c r="AM905" s="457"/>
      <c r="AN905" s="457"/>
      <c r="AO905" s="457"/>
      <c r="AP905" s="457"/>
      <c r="AQ905" s="457"/>
      <c r="AR905" s="457"/>
    </row>
    <row r="906" spans="1:44" ht="15.75" customHeight="1">
      <c r="A906" s="457"/>
      <c r="B906" s="487"/>
      <c r="C906" s="458"/>
      <c r="D906" s="458"/>
      <c r="E906" s="458"/>
      <c r="F906" s="457"/>
      <c r="G906" s="457"/>
      <c r="H906" s="457"/>
      <c r="I906" s="457"/>
      <c r="J906" s="457"/>
      <c r="K906" s="457"/>
      <c r="L906" s="457"/>
      <c r="M906" s="457"/>
      <c r="N906" s="457"/>
      <c r="O906" s="457"/>
      <c r="P906" s="457"/>
      <c r="Q906" s="457"/>
      <c r="R906" s="457"/>
      <c r="S906" s="457"/>
      <c r="T906" s="457"/>
      <c r="U906" s="457"/>
      <c r="V906" s="457"/>
      <c r="W906" s="457"/>
      <c r="X906" s="457"/>
      <c r="Y906" s="457"/>
      <c r="Z906" s="457"/>
      <c r="AA906" s="457"/>
      <c r="AB906" s="457"/>
      <c r="AC906" s="457"/>
      <c r="AD906" s="457"/>
      <c r="AE906" s="457"/>
      <c r="AF906" s="457"/>
      <c r="AG906" s="457"/>
      <c r="AH906" s="457"/>
      <c r="AI906" s="457"/>
      <c r="AJ906" s="457"/>
      <c r="AK906" s="457"/>
      <c r="AL906" s="457"/>
      <c r="AM906" s="457"/>
      <c r="AN906" s="457"/>
      <c r="AO906" s="457"/>
      <c r="AP906" s="457"/>
      <c r="AQ906" s="457"/>
      <c r="AR906" s="457"/>
    </row>
    <row r="907" spans="1:44" ht="15.75" customHeight="1">
      <c r="A907" s="457"/>
      <c r="B907" s="487"/>
      <c r="C907" s="458"/>
      <c r="D907" s="458"/>
      <c r="E907" s="458"/>
      <c r="F907" s="457"/>
      <c r="G907" s="457"/>
      <c r="H907" s="457"/>
      <c r="I907" s="457"/>
      <c r="J907" s="457"/>
      <c r="K907" s="457"/>
      <c r="L907" s="457"/>
      <c r="M907" s="457"/>
      <c r="N907" s="457"/>
      <c r="O907" s="457"/>
      <c r="P907" s="457"/>
      <c r="Q907" s="457"/>
      <c r="R907" s="457"/>
      <c r="S907" s="457"/>
      <c r="T907" s="457"/>
      <c r="U907" s="457"/>
      <c r="V907" s="457"/>
      <c r="W907" s="457"/>
      <c r="X907" s="457"/>
      <c r="Y907" s="457"/>
      <c r="Z907" s="457"/>
      <c r="AA907" s="457"/>
      <c r="AB907" s="457"/>
      <c r="AC907" s="457"/>
      <c r="AD907" s="457"/>
      <c r="AE907" s="457"/>
      <c r="AF907" s="457"/>
      <c r="AG907" s="457"/>
      <c r="AH907" s="457"/>
      <c r="AI907" s="457"/>
      <c r="AJ907" s="457"/>
      <c r="AK907" s="457"/>
      <c r="AL907" s="457"/>
      <c r="AM907" s="457"/>
      <c r="AN907" s="457"/>
      <c r="AO907" s="457"/>
      <c r="AP907" s="457"/>
      <c r="AQ907" s="457"/>
      <c r="AR907" s="457"/>
    </row>
    <row r="908" spans="1:44" ht="15.75" customHeight="1">
      <c r="A908" s="457"/>
      <c r="B908" s="487"/>
      <c r="C908" s="458"/>
      <c r="D908" s="458"/>
      <c r="E908" s="458"/>
      <c r="F908" s="457"/>
      <c r="G908" s="457"/>
      <c r="H908" s="457"/>
      <c r="I908" s="457"/>
      <c r="J908" s="457"/>
      <c r="K908" s="457"/>
      <c r="L908" s="457"/>
      <c r="M908" s="457"/>
      <c r="N908" s="457"/>
      <c r="O908" s="457"/>
      <c r="P908" s="457"/>
      <c r="Q908" s="457"/>
      <c r="R908" s="457"/>
      <c r="S908" s="457"/>
      <c r="T908" s="457"/>
      <c r="U908" s="457"/>
      <c r="V908" s="457"/>
      <c r="W908" s="457"/>
      <c r="X908" s="457"/>
      <c r="Y908" s="457"/>
      <c r="Z908" s="457"/>
      <c r="AA908" s="457"/>
      <c r="AB908" s="457"/>
      <c r="AC908" s="457"/>
      <c r="AD908" s="457"/>
      <c r="AE908" s="457"/>
      <c r="AF908" s="457"/>
      <c r="AG908" s="457"/>
      <c r="AH908" s="457"/>
      <c r="AI908" s="457"/>
      <c r="AJ908" s="457"/>
      <c r="AK908" s="457"/>
      <c r="AL908" s="457"/>
      <c r="AM908" s="457"/>
      <c r="AN908" s="457"/>
      <c r="AO908" s="457"/>
      <c r="AP908" s="457"/>
      <c r="AQ908" s="457"/>
      <c r="AR908" s="457"/>
    </row>
    <row r="909" spans="1:44" ht="15.75" customHeight="1">
      <c r="A909" s="457"/>
      <c r="B909" s="487"/>
      <c r="C909" s="458"/>
      <c r="D909" s="458"/>
      <c r="E909" s="458"/>
      <c r="F909" s="457"/>
      <c r="G909" s="457"/>
      <c r="H909" s="457"/>
      <c r="I909" s="457"/>
      <c r="J909" s="457"/>
      <c r="K909" s="457"/>
      <c r="L909" s="457"/>
      <c r="M909" s="457"/>
      <c r="N909" s="457"/>
      <c r="O909" s="457"/>
      <c r="P909" s="457"/>
      <c r="Q909" s="457"/>
      <c r="R909" s="457"/>
      <c r="S909" s="457"/>
      <c r="T909" s="457"/>
      <c r="U909" s="457"/>
      <c r="V909" s="457"/>
      <c r="W909" s="457"/>
      <c r="X909" s="457"/>
      <c r="Y909" s="457"/>
      <c r="Z909" s="457"/>
      <c r="AA909" s="457"/>
      <c r="AB909" s="457"/>
      <c r="AC909" s="457"/>
      <c r="AD909" s="457"/>
      <c r="AE909" s="457"/>
      <c r="AF909" s="457"/>
      <c r="AG909" s="457"/>
      <c r="AH909" s="457"/>
      <c r="AI909" s="457"/>
      <c r="AJ909" s="457"/>
      <c r="AK909" s="457"/>
      <c r="AL909" s="457"/>
      <c r="AM909" s="457"/>
      <c r="AN909" s="457"/>
      <c r="AO909" s="457"/>
      <c r="AP909" s="457"/>
      <c r="AQ909" s="457"/>
      <c r="AR909" s="457"/>
    </row>
    <row r="910" spans="1:44" ht="15.75" customHeight="1">
      <c r="A910" s="457"/>
      <c r="B910" s="487"/>
      <c r="C910" s="458"/>
      <c r="D910" s="458"/>
      <c r="E910" s="458"/>
      <c r="F910" s="457"/>
      <c r="G910" s="457"/>
      <c r="H910" s="457"/>
      <c r="I910" s="457"/>
      <c r="J910" s="457"/>
      <c r="K910" s="457"/>
      <c r="L910" s="457"/>
      <c r="M910" s="457"/>
      <c r="N910" s="457"/>
      <c r="O910" s="457"/>
      <c r="P910" s="457"/>
      <c r="Q910" s="457"/>
      <c r="R910" s="457"/>
      <c r="S910" s="457"/>
      <c r="T910" s="457"/>
      <c r="U910" s="457"/>
      <c r="V910" s="457"/>
      <c r="W910" s="457"/>
      <c r="X910" s="457"/>
      <c r="Y910" s="457"/>
      <c r="Z910" s="457"/>
      <c r="AA910" s="457"/>
      <c r="AB910" s="457"/>
      <c r="AC910" s="457"/>
      <c r="AD910" s="457"/>
      <c r="AE910" s="457"/>
      <c r="AF910" s="457"/>
      <c r="AG910" s="457"/>
      <c r="AH910" s="457"/>
      <c r="AI910" s="457"/>
      <c r="AJ910" s="457"/>
      <c r="AK910" s="457"/>
      <c r="AL910" s="457"/>
      <c r="AM910" s="457"/>
      <c r="AN910" s="457"/>
      <c r="AO910" s="457"/>
      <c r="AP910" s="457"/>
      <c r="AQ910" s="457"/>
      <c r="AR910" s="457"/>
    </row>
    <row r="911" spans="1:44" ht="15.75" customHeight="1">
      <c r="A911" s="457"/>
      <c r="B911" s="487"/>
      <c r="C911" s="458"/>
      <c r="D911" s="458"/>
      <c r="E911" s="458"/>
      <c r="F911" s="457"/>
      <c r="G911" s="457"/>
      <c r="H911" s="457"/>
      <c r="I911" s="457"/>
      <c r="J911" s="457"/>
      <c r="K911" s="457"/>
      <c r="L911" s="457"/>
      <c r="M911" s="457"/>
      <c r="N911" s="457"/>
      <c r="O911" s="457"/>
      <c r="P911" s="457"/>
      <c r="Q911" s="457"/>
      <c r="R911" s="457"/>
      <c r="S911" s="457"/>
      <c r="T911" s="457"/>
      <c r="U911" s="457"/>
      <c r="V911" s="457"/>
      <c r="W911" s="457"/>
      <c r="X911" s="457"/>
      <c r="Y911" s="457"/>
      <c r="Z911" s="457"/>
      <c r="AA911" s="457"/>
      <c r="AB911" s="457"/>
      <c r="AC911" s="457"/>
      <c r="AD911" s="457"/>
      <c r="AE911" s="457"/>
      <c r="AF911" s="457"/>
      <c r="AG911" s="457"/>
      <c r="AH911" s="457"/>
      <c r="AI911" s="457"/>
      <c r="AJ911" s="457"/>
      <c r="AK911" s="457"/>
      <c r="AL911" s="457"/>
      <c r="AM911" s="457"/>
      <c r="AN911" s="457"/>
      <c r="AO911" s="457"/>
      <c r="AP911" s="457"/>
      <c r="AQ911" s="457"/>
      <c r="AR911" s="457"/>
    </row>
    <row r="912" spans="1:44" ht="15.75" customHeight="1">
      <c r="A912" s="457"/>
      <c r="B912" s="487"/>
      <c r="C912" s="458"/>
      <c r="D912" s="458"/>
      <c r="E912" s="458"/>
      <c r="F912" s="457"/>
      <c r="G912" s="457"/>
      <c r="H912" s="457"/>
      <c r="I912" s="457"/>
      <c r="J912" s="457"/>
      <c r="K912" s="457"/>
      <c r="L912" s="457"/>
      <c r="M912" s="457"/>
      <c r="N912" s="457"/>
      <c r="O912" s="457"/>
      <c r="P912" s="457"/>
      <c r="Q912" s="457"/>
      <c r="R912" s="457"/>
      <c r="S912" s="457"/>
      <c r="T912" s="457"/>
      <c r="U912" s="457"/>
      <c r="V912" s="457"/>
      <c r="W912" s="457"/>
      <c r="X912" s="457"/>
      <c r="Y912" s="457"/>
      <c r="Z912" s="457"/>
      <c r="AA912" s="457"/>
      <c r="AB912" s="457"/>
      <c r="AC912" s="457"/>
      <c r="AD912" s="457"/>
      <c r="AE912" s="457"/>
      <c r="AF912" s="457"/>
      <c r="AG912" s="457"/>
      <c r="AH912" s="457"/>
      <c r="AI912" s="457"/>
      <c r="AJ912" s="457"/>
      <c r="AK912" s="457"/>
      <c r="AL912" s="457"/>
      <c r="AM912" s="457"/>
      <c r="AN912" s="457"/>
      <c r="AO912" s="457"/>
      <c r="AP912" s="457"/>
      <c r="AQ912" s="457"/>
      <c r="AR912" s="457"/>
    </row>
    <row r="913" spans="1:44" ht="15.75" customHeight="1">
      <c r="A913" s="457"/>
      <c r="B913" s="487"/>
      <c r="C913" s="458"/>
      <c r="D913" s="458"/>
      <c r="E913" s="458"/>
      <c r="F913" s="457"/>
      <c r="G913" s="457"/>
      <c r="H913" s="457"/>
      <c r="I913" s="457"/>
      <c r="J913" s="457"/>
      <c r="K913" s="457"/>
      <c r="L913" s="457"/>
      <c r="M913" s="457"/>
      <c r="N913" s="457"/>
      <c r="O913" s="457"/>
      <c r="P913" s="457"/>
      <c r="Q913" s="457"/>
      <c r="R913" s="457"/>
      <c r="S913" s="457"/>
      <c r="T913" s="457"/>
      <c r="U913" s="457"/>
      <c r="V913" s="457"/>
      <c r="W913" s="457"/>
      <c r="X913" s="457"/>
      <c r="Y913" s="457"/>
      <c r="Z913" s="457"/>
      <c r="AA913" s="457"/>
      <c r="AB913" s="457"/>
      <c r="AC913" s="457"/>
      <c r="AD913" s="457"/>
      <c r="AE913" s="457"/>
      <c r="AF913" s="457"/>
      <c r="AG913" s="457"/>
      <c r="AH913" s="457"/>
      <c r="AI913" s="457"/>
      <c r="AJ913" s="457"/>
      <c r="AK913" s="457"/>
      <c r="AL913" s="457"/>
      <c r="AM913" s="457"/>
      <c r="AN913" s="457"/>
      <c r="AO913" s="457"/>
      <c r="AP913" s="457"/>
      <c r="AQ913" s="457"/>
      <c r="AR913" s="457"/>
    </row>
    <row r="914" spans="1:44" ht="15.75" customHeight="1">
      <c r="A914" s="457"/>
      <c r="B914" s="487"/>
      <c r="C914" s="458"/>
      <c r="D914" s="458"/>
      <c r="E914" s="458"/>
      <c r="F914" s="457"/>
      <c r="G914" s="457"/>
      <c r="H914" s="457"/>
      <c r="I914" s="457"/>
      <c r="J914" s="457"/>
      <c r="K914" s="457"/>
      <c r="L914" s="457"/>
      <c r="M914" s="457"/>
      <c r="N914" s="457"/>
      <c r="O914" s="457"/>
      <c r="P914" s="457"/>
      <c r="Q914" s="457"/>
      <c r="R914" s="457"/>
      <c r="S914" s="457"/>
      <c r="T914" s="457"/>
      <c r="U914" s="457"/>
      <c r="V914" s="457"/>
      <c r="W914" s="457"/>
      <c r="X914" s="457"/>
      <c r="Y914" s="457"/>
      <c r="Z914" s="457"/>
      <c r="AA914" s="457"/>
      <c r="AB914" s="457"/>
      <c r="AC914" s="457"/>
      <c r="AD914" s="457"/>
      <c r="AE914" s="457"/>
      <c r="AF914" s="457"/>
      <c r="AG914" s="457"/>
      <c r="AH914" s="457"/>
      <c r="AI914" s="457"/>
      <c r="AJ914" s="457"/>
      <c r="AK914" s="457"/>
      <c r="AL914" s="457"/>
      <c r="AM914" s="457"/>
      <c r="AN914" s="457"/>
      <c r="AO914" s="457"/>
      <c r="AP914" s="457"/>
      <c r="AQ914" s="457"/>
      <c r="AR914" s="457"/>
    </row>
    <row r="915" spans="1:44" ht="15.75" customHeight="1">
      <c r="A915" s="457"/>
      <c r="B915" s="487"/>
      <c r="C915" s="458"/>
      <c r="D915" s="458"/>
      <c r="E915" s="458"/>
      <c r="F915" s="457"/>
      <c r="G915" s="457"/>
      <c r="H915" s="457"/>
      <c r="I915" s="457"/>
      <c r="J915" s="457"/>
      <c r="K915" s="457"/>
      <c r="L915" s="457"/>
      <c r="M915" s="457"/>
      <c r="N915" s="457"/>
      <c r="O915" s="457"/>
      <c r="P915" s="457"/>
      <c r="Q915" s="457"/>
      <c r="R915" s="457"/>
      <c r="S915" s="457"/>
      <c r="T915" s="457"/>
      <c r="U915" s="457"/>
      <c r="V915" s="457"/>
      <c r="W915" s="457"/>
      <c r="X915" s="457"/>
      <c r="Y915" s="457"/>
      <c r="Z915" s="457"/>
      <c r="AA915" s="457"/>
      <c r="AB915" s="457"/>
      <c r="AC915" s="457"/>
      <c r="AD915" s="457"/>
      <c r="AE915" s="457"/>
      <c r="AF915" s="457"/>
      <c r="AG915" s="457"/>
      <c r="AH915" s="457"/>
      <c r="AI915" s="457"/>
      <c r="AJ915" s="457"/>
      <c r="AK915" s="457"/>
      <c r="AL915" s="457"/>
      <c r="AM915" s="457"/>
      <c r="AN915" s="457"/>
      <c r="AO915" s="457"/>
      <c r="AP915" s="457"/>
      <c r="AQ915" s="457"/>
      <c r="AR915" s="457"/>
    </row>
    <row r="916" spans="1:44" ht="15.75" customHeight="1">
      <c r="A916" s="457"/>
      <c r="B916" s="487"/>
      <c r="C916" s="458"/>
      <c r="D916" s="458"/>
      <c r="E916" s="458"/>
      <c r="F916" s="457"/>
      <c r="G916" s="457"/>
      <c r="H916" s="457"/>
      <c r="I916" s="457"/>
      <c r="J916" s="457"/>
      <c r="K916" s="457"/>
      <c r="L916" s="457"/>
      <c r="M916" s="457"/>
      <c r="N916" s="457"/>
      <c r="O916" s="457"/>
      <c r="P916" s="457"/>
      <c r="Q916" s="457"/>
      <c r="R916" s="457"/>
      <c r="S916" s="457"/>
      <c r="T916" s="457"/>
      <c r="U916" s="457"/>
      <c r="V916" s="457"/>
      <c r="W916" s="457"/>
      <c r="X916" s="457"/>
      <c r="Y916" s="457"/>
      <c r="Z916" s="457"/>
      <c r="AA916" s="457"/>
      <c r="AB916" s="457"/>
      <c r="AC916" s="457"/>
      <c r="AD916" s="457"/>
      <c r="AE916" s="457"/>
      <c r="AF916" s="457"/>
      <c r="AG916" s="457"/>
      <c r="AH916" s="457"/>
      <c r="AI916" s="457"/>
      <c r="AJ916" s="457"/>
      <c r="AK916" s="457"/>
      <c r="AL916" s="457"/>
      <c r="AM916" s="457"/>
      <c r="AN916" s="457"/>
      <c r="AO916" s="457"/>
      <c r="AP916" s="457"/>
      <c r="AQ916" s="457"/>
      <c r="AR916" s="457"/>
    </row>
    <row r="917" spans="1:44" ht="15.75" customHeight="1">
      <c r="A917" s="457"/>
      <c r="B917" s="487"/>
      <c r="C917" s="458"/>
      <c r="D917" s="458"/>
      <c r="E917" s="458"/>
      <c r="F917" s="457"/>
      <c r="G917" s="457"/>
      <c r="H917" s="457"/>
      <c r="I917" s="457"/>
      <c r="J917" s="457"/>
      <c r="K917" s="457"/>
      <c r="L917" s="457"/>
      <c r="M917" s="457"/>
      <c r="N917" s="457"/>
      <c r="O917" s="457"/>
      <c r="P917" s="457"/>
      <c r="Q917" s="457"/>
      <c r="R917" s="457"/>
      <c r="S917" s="457"/>
      <c r="T917" s="457"/>
      <c r="U917" s="457"/>
      <c r="V917" s="457"/>
      <c r="W917" s="457"/>
      <c r="X917" s="457"/>
      <c r="Y917" s="457"/>
      <c r="Z917" s="457"/>
      <c r="AA917" s="457"/>
      <c r="AB917" s="457"/>
      <c r="AC917" s="457"/>
      <c r="AD917" s="457"/>
      <c r="AE917" s="457"/>
      <c r="AF917" s="457"/>
      <c r="AG917" s="457"/>
      <c r="AH917" s="457"/>
      <c r="AI917" s="457"/>
      <c r="AJ917" s="457"/>
      <c r="AK917" s="457"/>
      <c r="AL917" s="457"/>
      <c r="AM917" s="457"/>
      <c r="AN917" s="457"/>
      <c r="AO917" s="457"/>
      <c r="AP917" s="457"/>
      <c r="AQ917" s="457"/>
      <c r="AR917" s="457"/>
    </row>
    <row r="918" spans="1:44" ht="15.75" customHeight="1">
      <c r="A918" s="457"/>
      <c r="B918" s="487"/>
      <c r="C918" s="458"/>
      <c r="D918" s="458"/>
      <c r="E918" s="458"/>
      <c r="F918" s="457"/>
      <c r="G918" s="457"/>
      <c r="H918" s="457"/>
      <c r="I918" s="457"/>
      <c r="J918" s="457"/>
      <c r="K918" s="457"/>
      <c r="L918" s="457"/>
      <c r="M918" s="457"/>
      <c r="N918" s="457"/>
      <c r="O918" s="457"/>
      <c r="P918" s="457"/>
      <c r="Q918" s="457"/>
      <c r="R918" s="457"/>
      <c r="S918" s="457"/>
      <c r="T918" s="457"/>
      <c r="U918" s="457"/>
      <c r="V918" s="457"/>
      <c r="W918" s="457"/>
      <c r="X918" s="457"/>
      <c r="Y918" s="457"/>
      <c r="Z918" s="457"/>
      <c r="AA918" s="457"/>
      <c r="AB918" s="457"/>
      <c r="AC918" s="457"/>
      <c r="AD918" s="457"/>
      <c r="AE918" s="457"/>
      <c r="AF918" s="457"/>
      <c r="AG918" s="457"/>
      <c r="AH918" s="457"/>
      <c r="AI918" s="457"/>
      <c r="AJ918" s="457"/>
      <c r="AK918" s="457"/>
      <c r="AL918" s="457"/>
      <c r="AM918" s="457"/>
      <c r="AN918" s="457"/>
      <c r="AO918" s="457"/>
      <c r="AP918" s="457"/>
      <c r="AQ918" s="457"/>
      <c r="AR918" s="457"/>
    </row>
    <row r="919" spans="1:44" ht="15.75" customHeight="1">
      <c r="A919" s="457"/>
      <c r="B919" s="487"/>
      <c r="C919" s="458"/>
      <c r="D919" s="458"/>
      <c r="E919" s="458"/>
      <c r="F919" s="457"/>
      <c r="G919" s="457"/>
      <c r="H919" s="457"/>
      <c r="I919" s="457"/>
      <c r="J919" s="457"/>
      <c r="K919" s="457"/>
      <c r="L919" s="457"/>
      <c r="M919" s="457"/>
      <c r="N919" s="457"/>
      <c r="O919" s="457"/>
      <c r="P919" s="457"/>
      <c r="Q919" s="457"/>
      <c r="R919" s="457"/>
      <c r="S919" s="457"/>
      <c r="T919" s="457"/>
      <c r="U919" s="457"/>
      <c r="V919" s="457"/>
      <c r="W919" s="457"/>
      <c r="X919" s="457"/>
      <c r="Y919" s="457"/>
      <c r="Z919" s="457"/>
      <c r="AA919" s="457"/>
      <c r="AB919" s="457"/>
      <c r="AC919" s="457"/>
      <c r="AD919" s="457"/>
      <c r="AE919" s="457"/>
      <c r="AF919" s="457"/>
      <c r="AG919" s="457"/>
      <c r="AH919" s="457"/>
      <c r="AI919" s="457"/>
      <c r="AJ919" s="457"/>
      <c r="AK919" s="457"/>
      <c r="AL919" s="457"/>
      <c r="AM919" s="457"/>
      <c r="AN919" s="457"/>
      <c r="AO919" s="457"/>
      <c r="AP919" s="457"/>
      <c r="AQ919" s="457"/>
      <c r="AR919" s="457"/>
    </row>
    <row r="920" spans="1:44" ht="15.75" customHeight="1">
      <c r="A920" s="457"/>
      <c r="B920" s="487"/>
      <c r="C920" s="458"/>
      <c r="D920" s="458"/>
      <c r="E920" s="458"/>
      <c r="F920" s="457"/>
      <c r="G920" s="457"/>
      <c r="H920" s="457"/>
      <c r="I920" s="457"/>
      <c r="J920" s="457"/>
      <c r="K920" s="457"/>
      <c r="L920" s="457"/>
      <c r="M920" s="457"/>
      <c r="N920" s="457"/>
      <c r="O920" s="457"/>
      <c r="P920" s="457"/>
      <c r="Q920" s="457"/>
      <c r="R920" s="457"/>
      <c r="S920" s="457"/>
      <c r="T920" s="457"/>
      <c r="U920" s="457"/>
      <c r="V920" s="457"/>
      <c r="W920" s="457"/>
      <c r="X920" s="457"/>
      <c r="Y920" s="457"/>
      <c r="Z920" s="457"/>
      <c r="AA920" s="457"/>
      <c r="AB920" s="457"/>
      <c r="AC920" s="457"/>
      <c r="AD920" s="457"/>
      <c r="AE920" s="457"/>
      <c r="AF920" s="457"/>
      <c r="AG920" s="457"/>
      <c r="AH920" s="457"/>
      <c r="AI920" s="457"/>
      <c r="AJ920" s="457"/>
      <c r="AK920" s="457"/>
      <c r="AL920" s="457"/>
      <c r="AM920" s="457"/>
      <c r="AN920" s="457"/>
      <c r="AO920" s="457"/>
      <c r="AP920" s="457"/>
      <c r="AQ920" s="457"/>
      <c r="AR920" s="457"/>
    </row>
    <row r="921" spans="1:44" ht="15.75" customHeight="1">
      <c r="A921" s="457"/>
      <c r="B921" s="487"/>
      <c r="C921" s="458"/>
      <c r="D921" s="458"/>
      <c r="E921" s="458"/>
      <c r="F921" s="457"/>
      <c r="G921" s="457"/>
      <c r="H921" s="457"/>
      <c r="I921" s="457"/>
      <c r="J921" s="457"/>
      <c r="K921" s="457"/>
      <c r="L921" s="457"/>
      <c r="M921" s="457"/>
      <c r="N921" s="457"/>
      <c r="O921" s="457"/>
      <c r="P921" s="457"/>
      <c r="Q921" s="457"/>
      <c r="R921" s="457"/>
      <c r="S921" s="457"/>
      <c r="T921" s="457"/>
      <c r="U921" s="457"/>
      <c r="V921" s="457"/>
      <c r="W921" s="457"/>
      <c r="X921" s="457"/>
      <c r="Y921" s="457"/>
      <c r="Z921" s="457"/>
      <c r="AA921" s="457"/>
      <c r="AB921" s="457"/>
      <c r="AC921" s="457"/>
      <c r="AD921" s="457"/>
      <c r="AE921" s="457"/>
      <c r="AF921" s="457"/>
      <c r="AG921" s="457"/>
      <c r="AH921" s="457"/>
      <c r="AI921" s="457"/>
      <c r="AJ921" s="457"/>
      <c r="AK921" s="457"/>
      <c r="AL921" s="457"/>
      <c r="AM921" s="457"/>
      <c r="AN921" s="457"/>
      <c r="AO921" s="457"/>
      <c r="AP921" s="457"/>
      <c r="AQ921" s="457"/>
      <c r="AR921" s="457"/>
    </row>
    <row r="922" spans="1:44" ht="15.75" customHeight="1">
      <c r="A922" s="457"/>
      <c r="B922" s="487"/>
      <c r="C922" s="458"/>
      <c r="D922" s="458"/>
      <c r="E922" s="458"/>
      <c r="F922" s="457"/>
      <c r="G922" s="457"/>
      <c r="H922" s="457"/>
      <c r="I922" s="457"/>
      <c r="J922" s="457"/>
      <c r="K922" s="457"/>
      <c r="L922" s="457"/>
      <c r="M922" s="457"/>
      <c r="N922" s="457"/>
      <c r="O922" s="457"/>
      <c r="P922" s="457"/>
      <c r="Q922" s="457"/>
      <c r="R922" s="457"/>
      <c r="S922" s="457"/>
      <c r="T922" s="457"/>
      <c r="U922" s="457"/>
      <c r="V922" s="457"/>
      <c r="W922" s="457"/>
      <c r="X922" s="457"/>
      <c r="Y922" s="457"/>
      <c r="Z922" s="457"/>
      <c r="AA922" s="457"/>
      <c r="AB922" s="457"/>
      <c r="AC922" s="457"/>
      <c r="AD922" s="457"/>
      <c r="AE922" s="457"/>
      <c r="AF922" s="457"/>
      <c r="AG922" s="457"/>
      <c r="AH922" s="457"/>
      <c r="AI922" s="457"/>
      <c r="AJ922" s="457"/>
      <c r="AK922" s="457"/>
      <c r="AL922" s="457"/>
      <c r="AM922" s="457"/>
      <c r="AN922" s="457"/>
      <c r="AO922" s="457"/>
      <c r="AP922" s="457"/>
      <c r="AQ922" s="457"/>
      <c r="AR922" s="457"/>
    </row>
    <row r="923" spans="1:44" ht="15.75" customHeight="1">
      <c r="A923" s="457"/>
      <c r="B923" s="487"/>
      <c r="C923" s="458"/>
      <c r="D923" s="458"/>
      <c r="E923" s="458"/>
      <c r="F923" s="457"/>
      <c r="G923" s="457"/>
      <c r="H923" s="457"/>
      <c r="I923" s="457"/>
      <c r="J923" s="457"/>
      <c r="K923" s="457"/>
      <c r="L923" s="457"/>
      <c r="M923" s="457"/>
      <c r="N923" s="457"/>
      <c r="O923" s="457"/>
      <c r="P923" s="457"/>
      <c r="Q923" s="457"/>
      <c r="R923" s="457"/>
      <c r="S923" s="457"/>
      <c r="T923" s="457"/>
      <c r="U923" s="457"/>
      <c r="V923" s="457"/>
      <c r="W923" s="457"/>
      <c r="X923" s="457"/>
      <c r="Y923" s="457"/>
      <c r="Z923" s="457"/>
      <c r="AA923" s="457"/>
      <c r="AB923" s="457"/>
      <c r="AC923" s="457"/>
      <c r="AD923" s="457"/>
      <c r="AE923" s="457"/>
      <c r="AF923" s="457"/>
      <c r="AG923" s="457"/>
      <c r="AH923" s="457"/>
      <c r="AI923" s="457"/>
      <c r="AJ923" s="457"/>
      <c r="AK923" s="457"/>
      <c r="AL923" s="457"/>
      <c r="AM923" s="457"/>
      <c r="AN923" s="457"/>
      <c r="AO923" s="457"/>
      <c r="AP923" s="457"/>
      <c r="AQ923" s="457"/>
      <c r="AR923" s="457"/>
    </row>
    <row r="924" spans="1:44" ht="15.75" customHeight="1">
      <c r="A924" s="457"/>
      <c r="B924" s="487"/>
      <c r="C924" s="458"/>
      <c r="D924" s="458"/>
      <c r="E924" s="458"/>
      <c r="F924" s="457"/>
      <c r="G924" s="457"/>
      <c r="H924" s="457"/>
      <c r="I924" s="457"/>
      <c r="J924" s="457"/>
      <c r="K924" s="457"/>
      <c r="L924" s="457"/>
      <c r="M924" s="457"/>
      <c r="N924" s="457"/>
      <c r="O924" s="457"/>
      <c r="P924" s="457"/>
      <c r="Q924" s="457"/>
      <c r="R924" s="457"/>
      <c r="S924" s="457"/>
      <c r="T924" s="457"/>
      <c r="U924" s="457"/>
      <c r="V924" s="457"/>
      <c r="W924" s="457"/>
      <c r="X924" s="457"/>
      <c r="Y924" s="457"/>
      <c r="Z924" s="457"/>
      <c r="AA924" s="457"/>
      <c r="AB924" s="457"/>
      <c r="AC924" s="457"/>
      <c r="AD924" s="457"/>
      <c r="AE924" s="457"/>
      <c r="AF924" s="457"/>
      <c r="AG924" s="457"/>
      <c r="AH924" s="457"/>
      <c r="AI924" s="457"/>
      <c r="AJ924" s="457"/>
      <c r="AK924" s="457"/>
      <c r="AL924" s="457"/>
      <c r="AM924" s="457"/>
      <c r="AN924" s="457"/>
      <c r="AO924" s="457"/>
      <c r="AP924" s="457"/>
      <c r="AQ924" s="457"/>
      <c r="AR924" s="457"/>
    </row>
    <row r="925" spans="1:44" ht="15.75" customHeight="1">
      <c r="A925" s="457"/>
      <c r="B925" s="487"/>
      <c r="C925" s="458"/>
      <c r="D925" s="458"/>
      <c r="E925" s="458"/>
      <c r="F925" s="457"/>
      <c r="G925" s="457"/>
      <c r="H925" s="457"/>
      <c r="I925" s="457"/>
      <c r="J925" s="457"/>
      <c r="K925" s="457"/>
      <c r="L925" s="457"/>
      <c r="M925" s="457"/>
      <c r="N925" s="457"/>
      <c r="O925" s="457"/>
      <c r="P925" s="457"/>
      <c r="Q925" s="457"/>
      <c r="R925" s="457"/>
      <c r="S925" s="457"/>
      <c r="T925" s="457"/>
      <c r="U925" s="457"/>
      <c r="V925" s="457"/>
      <c r="W925" s="457"/>
      <c r="X925" s="457"/>
      <c r="Y925" s="457"/>
      <c r="Z925" s="457"/>
      <c r="AA925" s="457"/>
      <c r="AB925" s="457"/>
      <c r="AC925" s="457"/>
      <c r="AD925" s="457"/>
      <c r="AE925" s="457"/>
      <c r="AF925" s="457"/>
      <c r="AG925" s="457"/>
      <c r="AH925" s="457"/>
      <c r="AI925" s="457"/>
      <c r="AJ925" s="457"/>
      <c r="AK925" s="457"/>
      <c r="AL925" s="457"/>
      <c r="AM925" s="457"/>
      <c r="AN925" s="457"/>
      <c r="AO925" s="457"/>
      <c r="AP925" s="457"/>
      <c r="AQ925" s="457"/>
      <c r="AR925" s="457"/>
    </row>
    <row r="926" spans="1:44" ht="15.75" customHeight="1">
      <c r="A926" s="457"/>
      <c r="B926" s="487"/>
      <c r="C926" s="458"/>
      <c r="D926" s="458"/>
      <c r="E926" s="458"/>
      <c r="F926" s="457"/>
      <c r="G926" s="457"/>
      <c r="H926" s="457"/>
      <c r="I926" s="457"/>
      <c r="J926" s="457"/>
      <c r="K926" s="457"/>
      <c r="L926" s="457"/>
      <c r="M926" s="457"/>
      <c r="N926" s="457"/>
      <c r="O926" s="457"/>
      <c r="P926" s="457"/>
      <c r="Q926" s="457"/>
      <c r="R926" s="457"/>
      <c r="S926" s="457"/>
      <c r="T926" s="457"/>
      <c r="U926" s="457"/>
      <c r="V926" s="457"/>
      <c r="W926" s="457"/>
      <c r="X926" s="457"/>
      <c r="Y926" s="457"/>
      <c r="Z926" s="457"/>
      <c r="AA926" s="457"/>
      <c r="AB926" s="457"/>
      <c r="AC926" s="457"/>
      <c r="AD926" s="457"/>
      <c r="AE926" s="457"/>
      <c r="AF926" s="457"/>
      <c r="AG926" s="457"/>
      <c r="AH926" s="457"/>
      <c r="AI926" s="457"/>
      <c r="AJ926" s="457"/>
      <c r="AK926" s="457"/>
      <c r="AL926" s="457"/>
      <c r="AM926" s="457"/>
      <c r="AN926" s="457"/>
      <c r="AO926" s="457"/>
      <c r="AP926" s="457"/>
      <c r="AQ926" s="457"/>
      <c r="AR926" s="457"/>
    </row>
    <row r="927" spans="1:44" ht="15.75" customHeight="1">
      <c r="A927" s="457"/>
      <c r="B927" s="487"/>
      <c r="C927" s="458"/>
      <c r="D927" s="458"/>
      <c r="E927" s="458"/>
      <c r="F927" s="457"/>
      <c r="G927" s="457"/>
      <c r="H927" s="457"/>
      <c r="I927" s="457"/>
      <c r="J927" s="457"/>
      <c r="K927" s="457"/>
      <c r="L927" s="457"/>
      <c r="M927" s="457"/>
      <c r="N927" s="457"/>
      <c r="O927" s="457"/>
      <c r="P927" s="457"/>
      <c r="Q927" s="457"/>
      <c r="R927" s="457"/>
      <c r="S927" s="457"/>
      <c r="T927" s="457"/>
      <c r="U927" s="457"/>
      <c r="V927" s="457"/>
      <c r="W927" s="457"/>
      <c r="X927" s="457"/>
      <c r="Y927" s="457"/>
      <c r="Z927" s="457"/>
      <c r="AA927" s="457"/>
      <c r="AB927" s="457"/>
      <c r="AC927" s="457"/>
      <c r="AD927" s="457"/>
      <c r="AE927" s="457"/>
      <c r="AF927" s="457"/>
      <c r="AG927" s="457"/>
      <c r="AH927" s="457"/>
      <c r="AI927" s="457"/>
      <c r="AJ927" s="457"/>
      <c r="AK927" s="457"/>
      <c r="AL927" s="457"/>
      <c r="AM927" s="457"/>
      <c r="AN927" s="457"/>
      <c r="AO927" s="457"/>
      <c r="AP927" s="457"/>
      <c r="AQ927" s="457"/>
      <c r="AR927" s="457"/>
    </row>
    <row r="928" spans="1:44" ht="15.75" customHeight="1">
      <c r="A928" s="457"/>
      <c r="B928" s="487"/>
      <c r="C928" s="458"/>
      <c r="D928" s="458"/>
      <c r="E928" s="458"/>
      <c r="F928" s="457"/>
      <c r="G928" s="457"/>
      <c r="H928" s="457"/>
      <c r="I928" s="457"/>
      <c r="J928" s="457"/>
      <c r="K928" s="457"/>
      <c r="L928" s="457"/>
      <c r="M928" s="457"/>
      <c r="N928" s="457"/>
      <c r="O928" s="457"/>
      <c r="P928" s="457"/>
      <c r="Q928" s="457"/>
      <c r="R928" s="457"/>
      <c r="S928" s="457"/>
      <c r="T928" s="457"/>
      <c r="U928" s="457"/>
      <c r="V928" s="457"/>
      <c r="W928" s="457"/>
      <c r="X928" s="457"/>
      <c r="Y928" s="457"/>
      <c r="Z928" s="457"/>
      <c r="AA928" s="457"/>
      <c r="AB928" s="457"/>
      <c r="AC928" s="457"/>
      <c r="AD928" s="457"/>
      <c r="AE928" s="457"/>
      <c r="AF928" s="457"/>
      <c r="AG928" s="457"/>
      <c r="AH928" s="457"/>
      <c r="AI928" s="457"/>
      <c r="AJ928" s="457"/>
      <c r="AK928" s="457"/>
      <c r="AL928" s="457"/>
      <c r="AM928" s="457"/>
      <c r="AN928" s="457"/>
      <c r="AO928" s="457"/>
      <c r="AP928" s="457"/>
      <c r="AQ928" s="457"/>
      <c r="AR928" s="457"/>
    </row>
    <row r="929" spans="1:44" ht="15.75" customHeight="1">
      <c r="A929" s="457"/>
      <c r="B929" s="487"/>
      <c r="C929" s="458"/>
      <c r="D929" s="458"/>
      <c r="E929" s="458"/>
      <c r="F929" s="457"/>
      <c r="G929" s="457"/>
      <c r="H929" s="457"/>
      <c r="I929" s="457"/>
      <c r="J929" s="457"/>
      <c r="K929" s="457"/>
      <c r="L929" s="457"/>
      <c r="M929" s="457"/>
      <c r="N929" s="457"/>
      <c r="O929" s="457"/>
      <c r="P929" s="457"/>
      <c r="Q929" s="457"/>
      <c r="R929" s="457"/>
      <c r="S929" s="457"/>
      <c r="T929" s="457"/>
      <c r="U929" s="457"/>
      <c r="V929" s="457"/>
      <c r="W929" s="457"/>
      <c r="X929" s="457"/>
      <c r="Y929" s="457"/>
      <c r="Z929" s="457"/>
      <c r="AA929" s="457"/>
      <c r="AB929" s="457"/>
      <c r="AC929" s="457"/>
      <c r="AD929" s="457"/>
      <c r="AE929" s="457"/>
      <c r="AF929" s="457"/>
      <c r="AG929" s="457"/>
      <c r="AH929" s="457"/>
      <c r="AI929" s="457"/>
      <c r="AJ929" s="457"/>
      <c r="AK929" s="457"/>
      <c r="AL929" s="457"/>
      <c r="AM929" s="457"/>
      <c r="AN929" s="457"/>
      <c r="AO929" s="457"/>
      <c r="AP929" s="457"/>
      <c r="AQ929" s="457"/>
      <c r="AR929" s="457"/>
    </row>
    <row r="930" spans="1:44" ht="15.75" customHeight="1">
      <c r="A930" s="457"/>
      <c r="B930" s="487"/>
      <c r="C930" s="458"/>
      <c r="D930" s="458"/>
      <c r="E930" s="458"/>
      <c r="F930" s="457"/>
      <c r="G930" s="457"/>
      <c r="H930" s="457"/>
      <c r="I930" s="457"/>
      <c r="J930" s="457"/>
      <c r="K930" s="457"/>
      <c r="L930" s="457"/>
      <c r="M930" s="457"/>
      <c r="N930" s="457"/>
      <c r="O930" s="457"/>
      <c r="P930" s="457"/>
      <c r="Q930" s="457"/>
      <c r="R930" s="457"/>
      <c r="S930" s="457"/>
      <c r="T930" s="457"/>
      <c r="U930" s="457"/>
      <c r="V930" s="457"/>
      <c r="W930" s="457"/>
      <c r="X930" s="457"/>
      <c r="Y930" s="457"/>
      <c r="Z930" s="457"/>
      <c r="AA930" s="457"/>
      <c r="AB930" s="457"/>
      <c r="AC930" s="457"/>
      <c r="AD930" s="457"/>
      <c r="AE930" s="457"/>
      <c r="AF930" s="457"/>
      <c r="AG930" s="457"/>
      <c r="AH930" s="457"/>
      <c r="AI930" s="457"/>
      <c r="AJ930" s="457"/>
      <c r="AK930" s="457"/>
      <c r="AL930" s="457"/>
      <c r="AM930" s="457"/>
      <c r="AN930" s="457"/>
      <c r="AO930" s="457"/>
      <c r="AP930" s="457"/>
      <c r="AQ930" s="457"/>
      <c r="AR930" s="457"/>
    </row>
    <row r="931" spans="1:44" ht="15.75" customHeight="1">
      <c r="A931" s="457"/>
      <c r="B931" s="487"/>
      <c r="C931" s="458"/>
      <c r="D931" s="458"/>
      <c r="E931" s="458"/>
      <c r="F931" s="457"/>
      <c r="G931" s="457"/>
      <c r="H931" s="457"/>
      <c r="I931" s="457"/>
      <c r="J931" s="457"/>
      <c r="K931" s="457"/>
      <c r="L931" s="457"/>
      <c r="M931" s="457"/>
      <c r="N931" s="457"/>
      <c r="O931" s="457"/>
      <c r="P931" s="457"/>
      <c r="Q931" s="457"/>
      <c r="R931" s="457"/>
      <c r="S931" s="457"/>
      <c r="T931" s="457"/>
      <c r="U931" s="457"/>
      <c r="V931" s="457"/>
      <c r="W931" s="457"/>
      <c r="X931" s="457"/>
      <c r="Y931" s="457"/>
      <c r="Z931" s="457"/>
      <c r="AA931" s="457"/>
      <c r="AB931" s="457"/>
      <c r="AC931" s="457"/>
      <c r="AD931" s="457"/>
      <c r="AE931" s="457"/>
      <c r="AF931" s="457"/>
      <c r="AG931" s="457"/>
      <c r="AH931" s="457"/>
      <c r="AI931" s="457"/>
      <c r="AJ931" s="457"/>
      <c r="AK931" s="457"/>
      <c r="AL931" s="457"/>
      <c r="AM931" s="457"/>
      <c r="AN931" s="457"/>
      <c r="AO931" s="457"/>
      <c r="AP931" s="457"/>
      <c r="AQ931" s="457"/>
      <c r="AR931" s="457"/>
    </row>
    <row r="932" spans="1:44" ht="15.75" customHeight="1">
      <c r="A932" s="457"/>
      <c r="B932" s="487"/>
      <c r="C932" s="458"/>
      <c r="D932" s="458"/>
      <c r="E932" s="458"/>
      <c r="F932" s="457"/>
      <c r="G932" s="457"/>
      <c r="H932" s="457"/>
      <c r="I932" s="457"/>
      <c r="J932" s="457"/>
      <c r="K932" s="457"/>
      <c r="L932" s="457"/>
      <c r="M932" s="457"/>
      <c r="N932" s="457"/>
      <c r="O932" s="457"/>
      <c r="P932" s="457"/>
      <c r="Q932" s="457"/>
      <c r="R932" s="457"/>
      <c r="S932" s="457"/>
      <c r="T932" s="457"/>
      <c r="U932" s="457"/>
      <c r="V932" s="457"/>
      <c r="W932" s="457"/>
      <c r="X932" s="457"/>
      <c r="Y932" s="457"/>
      <c r="Z932" s="457"/>
      <c r="AA932" s="457"/>
      <c r="AB932" s="457"/>
      <c r="AC932" s="457"/>
      <c r="AD932" s="457"/>
      <c r="AE932" s="457"/>
      <c r="AF932" s="457"/>
      <c r="AG932" s="457"/>
      <c r="AH932" s="457"/>
      <c r="AI932" s="457"/>
      <c r="AJ932" s="457"/>
      <c r="AK932" s="457"/>
      <c r="AL932" s="457"/>
      <c r="AM932" s="457"/>
      <c r="AN932" s="457"/>
      <c r="AO932" s="457"/>
      <c r="AP932" s="457"/>
      <c r="AQ932" s="457"/>
      <c r="AR932" s="457"/>
    </row>
    <row r="933" spans="1:44" ht="15.75" customHeight="1">
      <c r="A933" s="457"/>
      <c r="B933" s="487"/>
      <c r="C933" s="458"/>
      <c r="D933" s="458"/>
      <c r="E933" s="458"/>
      <c r="F933" s="457"/>
      <c r="G933" s="457"/>
      <c r="H933" s="457"/>
      <c r="I933" s="457"/>
      <c r="J933" s="457"/>
      <c r="K933" s="457"/>
      <c r="L933" s="457"/>
      <c r="M933" s="457"/>
      <c r="N933" s="457"/>
      <c r="O933" s="457"/>
      <c r="P933" s="457"/>
      <c r="Q933" s="457"/>
      <c r="R933" s="457"/>
      <c r="S933" s="457"/>
      <c r="T933" s="457"/>
      <c r="U933" s="457"/>
      <c r="V933" s="457"/>
      <c r="W933" s="457"/>
      <c r="X933" s="457"/>
      <c r="Y933" s="457"/>
      <c r="Z933" s="457"/>
      <c r="AA933" s="457"/>
      <c r="AB933" s="457"/>
      <c r="AC933" s="457"/>
      <c r="AD933" s="457"/>
      <c r="AE933" s="457"/>
      <c r="AF933" s="457"/>
      <c r="AG933" s="457"/>
      <c r="AH933" s="457"/>
      <c r="AI933" s="457"/>
      <c r="AJ933" s="457"/>
      <c r="AK933" s="457"/>
      <c r="AL933" s="457"/>
      <c r="AM933" s="457"/>
      <c r="AN933" s="457"/>
      <c r="AO933" s="457"/>
      <c r="AP933" s="457"/>
      <c r="AQ933" s="457"/>
      <c r="AR933" s="457"/>
    </row>
    <row r="934" spans="1:44" ht="15.75" customHeight="1">
      <c r="A934" s="457"/>
      <c r="B934" s="487"/>
      <c r="C934" s="458"/>
      <c r="D934" s="458"/>
      <c r="E934" s="458"/>
      <c r="F934" s="457"/>
      <c r="G934" s="457"/>
      <c r="H934" s="457"/>
      <c r="I934" s="457"/>
      <c r="J934" s="457"/>
      <c r="K934" s="457"/>
      <c r="L934" s="457"/>
      <c r="M934" s="457"/>
      <c r="N934" s="457"/>
      <c r="O934" s="457"/>
      <c r="P934" s="457"/>
      <c r="Q934" s="457"/>
      <c r="R934" s="457"/>
      <c r="S934" s="457"/>
      <c r="T934" s="457"/>
      <c r="U934" s="457"/>
      <c r="V934" s="457"/>
      <c r="W934" s="457"/>
      <c r="X934" s="457"/>
      <c r="Y934" s="457"/>
      <c r="Z934" s="457"/>
      <c r="AA934" s="457"/>
      <c r="AB934" s="457"/>
      <c r="AC934" s="457"/>
      <c r="AD934" s="457"/>
      <c r="AE934" s="457"/>
      <c r="AF934" s="457"/>
      <c r="AG934" s="457"/>
      <c r="AH934" s="457"/>
      <c r="AI934" s="457"/>
      <c r="AJ934" s="457"/>
      <c r="AK934" s="457"/>
      <c r="AL934" s="457"/>
      <c r="AM934" s="457"/>
      <c r="AN934" s="457"/>
      <c r="AO934" s="457"/>
      <c r="AP934" s="457"/>
      <c r="AQ934" s="457"/>
      <c r="AR934" s="457"/>
    </row>
    <row r="935" spans="1:44" ht="15.75" customHeight="1">
      <c r="A935" s="457"/>
      <c r="B935" s="487"/>
      <c r="C935" s="458"/>
      <c r="D935" s="458"/>
      <c r="E935" s="458"/>
      <c r="F935" s="457"/>
      <c r="G935" s="457"/>
      <c r="H935" s="457"/>
      <c r="I935" s="457"/>
      <c r="J935" s="457"/>
      <c r="K935" s="457"/>
      <c r="L935" s="457"/>
      <c r="M935" s="457"/>
      <c r="N935" s="457"/>
      <c r="O935" s="457"/>
      <c r="P935" s="457"/>
      <c r="Q935" s="457"/>
      <c r="R935" s="457"/>
      <c r="S935" s="457"/>
      <c r="T935" s="457"/>
      <c r="U935" s="457"/>
      <c r="V935" s="457"/>
      <c r="W935" s="457"/>
      <c r="X935" s="457"/>
      <c r="Y935" s="457"/>
      <c r="Z935" s="457"/>
      <c r="AA935" s="457"/>
      <c r="AB935" s="457"/>
      <c r="AC935" s="457"/>
      <c r="AD935" s="457"/>
      <c r="AE935" s="457"/>
      <c r="AF935" s="457"/>
      <c r="AG935" s="457"/>
      <c r="AH935" s="457"/>
      <c r="AI935" s="457"/>
      <c r="AJ935" s="457"/>
      <c r="AK935" s="457"/>
      <c r="AL935" s="457"/>
      <c r="AM935" s="457"/>
      <c r="AN935" s="457"/>
      <c r="AO935" s="457"/>
      <c r="AP935" s="457"/>
      <c r="AQ935" s="457"/>
      <c r="AR935" s="457"/>
    </row>
    <row r="936" spans="1:44" ht="15.75" customHeight="1">
      <c r="A936" s="457"/>
      <c r="B936" s="487"/>
      <c r="C936" s="458"/>
      <c r="D936" s="458"/>
      <c r="E936" s="458"/>
      <c r="F936" s="457"/>
      <c r="G936" s="457"/>
      <c r="H936" s="457"/>
      <c r="I936" s="457"/>
      <c r="J936" s="457"/>
      <c r="K936" s="457"/>
      <c r="L936" s="457"/>
      <c r="M936" s="457"/>
      <c r="N936" s="457"/>
      <c r="O936" s="457"/>
      <c r="P936" s="457"/>
      <c r="Q936" s="457"/>
      <c r="R936" s="457"/>
      <c r="S936" s="457"/>
      <c r="T936" s="457"/>
      <c r="U936" s="457"/>
      <c r="V936" s="457"/>
      <c r="W936" s="457"/>
      <c r="X936" s="457"/>
      <c r="Y936" s="457"/>
      <c r="Z936" s="457"/>
      <c r="AA936" s="457"/>
      <c r="AB936" s="457"/>
      <c r="AC936" s="457"/>
      <c r="AD936" s="457"/>
      <c r="AE936" s="457"/>
      <c r="AF936" s="457"/>
      <c r="AG936" s="457"/>
      <c r="AH936" s="457"/>
      <c r="AI936" s="457"/>
      <c r="AJ936" s="457"/>
      <c r="AK936" s="457"/>
      <c r="AL936" s="457"/>
      <c r="AM936" s="457"/>
      <c r="AN936" s="457"/>
      <c r="AO936" s="457"/>
      <c r="AP936" s="457"/>
      <c r="AQ936" s="457"/>
      <c r="AR936" s="457"/>
    </row>
    <row r="937" spans="1:44" ht="15.75" customHeight="1">
      <c r="A937" s="457"/>
      <c r="B937" s="487"/>
      <c r="C937" s="458"/>
      <c r="D937" s="458"/>
      <c r="E937" s="458"/>
      <c r="F937" s="457"/>
      <c r="G937" s="457"/>
      <c r="H937" s="457"/>
      <c r="I937" s="457"/>
      <c r="J937" s="457"/>
      <c r="K937" s="457"/>
      <c r="L937" s="457"/>
      <c r="M937" s="457"/>
      <c r="N937" s="457"/>
      <c r="O937" s="457"/>
      <c r="P937" s="457"/>
      <c r="Q937" s="457"/>
      <c r="R937" s="457"/>
      <c r="S937" s="457"/>
      <c r="T937" s="457"/>
      <c r="U937" s="457"/>
      <c r="V937" s="457"/>
      <c r="W937" s="457"/>
      <c r="X937" s="457"/>
      <c r="Y937" s="457"/>
      <c r="Z937" s="457"/>
      <c r="AA937" s="457"/>
      <c r="AB937" s="457"/>
      <c r="AC937" s="457"/>
      <c r="AD937" s="457"/>
      <c r="AE937" s="457"/>
      <c r="AF937" s="457"/>
      <c r="AG937" s="457"/>
      <c r="AH937" s="457"/>
      <c r="AI937" s="457"/>
      <c r="AJ937" s="457"/>
      <c r="AK937" s="457"/>
      <c r="AL937" s="457"/>
      <c r="AM937" s="457"/>
      <c r="AN937" s="457"/>
      <c r="AO937" s="457"/>
      <c r="AP937" s="457"/>
      <c r="AQ937" s="457"/>
      <c r="AR937" s="457"/>
    </row>
    <row r="938" spans="1:44" ht="15.75" customHeight="1">
      <c r="A938" s="457"/>
      <c r="B938" s="487"/>
      <c r="C938" s="458"/>
      <c r="D938" s="458"/>
      <c r="E938" s="458"/>
      <c r="F938" s="457"/>
      <c r="G938" s="457"/>
      <c r="H938" s="457"/>
      <c r="I938" s="457"/>
      <c r="J938" s="457"/>
      <c r="K938" s="457"/>
      <c r="L938" s="457"/>
      <c r="M938" s="457"/>
      <c r="N938" s="457"/>
      <c r="O938" s="457"/>
      <c r="P938" s="457"/>
      <c r="Q938" s="457"/>
      <c r="R938" s="457"/>
      <c r="S938" s="457"/>
      <c r="T938" s="457"/>
      <c r="U938" s="457"/>
      <c r="V938" s="457"/>
      <c r="W938" s="457"/>
      <c r="X938" s="457"/>
      <c r="Y938" s="457"/>
      <c r="Z938" s="457"/>
      <c r="AA938" s="457"/>
      <c r="AB938" s="457"/>
      <c r="AC938" s="457"/>
      <c r="AD938" s="457"/>
      <c r="AE938" s="457"/>
      <c r="AF938" s="457"/>
      <c r="AG938" s="457"/>
      <c r="AH938" s="457"/>
      <c r="AI938" s="457"/>
      <c r="AJ938" s="457"/>
      <c r="AK938" s="457"/>
      <c r="AL938" s="457"/>
      <c r="AM938" s="457"/>
      <c r="AN938" s="457"/>
      <c r="AO938" s="457"/>
      <c r="AP938" s="457"/>
      <c r="AQ938" s="457"/>
      <c r="AR938" s="457"/>
    </row>
    <row r="939" spans="1:44" ht="15.75" customHeight="1">
      <c r="A939" s="457"/>
      <c r="B939" s="487"/>
      <c r="C939" s="458"/>
      <c r="D939" s="458"/>
      <c r="E939" s="458"/>
      <c r="F939" s="457"/>
      <c r="G939" s="457"/>
      <c r="H939" s="457"/>
      <c r="I939" s="457"/>
      <c r="J939" s="457"/>
      <c r="K939" s="457"/>
      <c r="L939" s="457"/>
      <c r="M939" s="457"/>
      <c r="N939" s="457"/>
      <c r="O939" s="457"/>
      <c r="P939" s="457"/>
      <c r="Q939" s="457"/>
      <c r="R939" s="457"/>
      <c r="S939" s="457"/>
      <c r="T939" s="457"/>
      <c r="U939" s="457"/>
      <c r="V939" s="457"/>
      <c r="W939" s="457"/>
      <c r="X939" s="457"/>
      <c r="Y939" s="457"/>
      <c r="Z939" s="457"/>
      <c r="AA939" s="457"/>
      <c r="AB939" s="457"/>
      <c r="AC939" s="457"/>
      <c r="AD939" s="457"/>
      <c r="AE939" s="457"/>
      <c r="AF939" s="457"/>
      <c r="AG939" s="457"/>
      <c r="AH939" s="457"/>
      <c r="AI939" s="457"/>
      <c r="AJ939" s="457"/>
      <c r="AK939" s="457"/>
      <c r="AL939" s="457"/>
      <c r="AM939" s="457"/>
      <c r="AN939" s="457"/>
      <c r="AO939" s="457"/>
      <c r="AP939" s="457"/>
      <c r="AQ939" s="457"/>
      <c r="AR939" s="457"/>
    </row>
    <row r="940" spans="1:44" ht="15.75" customHeight="1">
      <c r="A940" s="457"/>
      <c r="B940" s="487"/>
      <c r="C940" s="458"/>
      <c r="D940" s="458"/>
      <c r="E940" s="458"/>
      <c r="F940" s="457"/>
      <c r="G940" s="457"/>
      <c r="H940" s="457"/>
      <c r="I940" s="457"/>
      <c r="J940" s="457"/>
      <c r="K940" s="457"/>
      <c r="L940" s="457"/>
      <c r="M940" s="457"/>
      <c r="N940" s="457"/>
      <c r="O940" s="457"/>
      <c r="P940" s="457"/>
      <c r="Q940" s="457"/>
      <c r="R940" s="457"/>
      <c r="S940" s="457"/>
      <c r="T940" s="457"/>
      <c r="U940" s="457"/>
      <c r="V940" s="457"/>
      <c r="W940" s="457"/>
      <c r="X940" s="457"/>
      <c r="Y940" s="457"/>
      <c r="Z940" s="457"/>
      <c r="AA940" s="457"/>
      <c r="AB940" s="457"/>
      <c r="AC940" s="457"/>
      <c r="AD940" s="457"/>
      <c r="AE940" s="457"/>
      <c r="AF940" s="457"/>
      <c r="AG940" s="457"/>
      <c r="AH940" s="457"/>
      <c r="AI940" s="457"/>
      <c r="AJ940" s="457"/>
      <c r="AK940" s="457"/>
      <c r="AL940" s="457"/>
      <c r="AM940" s="457"/>
      <c r="AN940" s="457"/>
      <c r="AO940" s="457"/>
      <c r="AP940" s="457"/>
      <c r="AQ940" s="457"/>
      <c r="AR940" s="457"/>
    </row>
    <row r="941" spans="1:44" ht="15.75" customHeight="1">
      <c r="A941" s="457"/>
      <c r="B941" s="487"/>
      <c r="C941" s="458"/>
      <c r="D941" s="458"/>
      <c r="E941" s="458"/>
      <c r="F941" s="457"/>
      <c r="G941" s="457"/>
      <c r="H941" s="457"/>
      <c r="I941" s="457"/>
      <c r="J941" s="457"/>
      <c r="K941" s="457"/>
      <c r="L941" s="457"/>
      <c r="M941" s="457"/>
      <c r="N941" s="457"/>
      <c r="O941" s="457"/>
      <c r="P941" s="457"/>
      <c r="Q941" s="457"/>
      <c r="R941" s="457"/>
      <c r="S941" s="457"/>
      <c r="T941" s="457"/>
      <c r="U941" s="457"/>
      <c r="V941" s="457"/>
      <c r="W941" s="457"/>
      <c r="X941" s="457"/>
      <c r="Y941" s="457"/>
      <c r="Z941" s="457"/>
      <c r="AA941" s="457"/>
      <c r="AB941" s="457"/>
      <c r="AC941" s="457"/>
      <c r="AD941" s="457"/>
      <c r="AE941" s="457"/>
      <c r="AF941" s="457"/>
      <c r="AG941" s="457"/>
      <c r="AH941" s="457"/>
      <c r="AI941" s="457"/>
      <c r="AJ941" s="457"/>
      <c r="AK941" s="457"/>
      <c r="AL941" s="457"/>
      <c r="AM941" s="457"/>
      <c r="AN941" s="457"/>
      <c r="AO941" s="457"/>
      <c r="AP941" s="457"/>
      <c r="AQ941" s="457"/>
      <c r="AR941" s="457"/>
    </row>
    <row r="942" spans="1:44" ht="15.75" customHeight="1">
      <c r="A942" s="457"/>
      <c r="B942" s="487"/>
      <c r="C942" s="458"/>
      <c r="D942" s="458"/>
      <c r="E942" s="458"/>
      <c r="F942" s="457"/>
      <c r="G942" s="457"/>
      <c r="H942" s="457"/>
      <c r="I942" s="457"/>
      <c r="J942" s="457"/>
      <c r="K942" s="457"/>
      <c r="L942" s="457"/>
      <c r="M942" s="457"/>
      <c r="N942" s="457"/>
      <c r="O942" s="457"/>
      <c r="P942" s="457"/>
      <c r="Q942" s="457"/>
      <c r="R942" s="457"/>
      <c r="S942" s="457"/>
      <c r="T942" s="457"/>
      <c r="U942" s="457"/>
      <c r="V942" s="457"/>
      <c r="W942" s="457"/>
      <c r="X942" s="457"/>
      <c r="Y942" s="457"/>
      <c r="Z942" s="457"/>
      <c r="AA942" s="457"/>
      <c r="AB942" s="457"/>
      <c r="AC942" s="457"/>
      <c r="AD942" s="457"/>
      <c r="AE942" s="457"/>
      <c r="AF942" s="457"/>
      <c r="AG942" s="457"/>
      <c r="AH942" s="457"/>
      <c r="AI942" s="457"/>
      <c r="AJ942" s="457"/>
      <c r="AK942" s="457"/>
      <c r="AL942" s="457"/>
      <c r="AM942" s="457"/>
      <c r="AN942" s="457"/>
      <c r="AO942" s="457"/>
      <c r="AP942" s="457"/>
      <c r="AQ942" s="457"/>
      <c r="AR942" s="457"/>
    </row>
    <row r="943" spans="1:44" ht="15.75" customHeight="1">
      <c r="A943" s="457"/>
      <c r="B943" s="487"/>
      <c r="C943" s="458"/>
      <c r="D943" s="458"/>
      <c r="E943" s="458"/>
      <c r="F943" s="457"/>
      <c r="G943" s="457"/>
      <c r="H943" s="457"/>
      <c r="I943" s="457"/>
      <c r="J943" s="457"/>
      <c r="K943" s="457"/>
      <c r="L943" s="457"/>
      <c r="M943" s="457"/>
      <c r="N943" s="457"/>
      <c r="O943" s="457"/>
      <c r="P943" s="457"/>
      <c r="Q943" s="457"/>
      <c r="R943" s="457"/>
      <c r="S943" s="457"/>
      <c r="T943" s="457"/>
      <c r="U943" s="457"/>
      <c r="V943" s="457"/>
      <c r="W943" s="457"/>
      <c r="X943" s="457"/>
      <c r="Y943" s="457"/>
      <c r="Z943" s="457"/>
      <c r="AA943" s="457"/>
      <c r="AB943" s="457"/>
      <c r="AC943" s="457"/>
      <c r="AD943" s="457"/>
      <c r="AE943" s="457"/>
      <c r="AF943" s="457"/>
      <c r="AG943" s="457"/>
      <c r="AH943" s="457"/>
      <c r="AI943" s="457"/>
      <c r="AJ943" s="457"/>
      <c r="AK943" s="457"/>
      <c r="AL943" s="457"/>
      <c r="AM943" s="457"/>
      <c r="AN943" s="457"/>
      <c r="AO943" s="457"/>
      <c r="AP943" s="457"/>
      <c r="AQ943" s="457"/>
      <c r="AR943" s="457"/>
    </row>
    <row r="944" spans="1:44" ht="15.75" customHeight="1">
      <c r="A944" s="457"/>
      <c r="B944" s="487"/>
      <c r="C944" s="458"/>
      <c r="D944" s="458"/>
      <c r="E944" s="458"/>
      <c r="F944" s="457"/>
      <c r="G944" s="457"/>
      <c r="H944" s="457"/>
      <c r="I944" s="457"/>
      <c r="J944" s="457"/>
      <c r="K944" s="457"/>
      <c r="L944" s="457"/>
      <c r="M944" s="457"/>
      <c r="N944" s="457"/>
      <c r="O944" s="457"/>
      <c r="P944" s="457"/>
      <c r="Q944" s="457"/>
      <c r="R944" s="457"/>
      <c r="S944" s="457"/>
      <c r="T944" s="457"/>
      <c r="U944" s="457"/>
      <c r="V944" s="457"/>
      <c r="W944" s="457"/>
      <c r="X944" s="457"/>
      <c r="Y944" s="457"/>
      <c r="Z944" s="457"/>
      <c r="AA944" s="457"/>
      <c r="AB944" s="457"/>
      <c r="AC944" s="457"/>
      <c r="AD944" s="457"/>
      <c r="AE944" s="457"/>
      <c r="AF944" s="457"/>
      <c r="AG944" s="457"/>
      <c r="AH944" s="457"/>
      <c r="AI944" s="457"/>
      <c r="AJ944" s="457"/>
      <c r="AK944" s="457"/>
      <c r="AL944" s="457"/>
      <c r="AM944" s="457"/>
      <c r="AN944" s="457"/>
      <c r="AO944" s="457"/>
      <c r="AP944" s="457"/>
      <c r="AQ944" s="457"/>
      <c r="AR944" s="457"/>
    </row>
    <row r="945" spans="1:44" ht="15.75" customHeight="1">
      <c r="A945" s="457"/>
      <c r="B945" s="487"/>
      <c r="C945" s="458"/>
      <c r="D945" s="458"/>
      <c r="E945" s="458"/>
      <c r="F945" s="457"/>
      <c r="G945" s="457"/>
      <c r="H945" s="457"/>
      <c r="I945" s="457"/>
      <c r="J945" s="457"/>
      <c r="K945" s="457"/>
      <c r="L945" s="457"/>
      <c r="M945" s="457"/>
      <c r="N945" s="457"/>
      <c r="O945" s="457"/>
      <c r="P945" s="457"/>
      <c r="Q945" s="457"/>
      <c r="R945" s="457"/>
      <c r="S945" s="457"/>
      <c r="T945" s="457"/>
      <c r="U945" s="457"/>
      <c r="V945" s="457"/>
      <c r="W945" s="457"/>
      <c r="X945" s="457"/>
      <c r="Y945" s="457"/>
      <c r="Z945" s="457"/>
      <c r="AA945" s="457"/>
      <c r="AB945" s="457"/>
      <c r="AC945" s="457"/>
      <c r="AD945" s="457"/>
      <c r="AE945" s="457"/>
      <c r="AF945" s="457"/>
      <c r="AG945" s="457"/>
      <c r="AH945" s="457"/>
      <c r="AI945" s="457"/>
      <c r="AJ945" s="457"/>
      <c r="AK945" s="457"/>
      <c r="AL945" s="457"/>
      <c r="AM945" s="457"/>
      <c r="AN945" s="457"/>
      <c r="AO945" s="457"/>
      <c r="AP945" s="457"/>
      <c r="AQ945" s="457"/>
      <c r="AR945" s="457"/>
    </row>
    <row r="946" spans="1:44" ht="15.75" customHeight="1">
      <c r="A946" s="457"/>
      <c r="B946" s="487"/>
      <c r="C946" s="458"/>
      <c r="D946" s="458"/>
      <c r="E946" s="458"/>
      <c r="F946" s="457"/>
      <c r="G946" s="457"/>
      <c r="H946" s="457"/>
      <c r="I946" s="457"/>
      <c r="J946" s="457"/>
      <c r="K946" s="457"/>
      <c r="L946" s="457"/>
      <c r="M946" s="457"/>
      <c r="N946" s="457"/>
      <c r="O946" s="457"/>
      <c r="P946" s="457"/>
      <c r="Q946" s="457"/>
      <c r="R946" s="457"/>
      <c r="S946" s="457"/>
      <c r="T946" s="457"/>
      <c r="U946" s="457"/>
      <c r="V946" s="457"/>
      <c r="W946" s="457"/>
      <c r="X946" s="457"/>
      <c r="Y946" s="457"/>
      <c r="Z946" s="457"/>
      <c r="AA946" s="457"/>
      <c r="AB946" s="457"/>
      <c r="AC946" s="457"/>
      <c r="AD946" s="457"/>
      <c r="AE946" s="457"/>
      <c r="AF946" s="457"/>
      <c r="AG946" s="457"/>
      <c r="AH946" s="457"/>
      <c r="AI946" s="457"/>
      <c r="AJ946" s="457"/>
      <c r="AK946" s="457"/>
      <c r="AL946" s="457"/>
      <c r="AM946" s="457"/>
      <c r="AN946" s="457"/>
      <c r="AO946" s="457"/>
      <c r="AP946" s="457"/>
      <c r="AQ946" s="457"/>
      <c r="AR946" s="457"/>
    </row>
    <row r="947" spans="1:44" ht="15.75" customHeight="1">
      <c r="A947" s="457"/>
      <c r="B947" s="487"/>
      <c r="C947" s="458"/>
      <c r="D947" s="458"/>
      <c r="E947" s="458"/>
      <c r="F947" s="457"/>
      <c r="G947" s="457"/>
      <c r="H947" s="457"/>
      <c r="I947" s="457"/>
      <c r="J947" s="457"/>
      <c r="K947" s="457"/>
      <c r="L947" s="457"/>
      <c r="M947" s="457"/>
      <c r="N947" s="457"/>
      <c r="O947" s="457"/>
      <c r="P947" s="457"/>
      <c r="Q947" s="457"/>
      <c r="R947" s="457"/>
      <c r="S947" s="457"/>
      <c r="T947" s="457"/>
      <c r="U947" s="457"/>
      <c r="V947" s="457"/>
      <c r="W947" s="457"/>
      <c r="X947" s="457"/>
      <c r="Y947" s="457"/>
      <c r="Z947" s="457"/>
      <c r="AA947" s="457"/>
      <c r="AB947" s="457"/>
      <c r="AC947" s="457"/>
      <c r="AD947" s="457"/>
      <c r="AE947" s="457"/>
      <c r="AF947" s="457"/>
      <c r="AG947" s="457"/>
      <c r="AH947" s="457"/>
      <c r="AI947" s="457"/>
      <c r="AJ947" s="457"/>
      <c r="AK947" s="457"/>
      <c r="AL947" s="457"/>
      <c r="AM947" s="457"/>
      <c r="AN947" s="457"/>
      <c r="AO947" s="457"/>
      <c r="AP947" s="457"/>
      <c r="AQ947" s="457"/>
      <c r="AR947" s="457"/>
    </row>
    <row r="948" spans="1:44" ht="15.75" customHeight="1">
      <c r="A948" s="457"/>
      <c r="B948" s="487"/>
      <c r="C948" s="458"/>
      <c r="D948" s="458"/>
      <c r="E948" s="458"/>
      <c r="F948" s="457"/>
      <c r="G948" s="457"/>
      <c r="H948" s="457"/>
      <c r="I948" s="457"/>
      <c r="J948" s="457"/>
      <c r="K948" s="457"/>
      <c r="L948" s="457"/>
      <c r="M948" s="457"/>
      <c r="N948" s="457"/>
      <c r="O948" s="457"/>
      <c r="P948" s="457"/>
      <c r="Q948" s="457"/>
      <c r="R948" s="457"/>
      <c r="S948" s="457"/>
      <c r="T948" s="457"/>
      <c r="U948" s="457"/>
      <c r="V948" s="457"/>
      <c r="W948" s="457"/>
      <c r="X948" s="457"/>
      <c r="Y948" s="457"/>
      <c r="Z948" s="457"/>
      <c r="AA948" s="457"/>
      <c r="AB948" s="457"/>
      <c r="AC948" s="457"/>
      <c r="AD948" s="457"/>
      <c r="AE948" s="457"/>
      <c r="AF948" s="457"/>
      <c r="AG948" s="457"/>
      <c r="AH948" s="457"/>
      <c r="AI948" s="457"/>
      <c r="AJ948" s="457"/>
      <c r="AK948" s="457"/>
      <c r="AL948" s="457"/>
      <c r="AM948" s="457"/>
      <c r="AN948" s="457"/>
      <c r="AO948" s="457"/>
      <c r="AP948" s="457"/>
      <c r="AQ948" s="457"/>
      <c r="AR948" s="457"/>
    </row>
    <row r="949" spans="1:44" ht="15.75" customHeight="1">
      <c r="A949" s="457"/>
      <c r="B949" s="487"/>
      <c r="C949" s="458"/>
      <c r="D949" s="458"/>
      <c r="E949" s="458"/>
      <c r="F949" s="457"/>
      <c r="G949" s="457"/>
      <c r="H949" s="457"/>
      <c r="I949" s="457"/>
      <c r="J949" s="457"/>
      <c r="K949" s="457"/>
      <c r="L949" s="457"/>
      <c r="M949" s="457"/>
      <c r="N949" s="457"/>
      <c r="O949" s="457"/>
      <c r="P949" s="457"/>
      <c r="Q949" s="457"/>
      <c r="R949" s="457"/>
      <c r="S949" s="457"/>
      <c r="T949" s="457"/>
      <c r="U949" s="457"/>
      <c r="V949" s="457"/>
      <c r="W949" s="457"/>
      <c r="X949" s="457"/>
      <c r="Y949" s="457"/>
      <c r="Z949" s="457"/>
      <c r="AA949" s="457"/>
      <c r="AB949" s="457"/>
      <c r="AC949" s="457"/>
      <c r="AD949" s="457"/>
      <c r="AE949" s="457"/>
      <c r="AF949" s="457"/>
      <c r="AG949" s="457"/>
      <c r="AH949" s="457"/>
      <c r="AI949" s="457"/>
      <c r="AJ949" s="457"/>
      <c r="AK949" s="457"/>
      <c r="AL949" s="457"/>
      <c r="AM949" s="457"/>
      <c r="AN949" s="457"/>
      <c r="AO949" s="457"/>
      <c r="AP949" s="457"/>
      <c r="AQ949" s="457"/>
      <c r="AR949" s="457"/>
    </row>
    <row r="950" spans="1:44" ht="15.75" customHeight="1">
      <c r="A950" s="457"/>
      <c r="B950" s="487"/>
      <c r="C950" s="458"/>
      <c r="D950" s="458"/>
      <c r="E950" s="458"/>
      <c r="F950" s="457"/>
      <c r="G950" s="457"/>
      <c r="H950" s="457"/>
      <c r="I950" s="457"/>
      <c r="J950" s="457"/>
      <c r="K950" s="457"/>
      <c r="L950" s="457"/>
      <c r="M950" s="457"/>
      <c r="N950" s="457"/>
      <c r="O950" s="457"/>
      <c r="P950" s="457"/>
      <c r="Q950" s="457"/>
      <c r="R950" s="457"/>
      <c r="S950" s="457"/>
      <c r="T950" s="457"/>
      <c r="U950" s="457"/>
      <c r="V950" s="457"/>
      <c r="W950" s="457"/>
      <c r="X950" s="457"/>
      <c r="Y950" s="457"/>
      <c r="Z950" s="457"/>
      <c r="AA950" s="457"/>
      <c r="AB950" s="457"/>
      <c r="AC950" s="457"/>
      <c r="AD950" s="457"/>
      <c r="AE950" s="457"/>
      <c r="AF950" s="457"/>
      <c r="AG950" s="457"/>
      <c r="AH950" s="457"/>
      <c r="AI950" s="457"/>
      <c r="AJ950" s="457"/>
      <c r="AK950" s="457"/>
      <c r="AL950" s="457"/>
      <c r="AM950" s="457"/>
      <c r="AN950" s="457"/>
      <c r="AO950" s="457"/>
      <c r="AP950" s="457"/>
      <c r="AQ950" s="457"/>
      <c r="AR950" s="457"/>
    </row>
    <row r="951" spans="1:44" ht="15.75" customHeight="1">
      <c r="A951" s="457"/>
      <c r="B951" s="487"/>
      <c r="C951" s="458"/>
      <c r="D951" s="458"/>
      <c r="E951" s="458"/>
      <c r="F951" s="457"/>
      <c r="G951" s="457"/>
      <c r="H951" s="457"/>
      <c r="I951" s="457"/>
      <c r="J951" s="457"/>
      <c r="K951" s="457"/>
      <c r="L951" s="457"/>
      <c r="M951" s="457"/>
      <c r="N951" s="457"/>
      <c r="O951" s="457"/>
      <c r="P951" s="457"/>
      <c r="Q951" s="457"/>
      <c r="R951" s="457"/>
      <c r="S951" s="457"/>
      <c r="T951" s="457"/>
      <c r="U951" s="457"/>
      <c r="V951" s="457"/>
      <c r="W951" s="457"/>
      <c r="X951" s="457"/>
      <c r="Y951" s="457"/>
      <c r="Z951" s="457"/>
      <c r="AA951" s="457"/>
      <c r="AB951" s="457"/>
      <c r="AC951" s="457"/>
      <c r="AD951" s="457"/>
      <c r="AE951" s="457"/>
      <c r="AF951" s="457"/>
      <c r="AG951" s="457"/>
      <c r="AH951" s="457"/>
      <c r="AI951" s="457"/>
      <c r="AJ951" s="457"/>
      <c r="AK951" s="457"/>
      <c r="AL951" s="457"/>
      <c r="AM951" s="457"/>
      <c r="AN951" s="457"/>
      <c r="AO951" s="457"/>
      <c r="AP951" s="457"/>
      <c r="AQ951" s="457"/>
      <c r="AR951" s="457"/>
    </row>
    <row r="952" spans="1:44" ht="15.75" customHeight="1">
      <c r="A952" s="457"/>
      <c r="B952" s="487"/>
      <c r="C952" s="458"/>
      <c r="D952" s="458"/>
      <c r="E952" s="458"/>
      <c r="F952" s="457"/>
      <c r="G952" s="457"/>
      <c r="H952" s="457"/>
      <c r="I952" s="457"/>
      <c r="J952" s="457"/>
      <c r="K952" s="457"/>
      <c r="L952" s="457"/>
      <c r="M952" s="457"/>
      <c r="N952" s="457"/>
      <c r="O952" s="457"/>
      <c r="P952" s="457"/>
      <c r="Q952" s="457"/>
      <c r="R952" s="457"/>
      <c r="S952" s="457"/>
      <c r="T952" s="457"/>
      <c r="U952" s="457"/>
      <c r="V952" s="457"/>
      <c r="W952" s="457"/>
      <c r="X952" s="457"/>
      <c r="Y952" s="457"/>
      <c r="Z952" s="457"/>
      <c r="AA952" s="457"/>
      <c r="AB952" s="457"/>
      <c r="AC952" s="457"/>
      <c r="AD952" s="457"/>
      <c r="AE952" s="457"/>
      <c r="AF952" s="457"/>
      <c r="AG952" s="457"/>
      <c r="AH952" s="457"/>
      <c r="AI952" s="457"/>
      <c r="AJ952" s="457"/>
      <c r="AK952" s="457"/>
      <c r="AL952" s="457"/>
      <c r="AM952" s="457"/>
      <c r="AN952" s="457"/>
      <c r="AO952" s="457"/>
      <c r="AP952" s="457"/>
      <c r="AQ952" s="457"/>
      <c r="AR952" s="457"/>
    </row>
    <row r="953" spans="1:44" ht="15.75" customHeight="1">
      <c r="A953" s="457"/>
      <c r="B953" s="487"/>
      <c r="C953" s="458"/>
      <c r="D953" s="458"/>
      <c r="E953" s="458"/>
      <c r="F953" s="457"/>
      <c r="G953" s="457"/>
      <c r="H953" s="457"/>
      <c r="I953" s="457"/>
      <c r="J953" s="457"/>
      <c r="K953" s="457"/>
      <c r="L953" s="457"/>
      <c r="M953" s="457"/>
      <c r="N953" s="457"/>
      <c r="O953" s="457"/>
      <c r="P953" s="457"/>
      <c r="Q953" s="457"/>
      <c r="R953" s="457"/>
      <c r="S953" s="457"/>
      <c r="T953" s="457"/>
      <c r="U953" s="457"/>
      <c r="V953" s="457"/>
      <c r="W953" s="457"/>
      <c r="X953" s="457"/>
      <c r="Y953" s="457"/>
      <c r="Z953" s="457"/>
      <c r="AA953" s="457"/>
      <c r="AB953" s="457"/>
      <c r="AC953" s="457"/>
      <c r="AD953" s="457"/>
      <c r="AE953" s="457"/>
      <c r="AF953" s="457"/>
      <c r="AG953" s="457"/>
      <c r="AH953" s="457"/>
      <c r="AI953" s="457"/>
      <c r="AJ953" s="457"/>
      <c r="AK953" s="457"/>
      <c r="AL953" s="457"/>
      <c r="AM953" s="457"/>
      <c r="AN953" s="457"/>
      <c r="AO953" s="457"/>
      <c r="AP953" s="457"/>
      <c r="AQ953" s="457"/>
      <c r="AR953" s="457"/>
    </row>
    <row r="954" spans="1:44" ht="15.75" customHeight="1">
      <c r="A954" s="457"/>
      <c r="B954" s="487"/>
      <c r="C954" s="458"/>
      <c r="D954" s="458"/>
      <c r="E954" s="458"/>
      <c r="F954" s="457"/>
      <c r="G954" s="457"/>
      <c r="H954" s="457"/>
      <c r="I954" s="457"/>
      <c r="J954" s="457"/>
      <c r="K954" s="457"/>
      <c r="L954" s="457"/>
      <c r="M954" s="457"/>
      <c r="N954" s="457"/>
      <c r="O954" s="457"/>
      <c r="P954" s="457"/>
      <c r="Q954" s="457"/>
      <c r="R954" s="457"/>
      <c r="S954" s="457"/>
      <c r="T954" s="457"/>
      <c r="U954" s="457"/>
      <c r="V954" s="457"/>
      <c r="W954" s="457"/>
      <c r="X954" s="457"/>
      <c r="Y954" s="457"/>
      <c r="Z954" s="457"/>
      <c r="AA954" s="457"/>
      <c r="AB954" s="457"/>
      <c r="AC954" s="457"/>
      <c r="AD954" s="457"/>
      <c r="AE954" s="457"/>
      <c r="AF954" s="457"/>
      <c r="AG954" s="457"/>
      <c r="AH954" s="457"/>
      <c r="AI954" s="457"/>
      <c r="AJ954" s="457"/>
      <c r="AK954" s="457"/>
      <c r="AL954" s="457"/>
      <c r="AM954" s="457"/>
      <c r="AN954" s="457"/>
      <c r="AO954" s="457"/>
      <c r="AP954" s="457"/>
      <c r="AQ954" s="457"/>
      <c r="AR954" s="457"/>
    </row>
    <row r="955" spans="1:44" ht="15.75" customHeight="1">
      <c r="A955" s="457"/>
      <c r="B955" s="487"/>
      <c r="C955" s="458"/>
      <c r="D955" s="458"/>
      <c r="E955" s="458"/>
      <c r="F955" s="457"/>
      <c r="G955" s="457"/>
      <c r="H955" s="457"/>
      <c r="I955" s="457"/>
      <c r="J955" s="457"/>
      <c r="K955" s="457"/>
      <c r="L955" s="457"/>
      <c r="M955" s="457"/>
      <c r="N955" s="457"/>
      <c r="O955" s="457"/>
      <c r="P955" s="457"/>
      <c r="Q955" s="457"/>
      <c r="R955" s="457"/>
      <c r="S955" s="457"/>
      <c r="T955" s="457"/>
      <c r="U955" s="457"/>
      <c r="V955" s="457"/>
      <c r="W955" s="457"/>
      <c r="X955" s="457"/>
      <c r="Y955" s="457"/>
      <c r="Z955" s="457"/>
      <c r="AA955" s="457"/>
      <c r="AB955" s="457"/>
      <c r="AC955" s="457"/>
      <c r="AD955" s="457"/>
      <c r="AE955" s="457"/>
      <c r="AF955" s="457"/>
      <c r="AG955" s="457"/>
      <c r="AH955" s="457"/>
      <c r="AI955" s="457"/>
      <c r="AJ955" s="457"/>
      <c r="AK955" s="457"/>
      <c r="AL955" s="457"/>
      <c r="AM955" s="457"/>
      <c r="AN955" s="457"/>
      <c r="AO955" s="457"/>
      <c r="AP955" s="457"/>
      <c r="AQ955" s="457"/>
      <c r="AR955" s="457"/>
    </row>
    <row r="956" spans="1:44" ht="15.75" customHeight="1">
      <c r="A956" s="457"/>
      <c r="B956" s="487"/>
      <c r="C956" s="458"/>
      <c r="D956" s="458"/>
      <c r="E956" s="458"/>
      <c r="F956" s="457"/>
      <c r="G956" s="457"/>
      <c r="H956" s="457"/>
      <c r="I956" s="457"/>
      <c r="J956" s="457"/>
      <c r="K956" s="457"/>
      <c r="L956" s="457"/>
      <c r="M956" s="457"/>
      <c r="N956" s="457"/>
      <c r="O956" s="457"/>
      <c r="P956" s="457"/>
      <c r="Q956" s="457"/>
      <c r="R956" s="457"/>
      <c r="S956" s="457"/>
      <c r="T956" s="457"/>
      <c r="U956" s="457"/>
      <c r="V956" s="457"/>
      <c r="W956" s="457"/>
      <c r="X956" s="457"/>
      <c r="Y956" s="457"/>
      <c r="Z956" s="457"/>
      <c r="AA956" s="457"/>
      <c r="AB956" s="457"/>
      <c r="AC956" s="457"/>
      <c r="AD956" s="457"/>
      <c r="AE956" s="457"/>
      <c r="AF956" s="457"/>
      <c r="AG956" s="457"/>
      <c r="AH956" s="457"/>
      <c r="AI956" s="457"/>
      <c r="AJ956" s="457"/>
      <c r="AK956" s="457"/>
      <c r="AL956" s="457"/>
      <c r="AM956" s="457"/>
      <c r="AN956" s="457"/>
      <c r="AO956" s="457"/>
      <c r="AP956" s="457"/>
      <c r="AQ956" s="457"/>
      <c r="AR956" s="457"/>
    </row>
    <row r="957" spans="1:44" ht="15.75" customHeight="1">
      <c r="A957" s="457"/>
      <c r="B957" s="487"/>
      <c r="C957" s="458"/>
      <c r="D957" s="458"/>
      <c r="E957" s="458"/>
      <c r="F957" s="457"/>
      <c r="G957" s="457"/>
      <c r="H957" s="457"/>
      <c r="I957" s="457"/>
      <c r="J957" s="457"/>
      <c r="K957" s="457"/>
      <c r="L957" s="457"/>
      <c r="M957" s="457"/>
      <c r="N957" s="457"/>
      <c r="O957" s="457"/>
      <c r="P957" s="457"/>
      <c r="Q957" s="457"/>
      <c r="R957" s="457"/>
      <c r="S957" s="457"/>
      <c r="T957" s="457"/>
      <c r="U957" s="457"/>
      <c r="V957" s="457"/>
      <c r="W957" s="457"/>
      <c r="X957" s="457"/>
      <c r="Y957" s="457"/>
      <c r="Z957" s="457"/>
      <c r="AA957" s="457"/>
      <c r="AB957" s="457"/>
      <c r="AC957" s="457"/>
      <c r="AD957" s="457"/>
      <c r="AE957" s="457"/>
      <c r="AF957" s="457"/>
      <c r="AG957" s="457"/>
      <c r="AH957" s="457"/>
      <c r="AI957" s="457"/>
      <c r="AJ957" s="457"/>
      <c r="AK957" s="457"/>
      <c r="AL957" s="457"/>
      <c r="AM957" s="457"/>
      <c r="AN957" s="457"/>
      <c r="AO957" s="457"/>
      <c r="AP957" s="457"/>
      <c r="AQ957" s="457"/>
      <c r="AR957" s="457"/>
    </row>
    <row r="958" spans="1:44" ht="15.75" customHeight="1">
      <c r="A958" s="457"/>
      <c r="B958" s="487"/>
      <c r="C958" s="458"/>
      <c r="D958" s="458"/>
      <c r="E958" s="458"/>
      <c r="F958" s="457"/>
      <c r="G958" s="457"/>
      <c r="H958" s="457"/>
      <c r="I958" s="457"/>
      <c r="J958" s="457"/>
      <c r="K958" s="457"/>
      <c r="L958" s="457"/>
      <c r="M958" s="457"/>
      <c r="N958" s="457"/>
      <c r="O958" s="457"/>
      <c r="P958" s="457"/>
      <c r="Q958" s="457"/>
      <c r="R958" s="457"/>
      <c r="S958" s="457"/>
      <c r="T958" s="457"/>
      <c r="U958" s="457"/>
      <c r="V958" s="457"/>
      <c r="W958" s="457"/>
      <c r="X958" s="457"/>
      <c r="Y958" s="457"/>
      <c r="Z958" s="457"/>
      <c r="AA958" s="457"/>
      <c r="AB958" s="457"/>
      <c r="AC958" s="457"/>
      <c r="AD958" s="457"/>
      <c r="AE958" s="457"/>
      <c r="AF958" s="457"/>
      <c r="AG958" s="457"/>
      <c r="AH958" s="457"/>
      <c r="AI958" s="457"/>
      <c r="AJ958" s="457"/>
      <c r="AK958" s="457"/>
      <c r="AL958" s="457"/>
      <c r="AM958" s="457"/>
      <c r="AN958" s="457"/>
      <c r="AO958" s="457"/>
      <c r="AP958" s="457"/>
      <c r="AQ958" s="457"/>
      <c r="AR958" s="457"/>
    </row>
    <row r="959" spans="1:44" ht="15.75" customHeight="1">
      <c r="A959" s="457"/>
      <c r="B959" s="487"/>
      <c r="C959" s="458"/>
      <c r="D959" s="458"/>
      <c r="E959" s="458"/>
      <c r="F959" s="457"/>
      <c r="G959" s="457"/>
      <c r="H959" s="457"/>
      <c r="I959" s="457"/>
      <c r="J959" s="457"/>
      <c r="K959" s="457"/>
      <c r="L959" s="457"/>
      <c r="M959" s="457"/>
      <c r="N959" s="457"/>
      <c r="O959" s="457"/>
      <c r="P959" s="457"/>
      <c r="Q959" s="457"/>
      <c r="R959" s="457"/>
      <c r="S959" s="457"/>
      <c r="T959" s="457"/>
      <c r="U959" s="457"/>
      <c r="V959" s="457"/>
      <c r="W959" s="457"/>
      <c r="X959" s="457"/>
      <c r="Y959" s="457"/>
      <c r="Z959" s="457"/>
      <c r="AA959" s="457"/>
      <c r="AB959" s="457"/>
      <c r="AC959" s="457"/>
      <c r="AD959" s="457"/>
      <c r="AE959" s="457"/>
      <c r="AF959" s="457"/>
      <c r="AG959" s="457"/>
      <c r="AH959" s="457"/>
      <c r="AI959" s="457"/>
      <c r="AJ959" s="457"/>
      <c r="AK959" s="457"/>
      <c r="AL959" s="457"/>
      <c r="AM959" s="457"/>
      <c r="AN959" s="457"/>
      <c r="AO959" s="457"/>
      <c r="AP959" s="457"/>
      <c r="AQ959" s="457"/>
      <c r="AR959" s="457"/>
    </row>
    <row r="960" spans="1:44" ht="15.75" customHeight="1">
      <c r="A960" s="457"/>
      <c r="B960" s="487"/>
      <c r="C960" s="458"/>
      <c r="D960" s="458"/>
      <c r="E960" s="458"/>
      <c r="F960" s="457"/>
      <c r="G960" s="457"/>
      <c r="H960" s="457"/>
      <c r="I960" s="457"/>
      <c r="J960" s="457"/>
      <c r="K960" s="457"/>
      <c r="L960" s="457"/>
      <c r="M960" s="457"/>
      <c r="N960" s="457"/>
      <c r="O960" s="457"/>
      <c r="P960" s="457"/>
      <c r="Q960" s="457"/>
      <c r="R960" s="457"/>
      <c r="S960" s="457"/>
      <c r="T960" s="457"/>
      <c r="U960" s="457"/>
      <c r="V960" s="457"/>
      <c r="W960" s="457"/>
      <c r="X960" s="457"/>
      <c r="Y960" s="457"/>
      <c r="Z960" s="457"/>
      <c r="AA960" s="457"/>
      <c r="AB960" s="457"/>
      <c r="AC960" s="457"/>
      <c r="AD960" s="457"/>
      <c r="AE960" s="457"/>
      <c r="AF960" s="457"/>
      <c r="AG960" s="457"/>
      <c r="AH960" s="457"/>
      <c r="AI960" s="457"/>
      <c r="AJ960" s="457"/>
      <c r="AK960" s="457"/>
      <c r="AL960" s="457"/>
      <c r="AM960" s="457"/>
      <c r="AN960" s="457"/>
      <c r="AO960" s="457"/>
      <c r="AP960" s="457"/>
      <c r="AQ960" s="457"/>
      <c r="AR960" s="457"/>
    </row>
    <row r="961" spans="1:44" ht="15.75" customHeight="1">
      <c r="A961" s="457"/>
      <c r="B961" s="487"/>
      <c r="C961" s="458"/>
      <c r="D961" s="458"/>
      <c r="E961" s="458"/>
      <c r="F961" s="457"/>
      <c r="G961" s="457"/>
      <c r="H961" s="457"/>
      <c r="I961" s="457"/>
      <c r="J961" s="457"/>
      <c r="K961" s="457"/>
      <c r="L961" s="457"/>
      <c r="M961" s="457"/>
      <c r="N961" s="457"/>
      <c r="O961" s="457"/>
      <c r="P961" s="457"/>
      <c r="Q961" s="457"/>
      <c r="R961" s="457"/>
      <c r="S961" s="457"/>
      <c r="T961" s="457"/>
      <c r="U961" s="457"/>
      <c r="V961" s="457"/>
      <c r="W961" s="457"/>
      <c r="X961" s="457"/>
      <c r="Y961" s="457"/>
      <c r="Z961" s="457"/>
      <c r="AA961" s="457"/>
      <c r="AB961" s="457"/>
      <c r="AC961" s="457"/>
      <c r="AD961" s="457"/>
      <c r="AE961" s="457"/>
      <c r="AF961" s="457"/>
      <c r="AG961" s="457"/>
      <c r="AH961" s="457"/>
      <c r="AI961" s="457"/>
      <c r="AJ961" s="457"/>
      <c r="AK961" s="457"/>
      <c r="AL961" s="457"/>
      <c r="AM961" s="457"/>
      <c r="AN961" s="457"/>
      <c r="AO961" s="457"/>
      <c r="AP961" s="457"/>
      <c r="AQ961" s="457"/>
      <c r="AR961" s="457"/>
    </row>
    <row r="962" spans="1:44" ht="15.75" customHeight="1">
      <c r="A962" s="457"/>
      <c r="B962" s="487"/>
      <c r="C962" s="458"/>
      <c r="D962" s="458"/>
      <c r="E962" s="458"/>
      <c r="F962" s="457"/>
      <c r="G962" s="457"/>
      <c r="H962" s="457"/>
      <c r="I962" s="457"/>
      <c r="J962" s="457"/>
      <c r="K962" s="457"/>
      <c r="L962" s="457"/>
      <c r="M962" s="457"/>
      <c r="N962" s="457"/>
      <c r="O962" s="457"/>
      <c r="P962" s="457"/>
      <c r="Q962" s="457"/>
      <c r="R962" s="457"/>
      <c r="S962" s="457"/>
      <c r="T962" s="457"/>
      <c r="U962" s="457"/>
      <c r="V962" s="457"/>
      <c r="W962" s="457"/>
      <c r="X962" s="457"/>
      <c r="Y962" s="457"/>
      <c r="Z962" s="457"/>
      <c r="AA962" s="457"/>
      <c r="AB962" s="457"/>
      <c r="AC962" s="457"/>
      <c r="AD962" s="457"/>
      <c r="AE962" s="457"/>
      <c r="AF962" s="457"/>
      <c r="AG962" s="457"/>
      <c r="AH962" s="457"/>
      <c r="AI962" s="457"/>
      <c r="AJ962" s="457"/>
      <c r="AK962" s="457"/>
      <c r="AL962" s="457"/>
      <c r="AM962" s="457"/>
      <c r="AN962" s="457"/>
      <c r="AO962" s="457"/>
      <c r="AP962" s="457"/>
      <c r="AQ962" s="457"/>
      <c r="AR962" s="457"/>
    </row>
    <row r="963" spans="1:44" ht="15.75" customHeight="1">
      <c r="A963" s="457"/>
      <c r="B963" s="487"/>
      <c r="C963" s="458"/>
      <c r="D963" s="458"/>
      <c r="E963" s="458"/>
      <c r="F963" s="457"/>
      <c r="G963" s="457"/>
      <c r="H963" s="457"/>
      <c r="I963" s="457"/>
      <c r="J963" s="457"/>
      <c r="K963" s="457"/>
      <c r="L963" s="457"/>
      <c r="M963" s="457"/>
      <c r="N963" s="457"/>
      <c r="O963" s="457"/>
      <c r="P963" s="457"/>
      <c r="Q963" s="457"/>
      <c r="R963" s="457"/>
      <c r="S963" s="457"/>
      <c r="T963" s="457"/>
      <c r="U963" s="457"/>
      <c r="V963" s="457"/>
      <c r="W963" s="457"/>
      <c r="X963" s="457"/>
      <c r="Y963" s="457"/>
      <c r="Z963" s="457"/>
      <c r="AA963" s="457"/>
      <c r="AB963" s="457"/>
      <c r="AC963" s="457"/>
      <c r="AD963" s="457"/>
      <c r="AE963" s="457"/>
      <c r="AF963" s="457"/>
      <c r="AG963" s="457"/>
      <c r="AH963" s="457"/>
      <c r="AI963" s="457"/>
      <c r="AJ963" s="457"/>
      <c r="AK963" s="457"/>
      <c r="AL963" s="457"/>
      <c r="AM963" s="457"/>
      <c r="AN963" s="457"/>
      <c r="AO963" s="457"/>
      <c r="AP963" s="457"/>
      <c r="AQ963" s="457"/>
      <c r="AR963" s="457"/>
    </row>
    <row r="964" spans="1:44" ht="15.75" customHeight="1">
      <c r="A964" s="457"/>
      <c r="B964" s="487"/>
      <c r="C964" s="458"/>
      <c r="D964" s="458"/>
      <c r="E964" s="458"/>
      <c r="F964" s="457"/>
      <c r="G964" s="457"/>
      <c r="H964" s="457"/>
      <c r="I964" s="457"/>
      <c r="J964" s="457"/>
      <c r="K964" s="457"/>
      <c r="L964" s="457"/>
      <c r="M964" s="457"/>
      <c r="N964" s="457"/>
      <c r="O964" s="457"/>
      <c r="P964" s="457"/>
      <c r="Q964" s="457"/>
      <c r="R964" s="457"/>
      <c r="S964" s="457"/>
      <c r="T964" s="457"/>
      <c r="U964" s="457"/>
      <c r="V964" s="457"/>
      <c r="W964" s="457"/>
      <c r="X964" s="457"/>
      <c r="Y964" s="457"/>
      <c r="Z964" s="457"/>
      <c r="AA964" s="457"/>
      <c r="AB964" s="457"/>
      <c r="AC964" s="457"/>
      <c r="AD964" s="457"/>
      <c r="AE964" s="457"/>
      <c r="AF964" s="457"/>
      <c r="AG964" s="457"/>
      <c r="AH964" s="457"/>
      <c r="AI964" s="457"/>
      <c r="AJ964" s="457"/>
      <c r="AK964" s="457"/>
      <c r="AL964" s="457"/>
      <c r="AM964" s="457"/>
      <c r="AN964" s="457"/>
      <c r="AO964" s="457"/>
      <c r="AP964" s="457"/>
      <c r="AQ964" s="457"/>
      <c r="AR964" s="457"/>
    </row>
    <row r="965" spans="1:44" ht="15.75" customHeight="1">
      <c r="A965" s="457"/>
      <c r="B965" s="487"/>
      <c r="C965" s="458"/>
      <c r="D965" s="458"/>
      <c r="E965" s="458"/>
      <c r="F965" s="457"/>
      <c r="G965" s="457"/>
      <c r="H965" s="457"/>
      <c r="I965" s="457"/>
      <c r="J965" s="457"/>
      <c r="K965" s="457"/>
      <c r="L965" s="457"/>
      <c r="M965" s="457"/>
      <c r="N965" s="457"/>
      <c r="O965" s="457"/>
      <c r="P965" s="457"/>
      <c r="Q965" s="457"/>
      <c r="R965" s="457"/>
      <c r="S965" s="457"/>
      <c r="T965" s="457"/>
      <c r="U965" s="457"/>
      <c r="V965" s="457"/>
      <c r="W965" s="457"/>
      <c r="X965" s="457"/>
      <c r="Y965" s="457"/>
      <c r="Z965" s="457"/>
      <c r="AA965" s="457"/>
      <c r="AB965" s="457"/>
      <c r="AC965" s="457"/>
      <c r="AD965" s="457"/>
      <c r="AE965" s="457"/>
      <c r="AF965" s="457"/>
      <c r="AG965" s="457"/>
      <c r="AH965" s="457"/>
      <c r="AI965" s="457"/>
      <c r="AJ965" s="457"/>
      <c r="AK965" s="457"/>
      <c r="AL965" s="457"/>
      <c r="AM965" s="457"/>
      <c r="AN965" s="457"/>
      <c r="AO965" s="457"/>
      <c r="AP965" s="457"/>
      <c r="AQ965" s="457"/>
      <c r="AR965" s="457"/>
    </row>
    <row r="966" spans="1:44" ht="15.75" customHeight="1">
      <c r="A966" s="457"/>
      <c r="B966" s="487"/>
      <c r="C966" s="458"/>
      <c r="D966" s="458"/>
      <c r="E966" s="458"/>
      <c r="F966" s="457"/>
      <c r="G966" s="457"/>
      <c r="H966" s="457"/>
      <c r="I966" s="457"/>
      <c r="J966" s="457"/>
      <c r="K966" s="457"/>
      <c r="L966" s="457"/>
      <c r="M966" s="457"/>
      <c r="N966" s="457"/>
      <c r="O966" s="457"/>
      <c r="P966" s="457"/>
      <c r="Q966" s="457"/>
      <c r="R966" s="457"/>
      <c r="S966" s="457"/>
      <c r="T966" s="457"/>
      <c r="U966" s="457"/>
      <c r="V966" s="457"/>
      <c r="W966" s="457"/>
      <c r="X966" s="457"/>
      <c r="Y966" s="457"/>
      <c r="Z966" s="457"/>
      <c r="AA966" s="457"/>
      <c r="AB966" s="457"/>
      <c r="AC966" s="457"/>
      <c r="AD966" s="457"/>
      <c r="AE966" s="457"/>
      <c r="AF966" s="457"/>
      <c r="AG966" s="457"/>
      <c r="AH966" s="457"/>
      <c r="AI966" s="457"/>
      <c r="AJ966" s="457"/>
      <c r="AK966" s="457"/>
      <c r="AL966" s="457"/>
      <c r="AM966" s="457"/>
      <c r="AN966" s="457"/>
      <c r="AO966" s="457"/>
      <c r="AP966" s="457"/>
      <c r="AQ966" s="457"/>
      <c r="AR966" s="457"/>
    </row>
    <row r="967" spans="1:44" ht="15.75" customHeight="1">
      <c r="A967" s="457"/>
      <c r="B967" s="487"/>
      <c r="C967" s="458"/>
      <c r="D967" s="458"/>
      <c r="E967" s="458"/>
      <c r="F967" s="457"/>
      <c r="G967" s="457"/>
      <c r="H967" s="457"/>
      <c r="I967" s="457"/>
      <c r="J967" s="457"/>
      <c r="K967" s="457"/>
      <c r="L967" s="457"/>
      <c r="M967" s="457"/>
      <c r="N967" s="457"/>
      <c r="O967" s="457"/>
      <c r="P967" s="457"/>
      <c r="Q967" s="457"/>
      <c r="R967" s="457"/>
      <c r="S967" s="457"/>
      <c r="T967" s="457"/>
      <c r="U967" s="457"/>
      <c r="V967" s="457"/>
      <c r="W967" s="457"/>
      <c r="X967" s="457"/>
      <c r="Y967" s="457"/>
      <c r="Z967" s="457"/>
      <c r="AA967" s="457"/>
      <c r="AB967" s="457"/>
      <c r="AC967" s="457"/>
      <c r="AD967" s="457"/>
      <c r="AE967" s="457"/>
      <c r="AF967" s="457"/>
      <c r="AG967" s="457"/>
      <c r="AH967" s="457"/>
      <c r="AI967" s="457"/>
      <c r="AJ967" s="457"/>
      <c r="AK967" s="457"/>
      <c r="AL967" s="457"/>
      <c r="AM967" s="457"/>
      <c r="AN967" s="457"/>
      <c r="AO967" s="457"/>
      <c r="AP967" s="457"/>
      <c r="AQ967" s="457"/>
      <c r="AR967" s="457"/>
    </row>
    <row r="968" spans="1:44" ht="15.75" customHeight="1">
      <c r="A968" s="457"/>
      <c r="B968" s="487"/>
      <c r="C968" s="458"/>
      <c r="D968" s="458"/>
      <c r="E968" s="458"/>
      <c r="F968" s="457"/>
      <c r="G968" s="457"/>
      <c r="H968" s="457"/>
      <c r="I968" s="457"/>
      <c r="J968" s="457"/>
      <c r="K968" s="457"/>
      <c r="L968" s="457"/>
      <c r="M968" s="457"/>
      <c r="N968" s="457"/>
      <c r="O968" s="457"/>
      <c r="P968" s="457"/>
      <c r="Q968" s="457"/>
      <c r="R968" s="457"/>
      <c r="S968" s="457"/>
      <c r="T968" s="457"/>
      <c r="U968" s="457"/>
      <c r="V968" s="457"/>
      <c r="W968" s="457"/>
      <c r="X968" s="457"/>
      <c r="Y968" s="457"/>
      <c r="Z968" s="457"/>
      <c r="AA968" s="457"/>
      <c r="AB968" s="457"/>
      <c r="AC968" s="457"/>
      <c r="AD968" s="457"/>
      <c r="AE968" s="457"/>
      <c r="AF968" s="457"/>
      <c r="AG968" s="457"/>
      <c r="AH968" s="457"/>
      <c r="AI968" s="457"/>
      <c r="AJ968" s="457"/>
      <c r="AK968" s="457"/>
      <c r="AL968" s="457"/>
      <c r="AM968" s="457"/>
      <c r="AN968" s="457"/>
      <c r="AO968" s="457"/>
      <c r="AP968" s="457"/>
      <c r="AQ968" s="457"/>
      <c r="AR968" s="457"/>
    </row>
    <row r="969" spans="1:44" ht="15.75" customHeight="1">
      <c r="A969" s="457"/>
      <c r="B969" s="487"/>
      <c r="C969" s="458"/>
      <c r="D969" s="458"/>
      <c r="E969" s="458"/>
      <c r="F969" s="457"/>
      <c r="G969" s="457"/>
      <c r="H969" s="457"/>
      <c r="I969" s="457"/>
      <c r="J969" s="457"/>
      <c r="K969" s="457"/>
      <c r="L969" s="457"/>
      <c r="M969" s="457"/>
      <c r="N969" s="457"/>
      <c r="O969" s="457"/>
      <c r="P969" s="457"/>
      <c r="Q969" s="457"/>
      <c r="R969" s="457"/>
      <c r="S969" s="457"/>
      <c r="T969" s="457"/>
      <c r="U969" s="457"/>
      <c r="V969" s="457"/>
      <c r="W969" s="457"/>
      <c r="X969" s="457"/>
      <c r="Y969" s="457"/>
      <c r="Z969" s="457"/>
      <c r="AA969" s="457"/>
      <c r="AB969" s="457"/>
      <c r="AC969" s="457"/>
      <c r="AD969" s="457"/>
      <c r="AE969" s="457"/>
      <c r="AF969" s="457"/>
      <c r="AG969" s="457"/>
      <c r="AH969" s="457"/>
      <c r="AI969" s="457"/>
      <c r="AJ969" s="457"/>
      <c r="AK969" s="457"/>
      <c r="AL969" s="457"/>
      <c r="AM969" s="457"/>
      <c r="AN969" s="457"/>
      <c r="AO969" s="457"/>
      <c r="AP969" s="457"/>
      <c r="AQ969" s="457"/>
      <c r="AR969" s="457"/>
    </row>
    <row r="970" spans="1:44" ht="15.75" customHeight="1">
      <c r="A970" s="457"/>
      <c r="B970" s="487"/>
      <c r="C970" s="458"/>
      <c r="D970" s="458"/>
      <c r="E970" s="458"/>
      <c r="F970" s="457"/>
      <c r="G970" s="457"/>
      <c r="H970" s="457"/>
      <c r="I970" s="457"/>
      <c r="J970" s="457"/>
      <c r="K970" s="457"/>
      <c r="L970" s="457"/>
      <c r="M970" s="457"/>
      <c r="N970" s="457"/>
      <c r="O970" s="457"/>
      <c r="P970" s="457"/>
      <c r="Q970" s="457"/>
      <c r="R970" s="457"/>
      <c r="S970" s="457"/>
      <c r="T970" s="457"/>
      <c r="U970" s="457"/>
      <c r="V970" s="457"/>
      <c r="W970" s="457"/>
      <c r="X970" s="457"/>
      <c r="Y970" s="457"/>
      <c r="Z970" s="457"/>
      <c r="AA970" s="457"/>
      <c r="AB970" s="457"/>
      <c r="AC970" s="457"/>
      <c r="AD970" s="457"/>
      <c r="AE970" s="457"/>
      <c r="AF970" s="457"/>
      <c r="AG970" s="457"/>
      <c r="AH970" s="457"/>
      <c r="AI970" s="457"/>
      <c r="AJ970" s="457"/>
      <c r="AK970" s="457"/>
      <c r="AL970" s="457"/>
      <c r="AM970" s="457"/>
      <c r="AN970" s="457"/>
      <c r="AO970" s="457"/>
      <c r="AP970" s="457"/>
      <c r="AQ970" s="457"/>
      <c r="AR970" s="457"/>
    </row>
    <row r="971" spans="1:44" ht="15.75" customHeight="1">
      <c r="A971" s="457"/>
      <c r="B971" s="487"/>
      <c r="C971" s="458"/>
      <c r="D971" s="458"/>
      <c r="E971" s="458"/>
      <c r="F971" s="457"/>
      <c r="G971" s="457"/>
      <c r="H971" s="457"/>
      <c r="I971" s="457"/>
      <c r="J971" s="457"/>
      <c r="K971" s="457"/>
      <c r="L971" s="457"/>
      <c r="M971" s="457"/>
      <c r="N971" s="457"/>
      <c r="O971" s="457"/>
      <c r="P971" s="457"/>
      <c r="Q971" s="457"/>
      <c r="R971" s="457"/>
      <c r="S971" s="457"/>
      <c r="T971" s="457"/>
      <c r="U971" s="457"/>
      <c r="V971" s="457"/>
      <c r="W971" s="457"/>
      <c r="X971" s="457"/>
      <c r="Y971" s="457"/>
      <c r="Z971" s="457"/>
      <c r="AA971" s="457"/>
      <c r="AB971" s="457"/>
      <c r="AC971" s="457"/>
      <c r="AD971" s="457"/>
      <c r="AE971" s="457"/>
      <c r="AF971" s="457"/>
      <c r="AG971" s="457"/>
      <c r="AH971" s="457"/>
      <c r="AI971" s="457"/>
      <c r="AJ971" s="457"/>
      <c r="AK971" s="457"/>
      <c r="AL971" s="457"/>
      <c r="AM971" s="457"/>
      <c r="AN971" s="457"/>
      <c r="AO971" s="457"/>
      <c r="AP971" s="457"/>
      <c r="AQ971" s="457"/>
      <c r="AR971" s="457"/>
    </row>
    <row r="972" spans="1:44" ht="15.75" customHeight="1">
      <c r="A972" s="457"/>
      <c r="B972" s="487"/>
      <c r="C972" s="458"/>
      <c r="D972" s="458"/>
      <c r="E972" s="458"/>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c r="AG972" s="457"/>
      <c r="AH972" s="457"/>
      <c r="AI972" s="457"/>
      <c r="AJ972" s="457"/>
      <c r="AK972" s="457"/>
      <c r="AL972" s="457"/>
      <c r="AM972" s="457"/>
      <c r="AN972" s="457"/>
      <c r="AO972" s="457"/>
      <c r="AP972" s="457"/>
      <c r="AQ972" s="457"/>
      <c r="AR972" s="457"/>
    </row>
    <row r="973" spans="1:44" ht="15.75" customHeight="1">
      <c r="A973" s="457"/>
      <c r="B973" s="487"/>
      <c r="C973" s="458"/>
      <c r="D973" s="458"/>
      <c r="E973" s="458"/>
      <c r="F973" s="457"/>
      <c r="G973" s="457"/>
      <c r="H973" s="457"/>
      <c r="I973" s="457"/>
      <c r="J973" s="457"/>
      <c r="K973" s="457"/>
      <c r="L973" s="457"/>
      <c r="M973" s="457"/>
      <c r="N973" s="457"/>
      <c r="O973" s="457"/>
      <c r="P973" s="457"/>
      <c r="Q973" s="457"/>
      <c r="R973" s="457"/>
      <c r="S973" s="457"/>
      <c r="T973" s="457"/>
      <c r="U973" s="457"/>
      <c r="V973" s="457"/>
      <c r="W973" s="457"/>
      <c r="X973" s="457"/>
      <c r="Y973" s="457"/>
      <c r="Z973" s="457"/>
      <c r="AA973" s="457"/>
      <c r="AB973" s="457"/>
      <c r="AC973" s="457"/>
      <c r="AD973" s="457"/>
      <c r="AE973" s="457"/>
      <c r="AF973" s="457"/>
      <c r="AG973" s="457"/>
      <c r="AH973" s="457"/>
      <c r="AI973" s="457"/>
      <c r="AJ973" s="457"/>
      <c r="AK973" s="457"/>
      <c r="AL973" s="457"/>
      <c r="AM973" s="457"/>
      <c r="AN973" s="457"/>
      <c r="AO973" s="457"/>
      <c r="AP973" s="457"/>
      <c r="AQ973" s="457"/>
      <c r="AR973" s="457"/>
    </row>
    <row r="974" spans="1:44" ht="15.75" customHeight="1">
      <c r="A974" s="457"/>
      <c r="B974" s="487"/>
      <c r="C974" s="458"/>
      <c r="D974" s="458"/>
      <c r="E974" s="458"/>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c r="AG974" s="457"/>
      <c r="AH974" s="457"/>
      <c r="AI974" s="457"/>
      <c r="AJ974" s="457"/>
      <c r="AK974" s="457"/>
      <c r="AL974" s="457"/>
      <c r="AM974" s="457"/>
      <c r="AN974" s="457"/>
      <c r="AO974" s="457"/>
      <c r="AP974" s="457"/>
      <c r="AQ974" s="457"/>
      <c r="AR974" s="457"/>
    </row>
    <row r="975" spans="1:44" ht="15.75" customHeight="1">
      <c r="A975" s="457"/>
      <c r="B975" s="487"/>
      <c r="C975" s="458"/>
      <c r="D975" s="458"/>
      <c r="E975" s="458"/>
      <c r="F975" s="457"/>
      <c r="G975" s="457"/>
      <c r="H975" s="457"/>
      <c r="I975" s="457"/>
      <c r="J975" s="457"/>
      <c r="K975" s="457"/>
      <c r="L975" s="457"/>
      <c r="M975" s="457"/>
      <c r="N975" s="457"/>
      <c r="O975" s="457"/>
      <c r="P975" s="457"/>
      <c r="Q975" s="457"/>
      <c r="R975" s="457"/>
      <c r="S975" s="457"/>
      <c r="T975" s="457"/>
      <c r="U975" s="457"/>
      <c r="V975" s="457"/>
      <c r="W975" s="457"/>
      <c r="X975" s="457"/>
      <c r="Y975" s="457"/>
      <c r="Z975" s="457"/>
      <c r="AA975" s="457"/>
      <c r="AB975" s="457"/>
      <c r="AC975" s="457"/>
      <c r="AD975" s="457"/>
      <c r="AE975" s="457"/>
      <c r="AF975" s="457"/>
      <c r="AG975" s="457"/>
      <c r="AH975" s="457"/>
      <c r="AI975" s="457"/>
      <c r="AJ975" s="457"/>
      <c r="AK975" s="457"/>
      <c r="AL975" s="457"/>
      <c r="AM975" s="457"/>
      <c r="AN975" s="457"/>
      <c r="AO975" s="457"/>
      <c r="AP975" s="457"/>
      <c r="AQ975" s="457"/>
      <c r="AR975" s="457"/>
    </row>
    <row r="976" spans="1:44" ht="15.75" customHeight="1">
      <c r="A976" s="457"/>
      <c r="B976" s="487"/>
      <c r="C976" s="458"/>
      <c r="D976" s="458"/>
      <c r="E976" s="458"/>
      <c r="F976" s="457"/>
      <c r="G976" s="457"/>
      <c r="H976" s="457"/>
      <c r="I976" s="457"/>
      <c r="J976" s="457"/>
      <c r="K976" s="457"/>
      <c r="L976" s="457"/>
      <c r="M976" s="457"/>
      <c r="N976" s="457"/>
      <c r="O976" s="457"/>
      <c r="P976" s="457"/>
      <c r="Q976" s="457"/>
      <c r="R976" s="457"/>
      <c r="S976" s="457"/>
      <c r="T976" s="457"/>
      <c r="U976" s="457"/>
      <c r="V976" s="457"/>
      <c r="W976" s="457"/>
      <c r="X976" s="457"/>
      <c r="Y976" s="457"/>
      <c r="Z976" s="457"/>
      <c r="AA976" s="457"/>
      <c r="AB976" s="457"/>
      <c r="AC976" s="457"/>
      <c r="AD976" s="457"/>
      <c r="AE976" s="457"/>
      <c r="AF976" s="457"/>
      <c r="AG976" s="457"/>
      <c r="AH976" s="457"/>
      <c r="AI976" s="457"/>
      <c r="AJ976" s="457"/>
      <c r="AK976" s="457"/>
      <c r="AL976" s="457"/>
      <c r="AM976" s="457"/>
      <c r="AN976" s="457"/>
      <c r="AO976" s="457"/>
      <c r="AP976" s="457"/>
      <c r="AQ976" s="457"/>
      <c r="AR976" s="457"/>
    </row>
    <row r="977" spans="1:44" ht="15.75" customHeight="1">
      <c r="A977" s="457"/>
      <c r="B977" s="487"/>
      <c r="C977" s="458"/>
      <c r="D977" s="458"/>
      <c r="E977" s="458"/>
      <c r="F977" s="457"/>
      <c r="G977" s="457"/>
      <c r="H977" s="457"/>
      <c r="I977" s="457"/>
      <c r="J977" s="457"/>
      <c r="K977" s="457"/>
      <c r="L977" s="457"/>
      <c r="M977" s="457"/>
      <c r="N977" s="457"/>
      <c r="O977" s="457"/>
      <c r="P977" s="457"/>
      <c r="Q977" s="457"/>
      <c r="R977" s="457"/>
      <c r="S977" s="457"/>
      <c r="T977" s="457"/>
      <c r="U977" s="457"/>
      <c r="V977" s="457"/>
      <c r="W977" s="457"/>
      <c r="X977" s="457"/>
      <c r="Y977" s="457"/>
      <c r="Z977" s="457"/>
      <c r="AA977" s="457"/>
      <c r="AB977" s="457"/>
      <c r="AC977" s="457"/>
      <c r="AD977" s="457"/>
      <c r="AE977" s="457"/>
      <c r="AF977" s="457"/>
      <c r="AG977" s="457"/>
      <c r="AH977" s="457"/>
      <c r="AI977" s="457"/>
      <c r="AJ977" s="457"/>
      <c r="AK977" s="457"/>
      <c r="AL977" s="457"/>
      <c r="AM977" s="457"/>
      <c r="AN977" s="457"/>
      <c r="AO977" s="457"/>
      <c r="AP977" s="457"/>
      <c r="AQ977" s="457"/>
      <c r="AR977" s="457"/>
    </row>
    <row r="978" spans="1:44" ht="15.75" customHeight="1">
      <c r="A978" s="457"/>
      <c r="B978" s="487"/>
      <c r="C978" s="458"/>
      <c r="D978" s="458"/>
      <c r="E978" s="458"/>
      <c r="F978" s="457"/>
      <c r="G978" s="457"/>
      <c r="H978" s="457"/>
      <c r="I978" s="457"/>
      <c r="J978" s="457"/>
      <c r="K978" s="457"/>
      <c r="L978" s="457"/>
      <c r="M978" s="457"/>
      <c r="N978" s="457"/>
      <c r="O978" s="457"/>
      <c r="P978" s="457"/>
      <c r="Q978" s="457"/>
      <c r="R978" s="457"/>
      <c r="S978" s="457"/>
      <c r="T978" s="457"/>
      <c r="U978" s="457"/>
      <c r="V978" s="457"/>
      <c r="W978" s="457"/>
      <c r="X978" s="457"/>
      <c r="Y978" s="457"/>
      <c r="Z978" s="457"/>
      <c r="AA978" s="457"/>
      <c r="AB978" s="457"/>
      <c r="AC978" s="457"/>
      <c r="AD978" s="457"/>
      <c r="AE978" s="457"/>
      <c r="AF978" s="457"/>
      <c r="AG978" s="457"/>
      <c r="AH978" s="457"/>
      <c r="AI978" s="457"/>
      <c r="AJ978" s="457"/>
      <c r="AK978" s="457"/>
      <c r="AL978" s="457"/>
      <c r="AM978" s="457"/>
      <c r="AN978" s="457"/>
      <c r="AO978" s="457"/>
      <c r="AP978" s="457"/>
      <c r="AQ978" s="457"/>
      <c r="AR978" s="457"/>
    </row>
    <row r="979" spans="1:44" ht="15.75" customHeight="1">
      <c r="A979" s="457"/>
      <c r="B979" s="487"/>
      <c r="C979" s="458"/>
      <c r="D979" s="458"/>
      <c r="E979" s="458"/>
      <c r="F979" s="457"/>
      <c r="G979" s="457"/>
      <c r="H979" s="457"/>
      <c r="I979" s="457"/>
      <c r="J979" s="457"/>
      <c r="K979" s="457"/>
      <c r="L979" s="457"/>
      <c r="M979" s="457"/>
      <c r="N979" s="457"/>
      <c r="O979" s="457"/>
      <c r="P979" s="457"/>
      <c r="Q979" s="457"/>
      <c r="R979" s="457"/>
      <c r="S979" s="457"/>
      <c r="T979" s="457"/>
      <c r="U979" s="457"/>
      <c r="V979" s="457"/>
      <c r="W979" s="457"/>
      <c r="X979" s="457"/>
      <c r="Y979" s="457"/>
      <c r="Z979" s="457"/>
      <c r="AA979" s="457"/>
      <c r="AB979" s="457"/>
      <c r="AC979" s="457"/>
      <c r="AD979" s="457"/>
      <c r="AE979" s="457"/>
      <c r="AF979" s="457"/>
      <c r="AG979" s="457"/>
      <c r="AH979" s="457"/>
      <c r="AI979" s="457"/>
      <c r="AJ979" s="457"/>
      <c r="AK979" s="457"/>
      <c r="AL979" s="457"/>
      <c r="AM979" s="457"/>
      <c r="AN979" s="457"/>
      <c r="AO979" s="457"/>
      <c r="AP979" s="457"/>
      <c r="AQ979" s="457"/>
      <c r="AR979" s="457"/>
    </row>
    <row r="980" spans="1:44" ht="15.75" customHeight="1">
      <c r="A980" s="457"/>
      <c r="B980" s="487"/>
      <c r="C980" s="458"/>
      <c r="D980" s="458"/>
      <c r="E980" s="458"/>
      <c r="F980" s="457"/>
      <c r="G980" s="457"/>
      <c r="H980" s="457"/>
      <c r="I980" s="457"/>
      <c r="J980" s="457"/>
      <c r="K980" s="457"/>
      <c r="L980" s="457"/>
      <c r="M980" s="457"/>
      <c r="N980" s="457"/>
      <c r="O980" s="457"/>
      <c r="P980" s="457"/>
      <c r="Q980" s="457"/>
      <c r="R980" s="457"/>
      <c r="S980" s="457"/>
      <c r="T980" s="457"/>
      <c r="U980" s="457"/>
      <c r="V980" s="457"/>
      <c r="W980" s="457"/>
      <c r="X980" s="457"/>
      <c r="Y980" s="457"/>
      <c r="Z980" s="457"/>
      <c r="AA980" s="457"/>
      <c r="AB980" s="457"/>
      <c r="AC980" s="457"/>
      <c r="AD980" s="457"/>
      <c r="AE980" s="457"/>
      <c r="AF980" s="457"/>
      <c r="AG980" s="457"/>
      <c r="AH980" s="457"/>
      <c r="AI980" s="457"/>
      <c r="AJ980" s="457"/>
      <c r="AK980" s="457"/>
      <c r="AL980" s="457"/>
      <c r="AM980" s="457"/>
      <c r="AN980" s="457"/>
      <c r="AO980" s="457"/>
      <c r="AP980" s="457"/>
      <c r="AQ980" s="457"/>
      <c r="AR980" s="457"/>
    </row>
    <row r="981" spans="1:44" ht="15.75" customHeight="1">
      <c r="A981" s="457"/>
      <c r="B981" s="487"/>
      <c r="C981" s="458"/>
      <c r="D981" s="458"/>
      <c r="E981" s="458"/>
      <c r="F981" s="457"/>
      <c r="G981" s="457"/>
      <c r="H981" s="457"/>
      <c r="I981" s="457"/>
      <c r="J981" s="457"/>
      <c r="K981" s="457"/>
      <c r="L981" s="457"/>
      <c r="M981" s="457"/>
      <c r="N981" s="457"/>
      <c r="O981" s="457"/>
      <c r="P981" s="457"/>
      <c r="Q981" s="457"/>
      <c r="R981" s="457"/>
      <c r="S981" s="457"/>
      <c r="T981" s="457"/>
      <c r="U981" s="457"/>
      <c r="V981" s="457"/>
      <c r="W981" s="457"/>
      <c r="X981" s="457"/>
      <c r="Y981" s="457"/>
      <c r="Z981" s="457"/>
      <c r="AA981" s="457"/>
      <c r="AB981" s="457"/>
      <c r="AC981" s="457"/>
      <c r="AD981" s="457"/>
      <c r="AE981" s="457"/>
      <c r="AF981" s="457"/>
      <c r="AG981" s="457"/>
      <c r="AH981" s="457"/>
      <c r="AI981" s="457"/>
      <c r="AJ981" s="457"/>
      <c r="AK981" s="457"/>
      <c r="AL981" s="457"/>
      <c r="AM981" s="457"/>
      <c r="AN981" s="457"/>
      <c r="AO981" s="457"/>
      <c r="AP981" s="457"/>
      <c r="AQ981" s="457"/>
      <c r="AR981" s="457"/>
    </row>
    <row r="982" spans="1:44" ht="15.75" customHeight="1">
      <c r="A982" s="457"/>
      <c r="B982" s="487"/>
      <c r="C982" s="458"/>
      <c r="D982" s="458"/>
      <c r="E982" s="458"/>
      <c r="F982" s="457"/>
      <c r="G982" s="457"/>
      <c r="H982" s="457"/>
      <c r="I982" s="457"/>
      <c r="J982" s="457"/>
      <c r="K982" s="457"/>
      <c r="L982" s="457"/>
      <c r="M982" s="457"/>
      <c r="N982" s="457"/>
      <c r="O982" s="457"/>
      <c r="P982" s="457"/>
      <c r="Q982" s="457"/>
      <c r="R982" s="457"/>
      <c r="S982" s="457"/>
      <c r="T982" s="457"/>
      <c r="U982" s="457"/>
      <c r="V982" s="457"/>
      <c r="W982" s="457"/>
      <c r="X982" s="457"/>
      <c r="Y982" s="457"/>
      <c r="Z982" s="457"/>
      <c r="AA982" s="457"/>
      <c r="AB982" s="457"/>
      <c r="AC982" s="457"/>
      <c r="AD982" s="457"/>
      <c r="AE982" s="457"/>
      <c r="AF982" s="457"/>
      <c r="AG982" s="457"/>
      <c r="AH982" s="457"/>
      <c r="AI982" s="457"/>
      <c r="AJ982" s="457"/>
      <c r="AK982" s="457"/>
      <c r="AL982" s="457"/>
      <c r="AM982" s="457"/>
      <c r="AN982" s="457"/>
      <c r="AO982" s="457"/>
      <c r="AP982" s="457"/>
      <c r="AQ982" s="457"/>
      <c r="AR982" s="457"/>
    </row>
    <row r="983" spans="1:44" ht="15.75" customHeight="1">
      <c r="A983" s="457"/>
      <c r="B983" s="487"/>
      <c r="C983" s="458"/>
      <c r="D983" s="458"/>
      <c r="E983" s="458"/>
      <c r="F983" s="457"/>
      <c r="G983" s="457"/>
      <c r="H983" s="457"/>
      <c r="I983" s="457"/>
      <c r="J983" s="457"/>
      <c r="K983" s="457"/>
      <c r="L983" s="457"/>
      <c r="M983" s="457"/>
      <c r="N983" s="457"/>
      <c r="O983" s="457"/>
      <c r="P983" s="457"/>
      <c r="Q983" s="457"/>
      <c r="R983" s="457"/>
      <c r="S983" s="457"/>
      <c r="T983" s="457"/>
      <c r="U983" s="457"/>
      <c r="V983" s="457"/>
      <c r="W983" s="457"/>
      <c r="X983" s="457"/>
      <c r="Y983" s="457"/>
      <c r="Z983" s="457"/>
      <c r="AA983" s="457"/>
      <c r="AB983" s="457"/>
      <c r="AC983" s="457"/>
      <c r="AD983" s="457"/>
      <c r="AE983" s="457"/>
      <c r="AF983" s="457"/>
      <c r="AG983" s="457"/>
      <c r="AH983" s="457"/>
      <c r="AI983" s="457"/>
      <c r="AJ983" s="457"/>
      <c r="AK983" s="457"/>
      <c r="AL983" s="457"/>
      <c r="AM983" s="457"/>
      <c r="AN983" s="457"/>
      <c r="AO983" s="457"/>
      <c r="AP983" s="457"/>
      <c r="AQ983" s="457"/>
      <c r="AR983" s="457"/>
    </row>
    <row r="984" spans="1:44" ht="15.75" customHeight="1">
      <c r="A984" s="457"/>
      <c r="B984" s="487"/>
      <c r="C984" s="458"/>
      <c r="D984" s="458"/>
      <c r="E984" s="458"/>
      <c r="F984" s="457"/>
      <c r="G984" s="457"/>
      <c r="H984" s="457"/>
      <c r="I984" s="457"/>
      <c r="J984" s="457"/>
      <c r="K984" s="457"/>
      <c r="L984" s="457"/>
      <c r="M984" s="457"/>
      <c r="N984" s="457"/>
      <c r="O984" s="457"/>
      <c r="P984" s="457"/>
      <c r="Q984" s="457"/>
      <c r="R984" s="457"/>
      <c r="S984" s="457"/>
      <c r="T984" s="457"/>
      <c r="U984" s="457"/>
      <c r="V984" s="457"/>
      <c r="W984" s="457"/>
      <c r="X984" s="457"/>
      <c r="Y984" s="457"/>
      <c r="Z984" s="457"/>
      <c r="AA984" s="457"/>
      <c r="AB984" s="457"/>
      <c r="AC984" s="457"/>
      <c r="AD984" s="457"/>
      <c r="AE984" s="457"/>
      <c r="AF984" s="457"/>
      <c r="AG984" s="457"/>
      <c r="AH984" s="457"/>
      <c r="AI984" s="457"/>
      <c r="AJ984" s="457"/>
      <c r="AK984" s="457"/>
      <c r="AL984" s="457"/>
      <c r="AM984" s="457"/>
      <c r="AN984" s="457"/>
      <c r="AO984" s="457"/>
      <c r="AP984" s="457"/>
      <c r="AQ984" s="457"/>
      <c r="AR984" s="457"/>
    </row>
    <row r="985" spans="1:44" ht="15.75" customHeight="1">
      <c r="A985" s="457"/>
      <c r="B985" s="487"/>
      <c r="C985" s="458"/>
      <c r="D985" s="458"/>
      <c r="E985" s="458"/>
      <c r="F985" s="457"/>
      <c r="G985" s="457"/>
      <c r="H985" s="457"/>
      <c r="I985" s="457"/>
      <c r="J985" s="457"/>
      <c r="K985" s="457"/>
      <c r="L985" s="457"/>
      <c r="M985" s="457"/>
      <c r="N985" s="457"/>
      <c r="O985" s="457"/>
      <c r="P985" s="457"/>
      <c r="Q985" s="457"/>
      <c r="R985" s="457"/>
      <c r="S985" s="457"/>
      <c r="T985" s="457"/>
      <c r="U985" s="457"/>
      <c r="V985" s="457"/>
      <c r="W985" s="457"/>
      <c r="X985" s="457"/>
      <c r="Y985" s="457"/>
      <c r="Z985" s="457"/>
      <c r="AA985" s="457"/>
      <c r="AB985" s="457"/>
      <c r="AC985" s="457"/>
      <c r="AD985" s="457"/>
      <c r="AE985" s="457"/>
      <c r="AF985" s="457"/>
      <c r="AG985" s="457"/>
      <c r="AH985" s="457"/>
      <c r="AI985" s="457"/>
      <c r="AJ985" s="457"/>
      <c r="AK985" s="457"/>
      <c r="AL985" s="457"/>
      <c r="AM985" s="457"/>
      <c r="AN985" s="457"/>
      <c r="AO985" s="457"/>
      <c r="AP985" s="457"/>
      <c r="AQ985" s="457"/>
      <c r="AR985" s="457"/>
    </row>
    <row r="986" spans="1:44" ht="15.75" customHeight="1">
      <c r="A986" s="457"/>
      <c r="B986" s="487"/>
      <c r="C986" s="458"/>
      <c r="D986" s="458"/>
      <c r="E986" s="458"/>
      <c r="F986" s="457"/>
      <c r="G986" s="457"/>
      <c r="H986" s="457"/>
      <c r="I986" s="457"/>
      <c r="J986" s="457"/>
      <c r="K986" s="457"/>
      <c r="L986" s="457"/>
      <c r="M986" s="457"/>
      <c r="N986" s="457"/>
      <c r="O986" s="457"/>
      <c r="P986" s="457"/>
      <c r="Q986" s="457"/>
      <c r="R986" s="457"/>
      <c r="S986" s="457"/>
      <c r="T986" s="457"/>
      <c r="U986" s="457"/>
      <c r="V986" s="457"/>
      <c r="W986" s="457"/>
      <c r="X986" s="457"/>
      <c r="Y986" s="457"/>
      <c r="Z986" s="457"/>
      <c r="AA986" s="457"/>
      <c r="AB986" s="457"/>
      <c r="AC986" s="457"/>
      <c r="AD986" s="457"/>
      <c r="AE986" s="457"/>
      <c r="AF986" s="457"/>
      <c r="AG986" s="457"/>
      <c r="AH986" s="457"/>
      <c r="AI986" s="457"/>
      <c r="AJ986" s="457"/>
      <c r="AK986" s="457"/>
      <c r="AL986" s="457"/>
      <c r="AM986" s="457"/>
      <c r="AN986" s="457"/>
      <c r="AO986" s="457"/>
      <c r="AP986" s="457"/>
      <c r="AQ986" s="457"/>
      <c r="AR986" s="457"/>
    </row>
    <row r="987" spans="1:44" ht="15.75" customHeight="1">
      <c r="A987" s="457"/>
      <c r="B987" s="487"/>
      <c r="C987" s="458"/>
      <c r="D987" s="458"/>
      <c r="E987" s="458"/>
      <c r="F987" s="457"/>
      <c r="G987" s="457"/>
      <c r="H987" s="457"/>
      <c r="I987" s="457"/>
      <c r="J987" s="457"/>
      <c r="K987" s="457"/>
      <c r="L987" s="457"/>
      <c r="M987" s="457"/>
      <c r="N987" s="457"/>
      <c r="O987" s="457"/>
      <c r="P987" s="457"/>
      <c r="Q987" s="457"/>
      <c r="R987" s="457"/>
      <c r="S987" s="457"/>
      <c r="T987" s="457"/>
      <c r="U987" s="457"/>
      <c r="V987" s="457"/>
      <c r="W987" s="457"/>
      <c r="X987" s="457"/>
      <c r="Y987" s="457"/>
      <c r="Z987" s="457"/>
      <c r="AA987" s="457"/>
      <c r="AB987" s="457"/>
      <c r="AC987" s="457"/>
      <c r="AD987" s="457"/>
      <c r="AE987" s="457"/>
      <c r="AF987" s="457"/>
      <c r="AG987" s="457"/>
      <c r="AH987" s="457"/>
      <c r="AI987" s="457"/>
      <c r="AJ987" s="457"/>
      <c r="AK987" s="457"/>
      <c r="AL987" s="457"/>
      <c r="AM987" s="457"/>
      <c r="AN987" s="457"/>
      <c r="AO987" s="457"/>
      <c r="AP987" s="457"/>
      <c r="AQ987" s="457"/>
      <c r="AR987" s="457"/>
    </row>
    <row r="988" spans="1:44" ht="15.75" customHeight="1">
      <c r="A988" s="457"/>
      <c r="B988" s="487"/>
      <c r="C988" s="458"/>
      <c r="D988" s="458"/>
      <c r="E988" s="458"/>
      <c r="F988" s="457"/>
      <c r="G988" s="457"/>
      <c r="H988" s="457"/>
      <c r="I988" s="457"/>
      <c r="J988" s="457"/>
      <c r="K988" s="457"/>
      <c r="L988" s="457"/>
      <c r="M988" s="457"/>
      <c r="N988" s="457"/>
      <c r="O988" s="457"/>
      <c r="P988" s="457"/>
      <c r="Q988" s="457"/>
      <c r="R988" s="457"/>
      <c r="S988" s="457"/>
      <c r="T988" s="457"/>
      <c r="U988" s="457"/>
      <c r="V988" s="457"/>
      <c r="W988" s="457"/>
      <c r="X988" s="457"/>
      <c r="Y988" s="457"/>
      <c r="Z988" s="457"/>
      <c r="AA988" s="457"/>
      <c r="AB988" s="457"/>
      <c r="AC988" s="457"/>
      <c r="AD988" s="457"/>
      <c r="AE988" s="457"/>
      <c r="AF988" s="457"/>
      <c r="AG988" s="457"/>
      <c r="AH988" s="457"/>
      <c r="AI988" s="457"/>
      <c r="AJ988" s="457"/>
      <c r="AK988" s="457"/>
      <c r="AL988" s="457"/>
      <c r="AM988" s="457"/>
      <c r="AN988" s="457"/>
      <c r="AO988" s="457"/>
      <c r="AP988" s="457"/>
      <c r="AQ988" s="457"/>
      <c r="AR988" s="457"/>
    </row>
    <row r="989" spans="1:44" ht="15.75" customHeight="1">
      <c r="A989" s="457"/>
      <c r="B989" s="487"/>
      <c r="C989" s="458"/>
      <c r="D989" s="458"/>
      <c r="E989" s="458"/>
      <c r="F989" s="457"/>
      <c r="G989" s="457"/>
      <c r="H989" s="457"/>
      <c r="I989" s="457"/>
      <c r="J989" s="457"/>
      <c r="K989" s="457"/>
      <c r="L989" s="457"/>
      <c r="M989" s="457"/>
      <c r="N989" s="457"/>
      <c r="O989" s="457"/>
      <c r="P989" s="457"/>
      <c r="Q989" s="457"/>
      <c r="R989" s="457"/>
      <c r="S989" s="457"/>
      <c r="T989" s="457"/>
      <c r="U989" s="457"/>
      <c r="V989" s="457"/>
      <c r="W989" s="457"/>
      <c r="X989" s="457"/>
      <c r="Y989" s="457"/>
      <c r="Z989" s="457"/>
      <c r="AA989" s="457"/>
      <c r="AB989" s="457"/>
      <c r="AC989" s="457"/>
      <c r="AD989" s="457"/>
      <c r="AE989" s="457"/>
      <c r="AF989" s="457"/>
      <c r="AG989" s="457"/>
      <c r="AH989" s="457"/>
      <c r="AI989" s="457"/>
      <c r="AJ989" s="457"/>
      <c r="AK989" s="457"/>
      <c r="AL989" s="457"/>
      <c r="AM989" s="457"/>
      <c r="AN989" s="457"/>
      <c r="AO989" s="457"/>
      <c r="AP989" s="457"/>
      <c r="AQ989" s="457"/>
      <c r="AR989" s="457"/>
    </row>
    <row r="990" spans="1:44" ht="15.75" customHeight="1">
      <c r="A990" s="457"/>
      <c r="B990" s="487"/>
      <c r="C990" s="458"/>
      <c r="D990" s="458"/>
      <c r="E990" s="458"/>
      <c r="F990" s="457"/>
      <c r="G990" s="457"/>
      <c r="H990" s="457"/>
      <c r="I990" s="457"/>
      <c r="J990" s="457"/>
      <c r="K990" s="457"/>
      <c r="L990" s="457"/>
      <c r="M990" s="457"/>
      <c r="N990" s="457"/>
      <c r="O990" s="457"/>
      <c r="P990" s="457"/>
      <c r="Q990" s="457"/>
      <c r="R990" s="457"/>
      <c r="S990" s="457"/>
      <c r="T990" s="457"/>
      <c r="U990" s="457"/>
      <c r="V990" s="457"/>
      <c r="W990" s="457"/>
      <c r="X990" s="457"/>
      <c r="Y990" s="457"/>
      <c r="Z990" s="457"/>
      <c r="AA990" s="457"/>
      <c r="AB990" s="457"/>
      <c r="AC990" s="457"/>
      <c r="AD990" s="457"/>
      <c r="AE990" s="457"/>
      <c r="AF990" s="457"/>
      <c r="AG990" s="457"/>
      <c r="AH990" s="457"/>
      <c r="AI990" s="457"/>
      <c r="AJ990" s="457"/>
      <c r="AK990" s="457"/>
      <c r="AL990" s="457"/>
      <c r="AM990" s="457"/>
      <c r="AN990" s="457"/>
      <c r="AO990" s="457"/>
      <c r="AP990" s="457"/>
      <c r="AQ990" s="457"/>
      <c r="AR990" s="457"/>
    </row>
    <row r="991" spans="1:44" ht="15.75" customHeight="1">
      <c r="A991" s="457"/>
      <c r="B991" s="487"/>
      <c r="C991" s="458"/>
      <c r="D991" s="458"/>
      <c r="E991" s="458"/>
      <c r="F991" s="457"/>
      <c r="G991" s="457"/>
      <c r="H991" s="457"/>
      <c r="I991" s="457"/>
      <c r="J991" s="457"/>
      <c r="K991" s="457"/>
      <c r="L991" s="457"/>
      <c r="M991" s="457"/>
      <c r="N991" s="457"/>
      <c r="O991" s="457"/>
      <c r="P991" s="457"/>
      <c r="Q991" s="457"/>
      <c r="R991" s="457"/>
      <c r="S991" s="457"/>
      <c r="T991" s="457"/>
      <c r="U991" s="457"/>
      <c r="V991" s="457"/>
      <c r="W991" s="457"/>
      <c r="X991" s="457"/>
      <c r="Y991" s="457"/>
      <c r="Z991" s="457"/>
      <c r="AA991" s="457"/>
      <c r="AB991" s="457"/>
      <c r="AC991" s="457"/>
      <c r="AD991" s="457"/>
      <c r="AE991" s="457"/>
      <c r="AF991" s="457"/>
      <c r="AG991" s="457"/>
      <c r="AH991" s="457"/>
      <c r="AI991" s="457"/>
      <c r="AJ991" s="457"/>
      <c r="AK991" s="457"/>
      <c r="AL991" s="457"/>
      <c r="AM991" s="457"/>
      <c r="AN991" s="457"/>
      <c r="AO991" s="457"/>
      <c r="AP991" s="457"/>
      <c r="AQ991" s="457"/>
      <c r="AR991" s="457"/>
    </row>
    <row r="992" spans="1:44" ht="15.75" customHeight="1">
      <c r="A992" s="457"/>
      <c r="B992" s="487"/>
      <c r="C992" s="458"/>
      <c r="D992" s="458"/>
      <c r="E992" s="458"/>
      <c r="F992" s="457"/>
      <c r="G992" s="457"/>
      <c r="H992" s="457"/>
      <c r="I992" s="457"/>
      <c r="J992" s="457"/>
      <c r="K992" s="457"/>
      <c r="L992" s="457"/>
      <c r="M992" s="457"/>
      <c r="N992" s="457"/>
      <c r="O992" s="457"/>
      <c r="P992" s="457"/>
      <c r="Q992" s="457"/>
      <c r="R992" s="457"/>
      <c r="S992" s="457"/>
      <c r="T992" s="457"/>
      <c r="U992" s="457"/>
      <c r="V992" s="457"/>
      <c r="W992" s="457"/>
      <c r="X992" s="457"/>
      <c r="Y992" s="457"/>
      <c r="Z992" s="457"/>
      <c r="AA992" s="457"/>
      <c r="AB992" s="457"/>
      <c r="AC992" s="457"/>
      <c r="AD992" s="457"/>
      <c r="AE992" s="457"/>
      <c r="AF992" s="457"/>
      <c r="AG992" s="457"/>
      <c r="AH992" s="457"/>
      <c r="AI992" s="457"/>
      <c r="AJ992" s="457"/>
      <c r="AK992" s="457"/>
      <c r="AL992" s="457"/>
      <c r="AM992" s="457"/>
      <c r="AN992" s="457"/>
      <c r="AO992" s="457"/>
      <c r="AP992" s="457"/>
      <c r="AQ992" s="457"/>
      <c r="AR992" s="457"/>
    </row>
    <row r="993" spans="1:44" ht="15.75" customHeight="1">
      <c r="A993" s="457"/>
      <c r="B993" s="487"/>
      <c r="C993" s="458"/>
      <c r="D993" s="458"/>
      <c r="E993" s="458"/>
      <c r="F993" s="457"/>
      <c r="G993" s="457"/>
      <c r="H993" s="457"/>
      <c r="I993" s="457"/>
      <c r="J993" s="457"/>
      <c r="K993" s="457"/>
      <c r="L993" s="457"/>
      <c r="M993" s="457"/>
      <c r="N993" s="457"/>
      <c r="O993" s="457"/>
      <c r="P993" s="457"/>
      <c r="Q993" s="457"/>
      <c r="R993" s="457"/>
      <c r="S993" s="457"/>
      <c r="T993" s="457"/>
      <c r="U993" s="457"/>
      <c r="V993" s="457"/>
      <c r="W993" s="457"/>
      <c r="X993" s="457"/>
      <c r="Y993" s="457"/>
      <c r="Z993" s="457"/>
      <c r="AA993" s="457"/>
      <c r="AB993" s="457"/>
      <c r="AC993" s="457"/>
      <c r="AD993" s="457"/>
      <c r="AE993" s="457"/>
      <c r="AF993" s="457"/>
      <c r="AG993" s="457"/>
      <c r="AH993" s="457"/>
      <c r="AI993" s="457"/>
      <c r="AJ993" s="457"/>
      <c r="AK993" s="457"/>
      <c r="AL993" s="457"/>
      <c r="AM993" s="457"/>
      <c r="AN993" s="457"/>
      <c r="AO993" s="457"/>
      <c r="AP993" s="457"/>
      <c r="AQ993" s="457"/>
      <c r="AR993" s="457"/>
    </row>
    <row r="994" spans="1:44" ht="15.75" customHeight="1">
      <c r="A994" s="457"/>
      <c r="B994" s="487"/>
      <c r="C994" s="458"/>
      <c r="D994" s="458"/>
      <c r="E994" s="458"/>
      <c r="F994" s="457"/>
      <c r="G994" s="457"/>
      <c r="H994" s="457"/>
      <c r="I994" s="457"/>
      <c r="J994" s="457"/>
      <c r="K994" s="457"/>
      <c r="L994" s="457"/>
      <c r="M994" s="457"/>
      <c r="N994" s="457"/>
      <c r="O994" s="457"/>
      <c r="P994" s="457"/>
      <c r="Q994" s="457"/>
      <c r="R994" s="457"/>
      <c r="S994" s="457"/>
      <c r="T994" s="457"/>
      <c r="U994" s="457"/>
      <c r="V994" s="457"/>
      <c r="W994" s="457"/>
      <c r="X994" s="457"/>
      <c r="Y994" s="457"/>
      <c r="Z994" s="457"/>
      <c r="AA994" s="457"/>
      <c r="AB994" s="457"/>
      <c r="AC994" s="457"/>
      <c r="AD994" s="457"/>
      <c r="AE994" s="457"/>
      <c r="AF994" s="457"/>
      <c r="AG994" s="457"/>
      <c r="AH994" s="457"/>
      <c r="AI994" s="457"/>
      <c r="AJ994" s="457"/>
      <c r="AK994" s="457"/>
      <c r="AL994" s="457"/>
      <c r="AM994" s="457"/>
      <c r="AN994" s="457"/>
      <c r="AO994" s="457"/>
      <c r="AP994" s="457"/>
      <c r="AQ994" s="457"/>
      <c r="AR994" s="457"/>
    </row>
    <row r="995" spans="1:44" ht="15.75" customHeight="1">
      <c r="A995" s="457"/>
      <c r="B995" s="487"/>
      <c r="C995" s="458"/>
      <c r="D995" s="458"/>
      <c r="E995" s="458"/>
      <c r="F995" s="457"/>
      <c r="G995" s="457"/>
      <c r="H995" s="457"/>
      <c r="I995" s="457"/>
      <c r="J995" s="457"/>
      <c r="K995" s="457"/>
      <c r="L995" s="457"/>
      <c r="M995" s="457"/>
      <c r="N995" s="457"/>
      <c r="O995" s="457"/>
      <c r="P995" s="457"/>
      <c r="Q995" s="457"/>
      <c r="R995" s="457"/>
      <c r="S995" s="457"/>
      <c r="T995" s="457"/>
      <c r="U995" s="457"/>
      <c r="V995" s="457"/>
      <c r="W995" s="457"/>
      <c r="X995" s="457"/>
      <c r="Y995" s="457"/>
      <c r="Z995" s="457"/>
      <c r="AA995" s="457"/>
      <c r="AB995" s="457"/>
      <c r="AC995" s="457"/>
      <c r="AD995" s="457"/>
      <c r="AE995" s="457"/>
      <c r="AF995" s="457"/>
      <c r="AG995" s="457"/>
      <c r="AH995" s="457"/>
      <c r="AI995" s="457"/>
      <c r="AJ995" s="457"/>
      <c r="AK995" s="457"/>
      <c r="AL995" s="457"/>
      <c r="AM995" s="457"/>
      <c r="AN995" s="457"/>
      <c r="AO995" s="457"/>
      <c r="AP995" s="457"/>
      <c r="AQ995" s="457"/>
      <c r="AR995" s="457"/>
    </row>
    <row r="996" spans="1:44" ht="15.75" customHeight="1">
      <c r="A996" s="457"/>
      <c r="B996" s="487"/>
      <c r="C996" s="458"/>
      <c r="D996" s="458"/>
      <c r="E996" s="458"/>
      <c r="F996" s="457"/>
      <c r="G996" s="457"/>
      <c r="H996" s="457"/>
      <c r="I996" s="457"/>
      <c r="J996" s="457"/>
      <c r="K996" s="457"/>
      <c r="L996" s="457"/>
      <c r="M996" s="457"/>
      <c r="N996" s="457"/>
      <c r="O996" s="457"/>
      <c r="P996" s="457"/>
      <c r="Q996" s="457"/>
      <c r="R996" s="457"/>
      <c r="S996" s="457"/>
      <c r="T996" s="457"/>
      <c r="U996" s="457"/>
      <c r="V996" s="457"/>
      <c r="W996" s="457"/>
      <c r="X996" s="457"/>
      <c r="Y996" s="457"/>
      <c r="Z996" s="457"/>
      <c r="AA996" s="457"/>
      <c r="AB996" s="457"/>
      <c r="AC996" s="457"/>
      <c r="AD996" s="457"/>
      <c r="AE996" s="457"/>
      <c r="AF996" s="457"/>
      <c r="AG996" s="457"/>
      <c r="AH996" s="457"/>
      <c r="AI996" s="457"/>
      <c r="AJ996" s="457"/>
      <c r="AK996" s="457"/>
      <c r="AL996" s="457"/>
      <c r="AM996" s="457"/>
      <c r="AN996" s="457"/>
      <c r="AO996" s="457"/>
      <c r="AP996" s="457"/>
      <c r="AQ996" s="457"/>
      <c r="AR996" s="457"/>
    </row>
    <row r="997" spans="1:44" ht="15.75" customHeight="1">
      <c r="A997" s="457"/>
      <c r="B997" s="487"/>
      <c r="C997" s="458"/>
      <c r="D997" s="458"/>
      <c r="E997" s="458"/>
      <c r="F997" s="457"/>
      <c r="G997" s="457"/>
      <c r="H997" s="457"/>
      <c r="I997" s="457"/>
      <c r="J997" s="457"/>
      <c r="K997" s="457"/>
      <c r="L997" s="457"/>
      <c r="M997" s="457"/>
      <c r="N997" s="457"/>
      <c r="O997" s="457"/>
      <c r="P997" s="457"/>
      <c r="Q997" s="457"/>
      <c r="R997" s="457"/>
      <c r="S997" s="457"/>
      <c r="T997" s="457"/>
      <c r="U997" s="457"/>
      <c r="V997" s="457"/>
      <c r="W997" s="457"/>
      <c r="X997" s="457"/>
      <c r="Y997" s="457"/>
      <c r="Z997" s="457"/>
      <c r="AA997" s="457"/>
      <c r="AB997" s="457"/>
      <c r="AC997" s="457"/>
      <c r="AD997" s="457"/>
      <c r="AE997" s="457"/>
      <c r="AF997" s="457"/>
      <c r="AG997" s="457"/>
      <c r="AH997" s="457"/>
      <c r="AI997" s="457"/>
      <c r="AJ997" s="457"/>
      <c r="AK997" s="457"/>
      <c r="AL997" s="457"/>
      <c r="AM997" s="457"/>
      <c r="AN997" s="457"/>
      <c r="AO997" s="457"/>
      <c r="AP997" s="457"/>
      <c r="AQ997" s="457"/>
      <c r="AR997" s="457"/>
    </row>
    <row r="998" spans="1:44" ht="15.75" customHeight="1">
      <c r="A998" s="457"/>
      <c r="B998" s="487"/>
      <c r="C998" s="458"/>
      <c r="D998" s="458"/>
      <c r="E998" s="458"/>
      <c r="F998" s="457"/>
      <c r="G998" s="457"/>
      <c r="H998" s="457"/>
      <c r="I998" s="457"/>
      <c r="J998" s="457"/>
      <c r="K998" s="457"/>
      <c r="L998" s="457"/>
      <c r="M998" s="457"/>
      <c r="N998" s="457"/>
      <c r="O998" s="457"/>
      <c r="P998" s="457"/>
      <c r="Q998" s="457"/>
      <c r="R998" s="457"/>
      <c r="S998" s="457"/>
      <c r="T998" s="457"/>
      <c r="U998" s="457"/>
      <c r="V998" s="457"/>
      <c r="W998" s="457"/>
      <c r="X998" s="457"/>
      <c r="Y998" s="457"/>
      <c r="Z998" s="457"/>
      <c r="AA998" s="457"/>
      <c r="AB998" s="457"/>
      <c r="AC998" s="457"/>
      <c r="AD998" s="457"/>
      <c r="AE998" s="457"/>
      <c r="AF998" s="457"/>
      <c r="AG998" s="457"/>
      <c r="AH998" s="457"/>
      <c r="AI998" s="457"/>
      <c r="AJ998" s="457"/>
      <c r="AK998" s="457"/>
      <c r="AL998" s="457"/>
      <c r="AM998" s="457"/>
      <c r="AN998" s="457"/>
      <c r="AO998" s="457"/>
      <c r="AP998" s="457"/>
      <c r="AQ998" s="457"/>
      <c r="AR998" s="457"/>
    </row>
    <row r="999" spans="1:44" ht="15.75" customHeight="1">
      <c r="A999" s="457"/>
      <c r="B999" s="487"/>
      <c r="C999" s="458"/>
      <c r="D999" s="458"/>
      <c r="E999" s="458"/>
      <c r="F999" s="457"/>
      <c r="G999" s="457"/>
      <c r="H999" s="457"/>
      <c r="I999" s="457"/>
      <c r="J999" s="457"/>
      <c r="K999" s="457"/>
      <c r="L999" s="457"/>
      <c r="M999" s="457"/>
      <c r="N999" s="457"/>
      <c r="O999" s="457"/>
      <c r="P999" s="457"/>
      <c r="Q999" s="457"/>
      <c r="R999" s="457"/>
      <c r="S999" s="457"/>
      <c r="T999" s="457"/>
      <c r="U999" s="457"/>
      <c r="V999" s="457"/>
      <c r="W999" s="457"/>
      <c r="X999" s="457"/>
      <c r="Y999" s="457"/>
      <c r="Z999" s="457"/>
      <c r="AA999" s="457"/>
      <c r="AB999" s="457"/>
      <c r="AC999" s="457"/>
      <c r="AD999" s="457"/>
      <c r="AE999" s="457"/>
      <c r="AF999" s="457"/>
      <c r="AG999" s="457"/>
      <c r="AH999" s="457"/>
      <c r="AI999" s="457"/>
      <c r="AJ999" s="457"/>
      <c r="AK999" s="457"/>
      <c r="AL999" s="457"/>
      <c r="AM999" s="457"/>
      <c r="AN999" s="457"/>
      <c r="AO999" s="457"/>
      <c r="AP999" s="457"/>
      <c r="AQ999" s="457"/>
      <c r="AR999" s="457"/>
    </row>
    <row r="1000" spans="1:44" ht="15.75" customHeight="1">
      <c r="A1000" s="457"/>
      <c r="B1000" s="487"/>
      <c r="C1000" s="458"/>
      <c r="D1000" s="458"/>
      <c r="E1000" s="458"/>
      <c r="F1000" s="457"/>
      <c r="G1000" s="457"/>
      <c r="H1000" s="457"/>
      <c r="I1000" s="457"/>
      <c r="J1000" s="457"/>
      <c r="K1000" s="457"/>
      <c r="L1000" s="457"/>
      <c r="M1000" s="457"/>
      <c r="N1000" s="457"/>
      <c r="O1000" s="457"/>
      <c r="P1000" s="457"/>
      <c r="Q1000" s="457"/>
      <c r="R1000" s="457"/>
      <c r="S1000" s="457"/>
      <c r="T1000" s="457"/>
      <c r="U1000" s="457"/>
      <c r="V1000" s="457"/>
      <c r="W1000" s="457"/>
      <c r="X1000" s="457"/>
      <c r="Y1000" s="457"/>
      <c r="Z1000" s="457"/>
      <c r="AA1000" s="457"/>
      <c r="AB1000" s="457"/>
      <c r="AC1000" s="457"/>
      <c r="AD1000" s="457"/>
      <c r="AE1000" s="457"/>
      <c r="AF1000" s="457"/>
      <c r="AG1000" s="457"/>
      <c r="AH1000" s="457"/>
      <c r="AI1000" s="457"/>
      <c r="AJ1000" s="457"/>
      <c r="AK1000" s="457"/>
      <c r="AL1000" s="457"/>
      <c r="AM1000" s="457"/>
      <c r="AN1000" s="457"/>
      <c r="AO1000" s="457"/>
      <c r="AP1000" s="457"/>
      <c r="AQ1000" s="457"/>
      <c r="AR1000" s="457"/>
    </row>
  </sheetData>
  <mergeCells count="30">
    <mergeCell ref="H2:K2"/>
    <mergeCell ref="H3:K3"/>
    <mergeCell ref="B5:B6"/>
    <mergeCell ref="C5:D5"/>
    <mergeCell ref="E5:F5"/>
    <mergeCell ref="G5:G6"/>
    <mergeCell ref="H5:I5"/>
    <mergeCell ref="J5:K5"/>
    <mergeCell ref="AG5:AH5"/>
    <mergeCell ref="AI5:AJ5"/>
    <mergeCell ref="AB16:AD16"/>
    <mergeCell ref="R17:T17"/>
    <mergeCell ref="AG17:AI17"/>
    <mergeCell ref="V5:V6"/>
    <mergeCell ref="W5:X5"/>
    <mergeCell ref="Y5:Z5"/>
    <mergeCell ref="AA5:AA6"/>
    <mergeCell ref="AB5:AC5"/>
    <mergeCell ref="AD5:AE5"/>
    <mergeCell ref="R5:S5"/>
    <mergeCell ref="T5:U5"/>
    <mergeCell ref="H20:J20"/>
    <mergeCell ref="M21:O21"/>
    <mergeCell ref="Y23:Z23"/>
    <mergeCell ref="E27:F27"/>
    <mergeCell ref="AF5:AF6"/>
    <mergeCell ref="L5:L6"/>
    <mergeCell ref="M5:N5"/>
    <mergeCell ref="O5:P5"/>
    <mergeCell ref="Q5:Q6"/>
  </mergeCells>
  <pageMargins left="0.7" right="0.7" top="0.75" bottom="0.7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3A5AA-D821-A74B-84FA-A08CAEF14688}">
  <dimension ref="B1:O39"/>
  <sheetViews>
    <sheetView topLeftCell="A28" zoomScale="75" workbookViewId="0">
      <selection activeCell="C33" sqref="C33"/>
    </sheetView>
  </sheetViews>
  <sheetFormatPr baseColWidth="10" defaultColWidth="10.83203125" defaultRowHeight="13"/>
  <cols>
    <col min="1" max="1" width="2.33203125" style="198" customWidth="1"/>
    <col min="2" max="2" width="18" style="574" customWidth="1"/>
    <col min="3" max="3" width="23.83203125" style="198" customWidth="1"/>
    <col min="4" max="4" width="10.83203125" style="198"/>
    <col min="5" max="5" width="15.83203125" style="198" customWidth="1"/>
    <col min="6" max="6" width="22.83203125" style="198" bestFit="1" customWidth="1"/>
    <col min="7" max="7" width="19.1640625" style="198" bestFit="1" customWidth="1"/>
    <col min="8" max="8" width="14.83203125" style="198" customWidth="1"/>
    <col min="9" max="9" width="23.5" style="198" bestFit="1" customWidth="1"/>
    <col min="10" max="10" width="21.1640625" style="198" customWidth="1"/>
    <col min="11" max="11" width="20.1640625" style="198" bestFit="1" customWidth="1"/>
    <col min="12" max="13" width="23" style="167" bestFit="1" customWidth="1"/>
    <col min="14" max="14" width="28.6640625" style="198" bestFit="1" customWidth="1"/>
    <col min="15" max="15" width="27.6640625" style="198" customWidth="1"/>
    <col min="16" max="16384" width="10.83203125" style="198"/>
  </cols>
  <sheetData>
    <row r="1" spans="2:15" ht="43" customHeight="1">
      <c r="B1" s="1265"/>
      <c r="C1" s="1268" t="s">
        <v>416</v>
      </c>
      <c r="D1" s="1269"/>
      <c r="E1" s="1269"/>
      <c r="F1" s="1269"/>
      <c r="G1" s="1269"/>
      <c r="H1" s="1269"/>
      <c r="I1" s="1269"/>
      <c r="J1" s="1269"/>
      <c r="K1" s="1269"/>
      <c r="L1" s="1269"/>
      <c r="M1" s="1269"/>
      <c r="N1" s="1269"/>
      <c r="O1" s="364" t="s">
        <v>56</v>
      </c>
    </row>
    <row r="2" spans="2:15" ht="43" customHeight="1">
      <c r="B2" s="1266"/>
      <c r="C2" s="1269"/>
      <c r="D2" s="1269"/>
      <c r="E2" s="1269"/>
      <c r="F2" s="1269"/>
      <c r="G2" s="1269"/>
      <c r="H2" s="1269"/>
      <c r="I2" s="1269"/>
      <c r="J2" s="1269"/>
      <c r="K2" s="1269"/>
      <c r="L2" s="1269"/>
      <c r="M2" s="1269"/>
      <c r="N2" s="1269"/>
      <c r="O2" s="364" t="s">
        <v>1297</v>
      </c>
    </row>
    <row r="3" spans="2:15" ht="43" customHeight="1">
      <c r="B3" s="1267"/>
      <c r="C3" s="1269"/>
      <c r="D3" s="1269"/>
      <c r="E3" s="1269"/>
      <c r="F3" s="1269"/>
      <c r="G3" s="1269"/>
      <c r="H3" s="1269"/>
      <c r="I3" s="1269"/>
      <c r="J3" s="1269"/>
      <c r="K3" s="1269"/>
      <c r="L3" s="1269"/>
      <c r="M3" s="1269"/>
      <c r="N3" s="1269"/>
      <c r="O3" s="364" t="s">
        <v>1960</v>
      </c>
    </row>
    <row r="5" spans="2:15" s="202" customFormat="1" ht="67" customHeight="1">
      <c r="B5" s="199" t="s">
        <v>11</v>
      </c>
      <c r="C5" s="199" t="s">
        <v>402</v>
      </c>
      <c r="D5" s="199" t="s">
        <v>403</v>
      </c>
      <c r="E5" s="199" t="s">
        <v>404</v>
      </c>
      <c r="F5" s="199" t="s">
        <v>405</v>
      </c>
      <c r="G5" s="199" t="s">
        <v>406</v>
      </c>
      <c r="H5" s="200" t="s">
        <v>407</v>
      </c>
      <c r="I5" s="200" t="s">
        <v>408</v>
      </c>
      <c r="J5" s="199" t="s">
        <v>409</v>
      </c>
      <c r="K5" s="199" t="s">
        <v>410</v>
      </c>
      <c r="L5" s="201" t="s">
        <v>411</v>
      </c>
      <c r="M5" s="201" t="s">
        <v>412</v>
      </c>
      <c r="N5" s="201" t="s">
        <v>413</v>
      </c>
      <c r="O5" s="199" t="s">
        <v>414</v>
      </c>
    </row>
    <row r="6" spans="2:15" ht="164" customHeight="1">
      <c r="B6" s="573" t="s">
        <v>165</v>
      </c>
      <c r="C6" s="361" t="s">
        <v>1019</v>
      </c>
      <c r="D6" s="362" t="s">
        <v>1020</v>
      </c>
      <c r="E6" s="362" t="s">
        <v>1021</v>
      </c>
      <c r="F6" s="363" t="s">
        <v>1022</v>
      </c>
      <c r="G6" s="362" t="s">
        <v>1023</v>
      </c>
      <c r="H6" s="362" t="s">
        <v>1024</v>
      </c>
      <c r="I6" s="362" t="s">
        <v>1025</v>
      </c>
      <c r="J6" s="362" t="s">
        <v>1026</v>
      </c>
      <c r="K6" s="362" t="s">
        <v>229</v>
      </c>
      <c r="L6" s="362" t="s">
        <v>1027</v>
      </c>
      <c r="M6" s="362" t="s">
        <v>1027</v>
      </c>
      <c r="N6" s="362" t="s">
        <v>1027</v>
      </c>
      <c r="O6" s="362" t="s">
        <v>1027</v>
      </c>
    </row>
    <row r="7" spans="2:15" ht="164" customHeight="1">
      <c r="B7" s="573" t="s">
        <v>165</v>
      </c>
      <c r="C7" s="361" t="s">
        <v>1019</v>
      </c>
      <c r="D7" s="362" t="s">
        <v>1028</v>
      </c>
      <c r="E7" s="362" t="s">
        <v>1029</v>
      </c>
      <c r="F7" s="363" t="s">
        <v>1022</v>
      </c>
      <c r="G7" s="362" t="s">
        <v>1023</v>
      </c>
      <c r="H7" s="362" t="s">
        <v>1024</v>
      </c>
      <c r="I7" s="362" t="s">
        <v>1025</v>
      </c>
      <c r="J7" s="362" t="s">
        <v>1026</v>
      </c>
      <c r="K7" s="362" t="s">
        <v>229</v>
      </c>
      <c r="L7" s="362" t="s">
        <v>1027</v>
      </c>
      <c r="M7" s="362" t="s">
        <v>1027</v>
      </c>
      <c r="N7" s="362" t="s">
        <v>1027</v>
      </c>
      <c r="O7" s="362" t="s">
        <v>1027</v>
      </c>
    </row>
    <row r="8" spans="2:15" ht="164" customHeight="1">
      <c r="B8" s="573" t="s">
        <v>165</v>
      </c>
      <c r="C8" s="361" t="s">
        <v>1019</v>
      </c>
      <c r="D8" s="362" t="s">
        <v>1030</v>
      </c>
      <c r="E8" s="362" t="s">
        <v>1031</v>
      </c>
      <c r="F8" s="363" t="s">
        <v>1022</v>
      </c>
      <c r="G8" s="362" t="s">
        <v>1023</v>
      </c>
      <c r="H8" s="362" t="s">
        <v>1024</v>
      </c>
      <c r="I8" s="362" t="s">
        <v>1025</v>
      </c>
      <c r="J8" s="362" t="s">
        <v>1026</v>
      </c>
      <c r="K8" s="362" t="s">
        <v>229</v>
      </c>
      <c r="L8" s="362" t="s">
        <v>1032</v>
      </c>
      <c r="M8" s="362" t="s">
        <v>1032</v>
      </c>
      <c r="N8" s="362" t="s">
        <v>1032</v>
      </c>
      <c r="O8" s="362" t="s">
        <v>1032</v>
      </c>
    </row>
    <row r="9" spans="2:15" ht="164" customHeight="1">
      <c r="B9" s="573" t="s">
        <v>165</v>
      </c>
      <c r="C9" s="361" t="s">
        <v>1019</v>
      </c>
      <c r="D9" s="362" t="s">
        <v>1033</v>
      </c>
      <c r="E9" s="362" t="s">
        <v>1034</v>
      </c>
      <c r="F9" s="363" t="s">
        <v>1022</v>
      </c>
      <c r="G9" s="362" t="s">
        <v>1023</v>
      </c>
      <c r="H9" s="362" t="s">
        <v>1024</v>
      </c>
      <c r="I9" s="362" t="s">
        <v>1025</v>
      </c>
      <c r="J9" s="362" t="s">
        <v>1026</v>
      </c>
      <c r="K9" s="362" t="s">
        <v>229</v>
      </c>
      <c r="L9" s="362" t="s">
        <v>1035</v>
      </c>
      <c r="M9" s="362" t="s">
        <v>1035</v>
      </c>
      <c r="N9" s="362" t="s">
        <v>1027</v>
      </c>
      <c r="O9" s="362" t="s">
        <v>1035</v>
      </c>
    </row>
    <row r="10" spans="2:15" ht="164" customHeight="1">
      <c r="B10" s="573" t="s">
        <v>165</v>
      </c>
      <c r="C10" s="361" t="s">
        <v>1019</v>
      </c>
      <c r="D10" s="362" t="s">
        <v>1036</v>
      </c>
      <c r="E10" s="362" t="s">
        <v>1037</v>
      </c>
      <c r="F10" s="363" t="s">
        <v>1022</v>
      </c>
      <c r="G10" s="362" t="s">
        <v>1023</v>
      </c>
      <c r="H10" s="362" t="s">
        <v>1024</v>
      </c>
      <c r="I10" s="362" t="s">
        <v>1025</v>
      </c>
      <c r="J10" s="362" t="s">
        <v>1026</v>
      </c>
      <c r="K10" s="362" t="s">
        <v>229</v>
      </c>
      <c r="L10" s="362" t="s">
        <v>1027</v>
      </c>
      <c r="M10" s="362" t="s">
        <v>1027</v>
      </c>
      <c r="N10" s="362" t="s">
        <v>1027</v>
      </c>
      <c r="O10" s="362" t="s">
        <v>1027</v>
      </c>
    </row>
    <row r="11" spans="2:15" ht="164" customHeight="1">
      <c r="B11" s="573" t="s">
        <v>165</v>
      </c>
      <c r="C11" s="361" t="s">
        <v>1019</v>
      </c>
      <c r="D11" s="362" t="s">
        <v>1038</v>
      </c>
      <c r="E11" s="362" t="s">
        <v>1039</v>
      </c>
      <c r="F11" s="363" t="s">
        <v>1022</v>
      </c>
      <c r="G11" s="362" t="s">
        <v>1023</v>
      </c>
      <c r="H11" s="362" t="s">
        <v>1024</v>
      </c>
      <c r="I11" s="362" t="s">
        <v>1025</v>
      </c>
      <c r="J11" s="362" t="s">
        <v>1026</v>
      </c>
      <c r="K11" s="362" t="s">
        <v>229</v>
      </c>
      <c r="L11" s="362" t="s">
        <v>1032</v>
      </c>
      <c r="M11" s="362" t="s">
        <v>1032</v>
      </c>
      <c r="N11" s="362" t="s">
        <v>1032</v>
      </c>
      <c r="O11" s="362" t="s">
        <v>1032</v>
      </c>
    </row>
    <row r="12" spans="2:15" ht="164" customHeight="1">
      <c r="B12" s="573" t="s">
        <v>165</v>
      </c>
      <c r="C12" s="361" t="s">
        <v>1019</v>
      </c>
      <c r="D12" s="362" t="s">
        <v>1040</v>
      </c>
      <c r="E12" s="362" t="s">
        <v>1041</v>
      </c>
      <c r="F12" s="363" t="s">
        <v>1022</v>
      </c>
      <c r="G12" s="362" t="s">
        <v>1023</v>
      </c>
      <c r="H12" s="362" t="s">
        <v>1024</v>
      </c>
      <c r="I12" s="362" t="s">
        <v>1025</v>
      </c>
      <c r="J12" s="362" t="s">
        <v>1026</v>
      </c>
      <c r="K12" s="362" t="s">
        <v>229</v>
      </c>
      <c r="L12" s="362" t="s">
        <v>1032</v>
      </c>
      <c r="M12" s="362" t="s">
        <v>1032</v>
      </c>
      <c r="N12" s="362" t="s">
        <v>1032</v>
      </c>
      <c r="O12" s="362" t="s">
        <v>1032</v>
      </c>
    </row>
    <row r="13" spans="2:15" ht="164" customHeight="1">
      <c r="B13" s="573" t="s">
        <v>165</v>
      </c>
      <c r="C13" s="361" t="s">
        <v>1019</v>
      </c>
      <c r="D13" s="362" t="s">
        <v>1042</v>
      </c>
      <c r="E13" s="362" t="s">
        <v>1043</v>
      </c>
      <c r="F13" s="363" t="s">
        <v>1022</v>
      </c>
      <c r="G13" s="362" t="s">
        <v>1023</v>
      </c>
      <c r="H13" s="362" t="s">
        <v>1024</v>
      </c>
      <c r="I13" s="362" t="s">
        <v>1025</v>
      </c>
      <c r="J13" s="362" t="s">
        <v>1044</v>
      </c>
      <c r="K13" s="362" t="s">
        <v>229</v>
      </c>
      <c r="L13" s="362" t="s">
        <v>1027</v>
      </c>
      <c r="M13" s="362" t="s">
        <v>1027</v>
      </c>
      <c r="N13" s="362" t="s">
        <v>1027</v>
      </c>
      <c r="O13" s="362" t="s">
        <v>1027</v>
      </c>
    </row>
    <row r="14" spans="2:15" ht="164" customHeight="1">
      <c r="B14" s="573" t="s">
        <v>165</v>
      </c>
      <c r="C14" s="361" t="s">
        <v>1019</v>
      </c>
      <c r="D14" s="362" t="s">
        <v>1045</v>
      </c>
      <c r="E14" s="362" t="s">
        <v>1046</v>
      </c>
      <c r="F14" s="363" t="s">
        <v>1022</v>
      </c>
      <c r="G14" s="362" t="s">
        <v>1047</v>
      </c>
      <c r="H14" s="362" t="s">
        <v>1048</v>
      </c>
      <c r="I14" s="362" t="s">
        <v>1049</v>
      </c>
      <c r="J14" s="362" t="s">
        <v>1026</v>
      </c>
      <c r="K14" s="362" t="s">
        <v>229</v>
      </c>
      <c r="L14" s="362" t="s">
        <v>1032</v>
      </c>
      <c r="M14" s="362" t="s">
        <v>1032</v>
      </c>
      <c r="N14" s="362" t="s">
        <v>1032</v>
      </c>
      <c r="O14" s="362" t="s">
        <v>1032</v>
      </c>
    </row>
    <row r="15" spans="2:15" ht="164" customHeight="1">
      <c r="B15" s="573" t="s">
        <v>165</v>
      </c>
      <c r="C15" s="361" t="s">
        <v>1019</v>
      </c>
      <c r="D15" s="362" t="s">
        <v>1050</v>
      </c>
      <c r="E15" s="362" t="s">
        <v>1051</v>
      </c>
      <c r="F15" s="363" t="s">
        <v>1022</v>
      </c>
      <c r="G15" s="362" t="s">
        <v>1047</v>
      </c>
      <c r="H15" s="362" t="s">
        <v>1048</v>
      </c>
      <c r="I15" s="362" t="s">
        <v>1049</v>
      </c>
      <c r="J15" s="362" t="s">
        <v>1026</v>
      </c>
      <c r="K15" s="362" t="s">
        <v>229</v>
      </c>
      <c r="L15" s="362" t="s">
        <v>1032</v>
      </c>
      <c r="M15" s="362" t="s">
        <v>1032</v>
      </c>
      <c r="N15" s="362" t="s">
        <v>1032</v>
      </c>
      <c r="O15" s="362" t="s">
        <v>1032</v>
      </c>
    </row>
    <row r="16" spans="2:15" ht="164" customHeight="1">
      <c r="B16" s="573" t="s">
        <v>165</v>
      </c>
      <c r="C16" s="361" t="s">
        <v>1019</v>
      </c>
      <c r="D16" s="362" t="s">
        <v>1052</v>
      </c>
      <c r="E16" s="362" t="s">
        <v>1053</v>
      </c>
      <c r="F16" s="363" t="s">
        <v>1022</v>
      </c>
      <c r="G16" s="362" t="s">
        <v>1047</v>
      </c>
      <c r="H16" s="362" t="s">
        <v>1048</v>
      </c>
      <c r="I16" s="362" t="s">
        <v>1054</v>
      </c>
      <c r="J16" s="362" t="s">
        <v>1026</v>
      </c>
      <c r="K16" s="362" t="s">
        <v>229</v>
      </c>
      <c r="L16" s="362" t="s">
        <v>1032</v>
      </c>
      <c r="M16" s="362" t="s">
        <v>1032</v>
      </c>
      <c r="N16" s="362" t="s">
        <v>1032</v>
      </c>
      <c r="O16" s="362" t="s">
        <v>1032</v>
      </c>
    </row>
    <row r="17" spans="2:15" ht="164" customHeight="1">
      <c r="B17" s="573" t="s">
        <v>165</v>
      </c>
      <c r="C17" s="361" t="s">
        <v>1019</v>
      </c>
      <c r="D17" s="362" t="s">
        <v>1055</v>
      </c>
      <c r="E17" s="362" t="s">
        <v>1056</v>
      </c>
      <c r="F17" s="363" t="s">
        <v>1022</v>
      </c>
      <c r="G17" s="362" t="s">
        <v>1047</v>
      </c>
      <c r="H17" s="362" t="s">
        <v>1048</v>
      </c>
      <c r="I17" s="362" t="s">
        <v>1054</v>
      </c>
      <c r="J17" s="362" t="s">
        <v>1026</v>
      </c>
      <c r="K17" s="362" t="s">
        <v>229</v>
      </c>
      <c r="L17" s="362" t="s">
        <v>1032</v>
      </c>
      <c r="M17" s="362" t="s">
        <v>1032</v>
      </c>
      <c r="N17" s="362" t="s">
        <v>1032</v>
      </c>
      <c r="O17" s="362" t="s">
        <v>1032</v>
      </c>
    </row>
    <row r="18" spans="2:15" ht="164" customHeight="1">
      <c r="B18" s="573" t="s">
        <v>165</v>
      </c>
      <c r="C18" s="361" t="s">
        <v>1019</v>
      </c>
      <c r="D18" s="362" t="s">
        <v>1057</v>
      </c>
      <c r="E18" s="362" t="s">
        <v>1058</v>
      </c>
      <c r="F18" s="363" t="s">
        <v>1022</v>
      </c>
      <c r="G18" s="362" t="s">
        <v>1047</v>
      </c>
      <c r="H18" s="362" t="s">
        <v>1048</v>
      </c>
      <c r="I18" s="362" t="s">
        <v>1054</v>
      </c>
      <c r="J18" s="362" t="s">
        <v>1026</v>
      </c>
      <c r="K18" s="362" t="s">
        <v>229</v>
      </c>
      <c r="L18" s="362" t="s">
        <v>1032</v>
      </c>
      <c r="M18" s="362" t="s">
        <v>1032</v>
      </c>
      <c r="N18" s="362" t="s">
        <v>1032</v>
      </c>
      <c r="O18" s="362" t="s">
        <v>1032</v>
      </c>
    </row>
    <row r="19" spans="2:15" ht="164" customHeight="1">
      <c r="B19" s="573" t="s">
        <v>165</v>
      </c>
      <c r="C19" s="361" t="s">
        <v>1019</v>
      </c>
      <c r="D19" s="362" t="s">
        <v>1059</v>
      </c>
      <c r="E19" s="362" t="s">
        <v>1060</v>
      </c>
      <c r="F19" s="363" t="s">
        <v>1022</v>
      </c>
      <c r="G19" s="362" t="s">
        <v>1047</v>
      </c>
      <c r="H19" s="362" t="s">
        <v>1048</v>
      </c>
      <c r="I19" s="362" t="s">
        <v>1061</v>
      </c>
      <c r="J19" s="362" t="s">
        <v>1026</v>
      </c>
      <c r="K19" s="362" t="s">
        <v>229</v>
      </c>
      <c r="L19" s="362" t="s">
        <v>1032</v>
      </c>
      <c r="M19" s="362" t="s">
        <v>1032</v>
      </c>
      <c r="N19" s="362" t="s">
        <v>1032</v>
      </c>
      <c r="O19" s="362" t="s">
        <v>1032</v>
      </c>
    </row>
    <row r="20" spans="2:15" ht="164" customHeight="1">
      <c r="B20" s="573" t="s">
        <v>165</v>
      </c>
      <c r="C20" s="361" t="s">
        <v>1019</v>
      </c>
      <c r="D20" s="362" t="s">
        <v>1062</v>
      </c>
      <c r="E20" s="362" t="s">
        <v>1063</v>
      </c>
      <c r="F20" s="363" t="s">
        <v>1022</v>
      </c>
      <c r="G20" s="362" t="s">
        <v>1047</v>
      </c>
      <c r="H20" s="362" t="s">
        <v>1048</v>
      </c>
      <c r="I20" s="362" t="s">
        <v>1049</v>
      </c>
      <c r="J20" s="362" t="s">
        <v>1026</v>
      </c>
      <c r="K20" s="362" t="s">
        <v>229</v>
      </c>
      <c r="L20" s="362" t="s">
        <v>1032</v>
      </c>
      <c r="M20" s="362" t="s">
        <v>1032</v>
      </c>
      <c r="N20" s="362" t="s">
        <v>1032</v>
      </c>
      <c r="O20" s="362" t="s">
        <v>1032</v>
      </c>
    </row>
    <row r="21" spans="2:15" ht="164" customHeight="1">
      <c r="B21" s="573" t="s">
        <v>165</v>
      </c>
      <c r="C21" s="361" t="s">
        <v>1019</v>
      </c>
      <c r="D21" s="362" t="s">
        <v>1064</v>
      </c>
      <c r="E21" s="362" t="s">
        <v>1065</v>
      </c>
      <c r="F21" s="363" t="s">
        <v>1022</v>
      </c>
      <c r="G21" s="362" t="s">
        <v>1047</v>
      </c>
      <c r="H21" s="362" t="s">
        <v>1048</v>
      </c>
      <c r="I21" s="362" t="s">
        <v>1061</v>
      </c>
      <c r="J21" s="362" t="s">
        <v>1044</v>
      </c>
      <c r="K21" s="362" t="s">
        <v>229</v>
      </c>
      <c r="L21" s="362" t="s">
        <v>1032</v>
      </c>
      <c r="M21" s="362" t="s">
        <v>1032</v>
      </c>
      <c r="N21" s="362" t="s">
        <v>1032</v>
      </c>
      <c r="O21" s="362" t="s">
        <v>1032</v>
      </c>
    </row>
    <row r="22" spans="2:15" ht="164" customHeight="1">
      <c r="B22" s="573" t="s">
        <v>165</v>
      </c>
      <c r="C22" s="361" t="s">
        <v>1066</v>
      </c>
      <c r="D22" s="362" t="s">
        <v>1067</v>
      </c>
      <c r="E22" s="362" t="s">
        <v>1068</v>
      </c>
      <c r="F22" s="363" t="s">
        <v>1022</v>
      </c>
      <c r="G22" s="362" t="s">
        <v>1023</v>
      </c>
      <c r="H22" s="362" t="s">
        <v>1069</v>
      </c>
      <c r="I22" s="362" t="s">
        <v>1070</v>
      </c>
      <c r="J22" s="362" t="s">
        <v>1026</v>
      </c>
      <c r="K22" s="362" t="s">
        <v>229</v>
      </c>
      <c r="L22" s="362" t="s">
        <v>1027</v>
      </c>
      <c r="M22" s="362" t="s">
        <v>1027</v>
      </c>
      <c r="N22" s="362" t="s">
        <v>1027</v>
      </c>
      <c r="O22" s="362" t="s">
        <v>1027</v>
      </c>
    </row>
    <row r="23" spans="2:15" ht="164" customHeight="1">
      <c r="B23" s="573" t="s">
        <v>165</v>
      </c>
      <c r="C23" s="361" t="s">
        <v>1066</v>
      </c>
      <c r="D23" s="362" t="s">
        <v>1071</v>
      </c>
      <c r="E23" s="362" t="s">
        <v>1072</v>
      </c>
      <c r="F23" s="363" t="s">
        <v>1022</v>
      </c>
      <c r="G23" s="362" t="s">
        <v>1023</v>
      </c>
      <c r="H23" s="362" t="s">
        <v>1069</v>
      </c>
      <c r="I23" s="362" t="s">
        <v>1070</v>
      </c>
      <c r="J23" s="362" t="s">
        <v>1026</v>
      </c>
      <c r="K23" s="362" t="s">
        <v>229</v>
      </c>
      <c r="L23" s="362" t="s">
        <v>1027</v>
      </c>
      <c r="M23" s="362" t="s">
        <v>1027</v>
      </c>
      <c r="N23" s="362" t="s">
        <v>1027</v>
      </c>
      <c r="O23" s="362" t="s">
        <v>1027</v>
      </c>
    </row>
    <row r="24" spans="2:15" ht="164" customHeight="1">
      <c r="B24" s="573" t="s">
        <v>165</v>
      </c>
      <c r="C24" s="361" t="s">
        <v>1066</v>
      </c>
      <c r="D24" s="362" t="s">
        <v>1073</v>
      </c>
      <c r="E24" s="362" t="s">
        <v>1074</v>
      </c>
      <c r="F24" s="363" t="s">
        <v>1022</v>
      </c>
      <c r="G24" s="362" t="s">
        <v>1023</v>
      </c>
      <c r="H24" s="362" t="s">
        <v>1069</v>
      </c>
      <c r="I24" s="362" t="s">
        <v>1070</v>
      </c>
      <c r="J24" s="362" t="s">
        <v>1026</v>
      </c>
      <c r="K24" s="362" t="s">
        <v>229</v>
      </c>
      <c r="L24" s="362" t="s">
        <v>1027</v>
      </c>
      <c r="M24" s="362" t="s">
        <v>1027</v>
      </c>
      <c r="N24" s="362" t="s">
        <v>1027</v>
      </c>
      <c r="O24" s="362" t="s">
        <v>1027</v>
      </c>
    </row>
    <row r="25" spans="2:15" ht="164" customHeight="1">
      <c r="B25" s="573" t="s">
        <v>165</v>
      </c>
      <c r="C25" s="361" t="s">
        <v>1066</v>
      </c>
      <c r="D25" s="362" t="s">
        <v>1075</v>
      </c>
      <c r="E25" s="362" t="s">
        <v>1076</v>
      </c>
      <c r="F25" s="363" t="s">
        <v>1022</v>
      </c>
      <c r="G25" s="362" t="s">
        <v>1023</v>
      </c>
      <c r="H25" s="362" t="s">
        <v>1069</v>
      </c>
      <c r="I25" s="362" t="s">
        <v>1070</v>
      </c>
      <c r="J25" s="362" t="s">
        <v>1026</v>
      </c>
      <c r="K25" s="362" t="s">
        <v>229</v>
      </c>
      <c r="L25" s="362" t="s">
        <v>1027</v>
      </c>
      <c r="M25" s="362" t="s">
        <v>1027</v>
      </c>
      <c r="N25" s="362" t="s">
        <v>1027</v>
      </c>
      <c r="O25" s="362" t="s">
        <v>1027</v>
      </c>
    </row>
    <row r="26" spans="2:15" ht="164" customHeight="1">
      <c r="B26" s="573" t="s">
        <v>165</v>
      </c>
      <c r="C26" s="361" t="s">
        <v>1066</v>
      </c>
      <c r="D26" s="362" t="s">
        <v>1077</v>
      </c>
      <c r="E26" s="362" t="s">
        <v>1078</v>
      </c>
      <c r="F26" s="363" t="s">
        <v>1022</v>
      </c>
      <c r="G26" s="362" t="s">
        <v>1023</v>
      </c>
      <c r="H26" s="362" t="s">
        <v>1069</v>
      </c>
      <c r="I26" s="362" t="s">
        <v>1070</v>
      </c>
      <c r="J26" s="362" t="s">
        <v>1026</v>
      </c>
      <c r="K26" s="362" t="s">
        <v>229</v>
      </c>
      <c r="L26" s="362" t="s">
        <v>1027</v>
      </c>
      <c r="M26" s="362" t="s">
        <v>1027</v>
      </c>
      <c r="N26" s="362" t="s">
        <v>1027</v>
      </c>
      <c r="O26" s="362" t="s">
        <v>1027</v>
      </c>
    </row>
    <row r="27" spans="2:15" ht="164" customHeight="1">
      <c r="B27" s="573" t="s">
        <v>165</v>
      </c>
      <c r="C27" s="361" t="s">
        <v>1066</v>
      </c>
      <c r="D27" s="362" t="s">
        <v>1079</v>
      </c>
      <c r="E27" s="362" t="s">
        <v>1080</v>
      </c>
      <c r="F27" s="363" t="s">
        <v>1022</v>
      </c>
      <c r="G27" s="362" t="s">
        <v>1023</v>
      </c>
      <c r="H27" s="362" t="s">
        <v>1069</v>
      </c>
      <c r="I27" s="362" t="s">
        <v>1070</v>
      </c>
      <c r="J27" s="362" t="s">
        <v>1026</v>
      </c>
      <c r="K27" s="362" t="s">
        <v>229</v>
      </c>
      <c r="L27" s="362" t="s">
        <v>1027</v>
      </c>
      <c r="M27" s="362" t="s">
        <v>1027</v>
      </c>
      <c r="N27" s="362" t="s">
        <v>1027</v>
      </c>
      <c r="O27" s="362" t="s">
        <v>1027</v>
      </c>
    </row>
    <row r="28" spans="2:15" ht="164" customHeight="1">
      <c r="B28" s="573" t="s">
        <v>165</v>
      </c>
      <c r="C28" s="361" t="s">
        <v>1066</v>
      </c>
      <c r="D28" s="362" t="s">
        <v>1081</v>
      </c>
      <c r="E28" s="362" t="s">
        <v>1082</v>
      </c>
      <c r="F28" s="363" t="s">
        <v>1022</v>
      </c>
      <c r="G28" s="362" t="s">
        <v>1023</v>
      </c>
      <c r="H28" s="362" t="s">
        <v>1069</v>
      </c>
      <c r="I28" s="362" t="s">
        <v>1070</v>
      </c>
      <c r="J28" s="362" t="s">
        <v>1026</v>
      </c>
      <c r="K28" s="362" t="s">
        <v>229</v>
      </c>
      <c r="L28" s="362" t="s">
        <v>1027</v>
      </c>
      <c r="M28" s="362" t="s">
        <v>1027</v>
      </c>
      <c r="N28" s="362" t="s">
        <v>1027</v>
      </c>
      <c r="O28" s="362" t="s">
        <v>1027</v>
      </c>
    </row>
    <row r="29" spans="2:15" ht="164" customHeight="1">
      <c r="B29" s="573" t="s">
        <v>165</v>
      </c>
      <c r="C29" s="361" t="s">
        <v>1066</v>
      </c>
      <c r="D29" s="362" t="s">
        <v>1083</v>
      </c>
      <c r="E29" s="362" t="s">
        <v>1084</v>
      </c>
      <c r="F29" s="363" t="s">
        <v>1022</v>
      </c>
      <c r="G29" s="362" t="s">
        <v>1023</v>
      </c>
      <c r="H29" s="362" t="s">
        <v>1069</v>
      </c>
      <c r="I29" s="362" t="s">
        <v>1070</v>
      </c>
      <c r="J29" s="362" t="s">
        <v>1026</v>
      </c>
      <c r="K29" s="362" t="s">
        <v>229</v>
      </c>
      <c r="L29" s="362" t="s">
        <v>1027</v>
      </c>
      <c r="M29" s="362" t="s">
        <v>1027</v>
      </c>
      <c r="N29" s="362" t="s">
        <v>1027</v>
      </c>
      <c r="O29" s="362" t="s">
        <v>1027</v>
      </c>
    </row>
    <row r="30" spans="2:15" ht="164" customHeight="1">
      <c r="B30" s="573" t="s">
        <v>165</v>
      </c>
      <c r="C30" s="361" t="s">
        <v>1066</v>
      </c>
      <c r="D30" s="362" t="s">
        <v>1085</v>
      </c>
      <c r="E30" s="362" t="s">
        <v>1085</v>
      </c>
      <c r="F30" s="363" t="s">
        <v>1022</v>
      </c>
      <c r="G30" s="362" t="s">
        <v>1023</v>
      </c>
      <c r="H30" s="362" t="s">
        <v>1069</v>
      </c>
      <c r="I30" s="362" t="s">
        <v>1070</v>
      </c>
      <c r="J30" s="362" t="s">
        <v>1026</v>
      </c>
      <c r="K30" s="362" t="s">
        <v>229</v>
      </c>
      <c r="L30" s="362" t="s">
        <v>1032</v>
      </c>
      <c r="M30" s="362" t="s">
        <v>1032</v>
      </c>
      <c r="N30" s="362" t="s">
        <v>1032</v>
      </c>
      <c r="O30" s="362" t="s">
        <v>1032</v>
      </c>
    </row>
    <row r="31" spans="2:15" ht="124" customHeight="1">
      <c r="B31" s="573" t="s">
        <v>165</v>
      </c>
      <c r="C31" s="625" t="s">
        <v>2157</v>
      </c>
      <c r="D31" s="626" t="s">
        <v>2158</v>
      </c>
      <c r="E31" s="626" t="s">
        <v>2159</v>
      </c>
      <c r="F31" s="627" t="s">
        <v>1022</v>
      </c>
      <c r="G31" s="626" t="s">
        <v>1023</v>
      </c>
      <c r="H31" s="626" t="s">
        <v>2160</v>
      </c>
      <c r="I31" s="626" t="s">
        <v>2161</v>
      </c>
      <c r="J31" s="626" t="s">
        <v>1026</v>
      </c>
      <c r="K31" s="626" t="s">
        <v>2162</v>
      </c>
      <c r="L31" s="626" t="s">
        <v>1027</v>
      </c>
      <c r="M31" s="626" t="s">
        <v>1027</v>
      </c>
      <c r="N31" s="626" t="s">
        <v>1027</v>
      </c>
      <c r="O31" s="626" t="s">
        <v>1027</v>
      </c>
    </row>
    <row r="32" spans="2:15" ht="40" customHeight="1"/>
    <row r="33" ht="40" customHeight="1"/>
    <row r="34" ht="40" customHeight="1"/>
    <row r="35" ht="40" customHeight="1"/>
    <row r="36" ht="40" customHeight="1"/>
    <row r="37" ht="40" customHeight="1"/>
    <row r="38" ht="40" customHeight="1"/>
    <row r="39" ht="40" customHeight="1"/>
  </sheetData>
  <mergeCells count="2">
    <mergeCell ref="B1:B3"/>
    <mergeCell ref="C1:N3"/>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5CE7A790-8342-0C43-9404-C5A054232701}">
          <x14:formula1>
            <xm:f>'DATOS OCULTOS'!$B$3:$B$21</xm:f>
          </x14:formula1>
          <xm:sqref>B6:B31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9F8A1-B6CB-3A4E-BC40-5138FA8771C2}">
  <sheetPr>
    <tabColor rgb="FFFF0066"/>
  </sheetPr>
  <dimension ref="A1:CY302"/>
  <sheetViews>
    <sheetView showGridLines="0" tabSelected="1" zoomScale="86" zoomScaleNormal="100" workbookViewId="0">
      <selection activeCell="A9" sqref="A9:A14"/>
    </sheetView>
  </sheetViews>
  <sheetFormatPr baseColWidth="10" defaultColWidth="11.5" defaultRowHeight="14"/>
  <cols>
    <col min="1" max="1" width="8.83203125" style="106" customWidth="1"/>
    <col min="2" max="2" width="23" style="107" customWidth="1"/>
    <col min="3" max="3" width="19.83203125" style="106" hidden="1" customWidth="1"/>
    <col min="4" max="4" width="26.5" style="106" hidden="1" customWidth="1"/>
    <col min="5" max="5" width="26.33203125" style="106" hidden="1" customWidth="1"/>
    <col min="6" max="6" width="32.5" style="108" customWidth="1"/>
    <col min="7" max="7" width="19" style="109" hidden="1" customWidth="1"/>
    <col min="8" max="8" width="17.83203125" style="108" hidden="1" customWidth="1"/>
    <col min="9" max="9" width="16.5" style="271" hidden="1" customWidth="1"/>
    <col min="10" max="10" width="9.1640625" style="271" hidden="1" customWidth="1"/>
    <col min="11" max="11" width="26.83203125" style="108" hidden="1" customWidth="1"/>
    <col min="12" max="12" width="9.83203125" style="108" hidden="1" customWidth="1"/>
    <col min="13" max="13" width="17.5" style="271" hidden="1" customWidth="1"/>
    <col min="14" max="14" width="6.33203125" style="271" hidden="1" customWidth="1"/>
    <col min="15" max="15" width="16" style="271" hidden="1" customWidth="1"/>
    <col min="16" max="16" width="5.83203125" style="108" customWidth="1"/>
    <col min="17" max="17" width="73.5" style="108" customWidth="1"/>
    <col min="18" max="18" width="15.1640625" style="271" bestFit="1" customWidth="1"/>
    <col min="19" max="19" width="8" style="108" customWidth="1"/>
    <col min="20" max="20" width="5" style="108" hidden="1" customWidth="1"/>
    <col min="21" max="21" width="5.5" style="108" hidden="1" customWidth="1"/>
    <col min="22" max="22" width="7.1640625" style="108" hidden="1" customWidth="1"/>
    <col min="23" max="23" width="6.6640625" style="108" hidden="1" customWidth="1"/>
    <col min="24" max="24" width="7.5" style="108" hidden="1" customWidth="1"/>
    <col min="25" max="25" width="5.33203125" style="108" hidden="1" customWidth="1"/>
    <col min="26" max="26" width="8.6640625" style="271" hidden="1" customWidth="1"/>
    <col min="27" max="27" width="10.5" style="271" hidden="1" customWidth="1"/>
    <col min="28" max="28" width="9.33203125" style="271" hidden="1" customWidth="1"/>
    <col min="29" max="29" width="9.1640625" style="271" hidden="1" customWidth="1"/>
    <col min="30" max="30" width="8.5" style="271" hidden="1" customWidth="1"/>
    <col min="31" max="31" width="10.83203125" style="108" customWidth="1"/>
    <col min="32" max="32" width="30.1640625" style="110" customWidth="1"/>
    <col min="33" max="33" width="162.5" style="111" customWidth="1"/>
    <col min="34" max="34" width="13.33203125" style="266" customWidth="1"/>
    <col min="35" max="35" width="21.5" style="266" customWidth="1"/>
    <col min="36" max="36" width="46.33203125" style="266" customWidth="1"/>
    <col min="37" max="37" width="15.83203125" style="266" customWidth="1"/>
    <col min="38" max="38" width="20.5" style="266" customWidth="1"/>
    <col min="39" max="39" width="41.1640625" style="266" customWidth="1"/>
    <col min="40" max="40" width="23.33203125" style="110" customWidth="1"/>
    <col min="41" max="41" width="18.83203125" style="110" customWidth="1"/>
    <col min="42" max="42" width="56.83203125" style="111" customWidth="1"/>
    <col min="43" max="43" width="29.1640625" style="684" customWidth="1"/>
    <col min="44" max="44" width="99.6640625" style="111" customWidth="1"/>
    <col min="45" max="45" width="25.83203125" style="266" customWidth="1"/>
    <col min="46" max="46" width="30.5" style="266" customWidth="1"/>
    <col min="47" max="47" width="63.6640625" style="266" customWidth="1"/>
    <col min="48" max="48" width="16" style="266" customWidth="1"/>
    <col min="49" max="49" width="25.33203125" style="266" customWidth="1"/>
    <col min="50" max="50" width="20.1640625" style="266" customWidth="1"/>
    <col min="51" max="51" width="18.5" style="110" customWidth="1"/>
    <col min="52" max="52" width="15.5" style="110" customWidth="1"/>
    <col min="53" max="53" width="42.5" style="111" customWidth="1"/>
    <col min="54" max="54" width="11.5" style="110" customWidth="1"/>
    <col min="55" max="55" width="26.1640625" style="111" customWidth="1"/>
    <col min="56" max="56" width="6.83203125" style="266" customWidth="1"/>
    <col min="57" max="57" width="8.5" style="266" customWidth="1"/>
    <col min="58" max="58" width="25.1640625" style="266" customWidth="1"/>
    <col min="59" max="60" width="9.33203125" style="266" customWidth="1"/>
    <col min="61" max="61" width="16.6640625" style="266" customWidth="1"/>
    <col min="62" max="62" width="7.1640625" style="110" customWidth="1"/>
    <col min="63" max="63" width="8.1640625" style="110" customWidth="1"/>
    <col min="64" max="64" width="17.6640625" style="111" customWidth="1"/>
    <col min="65" max="65" width="39.1640625" style="108" customWidth="1"/>
    <col min="66" max="66" width="23" style="165" customWidth="1"/>
    <col min="67" max="67" width="33.5" style="108" customWidth="1"/>
    <col min="68" max="68" width="26.33203125" style="108" customWidth="1"/>
    <col min="69" max="71" width="22.1640625" style="108" customWidth="1"/>
    <col min="72" max="72" width="28.6640625" style="110" customWidth="1"/>
    <col min="73" max="73" width="182.1640625" style="111" customWidth="1"/>
    <col min="74" max="74" width="23.1640625" style="112" customWidth="1"/>
    <col min="75" max="75" width="21.83203125" style="110" customWidth="1"/>
    <col min="76" max="76" width="17.5" style="110" customWidth="1"/>
    <col min="77" max="77" width="54.6640625" style="111" customWidth="1"/>
    <col min="78" max="78" width="17.83203125" style="111" customWidth="1"/>
    <col min="79" max="79" width="14.6640625" style="111" customWidth="1"/>
    <col min="80" max="80" width="47.83203125" style="111" customWidth="1"/>
    <col min="81" max="81" width="26.33203125" style="110" customWidth="1"/>
    <col min="82" max="82" width="152.5" style="111" customWidth="1"/>
    <col min="83" max="83" width="21.83203125" style="112" customWidth="1"/>
    <col min="84" max="84" width="24.1640625" style="110" customWidth="1"/>
    <col min="85" max="85" width="19.5" style="110" customWidth="1"/>
    <col min="86" max="86" width="52.1640625" style="111" customWidth="1"/>
    <col min="87" max="87" width="20.1640625" style="111" customWidth="1"/>
    <col min="88" max="88" width="16.1640625" style="111" customWidth="1"/>
    <col min="89" max="89" width="56.33203125" style="111" customWidth="1"/>
    <col min="90" max="90" width="11.5" style="110"/>
    <col min="91" max="91" width="11.5" style="111"/>
    <col min="92" max="92" width="11.5" style="112"/>
    <col min="93" max="93" width="7.1640625" style="110" customWidth="1"/>
    <col min="94" max="94" width="8.1640625" style="110" customWidth="1"/>
    <col min="95" max="95" width="17.6640625" style="111" customWidth="1"/>
    <col min="96" max="97" width="8" style="111" customWidth="1"/>
    <col min="98" max="98" width="17.6640625" style="111" customWidth="1"/>
    <col min="99" max="16384" width="11.5" style="108"/>
  </cols>
  <sheetData>
    <row r="1" spans="1:103" s="98" customFormat="1" ht="34.5" customHeight="1">
      <c r="A1" s="1360"/>
      <c r="B1" s="1360"/>
      <c r="C1" s="1378" t="s">
        <v>376</v>
      </c>
      <c r="D1" s="1378"/>
      <c r="E1" s="1378"/>
      <c r="F1" s="1378"/>
      <c r="G1" s="1378"/>
      <c r="H1" s="1378"/>
      <c r="I1" s="1378"/>
      <c r="J1" s="1378"/>
      <c r="K1" s="1378"/>
      <c r="L1" s="1378"/>
      <c r="M1" s="1378"/>
      <c r="N1" s="1378"/>
      <c r="O1" s="1378"/>
      <c r="P1" s="1378"/>
      <c r="Q1" s="1378"/>
      <c r="R1" s="1378"/>
      <c r="S1" s="1378"/>
      <c r="T1" s="1378"/>
      <c r="U1" s="1378"/>
      <c r="V1" s="1378"/>
      <c r="W1" s="1378"/>
      <c r="X1" s="1378"/>
      <c r="Y1" s="1378"/>
      <c r="Z1" s="1378"/>
      <c r="AA1" s="1378"/>
      <c r="AB1" s="1378"/>
      <c r="AC1" s="1378"/>
      <c r="AD1" s="1378"/>
      <c r="AE1" s="1378"/>
      <c r="AF1" s="1378"/>
      <c r="AG1" s="1378"/>
      <c r="AH1" s="1378"/>
      <c r="AI1" s="1378"/>
      <c r="AJ1" s="1378"/>
      <c r="AK1" s="1378"/>
      <c r="AL1" s="1378"/>
      <c r="AM1" s="1378"/>
      <c r="AN1" s="1378"/>
      <c r="AO1" s="1378"/>
      <c r="AP1" s="1378"/>
      <c r="AQ1" s="1378"/>
      <c r="AR1" s="1378"/>
      <c r="AS1" s="1378"/>
      <c r="AT1" s="1378"/>
      <c r="AU1" s="1378"/>
      <c r="AV1" s="1378"/>
      <c r="AW1" s="1378"/>
      <c r="AX1" s="1378"/>
      <c r="AY1" s="1378"/>
      <c r="AZ1" s="1378"/>
      <c r="BA1" s="1378"/>
      <c r="BB1" s="1378"/>
      <c r="BC1" s="1378"/>
      <c r="BD1" s="1378"/>
      <c r="BE1" s="1378"/>
      <c r="BF1" s="1378"/>
      <c r="BG1" s="1378"/>
      <c r="BH1" s="1378"/>
      <c r="BI1" s="1378"/>
      <c r="BJ1" s="1378"/>
      <c r="BK1" s="1378"/>
      <c r="BL1" s="1378"/>
      <c r="BM1" s="1378"/>
      <c r="BN1" s="1378"/>
      <c r="BO1" s="1378"/>
      <c r="BP1" s="1378"/>
      <c r="BQ1" s="1378"/>
      <c r="BR1" s="1378"/>
      <c r="BS1" s="1378"/>
      <c r="BT1" s="1378"/>
      <c r="BU1" s="1378"/>
      <c r="BV1" s="1378"/>
      <c r="BW1" s="1378"/>
      <c r="BX1" s="1378"/>
      <c r="BY1" s="1378"/>
      <c r="BZ1" s="1378"/>
      <c r="CA1" s="1378"/>
      <c r="CB1" s="1378"/>
      <c r="CC1" s="1378"/>
      <c r="CD1" s="1378"/>
      <c r="CE1" s="1378"/>
      <c r="CF1" s="1378"/>
      <c r="CG1" s="1378"/>
      <c r="CH1" s="1378"/>
      <c r="CI1" s="1378"/>
      <c r="CJ1" s="1378"/>
      <c r="CK1" s="1378"/>
      <c r="CL1" s="1378"/>
      <c r="CM1" s="1378"/>
      <c r="CN1" s="1370" t="s">
        <v>56</v>
      </c>
      <c r="CO1" s="1370"/>
      <c r="CP1" s="1370"/>
      <c r="CQ1" s="1370"/>
      <c r="CR1" s="1371"/>
      <c r="CS1" s="1372"/>
      <c r="CT1" s="1373"/>
    </row>
    <row r="2" spans="1:103" s="98" customFormat="1" ht="39" customHeight="1">
      <c r="A2" s="1360"/>
      <c r="B2" s="1360"/>
      <c r="C2" s="1378"/>
      <c r="D2" s="1378"/>
      <c r="E2" s="1378"/>
      <c r="F2" s="1378"/>
      <c r="G2" s="1378"/>
      <c r="H2" s="1378"/>
      <c r="I2" s="1378"/>
      <c r="J2" s="1378"/>
      <c r="K2" s="1378"/>
      <c r="L2" s="1378"/>
      <c r="M2" s="1378"/>
      <c r="N2" s="1378"/>
      <c r="O2" s="1378"/>
      <c r="P2" s="1378"/>
      <c r="Q2" s="1378"/>
      <c r="R2" s="1378"/>
      <c r="S2" s="1378"/>
      <c r="T2" s="1378"/>
      <c r="U2" s="1378"/>
      <c r="V2" s="1378"/>
      <c r="W2" s="1378"/>
      <c r="X2" s="1378"/>
      <c r="Y2" s="1378"/>
      <c r="Z2" s="1378"/>
      <c r="AA2" s="1378"/>
      <c r="AB2" s="1378"/>
      <c r="AC2" s="1378"/>
      <c r="AD2" s="1378"/>
      <c r="AE2" s="1378"/>
      <c r="AF2" s="1378"/>
      <c r="AG2" s="1378"/>
      <c r="AH2" s="1378"/>
      <c r="AI2" s="1378"/>
      <c r="AJ2" s="1378"/>
      <c r="AK2" s="1378"/>
      <c r="AL2" s="1378"/>
      <c r="AM2" s="1378"/>
      <c r="AN2" s="1378"/>
      <c r="AO2" s="1378"/>
      <c r="AP2" s="1378"/>
      <c r="AQ2" s="1378"/>
      <c r="AR2" s="1378"/>
      <c r="AS2" s="1378"/>
      <c r="AT2" s="1378"/>
      <c r="AU2" s="1378"/>
      <c r="AV2" s="1378"/>
      <c r="AW2" s="1378"/>
      <c r="AX2" s="1378"/>
      <c r="AY2" s="1378"/>
      <c r="AZ2" s="1378"/>
      <c r="BA2" s="1378"/>
      <c r="BB2" s="1378"/>
      <c r="BC2" s="1378"/>
      <c r="BD2" s="1378"/>
      <c r="BE2" s="1378"/>
      <c r="BF2" s="1378"/>
      <c r="BG2" s="1378"/>
      <c r="BH2" s="1378"/>
      <c r="BI2" s="1378"/>
      <c r="BJ2" s="1378"/>
      <c r="BK2" s="1378"/>
      <c r="BL2" s="1378"/>
      <c r="BM2" s="1378"/>
      <c r="BN2" s="1378"/>
      <c r="BO2" s="1378"/>
      <c r="BP2" s="1378"/>
      <c r="BQ2" s="1378"/>
      <c r="BR2" s="1378"/>
      <c r="BS2" s="1378"/>
      <c r="BT2" s="1378"/>
      <c r="BU2" s="1378"/>
      <c r="BV2" s="1378"/>
      <c r="BW2" s="1378"/>
      <c r="BX2" s="1378"/>
      <c r="BY2" s="1378"/>
      <c r="BZ2" s="1378"/>
      <c r="CA2" s="1378"/>
      <c r="CB2" s="1378"/>
      <c r="CC2" s="1378"/>
      <c r="CD2" s="1378"/>
      <c r="CE2" s="1378"/>
      <c r="CF2" s="1378"/>
      <c r="CG2" s="1378"/>
      <c r="CH2" s="1378"/>
      <c r="CI2" s="1378"/>
      <c r="CJ2" s="1378"/>
      <c r="CK2" s="1378"/>
      <c r="CL2" s="1378"/>
      <c r="CM2" s="1378"/>
      <c r="CN2" s="1374" t="s">
        <v>1297</v>
      </c>
      <c r="CO2" s="1374"/>
      <c r="CP2" s="1374"/>
      <c r="CQ2" s="1374"/>
      <c r="CR2" s="1375"/>
      <c r="CS2" s="1376"/>
      <c r="CT2" s="1377"/>
    </row>
    <row r="3" spans="1:103" s="98" customFormat="1" ht="26.25" customHeight="1">
      <c r="A3" s="1360"/>
      <c r="B3" s="1360"/>
      <c r="C3" s="1378"/>
      <c r="D3" s="1378"/>
      <c r="E3" s="1378"/>
      <c r="F3" s="1378"/>
      <c r="G3" s="1378"/>
      <c r="H3" s="1378"/>
      <c r="I3" s="1378"/>
      <c r="J3" s="1378"/>
      <c r="K3" s="1378"/>
      <c r="L3" s="1378"/>
      <c r="M3" s="1378"/>
      <c r="N3" s="1378"/>
      <c r="O3" s="1378"/>
      <c r="P3" s="1378"/>
      <c r="Q3" s="1378"/>
      <c r="R3" s="1378"/>
      <c r="S3" s="1378"/>
      <c r="T3" s="1378"/>
      <c r="U3" s="1378"/>
      <c r="V3" s="1378"/>
      <c r="W3" s="1378"/>
      <c r="X3" s="1378"/>
      <c r="Y3" s="1378"/>
      <c r="Z3" s="1378"/>
      <c r="AA3" s="1378"/>
      <c r="AB3" s="1378"/>
      <c r="AC3" s="1378"/>
      <c r="AD3" s="1378"/>
      <c r="AE3" s="1378"/>
      <c r="AF3" s="1378"/>
      <c r="AG3" s="1378"/>
      <c r="AH3" s="1378"/>
      <c r="AI3" s="1378"/>
      <c r="AJ3" s="1378"/>
      <c r="AK3" s="1378"/>
      <c r="AL3" s="1378"/>
      <c r="AM3" s="1378"/>
      <c r="AN3" s="1378"/>
      <c r="AO3" s="1378"/>
      <c r="AP3" s="1378"/>
      <c r="AQ3" s="1378"/>
      <c r="AR3" s="1378"/>
      <c r="AS3" s="1378"/>
      <c r="AT3" s="1378"/>
      <c r="AU3" s="1378"/>
      <c r="AV3" s="1378"/>
      <c r="AW3" s="1378"/>
      <c r="AX3" s="1378"/>
      <c r="AY3" s="1378"/>
      <c r="AZ3" s="1378"/>
      <c r="BA3" s="1378"/>
      <c r="BB3" s="1378"/>
      <c r="BC3" s="1378"/>
      <c r="BD3" s="1378"/>
      <c r="BE3" s="1378"/>
      <c r="BF3" s="1378"/>
      <c r="BG3" s="1378"/>
      <c r="BH3" s="1378"/>
      <c r="BI3" s="1378"/>
      <c r="BJ3" s="1378"/>
      <c r="BK3" s="1378"/>
      <c r="BL3" s="1378"/>
      <c r="BM3" s="1378"/>
      <c r="BN3" s="1378"/>
      <c r="BO3" s="1378"/>
      <c r="BP3" s="1378"/>
      <c r="BQ3" s="1378"/>
      <c r="BR3" s="1378"/>
      <c r="BS3" s="1378"/>
      <c r="BT3" s="1378"/>
      <c r="BU3" s="1378"/>
      <c r="BV3" s="1378"/>
      <c r="BW3" s="1378"/>
      <c r="BX3" s="1378"/>
      <c r="BY3" s="1378"/>
      <c r="BZ3" s="1378"/>
      <c r="CA3" s="1378"/>
      <c r="CB3" s="1378"/>
      <c r="CC3" s="1378"/>
      <c r="CD3" s="1378"/>
      <c r="CE3" s="1378"/>
      <c r="CF3" s="1378"/>
      <c r="CG3" s="1378"/>
      <c r="CH3" s="1378"/>
      <c r="CI3" s="1378"/>
      <c r="CJ3" s="1378"/>
      <c r="CK3" s="1378"/>
      <c r="CL3" s="1378"/>
      <c r="CM3" s="1378"/>
      <c r="CN3" s="1374" t="s">
        <v>1959</v>
      </c>
      <c r="CO3" s="1374"/>
      <c r="CP3" s="1374"/>
      <c r="CQ3" s="1374"/>
      <c r="CR3" s="1375"/>
      <c r="CS3" s="1376"/>
      <c r="CT3" s="1377"/>
    </row>
    <row r="4" spans="1:103" s="98" customFormat="1" ht="26.25" customHeight="1">
      <c r="A4" s="99"/>
      <c r="B4" s="99"/>
      <c r="C4" s="99"/>
      <c r="D4" s="99"/>
      <c r="E4" s="99"/>
      <c r="F4" s="99"/>
      <c r="G4" s="99"/>
      <c r="H4" s="99"/>
      <c r="I4" s="99"/>
      <c r="J4" s="99"/>
      <c r="K4" s="99"/>
      <c r="L4" s="99"/>
      <c r="M4" s="99"/>
      <c r="N4" s="99"/>
      <c r="O4" s="99"/>
      <c r="P4" s="99"/>
      <c r="Q4" s="99"/>
      <c r="R4" s="99"/>
      <c r="S4" s="99"/>
      <c r="T4" s="99"/>
      <c r="U4" s="99"/>
      <c r="V4" s="99"/>
      <c r="W4" s="99"/>
      <c r="X4" s="99"/>
      <c r="Y4" s="99"/>
      <c r="Z4" s="99"/>
      <c r="AA4" s="99"/>
      <c r="AB4" s="99"/>
      <c r="AC4" s="99"/>
      <c r="AD4" s="99"/>
      <c r="AE4" s="99"/>
      <c r="AF4" s="100"/>
      <c r="AG4" s="101"/>
      <c r="AH4" s="21"/>
      <c r="AI4" s="21"/>
      <c r="AJ4" s="21"/>
      <c r="AK4" s="21"/>
      <c r="AL4" s="21"/>
      <c r="AM4" s="21"/>
      <c r="AN4" s="100"/>
      <c r="AO4" s="100"/>
      <c r="AP4" s="101"/>
      <c r="AQ4" s="983"/>
      <c r="AR4" s="101"/>
      <c r="AS4" s="21"/>
      <c r="AT4" s="21"/>
      <c r="AU4" s="21"/>
      <c r="AV4" s="21"/>
      <c r="AW4" s="21"/>
      <c r="AX4" s="21"/>
      <c r="AY4" s="100"/>
      <c r="AZ4" s="100"/>
      <c r="BA4" s="101"/>
      <c r="BB4" s="100"/>
      <c r="BC4" s="101"/>
      <c r="BD4" s="21"/>
      <c r="BE4" s="21"/>
      <c r="BF4" s="21"/>
      <c r="BG4" s="21"/>
      <c r="BH4" s="21"/>
      <c r="BI4" s="21"/>
      <c r="BJ4" s="100"/>
      <c r="BK4" s="100"/>
      <c r="BL4" s="101"/>
      <c r="BM4" s="99"/>
      <c r="BN4" s="164"/>
      <c r="BO4" s="99"/>
      <c r="BP4" s="99"/>
      <c r="BQ4" s="99"/>
      <c r="BR4" s="99"/>
      <c r="BS4" s="99"/>
      <c r="BT4" s="100"/>
      <c r="BU4" s="101"/>
      <c r="BV4" s="102"/>
      <c r="BW4" s="100"/>
      <c r="BX4" s="100"/>
      <c r="BY4" s="101"/>
      <c r="BZ4" s="101"/>
      <c r="CA4" s="101"/>
      <c r="CB4" s="101"/>
      <c r="CC4" s="100"/>
      <c r="CD4" s="101"/>
      <c r="CE4" s="102"/>
      <c r="CF4" s="100"/>
      <c r="CG4" s="100"/>
      <c r="CH4" s="101"/>
      <c r="CI4" s="101"/>
      <c r="CJ4" s="101"/>
      <c r="CK4" s="101"/>
      <c r="CL4" s="100"/>
      <c r="CM4" s="101"/>
      <c r="CN4" s="102"/>
      <c r="CO4" s="100"/>
      <c r="CP4" s="100"/>
      <c r="CQ4" s="101"/>
      <c r="CR4" s="101"/>
      <c r="CS4" s="101"/>
      <c r="CT4" s="101"/>
    </row>
    <row r="5" spans="1:103" s="103" customFormat="1" ht="34" customHeight="1">
      <c r="A5" s="1361" t="s">
        <v>57</v>
      </c>
      <c r="B5" s="1361"/>
      <c r="C5" s="1361"/>
      <c r="D5" s="1361"/>
      <c r="E5" s="1361"/>
      <c r="F5" s="1361"/>
      <c r="G5" s="1361"/>
      <c r="H5" s="1362" t="s">
        <v>255</v>
      </c>
      <c r="I5" s="1362"/>
      <c r="J5" s="1362"/>
      <c r="K5" s="1362"/>
      <c r="L5" s="1362"/>
      <c r="M5" s="1362"/>
      <c r="N5" s="1362"/>
      <c r="O5" s="1362"/>
      <c r="P5" s="1362" t="s">
        <v>256</v>
      </c>
      <c r="Q5" s="1362"/>
      <c r="R5" s="1362"/>
      <c r="S5" s="1362"/>
      <c r="T5" s="1362"/>
      <c r="U5" s="1362"/>
      <c r="V5" s="1362"/>
      <c r="W5" s="1362"/>
      <c r="X5" s="1362"/>
      <c r="Y5" s="1362" t="s">
        <v>257</v>
      </c>
      <c r="Z5" s="1362"/>
      <c r="AA5" s="1362"/>
      <c r="AB5" s="1362"/>
      <c r="AC5" s="1362"/>
      <c r="AD5" s="1362"/>
      <c r="AE5" s="1362"/>
      <c r="AF5" s="1307" t="s">
        <v>59</v>
      </c>
      <c r="AG5" s="1301"/>
      <c r="AH5" s="1301"/>
      <c r="AI5" s="1301"/>
      <c r="AJ5" s="1301"/>
      <c r="AK5" s="1301"/>
      <c r="AL5" s="1301"/>
      <c r="AM5" s="1302"/>
      <c r="AN5" s="1303" t="s">
        <v>1948</v>
      </c>
      <c r="AO5" s="1304"/>
      <c r="AP5" s="1304"/>
      <c r="AQ5" s="1300" t="s">
        <v>59</v>
      </c>
      <c r="AR5" s="1301"/>
      <c r="AS5" s="1301"/>
      <c r="AT5" s="1301"/>
      <c r="AU5" s="1301"/>
      <c r="AV5" s="1301"/>
      <c r="AW5" s="1301"/>
      <c r="AX5" s="1302"/>
      <c r="AY5" s="1303" t="s">
        <v>1948</v>
      </c>
      <c r="AZ5" s="1304"/>
      <c r="BA5" s="1304"/>
      <c r="BB5" s="1300" t="s">
        <v>59</v>
      </c>
      <c r="BC5" s="1301"/>
      <c r="BD5" s="1301"/>
      <c r="BE5" s="1301"/>
      <c r="BF5" s="1301"/>
      <c r="BG5" s="1301"/>
      <c r="BH5" s="1301"/>
      <c r="BI5" s="1302"/>
      <c r="BJ5" s="1303" t="s">
        <v>1948</v>
      </c>
      <c r="BK5" s="1304"/>
      <c r="BL5" s="1304"/>
      <c r="BM5" s="1362" t="s">
        <v>348</v>
      </c>
      <c r="BN5" s="1362"/>
      <c r="BO5" s="1362"/>
      <c r="BP5" s="1362"/>
      <c r="BQ5" s="1362"/>
      <c r="BR5" s="1362"/>
      <c r="BS5" s="1362"/>
      <c r="BT5" s="1391" t="s">
        <v>59</v>
      </c>
      <c r="BU5" s="1391"/>
      <c r="BV5" s="1391"/>
      <c r="BW5" s="1303" t="s">
        <v>1948</v>
      </c>
      <c r="BX5" s="1304"/>
      <c r="BY5" s="1304"/>
      <c r="BZ5" s="1304"/>
      <c r="CA5" s="1304"/>
      <c r="CB5" s="1406"/>
      <c r="CC5" s="1392" t="s">
        <v>59</v>
      </c>
      <c r="CD5" s="1391"/>
      <c r="CE5" s="1391"/>
      <c r="CF5" s="1303" t="s">
        <v>1948</v>
      </c>
      <c r="CG5" s="1304"/>
      <c r="CH5" s="1304"/>
      <c r="CI5" s="1304"/>
      <c r="CJ5" s="1304"/>
      <c r="CK5" s="1406"/>
      <c r="CL5" s="1392" t="s">
        <v>59</v>
      </c>
      <c r="CM5" s="1391"/>
      <c r="CN5" s="1391"/>
      <c r="CO5" s="1303" t="s">
        <v>1948</v>
      </c>
      <c r="CP5" s="1304"/>
      <c r="CQ5" s="1304"/>
      <c r="CR5" s="1304"/>
      <c r="CS5" s="1304"/>
      <c r="CT5" s="1406"/>
    </row>
    <row r="6" spans="1:103" s="103" customFormat="1" ht="51" customHeight="1">
      <c r="A6" s="1365" t="s">
        <v>188</v>
      </c>
      <c r="B6" s="1366" t="s">
        <v>35</v>
      </c>
      <c r="C6" s="1366" t="s">
        <v>283</v>
      </c>
      <c r="D6" s="1379" t="s">
        <v>282</v>
      </c>
      <c r="E6" s="1380"/>
      <c r="F6" s="1381"/>
      <c r="G6" s="1366" t="s">
        <v>284</v>
      </c>
      <c r="H6" s="1367" t="s">
        <v>294</v>
      </c>
      <c r="I6" s="1367" t="s">
        <v>295</v>
      </c>
      <c r="J6" s="1367" t="s">
        <v>260</v>
      </c>
      <c r="K6" s="1367" t="s">
        <v>301</v>
      </c>
      <c r="L6" s="1367" t="s">
        <v>261</v>
      </c>
      <c r="M6" s="1367" t="s">
        <v>314</v>
      </c>
      <c r="N6" s="1367" t="s">
        <v>260</v>
      </c>
      <c r="O6" s="1367" t="s">
        <v>262</v>
      </c>
      <c r="P6" s="1368" t="s">
        <v>263</v>
      </c>
      <c r="Q6" s="1369" t="s">
        <v>315</v>
      </c>
      <c r="R6" s="1369" t="s">
        <v>264</v>
      </c>
      <c r="S6" s="1369" t="s">
        <v>265</v>
      </c>
      <c r="T6" s="1369"/>
      <c r="U6" s="1369"/>
      <c r="V6" s="1369"/>
      <c r="W6" s="1369"/>
      <c r="X6" s="1369"/>
      <c r="Y6" s="1368" t="s">
        <v>266</v>
      </c>
      <c r="Z6" s="1368" t="s">
        <v>267</v>
      </c>
      <c r="AA6" s="1368" t="s">
        <v>260</v>
      </c>
      <c r="AB6" s="1368" t="s">
        <v>268</v>
      </c>
      <c r="AC6" s="1368" t="s">
        <v>260</v>
      </c>
      <c r="AD6" s="1368" t="s">
        <v>269</v>
      </c>
      <c r="AE6" s="1368" t="s">
        <v>270</v>
      </c>
      <c r="AF6" s="1408" t="s">
        <v>62</v>
      </c>
      <c r="AG6" s="1402"/>
      <c r="AH6" s="1402"/>
      <c r="AI6" s="1402"/>
      <c r="AJ6" s="1402"/>
      <c r="AK6" s="1402"/>
      <c r="AL6" s="1402"/>
      <c r="AM6" s="1403"/>
      <c r="AN6" s="1305" t="s">
        <v>62</v>
      </c>
      <c r="AO6" s="1306"/>
      <c r="AP6" s="1306"/>
      <c r="AQ6" s="1401" t="s">
        <v>63</v>
      </c>
      <c r="AR6" s="1402"/>
      <c r="AS6" s="1402"/>
      <c r="AT6" s="1402"/>
      <c r="AU6" s="1402"/>
      <c r="AV6" s="1402"/>
      <c r="AW6" s="1402"/>
      <c r="AX6" s="1403"/>
      <c r="AY6" s="1305" t="s">
        <v>1952</v>
      </c>
      <c r="AZ6" s="1306"/>
      <c r="BA6" s="1306"/>
      <c r="BB6" s="1401" t="s">
        <v>65</v>
      </c>
      <c r="BC6" s="1402"/>
      <c r="BD6" s="1402"/>
      <c r="BE6" s="1402"/>
      <c r="BF6" s="1402"/>
      <c r="BG6" s="1402"/>
      <c r="BH6" s="1402"/>
      <c r="BI6" s="1403"/>
      <c r="BJ6" s="1305" t="s">
        <v>1953</v>
      </c>
      <c r="BK6" s="1306"/>
      <c r="BL6" s="1306"/>
      <c r="BM6" s="1364" t="s">
        <v>349</v>
      </c>
      <c r="BN6" s="1363" t="s">
        <v>351</v>
      </c>
      <c r="BO6" s="1364" t="s">
        <v>352</v>
      </c>
      <c r="BP6" s="1364" t="s">
        <v>350</v>
      </c>
      <c r="BQ6" s="1364" t="s">
        <v>369</v>
      </c>
      <c r="BR6" s="1364" t="s">
        <v>370</v>
      </c>
      <c r="BS6" s="1364" t="s">
        <v>245</v>
      </c>
      <c r="BT6" s="1393" t="s">
        <v>62</v>
      </c>
      <c r="BU6" s="1394"/>
      <c r="BV6" s="1395"/>
      <c r="BW6" s="1305" t="s">
        <v>1954</v>
      </c>
      <c r="BX6" s="1306"/>
      <c r="BY6" s="1306"/>
      <c r="BZ6" s="1306"/>
      <c r="CA6" s="1306"/>
      <c r="CB6" s="1407"/>
      <c r="CC6" s="1396" t="s">
        <v>63</v>
      </c>
      <c r="CD6" s="1394"/>
      <c r="CE6" s="1395"/>
      <c r="CF6" s="1305" t="s">
        <v>64</v>
      </c>
      <c r="CG6" s="1306"/>
      <c r="CH6" s="1306"/>
      <c r="CI6" s="1306"/>
      <c r="CJ6" s="1306"/>
      <c r="CK6" s="1407"/>
      <c r="CL6" s="1396" t="s">
        <v>65</v>
      </c>
      <c r="CM6" s="1394"/>
      <c r="CN6" s="1395"/>
      <c r="CO6" s="1305" t="s">
        <v>66</v>
      </c>
      <c r="CP6" s="1306"/>
      <c r="CQ6" s="1306"/>
      <c r="CR6" s="1306"/>
      <c r="CS6" s="1306"/>
      <c r="CT6" s="1407"/>
    </row>
    <row r="7" spans="1:103" s="103" customFormat="1" ht="39" customHeight="1">
      <c r="A7" s="1365"/>
      <c r="B7" s="1366"/>
      <c r="C7" s="1366"/>
      <c r="D7" s="1382"/>
      <c r="E7" s="1383"/>
      <c r="F7" s="1384"/>
      <c r="G7" s="1366"/>
      <c r="H7" s="1367"/>
      <c r="I7" s="1367"/>
      <c r="J7" s="1367"/>
      <c r="K7" s="1367"/>
      <c r="L7" s="1367"/>
      <c r="M7" s="1367"/>
      <c r="N7" s="1367"/>
      <c r="O7" s="1367"/>
      <c r="P7" s="1368"/>
      <c r="Q7" s="1369"/>
      <c r="R7" s="1369"/>
      <c r="S7" s="1397" t="s">
        <v>271</v>
      </c>
      <c r="T7" s="1397" t="s">
        <v>272</v>
      </c>
      <c r="U7" s="1397" t="s">
        <v>273</v>
      </c>
      <c r="V7" s="1397" t="s">
        <v>274</v>
      </c>
      <c r="W7" s="1397" t="s">
        <v>275</v>
      </c>
      <c r="X7" s="1397" t="s">
        <v>276</v>
      </c>
      <c r="Y7" s="1368"/>
      <c r="Z7" s="1368"/>
      <c r="AA7" s="1368"/>
      <c r="AB7" s="1368"/>
      <c r="AC7" s="1368"/>
      <c r="AD7" s="1368"/>
      <c r="AE7" s="1368"/>
      <c r="AF7" s="1404" t="s">
        <v>80</v>
      </c>
      <c r="AG7" s="1354" t="s">
        <v>1947</v>
      </c>
      <c r="AH7" s="1398" t="s">
        <v>1957</v>
      </c>
      <c r="AI7" s="1399"/>
      <c r="AJ7" s="1400"/>
      <c r="AK7" s="1398" t="s">
        <v>1958</v>
      </c>
      <c r="AL7" s="1399"/>
      <c r="AM7" s="1400"/>
      <c r="AN7" s="1356" t="s">
        <v>1949</v>
      </c>
      <c r="AO7" s="1357"/>
      <c r="AP7" s="1358"/>
      <c r="AQ7" s="1404" t="s">
        <v>80</v>
      </c>
      <c r="AR7" s="1354" t="s">
        <v>1296</v>
      </c>
      <c r="AS7" s="1398" t="s">
        <v>1957</v>
      </c>
      <c r="AT7" s="1399"/>
      <c r="AU7" s="1400"/>
      <c r="AV7" s="1398" t="s">
        <v>1958</v>
      </c>
      <c r="AW7" s="1399"/>
      <c r="AX7" s="1400"/>
      <c r="AY7" s="1356" t="s">
        <v>1949</v>
      </c>
      <c r="AZ7" s="1357"/>
      <c r="BA7" s="1358"/>
      <c r="BB7" s="1404" t="s">
        <v>80</v>
      </c>
      <c r="BC7" s="1354" t="s">
        <v>1296</v>
      </c>
      <c r="BD7" s="1398" t="s">
        <v>1957</v>
      </c>
      <c r="BE7" s="1399"/>
      <c r="BF7" s="1400"/>
      <c r="BG7" s="1398" t="s">
        <v>1958</v>
      </c>
      <c r="BH7" s="1399"/>
      <c r="BI7" s="1400"/>
      <c r="BJ7" s="1356" t="s">
        <v>1949</v>
      </c>
      <c r="BK7" s="1357"/>
      <c r="BL7" s="1358"/>
      <c r="BM7" s="1364"/>
      <c r="BN7" s="1363"/>
      <c r="BO7" s="1364"/>
      <c r="BP7" s="1364"/>
      <c r="BQ7" s="1364"/>
      <c r="BR7" s="1364"/>
      <c r="BS7" s="1364"/>
      <c r="BT7" s="1385" t="s">
        <v>80</v>
      </c>
      <c r="BU7" s="1387" t="s">
        <v>81</v>
      </c>
      <c r="BV7" s="1389" t="s">
        <v>371</v>
      </c>
      <c r="BW7" s="1356" t="s">
        <v>1956</v>
      </c>
      <c r="BX7" s="1357"/>
      <c r="BY7" s="1358"/>
      <c r="BZ7" s="1356" t="s">
        <v>1955</v>
      </c>
      <c r="CA7" s="1357"/>
      <c r="CB7" s="1358"/>
      <c r="CC7" s="1385" t="s">
        <v>80</v>
      </c>
      <c r="CD7" s="1387" t="s">
        <v>81</v>
      </c>
      <c r="CE7" s="1389" t="s">
        <v>371</v>
      </c>
      <c r="CF7" s="1356" t="s">
        <v>1956</v>
      </c>
      <c r="CG7" s="1357"/>
      <c r="CH7" s="1358"/>
      <c r="CI7" s="1356" t="s">
        <v>1955</v>
      </c>
      <c r="CJ7" s="1357"/>
      <c r="CK7" s="1358"/>
      <c r="CL7" s="1385" t="s">
        <v>80</v>
      </c>
      <c r="CM7" s="1387" t="s">
        <v>81</v>
      </c>
      <c r="CN7" s="1389" t="s">
        <v>371</v>
      </c>
      <c r="CO7" s="1356" t="s">
        <v>1956</v>
      </c>
      <c r="CP7" s="1357"/>
      <c r="CQ7" s="1358"/>
      <c r="CR7" s="1356" t="s">
        <v>1955</v>
      </c>
      <c r="CS7" s="1357"/>
      <c r="CT7" s="1358"/>
    </row>
    <row r="8" spans="1:103" s="103" customFormat="1" ht="49" customHeight="1" thickBot="1">
      <c r="A8" s="1365"/>
      <c r="B8" s="1366"/>
      <c r="C8" s="1366"/>
      <c r="D8" s="104" t="s">
        <v>277</v>
      </c>
      <c r="E8" s="104" t="s">
        <v>278</v>
      </c>
      <c r="F8" s="676" t="s">
        <v>258</v>
      </c>
      <c r="G8" s="1366"/>
      <c r="H8" s="1367"/>
      <c r="I8" s="1367"/>
      <c r="J8" s="1367"/>
      <c r="K8" s="1367"/>
      <c r="L8" s="1367"/>
      <c r="M8" s="1367"/>
      <c r="N8" s="1367"/>
      <c r="O8" s="1367"/>
      <c r="P8" s="1368"/>
      <c r="Q8" s="1369"/>
      <c r="R8" s="1369"/>
      <c r="S8" s="1397"/>
      <c r="T8" s="1397"/>
      <c r="U8" s="1397"/>
      <c r="V8" s="1397"/>
      <c r="W8" s="1397"/>
      <c r="X8" s="1397"/>
      <c r="Y8" s="1368"/>
      <c r="Z8" s="1368"/>
      <c r="AA8" s="1368"/>
      <c r="AB8" s="1368"/>
      <c r="AC8" s="1368"/>
      <c r="AD8" s="1368"/>
      <c r="AE8" s="1368"/>
      <c r="AF8" s="1405"/>
      <c r="AG8" s="1355"/>
      <c r="AH8" s="530" t="s">
        <v>1950</v>
      </c>
      <c r="AI8" s="530" t="s">
        <v>105</v>
      </c>
      <c r="AJ8" s="531" t="s">
        <v>1951</v>
      </c>
      <c r="AK8" s="530" t="s">
        <v>1950</v>
      </c>
      <c r="AL8" s="530" t="s">
        <v>105</v>
      </c>
      <c r="AM8" s="531" t="s">
        <v>1951</v>
      </c>
      <c r="AN8" s="528" t="s">
        <v>1950</v>
      </c>
      <c r="AO8" s="528" t="s">
        <v>105</v>
      </c>
      <c r="AP8" s="529" t="s">
        <v>1951</v>
      </c>
      <c r="AQ8" s="1405"/>
      <c r="AR8" s="1355"/>
      <c r="AS8" s="530" t="s">
        <v>1950</v>
      </c>
      <c r="AT8" s="530" t="s">
        <v>105</v>
      </c>
      <c r="AU8" s="531" t="s">
        <v>1951</v>
      </c>
      <c r="AV8" s="530" t="s">
        <v>1950</v>
      </c>
      <c r="AW8" s="530" t="s">
        <v>105</v>
      </c>
      <c r="AX8" s="531" t="s">
        <v>1951</v>
      </c>
      <c r="AY8" s="528" t="s">
        <v>1950</v>
      </c>
      <c r="AZ8" s="528" t="s">
        <v>105</v>
      </c>
      <c r="BA8" s="529" t="s">
        <v>1951</v>
      </c>
      <c r="BB8" s="1405"/>
      <c r="BC8" s="1355"/>
      <c r="BD8" s="530" t="s">
        <v>1950</v>
      </c>
      <c r="BE8" s="530" t="s">
        <v>105</v>
      </c>
      <c r="BF8" s="531" t="s">
        <v>1951</v>
      </c>
      <c r="BG8" s="530" t="s">
        <v>1950</v>
      </c>
      <c r="BH8" s="530" t="s">
        <v>105</v>
      </c>
      <c r="BI8" s="531" t="s">
        <v>1951</v>
      </c>
      <c r="BJ8" s="528" t="s">
        <v>1950</v>
      </c>
      <c r="BK8" s="528" t="s">
        <v>105</v>
      </c>
      <c r="BL8" s="529" t="s">
        <v>1951</v>
      </c>
      <c r="BM8" s="1364"/>
      <c r="BN8" s="1363"/>
      <c r="BO8" s="1364"/>
      <c r="BP8" s="1364"/>
      <c r="BQ8" s="1364"/>
      <c r="BR8" s="1364"/>
      <c r="BS8" s="1364"/>
      <c r="BT8" s="1386"/>
      <c r="BU8" s="1388"/>
      <c r="BV8" s="1390"/>
      <c r="BW8" s="528" t="s">
        <v>1950</v>
      </c>
      <c r="BX8" s="528" t="s">
        <v>105</v>
      </c>
      <c r="BY8" s="529" t="s">
        <v>1951</v>
      </c>
      <c r="BZ8" s="528" t="s">
        <v>1950</v>
      </c>
      <c r="CA8" s="528" t="s">
        <v>105</v>
      </c>
      <c r="CB8" s="529" t="s">
        <v>1951</v>
      </c>
      <c r="CC8" s="1386"/>
      <c r="CD8" s="1388"/>
      <c r="CE8" s="1390"/>
      <c r="CF8" s="528" t="s">
        <v>1950</v>
      </c>
      <c r="CG8" s="528" t="s">
        <v>105</v>
      </c>
      <c r="CH8" s="529" t="s">
        <v>1951</v>
      </c>
      <c r="CI8" s="528" t="s">
        <v>1950</v>
      </c>
      <c r="CJ8" s="528" t="s">
        <v>105</v>
      </c>
      <c r="CK8" s="529" t="s">
        <v>1951</v>
      </c>
      <c r="CL8" s="1386"/>
      <c r="CM8" s="1388"/>
      <c r="CN8" s="1390"/>
      <c r="CO8" s="528" t="s">
        <v>1950</v>
      </c>
      <c r="CP8" s="528" t="s">
        <v>105</v>
      </c>
      <c r="CQ8" s="529" t="s">
        <v>1951</v>
      </c>
      <c r="CR8" s="528" t="s">
        <v>1950</v>
      </c>
      <c r="CS8" s="528" t="s">
        <v>105</v>
      </c>
      <c r="CT8" s="529" t="s">
        <v>1951</v>
      </c>
      <c r="CU8" s="105"/>
      <c r="CV8" s="105"/>
      <c r="CW8" s="105"/>
      <c r="CX8" s="105"/>
      <c r="CY8" s="105"/>
    </row>
    <row r="9" spans="1:103" s="145" customFormat="1" ht="409" customHeight="1" thickBot="1">
      <c r="A9" s="1359">
        <v>1</v>
      </c>
      <c r="B9" s="1336" t="s">
        <v>148</v>
      </c>
      <c r="C9" s="1277" t="s">
        <v>281</v>
      </c>
      <c r="D9" s="1317" t="s">
        <v>1086</v>
      </c>
      <c r="E9" s="1317" t="s">
        <v>1087</v>
      </c>
      <c r="F9" s="1317" t="s">
        <v>1088</v>
      </c>
      <c r="G9" s="1341" t="s">
        <v>286</v>
      </c>
      <c r="H9" s="1341">
        <v>50</v>
      </c>
      <c r="I9" s="1332" t="str">
        <f>IF(H9&lt;=0,"",IF(H9&lt;=2,"Muy Baja",IF(H9&lt;=24,"Baja",IF(H9&lt;=500,"Media",IF(H9&lt;=5000,"Alta","Muy Alta")))))</f>
        <v>Media</v>
      </c>
      <c r="J9" s="1325">
        <f>IF(I9="","",IF(I9="Muy Baja",0.2,IF(I9="Baja",0.4,IF(I9="Media",0.6,IF(I9="Alta",0.8,IF(I9="Muy Alta",1,))))))</f>
        <v>0.6</v>
      </c>
      <c r="K9" s="1328" t="s">
        <v>311</v>
      </c>
      <c r="L9" s="1328" t="str">
        <f>IF(NOT(ISERROR(MATCH(K9,'[3]Tabla Impacto'!$B$221:$B$223,0))),'[3]Tabla Impacto'!$F$223&amp;"Por favor no seleccionar los criterios de impacto(Afectación Económica o presupuestal y Pérdida Reputacional)",K9)</f>
        <v xml:space="preserve">     El riesgo afecta la imagen de la entidad con algunos usuarios de relevancia frente al logro de los objetivos</v>
      </c>
      <c r="M9" s="1332" t="str">
        <f>IF(OR(K9='Tabla Impacto'!$C$11,K9='Tabla Impacto'!$D$11),"Leve",IF(OR(K9='Tabla Impacto'!$C$12,K9='Tabla Impacto'!$D$12),"Menor",IF(OR(K9='Tabla Impacto'!$C$13,K9='Tabla Impacto'!$D$13),"Moderado",IF(OR(K9='Tabla Impacto'!$C$14,K9='Tabla Impacto'!$D$14),"Mayor",IF(OR(K9='Tabla Impacto'!$C$15,K9='Tabla Impacto'!$D$15),"Catastrófico","")))))</f>
        <v>Moderado</v>
      </c>
      <c r="N9" s="1353">
        <f>IF(M9="","",IF(M9="Leve",0.2,IF(M9="Menor",0.4,IF(M9="Moderado",0.6,IF(M9="Mayor",0.8,IF(M9="Catastrófico",1,))))))</f>
        <v>0.6</v>
      </c>
      <c r="O9" s="1352" t="str">
        <f>IF(OR(AND(I9="Muy Baja",M9="Leve"),AND(I9="Muy Baja",M9="Menor"),AND(I9="Baja",M9="Leve")),"Bajo",IF(OR(AND(I9="Muy baja",M9="Moderado"),AND(I9="Baja",M9="Menor"),AND(I9="Baja",M9="Moderado"),AND(I9="Media",M9="Leve"),AND(I9="Media",M9="Menor"),AND(I9="Media",M9="Moderado"),AND(I9="Alta",M9="Leve"),AND(I9="Alta",M9="Menor")),"Moderado",IF(OR(AND(I9="Muy Baja",M9="Mayor"),AND(I9="Baja",M9="Mayor"),AND(I9="Media",M9="Mayor"),AND(I9="Alta",M9="Moderado"),AND(I9="Alta",M9="Mayor"),AND(I9="Muy Alta",M9="Leve"),AND(I9="Muy Alta",M9="Menor"),AND(I9="Muy Alta",M9="Moderado"),AND(I9="Muy Alta",M9="Mayor")),"Alto",IF(OR(AND(I9="Muy Baja",M9="Catastrófico"),AND(I9="Baja",M9="Catastrófico"),AND(I9="Media",M9="Catastrófico"),AND(I9="Alta",M9="Catastrófico"),AND(I9="Muy Alta",M9="Catastrófico")),"Extremo",""))))</f>
        <v>Moderado</v>
      </c>
      <c r="P9" s="184">
        <v>1</v>
      </c>
      <c r="Q9" s="94" t="s">
        <v>2279</v>
      </c>
      <c r="R9" s="139" t="str">
        <f t="shared" ref="R9:R40" si="0">IF(OR(S9="Preventivo",S9="Detectivo"),"Probabilidad",IF(S9="Correctivo","Impacto",""))</f>
        <v>Probabilidad</v>
      </c>
      <c r="S9" s="365" t="s">
        <v>145</v>
      </c>
      <c r="T9" s="97" t="s">
        <v>316</v>
      </c>
      <c r="U9" s="189" t="str">
        <f t="shared" ref="U9:U40" si="1">IF(AND(S9="Preventivo",T9="Automático"),"50%",IF(AND(S9="Preventivo",T9="Manual"),"40%",IF(AND(S9="Detectivo",T9="Automático"),"40%",IF(AND(S9="Detectivo",T9="Manual"),"30%",IF(AND(S9="Correctivo",T9="Automático"),"35%",IF(AND(S9="Correctivo",T9="Manual"),"25%",""))))))</f>
        <v>30%</v>
      </c>
      <c r="V9" s="97" t="s">
        <v>317</v>
      </c>
      <c r="W9" s="97" t="s">
        <v>318</v>
      </c>
      <c r="X9" s="97" t="s">
        <v>319</v>
      </c>
      <c r="Y9" s="140">
        <f>IFERROR(IF(R9="Probabilidad",(J9-(+J9*U9)),IF(R9="Impacto",J9,"")),"")</f>
        <v>0.42</v>
      </c>
      <c r="Z9" s="113" t="str">
        <f t="shared" ref="Z9:Z40" si="2">IFERROR(IF(Y9="","",IF(Y9&lt;=0.2,"Muy Baja",IF(Y9&lt;=0.4,"Baja",IF(Y9&lt;=0.6,"Media",IF(Y9&lt;=0.8,"Alta","Muy Alta"))))),"")</f>
        <v>Media</v>
      </c>
      <c r="AA9" s="189">
        <f t="shared" ref="AA9:AA14" si="3">+Y9</f>
        <v>0.42</v>
      </c>
      <c r="AB9" s="113" t="str">
        <f t="shared" ref="AB9:AB40" si="4">IFERROR(IF(AC9="","",IF(AC9&lt;=0.2,"Leve",IF(AC9&lt;=0.4,"Menor",IF(AC9&lt;=0.6,"Moderado",IF(AC9&lt;=0.8,"Mayor","Catastrófico"))))),"")</f>
        <v>Moderado</v>
      </c>
      <c r="AC9" s="189">
        <f>IFERROR(IF(R9="Impacto",(N9-(+N9*U9)),IF(R9="Probabilidad",N9,"")),"")</f>
        <v>0.6</v>
      </c>
      <c r="AD9" s="113" t="str">
        <f t="shared" ref="AD9:AD14" si="5">IFERROR(IF(OR(AND(Z9="Muy Baja",AB9="Leve"),AND(Z9="Muy Baja",AB9="Menor"),AND(Z9="Baja",AB9="Leve")),"Bajo",IF(OR(AND(Z9="Muy baja",AB9="Moderado"),AND(Z9="Baja",AB9="Menor"),AND(Z9="Baja",AB9="Moderado"),AND(Z9="Media",AB9="Leve"),AND(Z9="Media",AB9="Menor"),AND(Z9="Media",AB9="Moderado"),AND(Z9="Alta",AB9="Leve"),AND(Z9="Alta",AB9="Menor")),"Moderado",IF(OR(AND(Z9="Muy Baja",AB9="Mayor"),AND(Z9="Baja",AB9="Mayor"),AND(Z9="Media",AB9="Mayor"),AND(Z9="Alta",AB9="Moderado"),AND(Z9="Alta",AB9="Mayor"),AND(Z9="Muy Alta",AB9="Leve"),AND(Z9="Muy Alta",AB9="Menor"),AND(Z9="Muy Alta",AB9="Moderado"),AND(Z9="Muy Alta",AB9="Mayor")),"Alto",IF(OR(AND(Z9="Muy Baja",AB9="Catastrófico"),AND(Z9="Baja",AB9="Catastrófico"),AND(Z9="Media",AB9="Catastrófico"),AND(Z9="Alta",AB9="Catastrófico"),AND(Z9="Muy Alta",AB9="Catastrófico")),"Extremo","")))),"")</f>
        <v>Moderado</v>
      </c>
      <c r="AE9" s="1271" t="s">
        <v>345</v>
      </c>
      <c r="AF9" s="758" t="s">
        <v>2628</v>
      </c>
      <c r="AG9" s="760" t="s">
        <v>3026</v>
      </c>
      <c r="AH9" s="236"/>
      <c r="AI9" s="236" t="s">
        <v>2343</v>
      </c>
      <c r="AJ9" s="566" t="s">
        <v>3027</v>
      </c>
      <c r="AK9" s="236"/>
      <c r="AL9" s="236" t="s">
        <v>2343</v>
      </c>
      <c r="AM9" s="566" t="s">
        <v>3028</v>
      </c>
      <c r="AN9" s="758" t="s">
        <v>2343</v>
      </c>
      <c r="AO9" s="758"/>
      <c r="AP9" s="760" t="s">
        <v>2708</v>
      </c>
      <c r="AQ9" s="681" t="s">
        <v>3514</v>
      </c>
      <c r="AR9" s="1031" t="s">
        <v>3591</v>
      </c>
      <c r="AS9" s="235"/>
      <c r="AT9" s="235" t="s">
        <v>3517</v>
      </c>
      <c r="AU9" s="417" t="s">
        <v>3518</v>
      </c>
      <c r="AV9" s="235"/>
      <c r="AW9" s="235" t="s">
        <v>3517</v>
      </c>
      <c r="AX9" s="235" t="s">
        <v>3361</v>
      </c>
      <c r="AY9" s="141"/>
      <c r="AZ9" s="141"/>
      <c r="BA9" s="142"/>
      <c r="BB9" s="141"/>
      <c r="BC9" s="142"/>
      <c r="BD9" s="235"/>
      <c r="BE9" s="235"/>
      <c r="BF9" s="235"/>
      <c r="BG9" s="235"/>
      <c r="BH9" s="235"/>
      <c r="BI9" s="235"/>
      <c r="BJ9" s="141"/>
      <c r="BK9" s="141"/>
      <c r="BL9" s="142"/>
      <c r="BM9" s="366" t="s">
        <v>1091</v>
      </c>
      <c r="BN9" s="367">
        <v>1</v>
      </c>
      <c r="BO9" s="368" t="s">
        <v>1092</v>
      </c>
      <c r="BP9" s="369" t="s">
        <v>1093</v>
      </c>
      <c r="BQ9" s="163">
        <v>44927</v>
      </c>
      <c r="BR9" s="163">
        <v>45260</v>
      </c>
      <c r="BS9" s="370">
        <v>3</v>
      </c>
      <c r="BT9" s="681" t="s">
        <v>2628</v>
      </c>
      <c r="BU9" s="760" t="s">
        <v>3033</v>
      </c>
      <c r="BV9" s="794" t="s">
        <v>3034</v>
      </c>
      <c r="BW9" s="758" t="s">
        <v>2343</v>
      </c>
      <c r="BX9" s="758"/>
      <c r="BY9" s="791" t="s">
        <v>2708</v>
      </c>
      <c r="BZ9" s="789" t="s">
        <v>2343</v>
      </c>
      <c r="CA9" s="789"/>
      <c r="CB9" s="760" t="s">
        <v>2711</v>
      </c>
      <c r="CC9" s="681" t="s">
        <v>3515</v>
      </c>
      <c r="CD9" s="142" t="s">
        <v>3592</v>
      </c>
      <c r="CE9" s="143" t="s">
        <v>3593</v>
      </c>
      <c r="CF9" s="141"/>
      <c r="CG9" s="141"/>
      <c r="CH9" s="142"/>
      <c r="CI9" s="142"/>
      <c r="CJ9" s="142"/>
      <c r="CK9" s="142"/>
      <c r="CL9" s="141"/>
      <c r="CM9" s="142"/>
      <c r="CN9" s="143"/>
      <c r="CO9" s="141"/>
      <c r="CP9" s="141"/>
      <c r="CQ9" s="142"/>
      <c r="CR9" s="142"/>
      <c r="CS9" s="142"/>
      <c r="CT9" s="142"/>
      <c r="CU9" s="144"/>
      <c r="CV9" s="144"/>
    </row>
    <row r="10" spans="1:103" s="148" customFormat="1" ht="160" customHeight="1">
      <c r="A10" s="1348"/>
      <c r="B10" s="1336"/>
      <c r="C10" s="1277"/>
      <c r="D10" s="1317"/>
      <c r="E10" s="1317"/>
      <c r="F10" s="1317"/>
      <c r="G10" s="1317"/>
      <c r="H10" s="1317"/>
      <c r="I10" s="1280"/>
      <c r="J10" s="1326"/>
      <c r="K10" s="1329"/>
      <c r="L10" s="1329">
        <f>IF(NOT(ISERROR(MATCH(K10,_xlfn.ANCHORARRAY(F21),0))),J23&amp;"Por favor no seleccionar los criterios de impacto",K10)</f>
        <v>0</v>
      </c>
      <c r="M10" s="1280"/>
      <c r="N10" s="1326"/>
      <c r="O10" s="1334"/>
      <c r="P10" s="184">
        <v>2</v>
      </c>
      <c r="Q10" s="94" t="s">
        <v>1089</v>
      </c>
      <c r="R10" s="139" t="str">
        <f t="shared" si="0"/>
        <v>Probabilidad</v>
      </c>
      <c r="S10" s="397" t="s">
        <v>100</v>
      </c>
      <c r="T10" s="97" t="s">
        <v>316</v>
      </c>
      <c r="U10" s="189" t="str">
        <f t="shared" si="1"/>
        <v>40%</v>
      </c>
      <c r="V10" s="97" t="s">
        <v>317</v>
      </c>
      <c r="W10" s="97" t="s">
        <v>318</v>
      </c>
      <c r="X10" s="97" t="s">
        <v>319</v>
      </c>
      <c r="Y10" s="140">
        <f>IFERROR(IF(AND(R9="Probabilidad",R10="Probabilidad"),(AA9-(+AA9*U10)),IF(R10="Probabilidad",(J9-(+J9*U10)),IF(R10="Impacto",AA9,""))),"")</f>
        <v>0.252</v>
      </c>
      <c r="Z10" s="113" t="str">
        <f t="shared" si="2"/>
        <v>Baja</v>
      </c>
      <c r="AA10" s="189">
        <f t="shared" si="3"/>
        <v>0.252</v>
      </c>
      <c r="AB10" s="113" t="str">
        <f t="shared" si="4"/>
        <v>Moderado</v>
      </c>
      <c r="AC10" s="189">
        <f>IFERROR(IF(AND(R9="Impacto",R10="Impacto"),(AC9-(+AC9*U10)),IF(R10="Impacto",($N$9-(+$N$9*U10)),IF(R10="Probabilidad",AC9,""))),"")</f>
        <v>0.6</v>
      </c>
      <c r="AD10" s="113" t="str">
        <f t="shared" si="5"/>
        <v>Moderado</v>
      </c>
      <c r="AE10" s="1271"/>
      <c r="AF10" s="758" t="s">
        <v>2628</v>
      </c>
      <c r="AG10" s="760" t="s">
        <v>3029</v>
      </c>
      <c r="AH10" s="236"/>
      <c r="AI10" s="236" t="s">
        <v>2343</v>
      </c>
      <c r="AJ10" s="566" t="s">
        <v>3030</v>
      </c>
      <c r="AK10" s="236"/>
      <c r="AL10" s="236"/>
      <c r="AM10" s="236"/>
      <c r="AN10" s="758" t="s">
        <v>2343</v>
      </c>
      <c r="AO10" s="758"/>
      <c r="AP10" s="760" t="s">
        <v>2708</v>
      </c>
      <c r="AQ10" s="681" t="s">
        <v>3515</v>
      </c>
      <c r="AR10" s="760" t="s">
        <v>4121</v>
      </c>
      <c r="AS10" s="235"/>
      <c r="AT10" s="235" t="s">
        <v>3517</v>
      </c>
      <c r="AU10" s="417" t="s">
        <v>3519</v>
      </c>
      <c r="AV10" s="235"/>
      <c r="AW10" s="235"/>
      <c r="AX10" s="235"/>
      <c r="AY10" s="141"/>
      <c r="AZ10" s="141"/>
      <c r="BA10" s="142"/>
      <c r="BB10" s="141"/>
      <c r="BC10" s="142"/>
      <c r="BD10" s="235"/>
      <c r="BE10" s="235"/>
      <c r="BF10" s="235"/>
      <c r="BG10" s="235"/>
      <c r="BH10" s="235"/>
      <c r="BI10" s="235"/>
      <c r="BJ10" s="141"/>
      <c r="BK10" s="141"/>
      <c r="BL10" s="142"/>
      <c r="BM10" s="94"/>
      <c r="BN10" s="532"/>
      <c r="BO10" s="533"/>
      <c r="BP10" s="534"/>
      <c r="BQ10" s="163"/>
      <c r="BR10" s="163"/>
      <c r="BS10" s="534"/>
      <c r="BT10" s="141"/>
      <c r="BU10" s="142"/>
      <c r="BV10" s="143"/>
      <c r="BW10" s="154"/>
      <c r="BX10" s="154"/>
      <c r="BY10" s="155"/>
      <c r="BZ10" s="155"/>
      <c r="CA10" s="155"/>
      <c r="CB10" s="155"/>
      <c r="CC10" s="141"/>
      <c r="CD10" s="142"/>
      <c r="CE10" s="143"/>
      <c r="CF10" s="141"/>
      <c r="CG10" s="141"/>
      <c r="CH10" s="142"/>
      <c r="CI10" s="142"/>
      <c r="CJ10" s="142"/>
      <c r="CK10" s="142"/>
      <c r="CL10" s="141"/>
      <c r="CM10" s="142"/>
      <c r="CN10" s="143"/>
      <c r="CO10" s="141"/>
      <c r="CP10" s="141"/>
      <c r="CQ10" s="142"/>
      <c r="CR10" s="142"/>
      <c r="CS10" s="142"/>
      <c r="CT10" s="142"/>
      <c r="CU10" s="147"/>
      <c r="CV10" s="147"/>
    </row>
    <row r="11" spans="1:103" s="148" customFormat="1" ht="160" customHeight="1">
      <c r="A11" s="1348"/>
      <c r="B11" s="1336"/>
      <c r="C11" s="1277"/>
      <c r="D11" s="1317"/>
      <c r="E11" s="1317"/>
      <c r="F11" s="1317"/>
      <c r="G11" s="1317"/>
      <c r="H11" s="1317"/>
      <c r="I11" s="1280"/>
      <c r="J11" s="1326"/>
      <c r="K11" s="1329"/>
      <c r="L11" s="1329">
        <f>IF(NOT(ISERROR(MATCH(K11,_xlfn.ANCHORARRAY(F22),0))),J24&amp;"Por favor no seleccionar los criterios de impacto",K11)</f>
        <v>0</v>
      </c>
      <c r="M11" s="1280"/>
      <c r="N11" s="1326"/>
      <c r="O11" s="1334"/>
      <c r="P11" s="184">
        <v>3</v>
      </c>
      <c r="Q11" s="94" t="s">
        <v>1090</v>
      </c>
      <c r="R11" s="139" t="str">
        <f t="shared" si="0"/>
        <v>Impacto</v>
      </c>
      <c r="S11" s="97" t="s">
        <v>327</v>
      </c>
      <c r="T11" s="97" t="s">
        <v>316</v>
      </c>
      <c r="U11" s="189" t="str">
        <f t="shared" si="1"/>
        <v>25%</v>
      </c>
      <c r="V11" s="97" t="s">
        <v>317</v>
      </c>
      <c r="W11" s="97" t="s">
        <v>318</v>
      </c>
      <c r="X11" s="97" t="s">
        <v>319</v>
      </c>
      <c r="Y11" s="140">
        <f>IFERROR(IF(AND(R10="Probabilidad",R11="Probabilidad"),(AA10-(+AA10*U11)),IF(AND(R10="Impacto",R11="Probabilidad"),(AA9-(+AA9*U11)),IF(R11="Impacto",AA10,""))),"")</f>
        <v>0.252</v>
      </c>
      <c r="Z11" s="113" t="str">
        <f t="shared" si="2"/>
        <v>Baja</v>
      </c>
      <c r="AA11" s="189">
        <f t="shared" si="3"/>
        <v>0.252</v>
      </c>
      <c r="AB11" s="113" t="str">
        <f t="shared" si="4"/>
        <v>Moderado</v>
      </c>
      <c r="AC11" s="189">
        <f>IFERROR(IF(AND(R10="Impacto",R11="Impacto"),(AC10-(+AC10*U11)),IF(AND(R10="Probabilidad",R11="Impacto"),(AC9-(+AC9*U11)),IF(R11="Probabilidad",AC10,""))),"")</f>
        <v>0.44999999999999996</v>
      </c>
      <c r="AD11" s="113" t="str">
        <f t="shared" si="5"/>
        <v>Moderado</v>
      </c>
      <c r="AE11" s="1271"/>
      <c r="AF11" s="758" t="s">
        <v>2628</v>
      </c>
      <c r="AG11" s="760" t="s">
        <v>2629</v>
      </c>
      <c r="AH11" s="236"/>
      <c r="AI11" s="236" t="s">
        <v>2343</v>
      </c>
      <c r="AJ11" s="566" t="s">
        <v>3031</v>
      </c>
      <c r="AK11" s="236"/>
      <c r="AL11" s="236"/>
      <c r="AM11" s="236"/>
      <c r="AN11" s="758"/>
      <c r="AO11" s="758"/>
      <c r="AP11" s="760"/>
      <c r="AQ11" s="681" t="s">
        <v>3515</v>
      </c>
      <c r="AR11" s="760" t="s">
        <v>2629</v>
      </c>
      <c r="AS11" s="235"/>
      <c r="AT11" s="235" t="s">
        <v>3517</v>
      </c>
      <c r="AU11" s="235"/>
      <c r="AV11" s="235"/>
      <c r="AW11" s="235"/>
      <c r="AX11" s="235"/>
      <c r="AY11" s="141"/>
      <c r="AZ11" s="141"/>
      <c r="BA11" s="142"/>
      <c r="BB11" s="141"/>
      <c r="BC11" s="142"/>
      <c r="BD11" s="235"/>
      <c r="BE11" s="235"/>
      <c r="BF11" s="235"/>
      <c r="BG11" s="235"/>
      <c r="BH11" s="235"/>
      <c r="BI11" s="235"/>
      <c r="BJ11" s="141"/>
      <c r="BK11" s="141"/>
      <c r="BL11" s="142"/>
      <c r="BM11" s="94"/>
      <c r="BN11" s="532"/>
      <c r="BO11" s="533"/>
      <c r="BP11" s="534"/>
      <c r="BQ11" s="163"/>
      <c r="BR11" s="163"/>
      <c r="BS11" s="534"/>
      <c r="BT11" s="141"/>
      <c r="BU11" s="142"/>
      <c r="BV11" s="143"/>
      <c r="BW11" s="141"/>
      <c r="BX11" s="141"/>
      <c r="BY11" s="142"/>
      <c r="BZ11" s="142"/>
      <c r="CA11" s="142"/>
      <c r="CB11" s="142"/>
      <c r="CC11" s="141"/>
      <c r="CD11" s="142"/>
      <c r="CE11" s="143"/>
      <c r="CF11" s="141"/>
      <c r="CG11" s="141"/>
      <c r="CH11" s="142"/>
      <c r="CI11" s="142"/>
      <c r="CJ11" s="142"/>
      <c r="CK11" s="142"/>
      <c r="CL11" s="141"/>
      <c r="CM11" s="142"/>
      <c r="CN11" s="143"/>
      <c r="CO11" s="141"/>
      <c r="CP11" s="141"/>
      <c r="CQ11" s="142"/>
      <c r="CR11" s="142"/>
      <c r="CS11" s="142"/>
      <c r="CT11" s="142"/>
      <c r="CU11" s="147"/>
      <c r="CV11" s="147"/>
    </row>
    <row r="12" spans="1:103" s="148" customFormat="1" ht="36" customHeight="1">
      <c r="A12" s="1348"/>
      <c r="B12" s="1336"/>
      <c r="C12" s="1277"/>
      <c r="D12" s="1317"/>
      <c r="E12" s="1317"/>
      <c r="F12" s="1317"/>
      <c r="G12" s="1317"/>
      <c r="H12" s="1317"/>
      <c r="I12" s="1280"/>
      <c r="J12" s="1326"/>
      <c r="K12" s="1329"/>
      <c r="L12" s="1329">
        <f>IF(NOT(ISERROR(MATCH(K12,_xlfn.ANCHORARRAY(F23),0))),J25&amp;"Por favor no seleccionar los criterios de impacto",K12)</f>
        <v>0</v>
      </c>
      <c r="M12" s="1280"/>
      <c r="N12" s="1326"/>
      <c r="O12" s="1334"/>
      <c r="P12" s="184"/>
      <c r="Q12" s="94"/>
      <c r="R12" s="139" t="str">
        <f t="shared" si="0"/>
        <v/>
      </c>
      <c r="S12" s="97"/>
      <c r="T12" s="97"/>
      <c r="U12" s="189" t="str">
        <f t="shared" si="1"/>
        <v/>
      </c>
      <c r="V12" s="97"/>
      <c r="W12" s="97"/>
      <c r="X12" s="97"/>
      <c r="Y12" s="140" t="str">
        <f>IFERROR(IF(AND(R11="Probabilidad",R12="Probabilidad"),(AA11-(+AA11*U12)),IF(R12="Probabilidad",(J11-(+J11*U12)),IF(R12="Impacto",AA11,""))),"")</f>
        <v/>
      </c>
      <c r="Z12" s="113" t="str">
        <f t="shared" si="2"/>
        <v/>
      </c>
      <c r="AA12" s="189" t="str">
        <f t="shared" si="3"/>
        <v/>
      </c>
      <c r="AB12" s="113" t="str">
        <f t="shared" si="4"/>
        <v/>
      </c>
      <c r="AC12" s="189" t="str">
        <f>IFERROR(IF(AND(R11="Impacto",R12="Impacto"),(AC11-(+AC11*U12)),IF(AND(R11="Probabilidad",R12="Impacto"),(AC10-(+AC10*U12)),IF(R12="Probabilidad",AC11,""))),"")</f>
        <v/>
      </c>
      <c r="AD12" s="113" t="str">
        <f t="shared" si="5"/>
        <v/>
      </c>
      <c r="AE12" s="1271"/>
      <c r="AF12" s="141"/>
      <c r="AG12" s="142"/>
      <c r="AH12" s="235"/>
      <c r="AI12" s="235"/>
      <c r="AJ12" s="235"/>
      <c r="AK12" s="235"/>
      <c r="AL12" s="235"/>
      <c r="AM12" s="235"/>
      <c r="AN12" s="141"/>
      <c r="AO12" s="141"/>
      <c r="AP12" s="142"/>
      <c r="AQ12" s="681"/>
      <c r="AR12" s="142"/>
      <c r="AS12" s="235"/>
      <c r="AT12" s="235"/>
      <c r="AU12" s="235"/>
      <c r="AV12" s="235"/>
      <c r="AW12" s="235"/>
      <c r="AX12" s="235"/>
      <c r="AY12" s="141"/>
      <c r="AZ12" s="141"/>
      <c r="BA12" s="142"/>
      <c r="BB12" s="141"/>
      <c r="BC12" s="142"/>
      <c r="BD12" s="235"/>
      <c r="BE12" s="235"/>
      <c r="BF12" s="235"/>
      <c r="BG12" s="235"/>
      <c r="BH12" s="235"/>
      <c r="BI12" s="235"/>
      <c r="BJ12" s="141"/>
      <c r="BK12" s="141"/>
      <c r="BL12" s="142"/>
      <c r="BM12" s="94"/>
      <c r="BN12" s="532"/>
      <c r="BO12" s="533"/>
      <c r="BP12" s="534"/>
      <c r="BQ12" s="163"/>
      <c r="BR12" s="163"/>
      <c r="BS12" s="534"/>
      <c r="BT12" s="141"/>
      <c r="BU12" s="142"/>
      <c r="BV12" s="143"/>
      <c r="BW12" s="141"/>
      <c r="BX12" s="141"/>
      <c r="BY12" s="142"/>
      <c r="BZ12" s="142"/>
      <c r="CA12" s="142"/>
      <c r="CB12" s="142"/>
      <c r="CC12" s="141"/>
      <c r="CD12" s="142"/>
      <c r="CE12" s="143"/>
      <c r="CF12" s="141"/>
      <c r="CG12" s="141"/>
      <c r="CH12" s="142"/>
      <c r="CI12" s="142"/>
      <c r="CJ12" s="142"/>
      <c r="CK12" s="142"/>
      <c r="CL12" s="141"/>
      <c r="CM12" s="142"/>
      <c r="CN12" s="143"/>
      <c r="CO12" s="141"/>
      <c r="CP12" s="141"/>
      <c r="CQ12" s="142"/>
      <c r="CR12" s="142"/>
      <c r="CS12" s="142"/>
      <c r="CT12" s="142"/>
      <c r="CU12" s="147"/>
      <c r="CV12" s="147"/>
    </row>
    <row r="13" spans="1:103" s="148" customFormat="1" ht="36" customHeight="1">
      <c r="A13" s="1348"/>
      <c r="B13" s="1336"/>
      <c r="C13" s="1277"/>
      <c r="D13" s="1317"/>
      <c r="E13" s="1317"/>
      <c r="F13" s="1317"/>
      <c r="G13" s="1317"/>
      <c r="H13" s="1317"/>
      <c r="I13" s="1280"/>
      <c r="J13" s="1326"/>
      <c r="K13" s="1329"/>
      <c r="L13" s="1329">
        <f>IF(NOT(ISERROR(MATCH(K13,_xlfn.ANCHORARRAY(F24),0))),J26&amp;"Por favor no seleccionar los criterios de impacto",K13)</f>
        <v>0</v>
      </c>
      <c r="M13" s="1280"/>
      <c r="N13" s="1326"/>
      <c r="O13" s="1334"/>
      <c r="P13" s="184"/>
      <c r="Q13" s="94"/>
      <c r="R13" s="139" t="str">
        <f t="shared" si="0"/>
        <v/>
      </c>
      <c r="S13" s="97"/>
      <c r="T13" s="97"/>
      <c r="U13" s="189" t="str">
        <f t="shared" si="1"/>
        <v/>
      </c>
      <c r="V13" s="97"/>
      <c r="W13" s="97"/>
      <c r="X13" s="97"/>
      <c r="Y13" s="140" t="str">
        <f>IFERROR(IF(AND(R12="Probabilidad",R13="Probabilidad"),(AA12-(+AA12*U13)),IF(R13="Probabilidad",(J12-(+J12*U13)),IF(R13="Impacto",AA12,""))),"")</f>
        <v/>
      </c>
      <c r="Z13" s="113" t="str">
        <f t="shared" si="2"/>
        <v/>
      </c>
      <c r="AA13" s="189" t="str">
        <f t="shared" si="3"/>
        <v/>
      </c>
      <c r="AB13" s="113" t="str">
        <f t="shared" si="4"/>
        <v/>
      </c>
      <c r="AC13" s="189" t="str">
        <f>IFERROR(IF(AND(R12="Impacto",R13="Impacto"),(AC12-(+AC12*U13)),IF(AND(R12="Probabilidad",R13="Impacto"),(AC11-(+AC11*U13)),IF(R13="Probabilidad",AC12,""))),"")</f>
        <v/>
      </c>
      <c r="AD13" s="113" t="str">
        <f t="shared" si="5"/>
        <v/>
      </c>
      <c r="AE13" s="1271"/>
      <c r="AF13" s="141"/>
      <c r="AG13" s="142"/>
      <c r="AH13" s="235"/>
      <c r="AI13" s="235"/>
      <c r="AJ13" s="235"/>
      <c r="AK13" s="235"/>
      <c r="AL13" s="235"/>
      <c r="AM13" s="235"/>
      <c r="AN13" s="141"/>
      <c r="AO13" s="141"/>
      <c r="AP13" s="142"/>
      <c r="AQ13" s="681"/>
      <c r="AR13" s="142"/>
      <c r="AS13" s="235"/>
      <c r="AT13" s="235"/>
      <c r="AU13" s="235"/>
      <c r="AV13" s="235"/>
      <c r="AW13" s="235"/>
      <c r="AX13" s="235"/>
      <c r="AY13" s="141"/>
      <c r="AZ13" s="141"/>
      <c r="BA13" s="142"/>
      <c r="BB13" s="141"/>
      <c r="BC13" s="142"/>
      <c r="BD13" s="235"/>
      <c r="BE13" s="235"/>
      <c r="BF13" s="235"/>
      <c r="BG13" s="235"/>
      <c r="BH13" s="235"/>
      <c r="BI13" s="235"/>
      <c r="BJ13" s="141"/>
      <c r="BK13" s="141"/>
      <c r="BL13" s="142"/>
      <c r="BM13" s="94"/>
      <c r="BN13" s="532"/>
      <c r="BO13" s="533"/>
      <c r="BP13" s="534"/>
      <c r="BQ13" s="163"/>
      <c r="BR13" s="163"/>
      <c r="BS13" s="534"/>
      <c r="BT13" s="141"/>
      <c r="BU13" s="142"/>
      <c r="BV13" s="143"/>
      <c r="BW13" s="141"/>
      <c r="BX13" s="141"/>
      <c r="BY13" s="142"/>
      <c r="BZ13" s="142"/>
      <c r="CA13" s="142"/>
      <c r="CB13" s="142"/>
      <c r="CC13" s="141"/>
      <c r="CD13" s="142"/>
      <c r="CE13" s="143"/>
      <c r="CF13" s="141"/>
      <c r="CG13" s="141"/>
      <c r="CH13" s="142"/>
      <c r="CI13" s="142"/>
      <c r="CJ13" s="142"/>
      <c r="CK13" s="142"/>
      <c r="CL13" s="141"/>
      <c r="CM13" s="142"/>
      <c r="CN13" s="143"/>
      <c r="CO13" s="141"/>
      <c r="CP13" s="141"/>
      <c r="CQ13" s="142"/>
      <c r="CR13" s="142"/>
      <c r="CS13" s="142"/>
      <c r="CT13" s="142"/>
      <c r="CU13" s="147"/>
      <c r="CV13" s="147"/>
    </row>
    <row r="14" spans="1:103" s="148" customFormat="1" ht="36" customHeight="1" thickBot="1">
      <c r="A14" s="1349"/>
      <c r="B14" s="1337"/>
      <c r="C14" s="1278"/>
      <c r="D14" s="1317"/>
      <c r="E14" s="1317"/>
      <c r="F14" s="1317"/>
      <c r="G14" s="1342"/>
      <c r="H14" s="1342"/>
      <c r="I14" s="1281"/>
      <c r="J14" s="1327"/>
      <c r="K14" s="1330"/>
      <c r="L14" s="1330">
        <f>IF(NOT(ISERROR(MATCH(K14,_xlfn.ANCHORARRAY(F25),0))),J27&amp;"Por favor no seleccionar los criterios de impacto",K14)</f>
        <v>0</v>
      </c>
      <c r="M14" s="1281"/>
      <c r="N14" s="1327"/>
      <c r="O14" s="1335"/>
      <c r="P14" s="185"/>
      <c r="Q14" s="95"/>
      <c r="R14" s="149" t="str">
        <f t="shared" si="0"/>
        <v/>
      </c>
      <c r="S14" s="150"/>
      <c r="T14" s="150"/>
      <c r="U14" s="187" t="str">
        <f t="shared" si="1"/>
        <v/>
      </c>
      <c r="V14" s="150"/>
      <c r="W14" s="150"/>
      <c r="X14" s="150"/>
      <c r="Y14" s="151" t="str">
        <f>IFERROR(IF(AND(R13="Probabilidad",R14="Probabilidad"),(AA13-(+AA13*U14)),IF(R14="Probabilidad",(J13-(+J13*U14)),IF(R14="Impacto",AA13,""))),"")</f>
        <v/>
      </c>
      <c r="Z14" s="158" t="str">
        <f t="shared" si="2"/>
        <v/>
      </c>
      <c r="AA14" s="159" t="str">
        <f t="shared" si="3"/>
        <v/>
      </c>
      <c r="AB14" s="158" t="str">
        <f t="shared" si="4"/>
        <v/>
      </c>
      <c r="AC14" s="159" t="str">
        <f>IFERROR(IF(AND(R13="Impacto",R14="Impacto"),(AC13-(+AC13*U14)),IF(AND(R13="Probabilidad",R14="Impacto"),(AC12-(+AC12*U14)),IF(R14="Probabilidad",AC13,""))),"")</f>
        <v/>
      </c>
      <c r="AD14" s="158" t="str">
        <f t="shared" si="5"/>
        <v/>
      </c>
      <c r="AE14" s="1272"/>
      <c r="AF14" s="141"/>
      <c r="AG14" s="142"/>
      <c r="AH14" s="235"/>
      <c r="AI14" s="235"/>
      <c r="AJ14" s="235"/>
      <c r="AK14" s="235"/>
      <c r="AL14" s="235"/>
      <c r="AM14" s="235"/>
      <c r="AN14" s="141"/>
      <c r="AO14" s="141"/>
      <c r="AP14" s="142"/>
      <c r="AQ14" s="681"/>
      <c r="AR14" s="142"/>
      <c r="AS14" s="235"/>
      <c r="AT14" s="235"/>
      <c r="AU14" s="235"/>
      <c r="AV14" s="235"/>
      <c r="AW14" s="235"/>
      <c r="AX14" s="235"/>
      <c r="AY14" s="141"/>
      <c r="AZ14" s="141"/>
      <c r="BA14" s="142"/>
      <c r="BB14" s="141"/>
      <c r="BC14" s="142"/>
      <c r="BD14" s="235"/>
      <c r="BE14" s="235"/>
      <c r="BF14" s="235"/>
      <c r="BG14" s="235"/>
      <c r="BH14" s="235"/>
      <c r="BI14" s="235"/>
      <c r="BJ14" s="141"/>
      <c r="BK14" s="141"/>
      <c r="BL14" s="142"/>
      <c r="BM14" s="94"/>
      <c r="BN14" s="532"/>
      <c r="BO14" s="533"/>
      <c r="BP14" s="534"/>
      <c r="BQ14" s="163"/>
      <c r="BR14" s="163"/>
      <c r="BS14" s="534"/>
      <c r="BT14" s="141"/>
      <c r="BU14" s="142"/>
      <c r="BV14" s="143"/>
      <c r="BW14" s="141"/>
      <c r="BX14" s="141"/>
      <c r="BY14" s="142"/>
      <c r="BZ14" s="142"/>
      <c r="CA14" s="142"/>
      <c r="CB14" s="142"/>
      <c r="CC14" s="141"/>
      <c r="CD14" s="142"/>
      <c r="CE14" s="143"/>
      <c r="CF14" s="141"/>
      <c r="CG14" s="141"/>
      <c r="CH14" s="142"/>
      <c r="CI14" s="142"/>
      <c r="CJ14" s="142"/>
      <c r="CK14" s="142"/>
      <c r="CL14" s="141"/>
      <c r="CM14" s="142"/>
      <c r="CN14" s="143"/>
      <c r="CO14" s="141"/>
      <c r="CP14" s="141"/>
      <c r="CQ14" s="142"/>
      <c r="CR14" s="142"/>
      <c r="CS14" s="142"/>
      <c r="CT14" s="142"/>
      <c r="CU14" s="147"/>
      <c r="CV14" s="147"/>
    </row>
    <row r="15" spans="1:103" s="148" customFormat="1" ht="160" customHeight="1" thickBot="1">
      <c r="A15" s="1347">
        <v>2</v>
      </c>
      <c r="B15" s="1336" t="s">
        <v>150</v>
      </c>
      <c r="C15" s="1277" t="s">
        <v>365</v>
      </c>
      <c r="D15" s="1317" t="s">
        <v>2030</v>
      </c>
      <c r="E15" s="1317" t="s">
        <v>2029</v>
      </c>
      <c r="F15" s="1314" t="s">
        <v>1094</v>
      </c>
      <c r="G15" s="1341" t="s">
        <v>286</v>
      </c>
      <c r="H15" s="1343">
        <v>5000</v>
      </c>
      <c r="I15" s="1279" t="str">
        <f>IF(H15&lt;=0,"",IF(H15&lt;=2,"Muy Baja",IF(H15&lt;=24,"Baja",IF(H15&lt;=500,"Media",IF(H15&lt;=5000,"Alta","Muy Alta")))))</f>
        <v>Alta</v>
      </c>
      <c r="J15" s="1325">
        <f>IF(I15="","",IF(I15="Muy Baja",0.2,IF(I15="Baja",0.4,IF(I15="Media",0.6,IF(I15="Alta",0.8,IF(I15="Muy Alta",1,))))))</f>
        <v>0.8</v>
      </c>
      <c r="K15" s="1328" t="s">
        <v>312</v>
      </c>
      <c r="L15" s="1331" t="str">
        <f>IF(NOT(ISERROR(MATCH(K15,'[3]Tabla Impacto'!$B$221:$B$223,0))),'[3]Tabla Impacto'!$F$223&amp;"Por favor no seleccionar los criterios de impacto(Afectación Económica o presupuestal y Pérdida Reputacional)",K15)</f>
        <v xml:space="preserve">     El riesgo afecta la imagen de de la entidad con efecto publicitario sostenido a nivel de sector administrativo, nivel departamental o municipal</v>
      </c>
      <c r="M15" s="1332" t="str">
        <f>IF(OR(K15='Tabla Impacto'!$C$11,K15='Tabla Impacto'!$D$11),"Leve",IF(OR(K15='Tabla Impacto'!$C$12,K15='Tabla Impacto'!$D$12),"Menor",IF(OR(K15='Tabla Impacto'!$C$13,K15='Tabla Impacto'!$D$13),"Moderado",IF(OR(K15='Tabla Impacto'!$C$14,K15='Tabla Impacto'!$D$14),"Mayor",IF(OR(K15='Tabla Impacto'!$C$15,K15='Tabla Impacto'!$D$15),"Catastrófico","")))))</f>
        <v>Mayor</v>
      </c>
      <c r="N15" s="1325">
        <f>IF(M15="","",IF(M15="Leve",0.2,IF(M15="Menor",0.4,IF(M15="Moderado",0.6,IF(M15="Mayor",0.8,IF(M15="Catastrófico",1,))))))</f>
        <v>0.8</v>
      </c>
      <c r="O15" s="1333" t="str">
        <f>IF(OR(AND(I15="Muy Baja",M15="Leve"),AND(I15="Muy Baja",M15="Menor"),AND(I15="Baja",M15="Leve")),"Bajo",IF(OR(AND(I15="Muy baja",M15="Moderado"),AND(I15="Baja",M15="Menor"),AND(I15="Baja",M15="Moderado"),AND(I15="Media",M15="Leve"),AND(I15="Media",M15="Menor"),AND(I15="Media",M15="Moderado"),AND(I15="Alta",M15="Leve"),AND(I15="Alta",M15="Menor")),"Moderado",IF(OR(AND(I15="Muy Baja",M15="Mayor"),AND(I15="Baja",M15="Mayor"),AND(I15="Media",M15="Mayor"),AND(I15="Alta",M15="Moderado"),AND(I15="Alta",M15="Mayor"),AND(I15="Muy Alta",M15="Leve"),AND(I15="Muy Alta",M15="Menor"),AND(I15="Muy Alta",M15="Moderado"),AND(I15="Muy Alta",M15="Mayor")),"Alto",IF(OR(AND(I15="Muy Baja",M15="Catastrófico"),AND(I15="Baja",M15="Catastrófico"),AND(I15="Media",M15="Catastrófico"),AND(I15="Alta",M15="Catastrófico"),AND(I15="Muy Alta",M15="Catastrófico")),"Extremo",""))))</f>
        <v>Alto</v>
      </c>
      <c r="P15" s="371">
        <v>1</v>
      </c>
      <c r="Q15" s="274" t="s">
        <v>2031</v>
      </c>
      <c r="R15" s="152" t="str">
        <f t="shared" si="0"/>
        <v>Probabilidad</v>
      </c>
      <c r="S15" s="365" t="s">
        <v>145</v>
      </c>
      <c r="T15" s="97" t="s">
        <v>316</v>
      </c>
      <c r="U15" s="189" t="str">
        <f t="shared" si="1"/>
        <v>30%</v>
      </c>
      <c r="V15" s="97" t="s">
        <v>317</v>
      </c>
      <c r="W15" s="97" t="s">
        <v>318</v>
      </c>
      <c r="X15" s="97" t="s">
        <v>319</v>
      </c>
      <c r="Y15" s="140">
        <f>IFERROR(IF(R15="Probabilidad",(J15-(+J15*U15)),IF(R15="Impacto",J15,"")),"")</f>
        <v>0.56000000000000005</v>
      </c>
      <c r="Z15" s="160" t="str">
        <f t="shared" si="2"/>
        <v>Media</v>
      </c>
      <c r="AA15" s="186">
        <f>+Y15</f>
        <v>0.56000000000000005</v>
      </c>
      <c r="AB15" s="160" t="str">
        <f t="shared" si="4"/>
        <v>Mayor</v>
      </c>
      <c r="AC15" s="186">
        <f>IFERROR(IF(R15="Impacto",(N15-(+N15*U15)),IF(R15="Probabilidad",N15,"")),"")</f>
        <v>0.8</v>
      </c>
      <c r="AD15" s="160" t="str">
        <f>IFERROR(IF(OR(AND(Z15="Muy Baja",AB15="Leve"),AND(Z15="Muy Baja",AB15="Menor"),AND(Z15="Baja",AB15="Leve")),"Bajo",IF(OR(AND(Z15="Muy baja",AB15="Moderado"),AND(Z15="Baja",AB15="Menor"),AND(Z15="Baja",AB15="Moderado"),AND(Z15="Media",AB15="Leve"),AND(Z15="Media",AB15="Menor"),AND(Z15="Media",AB15="Moderado"),AND(Z15="Alta",AB15="Leve"),AND(Z15="Alta",AB15="Menor")),"Moderado",IF(OR(AND(Z15="Muy Baja",AB15="Mayor"),AND(Z15="Baja",AB15="Mayor"),AND(Z15="Media",AB15="Mayor"),AND(Z15="Alta",AB15="Moderado"),AND(Z15="Alta",AB15="Mayor"),AND(Z15="Muy Alta",AB15="Leve"),AND(Z15="Muy Alta",AB15="Menor"),AND(Z15="Muy Alta",AB15="Moderado"),AND(Z15="Muy Alta",AB15="Mayor")),"Alto",IF(OR(AND(Z15="Muy Baja",AB15="Catastrófico"),AND(Z15="Baja",AB15="Catastrófico"),AND(Z15="Media",AB15="Catastrófico"),AND(Z15="Alta",AB15="Catastrófico"),AND(Z15="Muy Alta",AB15="Catastrófico")),"Extremo","")))),"")</f>
        <v>Alto</v>
      </c>
      <c r="AE15" s="1271" t="s">
        <v>345</v>
      </c>
      <c r="AF15" s="234">
        <v>45030</v>
      </c>
      <c r="AG15" s="756" t="s">
        <v>2704</v>
      </c>
      <c r="AH15" s="738"/>
      <c r="AI15" s="738" t="s">
        <v>2343</v>
      </c>
      <c r="AJ15" s="235" t="s">
        <v>2705</v>
      </c>
      <c r="AK15" s="738"/>
      <c r="AL15" s="738" t="s">
        <v>2343</v>
      </c>
      <c r="AM15" s="738" t="s">
        <v>2631</v>
      </c>
      <c r="AN15" s="758" t="s">
        <v>2343</v>
      </c>
      <c r="AO15" s="808"/>
      <c r="AP15" s="760" t="s">
        <v>2708</v>
      </c>
      <c r="AQ15" s="681" t="s">
        <v>4073</v>
      </c>
      <c r="AR15" s="756" t="s">
        <v>4071</v>
      </c>
      <c r="AS15" s="235"/>
      <c r="AT15" s="738" t="s">
        <v>2343</v>
      </c>
      <c r="AU15" s="235" t="s">
        <v>2705</v>
      </c>
      <c r="AV15" s="738"/>
      <c r="AW15" s="738" t="s">
        <v>2343</v>
      </c>
      <c r="AX15" s="740" t="s">
        <v>2631</v>
      </c>
      <c r="AY15" s="758" t="s">
        <v>2343</v>
      </c>
      <c r="AZ15" s="808"/>
      <c r="BA15" s="760" t="s">
        <v>2708</v>
      </c>
      <c r="BB15" s="141"/>
      <c r="BC15" s="142"/>
      <c r="BD15" s="235"/>
      <c r="BE15" s="235"/>
      <c r="BF15" s="235"/>
      <c r="BG15" s="235"/>
      <c r="BH15" s="235"/>
      <c r="BI15" s="235"/>
      <c r="BJ15" s="141"/>
      <c r="BK15" s="141"/>
      <c r="BL15" s="142"/>
      <c r="BM15" s="274" t="s">
        <v>1095</v>
      </c>
      <c r="BN15" s="372">
        <v>0.5</v>
      </c>
      <c r="BO15" s="371" t="s">
        <v>1096</v>
      </c>
      <c r="BP15" s="371" t="s">
        <v>1097</v>
      </c>
      <c r="BQ15" s="373">
        <v>44927</v>
      </c>
      <c r="BR15" s="373">
        <v>45260</v>
      </c>
      <c r="BS15" s="374">
        <v>11</v>
      </c>
      <c r="BT15" s="758">
        <v>45033</v>
      </c>
      <c r="BU15" s="760" t="s">
        <v>2709</v>
      </c>
      <c r="BV15" s="794">
        <v>0.33329999999999999</v>
      </c>
      <c r="BW15" s="758" t="s">
        <v>2343</v>
      </c>
      <c r="BX15" s="758"/>
      <c r="BY15" s="791" t="s">
        <v>2708</v>
      </c>
      <c r="BZ15" s="758" t="s">
        <v>2343</v>
      </c>
      <c r="CA15" s="789"/>
      <c r="CB15" s="791" t="s">
        <v>2708</v>
      </c>
      <c r="CC15" s="758" t="s">
        <v>4076</v>
      </c>
      <c r="CD15" s="760" t="s">
        <v>4074</v>
      </c>
      <c r="CE15" s="794" t="s">
        <v>4077</v>
      </c>
      <c r="CF15" s="758" t="s">
        <v>2343</v>
      </c>
      <c r="CG15" s="758"/>
      <c r="CH15" s="791" t="s">
        <v>2708</v>
      </c>
      <c r="CI15" s="758" t="s">
        <v>2343</v>
      </c>
      <c r="CJ15" s="789"/>
      <c r="CK15" s="791" t="s">
        <v>2708</v>
      </c>
      <c r="CL15" s="141"/>
      <c r="CM15" s="142"/>
      <c r="CN15" s="143"/>
      <c r="CO15" s="141"/>
      <c r="CP15" s="141"/>
      <c r="CQ15" s="142"/>
      <c r="CR15" s="142"/>
      <c r="CS15" s="142"/>
      <c r="CT15" s="142"/>
      <c r="CU15" s="147"/>
      <c r="CV15" s="147"/>
    </row>
    <row r="16" spans="1:103" s="148" customFormat="1" ht="160" customHeight="1">
      <c r="A16" s="1348"/>
      <c r="B16" s="1336"/>
      <c r="C16" s="1277"/>
      <c r="D16" s="1317"/>
      <c r="E16" s="1317"/>
      <c r="F16" s="1274"/>
      <c r="G16" s="1317"/>
      <c r="H16" s="1317"/>
      <c r="I16" s="1280"/>
      <c r="J16" s="1326"/>
      <c r="K16" s="1329"/>
      <c r="L16" s="1329">
        <f>IF(NOT(ISERROR(MATCH(K16,_xlfn.ANCHORARRAY(F27),0))),J29&amp;"Por favor no seleccionar los criterios de impacto",K16)</f>
        <v>0</v>
      </c>
      <c r="M16" s="1280"/>
      <c r="N16" s="1326"/>
      <c r="O16" s="1334"/>
      <c r="P16" s="371">
        <v>2</v>
      </c>
      <c r="Q16" s="274" t="s">
        <v>2032</v>
      </c>
      <c r="R16" s="139" t="str">
        <f t="shared" si="0"/>
        <v>Probabilidad</v>
      </c>
      <c r="S16" s="397" t="s">
        <v>100</v>
      </c>
      <c r="T16" s="97" t="s">
        <v>316</v>
      </c>
      <c r="U16" s="189" t="str">
        <f t="shared" si="1"/>
        <v>40%</v>
      </c>
      <c r="V16" s="97" t="s">
        <v>317</v>
      </c>
      <c r="W16" s="97" t="s">
        <v>318</v>
      </c>
      <c r="X16" s="97" t="s">
        <v>319</v>
      </c>
      <c r="Y16" s="140">
        <f>IFERROR(IF(AND(R15="Probabilidad",R16="Probabilidad"),(AA15-(+AA15*U16)),IF(R16="Probabilidad",(J15-(+J15*U16)),IF(R16="Impacto",AA15,""))),"")</f>
        <v>0.33600000000000002</v>
      </c>
      <c r="Z16" s="194" t="str">
        <f t="shared" si="2"/>
        <v>Baja</v>
      </c>
      <c r="AA16" s="195">
        <f>+Y16</f>
        <v>0.33600000000000002</v>
      </c>
      <c r="AB16" s="194" t="str">
        <f t="shared" si="4"/>
        <v>Mayor</v>
      </c>
      <c r="AC16" s="195">
        <f>IFERROR(IF(AND(R15="Impacto",R16="Impacto"),(AC15-(+AC15*U16)),IF(R16="Impacto",($N$15-(+$N$15*U16)),IF(R16="Probabilidad",AC15,""))),"")</f>
        <v>0.8</v>
      </c>
      <c r="AD16" s="196" t="str">
        <f>IFERROR(IF(OR(AND(Z16="Muy Baja",AB16="Leve"),AND(Z16="Muy Baja",AB16="Menor"),AND(Z16="Baja",AB16="Leve")),"Bajo",IF(OR(AND(Z16="Muy baja",AB16="Moderado"),AND(Z16="Baja",AB16="Menor"),AND(Z16="Baja",AB16="Moderado"),AND(Z16="Media",AB16="Leve"),AND(Z16="Media",AB16="Menor"),AND(Z16="Media",AB16="Moderado"),AND(Z16="Alta",AB16="Leve"),AND(Z16="Alta",AB16="Menor")),"Moderado",IF(OR(AND(Z16="Muy Baja",AB16="Mayor"),AND(Z16="Baja",AB16="Mayor"),AND(Z16="Media",AB16="Mayor"),AND(Z16="Alta",AB16="Moderado"),AND(Z16="Alta",AB16="Mayor"),AND(Z16="Muy Alta",AB16="Leve"),AND(Z16="Muy Alta",AB16="Menor"),AND(Z16="Muy Alta",AB16="Moderado"),AND(Z16="Muy Alta",AB16="Mayor")),"Alto",IF(OR(AND(Z16="Muy Baja",AB16="Catastrófico"),AND(Z16="Baja",AB16="Catastrófico"),AND(Z16="Media",AB16="Catastrófico"),AND(Z16="Alta",AB16="Catastrófico"),AND(Z16="Muy Alta",AB16="Catastrófico")),"Extremo","")))),"")</f>
        <v>Alto</v>
      </c>
      <c r="AE16" s="1271"/>
      <c r="AF16" s="234">
        <v>45030</v>
      </c>
      <c r="AG16" s="756" t="s">
        <v>2706</v>
      </c>
      <c r="AH16" s="738"/>
      <c r="AI16" s="738" t="s">
        <v>2343</v>
      </c>
      <c r="AJ16" s="235" t="s">
        <v>2705</v>
      </c>
      <c r="AK16" s="738"/>
      <c r="AL16" s="738" t="s">
        <v>2343</v>
      </c>
      <c r="AM16" s="738" t="s">
        <v>2631</v>
      </c>
      <c r="AN16" s="758" t="s">
        <v>2343</v>
      </c>
      <c r="AO16" s="808"/>
      <c r="AP16" s="760" t="s">
        <v>2708</v>
      </c>
      <c r="AQ16" s="681" t="s">
        <v>4073</v>
      </c>
      <c r="AR16" s="756" t="s">
        <v>4072</v>
      </c>
      <c r="AS16" s="235"/>
      <c r="AT16" s="738" t="s">
        <v>2343</v>
      </c>
      <c r="AU16" s="235" t="s">
        <v>2705</v>
      </c>
      <c r="AV16" s="738"/>
      <c r="AW16" s="738" t="s">
        <v>2343</v>
      </c>
      <c r="AX16" s="740" t="s">
        <v>2631</v>
      </c>
      <c r="AY16" s="758" t="s">
        <v>2343</v>
      </c>
      <c r="AZ16" s="808"/>
      <c r="BA16" s="760" t="s">
        <v>2708</v>
      </c>
      <c r="BB16" s="141"/>
      <c r="BC16" s="142"/>
      <c r="BD16" s="235"/>
      <c r="BE16" s="235"/>
      <c r="BF16" s="235"/>
      <c r="BG16" s="235"/>
      <c r="BH16" s="235"/>
      <c r="BI16" s="235"/>
      <c r="BJ16" s="141"/>
      <c r="BK16" s="141"/>
      <c r="BL16" s="142"/>
      <c r="BM16" s="94" t="s">
        <v>2034</v>
      </c>
      <c r="BN16" s="581">
        <v>0.5</v>
      </c>
      <c r="BO16" s="582" t="s">
        <v>2035</v>
      </c>
      <c r="BP16" s="371" t="s">
        <v>1097</v>
      </c>
      <c r="BQ16" s="373">
        <v>44927</v>
      </c>
      <c r="BR16" s="373">
        <v>45260</v>
      </c>
      <c r="BS16" s="583">
        <v>3</v>
      </c>
      <c r="BT16" s="758">
        <v>45033</v>
      </c>
      <c r="BU16" s="760" t="s">
        <v>2710</v>
      </c>
      <c r="BV16" s="794">
        <v>0.33329999999999999</v>
      </c>
      <c r="BW16" s="758" t="s">
        <v>2343</v>
      </c>
      <c r="BX16" s="758"/>
      <c r="BY16" s="791" t="s">
        <v>2708</v>
      </c>
      <c r="BZ16" s="758" t="s">
        <v>2343</v>
      </c>
      <c r="CA16" s="789"/>
      <c r="CB16" s="791" t="s">
        <v>2708</v>
      </c>
      <c r="CC16" s="758" t="s">
        <v>4076</v>
      </c>
      <c r="CD16" s="760" t="s">
        <v>4075</v>
      </c>
      <c r="CE16" s="794" t="s">
        <v>4077</v>
      </c>
      <c r="CF16" s="758" t="s">
        <v>2343</v>
      </c>
      <c r="CG16" s="758"/>
      <c r="CH16" s="791" t="s">
        <v>2708</v>
      </c>
      <c r="CI16" s="758" t="s">
        <v>2343</v>
      </c>
      <c r="CJ16" s="789"/>
      <c r="CK16" s="791" t="s">
        <v>2708</v>
      </c>
      <c r="CL16" s="141"/>
      <c r="CM16" s="142"/>
      <c r="CN16" s="143"/>
      <c r="CO16" s="141"/>
      <c r="CP16" s="141"/>
      <c r="CQ16" s="142"/>
      <c r="CR16" s="142"/>
      <c r="CS16" s="142"/>
      <c r="CT16" s="142"/>
      <c r="CU16" s="147"/>
      <c r="CV16" s="147"/>
    </row>
    <row r="17" spans="1:100" s="148" customFormat="1" ht="160" customHeight="1">
      <c r="A17" s="1348"/>
      <c r="B17" s="1336"/>
      <c r="C17" s="1277"/>
      <c r="D17" s="1317"/>
      <c r="E17" s="1317"/>
      <c r="F17" s="1274"/>
      <c r="G17" s="1317"/>
      <c r="H17" s="1317"/>
      <c r="I17" s="1280"/>
      <c r="J17" s="1326"/>
      <c r="K17" s="1329"/>
      <c r="L17" s="1329">
        <f>IF(NOT(ISERROR(MATCH(K17,_xlfn.ANCHORARRAY(F28),0))),J30&amp;"Por favor no seleccionar los criterios de impacto",K17)</f>
        <v>0</v>
      </c>
      <c r="M17" s="1280"/>
      <c r="N17" s="1326"/>
      <c r="O17" s="1334"/>
      <c r="P17" s="371">
        <v>3</v>
      </c>
      <c r="Q17" s="274" t="s">
        <v>2033</v>
      </c>
      <c r="R17" s="139" t="str">
        <f t="shared" si="0"/>
        <v>Impacto</v>
      </c>
      <c r="S17" s="97" t="s">
        <v>327</v>
      </c>
      <c r="T17" s="97" t="s">
        <v>316</v>
      </c>
      <c r="U17" s="189" t="str">
        <f t="shared" si="1"/>
        <v>25%</v>
      </c>
      <c r="V17" s="97" t="s">
        <v>317</v>
      </c>
      <c r="W17" s="97" t="s">
        <v>318</v>
      </c>
      <c r="X17" s="97" t="s">
        <v>319</v>
      </c>
      <c r="Y17" s="140">
        <f>IFERROR(IF(AND(R16="Probabilidad",R17="Probabilidad"),(AA16-(+AA16*U17)),IF(R17="Probabilidad",(J16-(+J16*U17)),IF(R17="Impacto",AA16,""))),"")</f>
        <v>0.33600000000000002</v>
      </c>
      <c r="Z17" s="113" t="str">
        <f t="shared" si="2"/>
        <v>Baja</v>
      </c>
      <c r="AA17" s="189">
        <f t="shared" ref="AA17:AA56" si="6">+Y17</f>
        <v>0.33600000000000002</v>
      </c>
      <c r="AB17" s="113" t="str">
        <f t="shared" si="4"/>
        <v>Moderado</v>
      </c>
      <c r="AC17" s="189">
        <f>IFERROR(IF(AND(R16="Impacto",R17="Impacto"),(AC16-(+AC16*U17)),IF(AND(R16="Probabilidad",R17="Impacto"),(AC15-(+AC15*U17)),IF(R17="Probabilidad",AC16,""))),"")</f>
        <v>0.60000000000000009</v>
      </c>
      <c r="AD17" s="113" t="str">
        <f t="shared" ref="AD17:AD56" si="7">IFERROR(IF(OR(AND(Z17="Muy Baja",AB17="Leve"),AND(Z17="Muy Baja",AB17="Menor"),AND(Z17="Baja",AB17="Leve")),"Bajo",IF(OR(AND(Z17="Muy baja",AB17="Moderado"),AND(Z17="Baja",AB17="Menor"),AND(Z17="Baja",AB17="Moderado"),AND(Z17="Media",AB17="Leve"),AND(Z17="Media",AB17="Menor"),AND(Z17="Media",AB17="Moderado"),AND(Z17="Alta",AB17="Leve"),AND(Z17="Alta",AB17="Menor")),"Moderado",IF(OR(AND(Z17="Muy Baja",AB17="Mayor"),AND(Z17="Baja",AB17="Mayor"),AND(Z17="Media",AB17="Mayor"),AND(Z17="Alta",AB17="Moderado"),AND(Z17="Alta",AB17="Mayor"),AND(Z17="Muy Alta",AB17="Leve"),AND(Z17="Muy Alta",AB17="Menor"),AND(Z17="Muy Alta",AB17="Moderado"),AND(Z17="Muy Alta",AB17="Mayor")),"Alto",IF(OR(AND(Z17="Muy Baja",AB17="Catastrófico"),AND(Z17="Baja",AB17="Catastrófico"),AND(Z17="Media",AB17="Catastrófico"),AND(Z17="Alta",AB17="Catastrófico"),AND(Z17="Muy Alta",AB17="Catastrófico")),"Extremo","")))),"")</f>
        <v>Moderado</v>
      </c>
      <c r="AE17" s="1271"/>
      <c r="AF17" s="234">
        <v>45030</v>
      </c>
      <c r="AG17" s="756" t="s">
        <v>2707</v>
      </c>
      <c r="AH17" s="235"/>
      <c r="AI17" s="738"/>
      <c r="AJ17" s="807"/>
      <c r="AK17" s="235"/>
      <c r="AL17" s="738"/>
      <c r="AM17" s="738"/>
      <c r="AN17" s="758"/>
      <c r="AO17" s="808"/>
      <c r="AP17" s="760"/>
      <c r="AQ17" s="681" t="s">
        <v>4073</v>
      </c>
      <c r="AR17" s="756" t="s">
        <v>2707</v>
      </c>
      <c r="AS17" s="235"/>
      <c r="AT17" s="235"/>
      <c r="AU17" s="235"/>
      <c r="AV17" s="235"/>
      <c r="AW17" s="235"/>
      <c r="AX17" s="235"/>
      <c r="AY17" s="141"/>
      <c r="AZ17" s="141"/>
      <c r="BA17" s="142"/>
      <c r="BB17" s="141"/>
      <c r="BC17" s="142"/>
      <c r="BD17" s="235"/>
      <c r="BE17" s="235"/>
      <c r="BF17" s="235"/>
      <c r="BG17" s="235"/>
      <c r="BH17" s="235"/>
      <c r="BI17" s="235"/>
      <c r="BJ17" s="141"/>
      <c r="BK17" s="141"/>
      <c r="BL17" s="142"/>
      <c r="BM17" s="94"/>
      <c r="BN17" s="532"/>
      <c r="BO17" s="535"/>
      <c r="BP17" s="534"/>
      <c r="BQ17" s="163"/>
      <c r="BR17" s="163"/>
      <c r="BS17" s="534"/>
      <c r="BT17" s="141"/>
      <c r="BU17" s="142"/>
      <c r="BV17" s="143"/>
      <c r="BW17" s="141"/>
      <c r="BX17" s="141"/>
      <c r="BY17" s="142"/>
      <c r="BZ17" s="142"/>
      <c r="CA17" s="142"/>
      <c r="CB17" s="142"/>
      <c r="CC17" s="141"/>
      <c r="CD17" s="142"/>
      <c r="CE17" s="143"/>
      <c r="CF17" s="141"/>
      <c r="CG17" s="141"/>
      <c r="CH17" s="142"/>
      <c r="CI17" s="142"/>
      <c r="CJ17" s="142"/>
      <c r="CK17" s="142"/>
      <c r="CL17" s="141"/>
      <c r="CM17" s="142"/>
      <c r="CN17" s="143"/>
      <c r="CO17" s="141"/>
      <c r="CP17" s="141"/>
      <c r="CQ17" s="142"/>
      <c r="CR17" s="142"/>
      <c r="CS17" s="142"/>
      <c r="CT17" s="142"/>
      <c r="CU17" s="147"/>
      <c r="CV17" s="147"/>
    </row>
    <row r="18" spans="1:100" s="148" customFormat="1" ht="37" customHeight="1">
      <c r="A18" s="1348"/>
      <c r="B18" s="1336"/>
      <c r="C18" s="1277"/>
      <c r="D18" s="1317"/>
      <c r="E18" s="1317"/>
      <c r="F18" s="1274"/>
      <c r="G18" s="1317"/>
      <c r="H18" s="1317"/>
      <c r="I18" s="1280"/>
      <c r="J18" s="1326"/>
      <c r="K18" s="1329"/>
      <c r="L18" s="1329">
        <f>IF(NOT(ISERROR(MATCH(K18,_xlfn.ANCHORARRAY(F29),0))),J31&amp;"Por favor no seleccionar los criterios de impacto",K18)</f>
        <v>0</v>
      </c>
      <c r="M18" s="1280"/>
      <c r="N18" s="1326"/>
      <c r="O18" s="1334"/>
      <c r="P18" s="184"/>
      <c r="Q18" s="94"/>
      <c r="R18" s="139" t="str">
        <f t="shared" si="0"/>
        <v/>
      </c>
      <c r="S18" s="97"/>
      <c r="T18" s="97"/>
      <c r="U18" s="189" t="str">
        <f t="shared" si="1"/>
        <v/>
      </c>
      <c r="V18" s="97"/>
      <c r="W18" s="97"/>
      <c r="X18" s="97"/>
      <c r="Y18" s="140" t="str">
        <f>IFERROR(IF(AND(R17="Probabilidad",R18="Probabilidad"),(AA17-(+AA17*U18)),IF(R18="Probabilidad",(J17-(+J17*U18)),IF(R18="Impacto",AA17,""))),"")</f>
        <v/>
      </c>
      <c r="Z18" s="113" t="str">
        <f t="shared" si="2"/>
        <v/>
      </c>
      <c r="AA18" s="189" t="str">
        <f t="shared" si="6"/>
        <v/>
      </c>
      <c r="AB18" s="113" t="str">
        <f t="shared" si="4"/>
        <v/>
      </c>
      <c r="AC18" s="189" t="str">
        <f>IFERROR(IF(AND(R17="Impacto",R18="Impacto"),(AC17-(+AC17*U18)),IF(AND(R17="Probabilidad",R18="Impacto"),(AC16-(+AC16*U18)),IF(R18="Probabilidad",AC17,""))),"")</f>
        <v/>
      </c>
      <c r="AD18" s="113" t="str">
        <f t="shared" si="7"/>
        <v/>
      </c>
      <c r="AE18" s="1271"/>
      <c r="AF18" s="141"/>
      <c r="AG18" s="142"/>
      <c r="AH18" s="235"/>
      <c r="AI18" s="235"/>
      <c r="AJ18" s="235"/>
      <c r="AK18" s="235"/>
      <c r="AL18" s="235"/>
      <c r="AM18" s="235"/>
      <c r="AN18" s="141"/>
      <c r="AO18" s="141"/>
      <c r="AP18" s="142"/>
      <c r="AQ18" s="681"/>
      <c r="AR18" s="142"/>
      <c r="AS18" s="235"/>
      <c r="AT18" s="235"/>
      <c r="AU18" s="235"/>
      <c r="AV18" s="235"/>
      <c r="AW18" s="235"/>
      <c r="AX18" s="235"/>
      <c r="AY18" s="141"/>
      <c r="AZ18" s="141"/>
      <c r="BA18" s="142"/>
      <c r="BB18" s="141"/>
      <c r="BC18" s="142"/>
      <c r="BD18" s="235"/>
      <c r="BE18" s="235"/>
      <c r="BF18" s="235"/>
      <c r="BG18" s="235"/>
      <c r="BH18" s="235"/>
      <c r="BI18" s="235"/>
      <c r="BJ18" s="141"/>
      <c r="BK18" s="141"/>
      <c r="BL18" s="142"/>
      <c r="BM18" s="184"/>
      <c r="BN18" s="224"/>
      <c r="BO18" s="146"/>
      <c r="BP18" s="184"/>
      <c r="BQ18" s="146"/>
      <c r="BR18" s="146"/>
      <c r="BS18" s="146"/>
      <c r="BT18" s="141"/>
      <c r="BU18" s="142"/>
      <c r="BV18" s="143"/>
      <c r="BW18" s="141"/>
      <c r="BX18" s="141"/>
      <c r="BY18" s="142"/>
      <c r="BZ18" s="142"/>
      <c r="CA18" s="142"/>
      <c r="CB18" s="142"/>
      <c r="CC18" s="141"/>
      <c r="CD18" s="142"/>
      <c r="CE18" s="143"/>
      <c r="CF18" s="141"/>
      <c r="CG18" s="141"/>
      <c r="CH18" s="142"/>
      <c r="CI18" s="142"/>
      <c r="CJ18" s="142"/>
      <c r="CK18" s="142"/>
      <c r="CL18" s="141"/>
      <c r="CM18" s="142"/>
      <c r="CN18" s="143"/>
      <c r="CO18" s="141"/>
      <c r="CP18" s="141"/>
      <c r="CQ18" s="142"/>
      <c r="CR18" s="142"/>
      <c r="CS18" s="142"/>
      <c r="CT18" s="142"/>
      <c r="CU18" s="147"/>
      <c r="CV18" s="147"/>
    </row>
    <row r="19" spans="1:100" s="148" customFormat="1" ht="37" customHeight="1">
      <c r="A19" s="1348"/>
      <c r="B19" s="1336"/>
      <c r="C19" s="1277"/>
      <c r="D19" s="1317"/>
      <c r="E19" s="1317"/>
      <c r="F19" s="1274"/>
      <c r="G19" s="1317"/>
      <c r="H19" s="1317"/>
      <c r="I19" s="1280"/>
      <c r="J19" s="1326"/>
      <c r="K19" s="1329"/>
      <c r="L19" s="1329">
        <f>IF(NOT(ISERROR(MATCH(K19,_xlfn.ANCHORARRAY(F30),0))),J32&amp;"Por favor no seleccionar los criterios de impacto",K19)</f>
        <v>0</v>
      </c>
      <c r="M19" s="1280"/>
      <c r="N19" s="1326"/>
      <c r="O19" s="1334"/>
      <c r="P19" s="184"/>
      <c r="Q19" s="94"/>
      <c r="R19" s="139" t="str">
        <f t="shared" si="0"/>
        <v/>
      </c>
      <c r="S19" s="97"/>
      <c r="T19" s="97"/>
      <c r="U19" s="189" t="str">
        <f t="shared" si="1"/>
        <v/>
      </c>
      <c r="V19" s="97"/>
      <c r="W19" s="97"/>
      <c r="X19" s="97"/>
      <c r="Y19" s="140" t="str">
        <f>IFERROR(IF(AND(R18="Probabilidad",R19="Probabilidad"),(AA18-(+AA18*U19)),IF(R19="Probabilidad",(J18-(+J18*U19)),IF(R19="Impacto",AA18,""))),"")</f>
        <v/>
      </c>
      <c r="Z19" s="113" t="str">
        <f t="shared" si="2"/>
        <v/>
      </c>
      <c r="AA19" s="189" t="str">
        <f t="shared" si="6"/>
        <v/>
      </c>
      <c r="AB19" s="113" t="str">
        <f t="shared" si="4"/>
        <v/>
      </c>
      <c r="AC19" s="189" t="str">
        <f>IFERROR(IF(AND(R18="Impacto",R19="Impacto"),(AC18-(+AC18*U19)),IF(AND(R18="Probabilidad",R19="Impacto"),(AC17-(+AC17*U19)),IF(R19="Probabilidad",AC18,""))),"")</f>
        <v/>
      </c>
      <c r="AD19" s="113" t="str">
        <f t="shared" si="7"/>
        <v/>
      </c>
      <c r="AE19" s="1271"/>
      <c r="AF19" s="141"/>
      <c r="AG19" s="142"/>
      <c r="AH19" s="235"/>
      <c r="AI19" s="235"/>
      <c r="AJ19" s="235"/>
      <c r="AK19" s="235"/>
      <c r="AL19" s="235"/>
      <c r="AM19" s="235"/>
      <c r="AN19" s="141"/>
      <c r="AO19" s="141"/>
      <c r="AP19" s="142"/>
      <c r="AQ19" s="681"/>
      <c r="AR19" s="142"/>
      <c r="AS19" s="235"/>
      <c r="AT19" s="235"/>
      <c r="AU19" s="235"/>
      <c r="AV19" s="235"/>
      <c r="AW19" s="235"/>
      <c r="AX19" s="235"/>
      <c r="AY19" s="141"/>
      <c r="AZ19" s="141"/>
      <c r="BA19" s="142"/>
      <c r="BB19" s="141"/>
      <c r="BC19" s="142"/>
      <c r="BD19" s="235"/>
      <c r="BE19" s="235"/>
      <c r="BF19" s="235"/>
      <c r="BG19" s="235"/>
      <c r="BH19" s="235"/>
      <c r="BI19" s="235"/>
      <c r="BJ19" s="141"/>
      <c r="BK19" s="141"/>
      <c r="BL19" s="142"/>
      <c r="BM19" s="184"/>
      <c r="BN19" s="224"/>
      <c r="BO19" s="146"/>
      <c r="BP19" s="184"/>
      <c r="BQ19" s="146"/>
      <c r="BR19" s="146"/>
      <c r="BS19" s="146"/>
      <c r="BT19" s="141"/>
      <c r="BU19" s="142"/>
      <c r="BV19" s="143"/>
      <c r="BW19" s="141"/>
      <c r="BX19" s="141"/>
      <c r="BY19" s="142"/>
      <c r="BZ19" s="142"/>
      <c r="CA19" s="142"/>
      <c r="CB19" s="142"/>
      <c r="CC19" s="141"/>
      <c r="CD19" s="142"/>
      <c r="CE19" s="143"/>
      <c r="CF19" s="141"/>
      <c r="CG19" s="141"/>
      <c r="CH19" s="142"/>
      <c r="CI19" s="142"/>
      <c r="CJ19" s="142"/>
      <c r="CK19" s="142"/>
      <c r="CL19" s="141"/>
      <c r="CM19" s="142"/>
      <c r="CN19" s="143"/>
      <c r="CO19" s="141"/>
      <c r="CP19" s="141"/>
      <c r="CQ19" s="142"/>
      <c r="CR19" s="142"/>
      <c r="CS19" s="142"/>
      <c r="CT19" s="142"/>
      <c r="CU19" s="147"/>
      <c r="CV19" s="147"/>
    </row>
    <row r="20" spans="1:100" s="148" customFormat="1" ht="37" customHeight="1" thickBot="1">
      <c r="A20" s="1349"/>
      <c r="B20" s="1337"/>
      <c r="C20" s="1278"/>
      <c r="D20" s="1317"/>
      <c r="E20" s="1317"/>
      <c r="F20" s="1274"/>
      <c r="G20" s="1342"/>
      <c r="H20" s="1342"/>
      <c r="I20" s="1281"/>
      <c r="J20" s="1327"/>
      <c r="K20" s="1330"/>
      <c r="L20" s="1330">
        <f>IF(NOT(ISERROR(MATCH(K20,_xlfn.ANCHORARRAY(F31),0))),J33&amp;"Por favor no seleccionar los criterios de impacto",K20)</f>
        <v>0</v>
      </c>
      <c r="M20" s="1281"/>
      <c r="N20" s="1327"/>
      <c r="O20" s="1335"/>
      <c r="P20" s="185"/>
      <c r="Q20" s="95"/>
      <c r="R20" s="153" t="str">
        <f t="shared" si="0"/>
        <v/>
      </c>
      <c r="S20" s="150"/>
      <c r="T20" s="150"/>
      <c r="U20" s="187" t="str">
        <f t="shared" si="1"/>
        <v/>
      </c>
      <c r="V20" s="150"/>
      <c r="W20" s="150"/>
      <c r="X20" s="150"/>
      <c r="Y20" s="151" t="str">
        <f>IFERROR(IF(AND(R19="Probabilidad",R20="Probabilidad"),(AA19-(+AA19*U20)),IF(R20="Probabilidad",(J19-(+J19*U20)),IF(R20="Impacto",AA19,""))),"")</f>
        <v/>
      </c>
      <c r="Z20" s="114" t="str">
        <f t="shared" si="2"/>
        <v/>
      </c>
      <c r="AA20" s="187" t="str">
        <f t="shared" si="6"/>
        <v/>
      </c>
      <c r="AB20" s="114" t="str">
        <f t="shared" si="4"/>
        <v/>
      </c>
      <c r="AC20" s="187" t="str">
        <f>IFERROR(IF(AND(R19="Impacto",R20="Impacto"),(AC19-(+AC19*U20)),IF(AND(R19="Probabilidad",R20="Impacto"),(AC18-(+AC18*U20)),IF(R20="Probabilidad",AC19,""))),"")</f>
        <v/>
      </c>
      <c r="AD20" s="114" t="str">
        <f t="shared" si="7"/>
        <v/>
      </c>
      <c r="AE20" s="1272"/>
      <c r="AF20" s="141"/>
      <c r="AG20" s="142"/>
      <c r="AH20" s="235"/>
      <c r="AI20" s="235"/>
      <c r="AJ20" s="235"/>
      <c r="AK20" s="235"/>
      <c r="AL20" s="235"/>
      <c r="AM20" s="235"/>
      <c r="AN20" s="141"/>
      <c r="AO20" s="141"/>
      <c r="AP20" s="142"/>
      <c r="AQ20" s="681"/>
      <c r="AR20" s="142"/>
      <c r="AS20" s="235"/>
      <c r="AT20" s="235"/>
      <c r="AU20" s="235"/>
      <c r="AV20" s="235"/>
      <c r="AW20" s="235"/>
      <c r="AX20" s="235"/>
      <c r="AY20" s="141"/>
      <c r="AZ20" s="141"/>
      <c r="BA20" s="142"/>
      <c r="BB20" s="141"/>
      <c r="BC20" s="142"/>
      <c r="BD20" s="235"/>
      <c r="BE20" s="235"/>
      <c r="BF20" s="235"/>
      <c r="BG20" s="235"/>
      <c r="BH20" s="235"/>
      <c r="BI20" s="235"/>
      <c r="BJ20" s="141"/>
      <c r="BK20" s="141"/>
      <c r="BL20" s="142"/>
      <c r="BM20" s="184"/>
      <c r="BN20" s="224"/>
      <c r="BO20" s="146"/>
      <c r="BP20" s="184"/>
      <c r="BQ20" s="146"/>
      <c r="BR20" s="146"/>
      <c r="BS20" s="146"/>
      <c r="BT20" s="141"/>
      <c r="BU20" s="142"/>
      <c r="BV20" s="143"/>
      <c r="BW20" s="141"/>
      <c r="BX20" s="141"/>
      <c r="BY20" s="142"/>
      <c r="BZ20" s="142"/>
      <c r="CA20" s="142"/>
      <c r="CB20" s="142"/>
      <c r="CC20" s="141"/>
      <c r="CD20" s="142"/>
      <c r="CE20" s="143"/>
      <c r="CF20" s="141"/>
      <c r="CG20" s="141"/>
      <c r="CH20" s="142"/>
      <c r="CI20" s="142"/>
      <c r="CJ20" s="142"/>
      <c r="CK20" s="142"/>
      <c r="CL20" s="141"/>
      <c r="CM20" s="142"/>
      <c r="CN20" s="143"/>
      <c r="CO20" s="141"/>
      <c r="CP20" s="141"/>
      <c r="CQ20" s="142"/>
      <c r="CR20" s="142"/>
      <c r="CS20" s="142"/>
      <c r="CT20" s="142"/>
      <c r="CU20" s="147"/>
      <c r="CV20" s="147"/>
    </row>
    <row r="21" spans="1:100" s="148" customFormat="1" ht="212" customHeight="1" thickBot="1">
      <c r="A21" s="1347">
        <v>3</v>
      </c>
      <c r="B21" s="1336" t="s">
        <v>152</v>
      </c>
      <c r="C21" s="1277" t="s">
        <v>281</v>
      </c>
      <c r="D21" s="1317" t="s">
        <v>1098</v>
      </c>
      <c r="E21" s="1317" t="s">
        <v>1099</v>
      </c>
      <c r="F21" s="1317" t="s">
        <v>1100</v>
      </c>
      <c r="G21" s="1341" t="s">
        <v>286</v>
      </c>
      <c r="H21" s="1343">
        <v>365</v>
      </c>
      <c r="I21" s="1279" t="str">
        <f>IF(H21&lt;=0,"",IF(H21&lt;=2,"Muy Baja",IF(H21&lt;=24,"Baja",IF(H21&lt;=500,"Media",IF(H21&lt;=5000,"Alta","Muy Alta")))))</f>
        <v>Media</v>
      </c>
      <c r="J21" s="1325">
        <f>IF(I21="","",IF(I21="Muy Baja",0.2,IF(I21="Baja",0.4,IF(I21="Media",0.6,IF(I21="Alta",0.8,IF(I21="Muy Alta",1,))))))</f>
        <v>0.6</v>
      </c>
      <c r="K21" s="1328" t="s">
        <v>312</v>
      </c>
      <c r="L21" s="1331" t="str">
        <f>IF(NOT(ISERROR(MATCH(K21,'[3]Tabla Impacto'!$B$221:$B$223,0))),'[3]Tabla Impacto'!$F$223&amp;"Por favor no seleccionar los criterios de impacto(Afectación Económica o presupuestal y Pérdida Reputacional)",K21)</f>
        <v xml:space="preserve">     El riesgo afecta la imagen de de la entidad con efecto publicitario sostenido a nivel de sector administrativo, nivel departamental o municipal</v>
      </c>
      <c r="M21" s="1332" t="str">
        <f>IF(OR(K21='Tabla Impacto'!$C$11,K21='Tabla Impacto'!$D$11),"Leve",IF(OR(K21='Tabla Impacto'!$C$12,K21='Tabla Impacto'!$D$12),"Menor",IF(OR(K21='Tabla Impacto'!$C$13,K21='Tabla Impacto'!$D$13),"Moderado",IF(OR(K21='Tabla Impacto'!$C$14,K21='Tabla Impacto'!$D$14),"Mayor",IF(OR(K21='Tabla Impacto'!$C$15,K21='Tabla Impacto'!$D$15),"Catastrófico","")))))</f>
        <v>Mayor</v>
      </c>
      <c r="N21" s="1325">
        <f>IF(M21="","",IF(M21="Leve",0.2,IF(M21="Menor",0.4,IF(M21="Moderado",0.6,IF(M21="Mayor",0.8,IF(M21="Catastrófico",1,))))))</f>
        <v>0.8</v>
      </c>
      <c r="O21" s="1333" t="str">
        <f>IF(OR(AND(I21="Muy Baja",M21="Leve"),AND(I21="Muy Baja",M21="Menor"),AND(I21="Baja",M21="Leve")),"Bajo",IF(OR(AND(I21="Muy baja",M21="Moderado"),AND(I21="Baja",M21="Menor"),AND(I21="Baja",M21="Moderado"),AND(I21="Media",M21="Leve"),AND(I21="Media",M21="Menor"),AND(I21="Media",M21="Moderado"),AND(I21="Alta",M21="Leve"),AND(I21="Alta",M21="Menor")),"Moderado",IF(OR(AND(I21="Muy Baja",M21="Mayor"),AND(I21="Baja",M21="Mayor"),AND(I21="Media",M21="Mayor"),AND(I21="Alta",M21="Moderado"),AND(I21="Alta",M21="Mayor"),AND(I21="Muy Alta",M21="Leve"),AND(I21="Muy Alta",M21="Menor"),AND(I21="Muy Alta",M21="Moderado"),AND(I21="Muy Alta",M21="Mayor")),"Alto",IF(OR(AND(I21="Muy Baja",M21="Catastrófico"),AND(I21="Baja",M21="Catastrófico"),AND(I21="Media",M21="Catastrófico"),AND(I21="Alta",M21="Catastrófico"),AND(I21="Muy Alta",M21="Catastrófico")),"Extremo",""))))</f>
        <v>Alto</v>
      </c>
      <c r="P21" s="184">
        <v>1</v>
      </c>
      <c r="Q21" s="94" t="s">
        <v>2280</v>
      </c>
      <c r="R21" s="139" t="str">
        <f t="shared" si="0"/>
        <v>Probabilidad</v>
      </c>
      <c r="S21" s="365" t="s">
        <v>145</v>
      </c>
      <c r="T21" s="97" t="s">
        <v>316</v>
      </c>
      <c r="U21" s="189" t="str">
        <f t="shared" si="1"/>
        <v>30%</v>
      </c>
      <c r="V21" s="97" t="s">
        <v>317</v>
      </c>
      <c r="W21" s="97" t="s">
        <v>318</v>
      </c>
      <c r="X21" s="97" t="s">
        <v>319</v>
      </c>
      <c r="Y21" s="140">
        <f>IFERROR(IF(R21="Probabilidad",(J21-(+J21*U21)),IF(R21="Impacto",J21,"")),"")</f>
        <v>0.42</v>
      </c>
      <c r="Z21" s="113" t="str">
        <f t="shared" si="2"/>
        <v>Media</v>
      </c>
      <c r="AA21" s="189">
        <f t="shared" si="6"/>
        <v>0.42</v>
      </c>
      <c r="AB21" s="113" t="str">
        <f t="shared" si="4"/>
        <v>Mayor</v>
      </c>
      <c r="AC21" s="189">
        <f>IFERROR(IF(R21="Impacto",(N21-(+N21*U21)),IF(R21="Probabilidad",N21,"")),"")</f>
        <v>0.8</v>
      </c>
      <c r="AD21" s="113" t="str">
        <f t="shared" si="7"/>
        <v>Alto</v>
      </c>
      <c r="AE21" s="1271" t="s">
        <v>345</v>
      </c>
      <c r="AF21" s="790" t="s">
        <v>2632</v>
      </c>
      <c r="AG21" s="800" t="s">
        <v>2640</v>
      </c>
      <c r="AH21" s="235"/>
      <c r="AI21" s="235" t="s">
        <v>2343</v>
      </c>
      <c r="AJ21" s="235" t="s">
        <v>2642</v>
      </c>
      <c r="AK21" s="235"/>
      <c r="AL21" s="235" t="s">
        <v>2343</v>
      </c>
      <c r="AM21" s="235" t="s">
        <v>229</v>
      </c>
      <c r="AN21" s="758" t="s">
        <v>2343</v>
      </c>
      <c r="AO21" s="808"/>
      <c r="AP21" s="760" t="s">
        <v>2708</v>
      </c>
      <c r="AQ21" s="163" t="s">
        <v>3627</v>
      </c>
      <c r="AR21" s="155" t="s">
        <v>3628</v>
      </c>
      <c r="AS21" s="236"/>
      <c r="AT21" s="236" t="s">
        <v>3633</v>
      </c>
      <c r="AU21" s="236" t="s">
        <v>491</v>
      </c>
      <c r="AV21" s="236"/>
      <c r="AW21" s="236" t="s">
        <v>2343</v>
      </c>
      <c r="AX21" s="236" t="s">
        <v>491</v>
      </c>
      <c r="AY21" s="141"/>
      <c r="AZ21" s="141"/>
      <c r="BA21" s="142"/>
      <c r="BB21" s="141"/>
      <c r="BC21" s="142"/>
      <c r="BD21" s="235"/>
      <c r="BE21" s="235"/>
      <c r="BF21" s="235"/>
      <c r="BG21" s="235"/>
      <c r="BH21" s="235"/>
      <c r="BI21" s="235"/>
      <c r="BJ21" s="141"/>
      <c r="BK21" s="141"/>
      <c r="BL21" s="142"/>
      <c r="BM21" s="375" t="s">
        <v>1103</v>
      </c>
      <c r="BN21" s="367">
        <v>0.5</v>
      </c>
      <c r="BO21" s="369" t="s">
        <v>1104</v>
      </c>
      <c r="BP21" s="369" t="s">
        <v>1105</v>
      </c>
      <c r="BQ21" s="163">
        <v>44927</v>
      </c>
      <c r="BR21" s="163">
        <v>45260</v>
      </c>
      <c r="BS21" s="370">
        <v>1</v>
      </c>
      <c r="BT21" s="790" t="s">
        <v>2632</v>
      </c>
      <c r="BU21" s="756" t="s">
        <v>2650</v>
      </c>
      <c r="BV21" s="736" t="s">
        <v>2644</v>
      </c>
      <c r="BW21" s="758" t="s">
        <v>2343</v>
      </c>
      <c r="BX21" s="808"/>
      <c r="BY21" s="791" t="s">
        <v>2708</v>
      </c>
      <c r="BZ21" s="758" t="s">
        <v>2343</v>
      </c>
      <c r="CA21" s="808"/>
      <c r="CB21" s="791" t="s">
        <v>2708</v>
      </c>
      <c r="CC21" s="163" t="s">
        <v>3627</v>
      </c>
      <c r="CD21" s="155" t="s">
        <v>3636</v>
      </c>
      <c r="CE21" s="794" t="s">
        <v>3630</v>
      </c>
      <c r="CF21" s="141"/>
      <c r="CG21" s="141"/>
      <c r="CH21" s="142"/>
      <c r="CI21" s="142"/>
      <c r="CJ21" s="142"/>
      <c r="CK21" s="142"/>
      <c r="CL21" s="141"/>
      <c r="CM21" s="142"/>
      <c r="CN21" s="143"/>
      <c r="CO21" s="141"/>
      <c r="CP21" s="141"/>
      <c r="CQ21" s="142"/>
      <c r="CR21" s="142"/>
      <c r="CS21" s="142"/>
      <c r="CT21" s="142"/>
      <c r="CU21" s="147"/>
      <c r="CV21" s="147"/>
    </row>
    <row r="22" spans="1:100" s="148" customFormat="1" ht="160" customHeight="1">
      <c r="A22" s="1348"/>
      <c r="B22" s="1336"/>
      <c r="C22" s="1277"/>
      <c r="D22" s="1317"/>
      <c r="E22" s="1317"/>
      <c r="F22" s="1317"/>
      <c r="G22" s="1317"/>
      <c r="H22" s="1317"/>
      <c r="I22" s="1280"/>
      <c r="J22" s="1326"/>
      <c r="K22" s="1329"/>
      <c r="L22" s="1329">
        <f>IF(NOT(ISERROR(MATCH(K22,_xlfn.ANCHORARRAY(F33),0))),J35&amp;"Por favor no seleccionar los criterios de impacto",K22)</f>
        <v>0</v>
      </c>
      <c r="M22" s="1280"/>
      <c r="N22" s="1326"/>
      <c r="O22" s="1334"/>
      <c r="P22" s="184">
        <v>2</v>
      </c>
      <c r="Q22" s="94" t="s">
        <v>1101</v>
      </c>
      <c r="R22" s="139" t="str">
        <f t="shared" si="0"/>
        <v>Probabilidad</v>
      </c>
      <c r="S22" s="397" t="s">
        <v>100</v>
      </c>
      <c r="T22" s="97" t="s">
        <v>316</v>
      </c>
      <c r="U22" s="189" t="str">
        <f t="shared" si="1"/>
        <v>40%</v>
      </c>
      <c r="V22" s="97" t="s">
        <v>317</v>
      </c>
      <c r="W22" s="97" t="s">
        <v>318</v>
      </c>
      <c r="X22" s="97" t="s">
        <v>319</v>
      </c>
      <c r="Y22" s="140">
        <f>IFERROR(IF(AND(R21="Probabilidad",R22="Probabilidad"),(AA21-(+AA21*U22)),IF(R22="Probabilidad",(J21-(+J21*U22)),IF(R22="Impacto",AA21,""))),"")</f>
        <v>0.252</v>
      </c>
      <c r="Z22" s="113" t="str">
        <f t="shared" si="2"/>
        <v>Baja</v>
      </c>
      <c r="AA22" s="189">
        <f t="shared" si="6"/>
        <v>0.252</v>
      </c>
      <c r="AB22" s="113" t="str">
        <f t="shared" si="4"/>
        <v>Mayor</v>
      </c>
      <c r="AC22" s="189">
        <f>IFERROR(IF(AND(R21="Impacto",R22="Impacto"),(AC21-(+AC21*U22)),IF(R22="Impacto",($N$21-(+$N$21*U22)),IF(R22="Probabilidad",AC21,""))),"")</f>
        <v>0.8</v>
      </c>
      <c r="AD22" s="113" t="str">
        <f t="shared" si="7"/>
        <v>Alto</v>
      </c>
      <c r="AE22" s="1271"/>
      <c r="AF22" s="790" t="s">
        <v>2632</v>
      </c>
      <c r="AG22" s="800" t="s">
        <v>2641</v>
      </c>
      <c r="AH22" s="235"/>
      <c r="AI22" s="235" t="s">
        <v>2343</v>
      </c>
      <c r="AJ22" s="235" t="s">
        <v>2643</v>
      </c>
      <c r="AK22" s="235"/>
      <c r="AL22" s="235"/>
      <c r="AM22" s="235"/>
      <c r="AN22" s="758" t="s">
        <v>2343</v>
      </c>
      <c r="AO22" s="808"/>
      <c r="AP22" s="760" t="s">
        <v>2708</v>
      </c>
      <c r="AQ22" s="163" t="s">
        <v>3627</v>
      </c>
      <c r="AR22" s="155" t="s">
        <v>3632</v>
      </c>
      <c r="AS22" s="236"/>
      <c r="AT22" s="236" t="s">
        <v>3633</v>
      </c>
      <c r="AU22" s="236" t="s">
        <v>491</v>
      </c>
      <c r="AV22" s="235"/>
      <c r="AW22" s="235"/>
      <c r="AX22" s="235"/>
      <c r="AY22" s="141"/>
      <c r="AZ22" s="141"/>
      <c r="BA22" s="142"/>
      <c r="BB22" s="141"/>
      <c r="BC22" s="142"/>
      <c r="BD22" s="235"/>
      <c r="BE22" s="235"/>
      <c r="BF22" s="235"/>
      <c r="BG22" s="235"/>
      <c r="BH22" s="235"/>
      <c r="BI22" s="235"/>
      <c r="BJ22" s="141"/>
      <c r="BK22" s="141"/>
      <c r="BL22" s="142"/>
      <c r="BM22" s="375" t="s">
        <v>1106</v>
      </c>
      <c r="BN22" s="367">
        <v>0.5</v>
      </c>
      <c r="BO22" s="369" t="s">
        <v>1107</v>
      </c>
      <c r="BP22" s="369" t="s">
        <v>1105</v>
      </c>
      <c r="BQ22" s="163">
        <v>44927</v>
      </c>
      <c r="BR22" s="163">
        <v>45260</v>
      </c>
      <c r="BS22" s="370">
        <v>1</v>
      </c>
      <c r="BT22" s="790" t="s">
        <v>2632</v>
      </c>
      <c r="BU22" s="756" t="s">
        <v>2646</v>
      </c>
      <c r="BV22" s="736" t="s">
        <v>2645</v>
      </c>
      <c r="BW22" s="758" t="s">
        <v>2343</v>
      </c>
      <c r="BX22" s="808"/>
      <c r="BY22" s="760" t="s">
        <v>2711</v>
      </c>
      <c r="BZ22" s="758" t="s">
        <v>2343</v>
      </c>
      <c r="CA22" s="808"/>
      <c r="CB22" s="760" t="s">
        <v>2711</v>
      </c>
      <c r="CC22" s="163" t="s">
        <v>3627</v>
      </c>
      <c r="CD22" s="961" t="s">
        <v>3634</v>
      </c>
      <c r="CE22" s="794" t="s">
        <v>3635</v>
      </c>
      <c r="CF22" s="141"/>
      <c r="CG22" s="141"/>
      <c r="CH22" s="142"/>
      <c r="CI22" s="142"/>
      <c r="CJ22" s="142"/>
      <c r="CK22" s="142"/>
      <c r="CL22" s="141"/>
      <c r="CM22" s="142"/>
      <c r="CN22" s="143"/>
      <c r="CO22" s="141"/>
      <c r="CP22" s="141"/>
      <c r="CQ22" s="142"/>
      <c r="CR22" s="142"/>
      <c r="CS22" s="142"/>
      <c r="CT22" s="142"/>
      <c r="CU22" s="147"/>
      <c r="CV22" s="147"/>
    </row>
    <row r="23" spans="1:100" s="148" customFormat="1" ht="160" customHeight="1">
      <c r="A23" s="1348"/>
      <c r="B23" s="1336"/>
      <c r="C23" s="1277"/>
      <c r="D23" s="1317"/>
      <c r="E23" s="1317"/>
      <c r="F23" s="1317"/>
      <c r="G23" s="1317"/>
      <c r="H23" s="1317"/>
      <c r="I23" s="1280"/>
      <c r="J23" s="1326"/>
      <c r="K23" s="1329"/>
      <c r="L23" s="1329">
        <f>IF(NOT(ISERROR(MATCH(K23,_xlfn.ANCHORARRAY(F34),0))),J36&amp;"Por favor no seleccionar los criterios de impacto",K23)</f>
        <v>0</v>
      </c>
      <c r="M23" s="1280"/>
      <c r="N23" s="1326"/>
      <c r="O23" s="1334"/>
      <c r="P23" s="184">
        <v>3</v>
      </c>
      <c r="Q23" s="94" t="s">
        <v>1102</v>
      </c>
      <c r="R23" s="139" t="str">
        <f t="shared" si="0"/>
        <v>Impacto</v>
      </c>
      <c r="S23" s="97" t="s">
        <v>327</v>
      </c>
      <c r="T23" s="97" t="s">
        <v>316</v>
      </c>
      <c r="U23" s="189" t="str">
        <f t="shared" si="1"/>
        <v>25%</v>
      </c>
      <c r="V23" s="97" t="s">
        <v>334</v>
      </c>
      <c r="W23" s="97" t="s">
        <v>318</v>
      </c>
      <c r="X23" s="97" t="s">
        <v>319</v>
      </c>
      <c r="Y23" s="140">
        <f>IFERROR(IF(AND(R22="Probabilidad",R23="Probabilidad"),(AA22-(+AA22*U23)),IF(R23="Probabilidad",(J22-(+J22*U23)),IF(R23="Impacto",AA22,""))),"")</f>
        <v>0.252</v>
      </c>
      <c r="Z23" s="113" t="str">
        <f t="shared" si="2"/>
        <v>Baja</v>
      </c>
      <c r="AA23" s="189">
        <f t="shared" si="6"/>
        <v>0.252</v>
      </c>
      <c r="AB23" s="113" t="str">
        <f t="shared" si="4"/>
        <v>Moderado</v>
      </c>
      <c r="AC23" s="189">
        <f>IFERROR(IF(AND(R22="Impacto",R23="Impacto"),(AC22-(+AC22*U23)),IF(AND(R22="Probabilidad",R23="Impacto"),(AC21-(+AC21*U23)),IF(R23="Probabilidad",AC22,""))),"")</f>
        <v>0.60000000000000009</v>
      </c>
      <c r="AD23" s="113" t="str">
        <f t="shared" si="7"/>
        <v>Moderado</v>
      </c>
      <c r="AE23" s="1271"/>
      <c r="AF23" s="790" t="s">
        <v>2632</v>
      </c>
      <c r="AG23" s="756" t="s">
        <v>2635</v>
      </c>
      <c r="AH23" s="235"/>
      <c r="AI23" s="235"/>
      <c r="AJ23" s="235"/>
      <c r="AK23" s="235"/>
      <c r="AL23" s="235"/>
      <c r="AM23" s="235"/>
      <c r="AN23" s="790"/>
      <c r="AO23" s="755"/>
      <c r="AP23" s="756"/>
      <c r="AQ23" s="163" t="s">
        <v>3627</v>
      </c>
      <c r="AR23" s="155" t="s">
        <v>3629</v>
      </c>
      <c r="AS23" s="236"/>
      <c r="AT23" s="236" t="s">
        <v>3633</v>
      </c>
      <c r="AU23" s="236" t="s">
        <v>491</v>
      </c>
      <c r="AV23" s="235"/>
      <c r="AW23" s="235"/>
      <c r="AX23" s="235"/>
      <c r="AY23" s="141"/>
      <c r="AZ23" s="141"/>
      <c r="BA23" s="142"/>
      <c r="BB23" s="141"/>
      <c r="BC23" s="142"/>
      <c r="BD23" s="235"/>
      <c r="BE23" s="235"/>
      <c r="BF23" s="235"/>
      <c r="BG23" s="235"/>
      <c r="BH23" s="235"/>
      <c r="BI23" s="235"/>
      <c r="BJ23" s="141"/>
      <c r="BK23" s="141"/>
      <c r="BL23" s="142"/>
      <c r="BM23" s="184"/>
      <c r="BN23" s="224"/>
      <c r="BO23" s="146"/>
      <c r="BP23" s="184"/>
      <c r="BQ23" s="146"/>
      <c r="BR23" s="146"/>
      <c r="BS23" s="146"/>
      <c r="BT23" s="141"/>
      <c r="BU23" s="142"/>
      <c r="BV23" s="143"/>
      <c r="BW23" s="141"/>
      <c r="BX23" s="141"/>
      <c r="BY23" s="142"/>
      <c r="BZ23" s="142"/>
      <c r="CA23" s="142"/>
      <c r="CB23" s="142"/>
      <c r="CC23" s="141"/>
      <c r="CD23" s="142"/>
      <c r="CE23" s="143"/>
      <c r="CF23" s="141"/>
      <c r="CG23" s="141"/>
      <c r="CH23" s="142"/>
      <c r="CI23" s="142"/>
      <c r="CJ23" s="142"/>
      <c r="CK23" s="142"/>
      <c r="CL23" s="141"/>
      <c r="CM23" s="142"/>
      <c r="CN23" s="143"/>
      <c r="CO23" s="141"/>
      <c r="CP23" s="141"/>
      <c r="CQ23" s="142"/>
      <c r="CR23" s="142"/>
      <c r="CS23" s="142"/>
      <c r="CT23" s="142"/>
      <c r="CU23" s="147"/>
      <c r="CV23" s="147"/>
    </row>
    <row r="24" spans="1:100" s="148" customFormat="1" ht="31" customHeight="1">
      <c r="A24" s="1348"/>
      <c r="B24" s="1336"/>
      <c r="C24" s="1277"/>
      <c r="D24" s="1317"/>
      <c r="E24" s="1317"/>
      <c r="F24" s="1317"/>
      <c r="G24" s="1317"/>
      <c r="H24" s="1317"/>
      <c r="I24" s="1280"/>
      <c r="J24" s="1326"/>
      <c r="K24" s="1329"/>
      <c r="L24" s="1329">
        <f>IF(NOT(ISERROR(MATCH(K24,_xlfn.ANCHORARRAY(F35),0))),J37&amp;"Por favor no seleccionar los criterios de impacto",K24)</f>
        <v>0</v>
      </c>
      <c r="M24" s="1280"/>
      <c r="N24" s="1326"/>
      <c r="O24" s="1334"/>
      <c r="P24" s="184"/>
      <c r="Q24" s="94"/>
      <c r="R24" s="139" t="str">
        <f t="shared" si="0"/>
        <v/>
      </c>
      <c r="S24" s="97"/>
      <c r="T24" s="97"/>
      <c r="U24" s="189" t="str">
        <f t="shared" si="1"/>
        <v/>
      </c>
      <c r="V24" s="97"/>
      <c r="W24" s="97"/>
      <c r="X24" s="97"/>
      <c r="Y24" s="140" t="str">
        <f>IFERROR(IF(AND(R23="Probabilidad",R24="Probabilidad"),(AA23-(+AA23*U24)),IF(R24="Probabilidad",(J23-(+J23*U24)),IF(R24="Impacto",AA23,""))),"")</f>
        <v/>
      </c>
      <c r="Z24" s="113" t="str">
        <f t="shared" si="2"/>
        <v/>
      </c>
      <c r="AA24" s="189" t="str">
        <f t="shared" si="6"/>
        <v/>
      </c>
      <c r="AB24" s="113" t="str">
        <f t="shared" si="4"/>
        <v/>
      </c>
      <c r="AC24" s="189" t="str">
        <f>IFERROR(IF(AND(R23="Impacto",R24="Impacto"),(AC23-(+AC23*U24)),IF(AND(R23="Probabilidad",R24="Impacto"),(AC22-(+AC22*U24)),IF(R24="Probabilidad",AC23,""))),"")</f>
        <v/>
      </c>
      <c r="AD24" s="113" t="str">
        <f t="shared" si="7"/>
        <v/>
      </c>
      <c r="AE24" s="1271"/>
      <c r="AF24" s="141"/>
      <c r="AG24" s="142"/>
      <c r="AH24" s="235"/>
      <c r="AI24" s="235"/>
      <c r="AJ24" s="235"/>
      <c r="AK24" s="235"/>
      <c r="AL24" s="235"/>
      <c r="AM24" s="235"/>
      <c r="AN24" s="141"/>
      <c r="AO24" s="141"/>
      <c r="AP24" s="142"/>
      <c r="AQ24" s="681"/>
      <c r="AR24" s="142"/>
      <c r="AS24" s="235"/>
      <c r="AT24" s="235"/>
      <c r="AU24" s="235"/>
      <c r="AV24" s="235"/>
      <c r="AW24" s="235"/>
      <c r="AX24" s="235"/>
      <c r="AY24" s="141"/>
      <c r="AZ24" s="141"/>
      <c r="BA24" s="142"/>
      <c r="BB24" s="141"/>
      <c r="BC24" s="142"/>
      <c r="BD24" s="235"/>
      <c r="BE24" s="235"/>
      <c r="BF24" s="235"/>
      <c r="BG24" s="235"/>
      <c r="BH24" s="235"/>
      <c r="BI24" s="235"/>
      <c r="BJ24" s="141"/>
      <c r="BK24" s="141"/>
      <c r="BL24" s="142"/>
      <c r="BM24" s="184"/>
      <c r="BN24" s="224"/>
      <c r="BO24" s="146"/>
      <c r="BP24" s="184"/>
      <c r="BQ24" s="146"/>
      <c r="BR24" s="146"/>
      <c r="BS24" s="146"/>
      <c r="BT24" s="141"/>
      <c r="BU24" s="142"/>
      <c r="BV24" s="143"/>
      <c r="BW24" s="141"/>
      <c r="BX24" s="141"/>
      <c r="BY24" s="142"/>
      <c r="BZ24" s="142"/>
      <c r="CA24" s="142"/>
      <c r="CB24" s="142"/>
      <c r="CC24" s="141"/>
      <c r="CD24" s="142"/>
      <c r="CE24" s="143"/>
      <c r="CF24" s="141"/>
      <c r="CG24" s="141"/>
      <c r="CH24" s="142"/>
      <c r="CI24" s="142"/>
      <c r="CJ24" s="142"/>
      <c r="CK24" s="142"/>
      <c r="CL24" s="141"/>
      <c r="CM24" s="142"/>
      <c r="CN24" s="143"/>
      <c r="CO24" s="141"/>
      <c r="CP24" s="141"/>
      <c r="CQ24" s="142"/>
      <c r="CR24" s="142"/>
      <c r="CS24" s="142"/>
      <c r="CT24" s="142"/>
      <c r="CU24" s="147"/>
      <c r="CV24" s="147"/>
    </row>
    <row r="25" spans="1:100" s="148" customFormat="1" ht="31" customHeight="1">
      <c r="A25" s="1348"/>
      <c r="B25" s="1336"/>
      <c r="C25" s="1277"/>
      <c r="D25" s="1317"/>
      <c r="E25" s="1317"/>
      <c r="F25" s="1317"/>
      <c r="G25" s="1317"/>
      <c r="H25" s="1317"/>
      <c r="I25" s="1280"/>
      <c r="J25" s="1326"/>
      <c r="K25" s="1329"/>
      <c r="L25" s="1329">
        <f>IF(NOT(ISERROR(MATCH(K25,_xlfn.ANCHORARRAY(F36),0))),J38&amp;"Por favor no seleccionar los criterios de impacto",K25)</f>
        <v>0</v>
      </c>
      <c r="M25" s="1280"/>
      <c r="N25" s="1326"/>
      <c r="O25" s="1334"/>
      <c r="P25" s="184"/>
      <c r="Q25" s="94"/>
      <c r="R25" s="139" t="str">
        <f t="shared" si="0"/>
        <v/>
      </c>
      <c r="S25" s="97"/>
      <c r="T25" s="97"/>
      <c r="U25" s="189" t="str">
        <f t="shared" si="1"/>
        <v/>
      </c>
      <c r="V25" s="97"/>
      <c r="W25" s="97"/>
      <c r="X25" s="97"/>
      <c r="Y25" s="140" t="str">
        <f>IFERROR(IF(AND(R24="Probabilidad",R25="Probabilidad"),(AA24-(+AA24*U25)),IF(R25="Probabilidad",(J24-(+J24*U25)),IF(R25="Impacto",AA24,""))),"")</f>
        <v/>
      </c>
      <c r="Z25" s="113" t="str">
        <f t="shared" si="2"/>
        <v/>
      </c>
      <c r="AA25" s="189" t="str">
        <f t="shared" si="6"/>
        <v/>
      </c>
      <c r="AB25" s="113" t="str">
        <f t="shared" si="4"/>
        <v/>
      </c>
      <c r="AC25" s="189" t="str">
        <f>IFERROR(IF(AND(R24="Impacto",R25="Impacto"),(AC24-(+AC24*U25)),IF(AND(R24="Probabilidad",R25="Impacto"),(AC23-(+AC23*U25)),IF(R25="Probabilidad",AC24,""))),"")</f>
        <v/>
      </c>
      <c r="AD25" s="113" t="str">
        <f t="shared" si="7"/>
        <v/>
      </c>
      <c r="AE25" s="1271"/>
      <c r="AF25" s="141"/>
      <c r="AG25" s="142"/>
      <c r="AH25" s="235"/>
      <c r="AI25" s="235"/>
      <c r="AJ25" s="235"/>
      <c r="AK25" s="235"/>
      <c r="AL25" s="235"/>
      <c r="AM25" s="235"/>
      <c r="AN25" s="141"/>
      <c r="AO25" s="141"/>
      <c r="AP25" s="142"/>
      <c r="AQ25" s="681"/>
      <c r="AR25" s="142"/>
      <c r="AS25" s="235"/>
      <c r="AT25" s="235"/>
      <c r="AU25" s="235"/>
      <c r="AV25" s="235"/>
      <c r="AW25" s="235"/>
      <c r="AX25" s="235"/>
      <c r="AY25" s="141"/>
      <c r="AZ25" s="141"/>
      <c r="BA25" s="142"/>
      <c r="BB25" s="141"/>
      <c r="BC25" s="142"/>
      <c r="BD25" s="235"/>
      <c r="BE25" s="235"/>
      <c r="BF25" s="235"/>
      <c r="BG25" s="235"/>
      <c r="BH25" s="235"/>
      <c r="BI25" s="235"/>
      <c r="BJ25" s="141"/>
      <c r="BK25" s="141"/>
      <c r="BL25" s="142"/>
      <c r="BM25" s="184"/>
      <c r="BN25" s="224"/>
      <c r="BO25" s="146"/>
      <c r="BP25" s="184"/>
      <c r="BQ25" s="146"/>
      <c r="BR25" s="146"/>
      <c r="BS25" s="146"/>
      <c r="BT25" s="141"/>
      <c r="BU25" s="142"/>
      <c r="BV25" s="143"/>
      <c r="BW25" s="141"/>
      <c r="BX25" s="141"/>
      <c r="BY25" s="142"/>
      <c r="BZ25" s="142"/>
      <c r="CA25" s="142"/>
      <c r="CB25" s="142"/>
      <c r="CC25" s="141"/>
      <c r="CD25" s="142"/>
      <c r="CE25" s="143"/>
      <c r="CF25" s="141"/>
      <c r="CG25" s="141"/>
      <c r="CH25" s="142"/>
      <c r="CI25" s="142"/>
      <c r="CJ25" s="142"/>
      <c r="CK25" s="142"/>
      <c r="CL25" s="141"/>
      <c r="CM25" s="142"/>
      <c r="CN25" s="143"/>
      <c r="CO25" s="141"/>
      <c r="CP25" s="141"/>
      <c r="CQ25" s="142"/>
      <c r="CR25" s="142"/>
      <c r="CS25" s="142"/>
      <c r="CT25" s="142"/>
      <c r="CU25" s="147"/>
      <c r="CV25" s="147"/>
    </row>
    <row r="26" spans="1:100" s="148" customFormat="1" ht="31" customHeight="1" thickBot="1">
      <c r="A26" s="1349"/>
      <c r="B26" s="1337"/>
      <c r="C26" s="1278"/>
      <c r="D26" s="1317"/>
      <c r="E26" s="1317"/>
      <c r="F26" s="1317"/>
      <c r="G26" s="1342"/>
      <c r="H26" s="1342"/>
      <c r="I26" s="1281"/>
      <c r="J26" s="1327"/>
      <c r="K26" s="1330"/>
      <c r="L26" s="1330">
        <f>IF(NOT(ISERROR(MATCH(K26,_xlfn.ANCHORARRAY(F37),0))),J39&amp;"Por favor no seleccionar los criterios de impacto",K26)</f>
        <v>0</v>
      </c>
      <c r="M26" s="1281"/>
      <c r="N26" s="1327"/>
      <c r="O26" s="1335"/>
      <c r="P26" s="185"/>
      <c r="Q26" s="95"/>
      <c r="R26" s="149" t="str">
        <f t="shared" si="0"/>
        <v/>
      </c>
      <c r="S26" s="150"/>
      <c r="T26" s="150"/>
      <c r="U26" s="187" t="str">
        <f t="shared" si="1"/>
        <v/>
      </c>
      <c r="V26" s="150"/>
      <c r="W26" s="150"/>
      <c r="X26" s="150"/>
      <c r="Y26" s="162" t="str">
        <f>IFERROR(IF(AND(R25="Probabilidad",R26="Probabilidad"),(AA25-(+AA25*U26)),IF(R26="Probabilidad",(J25-(+J25*U26)),IF(R26="Impacto",AA25,""))),"")</f>
        <v/>
      </c>
      <c r="Z26" s="114" t="str">
        <f t="shared" si="2"/>
        <v/>
      </c>
      <c r="AA26" s="187" t="str">
        <f t="shared" si="6"/>
        <v/>
      </c>
      <c r="AB26" s="114" t="str">
        <f t="shared" si="4"/>
        <v/>
      </c>
      <c r="AC26" s="187" t="str">
        <f>IFERROR(IF(AND(R25="Impacto",R26="Impacto"),(AC25-(+AC25*U26)),IF(AND(R25="Probabilidad",R26="Impacto"),(AC24-(+AC24*U26)),IF(R26="Probabilidad",AC25,""))),"")</f>
        <v/>
      </c>
      <c r="AD26" s="114" t="str">
        <f t="shared" si="7"/>
        <v/>
      </c>
      <c r="AE26" s="1272"/>
      <c r="AF26" s="141"/>
      <c r="AG26" s="142"/>
      <c r="AH26" s="235"/>
      <c r="AI26" s="235"/>
      <c r="AJ26" s="235"/>
      <c r="AK26" s="235"/>
      <c r="AL26" s="235"/>
      <c r="AM26" s="235"/>
      <c r="AN26" s="141"/>
      <c r="AO26" s="141"/>
      <c r="AP26" s="142"/>
      <c r="AQ26" s="681"/>
      <c r="AR26" s="142"/>
      <c r="AS26" s="235"/>
      <c r="AT26" s="235"/>
      <c r="AU26" s="235"/>
      <c r="AV26" s="235"/>
      <c r="AW26" s="235"/>
      <c r="AX26" s="235"/>
      <c r="AY26" s="141"/>
      <c r="AZ26" s="141"/>
      <c r="BA26" s="142"/>
      <c r="BB26" s="141"/>
      <c r="BC26" s="142"/>
      <c r="BD26" s="235"/>
      <c r="BE26" s="235"/>
      <c r="BF26" s="235"/>
      <c r="BG26" s="235"/>
      <c r="BH26" s="235"/>
      <c r="BI26" s="235"/>
      <c r="BJ26" s="141"/>
      <c r="BK26" s="141"/>
      <c r="BL26" s="142"/>
      <c r="BM26" s="184"/>
      <c r="BN26" s="224"/>
      <c r="BO26" s="146"/>
      <c r="BP26" s="184"/>
      <c r="BQ26" s="146"/>
      <c r="BR26" s="146"/>
      <c r="BS26" s="146"/>
      <c r="BT26" s="141"/>
      <c r="BU26" s="142"/>
      <c r="BV26" s="143"/>
      <c r="BW26" s="141"/>
      <c r="BX26" s="141"/>
      <c r="BY26" s="142"/>
      <c r="BZ26" s="142"/>
      <c r="CA26" s="142"/>
      <c r="CB26" s="142"/>
      <c r="CC26" s="141"/>
      <c r="CD26" s="142"/>
      <c r="CE26" s="143"/>
      <c r="CF26" s="141"/>
      <c r="CG26" s="141"/>
      <c r="CH26" s="142"/>
      <c r="CI26" s="142"/>
      <c r="CJ26" s="142"/>
      <c r="CK26" s="142"/>
      <c r="CL26" s="141"/>
      <c r="CM26" s="142"/>
      <c r="CN26" s="143"/>
      <c r="CO26" s="141"/>
      <c r="CP26" s="141"/>
      <c r="CQ26" s="142"/>
      <c r="CR26" s="142"/>
      <c r="CS26" s="142"/>
      <c r="CT26" s="142"/>
      <c r="CU26" s="147"/>
      <c r="CV26" s="147"/>
    </row>
    <row r="27" spans="1:100" s="148" customFormat="1" ht="160" customHeight="1" thickBot="1">
      <c r="A27" s="1347">
        <v>4</v>
      </c>
      <c r="B27" s="1336" t="s">
        <v>152</v>
      </c>
      <c r="C27" s="1277" t="s">
        <v>281</v>
      </c>
      <c r="D27" s="1317" t="s">
        <v>1108</v>
      </c>
      <c r="E27" s="1317" t="s">
        <v>1109</v>
      </c>
      <c r="F27" s="1317" t="s">
        <v>1110</v>
      </c>
      <c r="G27" s="1341" t="s">
        <v>286</v>
      </c>
      <c r="H27" s="1343">
        <v>365</v>
      </c>
      <c r="I27" s="1279" t="str">
        <f>IF(H27&lt;=0,"",IF(H27&lt;=2,"Muy Baja",IF(H27&lt;=24,"Baja",IF(H27&lt;=500,"Media",IF(H27&lt;=5000,"Alta","Muy Alta")))))</f>
        <v>Media</v>
      </c>
      <c r="J27" s="1325">
        <f>IF(I27="","",IF(I27="Muy Baja",0.2,IF(I27="Baja",0.4,IF(I27="Media",0.6,IF(I27="Alta",0.8,IF(I27="Muy Alta",1,))))))</f>
        <v>0.6</v>
      </c>
      <c r="K27" s="1328" t="s">
        <v>312</v>
      </c>
      <c r="L27" s="1331" t="str">
        <f>IF(NOT(ISERROR(MATCH(K27,'[3]Tabla Impacto'!$B$221:$B$223,0))),'[3]Tabla Impacto'!$F$223&amp;"Por favor no seleccionar los criterios de impacto(Afectación Económica o presupuestal y Pérdida Reputacional)",K27)</f>
        <v xml:space="preserve">     El riesgo afecta la imagen de de la entidad con efecto publicitario sostenido a nivel de sector administrativo, nivel departamental o municipal</v>
      </c>
      <c r="M27" s="1332" t="str">
        <f>IF(OR(K27='Tabla Impacto'!$C$11,K27='Tabla Impacto'!$D$11),"Leve",IF(OR(K27='Tabla Impacto'!$C$12,K27='Tabla Impacto'!$D$12),"Menor",IF(OR(K27='Tabla Impacto'!$C$13,K27='Tabla Impacto'!$D$13),"Moderado",IF(OR(K27='Tabla Impacto'!$C$14,K27='Tabla Impacto'!$D$14),"Mayor",IF(OR(K27='Tabla Impacto'!$C$15,K27='Tabla Impacto'!$D$15),"Catastrófico","")))))</f>
        <v>Mayor</v>
      </c>
      <c r="N27" s="1325">
        <f>IF(M27="","",IF(M27="Leve",0.2,IF(M27="Menor",0.4,IF(M27="Moderado",0.6,IF(M27="Mayor",0.8,IF(M27="Catastrófico",1,))))))</f>
        <v>0.8</v>
      </c>
      <c r="O27" s="1333" t="str">
        <f>IF(OR(AND(I27="Muy Baja",M27="Leve"),AND(I27="Muy Baja",M27="Menor"),AND(I27="Baja",M27="Leve")),"Bajo",IF(OR(AND(I27="Muy baja",M27="Moderado"),AND(I27="Baja",M27="Menor"),AND(I27="Baja",M27="Moderado"),AND(I27="Media",M27="Leve"),AND(I27="Media",M27="Menor"),AND(I27="Media",M27="Moderado"),AND(I27="Alta",M27="Leve"),AND(I27="Alta",M27="Menor")),"Moderado",IF(OR(AND(I27="Muy Baja",M27="Mayor"),AND(I27="Baja",M27="Mayor"),AND(I27="Media",M27="Mayor"),AND(I27="Alta",M27="Moderado"),AND(I27="Alta",M27="Mayor"),AND(I27="Muy Alta",M27="Leve"),AND(I27="Muy Alta",M27="Menor"),AND(I27="Muy Alta",M27="Moderado"),AND(I27="Muy Alta",M27="Mayor")),"Alto",IF(OR(AND(I27="Muy Baja",M27="Catastrófico"),AND(I27="Baja",M27="Catastrófico"),AND(I27="Media",M27="Catastrófico"),AND(I27="Alta",M27="Catastrófico"),AND(I27="Muy Alta",M27="Catastrófico")),"Extremo",""))))</f>
        <v>Alto</v>
      </c>
      <c r="P27" s="184">
        <v>1</v>
      </c>
      <c r="Q27" s="94" t="s">
        <v>1111</v>
      </c>
      <c r="R27" s="152" t="str">
        <f t="shared" si="0"/>
        <v>Probabilidad</v>
      </c>
      <c r="S27" s="397" t="s">
        <v>100</v>
      </c>
      <c r="T27" s="97" t="s">
        <v>316</v>
      </c>
      <c r="U27" s="189" t="str">
        <f t="shared" si="1"/>
        <v>40%</v>
      </c>
      <c r="V27" s="97" t="s">
        <v>317</v>
      </c>
      <c r="W27" s="97" t="s">
        <v>318</v>
      </c>
      <c r="X27" s="97" t="s">
        <v>319</v>
      </c>
      <c r="Y27" s="197">
        <f>IFERROR(IF(R27="Probabilidad",(J27-(+J27*U27)),IF(R27="Impacto",J27,"")),"")</f>
        <v>0.36</v>
      </c>
      <c r="Z27" s="113" t="str">
        <f t="shared" si="2"/>
        <v>Baja</v>
      </c>
      <c r="AA27" s="189">
        <f t="shared" si="6"/>
        <v>0.36</v>
      </c>
      <c r="AB27" s="113" t="str">
        <f t="shared" si="4"/>
        <v>Mayor</v>
      </c>
      <c r="AC27" s="189">
        <f>IFERROR(IF(R27="Impacto",(N27-(+N27*U27)),IF(R27="Probabilidad",N27,"")),"")</f>
        <v>0.8</v>
      </c>
      <c r="AD27" s="113" t="str">
        <f t="shared" si="7"/>
        <v>Alto</v>
      </c>
      <c r="AE27" s="1271" t="s">
        <v>345</v>
      </c>
      <c r="AF27" s="758" t="s">
        <v>2632</v>
      </c>
      <c r="AG27" s="760" t="s">
        <v>2633</v>
      </c>
      <c r="AH27" s="793"/>
      <c r="AI27" s="793" t="s">
        <v>2343</v>
      </c>
      <c r="AJ27" s="793" t="s">
        <v>2630</v>
      </c>
      <c r="AK27" s="793"/>
      <c r="AL27" s="793" t="s">
        <v>2343</v>
      </c>
      <c r="AM27" s="793" t="s">
        <v>2631</v>
      </c>
      <c r="AN27" s="758"/>
      <c r="AO27" s="808"/>
      <c r="AP27" s="760"/>
      <c r="AQ27" s="163" t="s">
        <v>3596</v>
      </c>
      <c r="AR27" s="155" t="s">
        <v>3597</v>
      </c>
      <c r="AS27" s="369"/>
      <c r="AT27" s="369" t="s">
        <v>3517</v>
      </c>
      <c r="AU27" s="375" t="s">
        <v>2630</v>
      </c>
      <c r="AV27" s="369"/>
      <c r="AW27" s="369" t="s">
        <v>2343</v>
      </c>
      <c r="AX27" s="375" t="s">
        <v>2631</v>
      </c>
      <c r="AY27" s="141"/>
      <c r="AZ27" s="141"/>
      <c r="BA27" s="142"/>
      <c r="BB27" s="141"/>
      <c r="BC27" s="142"/>
      <c r="BD27" s="235"/>
      <c r="BE27" s="235"/>
      <c r="BF27" s="235"/>
      <c r="BG27" s="235"/>
      <c r="BH27" s="235"/>
      <c r="BI27" s="235"/>
      <c r="BJ27" s="141"/>
      <c r="BK27" s="141"/>
      <c r="BL27" s="142"/>
      <c r="BM27" s="375" t="s">
        <v>1114</v>
      </c>
      <c r="BN27" s="367">
        <v>1</v>
      </c>
      <c r="BO27" s="369" t="s">
        <v>1115</v>
      </c>
      <c r="BP27" s="369" t="s">
        <v>1105</v>
      </c>
      <c r="BQ27" s="163">
        <v>44927</v>
      </c>
      <c r="BR27" s="163">
        <v>45260</v>
      </c>
      <c r="BS27" s="370">
        <v>7</v>
      </c>
      <c r="BT27" s="758" t="s">
        <v>2632</v>
      </c>
      <c r="BU27" s="760" t="s">
        <v>2637</v>
      </c>
      <c r="BV27" s="794" t="s">
        <v>2636</v>
      </c>
      <c r="BW27" s="758"/>
      <c r="BX27" s="808"/>
      <c r="BY27" s="760"/>
      <c r="BZ27" s="758"/>
      <c r="CA27" s="808"/>
      <c r="CB27" s="760"/>
      <c r="CC27" s="758" t="s">
        <v>3596</v>
      </c>
      <c r="CD27" s="760" t="s">
        <v>3598</v>
      </c>
      <c r="CE27" s="794" t="s">
        <v>3599</v>
      </c>
      <c r="CF27" s="141"/>
      <c r="CG27" s="141"/>
      <c r="CH27" s="142"/>
      <c r="CI27" s="142"/>
      <c r="CJ27" s="142"/>
      <c r="CK27" s="142"/>
      <c r="CL27" s="141"/>
      <c r="CM27" s="142"/>
      <c r="CN27" s="143"/>
      <c r="CO27" s="141"/>
      <c r="CP27" s="141"/>
      <c r="CQ27" s="142"/>
      <c r="CR27" s="142"/>
      <c r="CS27" s="142"/>
      <c r="CT27" s="142"/>
      <c r="CU27" s="147"/>
      <c r="CV27" s="147"/>
    </row>
    <row r="28" spans="1:100" s="148" customFormat="1" ht="160" customHeight="1">
      <c r="A28" s="1348"/>
      <c r="B28" s="1336"/>
      <c r="C28" s="1277"/>
      <c r="D28" s="1317"/>
      <c r="E28" s="1317"/>
      <c r="F28" s="1317"/>
      <c r="G28" s="1317"/>
      <c r="H28" s="1317"/>
      <c r="I28" s="1280"/>
      <c r="J28" s="1326"/>
      <c r="K28" s="1329"/>
      <c r="L28" s="1329">
        <f>IF(NOT(ISERROR(MATCH(K28,_xlfn.ANCHORARRAY(F39),0))),J41&amp;"Por favor no seleccionar los criterios de impacto",K28)</f>
        <v>0</v>
      </c>
      <c r="M28" s="1280"/>
      <c r="N28" s="1326"/>
      <c r="O28" s="1334"/>
      <c r="P28" s="184">
        <v>2</v>
      </c>
      <c r="Q28" s="94" t="s">
        <v>1112</v>
      </c>
      <c r="R28" s="139" t="str">
        <f t="shared" si="0"/>
        <v>Probabilidad</v>
      </c>
      <c r="S28" s="397" t="s">
        <v>100</v>
      </c>
      <c r="T28" s="97" t="s">
        <v>316</v>
      </c>
      <c r="U28" s="189" t="str">
        <f t="shared" si="1"/>
        <v>40%</v>
      </c>
      <c r="V28" s="97" t="s">
        <v>317</v>
      </c>
      <c r="W28" s="97" t="s">
        <v>318</v>
      </c>
      <c r="X28" s="97" t="s">
        <v>319</v>
      </c>
      <c r="Y28" s="140">
        <f>IFERROR(IF(AND(R27="Probabilidad",R28="Probabilidad"),(AA27-(+AA27*U28)),IF(R28="Probabilidad",(J27-(+J27*U28)),IF(R28="Impacto",AA27,""))),"")</f>
        <v>0.216</v>
      </c>
      <c r="Z28" s="113" t="str">
        <f t="shared" si="2"/>
        <v>Baja</v>
      </c>
      <c r="AA28" s="189">
        <f t="shared" si="6"/>
        <v>0.216</v>
      </c>
      <c r="AB28" s="113" t="str">
        <f t="shared" si="4"/>
        <v>Mayor</v>
      </c>
      <c r="AC28" s="189">
        <f>IFERROR(IF(AND(R27="Impacto",R28="Impacto"),(AC27-(+AC27*U28)),IF(R28="Impacto",($N$27-(+$N$27*U28)),IF(R28="Probabilidad",AC27,""))),"")</f>
        <v>0.8</v>
      </c>
      <c r="AD28" s="113" t="str">
        <f t="shared" si="7"/>
        <v>Alto</v>
      </c>
      <c r="AE28" s="1271"/>
      <c r="AF28" s="758" t="s">
        <v>2632</v>
      </c>
      <c r="AG28" s="760" t="s">
        <v>2634</v>
      </c>
      <c r="AH28" s="793"/>
      <c r="AI28" s="793" t="s">
        <v>2343</v>
      </c>
      <c r="AJ28" s="793" t="s">
        <v>2630</v>
      </c>
      <c r="AK28" s="793"/>
      <c r="AL28" s="793" t="s">
        <v>2343</v>
      </c>
      <c r="AM28" s="793" t="s">
        <v>2631</v>
      </c>
      <c r="AN28" s="758"/>
      <c r="AO28" s="808"/>
      <c r="AP28" s="760"/>
      <c r="AQ28" s="163" t="s">
        <v>3596</v>
      </c>
      <c r="AR28" s="155" t="s">
        <v>3600</v>
      </c>
      <c r="AS28" s="369" t="s">
        <v>3517</v>
      </c>
      <c r="AT28" s="369"/>
      <c r="AU28" s="375" t="s">
        <v>3601</v>
      </c>
      <c r="AV28" s="369"/>
      <c r="AW28" s="369"/>
      <c r="AX28" s="369"/>
      <c r="AY28" s="141"/>
      <c r="AZ28" s="141"/>
      <c r="BA28" s="142"/>
      <c r="BB28" s="141"/>
      <c r="BC28" s="142"/>
      <c r="BD28" s="235"/>
      <c r="BE28" s="235"/>
      <c r="BF28" s="235"/>
      <c r="BG28" s="235"/>
      <c r="BH28" s="235"/>
      <c r="BI28" s="235"/>
      <c r="BJ28" s="141"/>
      <c r="BK28" s="141"/>
      <c r="BL28" s="142"/>
      <c r="BM28" s="375"/>
      <c r="BN28" s="367"/>
      <c r="BO28" s="369"/>
      <c r="BP28" s="369"/>
      <c r="BQ28" s="163"/>
      <c r="BR28" s="163"/>
      <c r="BS28" s="367"/>
      <c r="BT28" s="758"/>
      <c r="BU28" s="760"/>
      <c r="BV28" s="794"/>
      <c r="BW28" s="758"/>
      <c r="BX28" s="808"/>
      <c r="BY28" s="760"/>
      <c r="BZ28" s="758"/>
      <c r="CA28" s="808"/>
      <c r="CB28" s="760"/>
      <c r="CC28" s="141"/>
      <c r="CD28" s="142"/>
      <c r="CE28" s="143"/>
      <c r="CF28" s="141"/>
      <c r="CG28" s="141"/>
      <c r="CH28" s="142"/>
      <c r="CI28" s="142"/>
      <c r="CJ28" s="142"/>
      <c r="CK28" s="142"/>
      <c r="CL28" s="141"/>
      <c r="CM28" s="142"/>
      <c r="CN28" s="143"/>
      <c r="CO28" s="141"/>
      <c r="CP28" s="141"/>
      <c r="CQ28" s="142"/>
      <c r="CR28" s="142"/>
      <c r="CS28" s="142"/>
      <c r="CT28" s="142"/>
      <c r="CU28" s="147"/>
      <c r="CV28" s="147"/>
    </row>
    <row r="29" spans="1:100" s="148" customFormat="1" ht="160" customHeight="1">
      <c r="A29" s="1348"/>
      <c r="B29" s="1336"/>
      <c r="C29" s="1277"/>
      <c r="D29" s="1317"/>
      <c r="E29" s="1317"/>
      <c r="F29" s="1317"/>
      <c r="G29" s="1317"/>
      <c r="H29" s="1317"/>
      <c r="I29" s="1280"/>
      <c r="J29" s="1326"/>
      <c r="K29" s="1329"/>
      <c r="L29" s="1329">
        <f>IF(NOT(ISERROR(MATCH(K29,_xlfn.ANCHORARRAY(F40),0))),J42&amp;"Por favor no seleccionar los criterios de impacto",K29)</f>
        <v>0</v>
      </c>
      <c r="M29" s="1280"/>
      <c r="N29" s="1326"/>
      <c r="O29" s="1334"/>
      <c r="P29" s="184">
        <v>3</v>
      </c>
      <c r="Q29" s="94" t="s">
        <v>1113</v>
      </c>
      <c r="R29" s="139" t="str">
        <f t="shared" si="0"/>
        <v>Impacto</v>
      </c>
      <c r="S29" s="97" t="s">
        <v>327</v>
      </c>
      <c r="T29" s="97" t="s">
        <v>316</v>
      </c>
      <c r="U29" s="189" t="str">
        <f t="shared" si="1"/>
        <v>25%</v>
      </c>
      <c r="V29" s="97" t="s">
        <v>334</v>
      </c>
      <c r="W29" s="97" t="s">
        <v>318</v>
      </c>
      <c r="X29" s="97" t="s">
        <v>319</v>
      </c>
      <c r="Y29" s="140">
        <f>IFERROR(IF(AND(R28="Probabilidad",R29="Probabilidad"),(AA28-(+AA28*U29)),IF(R29="Probabilidad",(J28-(+J28*U29)),IF(R29="Impacto",AA28,""))),"")</f>
        <v>0.216</v>
      </c>
      <c r="Z29" s="113" t="str">
        <f t="shared" si="2"/>
        <v>Baja</v>
      </c>
      <c r="AA29" s="189">
        <f t="shared" si="6"/>
        <v>0.216</v>
      </c>
      <c r="AB29" s="113" t="str">
        <f t="shared" si="4"/>
        <v>Moderado</v>
      </c>
      <c r="AC29" s="189">
        <f>IFERROR(IF(AND(R28="Impacto",R29="Impacto"),(AC28-(+AC28*U29)),IF(AND(R28="Probabilidad",R29="Impacto"),(AC27-(+AC27*U29)),IF(R29="Probabilidad",AC28,""))),"")</f>
        <v>0.60000000000000009</v>
      </c>
      <c r="AD29" s="113" t="str">
        <f t="shared" si="7"/>
        <v>Moderado</v>
      </c>
      <c r="AE29" s="1271"/>
      <c r="AF29" s="758" t="s">
        <v>2632</v>
      </c>
      <c r="AG29" s="760" t="s">
        <v>2635</v>
      </c>
      <c r="AH29" s="793"/>
      <c r="AI29" s="793"/>
      <c r="AJ29" s="793"/>
      <c r="AK29" s="793"/>
      <c r="AL29" s="793"/>
      <c r="AM29" s="793"/>
      <c r="AN29" s="790"/>
      <c r="AO29" s="755"/>
      <c r="AP29" s="756"/>
      <c r="AQ29" s="163" t="s">
        <v>3596</v>
      </c>
      <c r="AR29" s="155" t="s">
        <v>2635</v>
      </c>
      <c r="AS29" s="369"/>
      <c r="AT29" s="369"/>
      <c r="AU29" s="369"/>
      <c r="AV29" s="369"/>
      <c r="AW29" s="369"/>
      <c r="AX29" s="369"/>
      <c r="AY29" s="141"/>
      <c r="AZ29" s="141"/>
      <c r="BA29" s="142"/>
      <c r="BB29" s="141"/>
      <c r="BC29" s="142"/>
      <c r="BD29" s="235"/>
      <c r="BE29" s="235"/>
      <c r="BF29" s="235"/>
      <c r="BG29" s="235"/>
      <c r="BH29" s="235"/>
      <c r="BI29" s="235"/>
      <c r="BJ29" s="141"/>
      <c r="BK29" s="141"/>
      <c r="BL29" s="142"/>
      <c r="BM29" s="184"/>
      <c r="BN29" s="224"/>
      <c r="BO29" s="146"/>
      <c r="BP29" s="184"/>
      <c r="BQ29" s="146"/>
      <c r="BR29" s="146"/>
      <c r="BS29" s="146"/>
      <c r="BT29" s="141"/>
      <c r="BU29" s="142"/>
      <c r="BV29" s="143"/>
      <c r="BW29" s="141"/>
      <c r="BX29" s="141"/>
      <c r="BY29" s="142"/>
      <c r="BZ29" s="142"/>
      <c r="CA29" s="142"/>
      <c r="CB29" s="142"/>
      <c r="CC29" s="141"/>
      <c r="CD29" s="142"/>
      <c r="CE29" s="143"/>
      <c r="CF29" s="141"/>
      <c r="CG29" s="141"/>
      <c r="CH29" s="142"/>
      <c r="CI29" s="142"/>
      <c r="CJ29" s="142"/>
      <c r="CK29" s="142"/>
      <c r="CL29" s="141"/>
      <c r="CM29" s="142"/>
      <c r="CN29" s="143"/>
      <c r="CO29" s="141"/>
      <c r="CP29" s="141"/>
      <c r="CQ29" s="142"/>
      <c r="CR29" s="142"/>
      <c r="CS29" s="142"/>
      <c r="CT29" s="142"/>
      <c r="CU29" s="147"/>
      <c r="CV29" s="147"/>
    </row>
    <row r="30" spans="1:100" s="148" customFormat="1" ht="24" customHeight="1">
      <c r="A30" s="1348"/>
      <c r="B30" s="1336"/>
      <c r="C30" s="1277"/>
      <c r="D30" s="1317"/>
      <c r="E30" s="1317"/>
      <c r="F30" s="1317"/>
      <c r="G30" s="1317"/>
      <c r="H30" s="1317"/>
      <c r="I30" s="1280"/>
      <c r="J30" s="1326"/>
      <c r="K30" s="1329"/>
      <c r="L30" s="1329">
        <f>IF(NOT(ISERROR(MATCH(K30,_xlfn.ANCHORARRAY(F41),0))),J43&amp;"Por favor no seleccionar los criterios de impacto",K30)</f>
        <v>0</v>
      </c>
      <c r="M30" s="1280"/>
      <c r="N30" s="1326"/>
      <c r="O30" s="1334"/>
      <c r="P30" s="184"/>
      <c r="Q30" s="94"/>
      <c r="R30" s="139" t="str">
        <f t="shared" si="0"/>
        <v/>
      </c>
      <c r="S30" s="97"/>
      <c r="T30" s="97"/>
      <c r="U30" s="189" t="str">
        <f t="shared" si="1"/>
        <v/>
      </c>
      <c r="V30" s="97"/>
      <c r="W30" s="97"/>
      <c r="X30" s="97"/>
      <c r="Y30" s="140" t="str">
        <f>IFERROR(IF(AND(R29="Probabilidad",R30="Probabilidad"),(AA29-(+AA29*U30)),IF(R30="Probabilidad",(J29-(+J29*U30)),IF(R30="Impacto",AA29,""))),"")</f>
        <v/>
      </c>
      <c r="Z30" s="113" t="str">
        <f t="shared" si="2"/>
        <v/>
      </c>
      <c r="AA30" s="189" t="str">
        <f t="shared" si="6"/>
        <v/>
      </c>
      <c r="AB30" s="113" t="str">
        <f t="shared" si="4"/>
        <v/>
      </c>
      <c r="AC30" s="189" t="str">
        <f>IFERROR(IF(AND(R29="Impacto",R30="Impacto"),(AC29-(+AC29*U30)),IF(AND(R29="Probabilidad",R30="Impacto"),(AC28-(+AC28*U30)),IF(R30="Probabilidad",AC29,""))),"")</f>
        <v/>
      </c>
      <c r="AD30" s="113" t="str">
        <f t="shared" si="7"/>
        <v/>
      </c>
      <c r="AE30" s="1271"/>
      <c r="AF30" s="141"/>
      <c r="AG30" s="142"/>
      <c r="AH30" s="235"/>
      <c r="AI30" s="235"/>
      <c r="AJ30" s="235"/>
      <c r="AK30" s="235"/>
      <c r="AL30" s="235"/>
      <c r="AM30" s="235"/>
      <c r="AN30" s="141"/>
      <c r="AO30" s="141"/>
      <c r="AP30" s="142"/>
      <c r="AQ30" s="681"/>
      <c r="AR30" s="142"/>
      <c r="AS30" s="235"/>
      <c r="AT30" s="235"/>
      <c r="AU30" s="235"/>
      <c r="AV30" s="235"/>
      <c r="AW30" s="235"/>
      <c r="AX30" s="235"/>
      <c r="AY30" s="141"/>
      <c r="AZ30" s="141"/>
      <c r="BA30" s="142"/>
      <c r="BB30" s="141"/>
      <c r="BC30" s="142"/>
      <c r="BD30" s="235"/>
      <c r="BE30" s="235"/>
      <c r="BF30" s="235"/>
      <c r="BG30" s="235"/>
      <c r="BH30" s="235"/>
      <c r="BI30" s="235"/>
      <c r="BJ30" s="141"/>
      <c r="BK30" s="141"/>
      <c r="BL30" s="142"/>
      <c r="BM30" s="184"/>
      <c r="BN30" s="224"/>
      <c r="BO30" s="146"/>
      <c r="BP30" s="184"/>
      <c r="BQ30" s="146"/>
      <c r="BR30" s="146"/>
      <c r="BS30" s="146"/>
      <c r="BT30" s="141"/>
      <c r="BU30" s="142"/>
      <c r="BV30" s="143"/>
      <c r="BW30" s="141"/>
      <c r="BX30" s="141"/>
      <c r="BY30" s="142"/>
      <c r="BZ30" s="142"/>
      <c r="CA30" s="142"/>
      <c r="CB30" s="142"/>
      <c r="CC30" s="141"/>
      <c r="CD30" s="142"/>
      <c r="CE30" s="143"/>
      <c r="CF30" s="141"/>
      <c r="CG30" s="141"/>
      <c r="CH30" s="142"/>
      <c r="CI30" s="142"/>
      <c r="CJ30" s="142"/>
      <c r="CK30" s="142"/>
      <c r="CL30" s="141"/>
      <c r="CM30" s="142"/>
      <c r="CN30" s="143"/>
      <c r="CO30" s="141"/>
      <c r="CP30" s="141"/>
      <c r="CQ30" s="142"/>
      <c r="CR30" s="142"/>
      <c r="CS30" s="142"/>
      <c r="CT30" s="142"/>
      <c r="CU30" s="147"/>
      <c r="CV30" s="147"/>
    </row>
    <row r="31" spans="1:100" s="148" customFormat="1" ht="24" customHeight="1">
      <c r="A31" s="1348"/>
      <c r="B31" s="1336"/>
      <c r="C31" s="1277"/>
      <c r="D31" s="1317"/>
      <c r="E31" s="1317"/>
      <c r="F31" s="1317"/>
      <c r="G31" s="1317"/>
      <c r="H31" s="1317"/>
      <c r="I31" s="1280"/>
      <c r="J31" s="1326"/>
      <c r="K31" s="1329"/>
      <c r="L31" s="1329">
        <f>IF(NOT(ISERROR(MATCH(K31,_xlfn.ANCHORARRAY(F42),0))),J44&amp;"Por favor no seleccionar los criterios de impacto",K31)</f>
        <v>0</v>
      </c>
      <c r="M31" s="1280"/>
      <c r="N31" s="1326"/>
      <c r="O31" s="1334"/>
      <c r="P31" s="184"/>
      <c r="Q31" s="94"/>
      <c r="R31" s="139" t="str">
        <f t="shared" si="0"/>
        <v/>
      </c>
      <c r="S31" s="97"/>
      <c r="T31" s="97"/>
      <c r="U31" s="189" t="str">
        <f t="shared" si="1"/>
        <v/>
      </c>
      <c r="V31" s="97"/>
      <c r="W31" s="97"/>
      <c r="X31" s="97"/>
      <c r="Y31" s="140" t="str">
        <f>IFERROR(IF(AND(R30="Probabilidad",R31="Probabilidad"),(AA30-(+AA30*U31)),IF(R31="Probabilidad",(J30-(+J30*U31)),IF(R31="Impacto",AA30,""))),"")</f>
        <v/>
      </c>
      <c r="Z31" s="113" t="str">
        <f t="shared" si="2"/>
        <v/>
      </c>
      <c r="AA31" s="189" t="str">
        <f t="shared" si="6"/>
        <v/>
      </c>
      <c r="AB31" s="113" t="str">
        <f t="shared" si="4"/>
        <v/>
      </c>
      <c r="AC31" s="189" t="str">
        <f>IFERROR(IF(AND(R30="Impacto",R31="Impacto"),(AC30-(+AC30*U31)),IF(AND(R30="Probabilidad",R31="Impacto"),(AC29-(+AC29*U31)),IF(R31="Probabilidad",AC30,""))),"")</f>
        <v/>
      </c>
      <c r="AD31" s="113" t="str">
        <f t="shared" si="7"/>
        <v/>
      </c>
      <c r="AE31" s="1271"/>
      <c r="AF31" s="141"/>
      <c r="AG31" s="142"/>
      <c r="AH31" s="235"/>
      <c r="AI31" s="235"/>
      <c r="AJ31" s="235"/>
      <c r="AK31" s="235"/>
      <c r="AL31" s="235"/>
      <c r="AM31" s="235"/>
      <c r="AN31" s="141"/>
      <c r="AO31" s="141"/>
      <c r="AP31" s="142"/>
      <c r="AQ31" s="681"/>
      <c r="AR31" s="142"/>
      <c r="AS31" s="235"/>
      <c r="AT31" s="235"/>
      <c r="AU31" s="235"/>
      <c r="AV31" s="235"/>
      <c r="AW31" s="235"/>
      <c r="AX31" s="235"/>
      <c r="AY31" s="141"/>
      <c r="AZ31" s="141"/>
      <c r="BA31" s="142"/>
      <c r="BB31" s="141"/>
      <c r="BC31" s="142"/>
      <c r="BD31" s="235"/>
      <c r="BE31" s="235"/>
      <c r="BF31" s="235"/>
      <c r="BG31" s="235"/>
      <c r="BH31" s="235"/>
      <c r="BI31" s="235"/>
      <c r="BJ31" s="141"/>
      <c r="BK31" s="141"/>
      <c r="BL31" s="142"/>
      <c r="BM31" s="184"/>
      <c r="BN31" s="224"/>
      <c r="BO31" s="146"/>
      <c r="BP31" s="184"/>
      <c r="BQ31" s="146"/>
      <c r="BR31" s="146"/>
      <c r="BS31" s="146"/>
      <c r="BT31" s="141"/>
      <c r="BU31" s="142"/>
      <c r="BV31" s="143"/>
      <c r="BW31" s="141"/>
      <c r="BX31" s="141"/>
      <c r="BY31" s="142"/>
      <c r="BZ31" s="142"/>
      <c r="CA31" s="142"/>
      <c r="CB31" s="142"/>
      <c r="CC31" s="141"/>
      <c r="CD31" s="142"/>
      <c r="CE31" s="143"/>
      <c r="CF31" s="141"/>
      <c r="CG31" s="141"/>
      <c r="CH31" s="142"/>
      <c r="CI31" s="142"/>
      <c r="CJ31" s="142"/>
      <c r="CK31" s="142"/>
      <c r="CL31" s="141"/>
      <c r="CM31" s="142"/>
      <c r="CN31" s="143"/>
      <c r="CO31" s="141"/>
      <c r="CP31" s="141"/>
      <c r="CQ31" s="142"/>
      <c r="CR31" s="142"/>
      <c r="CS31" s="142"/>
      <c r="CT31" s="142"/>
      <c r="CU31" s="147"/>
      <c r="CV31" s="147"/>
    </row>
    <row r="32" spans="1:100" s="148" customFormat="1" ht="24" customHeight="1" thickBot="1">
      <c r="A32" s="1349"/>
      <c r="B32" s="1337"/>
      <c r="C32" s="1278"/>
      <c r="D32" s="1317"/>
      <c r="E32" s="1317"/>
      <c r="F32" s="1317"/>
      <c r="G32" s="1342"/>
      <c r="H32" s="1342"/>
      <c r="I32" s="1281"/>
      <c r="J32" s="1327"/>
      <c r="K32" s="1330"/>
      <c r="L32" s="1330">
        <f>IF(NOT(ISERROR(MATCH(K32,_xlfn.ANCHORARRAY(F43),0))),J45&amp;"Por favor no seleccionar los criterios de impacto",K32)</f>
        <v>0</v>
      </c>
      <c r="M32" s="1281"/>
      <c r="N32" s="1327"/>
      <c r="O32" s="1335"/>
      <c r="P32" s="185"/>
      <c r="Q32" s="95"/>
      <c r="R32" s="153" t="str">
        <f t="shared" si="0"/>
        <v/>
      </c>
      <c r="S32" s="150"/>
      <c r="T32" s="150"/>
      <c r="U32" s="187" t="str">
        <f t="shared" si="1"/>
        <v/>
      </c>
      <c r="V32" s="150"/>
      <c r="W32" s="150"/>
      <c r="X32" s="150"/>
      <c r="Y32" s="151" t="str">
        <f>IFERROR(IF(AND(R31="Probabilidad",R32="Probabilidad"),(AA31-(+AA31*U32)),IF(R32="Probabilidad",(J31-(+J31*U32)),IF(R32="Impacto",AA31,""))),"")</f>
        <v/>
      </c>
      <c r="Z32" s="114" t="str">
        <f t="shared" si="2"/>
        <v/>
      </c>
      <c r="AA32" s="187" t="str">
        <f t="shared" si="6"/>
        <v/>
      </c>
      <c r="AB32" s="114" t="str">
        <f t="shared" si="4"/>
        <v/>
      </c>
      <c r="AC32" s="187" t="str">
        <f>IFERROR(IF(AND(R31="Impacto",R32="Impacto"),(AC31-(+AC31*U32)),IF(AND(R31="Probabilidad",R32="Impacto"),(AC30-(+AC30*U32)),IF(R32="Probabilidad",AC31,""))),"")</f>
        <v/>
      </c>
      <c r="AD32" s="114" t="str">
        <f t="shared" si="7"/>
        <v/>
      </c>
      <c r="AE32" s="1272"/>
      <c r="AF32" s="141"/>
      <c r="AG32" s="142"/>
      <c r="AH32" s="235"/>
      <c r="AI32" s="235"/>
      <c r="AJ32" s="235"/>
      <c r="AK32" s="235"/>
      <c r="AL32" s="235"/>
      <c r="AM32" s="235"/>
      <c r="AN32" s="141"/>
      <c r="AO32" s="141"/>
      <c r="AP32" s="142"/>
      <c r="AQ32" s="681"/>
      <c r="AR32" s="142"/>
      <c r="AS32" s="235"/>
      <c r="AT32" s="235"/>
      <c r="AU32" s="235"/>
      <c r="AV32" s="235"/>
      <c r="AW32" s="235"/>
      <c r="AX32" s="235"/>
      <c r="AY32" s="141"/>
      <c r="AZ32" s="141"/>
      <c r="BA32" s="142"/>
      <c r="BB32" s="141"/>
      <c r="BC32" s="142"/>
      <c r="BD32" s="235"/>
      <c r="BE32" s="235"/>
      <c r="BF32" s="235"/>
      <c r="BG32" s="235"/>
      <c r="BH32" s="235"/>
      <c r="BI32" s="235"/>
      <c r="BJ32" s="141"/>
      <c r="BK32" s="141"/>
      <c r="BL32" s="142"/>
      <c r="BM32" s="184"/>
      <c r="BN32" s="224"/>
      <c r="BO32" s="146"/>
      <c r="BP32" s="184"/>
      <c r="BQ32" s="146"/>
      <c r="BR32" s="146"/>
      <c r="BS32" s="146"/>
      <c r="BT32" s="141"/>
      <c r="BU32" s="142"/>
      <c r="BV32" s="143"/>
      <c r="BW32" s="141"/>
      <c r="BX32" s="141"/>
      <c r="BY32" s="142"/>
      <c r="BZ32" s="142"/>
      <c r="CA32" s="142"/>
      <c r="CB32" s="142"/>
      <c r="CC32" s="141"/>
      <c r="CD32" s="142"/>
      <c r="CE32" s="143"/>
      <c r="CF32" s="141"/>
      <c r="CG32" s="141"/>
      <c r="CH32" s="142"/>
      <c r="CI32" s="142"/>
      <c r="CJ32" s="142"/>
      <c r="CK32" s="142"/>
      <c r="CL32" s="141"/>
      <c r="CM32" s="142"/>
      <c r="CN32" s="143"/>
      <c r="CO32" s="141"/>
      <c r="CP32" s="141"/>
      <c r="CQ32" s="142"/>
      <c r="CR32" s="142"/>
      <c r="CS32" s="142"/>
      <c r="CT32" s="142"/>
      <c r="CU32" s="147"/>
      <c r="CV32" s="147"/>
    </row>
    <row r="33" spans="1:100" s="148" customFormat="1" ht="160" customHeight="1">
      <c r="A33" s="1347">
        <v>5</v>
      </c>
      <c r="B33" s="1336" t="s">
        <v>189</v>
      </c>
      <c r="C33" s="1277" t="s">
        <v>281</v>
      </c>
      <c r="D33" s="1317" t="s">
        <v>1116</v>
      </c>
      <c r="E33" s="1317" t="s">
        <v>1117</v>
      </c>
      <c r="F33" s="1297" t="s">
        <v>1118</v>
      </c>
      <c r="G33" s="1341" t="s">
        <v>286</v>
      </c>
      <c r="H33" s="1343">
        <v>250</v>
      </c>
      <c r="I33" s="1279" t="str">
        <f>IF(H33&lt;=0,"",IF(H33&lt;=2,"Muy Baja",IF(H33&lt;=24,"Baja",IF(H33&lt;=500,"Media",IF(H33&lt;=5000,"Alta","Muy Alta")))))</f>
        <v>Media</v>
      </c>
      <c r="J33" s="1325">
        <f>IF(I33="","",IF(I33="Muy Baja",0.2,IF(I33="Baja",0.4,IF(I33="Media",0.6,IF(I33="Alta",0.8,IF(I33="Muy Alta",1,))))))</f>
        <v>0.6</v>
      </c>
      <c r="K33" s="1328" t="s">
        <v>311</v>
      </c>
      <c r="L33" s="1331" t="str">
        <f>IF(NOT(ISERROR(MATCH(K33,'[3]Tabla Impacto'!$B$221:$B$223,0))),'[3]Tabla Impacto'!$F$223&amp;"Por favor no seleccionar los criterios de impacto(Afectación Económica o presupuestal y Pérdida Reputacional)",K33)</f>
        <v xml:space="preserve">     El riesgo afecta la imagen de la entidad con algunos usuarios de relevancia frente al logro de los objetivos</v>
      </c>
      <c r="M33" s="1332" t="str">
        <f>IF(OR(K33='Tabla Impacto'!$C$11,K33='Tabla Impacto'!$D$11),"Leve",IF(OR(K33='Tabla Impacto'!$C$12,K33='Tabla Impacto'!$D$12),"Menor",IF(OR(K33='Tabla Impacto'!$C$13,K33='Tabla Impacto'!$D$13),"Moderado",IF(OR(K33='Tabla Impacto'!$C$14,K33='Tabla Impacto'!$D$14),"Mayor",IF(OR(K33='Tabla Impacto'!$C$15,K33='Tabla Impacto'!$D$15),"Catastrófico","")))))</f>
        <v>Moderado</v>
      </c>
      <c r="N33" s="1325">
        <f>IF(M33="","",IF(M33="Leve",0.2,IF(M33="Menor",0.4,IF(M33="Moderado",0.6,IF(M33="Mayor",0.8,IF(M33="Catastrófico",1,))))))</f>
        <v>0.6</v>
      </c>
      <c r="O33" s="1333" t="str">
        <f>IF(OR(AND(I33="Muy Baja",M33="Leve"),AND(I33="Muy Baja",M33="Menor"),AND(I33="Baja",M33="Leve")),"Bajo",IF(OR(AND(I33="Muy baja",M33="Moderado"),AND(I33="Baja",M33="Menor"),AND(I33="Baja",M33="Moderado"),AND(I33="Media",M33="Leve"),AND(I33="Media",M33="Menor"),AND(I33="Media",M33="Moderado"),AND(I33="Alta",M33="Leve"),AND(I33="Alta",M33="Menor")),"Moderado",IF(OR(AND(I33="Muy Baja",M33="Mayor"),AND(I33="Baja",M33="Mayor"),AND(I33="Media",M33="Mayor"),AND(I33="Alta",M33="Moderado"),AND(I33="Alta",M33="Mayor"),AND(I33="Muy Alta",M33="Leve"),AND(I33="Muy Alta",M33="Menor"),AND(I33="Muy Alta",M33="Moderado"),AND(I33="Muy Alta",M33="Mayor")),"Alto",IF(OR(AND(I33="Muy Baja",M33="Catastrófico"),AND(I33="Baja",M33="Catastrófico"),AND(I33="Media",M33="Catastrófico"),AND(I33="Alta",M33="Catastrófico"),AND(I33="Muy Alta",M33="Catastrófico")),"Extremo",""))))</f>
        <v>Moderado</v>
      </c>
      <c r="P33" s="371">
        <v>1</v>
      </c>
      <c r="Q33" s="377" t="s">
        <v>1119</v>
      </c>
      <c r="R33" s="139" t="str">
        <f t="shared" si="0"/>
        <v>Probabilidad</v>
      </c>
      <c r="S33" s="397" t="s">
        <v>100</v>
      </c>
      <c r="T33" s="97" t="s">
        <v>316</v>
      </c>
      <c r="U33" s="193" t="str">
        <f t="shared" si="1"/>
        <v>40%</v>
      </c>
      <c r="V33" s="97" t="s">
        <v>334</v>
      </c>
      <c r="W33" s="97" t="s">
        <v>318</v>
      </c>
      <c r="X33" s="97" t="s">
        <v>319</v>
      </c>
      <c r="Y33" s="140">
        <f>IFERROR(IF(R33="Probabilidad",(J33-(+J33*U33)),IF(R33="Impacto",J33,"")),"")</f>
        <v>0.36</v>
      </c>
      <c r="Z33" s="113" t="str">
        <f t="shared" si="2"/>
        <v>Baja</v>
      </c>
      <c r="AA33" s="189">
        <f>+Y33</f>
        <v>0.36</v>
      </c>
      <c r="AB33" s="113" t="str">
        <f t="shared" si="4"/>
        <v>Moderado</v>
      </c>
      <c r="AC33" s="189">
        <f>IFERROR(IF(R33="Impacto",(N33-(+N33*U33)),IF(R33="Probabilidad",N33,"")),"")</f>
        <v>0.6</v>
      </c>
      <c r="AD33" s="113" t="str">
        <f>IFERROR(IF(OR(AND(Z33="Muy Baja",AB33="Leve"),AND(Z33="Muy Baja",AB33="Menor"),AND(Z33="Baja",AB33="Leve")),"Bajo",IF(OR(AND(Z33="Muy baja",AB33="Moderado"),AND(Z33="Baja",AB33="Menor"),AND(Z33="Baja",AB33="Moderado"),AND(Z33="Media",AB33="Leve"),AND(Z33="Media",AB33="Menor"),AND(Z33="Media",AB33="Moderado"),AND(Z33="Alta",AB33="Leve"),AND(Z33="Alta",AB33="Menor")),"Moderado",IF(OR(AND(Z33="Muy Baja",AB33="Mayor"),AND(Z33="Baja",AB33="Mayor"),AND(Z33="Media",AB33="Mayor"),AND(Z33="Alta",AB33="Moderado"),AND(Z33="Alta",AB33="Mayor"),AND(Z33="Muy Alta",AB33="Leve"),AND(Z33="Muy Alta",AB33="Menor"),AND(Z33="Muy Alta",AB33="Moderado"),AND(Z33="Muy Alta",AB33="Mayor")),"Alto",IF(OR(AND(Z33="Muy Baja",AB33="Catastrófico"),AND(Z33="Baja",AB33="Catastrófico"),AND(Z33="Media",AB33="Catastrófico"),AND(Z33="Alta",AB33="Catastrófico"),AND(Z33="Muy Alta",AB33="Catastrófico")),"Extremo","")))),"")</f>
        <v>Moderado</v>
      </c>
      <c r="AE33" s="1271" t="s">
        <v>345</v>
      </c>
      <c r="AF33" s="790">
        <v>45035</v>
      </c>
      <c r="AG33" s="809" t="s">
        <v>3013</v>
      </c>
      <c r="AH33" s="235"/>
      <c r="AI33" s="235" t="s">
        <v>2343</v>
      </c>
      <c r="AJ33" s="235" t="s">
        <v>2712</v>
      </c>
      <c r="AK33" s="235"/>
      <c r="AL33" s="235" t="s">
        <v>2343</v>
      </c>
      <c r="AM33" s="235" t="s">
        <v>2713</v>
      </c>
      <c r="AN33" s="758" t="s">
        <v>2343</v>
      </c>
      <c r="AO33" s="808"/>
      <c r="AP33" s="760" t="s">
        <v>2708</v>
      </c>
      <c r="AQ33" s="681" t="s">
        <v>4097</v>
      </c>
      <c r="AR33" s="142" t="s">
        <v>4098</v>
      </c>
      <c r="AS33" s="235"/>
      <c r="AT33" s="235" t="s">
        <v>2343</v>
      </c>
      <c r="AU33" s="417" t="s">
        <v>2712</v>
      </c>
      <c r="AV33" s="235"/>
      <c r="AW33" s="235" t="s">
        <v>2343</v>
      </c>
      <c r="AX33" s="417" t="s">
        <v>4096</v>
      </c>
      <c r="AY33" s="758" t="s">
        <v>2343</v>
      </c>
      <c r="AZ33" s="808"/>
      <c r="BA33" s="760" t="s">
        <v>2708</v>
      </c>
      <c r="BB33" s="141"/>
      <c r="BC33" s="142"/>
      <c r="BD33" s="235"/>
      <c r="BE33" s="235"/>
      <c r="BF33" s="235"/>
      <c r="BG33" s="235"/>
      <c r="BH33" s="235"/>
      <c r="BI33" s="235"/>
      <c r="BJ33" s="141"/>
      <c r="BK33" s="141"/>
      <c r="BL33" s="142"/>
      <c r="BM33" s="377" t="s">
        <v>1122</v>
      </c>
      <c r="BN33" s="372">
        <v>0.5</v>
      </c>
      <c r="BO33" s="371" t="s">
        <v>1123</v>
      </c>
      <c r="BP33" s="378" t="s">
        <v>1124</v>
      </c>
      <c r="BQ33" s="373">
        <v>44958</v>
      </c>
      <c r="BR33" s="373">
        <v>45260</v>
      </c>
      <c r="BS33" s="379">
        <v>10</v>
      </c>
      <c r="BT33" s="790">
        <v>45035</v>
      </c>
      <c r="BU33" s="809" t="s">
        <v>2716</v>
      </c>
      <c r="BV33" s="736">
        <v>0.33300000000000002</v>
      </c>
      <c r="BW33" s="758" t="s">
        <v>2343</v>
      </c>
      <c r="BX33" s="758"/>
      <c r="BY33" s="791" t="s">
        <v>2708</v>
      </c>
      <c r="BZ33" s="758" t="s">
        <v>2343</v>
      </c>
      <c r="CA33" s="789"/>
      <c r="CB33" s="791" t="s">
        <v>2708</v>
      </c>
      <c r="CC33" s="681" t="s">
        <v>4097</v>
      </c>
      <c r="CD33" s="1031" t="s">
        <v>4103</v>
      </c>
      <c r="CE33" s="736" t="s">
        <v>4107</v>
      </c>
      <c r="CF33" s="758" t="s">
        <v>2343</v>
      </c>
      <c r="CG33" s="758"/>
      <c r="CH33" s="791" t="s">
        <v>4101</v>
      </c>
      <c r="CI33" s="758" t="s">
        <v>2343</v>
      </c>
      <c r="CJ33" s="789"/>
      <c r="CK33" s="791" t="s">
        <v>2708</v>
      </c>
      <c r="CL33" s="141"/>
      <c r="CM33" s="142"/>
      <c r="CN33" s="143"/>
      <c r="CO33" s="141"/>
      <c r="CP33" s="141"/>
      <c r="CQ33" s="142"/>
      <c r="CR33" s="142"/>
      <c r="CS33" s="142"/>
      <c r="CT33" s="142"/>
      <c r="CU33" s="147"/>
      <c r="CV33" s="147"/>
    </row>
    <row r="34" spans="1:100" s="148" customFormat="1" ht="160" customHeight="1">
      <c r="A34" s="1348"/>
      <c r="B34" s="1336"/>
      <c r="C34" s="1277"/>
      <c r="D34" s="1317"/>
      <c r="E34" s="1317"/>
      <c r="F34" s="1298"/>
      <c r="G34" s="1317"/>
      <c r="H34" s="1317"/>
      <c r="I34" s="1280"/>
      <c r="J34" s="1326"/>
      <c r="K34" s="1329"/>
      <c r="L34" s="1329">
        <f>IF(NOT(ISERROR(MATCH(K34,_xlfn.ANCHORARRAY(F45),0))),J47&amp;"Por favor no seleccionar los criterios de impacto",K34)</f>
        <v>0</v>
      </c>
      <c r="M34" s="1280"/>
      <c r="N34" s="1326"/>
      <c r="O34" s="1334"/>
      <c r="P34" s="371">
        <v>2</v>
      </c>
      <c r="Q34" s="274" t="s">
        <v>1120</v>
      </c>
      <c r="R34" s="139" t="str">
        <f t="shared" si="0"/>
        <v>Impacto</v>
      </c>
      <c r="S34" s="97" t="s">
        <v>327</v>
      </c>
      <c r="T34" s="97" t="s">
        <v>316</v>
      </c>
      <c r="U34" s="186" t="str">
        <f t="shared" si="1"/>
        <v>25%</v>
      </c>
      <c r="V34" s="97" t="s">
        <v>317</v>
      </c>
      <c r="W34" s="97" t="s">
        <v>318</v>
      </c>
      <c r="X34" s="97" t="s">
        <v>319</v>
      </c>
      <c r="Y34" s="140">
        <f>IFERROR(IF(AND(R33="Probabilidad",R34="Probabilidad"),(AA33-(+AA33*U34)),IF(R34="Probabilidad",(J33-(+J33*U34)),IF(R34="Impacto",AA33,""))),"")</f>
        <v>0.36</v>
      </c>
      <c r="Z34" s="113" t="str">
        <f t="shared" si="2"/>
        <v>Baja</v>
      </c>
      <c r="AA34" s="189">
        <f t="shared" si="6"/>
        <v>0.36</v>
      </c>
      <c r="AB34" s="113" t="str">
        <f t="shared" si="4"/>
        <v>Moderado</v>
      </c>
      <c r="AC34" s="189">
        <f>IFERROR(IF(AND(R33="Impacto",R34="Impacto"),(AC27-(+AC27*U34)),IF(R34="Impacto",($N$33-(+$N$33*U34)),IF(R34="Probabilidad",AC27,""))),"")</f>
        <v>0.44999999999999996</v>
      </c>
      <c r="AD34" s="113" t="str">
        <f t="shared" si="7"/>
        <v>Moderado</v>
      </c>
      <c r="AE34" s="1271"/>
      <c r="AF34" s="790">
        <v>45035</v>
      </c>
      <c r="AG34" s="810" t="s">
        <v>2714</v>
      </c>
      <c r="AH34" s="235"/>
      <c r="AI34" s="235" t="s">
        <v>2343</v>
      </c>
      <c r="AJ34" s="235" t="s">
        <v>2712</v>
      </c>
      <c r="AK34" s="235"/>
      <c r="AL34" s="235"/>
      <c r="AM34" s="235"/>
      <c r="AN34" s="758" t="s">
        <v>2343</v>
      </c>
      <c r="AO34" s="808"/>
      <c r="AP34" s="760" t="s">
        <v>2711</v>
      </c>
      <c r="AQ34" s="681" t="s">
        <v>4097</v>
      </c>
      <c r="AR34" s="142" t="s">
        <v>4099</v>
      </c>
      <c r="AS34" s="235"/>
      <c r="AT34" s="235" t="s">
        <v>2343</v>
      </c>
      <c r="AU34" s="417" t="s">
        <v>2712</v>
      </c>
      <c r="AV34" s="235"/>
      <c r="AW34" s="235" t="s">
        <v>2343</v>
      </c>
      <c r="AX34" s="417" t="s">
        <v>4096</v>
      </c>
      <c r="AY34" s="758" t="s">
        <v>2343</v>
      </c>
      <c r="AZ34" s="808"/>
      <c r="BA34" s="760" t="s">
        <v>2708</v>
      </c>
      <c r="BB34" s="141"/>
      <c r="BC34" s="142"/>
      <c r="BD34" s="235"/>
      <c r="BE34" s="235"/>
      <c r="BF34" s="235"/>
      <c r="BG34" s="235"/>
      <c r="BH34" s="235"/>
      <c r="BI34" s="235"/>
      <c r="BJ34" s="141"/>
      <c r="BK34" s="141"/>
      <c r="BL34" s="142"/>
      <c r="BM34" s="377" t="s">
        <v>1125</v>
      </c>
      <c r="BN34" s="372">
        <v>0.25</v>
      </c>
      <c r="BO34" s="371" t="s">
        <v>1126</v>
      </c>
      <c r="BP34" s="378" t="s">
        <v>1124</v>
      </c>
      <c r="BQ34" s="373">
        <v>44927</v>
      </c>
      <c r="BR34" s="373">
        <v>45260</v>
      </c>
      <c r="BS34" s="379">
        <v>1</v>
      </c>
      <c r="BT34" s="790">
        <v>45035</v>
      </c>
      <c r="BU34" s="809" t="s">
        <v>2717</v>
      </c>
      <c r="BV34" s="736">
        <v>0</v>
      </c>
      <c r="BW34" s="758" t="s">
        <v>2343</v>
      </c>
      <c r="BX34" s="758"/>
      <c r="BY34" s="760" t="s">
        <v>2711</v>
      </c>
      <c r="BZ34" s="758" t="s">
        <v>2343</v>
      </c>
      <c r="CA34" s="789"/>
      <c r="CB34" s="760" t="s">
        <v>2711</v>
      </c>
      <c r="CC34" s="681" t="s">
        <v>4097</v>
      </c>
      <c r="CD34" s="1031" t="s">
        <v>4104</v>
      </c>
      <c r="CE34" s="736" t="s">
        <v>4106</v>
      </c>
      <c r="CF34" s="758" t="s">
        <v>2343</v>
      </c>
      <c r="CG34" s="758"/>
      <c r="CH34" s="791" t="s">
        <v>4101</v>
      </c>
      <c r="CI34" s="758" t="s">
        <v>2343</v>
      </c>
      <c r="CJ34" s="789"/>
      <c r="CK34" s="791" t="s">
        <v>4102</v>
      </c>
      <c r="CL34" s="141"/>
      <c r="CM34" s="142"/>
      <c r="CN34" s="143"/>
      <c r="CO34" s="141"/>
      <c r="CP34" s="141"/>
      <c r="CQ34" s="142"/>
      <c r="CR34" s="142"/>
      <c r="CS34" s="142"/>
      <c r="CT34" s="142"/>
      <c r="CU34" s="147"/>
      <c r="CV34" s="147"/>
    </row>
    <row r="35" spans="1:100" s="148" customFormat="1" ht="160" customHeight="1">
      <c r="A35" s="1348"/>
      <c r="B35" s="1336"/>
      <c r="C35" s="1277"/>
      <c r="D35" s="1317"/>
      <c r="E35" s="1317"/>
      <c r="F35" s="1298"/>
      <c r="G35" s="1317"/>
      <c r="H35" s="1317"/>
      <c r="I35" s="1280"/>
      <c r="J35" s="1326"/>
      <c r="K35" s="1329"/>
      <c r="L35" s="1329">
        <f>IF(NOT(ISERROR(MATCH(K35,_xlfn.ANCHORARRAY(F46),0))),J48&amp;"Por favor no seleccionar los criterios de impacto",K35)</f>
        <v>0</v>
      </c>
      <c r="M35" s="1280"/>
      <c r="N35" s="1326"/>
      <c r="O35" s="1334"/>
      <c r="P35" s="371">
        <v>3</v>
      </c>
      <c r="Q35" s="274" t="s">
        <v>1121</v>
      </c>
      <c r="R35" s="139" t="str">
        <f t="shared" si="0"/>
        <v>Probabilidad</v>
      </c>
      <c r="S35" s="365" t="s">
        <v>145</v>
      </c>
      <c r="T35" s="97" t="s">
        <v>316</v>
      </c>
      <c r="U35" s="189" t="str">
        <f t="shared" si="1"/>
        <v>30%</v>
      </c>
      <c r="V35" s="97" t="s">
        <v>317</v>
      </c>
      <c r="W35" s="97" t="s">
        <v>318</v>
      </c>
      <c r="X35" s="97" t="s">
        <v>319</v>
      </c>
      <c r="Y35" s="140">
        <f>IFERROR(IF(AND(R34="Probabilidad",R35="Probabilidad"),(AA34-(+AA34*U35)),IF(R35="Probabilidad",(J34-(+J34*U35)),IF(R35="Impacto",AA34,""))),"")</f>
        <v>0</v>
      </c>
      <c r="Z35" s="113" t="str">
        <f t="shared" si="2"/>
        <v>Muy Baja</v>
      </c>
      <c r="AA35" s="189">
        <f t="shared" si="6"/>
        <v>0</v>
      </c>
      <c r="AB35" s="113" t="str">
        <f t="shared" si="4"/>
        <v>Moderado</v>
      </c>
      <c r="AC35" s="189">
        <f>IFERROR(IF(AND(R34="Impacto",R35="Impacto"),(AC34-(+AC34*U35)),IF(AND(R34="Probabilidad",R35="Impacto"),(AC33-(+AC33*U35)),IF(R35="Probabilidad",AC34,""))),"")</f>
        <v>0.44999999999999996</v>
      </c>
      <c r="AD35" s="113" t="str">
        <f t="shared" si="7"/>
        <v>Moderado</v>
      </c>
      <c r="AE35" s="1271"/>
      <c r="AF35" s="790">
        <v>45035</v>
      </c>
      <c r="AG35" s="810" t="s">
        <v>2715</v>
      </c>
      <c r="AH35" s="235"/>
      <c r="AI35" s="235" t="s">
        <v>2343</v>
      </c>
      <c r="AJ35" s="235" t="s">
        <v>2712</v>
      </c>
      <c r="AK35" s="235"/>
      <c r="AL35" s="235"/>
      <c r="AM35" s="235"/>
      <c r="AN35" s="758" t="s">
        <v>2343</v>
      </c>
      <c r="AO35" s="808"/>
      <c r="AP35" s="760" t="s">
        <v>2711</v>
      </c>
      <c r="AQ35" s="681" t="s">
        <v>4097</v>
      </c>
      <c r="AR35" s="1031" t="s">
        <v>4100</v>
      </c>
      <c r="AS35" s="235"/>
      <c r="AT35" s="235" t="s">
        <v>2343</v>
      </c>
      <c r="AU35" s="417" t="s">
        <v>2712</v>
      </c>
      <c r="AV35" s="235"/>
      <c r="AW35" s="235" t="s">
        <v>2343</v>
      </c>
      <c r="AX35" s="417" t="s">
        <v>4096</v>
      </c>
      <c r="AY35" s="758" t="s">
        <v>2343</v>
      </c>
      <c r="AZ35" s="808"/>
      <c r="BA35" s="760" t="s">
        <v>2708</v>
      </c>
      <c r="BB35" s="141"/>
      <c r="BC35" s="142"/>
      <c r="BD35" s="235"/>
      <c r="BE35" s="235"/>
      <c r="BF35" s="235"/>
      <c r="BG35" s="235"/>
      <c r="BH35" s="235"/>
      <c r="BI35" s="235"/>
      <c r="BJ35" s="141"/>
      <c r="BK35" s="141"/>
      <c r="BL35" s="142"/>
      <c r="BM35" s="377" t="s">
        <v>1127</v>
      </c>
      <c r="BN35" s="372">
        <v>0.25</v>
      </c>
      <c r="BO35" s="371" t="s">
        <v>1128</v>
      </c>
      <c r="BP35" s="378" t="s">
        <v>1129</v>
      </c>
      <c r="BQ35" s="373">
        <v>44927</v>
      </c>
      <c r="BR35" s="373">
        <v>45260</v>
      </c>
      <c r="BS35" s="372">
        <v>1</v>
      </c>
      <c r="BT35" s="790">
        <v>45035</v>
      </c>
      <c r="BU35" s="809" t="s">
        <v>2718</v>
      </c>
      <c r="BV35" s="736">
        <v>0.15</v>
      </c>
      <c r="BW35" s="758" t="s">
        <v>2343</v>
      </c>
      <c r="BX35" s="758"/>
      <c r="BY35" s="791" t="s">
        <v>2708</v>
      </c>
      <c r="BZ35" s="758" t="s">
        <v>2343</v>
      </c>
      <c r="CA35" s="789"/>
      <c r="CB35" s="791" t="s">
        <v>2708</v>
      </c>
      <c r="CC35" s="681" t="s">
        <v>4097</v>
      </c>
      <c r="CD35" s="1031" t="s">
        <v>2717</v>
      </c>
      <c r="CE35" s="736" t="s">
        <v>4105</v>
      </c>
      <c r="CF35" s="758" t="s">
        <v>2343</v>
      </c>
      <c r="CG35" s="758"/>
      <c r="CH35" s="791" t="s">
        <v>4101</v>
      </c>
      <c r="CI35" s="758" t="s">
        <v>2343</v>
      </c>
      <c r="CJ35" s="142"/>
      <c r="CK35" s="791" t="s">
        <v>4102</v>
      </c>
      <c r="CL35" s="141"/>
      <c r="CM35" s="142"/>
      <c r="CN35" s="143"/>
      <c r="CO35" s="141"/>
      <c r="CP35" s="141"/>
      <c r="CQ35" s="142"/>
      <c r="CR35" s="142"/>
      <c r="CS35" s="142"/>
      <c r="CT35" s="142"/>
      <c r="CU35" s="147"/>
      <c r="CV35" s="147"/>
    </row>
    <row r="36" spans="1:100" s="148" customFormat="1" ht="33" customHeight="1">
      <c r="A36" s="1348"/>
      <c r="B36" s="1336"/>
      <c r="C36" s="1277"/>
      <c r="D36" s="1317"/>
      <c r="E36" s="1317"/>
      <c r="F36" s="1298"/>
      <c r="G36" s="1317"/>
      <c r="H36" s="1317"/>
      <c r="I36" s="1280"/>
      <c r="J36" s="1326"/>
      <c r="K36" s="1329"/>
      <c r="L36" s="1329">
        <f>IF(NOT(ISERROR(MATCH(K36,_xlfn.ANCHORARRAY(F47),0))),J49&amp;"Por favor no seleccionar los criterios de impacto",K36)</f>
        <v>0</v>
      </c>
      <c r="M36" s="1280"/>
      <c r="N36" s="1326"/>
      <c r="O36" s="1334"/>
      <c r="P36" s="184"/>
      <c r="Q36" s="94"/>
      <c r="R36" s="139" t="str">
        <f t="shared" si="0"/>
        <v/>
      </c>
      <c r="S36" s="97"/>
      <c r="T36" s="97"/>
      <c r="U36" s="189" t="str">
        <f t="shared" si="1"/>
        <v/>
      </c>
      <c r="V36" s="97"/>
      <c r="W36" s="97"/>
      <c r="X36" s="97"/>
      <c r="Y36" s="140" t="str">
        <f>IFERROR(IF(AND(R35="Probabilidad",R36="Probabilidad"),(AA35-(+AA35*U36)),IF(R36="Probabilidad",(J35-(+J35*U36)),IF(R36="Impacto",AA35,""))),"")</f>
        <v/>
      </c>
      <c r="Z36" s="113" t="str">
        <f t="shared" si="2"/>
        <v/>
      </c>
      <c r="AA36" s="189" t="str">
        <f t="shared" si="6"/>
        <v/>
      </c>
      <c r="AB36" s="113" t="str">
        <f t="shared" si="4"/>
        <v/>
      </c>
      <c r="AC36" s="189" t="str">
        <f>IFERROR(IF(AND(R35="Impacto",R36="Impacto"),(AC35-(+AC35*U36)),IF(AND(R35="Probabilidad",R36="Impacto"),(AC34-(+AC34*U36)),IF(R36="Probabilidad",AC35,""))),"")</f>
        <v/>
      </c>
      <c r="AD36" s="113" t="str">
        <f t="shared" si="7"/>
        <v/>
      </c>
      <c r="AE36" s="1271"/>
      <c r="AF36" s="141"/>
      <c r="AG36" s="142"/>
      <c r="AH36" s="235"/>
      <c r="AI36" s="235"/>
      <c r="AJ36" s="235"/>
      <c r="AK36" s="235"/>
      <c r="AL36" s="235"/>
      <c r="AM36" s="235"/>
      <c r="AN36" s="141"/>
      <c r="AO36" s="141"/>
      <c r="AP36" s="142"/>
      <c r="AQ36" s="681"/>
      <c r="AR36" s="142"/>
      <c r="AS36" s="235"/>
      <c r="AT36" s="235"/>
      <c r="AU36" s="235"/>
      <c r="AV36" s="235"/>
      <c r="AW36" s="235"/>
      <c r="AX36" s="235"/>
      <c r="AY36" s="141"/>
      <c r="AZ36" s="141"/>
      <c r="BA36" s="142"/>
      <c r="BB36" s="141"/>
      <c r="BC36" s="142"/>
      <c r="BD36" s="235"/>
      <c r="BE36" s="235"/>
      <c r="BF36" s="235"/>
      <c r="BG36" s="235"/>
      <c r="BH36" s="235"/>
      <c r="BI36" s="235"/>
      <c r="BJ36" s="141"/>
      <c r="BK36" s="141"/>
      <c r="BL36" s="142"/>
      <c r="BM36" s="184"/>
      <c r="BN36" s="224"/>
      <c r="BO36" s="146"/>
      <c r="BP36" s="184"/>
      <c r="BQ36" s="146"/>
      <c r="BR36" s="146"/>
      <c r="BS36" s="146"/>
      <c r="BT36" s="141"/>
      <c r="BU36" s="142"/>
      <c r="BV36" s="143"/>
      <c r="BW36" s="141"/>
      <c r="BX36" s="141"/>
      <c r="BY36" s="142"/>
      <c r="BZ36" s="142"/>
      <c r="CA36" s="142"/>
      <c r="CB36" s="142"/>
      <c r="CC36" s="141"/>
      <c r="CD36" s="142"/>
      <c r="CE36" s="143"/>
      <c r="CF36" s="141"/>
      <c r="CG36" s="141"/>
      <c r="CH36" s="142"/>
      <c r="CI36" s="142"/>
      <c r="CJ36" s="142"/>
      <c r="CK36" s="142"/>
      <c r="CL36" s="141"/>
      <c r="CM36" s="142"/>
      <c r="CN36" s="143"/>
      <c r="CO36" s="141"/>
      <c r="CP36" s="141"/>
      <c r="CQ36" s="142"/>
      <c r="CR36" s="142"/>
      <c r="CS36" s="142"/>
      <c r="CT36" s="142"/>
      <c r="CU36" s="147"/>
      <c r="CV36" s="147"/>
    </row>
    <row r="37" spans="1:100" s="148" customFormat="1" ht="33" customHeight="1">
      <c r="A37" s="1348"/>
      <c r="B37" s="1336"/>
      <c r="C37" s="1277"/>
      <c r="D37" s="1317"/>
      <c r="E37" s="1317"/>
      <c r="F37" s="1298"/>
      <c r="G37" s="1317"/>
      <c r="H37" s="1317"/>
      <c r="I37" s="1280"/>
      <c r="J37" s="1326"/>
      <c r="K37" s="1329"/>
      <c r="L37" s="1329">
        <f>IF(NOT(ISERROR(MATCH(K37,_xlfn.ANCHORARRAY(F48),0))),J50&amp;"Por favor no seleccionar los criterios de impacto",K37)</f>
        <v>0</v>
      </c>
      <c r="M37" s="1280"/>
      <c r="N37" s="1326"/>
      <c r="O37" s="1334"/>
      <c r="P37" s="184"/>
      <c r="Q37" s="94"/>
      <c r="R37" s="139" t="str">
        <f t="shared" si="0"/>
        <v/>
      </c>
      <c r="S37" s="97"/>
      <c r="T37" s="97"/>
      <c r="U37" s="189" t="str">
        <f t="shared" si="1"/>
        <v/>
      </c>
      <c r="V37" s="97"/>
      <c r="W37" s="97"/>
      <c r="X37" s="97"/>
      <c r="Y37" s="140" t="str">
        <f>IFERROR(IF(AND(R36="Probabilidad",R37="Probabilidad"),(AA36-(+AA36*U37)),IF(R37="Probabilidad",(J36-(+J36*U37)),IF(R37="Impacto",AA36,""))),"")</f>
        <v/>
      </c>
      <c r="Z37" s="113" t="str">
        <f t="shared" si="2"/>
        <v/>
      </c>
      <c r="AA37" s="189" t="str">
        <f t="shared" si="6"/>
        <v/>
      </c>
      <c r="AB37" s="113" t="str">
        <f t="shared" si="4"/>
        <v/>
      </c>
      <c r="AC37" s="189" t="str">
        <f>IFERROR(IF(AND(R36="Impacto",R37="Impacto"),(AC36-(+AC36*U37)),IF(AND(R36="Probabilidad",R37="Impacto"),(AC35-(+AC35*U37)),IF(R37="Probabilidad",AC36,""))),"")</f>
        <v/>
      </c>
      <c r="AD37" s="113" t="str">
        <f t="shared" si="7"/>
        <v/>
      </c>
      <c r="AE37" s="1271"/>
      <c r="AF37" s="141"/>
      <c r="AG37" s="142"/>
      <c r="AH37" s="235"/>
      <c r="AI37" s="235"/>
      <c r="AJ37" s="235"/>
      <c r="AK37" s="235"/>
      <c r="AL37" s="235"/>
      <c r="AM37" s="235"/>
      <c r="AN37" s="141"/>
      <c r="AO37" s="141"/>
      <c r="AP37" s="142"/>
      <c r="AQ37" s="681"/>
      <c r="AR37" s="142"/>
      <c r="AS37" s="235"/>
      <c r="AT37" s="235"/>
      <c r="AU37" s="235"/>
      <c r="AV37" s="235"/>
      <c r="AW37" s="235"/>
      <c r="AX37" s="235"/>
      <c r="AY37" s="141"/>
      <c r="AZ37" s="141"/>
      <c r="BA37" s="142"/>
      <c r="BB37" s="141"/>
      <c r="BC37" s="142"/>
      <c r="BD37" s="235"/>
      <c r="BE37" s="235"/>
      <c r="BF37" s="235"/>
      <c r="BG37" s="235"/>
      <c r="BH37" s="235"/>
      <c r="BI37" s="235"/>
      <c r="BJ37" s="141"/>
      <c r="BK37" s="141"/>
      <c r="BL37" s="142"/>
      <c r="BM37" s="184"/>
      <c r="BN37" s="224"/>
      <c r="BO37" s="146"/>
      <c r="BP37" s="184"/>
      <c r="BQ37" s="146"/>
      <c r="BR37" s="146"/>
      <c r="BS37" s="146"/>
      <c r="BT37" s="141"/>
      <c r="BU37" s="142"/>
      <c r="BV37" s="143"/>
      <c r="BW37" s="141"/>
      <c r="BX37" s="141"/>
      <c r="BY37" s="142"/>
      <c r="BZ37" s="142"/>
      <c r="CA37" s="142"/>
      <c r="CB37" s="142"/>
      <c r="CC37" s="141"/>
      <c r="CD37" s="142"/>
      <c r="CE37" s="143"/>
      <c r="CF37" s="141"/>
      <c r="CG37" s="141"/>
      <c r="CH37" s="142"/>
      <c r="CI37" s="142"/>
      <c r="CJ37" s="142"/>
      <c r="CK37" s="142"/>
      <c r="CL37" s="141"/>
      <c r="CM37" s="142"/>
      <c r="CN37" s="143"/>
      <c r="CO37" s="141"/>
      <c r="CP37" s="141"/>
      <c r="CQ37" s="142"/>
      <c r="CR37" s="142"/>
      <c r="CS37" s="142"/>
      <c r="CT37" s="142"/>
      <c r="CU37" s="147"/>
      <c r="CV37" s="147"/>
    </row>
    <row r="38" spans="1:100" s="148" customFormat="1" ht="33" customHeight="1" thickBot="1">
      <c r="A38" s="1349"/>
      <c r="B38" s="1337"/>
      <c r="C38" s="1278"/>
      <c r="D38" s="1317"/>
      <c r="E38" s="1317"/>
      <c r="F38" s="1299"/>
      <c r="G38" s="1342"/>
      <c r="H38" s="1342"/>
      <c r="I38" s="1281"/>
      <c r="J38" s="1327"/>
      <c r="K38" s="1330"/>
      <c r="L38" s="1330">
        <f>IF(NOT(ISERROR(MATCH(K38,_xlfn.ANCHORARRAY(F49),0))),J51&amp;"Por favor no seleccionar los criterios de impacto",K38)</f>
        <v>0</v>
      </c>
      <c r="M38" s="1281"/>
      <c r="N38" s="1327"/>
      <c r="O38" s="1335"/>
      <c r="P38" s="185"/>
      <c r="Q38" s="95"/>
      <c r="R38" s="149" t="str">
        <f t="shared" si="0"/>
        <v/>
      </c>
      <c r="S38" s="150"/>
      <c r="T38" s="150"/>
      <c r="U38" s="187" t="str">
        <f t="shared" si="1"/>
        <v/>
      </c>
      <c r="V38" s="150"/>
      <c r="W38" s="150"/>
      <c r="X38" s="150"/>
      <c r="Y38" s="151" t="str">
        <f>IFERROR(IF(AND(R37="Probabilidad",R38="Probabilidad"),(AA37-(+AA37*U38)),IF(R38="Probabilidad",(J37-(+J37*U38)),IF(R38="Impacto",AA37,""))),"")</f>
        <v/>
      </c>
      <c r="Z38" s="114" t="str">
        <f t="shared" si="2"/>
        <v/>
      </c>
      <c r="AA38" s="187" t="str">
        <f t="shared" si="6"/>
        <v/>
      </c>
      <c r="AB38" s="114" t="str">
        <f t="shared" si="4"/>
        <v/>
      </c>
      <c r="AC38" s="187" t="str">
        <f>IFERROR(IF(AND(R37="Impacto",R38="Impacto"),(AC37-(+AC37*U38)),IF(AND(R37="Probabilidad",R38="Impacto"),(AC36-(+AC36*U38)),IF(R38="Probabilidad",AC37,""))),"")</f>
        <v/>
      </c>
      <c r="AD38" s="114" t="str">
        <f t="shared" si="7"/>
        <v/>
      </c>
      <c r="AE38" s="1272"/>
      <c r="AF38" s="141"/>
      <c r="AG38" s="142"/>
      <c r="AH38" s="235"/>
      <c r="AI38" s="235"/>
      <c r="AJ38" s="235"/>
      <c r="AK38" s="235"/>
      <c r="AL38" s="235"/>
      <c r="AM38" s="235"/>
      <c r="AN38" s="141"/>
      <c r="AO38" s="141"/>
      <c r="AP38" s="142"/>
      <c r="AQ38" s="681"/>
      <c r="AR38" s="142"/>
      <c r="AS38" s="235"/>
      <c r="AT38" s="235"/>
      <c r="AU38" s="235"/>
      <c r="AV38" s="235"/>
      <c r="AW38" s="235"/>
      <c r="AX38" s="235"/>
      <c r="AY38" s="141"/>
      <c r="AZ38" s="141"/>
      <c r="BA38" s="142"/>
      <c r="BB38" s="141"/>
      <c r="BC38" s="142"/>
      <c r="BD38" s="235"/>
      <c r="BE38" s="235"/>
      <c r="BF38" s="235"/>
      <c r="BG38" s="235"/>
      <c r="BH38" s="235"/>
      <c r="BI38" s="235"/>
      <c r="BJ38" s="141"/>
      <c r="BK38" s="141"/>
      <c r="BL38" s="142"/>
      <c r="BM38" s="184"/>
      <c r="BN38" s="224"/>
      <c r="BO38" s="146"/>
      <c r="BP38" s="184"/>
      <c r="BQ38" s="146"/>
      <c r="BR38" s="146"/>
      <c r="BS38" s="146"/>
      <c r="BT38" s="141"/>
      <c r="BU38" s="142"/>
      <c r="BV38" s="143"/>
      <c r="BW38" s="141"/>
      <c r="BX38" s="141"/>
      <c r="BY38" s="142"/>
      <c r="BZ38" s="142"/>
      <c r="CA38" s="142"/>
      <c r="CB38" s="142"/>
      <c r="CC38" s="141"/>
      <c r="CD38" s="142"/>
      <c r="CE38" s="143"/>
      <c r="CF38" s="141"/>
      <c r="CG38" s="141"/>
      <c r="CH38" s="142"/>
      <c r="CI38" s="142"/>
      <c r="CJ38" s="142"/>
      <c r="CK38" s="142"/>
      <c r="CL38" s="141"/>
      <c r="CM38" s="142"/>
      <c r="CN38" s="143"/>
      <c r="CO38" s="141"/>
      <c r="CP38" s="141"/>
      <c r="CQ38" s="142"/>
      <c r="CR38" s="142"/>
      <c r="CS38" s="142"/>
      <c r="CT38" s="142"/>
      <c r="CU38" s="147"/>
      <c r="CV38" s="147"/>
    </row>
    <row r="39" spans="1:100" s="148" customFormat="1" ht="160" customHeight="1" thickBot="1">
      <c r="A39" s="1347">
        <v>6</v>
      </c>
      <c r="B39" s="1336" t="s">
        <v>154</v>
      </c>
      <c r="C39" s="1277" t="s">
        <v>365</v>
      </c>
      <c r="D39" s="1314" t="s">
        <v>1976</v>
      </c>
      <c r="E39" s="1314" t="s">
        <v>1977</v>
      </c>
      <c r="F39" s="1314" t="s">
        <v>1130</v>
      </c>
      <c r="G39" s="1341" t="s">
        <v>286</v>
      </c>
      <c r="H39" s="1343">
        <v>50</v>
      </c>
      <c r="I39" s="1279" t="str">
        <f>IF(H39&lt;=0,"",IF(H39&lt;=2,"Muy Baja",IF(H39&lt;=24,"Baja",IF(H39&lt;=500,"Media",IF(H39&lt;=5000,"Alta","Muy Alta")))))</f>
        <v>Media</v>
      </c>
      <c r="J39" s="1325">
        <f>IF(I39="","",IF(I39="Muy Baja",0.2,IF(I39="Baja",0.4,IF(I39="Media",0.6,IF(I39="Alta",0.8,IF(I39="Muy Alta",1,))))))</f>
        <v>0.6</v>
      </c>
      <c r="K39" s="1328" t="s">
        <v>311</v>
      </c>
      <c r="L39" s="1331" t="str">
        <f>IF(NOT(ISERROR(MATCH(K39,'[3]Tabla Impacto'!$B$221:$B$223,0))),'[3]Tabla Impacto'!$F$223&amp;"Por favor no seleccionar los criterios de impacto(Afectación Económica o presupuestal y Pérdida Reputacional)",K39)</f>
        <v xml:space="preserve">     El riesgo afecta la imagen de la entidad con algunos usuarios de relevancia frente al logro de los objetivos</v>
      </c>
      <c r="M39" s="1332" t="str">
        <f>IF(OR(K39='Tabla Impacto'!$C$11,K39='Tabla Impacto'!$D$11),"Leve",IF(OR(K39='Tabla Impacto'!$C$12,K39='Tabla Impacto'!$D$12),"Menor",IF(OR(K39='Tabla Impacto'!$C$13,K39='Tabla Impacto'!$D$13),"Moderado",IF(OR(K39='Tabla Impacto'!$C$14,K39='Tabla Impacto'!$D$14),"Mayor",IF(OR(K39='Tabla Impacto'!$C$15,K39='Tabla Impacto'!$D$15),"Catastrófico","")))))</f>
        <v>Moderado</v>
      </c>
      <c r="N39" s="1325">
        <f>IF(M39="","",IF(M39="Leve",0.2,IF(M39="Menor",0.4,IF(M39="Moderado",0.6,IF(M39="Mayor",0.8,IF(M39="Catastrófico",1,))))))</f>
        <v>0.6</v>
      </c>
      <c r="O39" s="1333" t="str">
        <f>IF(OR(AND(I39="Muy Baja",M39="Leve"),AND(I39="Muy Baja",M39="Menor"),AND(I39="Baja",M39="Leve")),"Bajo",IF(OR(AND(I39="Muy baja",M39="Moderado"),AND(I39="Baja",M39="Menor"),AND(I39="Baja",M39="Moderado"),AND(I39="Media",M39="Leve"),AND(I39="Media",M39="Menor"),AND(I39="Media",M39="Moderado"),AND(I39="Alta",M39="Leve"),AND(I39="Alta",M39="Menor")),"Moderado",IF(OR(AND(I39="Muy Baja",M39="Mayor"),AND(I39="Baja",M39="Mayor"),AND(I39="Media",M39="Mayor"),AND(I39="Alta",M39="Moderado"),AND(I39="Alta",M39="Mayor"),AND(I39="Muy Alta",M39="Leve"),AND(I39="Muy Alta",M39="Menor"),AND(I39="Muy Alta",M39="Moderado"),AND(I39="Muy Alta",M39="Mayor")),"Alto",IF(OR(AND(I39="Muy Baja",M39="Catastrófico"),AND(I39="Baja",M39="Catastrófico"),AND(I39="Media",M39="Catastrófico"),AND(I39="Alta",M39="Catastrófico"),AND(I39="Muy Alta",M39="Catastrófico")),"Extremo",""))))</f>
        <v>Moderado</v>
      </c>
      <c r="P39" s="371">
        <v>1</v>
      </c>
      <c r="Q39" s="274" t="s">
        <v>1978</v>
      </c>
      <c r="R39" s="152" t="str">
        <f t="shared" si="0"/>
        <v>Probabilidad</v>
      </c>
      <c r="S39" s="397" t="s">
        <v>100</v>
      </c>
      <c r="T39" s="97" t="s">
        <v>316</v>
      </c>
      <c r="U39" s="189" t="str">
        <f t="shared" si="1"/>
        <v>40%</v>
      </c>
      <c r="V39" s="97" t="s">
        <v>334</v>
      </c>
      <c r="W39" s="97" t="s">
        <v>318</v>
      </c>
      <c r="X39" s="97" t="s">
        <v>319</v>
      </c>
      <c r="Y39" s="140">
        <f>IFERROR(IF(R39="Probabilidad",(J39-(+J39*U39)),IF(R39="Impacto",J39,"")),"")</f>
        <v>0.36</v>
      </c>
      <c r="Z39" s="113" t="str">
        <f t="shared" si="2"/>
        <v>Baja</v>
      </c>
      <c r="AA39" s="189">
        <f t="shared" si="6"/>
        <v>0.36</v>
      </c>
      <c r="AB39" s="113" t="str">
        <f t="shared" si="4"/>
        <v>Moderado</v>
      </c>
      <c r="AC39" s="189">
        <f>IFERROR(IF(R39="Impacto",(N39-(+N39*U39)),IF(R39="Probabilidad",N39,"")),"")</f>
        <v>0.6</v>
      </c>
      <c r="AD39" s="113" t="str">
        <f t="shared" si="7"/>
        <v>Moderado</v>
      </c>
      <c r="AE39" s="1271" t="s">
        <v>345</v>
      </c>
      <c r="AF39" s="755" t="s">
        <v>2719</v>
      </c>
      <c r="AG39" s="811" t="s">
        <v>2720</v>
      </c>
      <c r="AH39" s="738"/>
      <c r="AI39" s="738" t="s">
        <v>2343</v>
      </c>
      <c r="AJ39" s="793" t="s">
        <v>2630</v>
      </c>
      <c r="AK39" s="738"/>
      <c r="AL39" s="738" t="s">
        <v>2343</v>
      </c>
      <c r="AM39" s="738" t="s">
        <v>2713</v>
      </c>
      <c r="AN39" s="758"/>
      <c r="AO39" s="808"/>
      <c r="AP39" s="760"/>
      <c r="AQ39" s="681" t="s">
        <v>4159</v>
      </c>
      <c r="AR39" s="142" t="s">
        <v>4160</v>
      </c>
      <c r="AS39" s="235"/>
      <c r="AT39" s="235" t="s">
        <v>2343</v>
      </c>
      <c r="AU39" s="235" t="s">
        <v>491</v>
      </c>
      <c r="AV39" s="235"/>
      <c r="AW39" s="235" t="s">
        <v>2343</v>
      </c>
      <c r="AX39" s="235" t="s">
        <v>491</v>
      </c>
      <c r="AY39" s="141"/>
      <c r="AZ39" s="141"/>
      <c r="BA39" s="142"/>
      <c r="BB39" s="141"/>
      <c r="BC39" s="142"/>
      <c r="BD39" s="235"/>
      <c r="BE39" s="235"/>
      <c r="BF39" s="235"/>
      <c r="BG39" s="235"/>
      <c r="BH39" s="235"/>
      <c r="BI39" s="235"/>
      <c r="BJ39" s="141"/>
      <c r="BK39" s="141"/>
      <c r="BL39" s="142"/>
      <c r="BM39" s="371" t="s">
        <v>1133</v>
      </c>
      <c r="BN39" s="380">
        <v>0.5</v>
      </c>
      <c r="BO39" s="371" t="s">
        <v>1134</v>
      </c>
      <c r="BP39" s="371" t="s">
        <v>1135</v>
      </c>
      <c r="BQ39" s="373">
        <v>44927</v>
      </c>
      <c r="BR39" s="373">
        <v>45260</v>
      </c>
      <c r="BS39" s="380">
        <v>1</v>
      </c>
      <c r="BT39" s="790" t="s">
        <v>2725</v>
      </c>
      <c r="BU39" s="756" t="s">
        <v>2726</v>
      </c>
      <c r="BV39" s="736" t="s">
        <v>2727</v>
      </c>
      <c r="BW39" s="141"/>
      <c r="BX39" s="141"/>
      <c r="BY39" s="142"/>
      <c r="BZ39" s="142"/>
      <c r="CA39" s="142"/>
      <c r="CB39" s="142"/>
      <c r="CC39" s="141" t="s">
        <v>4159</v>
      </c>
      <c r="CD39" s="756" t="s">
        <v>4164</v>
      </c>
      <c r="CE39" s="736">
        <v>0.33329999999999999</v>
      </c>
      <c r="CF39" s="141"/>
      <c r="CG39" s="141"/>
      <c r="CH39" s="142"/>
      <c r="CI39" s="142"/>
      <c r="CJ39" s="142"/>
      <c r="CK39" s="142"/>
      <c r="CL39" s="141"/>
      <c r="CM39" s="142"/>
      <c r="CN39" s="143"/>
      <c r="CO39" s="141"/>
      <c r="CP39" s="141"/>
      <c r="CQ39" s="142"/>
      <c r="CR39" s="142"/>
      <c r="CS39" s="142"/>
      <c r="CT39" s="142"/>
      <c r="CU39" s="147"/>
      <c r="CV39" s="147"/>
    </row>
    <row r="40" spans="1:100" s="148" customFormat="1" ht="160" customHeight="1">
      <c r="A40" s="1348"/>
      <c r="B40" s="1336"/>
      <c r="C40" s="1277"/>
      <c r="D40" s="1274"/>
      <c r="E40" s="1274"/>
      <c r="F40" s="1274"/>
      <c r="G40" s="1317"/>
      <c r="H40" s="1317"/>
      <c r="I40" s="1280"/>
      <c r="J40" s="1326"/>
      <c r="K40" s="1329"/>
      <c r="L40" s="1329">
        <f>IF(NOT(ISERROR(MATCH(K40,_xlfn.ANCHORARRAY(F51),0))),J53&amp;"Por favor no seleccionar los criterios de impacto",K40)</f>
        <v>0</v>
      </c>
      <c r="M40" s="1280"/>
      <c r="N40" s="1326"/>
      <c r="O40" s="1334"/>
      <c r="P40" s="371">
        <v>2</v>
      </c>
      <c r="Q40" s="274" t="s">
        <v>1131</v>
      </c>
      <c r="R40" s="139" t="str">
        <f t="shared" si="0"/>
        <v>Probabilidad</v>
      </c>
      <c r="S40" s="397" t="s">
        <v>100</v>
      </c>
      <c r="T40" s="97" t="s">
        <v>316</v>
      </c>
      <c r="U40" s="189" t="str">
        <f t="shared" si="1"/>
        <v>40%</v>
      </c>
      <c r="V40" s="97" t="s">
        <v>334</v>
      </c>
      <c r="W40" s="97" t="s">
        <v>318</v>
      </c>
      <c r="X40" s="97" t="s">
        <v>319</v>
      </c>
      <c r="Y40" s="140">
        <f>IFERROR(IF(AND(R39="Probabilidad",R40="Probabilidad"),(AA39-(+AA39*U40)),IF(R40="Probabilidad",(J39-(+J39*U40)),IF(R40="Impacto",AA39,""))),"")</f>
        <v>0.216</v>
      </c>
      <c r="Z40" s="113" t="str">
        <f t="shared" si="2"/>
        <v>Baja</v>
      </c>
      <c r="AA40" s="189">
        <f t="shared" si="6"/>
        <v>0.216</v>
      </c>
      <c r="AB40" s="113" t="str">
        <f t="shared" si="4"/>
        <v>Moderado</v>
      </c>
      <c r="AC40" s="189">
        <f>IFERROR(IF(AND(R39="Impacto",R40="Impacto"),(AC39-(+AC39*U40)),IF(R40="Impacto",($N$39-(+$N$39*U40)),IF(R40="Probabilidad",AC39,""))),"")</f>
        <v>0.6</v>
      </c>
      <c r="AD40" s="113" t="str">
        <f t="shared" si="7"/>
        <v>Moderado</v>
      </c>
      <c r="AE40" s="1271"/>
      <c r="AF40" s="755" t="s">
        <v>2721</v>
      </c>
      <c r="AG40" s="756" t="s">
        <v>2722</v>
      </c>
      <c r="AH40" s="738"/>
      <c r="AI40" s="738" t="s">
        <v>2343</v>
      </c>
      <c r="AJ40" s="793" t="s">
        <v>2630</v>
      </c>
      <c r="AK40" s="738"/>
      <c r="AL40" s="738"/>
      <c r="AM40" s="738"/>
      <c r="AN40" s="758"/>
      <c r="AO40" s="808"/>
      <c r="AP40" s="760"/>
      <c r="AQ40" s="681" t="s">
        <v>4159</v>
      </c>
      <c r="AR40" s="142" t="s">
        <v>4161</v>
      </c>
      <c r="AS40" s="235"/>
      <c r="AT40" s="235" t="s">
        <v>2343</v>
      </c>
      <c r="AU40" s="235" t="s">
        <v>491</v>
      </c>
      <c r="AV40" s="235"/>
      <c r="AW40" s="235" t="s">
        <v>2343</v>
      </c>
      <c r="AX40" s="235" t="s">
        <v>491</v>
      </c>
      <c r="AY40" s="141"/>
      <c r="AZ40" s="141"/>
      <c r="BA40" s="142"/>
      <c r="BB40" s="141"/>
      <c r="BC40" s="142"/>
      <c r="BD40" s="235"/>
      <c r="BE40" s="235"/>
      <c r="BF40" s="235"/>
      <c r="BG40" s="235"/>
      <c r="BH40" s="235"/>
      <c r="BI40" s="235"/>
      <c r="BJ40" s="141"/>
      <c r="BK40" s="141"/>
      <c r="BL40" s="142"/>
      <c r="BM40" s="371" t="s">
        <v>1136</v>
      </c>
      <c r="BN40" s="380">
        <v>0.5</v>
      </c>
      <c r="BO40" s="371" t="s">
        <v>1137</v>
      </c>
      <c r="BP40" s="371" t="s">
        <v>1138</v>
      </c>
      <c r="BQ40" s="373">
        <v>44927</v>
      </c>
      <c r="BR40" s="373">
        <v>45260</v>
      </c>
      <c r="BS40" s="380">
        <v>1</v>
      </c>
      <c r="BT40" s="790" t="s">
        <v>2728</v>
      </c>
      <c r="BU40" s="756" t="s">
        <v>2729</v>
      </c>
      <c r="BV40" s="736" t="s">
        <v>2727</v>
      </c>
      <c r="BW40" s="141"/>
      <c r="BX40" s="141"/>
      <c r="BY40" s="142"/>
      <c r="BZ40" s="142"/>
      <c r="CA40" s="142"/>
      <c r="CB40" s="142"/>
      <c r="CC40" s="141" t="s">
        <v>4165</v>
      </c>
      <c r="CD40" s="756" t="s">
        <v>4166</v>
      </c>
      <c r="CE40" s="736">
        <v>0.33329999999999999</v>
      </c>
      <c r="CF40" s="141"/>
      <c r="CG40" s="141"/>
      <c r="CH40" s="142"/>
      <c r="CI40" s="142"/>
      <c r="CJ40" s="142"/>
      <c r="CK40" s="142"/>
      <c r="CL40" s="141"/>
      <c r="CM40" s="142"/>
      <c r="CN40" s="143"/>
      <c r="CO40" s="141"/>
      <c r="CP40" s="141"/>
      <c r="CQ40" s="142"/>
      <c r="CR40" s="142"/>
      <c r="CS40" s="142"/>
      <c r="CT40" s="142"/>
      <c r="CU40" s="147"/>
      <c r="CV40" s="147"/>
    </row>
    <row r="41" spans="1:100" s="148" customFormat="1" ht="160" customHeight="1">
      <c r="A41" s="1348"/>
      <c r="B41" s="1336"/>
      <c r="C41" s="1277"/>
      <c r="D41" s="1274"/>
      <c r="E41" s="1274"/>
      <c r="F41" s="1274"/>
      <c r="G41" s="1317"/>
      <c r="H41" s="1317"/>
      <c r="I41" s="1280"/>
      <c r="J41" s="1326"/>
      <c r="K41" s="1329"/>
      <c r="L41" s="1329">
        <f>IF(NOT(ISERROR(MATCH(K41,_xlfn.ANCHORARRAY(F52),0))),J54&amp;"Por favor no seleccionar los criterios de impacto",K41)</f>
        <v>0</v>
      </c>
      <c r="M41" s="1280"/>
      <c r="N41" s="1326"/>
      <c r="O41" s="1334"/>
      <c r="P41" s="371">
        <v>3</v>
      </c>
      <c r="Q41" s="274" t="s">
        <v>1132</v>
      </c>
      <c r="R41" s="139" t="str">
        <f t="shared" ref="R41:R56" si="8">IF(OR(S41="Preventivo",S41="Detectivo"),"Probabilidad",IF(S41="Correctivo","Impacto",""))</f>
        <v>Impacto</v>
      </c>
      <c r="S41" s="97" t="s">
        <v>327</v>
      </c>
      <c r="T41" s="97" t="s">
        <v>316</v>
      </c>
      <c r="U41" s="189" t="str">
        <f t="shared" ref="U41:U56" si="9">IF(AND(S41="Preventivo",T41="Automático"),"50%",IF(AND(S41="Preventivo",T41="Manual"),"40%",IF(AND(S41="Detectivo",T41="Automático"),"40%",IF(AND(S41="Detectivo",T41="Manual"),"30%",IF(AND(S41="Correctivo",T41="Automático"),"35%",IF(AND(S41="Correctivo",T41="Manual"),"25%",""))))))</f>
        <v>25%</v>
      </c>
      <c r="V41" s="97" t="s">
        <v>334</v>
      </c>
      <c r="W41" s="97" t="s">
        <v>318</v>
      </c>
      <c r="X41" s="97" t="s">
        <v>319</v>
      </c>
      <c r="Y41" s="140">
        <f>IFERROR(IF(AND(R40="Probabilidad",R41="Probabilidad"),(AA40-(+AA40*U41)),IF(R41="Probabilidad",(J40-(+J40*U41)),IF(R41="Impacto",AA40,""))),"")</f>
        <v>0.216</v>
      </c>
      <c r="Z41" s="113" t="str">
        <f t="shared" ref="Z41:Z56" si="10">IFERROR(IF(Y41="","",IF(Y41&lt;=0.2,"Muy Baja",IF(Y41&lt;=0.4,"Baja",IF(Y41&lt;=0.6,"Media",IF(Y41&lt;=0.8,"Alta","Muy Alta"))))),"")</f>
        <v>Baja</v>
      </c>
      <c r="AA41" s="189">
        <f t="shared" si="6"/>
        <v>0.216</v>
      </c>
      <c r="AB41" s="113" t="str">
        <f t="shared" ref="AB41:AB56" si="11">IFERROR(IF(AC41="","",IF(AC41&lt;=0.2,"Leve",IF(AC41&lt;=0.4,"Menor",IF(AC41&lt;=0.6,"Moderado",IF(AC41&lt;=0.8,"Mayor","Catastrófico"))))),"")</f>
        <v>Moderado</v>
      </c>
      <c r="AC41" s="189">
        <f>IFERROR(IF(AND(R40="Impacto",R41="Impacto"),(AC40-(+AC40*U41)),IF(AND(R40="Probabilidad",R41="Impacto"),(AC39-(+AC39*U41)),IF(R41="Probabilidad",AC40,""))),"")</f>
        <v>0.44999999999999996</v>
      </c>
      <c r="AD41" s="113" t="str">
        <f t="shared" si="7"/>
        <v>Moderado</v>
      </c>
      <c r="AE41" s="1271"/>
      <c r="AF41" s="755" t="s">
        <v>2723</v>
      </c>
      <c r="AG41" s="756" t="s">
        <v>2724</v>
      </c>
      <c r="AH41" s="738"/>
      <c r="AI41" s="738" t="s">
        <v>2343</v>
      </c>
      <c r="AJ41" s="793" t="s">
        <v>2630</v>
      </c>
      <c r="AK41" s="738"/>
      <c r="AL41" s="738"/>
      <c r="AM41" s="738"/>
      <c r="AN41" s="812"/>
      <c r="AO41" s="813"/>
      <c r="AP41" s="760"/>
      <c r="AQ41" s="681" t="s">
        <v>4162</v>
      </c>
      <c r="AR41" s="142" t="s">
        <v>4163</v>
      </c>
      <c r="AS41" s="235"/>
      <c r="AT41" s="235" t="s">
        <v>2343</v>
      </c>
      <c r="AU41" s="235" t="s">
        <v>491</v>
      </c>
      <c r="AV41" s="235"/>
      <c r="AW41" s="235" t="s">
        <v>2343</v>
      </c>
      <c r="AX41" s="235" t="s">
        <v>491</v>
      </c>
      <c r="AY41" s="141"/>
      <c r="AZ41" s="141"/>
      <c r="BA41" s="142"/>
      <c r="BB41" s="141"/>
      <c r="BC41" s="142"/>
      <c r="BD41" s="235"/>
      <c r="BE41" s="235"/>
      <c r="BF41" s="235"/>
      <c r="BG41" s="235"/>
      <c r="BH41" s="235"/>
      <c r="BI41" s="235"/>
      <c r="BJ41" s="141"/>
      <c r="BK41" s="141"/>
      <c r="BL41" s="142"/>
      <c r="BM41" s="94"/>
      <c r="BN41" s="224"/>
      <c r="BO41" s="146"/>
      <c r="BP41" s="184"/>
      <c r="BQ41" s="163"/>
      <c r="BR41" s="163"/>
      <c r="BS41" s="161"/>
      <c r="BT41" s="141"/>
      <c r="BU41" s="142"/>
      <c r="BV41" s="143"/>
      <c r="BW41" s="141"/>
      <c r="BX41" s="141"/>
      <c r="BY41" s="142"/>
      <c r="BZ41" s="142"/>
      <c r="CA41" s="142"/>
      <c r="CB41" s="142"/>
      <c r="CC41" s="141"/>
      <c r="CD41" s="142"/>
      <c r="CE41" s="143"/>
      <c r="CF41" s="141"/>
      <c r="CG41" s="141"/>
      <c r="CH41" s="142"/>
      <c r="CI41" s="142"/>
      <c r="CJ41" s="142"/>
      <c r="CK41" s="142"/>
      <c r="CL41" s="141"/>
      <c r="CM41" s="142"/>
      <c r="CN41" s="143"/>
      <c r="CO41" s="141"/>
      <c r="CP41" s="141"/>
      <c r="CQ41" s="142"/>
      <c r="CR41" s="142"/>
      <c r="CS41" s="142"/>
      <c r="CT41" s="142"/>
      <c r="CU41" s="147"/>
      <c r="CV41" s="147"/>
    </row>
    <row r="42" spans="1:100" s="148" customFormat="1" ht="27" customHeight="1">
      <c r="A42" s="1348"/>
      <c r="B42" s="1336"/>
      <c r="C42" s="1277"/>
      <c r="D42" s="1274"/>
      <c r="E42" s="1274"/>
      <c r="F42" s="1274"/>
      <c r="G42" s="1317"/>
      <c r="H42" s="1317"/>
      <c r="I42" s="1280"/>
      <c r="J42" s="1326"/>
      <c r="K42" s="1329"/>
      <c r="L42" s="1329">
        <f>IF(NOT(ISERROR(MATCH(K42,_xlfn.ANCHORARRAY(F53),0))),J55&amp;"Por favor no seleccionar los criterios de impacto",K42)</f>
        <v>0</v>
      </c>
      <c r="M42" s="1280"/>
      <c r="N42" s="1326"/>
      <c r="O42" s="1334"/>
      <c r="P42" s="184"/>
      <c r="Q42" s="94"/>
      <c r="R42" s="139" t="str">
        <f t="shared" si="8"/>
        <v/>
      </c>
      <c r="S42" s="97"/>
      <c r="T42" s="97"/>
      <c r="U42" s="189" t="str">
        <f t="shared" si="9"/>
        <v/>
      </c>
      <c r="V42" s="97"/>
      <c r="W42" s="97"/>
      <c r="X42" s="97"/>
      <c r="Y42" s="140" t="str">
        <f>IFERROR(IF(AND(R41="Probabilidad",R42="Probabilidad"),(AA41-(+AA41*U42)),IF(R42="Probabilidad",(J41-(+J41*U42)),IF(R42="Impacto",AA41,""))),"")</f>
        <v/>
      </c>
      <c r="Z42" s="113" t="str">
        <f t="shared" si="10"/>
        <v/>
      </c>
      <c r="AA42" s="189" t="str">
        <f t="shared" si="6"/>
        <v/>
      </c>
      <c r="AB42" s="113" t="str">
        <f t="shared" si="11"/>
        <v/>
      </c>
      <c r="AC42" s="189" t="str">
        <f>IFERROR(IF(AND(R41="Impacto",R42="Impacto"),(AC41-(+AC41*U42)),IF(AND(R41="Probabilidad",R42="Impacto"),(AC40-(+AC40*U42)),IF(R42="Probabilidad",AC41,""))),"")</f>
        <v/>
      </c>
      <c r="AD42" s="113" t="str">
        <f t="shared" si="7"/>
        <v/>
      </c>
      <c r="AE42" s="1271"/>
      <c r="AF42" s="141"/>
      <c r="AG42" s="142"/>
      <c r="AH42" s="235"/>
      <c r="AI42" s="235"/>
      <c r="AJ42" s="235"/>
      <c r="AK42" s="235"/>
      <c r="AL42" s="235"/>
      <c r="AM42" s="235"/>
      <c r="AN42" s="141"/>
      <c r="AO42" s="141"/>
      <c r="AP42" s="142"/>
      <c r="AQ42" s="681"/>
      <c r="AR42" s="142"/>
      <c r="AS42" s="235"/>
      <c r="AT42" s="235"/>
      <c r="AU42" s="235"/>
      <c r="AV42" s="235"/>
      <c r="AW42" s="235"/>
      <c r="AX42" s="235"/>
      <c r="AY42" s="141"/>
      <c r="AZ42" s="141"/>
      <c r="BA42" s="142"/>
      <c r="BB42" s="141"/>
      <c r="BC42" s="142"/>
      <c r="BD42" s="235"/>
      <c r="BE42" s="235"/>
      <c r="BF42" s="235"/>
      <c r="BG42" s="235"/>
      <c r="BH42" s="235"/>
      <c r="BI42" s="235"/>
      <c r="BJ42" s="141"/>
      <c r="BK42" s="141"/>
      <c r="BL42" s="142"/>
      <c r="BM42" s="94"/>
      <c r="BN42" s="224"/>
      <c r="BO42" s="146"/>
      <c r="BP42" s="184"/>
      <c r="BQ42" s="146"/>
      <c r="BR42" s="146"/>
      <c r="BS42" s="146"/>
      <c r="BT42" s="141"/>
      <c r="BU42" s="142"/>
      <c r="BV42" s="143"/>
      <c r="BW42" s="141"/>
      <c r="BX42" s="141"/>
      <c r="BY42" s="142"/>
      <c r="BZ42" s="142"/>
      <c r="CA42" s="142"/>
      <c r="CB42" s="142"/>
      <c r="CC42" s="141"/>
      <c r="CD42" s="142"/>
      <c r="CE42" s="143"/>
      <c r="CF42" s="141"/>
      <c r="CG42" s="141"/>
      <c r="CH42" s="142"/>
      <c r="CI42" s="142"/>
      <c r="CJ42" s="142"/>
      <c r="CK42" s="142"/>
      <c r="CL42" s="141"/>
      <c r="CM42" s="142"/>
      <c r="CN42" s="143"/>
      <c r="CO42" s="141"/>
      <c r="CP42" s="141"/>
      <c r="CQ42" s="142"/>
      <c r="CR42" s="142"/>
      <c r="CS42" s="142"/>
      <c r="CT42" s="142"/>
      <c r="CU42" s="147"/>
      <c r="CV42" s="147"/>
    </row>
    <row r="43" spans="1:100" s="148" customFormat="1" ht="27" customHeight="1">
      <c r="A43" s="1348"/>
      <c r="B43" s="1336"/>
      <c r="C43" s="1277"/>
      <c r="D43" s="1274"/>
      <c r="E43" s="1274"/>
      <c r="F43" s="1274"/>
      <c r="G43" s="1317"/>
      <c r="H43" s="1317"/>
      <c r="I43" s="1280"/>
      <c r="J43" s="1326"/>
      <c r="K43" s="1329"/>
      <c r="L43" s="1329">
        <f>IF(NOT(ISERROR(MATCH(K43,_xlfn.ANCHORARRAY(F54),0))),J56&amp;"Por favor no seleccionar los criterios de impacto",K43)</f>
        <v>0</v>
      </c>
      <c r="M43" s="1280"/>
      <c r="N43" s="1326"/>
      <c r="O43" s="1334"/>
      <c r="P43" s="184"/>
      <c r="Q43" s="94"/>
      <c r="R43" s="139" t="str">
        <f t="shared" si="8"/>
        <v/>
      </c>
      <c r="S43" s="97"/>
      <c r="T43" s="97"/>
      <c r="U43" s="189" t="str">
        <f t="shared" si="9"/>
        <v/>
      </c>
      <c r="V43" s="97"/>
      <c r="W43" s="97"/>
      <c r="X43" s="97"/>
      <c r="Y43" s="140" t="str">
        <f>IFERROR(IF(AND(R42="Probabilidad",R43="Probabilidad"),(AA42-(+AA42*U43)),IF(R43="Probabilidad",(J42-(+J42*U43)),IF(R43="Impacto",AA42,""))),"")</f>
        <v/>
      </c>
      <c r="Z43" s="113" t="str">
        <f t="shared" si="10"/>
        <v/>
      </c>
      <c r="AA43" s="189" t="str">
        <f t="shared" si="6"/>
        <v/>
      </c>
      <c r="AB43" s="113" t="str">
        <f t="shared" si="11"/>
        <v/>
      </c>
      <c r="AC43" s="189" t="str">
        <f>IFERROR(IF(AND(R42="Impacto",R43="Impacto"),(AC42-(+AC42*U43)),IF(AND(R42="Probabilidad",R43="Impacto"),(AC41-(+AC41*U43)),IF(R43="Probabilidad",AC42,""))),"")</f>
        <v/>
      </c>
      <c r="AD43" s="113" t="str">
        <f t="shared" si="7"/>
        <v/>
      </c>
      <c r="AE43" s="1271"/>
      <c r="AF43" s="141"/>
      <c r="AG43" s="142"/>
      <c r="AH43" s="235"/>
      <c r="AI43" s="235"/>
      <c r="AJ43" s="235"/>
      <c r="AK43" s="235"/>
      <c r="AL43" s="235"/>
      <c r="AM43" s="235"/>
      <c r="AN43" s="141"/>
      <c r="AO43" s="141"/>
      <c r="AP43" s="142"/>
      <c r="AQ43" s="681"/>
      <c r="AR43" s="142"/>
      <c r="AS43" s="235"/>
      <c r="AT43" s="235"/>
      <c r="AU43" s="235"/>
      <c r="AV43" s="235"/>
      <c r="AW43" s="235"/>
      <c r="AX43" s="235"/>
      <c r="AY43" s="141"/>
      <c r="AZ43" s="141"/>
      <c r="BA43" s="142"/>
      <c r="BB43" s="141"/>
      <c r="BC43" s="142"/>
      <c r="BD43" s="235"/>
      <c r="BE43" s="235"/>
      <c r="BF43" s="235"/>
      <c r="BG43" s="235"/>
      <c r="BH43" s="235"/>
      <c r="BI43" s="235"/>
      <c r="BJ43" s="141"/>
      <c r="BK43" s="141"/>
      <c r="BL43" s="142"/>
      <c r="BM43" s="94"/>
      <c r="BN43" s="224"/>
      <c r="BO43" s="146"/>
      <c r="BP43" s="184"/>
      <c r="BQ43" s="146"/>
      <c r="BR43" s="146"/>
      <c r="BS43" s="146"/>
      <c r="BT43" s="141"/>
      <c r="BU43" s="142"/>
      <c r="BV43" s="143"/>
      <c r="BW43" s="141"/>
      <c r="BX43" s="141"/>
      <c r="BY43" s="142"/>
      <c r="BZ43" s="142"/>
      <c r="CA43" s="142"/>
      <c r="CB43" s="142"/>
      <c r="CC43" s="141"/>
      <c r="CD43" s="142"/>
      <c r="CE43" s="143"/>
      <c r="CF43" s="141"/>
      <c r="CG43" s="141"/>
      <c r="CH43" s="142"/>
      <c r="CI43" s="142"/>
      <c r="CJ43" s="142"/>
      <c r="CK43" s="142"/>
      <c r="CL43" s="141"/>
      <c r="CM43" s="142"/>
      <c r="CN43" s="143"/>
      <c r="CO43" s="141"/>
      <c r="CP43" s="141"/>
      <c r="CQ43" s="142"/>
      <c r="CR43" s="142"/>
      <c r="CS43" s="142"/>
      <c r="CT43" s="142"/>
      <c r="CU43" s="147"/>
      <c r="CV43" s="147"/>
    </row>
    <row r="44" spans="1:100" s="148" customFormat="1" ht="27" customHeight="1" thickBot="1">
      <c r="A44" s="1349"/>
      <c r="B44" s="1337"/>
      <c r="C44" s="1278"/>
      <c r="D44" s="1274"/>
      <c r="E44" s="1274"/>
      <c r="F44" s="1274"/>
      <c r="G44" s="1342"/>
      <c r="H44" s="1342"/>
      <c r="I44" s="1281"/>
      <c r="J44" s="1327"/>
      <c r="K44" s="1330"/>
      <c r="L44" s="1330">
        <f>IF(NOT(ISERROR(MATCH(K44,_xlfn.ANCHORARRAY(F55),0))),J135&amp;"Por favor no seleccionar los criterios de impacto",K44)</f>
        <v>0</v>
      </c>
      <c r="M44" s="1281"/>
      <c r="N44" s="1327"/>
      <c r="O44" s="1335"/>
      <c r="P44" s="185"/>
      <c r="Q44" s="95"/>
      <c r="R44" s="153" t="str">
        <f t="shared" si="8"/>
        <v/>
      </c>
      <c r="S44" s="150"/>
      <c r="T44" s="150"/>
      <c r="U44" s="187" t="str">
        <f t="shared" si="9"/>
        <v/>
      </c>
      <c r="V44" s="150"/>
      <c r="W44" s="150"/>
      <c r="X44" s="150"/>
      <c r="Y44" s="151" t="str">
        <f>IFERROR(IF(AND(R43="Probabilidad",R44="Probabilidad"),(AA43-(+AA43*U44)),IF(R44="Probabilidad",(J43-(+J43*U44)),IF(R44="Impacto",AA43,""))),"")</f>
        <v/>
      </c>
      <c r="Z44" s="114" t="str">
        <f t="shared" si="10"/>
        <v/>
      </c>
      <c r="AA44" s="187" t="str">
        <f t="shared" si="6"/>
        <v/>
      </c>
      <c r="AB44" s="114" t="str">
        <f t="shared" si="11"/>
        <v/>
      </c>
      <c r="AC44" s="187" t="str">
        <f>IFERROR(IF(AND(R43="Impacto",R44="Impacto"),(AC43-(+AC43*U44)),IF(AND(R43="Probabilidad",R44="Impacto"),(AC42-(+AC42*U44)),IF(R44="Probabilidad",AC43,""))),"")</f>
        <v/>
      </c>
      <c r="AD44" s="114" t="str">
        <f t="shared" si="7"/>
        <v/>
      </c>
      <c r="AE44" s="1272"/>
      <c r="AF44" s="141"/>
      <c r="AG44" s="142"/>
      <c r="AH44" s="235"/>
      <c r="AI44" s="235"/>
      <c r="AJ44" s="235"/>
      <c r="AK44" s="235"/>
      <c r="AL44" s="235"/>
      <c r="AM44" s="235"/>
      <c r="AN44" s="141"/>
      <c r="AO44" s="141"/>
      <c r="AP44" s="142"/>
      <c r="AQ44" s="1034"/>
      <c r="AR44" s="745"/>
      <c r="AS44" s="252"/>
      <c r="AT44" s="252"/>
      <c r="AU44" s="252"/>
      <c r="AV44" s="252"/>
      <c r="AW44" s="252"/>
      <c r="AX44" s="235"/>
      <c r="AY44" s="141"/>
      <c r="AZ44" s="141"/>
      <c r="BA44" s="142"/>
      <c r="BB44" s="141"/>
      <c r="BC44" s="142"/>
      <c r="BD44" s="235"/>
      <c r="BE44" s="235"/>
      <c r="BF44" s="235"/>
      <c r="BG44" s="235"/>
      <c r="BH44" s="235"/>
      <c r="BI44" s="235"/>
      <c r="BJ44" s="141"/>
      <c r="BK44" s="141"/>
      <c r="BL44" s="142"/>
      <c r="BM44" s="184"/>
      <c r="BN44" s="224"/>
      <c r="BO44" s="146"/>
      <c r="BP44" s="184"/>
      <c r="BQ44" s="146"/>
      <c r="BR44" s="146"/>
      <c r="BS44" s="146"/>
      <c r="BT44" s="744"/>
      <c r="BU44" s="745"/>
      <c r="BV44" s="746"/>
      <c r="BW44" s="141"/>
      <c r="BX44" s="141"/>
      <c r="BY44" s="142"/>
      <c r="BZ44" s="142"/>
      <c r="CA44" s="142"/>
      <c r="CB44" s="142"/>
      <c r="CC44" s="744"/>
      <c r="CD44" s="745"/>
      <c r="CE44" s="746"/>
      <c r="CF44" s="141"/>
      <c r="CG44" s="141"/>
      <c r="CH44" s="142"/>
      <c r="CI44" s="142"/>
      <c r="CJ44" s="142"/>
      <c r="CK44" s="142"/>
      <c r="CL44" s="141"/>
      <c r="CM44" s="142"/>
      <c r="CN44" s="143"/>
      <c r="CO44" s="141"/>
      <c r="CP44" s="141"/>
      <c r="CQ44" s="142"/>
      <c r="CR44" s="142"/>
      <c r="CS44" s="142"/>
      <c r="CT44" s="142"/>
      <c r="CU44" s="147"/>
      <c r="CV44" s="147"/>
    </row>
    <row r="45" spans="1:100" s="148" customFormat="1" ht="229" customHeight="1">
      <c r="A45" s="1347">
        <v>7</v>
      </c>
      <c r="B45" s="1350" t="s">
        <v>153</v>
      </c>
      <c r="C45" s="1277" t="s">
        <v>365</v>
      </c>
      <c r="D45" s="1314" t="s">
        <v>1139</v>
      </c>
      <c r="E45" s="1314" t="s">
        <v>2182</v>
      </c>
      <c r="F45" s="1314" t="s">
        <v>2183</v>
      </c>
      <c r="G45" s="1341" t="s">
        <v>286</v>
      </c>
      <c r="H45" s="1343">
        <v>365</v>
      </c>
      <c r="I45" s="1279" t="str">
        <f>IF(H45&lt;=0,"",IF(H45&lt;=2,"Muy Baja",IF(H45&lt;=24,"Baja",IF(H45&lt;=500,"Media",IF(H45&lt;=5000,"Alta","Muy Alta")))))</f>
        <v>Media</v>
      </c>
      <c r="J45" s="1325">
        <f>IF(I45="","",IF(I45="Muy Baja",0.2,IF(I45="Baja",0.4,IF(I45="Media",0.6,IF(I45="Alta",0.8,IF(I45="Muy Alta",1,))))))</f>
        <v>0.6</v>
      </c>
      <c r="K45" s="1328" t="s">
        <v>312</v>
      </c>
      <c r="L45" s="1331" t="str">
        <f>IF(NOT(ISERROR(MATCH(K45,'[3]Tabla Impacto'!$B$221:$B$223,0))),'[3]Tabla Impacto'!$F$223&amp;"Por favor no seleccionar los criterios de impacto(Afectación Económica o presupuestal y Pérdida Reputacional)",K45)</f>
        <v xml:space="preserve">     El riesgo afecta la imagen de de la entidad con efecto publicitario sostenido a nivel de sector administrativo, nivel departamental o municipal</v>
      </c>
      <c r="M45" s="1332" t="str">
        <f>IF(OR(K45='Tabla Impacto'!$C$11,K45='Tabla Impacto'!$D$11),"Leve",IF(OR(K45='Tabla Impacto'!$C$12,K45='Tabla Impacto'!$D$12),"Menor",IF(OR(K45='Tabla Impacto'!$C$13,K45='Tabla Impacto'!$D$13),"Moderado",IF(OR(K45='Tabla Impacto'!$C$14,K45='Tabla Impacto'!$D$14),"Mayor",IF(OR(K45='Tabla Impacto'!$C$15,K45='Tabla Impacto'!$D$15),"Catastrófico","")))))</f>
        <v>Mayor</v>
      </c>
      <c r="N45" s="1325">
        <f>IF(M45="","",IF(M45="Leve",0.2,IF(M45="Menor",0.4,IF(M45="Moderado",0.6,IF(M45="Mayor",0.8,IF(M45="Catastrófico",1,))))))</f>
        <v>0.8</v>
      </c>
      <c r="O45" s="1333" t="str">
        <f>IF(OR(AND(I45="Muy Baja",M45="Leve"),AND(I45="Muy Baja",M45="Menor"),AND(I45="Baja",M45="Leve")),"Bajo",IF(OR(AND(I45="Muy baja",M45="Moderado"),AND(I45="Baja",M45="Menor"),AND(I45="Baja",M45="Moderado"),AND(I45="Media",M45="Leve"),AND(I45="Media",M45="Menor"),AND(I45="Media",M45="Moderado"),AND(I45="Alta",M45="Leve"),AND(I45="Alta",M45="Menor")),"Moderado",IF(OR(AND(I45="Muy Baja",M45="Mayor"),AND(I45="Baja",M45="Mayor"),AND(I45="Media",M45="Mayor"),AND(I45="Alta",M45="Moderado"),AND(I45="Alta",M45="Mayor"),AND(I45="Muy Alta",M45="Leve"),AND(I45="Muy Alta",M45="Menor"),AND(I45="Muy Alta",M45="Moderado"),AND(I45="Muy Alta",M45="Mayor")),"Alto",IF(OR(AND(I45="Muy Baja",M45="Catastrófico"),AND(I45="Baja",M45="Catastrófico"),AND(I45="Media",M45="Catastrófico"),AND(I45="Alta",M45="Catastrófico"),AND(I45="Muy Alta",M45="Catastrófico")),"Extremo",""))))</f>
        <v>Alto</v>
      </c>
      <c r="P45" s="374">
        <v>1</v>
      </c>
      <c r="Q45" s="274" t="s">
        <v>2185</v>
      </c>
      <c r="R45" s="152" t="str">
        <f t="shared" si="8"/>
        <v>Probabilidad</v>
      </c>
      <c r="S45" s="97" t="s">
        <v>145</v>
      </c>
      <c r="T45" s="97" t="s">
        <v>316</v>
      </c>
      <c r="U45" s="189" t="str">
        <f t="shared" si="9"/>
        <v>30%</v>
      </c>
      <c r="V45" s="97" t="s">
        <v>334</v>
      </c>
      <c r="W45" s="97" t="s">
        <v>318</v>
      </c>
      <c r="X45" s="97" t="s">
        <v>319</v>
      </c>
      <c r="Y45" s="140">
        <f>IFERROR(IF(R45="Probabilidad",(J45-(+J45*U45)),IF(R45="Impacto",J45,"")),"")</f>
        <v>0.42</v>
      </c>
      <c r="Z45" s="113" t="str">
        <f t="shared" si="10"/>
        <v>Media</v>
      </c>
      <c r="AA45" s="189">
        <f t="shared" si="6"/>
        <v>0.42</v>
      </c>
      <c r="AB45" s="113" t="str">
        <f t="shared" si="11"/>
        <v>Mayor</v>
      </c>
      <c r="AC45" s="189">
        <f>IFERROR(IF(R45="Impacto",(N45-(+N45*U45)),IF(R45="Probabilidad",N45,"")),"")</f>
        <v>0.8</v>
      </c>
      <c r="AD45" s="113" t="str">
        <f t="shared" si="7"/>
        <v>Alto</v>
      </c>
      <c r="AE45" s="1271" t="s">
        <v>345</v>
      </c>
      <c r="AF45" s="163" t="s">
        <v>2368</v>
      </c>
      <c r="AG45" s="94" t="s">
        <v>2370</v>
      </c>
      <c r="AH45" s="738"/>
      <c r="AI45" s="738" t="s">
        <v>2343</v>
      </c>
      <c r="AJ45" s="739" t="s">
        <v>2369</v>
      </c>
      <c r="AK45" s="738"/>
      <c r="AL45" s="738" t="s">
        <v>2343</v>
      </c>
      <c r="AM45" s="738" t="s">
        <v>491</v>
      </c>
      <c r="AN45" s="793" t="s">
        <v>2343</v>
      </c>
      <c r="AO45" s="154"/>
      <c r="AP45" s="1033" t="s">
        <v>2378</v>
      </c>
      <c r="AQ45" s="1035" t="s">
        <v>3527</v>
      </c>
      <c r="AR45" s="1036" t="s">
        <v>3699</v>
      </c>
      <c r="AS45" s="236"/>
      <c r="AT45" s="236" t="s">
        <v>2343</v>
      </c>
      <c r="AU45" s="566" t="s">
        <v>3526</v>
      </c>
      <c r="AV45" s="236"/>
      <c r="AW45" s="236" t="s">
        <v>2343</v>
      </c>
      <c r="AX45" s="235"/>
      <c r="AY45" s="141"/>
      <c r="AZ45" s="141"/>
      <c r="BA45" s="142"/>
      <c r="BB45" s="141"/>
      <c r="BC45" s="142"/>
      <c r="BD45" s="235"/>
      <c r="BE45" s="235"/>
      <c r="BF45" s="235"/>
      <c r="BG45" s="235"/>
      <c r="BH45" s="235"/>
      <c r="BI45" s="235"/>
      <c r="BJ45" s="141"/>
      <c r="BK45" s="141"/>
      <c r="BL45" s="142"/>
      <c r="BM45" s="377" t="s">
        <v>1141</v>
      </c>
      <c r="BN45" s="380">
        <v>0.5</v>
      </c>
      <c r="BO45" s="371" t="s">
        <v>1142</v>
      </c>
      <c r="BP45" s="381" t="s">
        <v>1143</v>
      </c>
      <c r="BQ45" s="373">
        <v>44927</v>
      </c>
      <c r="BR45" s="373">
        <v>45260</v>
      </c>
      <c r="BS45" s="742" t="s">
        <v>1144</v>
      </c>
      <c r="BT45" s="750" t="s">
        <v>2379</v>
      </c>
      <c r="BU45" s="751" t="s">
        <v>2674</v>
      </c>
      <c r="BV45" s="869" t="s">
        <v>2675</v>
      </c>
      <c r="BW45" s="867" t="s">
        <v>2343</v>
      </c>
      <c r="BX45" s="163"/>
      <c r="BY45" s="865" t="s">
        <v>2676</v>
      </c>
      <c r="BZ45" s="867" t="s">
        <v>2343</v>
      </c>
      <c r="CA45" s="163"/>
      <c r="CB45" s="1033" t="s">
        <v>2676</v>
      </c>
      <c r="CC45" s="1036" t="s">
        <v>3532</v>
      </c>
      <c r="CD45" s="779" t="s">
        <v>3533</v>
      </c>
      <c r="CE45" s="1040">
        <v>0.5</v>
      </c>
      <c r="CF45" s="1039"/>
      <c r="CG45" s="141"/>
      <c r="CH45" s="142"/>
      <c r="CI45" s="142"/>
      <c r="CJ45" s="142"/>
      <c r="CK45" s="142"/>
      <c r="CL45" s="141"/>
      <c r="CM45" s="142"/>
      <c r="CN45" s="143"/>
      <c r="CO45" s="141"/>
      <c r="CP45" s="141"/>
      <c r="CQ45" s="142"/>
      <c r="CR45" s="142"/>
      <c r="CS45" s="142"/>
      <c r="CT45" s="142"/>
      <c r="CU45" s="147"/>
      <c r="CV45" s="147"/>
    </row>
    <row r="46" spans="1:100" s="148" customFormat="1" ht="409" customHeight="1">
      <c r="A46" s="1348"/>
      <c r="B46" s="1350"/>
      <c r="C46" s="1277"/>
      <c r="D46" s="1274"/>
      <c r="E46" s="1274"/>
      <c r="F46" s="1274"/>
      <c r="G46" s="1317"/>
      <c r="H46" s="1317"/>
      <c r="I46" s="1280"/>
      <c r="J46" s="1326"/>
      <c r="K46" s="1329"/>
      <c r="L46" s="1329">
        <f>IF(NOT(ISERROR(MATCH(K46,_xlfn.ANCHORARRAY(F135),0))),J137&amp;"Por favor no seleccionar los criterios de impacto",K46)</f>
        <v>0</v>
      </c>
      <c r="M46" s="1280"/>
      <c r="N46" s="1326"/>
      <c r="O46" s="1334"/>
      <c r="P46" s="374">
        <v>2</v>
      </c>
      <c r="Q46" s="274" t="s">
        <v>2186</v>
      </c>
      <c r="R46" s="139" t="str">
        <f t="shared" si="8"/>
        <v>Probabilidad</v>
      </c>
      <c r="S46" s="97" t="s">
        <v>145</v>
      </c>
      <c r="T46" s="97" t="s">
        <v>316</v>
      </c>
      <c r="U46" s="189" t="str">
        <f t="shared" si="9"/>
        <v>30%</v>
      </c>
      <c r="V46" s="97" t="s">
        <v>334</v>
      </c>
      <c r="W46" s="97" t="s">
        <v>318</v>
      </c>
      <c r="X46" s="97" t="s">
        <v>319</v>
      </c>
      <c r="Y46" s="140">
        <f>IFERROR(IF(AND(R45="Probabilidad",R46="Probabilidad"),(AA45-(+AA45*U46)),IF(R46="Probabilidad",(J45-(+J45*U46)),IF(R46="Impacto",AA45,""))),"")</f>
        <v>0.29399999999999998</v>
      </c>
      <c r="Z46" s="113" t="str">
        <f t="shared" si="10"/>
        <v>Baja</v>
      </c>
      <c r="AA46" s="189">
        <f t="shared" si="6"/>
        <v>0.29399999999999998</v>
      </c>
      <c r="AB46" s="113" t="str">
        <f t="shared" si="11"/>
        <v>Mayor</v>
      </c>
      <c r="AC46" s="189">
        <f>IFERROR(IF(AND(R45="Impacto",R46="Impacto"),(AC45-(+AC45*U46)),IF(R46="Impacto",($N$9-(+$N$9*U46)),IF(R46="Probabilidad",AC45,""))),"")</f>
        <v>0.8</v>
      </c>
      <c r="AD46" s="113" t="str">
        <f t="shared" si="7"/>
        <v>Alto</v>
      </c>
      <c r="AE46" s="1271"/>
      <c r="AF46" s="741" t="s">
        <v>2731</v>
      </c>
      <c r="AG46" s="814" t="s">
        <v>2730</v>
      </c>
      <c r="AH46" s="738"/>
      <c r="AI46" s="738" t="s">
        <v>2669</v>
      </c>
      <c r="AJ46" s="740" t="s">
        <v>3678</v>
      </c>
      <c r="AK46" s="738"/>
      <c r="AL46" s="738" t="s">
        <v>2343</v>
      </c>
      <c r="AM46" s="738"/>
      <c r="AN46" s="163" t="s">
        <v>2733</v>
      </c>
      <c r="AO46" s="154"/>
      <c r="AP46" s="155" t="s">
        <v>2732</v>
      </c>
      <c r="AQ46" s="163" t="s">
        <v>3594</v>
      </c>
      <c r="AR46" s="1037" t="s">
        <v>4172</v>
      </c>
      <c r="AS46" s="236"/>
      <c r="AT46" s="793" t="s">
        <v>3658</v>
      </c>
      <c r="AU46" s="1071" t="s">
        <v>4173</v>
      </c>
      <c r="AV46" s="793"/>
      <c r="AW46" s="793" t="s">
        <v>3659</v>
      </c>
      <c r="AX46" s="1071" t="s">
        <v>4174</v>
      </c>
      <c r="AY46" s="141"/>
      <c r="AZ46" s="141"/>
      <c r="BA46" s="142"/>
      <c r="BB46" s="141"/>
      <c r="BC46" s="142"/>
      <c r="BD46" s="235"/>
      <c r="BE46" s="235"/>
      <c r="BF46" s="235"/>
      <c r="BG46" s="235"/>
      <c r="BH46" s="235"/>
      <c r="BI46" s="235"/>
      <c r="BJ46" s="141"/>
      <c r="BK46" s="141"/>
      <c r="BL46" s="142"/>
      <c r="BM46" s="274" t="s">
        <v>2188</v>
      </c>
      <c r="BN46" s="380">
        <v>0.5</v>
      </c>
      <c r="BO46" s="381" t="s">
        <v>2187</v>
      </c>
      <c r="BP46" s="381" t="s">
        <v>1192</v>
      </c>
      <c r="BQ46" s="373">
        <v>44927</v>
      </c>
      <c r="BR46" s="373">
        <v>45260</v>
      </c>
      <c r="BS46" s="743">
        <v>1</v>
      </c>
      <c r="BT46" s="752" t="s">
        <v>2382</v>
      </c>
      <c r="BU46" s="870" t="s">
        <v>2735</v>
      </c>
      <c r="BV46" s="815" t="s">
        <v>2734</v>
      </c>
      <c r="BW46" s="867" t="s">
        <v>2383</v>
      </c>
      <c r="BX46" s="163" t="s">
        <v>2381</v>
      </c>
      <c r="BY46" s="155" t="s">
        <v>2736</v>
      </c>
      <c r="BZ46" s="867" t="s">
        <v>2383</v>
      </c>
      <c r="CA46" s="163" t="s">
        <v>2381</v>
      </c>
      <c r="CB46" s="1038" t="s">
        <v>2736</v>
      </c>
      <c r="CC46" s="163" t="s">
        <v>3660</v>
      </c>
      <c r="CD46" s="1037" t="s">
        <v>4088</v>
      </c>
      <c r="CE46" s="737" t="s">
        <v>4089</v>
      </c>
      <c r="CF46" s="1039"/>
      <c r="CG46" s="141"/>
      <c r="CH46" s="142"/>
      <c r="CI46" s="142"/>
      <c r="CJ46" s="142"/>
      <c r="CK46" s="142"/>
      <c r="CL46" s="141"/>
      <c r="CM46" s="142"/>
      <c r="CN46" s="143"/>
      <c r="CO46" s="141"/>
      <c r="CP46" s="141"/>
      <c r="CQ46" s="142"/>
      <c r="CR46" s="142"/>
      <c r="CS46" s="142"/>
      <c r="CT46" s="142"/>
      <c r="CU46" s="147"/>
      <c r="CV46" s="147"/>
    </row>
    <row r="47" spans="1:100" s="148" customFormat="1" ht="160" customHeight="1">
      <c r="A47" s="1348"/>
      <c r="B47" s="1350"/>
      <c r="C47" s="1277"/>
      <c r="D47" s="1274"/>
      <c r="E47" s="1274"/>
      <c r="F47" s="1274"/>
      <c r="G47" s="1317"/>
      <c r="H47" s="1317"/>
      <c r="I47" s="1280"/>
      <c r="J47" s="1326"/>
      <c r="K47" s="1329"/>
      <c r="L47" s="1329">
        <f>IF(NOT(ISERROR(MATCH(K47,_xlfn.ANCHORARRAY(F136),0))),J138&amp;"Por favor no seleccionar los criterios de impacto",K47)</f>
        <v>0</v>
      </c>
      <c r="M47" s="1280"/>
      <c r="N47" s="1326"/>
      <c r="O47" s="1334"/>
      <c r="P47" s="374">
        <v>3</v>
      </c>
      <c r="Q47" s="274" t="s">
        <v>3528</v>
      </c>
      <c r="R47" s="139" t="str">
        <f t="shared" si="8"/>
        <v>Probabilidad</v>
      </c>
      <c r="S47" s="97" t="s">
        <v>100</v>
      </c>
      <c r="T47" s="97" t="s">
        <v>316</v>
      </c>
      <c r="U47" s="189" t="str">
        <f t="shared" si="9"/>
        <v>40%</v>
      </c>
      <c r="V47" s="97" t="s">
        <v>334</v>
      </c>
      <c r="W47" s="97" t="s">
        <v>318</v>
      </c>
      <c r="X47" s="97" t="s">
        <v>319</v>
      </c>
      <c r="Y47" s="140">
        <f>IFERROR(IF(AND(R46="Probabilidad",R47="Probabilidad"),(AA46-(+AA46*U47)),IF(R47="Probabilidad",(J46-(+J46*U47)),IF(R47="Impacto",AA46,""))),"")</f>
        <v>0.1764</v>
      </c>
      <c r="Z47" s="113" t="str">
        <f t="shared" si="10"/>
        <v>Muy Baja</v>
      </c>
      <c r="AA47" s="189">
        <f t="shared" si="6"/>
        <v>0.1764</v>
      </c>
      <c r="AB47" s="113" t="str">
        <f t="shared" si="11"/>
        <v>Mayor</v>
      </c>
      <c r="AC47" s="189">
        <f>IFERROR(IF(AND(R46="Impacto",R47="Impacto"),(AC46-(+AC46*U47)),IF(AND(R46="Probabilidad",R47="Impacto"),(AC45-(+AC45*U47)),IF(R47="Probabilidad",AC46,""))),"")</f>
        <v>0.8</v>
      </c>
      <c r="AD47" s="113" t="str">
        <f t="shared" si="7"/>
        <v>Alto</v>
      </c>
      <c r="AE47" s="1271"/>
      <c r="AF47" s="163" t="s">
        <v>2368</v>
      </c>
      <c r="AG47" s="155" t="s">
        <v>2372</v>
      </c>
      <c r="AH47" s="738"/>
      <c r="AI47" s="738" t="s">
        <v>2376</v>
      </c>
      <c r="AJ47" s="739" t="s">
        <v>2377</v>
      </c>
      <c r="AK47" s="738"/>
      <c r="AL47" s="738"/>
      <c r="AM47" s="738"/>
      <c r="AN47" s="163" t="s">
        <v>2373</v>
      </c>
      <c r="AO47" s="154"/>
      <c r="AP47" s="155" t="s">
        <v>2374</v>
      </c>
      <c r="AQ47" s="1035" t="s">
        <v>3530</v>
      </c>
      <c r="AR47" s="155" t="s">
        <v>3529</v>
      </c>
      <c r="AS47" s="236"/>
      <c r="AT47" s="236" t="s">
        <v>2343</v>
      </c>
      <c r="AU47" s="236" t="s">
        <v>3526</v>
      </c>
      <c r="AV47" s="236"/>
      <c r="AW47" s="236"/>
      <c r="AX47" s="235"/>
      <c r="AY47" s="141"/>
      <c r="AZ47" s="141"/>
      <c r="BA47" s="142"/>
      <c r="BB47" s="141"/>
      <c r="BC47" s="142"/>
      <c r="BD47" s="235"/>
      <c r="BE47" s="235"/>
      <c r="BF47" s="235"/>
      <c r="BG47" s="235"/>
      <c r="BH47" s="235"/>
      <c r="BI47" s="235"/>
      <c r="BJ47" s="141"/>
      <c r="BK47" s="141"/>
      <c r="BL47" s="142"/>
      <c r="BM47" s="274"/>
      <c r="BN47" s="380"/>
      <c r="BO47" s="381"/>
      <c r="BP47" s="381"/>
      <c r="BQ47" s="373"/>
      <c r="BR47" s="373"/>
      <c r="BS47" s="372"/>
      <c r="BT47" s="747"/>
      <c r="BU47" s="748"/>
      <c r="BV47" s="749"/>
      <c r="BW47" s="154"/>
      <c r="BX47" s="154"/>
      <c r="BY47" s="155"/>
      <c r="BZ47" s="155"/>
      <c r="CA47" s="155"/>
      <c r="CB47" s="154"/>
      <c r="CC47" s="155"/>
      <c r="CD47" s="579"/>
      <c r="CE47" s="579"/>
      <c r="CF47" s="141"/>
      <c r="CG47" s="141"/>
      <c r="CH47" s="142"/>
      <c r="CI47" s="142"/>
      <c r="CJ47" s="142"/>
      <c r="CK47" s="154"/>
      <c r="CL47" s="155"/>
      <c r="CM47" s="579"/>
      <c r="CN47" s="579"/>
      <c r="CO47" s="141"/>
      <c r="CP47" s="141"/>
      <c r="CQ47" s="142"/>
      <c r="CR47" s="142"/>
      <c r="CS47" s="142"/>
      <c r="CT47" s="142"/>
      <c r="CU47" s="147"/>
      <c r="CV47" s="147"/>
    </row>
    <row r="48" spans="1:100" s="148" customFormat="1" ht="77" customHeight="1">
      <c r="A48" s="1348"/>
      <c r="B48" s="1350"/>
      <c r="C48" s="1277"/>
      <c r="D48" s="1274"/>
      <c r="E48" s="1274"/>
      <c r="F48" s="1274"/>
      <c r="G48" s="1317"/>
      <c r="H48" s="1317"/>
      <c r="I48" s="1280"/>
      <c r="J48" s="1326"/>
      <c r="K48" s="1329"/>
      <c r="L48" s="1329">
        <f>IF(NOT(ISERROR(MATCH(K48,_xlfn.ANCHORARRAY(F137),0))),J139&amp;"Por favor no seleccionar los criterios de impacto",K48)</f>
        <v>0</v>
      </c>
      <c r="M48" s="1280"/>
      <c r="N48" s="1326"/>
      <c r="O48" s="1334"/>
      <c r="P48" s="374" t="s">
        <v>1140</v>
      </c>
      <c r="Q48" s="94" t="s">
        <v>2184</v>
      </c>
      <c r="R48" s="139" t="str">
        <f t="shared" si="8"/>
        <v>Impacto</v>
      </c>
      <c r="S48" s="97" t="s">
        <v>327</v>
      </c>
      <c r="T48" s="97" t="s">
        <v>316</v>
      </c>
      <c r="U48" s="189" t="str">
        <f t="shared" si="9"/>
        <v>25%</v>
      </c>
      <c r="V48" s="97" t="s">
        <v>334</v>
      </c>
      <c r="W48" s="97" t="s">
        <v>318</v>
      </c>
      <c r="X48" s="97" t="s">
        <v>319</v>
      </c>
      <c r="Y48" s="140">
        <f>IFERROR(IF(AND(R47="Probabilidad",R48="Probabilidad"),(AA47-(+AA47*U48)),IF(R48="Probabilidad",(J47-(+J47*U48)),IF(R48="Impacto",AA47,""))),"")</f>
        <v>0.1764</v>
      </c>
      <c r="Z48" s="113" t="str">
        <f t="shared" si="10"/>
        <v>Muy Baja</v>
      </c>
      <c r="AA48" s="189">
        <f t="shared" si="6"/>
        <v>0.1764</v>
      </c>
      <c r="AB48" s="113" t="str">
        <f t="shared" si="11"/>
        <v>Moderado</v>
      </c>
      <c r="AC48" s="189">
        <f>IFERROR(IF(AND(R47="Impacto",R48="Impacto"),(AC47-(+AC47*U48)),IF(AND(R47="Probabilidad",R48="Impacto"),(AC46-(+AC46*U48)),IF(R48="Probabilidad",AC47,""))),"")</f>
        <v>0.60000000000000009</v>
      </c>
      <c r="AD48" s="113" t="str">
        <f t="shared" si="7"/>
        <v>Moderado</v>
      </c>
      <c r="AE48" s="1271"/>
      <c r="AF48" s="163" t="s">
        <v>2371</v>
      </c>
      <c r="AG48" s="155" t="s">
        <v>2375</v>
      </c>
      <c r="AH48" s="738"/>
      <c r="AI48" s="738"/>
      <c r="AJ48" s="738" t="s">
        <v>229</v>
      </c>
      <c r="AK48" s="738"/>
      <c r="AL48" s="738"/>
      <c r="AM48" s="738"/>
      <c r="AN48" s="141"/>
      <c r="AO48" s="141"/>
      <c r="AP48" s="142"/>
      <c r="AQ48" s="1035" t="s">
        <v>3530</v>
      </c>
      <c r="AR48" s="155" t="s">
        <v>3531</v>
      </c>
      <c r="AS48" s="236"/>
      <c r="AT48" s="236"/>
      <c r="AU48" s="236" t="s">
        <v>443</v>
      </c>
      <c r="AV48" s="236"/>
      <c r="AW48" s="236"/>
      <c r="AX48" s="235"/>
      <c r="AY48" s="141"/>
      <c r="AZ48" s="141"/>
      <c r="BA48" s="142"/>
      <c r="BB48" s="141"/>
      <c r="BC48" s="142"/>
      <c r="BD48" s="235"/>
      <c r="BE48" s="235"/>
      <c r="BF48" s="235"/>
      <c r="BG48" s="235"/>
      <c r="BH48" s="235"/>
      <c r="BI48" s="235"/>
      <c r="BJ48" s="141"/>
      <c r="BK48" s="141"/>
      <c r="BL48" s="142"/>
      <c r="BM48" s="184"/>
      <c r="BN48" s="224"/>
      <c r="BO48" s="161"/>
      <c r="BP48" s="184"/>
      <c r="BQ48" s="146"/>
      <c r="BR48" s="146"/>
      <c r="BS48" s="146"/>
      <c r="BT48" s="141"/>
      <c r="BU48" s="142"/>
      <c r="BV48" s="143"/>
      <c r="BW48" s="141"/>
      <c r="BX48" s="141"/>
      <c r="BY48" s="142"/>
      <c r="BZ48" s="142"/>
      <c r="CA48" s="142"/>
      <c r="CB48" s="155"/>
      <c r="CC48" s="154"/>
      <c r="CD48" s="155"/>
      <c r="CE48" s="579"/>
      <c r="CF48" s="141"/>
      <c r="CG48" s="141"/>
      <c r="CH48" s="142"/>
      <c r="CI48" s="142"/>
      <c r="CJ48" s="142"/>
      <c r="CK48" s="155"/>
      <c r="CL48" s="154"/>
      <c r="CM48" s="155"/>
      <c r="CN48" s="579"/>
      <c r="CO48" s="141"/>
      <c r="CP48" s="141"/>
      <c r="CQ48" s="142"/>
      <c r="CR48" s="142"/>
      <c r="CS48" s="142"/>
      <c r="CT48" s="142"/>
      <c r="CU48" s="147"/>
      <c r="CV48" s="147"/>
    </row>
    <row r="49" spans="1:100" s="148" customFormat="1" ht="23" customHeight="1">
      <c r="A49" s="1348"/>
      <c r="B49" s="1350"/>
      <c r="C49" s="1277"/>
      <c r="D49" s="1274"/>
      <c r="E49" s="1274"/>
      <c r="F49" s="1274"/>
      <c r="G49" s="1317"/>
      <c r="H49" s="1317"/>
      <c r="I49" s="1280"/>
      <c r="J49" s="1326"/>
      <c r="K49" s="1329"/>
      <c r="L49" s="1329">
        <f>IF(NOT(ISERROR(MATCH(K49,_xlfn.ANCHORARRAY(F138),0))),J140&amp;"Por favor no seleccionar los criterios de impacto",K49)</f>
        <v>0</v>
      </c>
      <c r="M49" s="1280"/>
      <c r="N49" s="1326"/>
      <c r="O49" s="1334"/>
      <c r="P49" s="184"/>
      <c r="Q49" s="632"/>
      <c r="R49" s="139" t="str">
        <f t="shared" si="8"/>
        <v/>
      </c>
      <c r="S49" s="97"/>
      <c r="T49" s="97"/>
      <c r="U49" s="189" t="str">
        <f t="shared" si="9"/>
        <v/>
      </c>
      <c r="V49" s="97"/>
      <c r="W49" s="97"/>
      <c r="X49" s="97"/>
      <c r="Y49" s="140" t="str">
        <f>IFERROR(IF(AND(R48="Probabilidad",R49="Probabilidad"),(AA48-(+AA48*U49)),IF(R49="Probabilidad",(J48-(+J48*U49)),IF(R49="Impacto",AA48,""))),"")</f>
        <v/>
      </c>
      <c r="Z49" s="113" t="str">
        <f t="shared" si="10"/>
        <v/>
      </c>
      <c r="AA49" s="189" t="str">
        <f t="shared" si="6"/>
        <v/>
      </c>
      <c r="AB49" s="113" t="str">
        <f t="shared" si="11"/>
        <v/>
      </c>
      <c r="AC49" s="189" t="str">
        <f>IFERROR(IF(AND(R48="Impacto",R49="Impacto"),(AC48-(+AC48*U49)),IF(AND(R48="Probabilidad",R49="Impacto"),(AC47-(+AC47*U49)),IF(R49="Probabilidad",AC48,""))),"")</f>
        <v/>
      </c>
      <c r="AD49" s="113" t="str">
        <f t="shared" si="7"/>
        <v/>
      </c>
      <c r="AE49" s="1271"/>
      <c r="AF49" s="141"/>
      <c r="AG49" s="142"/>
      <c r="AH49" s="235"/>
      <c r="AI49" s="235"/>
      <c r="AJ49" s="235"/>
      <c r="AK49" s="235"/>
      <c r="AL49" s="235"/>
      <c r="AM49" s="235"/>
      <c r="AN49" s="141"/>
      <c r="AO49" s="141"/>
      <c r="AP49" s="142"/>
      <c r="AQ49" s="681"/>
      <c r="AR49" s="142"/>
      <c r="AS49" s="235"/>
      <c r="AT49" s="235"/>
      <c r="AU49" s="235"/>
      <c r="AV49" s="235"/>
      <c r="AW49" s="235"/>
      <c r="AX49" s="235"/>
      <c r="AY49" s="141"/>
      <c r="AZ49" s="141"/>
      <c r="BA49" s="142"/>
      <c r="BB49" s="141"/>
      <c r="BC49" s="142"/>
      <c r="BD49" s="235"/>
      <c r="BE49" s="235"/>
      <c r="BF49" s="235"/>
      <c r="BG49" s="235"/>
      <c r="BH49" s="235"/>
      <c r="BI49" s="235"/>
      <c r="BJ49" s="141"/>
      <c r="BK49" s="141"/>
      <c r="BL49" s="142"/>
      <c r="BM49" s="184"/>
      <c r="BN49" s="224"/>
      <c r="BO49" s="146"/>
      <c r="BP49" s="184"/>
      <c r="BQ49" s="146"/>
      <c r="BR49" s="146"/>
      <c r="BS49" s="146"/>
      <c r="BT49" s="141"/>
      <c r="BU49" s="142"/>
      <c r="BV49" s="143"/>
      <c r="BW49" s="141"/>
      <c r="BX49" s="141"/>
      <c r="BY49" s="142"/>
      <c r="BZ49" s="142"/>
      <c r="CA49" s="142"/>
      <c r="CB49" s="142"/>
      <c r="CC49" s="141"/>
      <c r="CD49" s="142"/>
      <c r="CE49" s="143"/>
      <c r="CF49" s="141"/>
      <c r="CG49" s="141"/>
      <c r="CH49" s="142"/>
      <c r="CI49" s="142"/>
      <c r="CJ49" s="142"/>
      <c r="CK49" s="142"/>
      <c r="CL49" s="141"/>
      <c r="CM49" s="142"/>
      <c r="CN49" s="143"/>
      <c r="CO49" s="141"/>
      <c r="CP49" s="141"/>
      <c r="CQ49" s="142"/>
      <c r="CR49" s="142"/>
      <c r="CS49" s="142"/>
      <c r="CT49" s="142"/>
      <c r="CU49" s="147"/>
      <c r="CV49" s="147"/>
    </row>
    <row r="50" spans="1:100" s="148" customFormat="1" ht="23" customHeight="1" thickBot="1">
      <c r="A50" s="1349"/>
      <c r="B50" s="1351"/>
      <c r="C50" s="1278"/>
      <c r="D50" s="1274"/>
      <c r="E50" s="1274"/>
      <c r="F50" s="1274"/>
      <c r="G50" s="1342"/>
      <c r="H50" s="1342"/>
      <c r="I50" s="1281"/>
      <c r="J50" s="1327"/>
      <c r="K50" s="1330"/>
      <c r="L50" s="1330">
        <f>IF(NOT(ISERROR(MATCH(K50,_xlfn.ANCHORARRAY(F139),0))),J141&amp;"Por favor no seleccionar los criterios de impacto",K50)</f>
        <v>0</v>
      </c>
      <c r="M50" s="1281"/>
      <c r="N50" s="1327"/>
      <c r="O50" s="1335"/>
      <c r="P50" s="185"/>
      <c r="Q50" s="95"/>
      <c r="R50" s="153" t="str">
        <f t="shared" si="8"/>
        <v/>
      </c>
      <c r="S50" s="150"/>
      <c r="T50" s="150"/>
      <c r="U50" s="187" t="str">
        <f t="shared" si="9"/>
        <v/>
      </c>
      <c r="V50" s="150"/>
      <c r="W50" s="150"/>
      <c r="X50" s="150"/>
      <c r="Y50" s="151" t="str">
        <f>IFERROR(IF(AND(R49="Probabilidad",R50="Probabilidad"),(AA49-(+AA49*U50)),IF(R50="Probabilidad",(J49-(+J49*U50)),IF(R50="Impacto",AA49,""))),"")</f>
        <v/>
      </c>
      <c r="Z50" s="114" t="str">
        <f t="shared" si="10"/>
        <v/>
      </c>
      <c r="AA50" s="187" t="str">
        <f t="shared" si="6"/>
        <v/>
      </c>
      <c r="AB50" s="114" t="str">
        <f t="shared" si="11"/>
        <v/>
      </c>
      <c r="AC50" s="187" t="str">
        <f>IFERROR(IF(AND(R49="Impacto",R50="Impacto"),(AC49-(+AC49*U50)),IF(AND(R49="Probabilidad",R50="Impacto"),(AC48-(+AC48*U50)),IF(R50="Probabilidad",AC49,""))),"")</f>
        <v/>
      </c>
      <c r="AD50" s="114" t="str">
        <f t="shared" si="7"/>
        <v/>
      </c>
      <c r="AE50" s="1272"/>
      <c r="AF50" s="141"/>
      <c r="AG50" s="142"/>
      <c r="AH50" s="235"/>
      <c r="AI50" s="235"/>
      <c r="AJ50" s="235"/>
      <c r="AK50" s="235"/>
      <c r="AL50" s="235"/>
      <c r="AM50" s="235"/>
      <c r="AN50" s="141"/>
      <c r="AO50" s="141"/>
      <c r="AP50" s="142"/>
      <c r="AQ50" s="681"/>
      <c r="AR50" s="142"/>
      <c r="AS50" s="235"/>
      <c r="AT50" s="235"/>
      <c r="AU50" s="235"/>
      <c r="AV50" s="235"/>
      <c r="AW50" s="235"/>
      <c r="AX50" s="235"/>
      <c r="AY50" s="141"/>
      <c r="AZ50" s="141"/>
      <c r="BA50" s="142"/>
      <c r="BB50" s="141"/>
      <c r="BC50" s="142"/>
      <c r="BD50" s="235"/>
      <c r="BE50" s="235"/>
      <c r="BF50" s="235"/>
      <c r="BG50" s="235"/>
      <c r="BH50" s="235"/>
      <c r="BI50" s="235"/>
      <c r="BJ50" s="141"/>
      <c r="BK50" s="141"/>
      <c r="BL50" s="142"/>
      <c r="BM50" s="184"/>
      <c r="BN50" s="224"/>
      <c r="BO50" s="146"/>
      <c r="BP50" s="184"/>
      <c r="BQ50" s="146"/>
      <c r="BR50" s="146"/>
      <c r="BS50" s="146"/>
      <c r="BT50" s="141"/>
      <c r="BU50" s="142"/>
      <c r="BV50" s="143"/>
      <c r="BW50" s="141"/>
      <c r="BX50" s="141"/>
      <c r="BY50" s="142"/>
      <c r="BZ50" s="142"/>
      <c r="CA50" s="142"/>
      <c r="CB50" s="142"/>
      <c r="CC50" s="141"/>
      <c r="CD50" s="142"/>
      <c r="CE50" s="143"/>
      <c r="CF50" s="141"/>
      <c r="CG50" s="141"/>
      <c r="CH50" s="142"/>
      <c r="CI50" s="142"/>
      <c r="CJ50" s="142"/>
      <c r="CK50" s="142"/>
      <c r="CL50" s="141"/>
      <c r="CM50" s="142"/>
      <c r="CN50" s="143"/>
      <c r="CO50" s="141"/>
      <c r="CP50" s="141"/>
      <c r="CQ50" s="142"/>
      <c r="CR50" s="142"/>
      <c r="CS50" s="142"/>
      <c r="CT50" s="142"/>
      <c r="CU50" s="147"/>
      <c r="CV50" s="147"/>
    </row>
    <row r="51" spans="1:100" s="148" customFormat="1" ht="321" customHeight="1" thickBot="1">
      <c r="A51" s="1338">
        <v>8</v>
      </c>
      <c r="B51" s="1336" t="s">
        <v>151</v>
      </c>
      <c r="C51" s="1277" t="s">
        <v>281</v>
      </c>
      <c r="D51" s="1297" t="s">
        <v>3177</v>
      </c>
      <c r="E51" s="1297" t="s">
        <v>3175</v>
      </c>
      <c r="F51" s="1297" t="s">
        <v>3176</v>
      </c>
      <c r="G51" s="1341" t="s">
        <v>292</v>
      </c>
      <c r="H51" s="1343">
        <v>365</v>
      </c>
      <c r="I51" s="1344" t="str">
        <f>IF(H51&lt;=0,"",IF(H51&lt;=2,"Muy Baja",IF(H51&lt;=24,"Baja",IF(H51&lt;=500,"Media",IF(H51&lt;=5000,"Alta","Muy Alta")))))</f>
        <v>Media</v>
      </c>
      <c r="J51" s="1325">
        <f>IF(I51="","",IF(I51="Muy Baja",0.2,IF(I51="Baja",0.4,IF(I51="Media",0.6,IF(I51="Alta",0.8,IF(I51="Muy Alta",1,))))))</f>
        <v>0.6</v>
      </c>
      <c r="K51" s="1328" t="s">
        <v>313</v>
      </c>
      <c r="L51" s="1331" t="str">
        <f>IF(NOT(ISERROR(MATCH(K51,'[3]Tabla Impacto'!$B$221:$B$223,0))),'[3]Tabla Impacto'!$F$223&amp;"Por favor no seleccionar los criterios de impacto(Afectación Económica o presupuestal y Pérdida Reputacional)",K51)</f>
        <v xml:space="preserve">     El riesgo afecta la imagen de la entidad a nivel nacional, con efecto publicitarios sostenible a nivel país</v>
      </c>
      <c r="M51" s="1332" t="str">
        <f>IF(OR(K51='Tabla Impacto'!$C$11,K51='Tabla Impacto'!$D$11),"Leve",IF(OR(K51='Tabla Impacto'!$C$12,K51='Tabla Impacto'!$D$12),"Menor",IF(OR(K51='Tabla Impacto'!$C$13,K51='Tabla Impacto'!$D$13),"Moderado",IF(OR(K51='Tabla Impacto'!$C$14,K51='Tabla Impacto'!$D$14),"Mayor",IF(OR(K51='Tabla Impacto'!$C$15,K51='Tabla Impacto'!$D$15),"Catastrófico","")))))</f>
        <v>Catastrófico</v>
      </c>
      <c r="N51" s="1325">
        <f>IF(M51="","",IF(M51="Leve",0.2,IF(M51="Menor",0.4,IF(M51="Moderado",0.6,IF(M51="Mayor",0.8,IF(M51="Catastrófico",1,))))))</f>
        <v>1</v>
      </c>
      <c r="O51" s="1333" t="str">
        <f>IF(OR(AND(I51="Muy Baja",M51="Leve"),AND(I51="Muy Baja",M51="Menor"),AND(I51="Baja",M51="Leve")),"Bajo",IF(OR(AND(I51="Muy baja",M51="Moderado"),AND(I51="Baja",M51="Menor"),AND(I51="Baja",M51="Moderado"),AND(I51="Media",M51="Leve"),AND(I51="Media",M51="Menor"),AND(I51="Media",M51="Moderado"),AND(I51="Alta",M51="Leve"),AND(I51="Alta",M51="Menor")),"Moderado",IF(OR(AND(I51="Muy Baja",M51="Mayor"),AND(I51="Baja",M51="Mayor"),AND(I51="Media",M51="Mayor"),AND(I51="Alta",M51="Moderado"),AND(I51="Alta",M51="Mayor"),AND(I51="Muy Alta",M51="Leve"),AND(I51="Muy Alta",M51="Menor"),AND(I51="Muy Alta",M51="Moderado"),AND(I51="Muy Alta",M51="Mayor")),"Alto",IF(OR(AND(I51="Muy Baja",M51="Catastrófico"),AND(I51="Baja",M51="Catastrófico"),AND(I51="Media",M51="Catastrófico"),AND(I51="Alta",M51="Catastrófico"),AND(I51="Muy Alta",M51="Catastrófico")),"Extremo",""))))</f>
        <v>Extremo</v>
      </c>
      <c r="P51" s="371">
        <v>1</v>
      </c>
      <c r="Q51" s="411" t="s">
        <v>3178</v>
      </c>
      <c r="R51" s="139" t="str">
        <f t="shared" si="8"/>
        <v>Probabilidad</v>
      </c>
      <c r="S51" s="365" t="s">
        <v>145</v>
      </c>
      <c r="T51" s="97" t="s">
        <v>316</v>
      </c>
      <c r="U51" s="189" t="str">
        <f t="shared" si="9"/>
        <v>30%</v>
      </c>
      <c r="V51" s="97" t="s">
        <v>317</v>
      </c>
      <c r="W51" s="97" t="s">
        <v>318</v>
      </c>
      <c r="X51" s="97" t="s">
        <v>319</v>
      </c>
      <c r="Y51" s="140">
        <f>IFERROR(IF(R51="Probabilidad",(J51-(+J51*U51)),IF(R51="Impacto",J51,"")),"")</f>
        <v>0.42</v>
      </c>
      <c r="Z51" s="113" t="str">
        <f t="shared" si="10"/>
        <v>Media</v>
      </c>
      <c r="AA51" s="189">
        <f t="shared" si="6"/>
        <v>0.42</v>
      </c>
      <c r="AB51" s="113" t="str">
        <f t="shared" si="11"/>
        <v>Catastrófico</v>
      </c>
      <c r="AC51" s="189">
        <f>IFERROR(IF(R51="Impacto",(N51-(+N51*U51)),IF(R51="Probabilidad",N51,"")),"")</f>
        <v>1</v>
      </c>
      <c r="AD51" s="113" t="str">
        <f t="shared" si="7"/>
        <v>Extremo</v>
      </c>
      <c r="AE51" s="1271" t="s">
        <v>345</v>
      </c>
      <c r="AF51" s="762" t="s">
        <v>2403</v>
      </c>
      <c r="AG51" s="776" t="s">
        <v>2691</v>
      </c>
      <c r="AH51" s="763"/>
      <c r="AI51" s="738" t="s">
        <v>2343</v>
      </c>
      <c r="AJ51" s="765" t="s">
        <v>2402</v>
      </c>
      <c r="AK51" s="767"/>
      <c r="AL51" s="1310" t="s">
        <v>2343</v>
      </c>
      <c r="AN51" s="163" t="s">
        <v>2343</v>
      </c>
      <c r="AO51" s="154"/>
      <c r="AP51" s="155" t="s">
        <v>2410</v>
      </c>
      <c r="AQ51" s="984" t="s">
        <v>3312</v>
      </c>
      <c r="AR51" s="978" t="s">
        <v>3316</v>
      </c>
      <c r="AS51" s="919"/>
      <c r="AT51" s="773" t="s">
        <v>3317</v>
      </c>
      <c r="AU51" s="919" t="s">
        <v>3305</v>
      </c>
      <c r="AV51" s="919"/>
      <c r="AW51" s="773" t="s">
        <v>3317</v>
      </c>
      <c r="AX51" s="919" t="s">
        <v>3306</v>
      </c>
      <c r="AY51" s="141"/>
      <c r="AZ51" s="141"/>
      <c r="BA51" s="142"/>
      <c r="BB51" s="141"/>
      <c r="BC51" s="142"/>
      <c r="BD51" s="235"/>
      <c r="BE51" s="235"/>
      <c r="BF51" s="235"/>
      <c r="BG51" s="235"/>
      <c r="BH51" s="235"/>
      <c r="BI51" s="235"/>
      <c r="BJ51" s="141"/>
      <c r="BK51" s="141"/>
      <c r="BL51" s="142"/>
      <c r="BM51" s="590" t="s">
        <v>2052</v>
      </c>
      <c r="BN51" s="591">
        <v>1</v>
      </c>
      <c r="BO51" s="592" t="s">
        <v>2053</v>
      </c>
      <c r="BP51" s="371" t="s">
        <v>1145</v>
      </c>
      <c r="BQ51" s="385">
        <v>44927</v>
      </c>
      <c r="BR51" s="385">
        <v>45260</v>
      </c>
      <c r="BS51" s="386">
        <v>1</v>
      </c>
      <c r="BT51" s="715" t="s">
        <v>2403</v>
      </c>
      <c r="BU51" s="762" t="s">
        <v>2406</v>
      </c>
      <c r="BV51" s="764" t="s">
        <v>2405</v>
      </c>
      <c r="BW51" s="163" t="s">
        <v>2343</v>
      </c>
      <c r="BX51" s="154"/>
      <c r="BY51" s="155" t="s">
        <v>2404</v>
      </c>
      <c r="BZ51" s="163" t="s">
        <v>2343</v>
      </c>
      <c r="CA51" s="154"/>
      <c r="CB51" s="155" t="s">
        <v>2404</v>
      </c>
      <c r="CC51" s="781" t="s">
        <v>3355</v>
      </c>
      <c r="CD51" s="1000" t="s">
        <v>3356</v>
      </c>
      <c r="CE51" s="715" t="s">
        <v>3357</v>
      </c>
      <c r="CF51" s="141"/>
      <c r="CG51" s="141"/>
      <c r="CH51" s="142"/>
      <c r="CI51" s="142"/>
      <c r="CJ51" s="142"/>
      <c r="CK51" s="142"/>
      <c r="CL51" s="141"/>
      <c r="CM51" s="142"/>
      <c r="CN51" s="143"/>
      <c r="CO51" s="141"/>
      <c r="CP51" s="141"/>
      <c r="CQ51" s="142"/>
      <c r="CR51" s="142"/>
      <c r="CS51" s="142"/>
      <c r="CT51" s="142"/>
      <c r="CU51" s="147"/>
      <c r="CV51" s="147"/>
    </row>
    <row r="52" spans="1:100" s="148" customFormat="1" ht="325" customHeight="1">
      <c r="A52" s="1339"/>
      <c r="B52" s="1336"/>
      <c r="C52" s="1277"/>
      <c r="D52" s="1298"/>
      <c r="E52" s="1298"/>
      <c r="F52" s="1298"/>
      <c r="G52" s="1317"/>
      <c r="H52" s="1317"/>
      <c r="I52" s="1345"/>
      <c r="J52" s="1326"/>
      <c r="K52" s="1329"/>
      <c r="L52" s="1329">
        <f>IF(NOT(ISERROR(MATCH(K52,_xlfn.ANCHORARRAY(F141),0))),J143&amp;"Por favor no seleccionar los criterios de impacto",K52)</f>
        <v>0</v>
      </c>
      <c r="M52" s="1280"/>
      <c r="N52" s="1326"/>
      <c r="O52" s="1334"/>
      <c r="P52" s="371">
        <v>2</v>
      </c>
      <c r="Q52" s="274" t="s">
        <v>3180</v>
      </c>
      <c r="R52" s="139" t="str">
        <f t="shared" si="8"/>
        <v>Probabilidad</v>
      </c>
      <c r="S52" s="397" t="s">
        <v>145</v>
      </c>
      <c r="T52" s="97" t="s">
        <v>316</v>
      </c>
      <c r="U52" s="189" t="str">
        <f t="shared" si="9"/>
        <v>30%</v>
      </c>
      <c r="V52" s="97" t="s">
        <v>317</v>
      </c>
      <c r="W52" s="97" t="s">
        <v>318</v>
      </c>
      <c r="X52" s="97" t="s">
        <v>319</v>
      </c>
      <c r="Y52" s="140">
        <f>IFERROR(IF(AND(R51="Probabilidad",R52="Probabilidad"),(AA51-(+AA51*U52)),IF(R52="Probabilidad",(J51-(+J51*U52)),IF(R52="Impacto",AA51,""))),"")</f>
        <v>0.29399999999999998</v>
      </c>
      <c r="Z52" s="113" t="str">
        <f t="shared" si="10"/>
        <v>Baja</v>
      </c>
      <c r="AA52" s="189">
        <f t="shared" si="6"/>
        <v>0.29399999999999998</v>
      </c>
      <c r="AB52" s="113" t="str">
        <f t="shared" si="11"/>
        <v>Catastrófico</v>
      </c>
      <c r="AC52" s="189">
        <f>IFERROR(IF(AND(R51="Impacto",R52="Impacto"),(AC51-(+AC51*U52)),IF(R52="Impacto",($N$51-(+$N$51*U52)),IF(R52="Probabilidad",AC51,""))),"")</f>
        <v>1</v>
      </c>
      <c r="AD52" s="113" t="str">
        <f t="shared" si="7"/>
        <v>Extremo</v>
      </c>
      <c r="AE52" s="1271"/>
      <c r="AF52" s="762" t="s">
        <v>2409</v>
      </c>
      <c r="AG52" s="762" t="s">
        <v>2681</v>
      </c>
      <c r="AH52" s="715" t="s">
        <v>2407</v>
      </c>
      <c r="AI52" s="715" t="s">
        <v>2408</v>
      </c>
      <c r="AJ52" s="766" t="s">
        <v>2412</v>
      </c>
      <c r="AK52" s="768"/>
      <c r="AL52" s="1310"/>
      <c r="AM52" s="769"/>
      <c r="AN52" s="498" t="s">
        <v>2408</v>
      </c>
      <c r="AO52" s="498" t="s">
        <v>2407</v>
      </c>
      <c r="AP52" s="155" t="s">
        <v>2411</v>
      </c>
      <c r="AQ52" s="782" t="s">
        <v>3307</v>
      </c>
      <c r="AR52" s="919" t="s">
        <v>3308</v>
      </c>
      <c r="AS52" s="979"/>
      <c r="AT52" s="986" t="s">
        <v>3318</v>
      </c>
      <c r="AU52" s="980" t="s">
        <v>3309</v>
      </c>
      <c r="AV52" s="979"/>
      <c r="AW52" s="986" t="s">
        <v>3318</v>
      </c>
      <c r="AX52" s="980" t="s">
        <v>3310</v>
      </c>
      <c r="AY52" s="141"/>
      <c r="AZ52" s="141"/>
      <c r="BA52" s="142"/>
      <c r="BB52" s="141"/>
      <c r="BC52" s="142"/>
      <c r="BD52" s="235"/>
      <c r="BE52" s="235"/>
      <c r="BF52" s="235"/>
      <c r="BG52" s="235"/>
      <c r="BH52" s="235"/>
      <c r="BI52" s="235"/>
      <c r="BJ52" s="141"/>
      <c r="BK52" s="141"/>
      <c r="BL52" s="142"/>
      <c r="BM52" s="588"/>
      <c r="BN52" s="372"/>
      <c r="BO52" s="384"/>
      <c r="BP52" s="371"/>
      <c r="BQ52" s="385"/>
      <c r="BR52" s="385"/>
      <c r="BS52" s="379"/>
      <c r="BT52" s="772"/>
      <c r="BU52" s="771"/>
      <c r="BV52" s="773"/>
      <c r="BW52" s="498"/>
      <c r="BX52" s="498"/>
      <c r="BY52" s="155"/>
      <c r="BZ52" s="498"/>
      <c r="CA52" s="498"/>
      <c r="CB52" s="155"/>
      <c r="CC52" s="141"/>
      <c r="CD52" s="142"/>
      <c r="CE52" s="143"/>
      <c r="CF52" s="141"/>
      <c r="CG52" s="141"/>
      <c r="CH52" s="142"/>
      <c r="CI52" s="142"/>
      <c r="CJ52" s="142"/>
      <c r="CK52" s="142"/>
      <c r="CL52" s="141"/>
      <c r="CM52" s="142"/>
      <c r="CN52" s="143"/>
      <c r="CO52" s="141"/>
      <c r="CP52" s="141"/>
      <c r="CQ52" s="142"/>
      <c r="CR52" s="142"/>
      <c r="CS52" s="142"/>
      <c r="CT52" s="142"/>
      <c r="CU52" s="147"/>
      <c r="CV52" s="147"/>
    </row>
    <row r="53" spans="1:100" s="148" customFormat="1" ht="317" customHeight="1">
      <c r="A53" s="1339"/>
      <c r="B53" s="1336"/>
      <c r="C53" s="1277"/>
      <c r="D53" s="1298"/>
      <c r="E53" s="1298"/>
      <c r="F53" s="1298"/>
      <c r="G53" s="1317"/>
      <c r="H53" s="1317"/>
      <c r="I53" s="1345"/>
      <c r="J53" s="1326"/>
      <c r="K53" s="1329"/>
      <c r="L53" s="1329">
        <f>IF(NOT(ISERROR(MATCH(K53,_xlfn.ANCHORARRAY(F142),0))),J144&amp;"Por favor no seleccionar los criterios de impacto",K53)</f>
        <v>0</v>
      </c>
      <c r="M53" s="1280"/>
      <c r="N53" s="1326"/>
      <c r="O53" s="1334"/>
      <c r="P53" s="371">
        <v>3</v>
      </c>
      <c r="Q53" s="274" t="s">
        <v>3179</v>
      </c>
      <c r="R53" s="139" t="str">
        <f t="shared" si="8"/>
        <v>Impacto</v>
      </c>
      <c r="S53" s="97" t="s">
        <v>327</v>
      </c>
      <c r="T53" s="97" t="s">
        <v>316</v>
      </c>
      <c r="U53" s="189" t="str">
        <f t="shared" si="9"/>
        <v>25%</v>
      </c>
      <c r="V53" s="97" t="s">
        <v>334</v>
      </c>
      <c r="W53" s="97" t="s">
        <v>318</v>
      </c>
      <c r="X53" s="97" t="s">
        <v>319</v>
      </c>
      <c r="Y53" s="140">
        <f>IFERROR(IF(AND(R52="Probabilidad",R53="Probabilidad"),(AA52-(+AA52*U53)),IF(R53="Probabilidad",(J52-(+J52*U53)),IF(R53="Impacto",AA52,""))),"")</f>
        <v>0.29399999999999998</v>
      </c>
      <c r="Z53" s="113" t="str">
        <f t="shared" si="10"/>
        <v>Baja</v>
      </c>
      <c r="AA53" s="189">
        <f t="shared" si="6"/>
        <v>0.29399999999999998</v>
      </c>
      <c r="AB53" s="113" t="str">
        <f t="shared" si="11"/>
        <v>Mayor</v>
      </c>
      <c r="AC53" s="189">
        <f>IFERROR(IF(AND(R52="Impacto",R53="Impacto"),(AC52-(+AC52*U53)),IF(AND(R52="Probabilidad",R53="Impacto"),(AC51-(+AC51*U53)),IF(R53="Probabilidad",AC52,""))),"")</f>
        <v>0.75</v>
      </c>
      <c r="AD53" s="113" t="str">
        <f t="shared" si="7"/>
        <v>Alto</v>
      </c>
      <c r="AE53" s="1271"/>
      <c r="AF53" s="762" t="s">
        <v>2409</v>
      </c>
      <c r="AG53" s="762" t="s">
        <v>2414</v>
      </c>
      <c r="AH53" s="715" t="s">
        <v>2416</v>
      </c>
      <c r="AI53" s="715" t="s">
        <v>2415</v>
      </c>
      <c r="AJ53" s="718" t="s">
        <v>2413</v>
      </c>
      <c r="AK53" s="768"/>
      <c r="AL53" s="1310"/>
      <c r="AM53" s="770"/>
      <c r="AN53" s="498"/>
      <c r="AO53" s="498"/>
      <c r="AP53" s="155"/>
      <c r="AQ53" s="985" t="s">
        <v>3313</v>
      </c>
      <c r="AR53" s="982" t="s">
        <v>3311</v>
      </c>
      <c r="AS53" s="981"/>
      <c r="AT53" s="985" t="s">
        <v>3319</v>
      </c>
      <c r="AU53" s="981" t="s">
        <v>3314</v>
      </c>
      <c r="AV53" s="818"/>
      <c r="AW53" s="987" t="s">
        <v>3320</v>
      </c>
      <c r="AX53" s="982" t="s">
        <v>3315</v>
      </c>
      <c r="AY53" s="141"/>
      <c r="AZ53" s="141"/>
      <c r="BA53" s="142"/>
      <c r="BB53" s="141"/>
      <c r="BC53" s="142"/>
      <c r="BD53" s="235"/>
      <c r="BE53" s="235"/>
      <c r="BF53" s="235"/>
      <c r="BG53" s="235"/>
      <c r="BH53" s="235"/>
      <c r="BI53" s="235"/>
      <c r="BJ53" s="141"/>
      <c r="BK53" s="141"/>
      <c r="BL53" s="142"/>
      <c r="BM53" s="274"/>
      <c r="BN53" s="380"/>
      <c r="BO53" s="371"/>
      <c r="BP53" s="371"/>
      <c r="BQ53" s="385"/>
      <c r="BR53" s="385"/>
      <c r="BS53" s="372"/>
      <c r="BT53" s="141"/>
      <c r="BU53" s="142"/>
      <c r="BV53" s="143"/>
      <c r="BW53" s="141"/>
      <c r="BX53" s="498"/>
      <c r="BY53" s="142"/>
      <c r="BZ53" s="142"/>
      <c r="CA53" s="142"/>
      <c r="CB53" s="142"/>
      <c r="CC53" s="141"/>
      <c r="CD53" s="142"/>
      <c r="CE53" s="143"/>
      <c r="CF53" s="141"/>
      <c r="CG53" s="141"/>
      <c r="CH53" s="142"/>
      <c r="CI53" s="142"/>
      <c r="CJ53" s="142"/>
      <c r="CK53" s="142"/>
      <c r="CL53" s="141"/>
      <c r="CM53" s="142"/>
      <c r="CN53" s="143"/>
      <c r="CO53" s="141"/>
      <c r="CP53" s="141"/>
      <c r="CQ53" s="142"/>
      <c r="CR53" s="142"/>
      <c r="CS53" s="142"/>
      <c r="CT53" s="142"/>
      <c r="CU53" s="147"/>
      <c r="CV53" s="147"/>
    </row>
    <row r="54" spans="1:100" s="148" customFormat="1" ht="29" customHeight="1">
      <c r="A54" s="1339"/>
      <c r="B54" s="1336"/>
      <c r="C54" s="1277"/>
      <c r="D54" s="1298"/>
      <c r="E54" s="1298"/>
      <c r="F54" s="1298"/>
      <c r="G54" s="1317"/>
      <c r="H54" s="1317"/>
      <c r="I54" s="1345"/>
      <c r="J54" s="1326"/>
      <c r="K54" s="1329"/>
      <c r="L54" s="1329">
        <f>IF(NOT(ISERROR(MATCH(K54,_xlfn.ANCHORARRAY(F143),0))),J145&amp;"Por favor no seleccionar los criterios de impacto",K54)</f>
        <v>0</v>
      </c>
      <c r="M54" s="1280"/>
      <c r="N54" s="1326"/>
      <c r="O54" s="1334"/>
      <c r="P54" s="184"/>
      <c r="Q54" s="94"/>
      <c r="R54" s="139" t="str">
        <f t="shared" si="8"/>
        <v/>
      </c>
      <c r="S54" s="97"/>
      <c r="T54" s="97"/>
      <c r="U54" s="189" t="str">
        <f t="shared" si="9"/>
        <v/>
      </c>
      <c r="V54" s="97"/>
      <c r="W54" s="97"/>
      <c r="X54" s="97"/>
      <c r="Y54" s="140" t="str">
        <f>IFERROR(IF(AND(R53="Probabilidad",R54="Probabilidad"),(AA53-(+AA53*U54)),IF(R54="Probabilidad",(J53-(+J53*U54)),IF(R54="Impacto",AA53,""))),"")</f>
        <v/>
      </c>
      <c r="Z54" s="113" t="str">
        <f t="shared" si="10"/>
        <v/>
      </c>
      <c r="AA54" s="189" t="str">
        <f t="shared" si="6"/>
        <v/>
      </c>
      <c r="AB54" s="113" t="str">
        <f t="shared" si="11"/>
        <v/>
      </c>
      <c r="AC54" s="189" t="str">
        <f>IFERROR(IF(AND(R53="Impacto",R54="Impacto"),(AC53-(+AC53*U54)),IF(AND(R53="Probabilidad",R54="Impacto"),(AC52-(+AC52*U54)),IF(R54="Probabilidad",AC53,""))),"")</f>
        <v/>
      </c>
      <c r="AD54" s="113" t="str">
        <f t="shared" si="7"/>
        <v/>
      </c>
      <c r="AE54" s="1271"/>
      <c r="AF54" s="141"/>
      <c r="AG54" s="142"/>
      <c r="AH54" s="235"/>
      <c r="AI54" s="235"/>
      <c r="AJ54" s="235"/>
      <c r="AK54" s="235"/>
      <c r="AL54" s="235"/>
      <c r="AM54" s="235"/>
      <c r="AN54" s="498"/>
      <c r="AO54" s="498"/>
      <c r="AP54" s="155"/>
      <c r="AQ54" s="681"/>
      <c r="AR54" s="142"/>
      <c r="AS54" s="235"/>
      <c r="AT54" s="235"/>
      <c r="AU54" s="235"/>
      <c r="AV54" s="235"/>
      <c r="AW54" s="235"/>
      <c r="AX54" s="235"/>
      <c r="AY54" s="141"/>
      <c r="AZ54" s="141"/>
      <c r="BA54" s="142"/>
      <c r="BB54" s="141"/>
      <c r="BC54" s="142"/>
      <c r="BD54" s="235"/>
      <c r="BE54" s="235"/>
      <c r="BF54" s="235"/>
      <c r="BG54" s="235"/>
      <c r="BH54" s="235"/>
      <c r="BI54" s="235"/>
      <c r="BJ54" s="141"/>
      <c r="BK54" s="141"/>
      <c r="BL54" s="142"/>
      <c r="BM54" s="184"/>
      <c r="BN54" s="224"/>
      <c r="BO54" s="146"/>
      <c r="BP54" s="184"/>
      <c r="BQ54" s="146"/>
      <c r="BR54" s="146"/>
      <c r="BS54" s="146"/>
      <c r="BT54" s="141"/>
      <c r="BU54" s="142"/>
      <c r="BV54" s="143"/>
      <c r="BW54" s="141"/>
      <c r="BX54" s="141"/>
      <c r="BY54" s="142"/>
      <c r="BZ54" s="142"/>
      <c r="CA54" s="142"/>
      <c r="CB54" s="142"/>
      <c r="CC54" s="141"/>
      <c r="CD54" s="142"/>
      <c r="CE54" s="143"/>
      <c r="CF54" s="141"/>
      <c r="CG54" s="141"/>
      <c r="CH54" s="142"/>
      <c r="CI54" s="142"/>
      <c r="CJ54" s="142"/>
      <c r="CK54" s="142"/>
      <c r="CL54" s="141"/>
      <c r="CM54" s="142"/>
      <c r="CN54" s="143"/>
      <c r="CO54" s="141"/>
      <c r="CP54" s="141"/>
      <c r="CQ54" s="142"/>
      <c r="CR54" s="142"/>
      <c r="CS54" s="142"/>
      <c r="CT54" s="142"/>
      <c r="CU54" s="147"/>
      <c r="CV54" s="147"/>
    </row>
    <row r="55" spans="1:100" s="148" customFormat="1" ht="29" customHeight="1">
      <c r="A55" s="1339"/>
      <c r="B55" s="1336"/>
      <c r="C55" s="1277"/>
      <c r="D55" s="1298"/>
      <c r="E55" s="1298"/>
      <c r="F55" s="1298"/>
      <c r="G55" s="1317"/>
      <c r="H55" s="1317"/>
      <c r="I55" s="1345"/>
      <c r="J55" s="1326"/>
      <c r="K55" s="1329"/>
      <c r="L55" s="1329">
        <f>IF(NOT(ISERROR(MATCH(K55,_xlfn.ANCHORARRAY(F144),0))),J146&amp;"Por favor no seleccionar los criterios de impacto",K55)</f>
        <v>0</v>
      </c>
      <c r="M55" s="1280"/>
      <c r="N55" s="1326"/>
      <c r="O55" s="1334"/>
      <c r="P55" s="184"/>
      <c r="Q55" s="94"/>
      <c r="R55" s="139" t="str">
        <f t="shared" si="8"/>
        <v/>
      </c>
      <c r="S55" s="97"/>
      <c r="T55" s="97"/>
      <c r="U55" s="189" t="str">
        <f t="shared" si="9"/>
        <v/>
      </c>
      <c r="V55" s="97"/>
      <c r="W55" s="97"/>
      <c r="X55" s="97"/>
      <c r="Y55" s="140" t="str">
        <f>IFERROR(IF(AND(R54="Probabilidad",R55="Probabilidad"),(AA54-(+AA54*U55)),IF(R55="Probabilidad",(J54-(+J54*U55)),IF(R55="Impacto",AA54,""))),"")</f>
        <v/>
      </c>
      <c r="Z55" s="113" t="str">
        <f t="shared" si="10"/>
        <v/>
      </c>
      <c r="AA55" s="189" t="str">
        <f t="shared" si="6"/>
        <v/>
      </c>
      <c r="AB55" s="113" t="str">
        <f t="shared" si="11"/>
        <v/>
      </c>
      <c r="AC55" s="189" t="str">
        <f>IFERROR(IF(AND(R54="Impacto",R55="Impacto"),(AC54-(+AC54*U55)),IF(AND(R54="Probabilidad",R55="Impacto"),(AC53-(+AC53*U55)),IF(R55="Probabilidad",AC54,""))),"")</f>
        <v/>
      </c>
      <c r="AD55" s="113" t="str">
        <f t="shared" si="7"/>
        <v/>
      </c>
      <c r="AE55" s="1271"/>
      <c r="AF55" s="141"/>
      <c r="AG55" s="142"/>
      <c r="AH55" s="235"/>
      <c r="AI55" s="235"/>
      <c r="AJ55" s="235"/>
      <c r="AK55" s="235"/>
      <c r="AL55" s="235"/>
      <c r="AM55" s="235"/>
      <c r="AN55" s="498"/>
      <c r="AO55" s="498"/>
      <c r="AP55" s="155"/>
      <c r="AQ55" s="681"/>
      <c r="AR55" s="142"/>
      <c r="AS55" s="235"/>
      <c r="AT55" s="235"/>
      <c r="AU55" s="235"/>
      <c r="AV55" s="235"/>
      <c r="AW55" s="235"/>
      <c r="AX55" s="235"/>
      <c r="AY55" s="141"/>
      <c r="AZ55" s="141"/>
      <c r="BA55" s="142"/>
      <c r="BB55" s="141"/>
      <c r="BC55" s="142"/>
      <c r="BD55" s="235"/>
      <c r="BE55" s="235"/>
      <c r="BF55" s="235"/>
      <c r="BG55" s="235"/>
      <c r="BH55" s="235"/>
      <c r="BI55" s="235"/>
      <c r="BJ55" s="141"/>
      <c r="BK55" s="141"/>
      <c r="BL55" s="142"/>
      <c r="BM55" s="184"/>
      <c r="BN55" s="224"/>
      <c r="BO55" s="146"/>
      <c r="BP55" s="184"/>
      <c r="BQ55" s="146"/>
      <c r="BR55" s="146"/>
      <c r="BS55" s="146"/>
      <c r="BT55" s="141"/>
      <c r="BU55" s="142"/>
      <c r="BV55" s="143"/>
      <c r="BW55" s="141"/>
      <c r="BX55" s="141"/>
      <c r="BY55" s="142"/>
      <c r="BZ55" s="142"/>
      <c r="CA55" s="142"/>
      <c r="CB55" s="142"/>
      <c r="CC55" s="141"/>
      <c r="CD55" s="142"/>
      <c r="CE55" s="143"/>
      <c r="CF55" s="141"/>
      <c r="CG55" s="141"/>
      <c r="CH55" s="142"/>
      <c r="CI55" s="142"/>
      <c r="CJ55" s="142"/>
      <c r="CK55" s="142"/>
      <c r="CL55" s="141"/>
      <c r="CM55" s="142"/>
      <c r="CN55" s="143"/>
      <c r="CO55" s="141"/>
      <c r="CP55" s="141"/>
      <c r="CQ55" s="142"/>
      <c r="CR55" s="142"/>
      <c r="CS55" s="142"/>
      <c r="CT55" s="142"/>
      <c r="CU55" s="147"/>
      <c r="CV55" s="147"/>
    </row>
    <row r="56" spans="1:100" s="148" customFormat="1" ht="29" customHeight="1" thickBot="1">
      <c r="A56" s="1340"/>
      <c r="B56" s="1337"/>
      <c r="C56" s="1278"/>
      <c r="D56" s="1299"/>
      <c r="E56" s="1299"/>
      <c r="F56" s="1299"/>
      <c r="G56" s="1342"/>
      <c r="H56" s="1342"/>
      <c r="I56" s="1346"/>
      <c r="J56" s="1327"/>
      <c r="K56" s="1330"/>
      <c r="L56" s="1330">
        <f>IF(NOT(ISERROR(MATCH(K56,_xlfn.ANCHORARRAY(F145),0))),#REF!&amp;"Por favor no seleccionar los criterios de impacto",K56)</f>
        <v>0</v>
      </c>
      <c r="M56" s="1281"/>
      <c r="N56" s="1327"/>
      <c r="O56" s="1335"/>
      <c r="P56" s="185"/>
      <c r="Q56" s="95"/>
      <c r="R56" s="941" t="str">
        <f t="shared" si="8"/>
        <v/>
      </c>
      <c r="S56" s="150"/>
      <c r="T56" s="150"/>
      <c r="U56" s="187" t="str">
        <f t="shared" si="9"/>
        <v/>
      </c>
      <c r="V56" s="150"/>
      <c r="W56" s="150"/>
      <c r="X56" s="150"/>
      <c r="Y56" s="151" t="str">
        <f>IFERROR(IF(AND(R55="Probabilidad",R56="Probabilidad"),(AA55-(+AA55*U56)),IF(R56="Probabilidad",(J55-(+J55*U56)),IF(R56="Impacto",AA55,""))),"")</f>
        <v/>
      </c>
      <c r="Z56" s="114" t="str">
        <f t="shared" si="10"/>
        <v/>
      </c>
      <c r="AA56" s="187" t="str">
        <f t="shared" si="6"/>
        <v/>
      </c>
      <c r="AB56" s="114" t="str">
        <f t="shared" si="11"/>
        <v/>
      </c>
      <c r="AC56" s="187" t="str">
        <f>IFERROR(IF(AND(R55="Impacto",R56="Impacto"),(AC55-(+AC55*U56)),IF(AND(R55="Probabilidad",R56="Impacto"),(AC54-(+AC54*U56)),IF(R56="Probabilidad",AC55,""))),"")</f>
        <v/>
      </c>
      <c r="AD56" s="114" t="str">
        <f t="shared" si="7"/>
        <v/>
      </c>
      <c r="AE56" s="1272"/>
      <c r="AF56" s="141"/>
      <c r="AG56" s="142"/>
      <c r="AH56" s="235"/>
      <c r="AI56" s="235"/>
      <c r="AJ56" s="235"/>
      <c r="AK56" s="235"/>
      <c r="AL56" s="235"/>
      <c r="AM56" s="235"/>
      <c r="AN56" s="154"/>
      <c r="AO56" s="154"/>
      <c r="AP56" s="155"/>
      <c r="AQ56" s="681"/>
      <c r="AR56" s="142"/>
      <c r="AS56" s="235"/>
      <c r="AT56" s="235"/>
      <c r="AU56" s="235"/>
      <c r="AV56" s="235"/>
      <c r="AW56" s="235"/>
      <c r="AX56" s="235"/>
      <c r="AY56" s="141"/>
      <c r="AZ56" s="141"/>
      <c r="BA56" s="142"/>
      <c r="BB56" s="141"/>
      <c r="BC56" s="142"/>
      <c r="BD56" s="235"/>
      <c r="BE56" s="235"/>
      <c r="BF56" s="235"/>
      <c r="BG56" s="235"/>
      <c r="BH56" s="235"/>
      <c r="BI56" s="235"/>
      <c r="BJ56" s="141"/>
      <c r="BK56" s="141"/>
      <c r="BL56" s="142"/>
      <c r="BM56" s="184"/>
      <c r="BN56" s="224"/>
      <c r="BO56" s="146"/>
      <c r="BP56" s="184"/>
      <c r="BQ56" s="146"/>
      <c r="BR56" s="146"/>
      <c r="BS56" s="146"/>
      <c r="BT56" s="141"/>
      <c r="BU56" s="142"/>
      <c r="BV56" s="143"/>
      <c r="BW56" s="141"/>
      <c r="BX56" s="141"/>
      <c r="BY56" s="142"/>
      <c r="BZ56" s="142"/>
      <c r="CA56" s="142"/>
      <c r="CB56" s="142"/>
      <c r="CC56" s="141"/>
      <c r="CD56" s="142"/>
      <c r="CE56" s="143"/>
      <c r="CF56" s="141"/>
      <c r="CG56" s="141"/>
      <c r="CH56" s="142"/>
      <c r="CI56" s="142"/>
      <c r="CJ56" s="142"/>
      <c r="CK56" s="142"/>
      <c r="CL56" s="141"/>
      <c r="CM56" s="142"/>
      <c r="CN56" s="143"/>
      <c r="CO56" s="141"/>
      <c r="CP56" s="141"/>
      <c r="CQ56" s="142"/>
      <c r="CR56" s="142"/>
      <c r="CS56" s="142"/>
      <c r="CT56" s="142"/>
      <c r="CU56" s="147"/>
      <c r="CV56" s="147"/>
    </row>
    <row r="57" spans="1:100" s="148" customFormat="1" ht="390" customHeight="1">
      <c r="A57" s="1338">
        <v>8</v>
      </c>
      <c r="B57" s="1336" t="s">
        <v>151</v>
      </c>
      <c r="C57" s="1277" t="s">
        <v>281</v>
      </c>
      <c r="D57" s="1297" t="s">
        <v>3177</v>
      </c>
      <c r="E57" s="1297" t="s">
        <v>3175</v>
      </c>
      <c r="F57" s="1297" t="s">
        <v>3176</v>
      </c>
      <c r="G57" s="1341" t="s">
        <v>292</v>
      </c>
      <c r="H57" s="1343">
        <v>365</v>
      </c>
      <c r="I57" s="1344" t="str">
        <f>IF(H57&lt;=0,"",IF(H57&lt;=2,"Muy Baja",IF(H57&lt;=24,"Baja",IF(H57&lt;=500,"Media",IF(H57&lt;=5000,"Alta","Muy Alta")))))</f>
        <v>Media</v>
      </c>
      <c r="J57" s="1325">
        <f>IF(I57="","",IF(I57="Muy Baja",0.2,IF(I57="Baja",0.4,IF(I57="Media",0.6,IF(I57="Alta",0.8,IF(I57="Muy Alta",1,))))))</f>
        <v>0.6</v>
      </c>
      <c r="K57" s="1328" t="s">
        <v>313</v>
      </c>
      <c r="L57" s="1331" t="str">
        <f>IF(NOT(ISERROR(MATCH(K57,'[3]Tabla Impacto'!$B$221:$B$223,0))),'[3]Tabla Impacto'!$F$223&amp;"Por favor no seleccionar los criterios de impacto(Afectación Económica o presupuestal y Pérdida Reputacional)",K57)</f>
        <v xml:space="preserve">     El riesgo afecta la imagen de la entidad a nivel nacional, con efecto publicitarios sostenible a nivel país</v>
      </c>
      <c r="M57" s="1332" t="str">
        <f>IF(OR(K57='Tabla Impacto'!$C$11,K57='Tabla Impacto'!$D$11),"Leve",IF(OR(K57='Tabla Impacto'!$C$12,K57='Tabla Impacto'!$D$12),"Menor",IF(OR(K57='Tabla Impacto'!$C$13,K57='Tabla Impacto'!$D$13),"Moderado",IF(OR(K57='Tabla Impacto'!$C$14,K57='Tabla Impacto'!$D$14),"Mayor",IF(OR(K57='Tabla Impacto'!$C$15,K57='Tabla Impacto'!$D$15),"Catastrófico","")))))</f>
        <v>Catastrófico</v>
      </c>
      <c r="N57" s="1325">
        <f>IF(M57="","",IF(M57="Leve",0.2,IF(M57="Menor",0.4,IF(M57="Moderado",0.6,IF(M57="Mayor",0.8,IF(M57="Catastrófico",1,))))))</f>
        <v>1</v>
      </c>
      <c r="O57" s="1333" t="str">
        <f>IF(OR(AND(I57="Muy Baja",M57="Leve"),AND(I57="Muy Baja",M57="Menor"),AND(I57="Baja",M57="Leve")),"Bajo",IF(OR(AND(I57="Muy baja",M57="Moderado"),AND(I57="Baja",M57="Menor"),AND(I57="Baja",M57="Moderado"),AND(I57="Media",M57="Leve"),AND(I57="Media",M57="Menor"),AND(I57="Media",M57="Moderado"),AND(I57="Alta",M57="Leve"),AND(I57="Alta",M57="Menor")),"Moderado",IF(OR(AND(I57="Muy Baja",M57="Mayor"),AND(I57="Baja",M57="Mayor"),AND(I57="Media",M57="Mayor"),AND(I57="Alta",M57="Moderado"),AND(I57="Alta",M57="Mayor"),AND(I57="Muy Alta",M57="Leve"),AND(I57="Muy Alta",M57="Menor"),AND(I57="Muy Alta",M57="Moderado"),AND(I57="Muy Alta",M57="Mayor")),"Alto",IF(OR(AND(I57="Muy Baja",M57="Catastrófico"),AND(I57="Baja",M57="Catastrófico"),AND(I57="Media",M57="Catastrófico"),AND(I57="Alta",M57="Catastrófico"),AND(I57="Muy Alta",M57="Catastrófico")),"Extremo",""))))</f>
        <v>Extremo</v>
      </c>
      <c r="P57" s="371">
        <v>1</v>
      </c>
      <c r="Q57" s="411" t="s">
        <v>3227</v>
      </c>
      <c r="R57" s="953" t="str">
        <f t="shared" ref="R57:R68" si="12">IF(OR(S57="Preventivo",S57="Detectivo"),"Probabilidad",IF(S57="Correctivo","Impacto",""))</f>
        <v>Probabilidad</v>
      </c>
      <c r="S57" s="954" t="s">
        <v>145</v>
      </c>
      <c r="T57" s="726" t="s">
        <v>316</v>
      </c>
      <c r="U57" s="942" t="str">
        <f t="shared" ref="U57:U68" si="13">IF(AND(S57="Preventivo",T57="Automático"),"50%",IF(AND(S57="Preventivo",T57="Manual"),"40%",IF(AND(S57="Detectivo",T57="Automático"),"40%",IF(AND(S57="Detectivo",T57="Manual"),"30%",IF(AND(S57="Correctivo",T57="Automático"),"35%",IF(AND(S57="Correctivo",T57="Manual"),"25%",""))))))</f>
        <v>30%</v>
      </c>
      <c r="V57" s="726" t="s">
        <v>317</v>
      </c>
      <c r="W57" s="726" t="s">
        <v>318</v>
      </c>
      <c r="X57" s="726" t="s">
        <v>319</v>
      </c>
      <c r="Y57" s="140">
        <f>IFERROR(IF(R57="Probabilidad",(J57-(+J57*U57)),IF(R57="Impacto",J57,"")),"")</f>
        <v>0.42</v>
      </c>
      <c r="Z57" s="113" t="str">
        <f t="shared" ref="Z57:Z68" si="14">IFERROR(IF(Y57="","",IF(Y57&lt;=0.2,"Muy Baja",IF(Y57&lt;=0.4,"Baja",IF(Y57&lt;=0.6,"Media",IF(Y57&lt;=0.8,"Alta","Muy Alta"))))),"")</f>
        <v>Media</v>
      </c>
      <c r="AA57" s="189">
        <f t="shared" ref="AA57:AA68" si="15">+Y57</f>
        <v>0.42</v>
      </c>
      <c r="AB57" s="113" t="str">
        <f t="shared" ref="AB57:AB68" si="16">IFERROR(IF(AC57="","",IF(AC57&lt;=0.2,"Leve",IF(AC57&lt;=0.4,"Menor",IF(AC57&lt;=0.6,"Moderado",IF(AC57&lt;=0.8,"Mayor","Catastrófico"))))),"")</f>
        <v>Catastrófico</v>
      </c>
      <c r="AC57" s="189">
        <f>IFERROR(IF(R57="Impacto",(N57-(+N57*U57)),IF(R57="Probabilidad",N57,"")),"")</f>
        <v>1</v>
      </c>
      <c r="AD57" s="113" t="str">
        <f t="shared" ref="AD57:AD68" si="17">IFERROR(IF(OR(AND(Z57="Muy Baja",AB57="Leve"),AND(Z57="Muy Baja",AB57="Menor"),AND(Z57="Baja",AB57="Leve")),"Bajo",IF(OR(AND(Z57="Muy baja",AB57="Moderado"),AND(Z57="Baja",AB57="Menor"),AND(Z57="Baja",AB57="Moderado"),AND(Z57="Media",AB57="Leve"),AND(Z57="Media",AB57="Menor"),AND(Z57="Media",AB57="Moderado"),AND(Z57="Alta",AB57="Leve"),AND(Z57="Alta",AB57="Menor")),"Moderado",IF(OR(AND(Z57="Muy Baja",AB57="Mayor"),AND(Z57="Baja",AB57="Mayor"),AND(Z57="Media",AB57="Mayor"),AND(Z57="Alta",AB57="Moderado"),AND(Z57="Alta",AB57="Mayor"),AND(Z57="Muy Alta",AB57="Leve"),AND(Z57="Muy Alta",AB57="Menor"),AND(Z57="Muy Alta",AB57="Moderado"),AND(Z57="Muy Alta",AB57="Mayor")),"Alto",IF(OR(AND(Z57="Muy Baja",AB57="Catastrófico"),AND(Z57="Baja",AB57="Catastrófico"),AND(Z57="Media",AB57="Catastrófico"),AND(Z57="Alta",AB57="Catastrófico"),AND(Z57="Muy Alta",AB57="Catastrófico")),"Extremo","")))),"")</f>
        <v>Extremo</v>
      </c>
      <c r="AE57" s="1271" t="s">
        <v>345</v>
      </c>
      <c r="AF57" s="141"/>
      <c r="AG57" s="142"/>
      <c r="AH57" s="235"/>
      <c r="AI57" s="235"/>
      <c r="AJ57" s="235"/>
      <c r="AK57" s="235"/>
      <c r="AL57" s="235"/>
      <c r="AM57" s="235"/>
      <c r="AN57" s="154"/>
      <c r="AO57" s="154"/>
      <c r="AP57" s="155"/>
      <c r="AQ57" s="782" t="s">
        <v>3322</v>
      </c>
      <c r="AR57" s="988" t="s">
        <v>3323</v>
      </c>
      <c r="AS57" s="919"/>
      <c r="AT57" s="782" t="s">
        <v>3324</v>
      </c>
      <c r="AU57" s="919" t="s">
        <v>229</v>
      </c>
      <c r="AV57" s="919"/>
      <c r="AW57" s="782" t="s">
        <v>3324</v>
      </c>
      <c r="AX57" s="763"/>
      <c r="AY57" s="141"/>
      <c r="AZ57" s="141"/>
      <c r="BA57" s="142"/>
      <c r="BB57" s="141"/>
      <c r="BC57" s="142"/>
      <c r="BD57" s="235"/>
      <c r="BE57" s="235"/>
      <c r="BF57" s="235"/>
      <c r="BG57" s="235"/>
      <c r="BH57" s="235"/>
      <c r="BI57" s="235"/>
      <c r="BJ57" s="141"/>
      <c r="BK57" s="141"/>
      <c r="BL57" s="142"/>
      <c r="BM57" s="383"/>
      <c r="BN57" s="372"/>
      <c r="BO57" s="384"/>
      <c r="BP57" s="371"/>
      <c r="BQ57" s="385"/>
      <c r="BR57" s="385"/>
      <c r="BS57" s="386"/>
      <c r="BT57" s="141"/>
      <c r="BU57" s="142"/>
      <c r="BV57" s="143"/>
      <c r="BW57" s="141"/>
      <c r="BX57" s="141"/>
      <c r="BY57" s="142"/>
      <c r="BZ57" s="142"/>
      <c r="CA57" s="142"/>
      <c r="CB57" s="142"/>
      <c r="CC57" s="141"/>
      <c r="CD57" s="142"/>
      <c r="CE57" s="143"/>
      <c r="CF57" s="141"/>
      <c r="CG57" s="141"/>
      <c r="CH57" s="142"/>
      <c r="CI57" s="142"/>
      <c r="CJ57" s="142"/>
      <c r="CK57" s="142"/>
      <c r="CL57" s="141"/>
      <c r="CM57" s="142"/>
      <c r="CN57" s="143"/>
      <c r="CO57" s="141"/>
      <c r="CP57" s="141"/>
      <c r="CQ57" s="142"/>
      <c r="CR57" s="142"/>
      <c r="CS57" s="142"/>
      <c r="CT57" s="142"/>
      <c r="CU57" s="147"/>
      <c r="CV57" s="147"/>
    </row>
    <row r="58" spans="1:100" s="148" customFormat="1" ht="409" customHeight="1">
      <c r="A58" s="1339"/>
      <c r="B58" s="1336"/>
      <c r="C58" s="1277"/>
      <c r="D58" s="1298"/>
      <c r="E58" s="1298"/>
      <c r="F58" s="1298"/>
      <c r="G58" s="1317"/>
      <c r="H58" s="1317"/>
      <c r="I58" s="1345"/>
      <c r="J58" s="1326"/>
      <c r="K58" s="1329"/>
      <c r="L58" s="1329">
        <f>IF(NOT(ISERROR(MATCH(K58,_xlfn.ANCHORARRAY(F147),0))),J149&amp;"Por favor no seleccionar los criterios de impacto",K58)</f>
        <v>0</v>
      </c>
      <c r="M58" s="1280"/>
      <c r="N58" s="1326"/>
      <c r="O58" s="1334"/>
      <c r="P58" s="371">
        <v>2</v>
      </c>
      <c r="Q58" s="274" t="s">
        <v>3228</v>
      </c>
      <c r="R58" s="139" t="str">
        <f t="shared" si="12"/>
        <v>Probabilidad</v>
      </c>
      <c r="S58" s="97" t="s">
        <v>145</v>
      </c>
      <c r="T58" s="97" t="s">
        <v>316</v>
      </c>
      <c r="U58" s="189" t="str">
        <f t="shared" si="13"/>
        <v>30%</v>
      </c>
      <c r="V58" s="97" t="s">
        <v>317</v>
      </c>
      <c r="W58" s="97" t="s">
        <v>318</v>
      </c>
      <c r="X58" s="97" t="s">
        <v>319</v>
      </c>
      <c r="Y58" s="140">
        <f>IFERROR(IF(AND(R57="Probabilidad",R58="Probabilidad"),(AA57-(+AA57*U58)),IF(R58="Probabilidad",(J57-(+J57*U58)),IF(R58="Impacto",AA57,""))),"")</f>
        <v>0.29399999999999998</v>
      </c>
      <c r="Z58" s="113" t="str">
        <f t="shared" si="14"/>
        <v>Baja</v>
      </c>
      <c r="AA58" s="189">
        <f t="shared" si="15"/>
        <v>0.29399999999999998</v>
      </c>
      <c r="AB58" s="113" t="str">
        <f t="shared" si="16"/>
        <v>Catastrófico</v>
      </c>
      <c r="AC58" s="189">
        <f>IFERROR(IF(AND(R57="Impacto",R58="Impacto"),(AC57-(+AC57*U58)),IF(R58="Impacto",($N$51-(+$N$51*U58)),IF(R58="Probabilidad",AC57,""))),"")</f>
        <v>1</v>
      </c>
      <c r="AD58" s="113" t="str">
        <f t="shared" si="17"/>
        <v>Extremo</v>
      </c>
      <c r="AE58" s="1271"/>
      <c r="AF58" s="741" t="s">
        <v>2421</v>
      </c>
      <c r="AG58" s="762" t="s">
        <v>2422</v>
      </c>
      <c r="AH58" s="820"/>
      <c r="AI58" s="820" t="s">
        <v>105</v>
      </c>
      <c r="AJ58" s="235"/>
      <c r="AK58" s="235"/>
      <c r="AL58" s="774" t="s">
        <v>105</v>
      </c>
      <c r="AM58" s="235"/>
      <c r="AN58" s="154" t="s">
        <v>2420</v>
      </c>
      <c r="AO58" s="163" t="s">
        <v>2419</v>
      </c>
      <c r="AP58" s="155" t="s">
        <v>2417</v>
      </c>
      <c r="AQ58" s="994" t="s">
        <v>3325</v>
      </c>
      <c r="AR58" s="989" t="s">
        <v>3326</v>
      </c>
      <c r="AS58" s="818"/>
      <c r="AT58" s="895" t="s">
        <v>2381</v>
      </c>
      <c r="AU58" s="818" t="s">
        <v>229</v>
      </c>
      <c r="AV58" s="818"/>
      <c r="AW58" s="818"/>
      <c r="AX58" s="763"/>
      <c r="AY58" s="141"/>
      <c r="AZ58" s="141"/>
      <c r="BA58" s="142"/>
      <c r="BB58" s="141"/>
      <c r="BC58" s="142"/>
      <c r="BD58" s="235"/>
      <c r="BE58" s="235"/>
      <c r="BF58" s="235"/>
      <c r="BG58" s="235"/>
      <c r="BH58" s="235"/>
      <c r="BI58" s="235"/>
      <c r="BJ58" s="141"/>
      <c r="BK58" s="141"/>
      <c r="BL58" s="142"/>
      <c r="BM58" s="588"/>
      <c r="BN58" s="372"/>
      <c r="BO58" s="384"/>
      <c r="BP58" s="371"/>
      <c r="BQ58" s="385"/>
      <c r="BR58" s="385"/>
      <c r="BS58" s="379"/>
      <c r="BT58" s="163"/>
      <c r="BU58" s="775"/>
      <c r="BV58" s="371"/>
      <c r="BW58" s="163"/>
      <c r="BX58" s="163"/>
      <c r="BY58" s="155"/>
      <c r="BZ58" s="163"/>
      <c r="CA58" s="184"/>
      <c r="CB58" s="155"/>
      <c r="CC58" s="141"/>
      <c r="CD58" s="142"/>
      <c r="CE58" s="143"/>
      <c r="CF58" s="141"/>
      <c r="CG58" s="141"/>
      <c r="CH58" s="142"/>
      <c r="CI58" s="142"/>
      <c r="CJ58" s="142"/>
      <c r="CK58" s="142"/>
      <c r="CL58" s="141"/>
      <c r="CM58" s="142"/>
      <c r="CN58" s="143"/>
      <c r="CO58" s="141"/>
      <c r="CP58" s="141"/>
      <c r="CQ58" s="142"/>
      <c r="CR58" s="142"/>
      <c r="CS58" s="142"/>
      <c r="CT58" s="142"/>
      <c r="CU58" s="147"/>
      <c r="CV58" s="147"/>
    </row>
    <row r="59" spans="1:100" s="148" customFormat="1" ht="217" customHeight="1">
      <c r="A59" s="1339"/>
      <c r="B59" s="1336"/>
      <c r="C59" s="1277"/>
      <c r="D59" s="1298"/>
      <c r="E59" s="1298"/>
      <c r="F59" s="1298"/>
      <c r="G59" s="1317"/>
      <c r="H59" s="1317"/>
      <c r="I59" s="1345"/>
      <c r="J59" s="1326"/>
      <c r="K59" s="1329"/>
      <c r="L59" s="1329">
        <f>IF(NOT(ISERROR(MATCH(K59,_xlfn.ANCHORARRAY(F148),0))),J150&amp;"Por favor no seleccionar los criterios de impacto",K59)</f>
        <v>0</v>
      </c>
      <c r="M59" s="1280"/>
      <c r="N59" s="1326"/>
      <c r="O59" s="1334"/>
      <c r="P59" s="371">
        <v>3</v>
      </c>
      <c r="Q59" s="274" t="s">
        <v>3179</v>
      </c>
      <c r="R59" s="139" t="str">
        <f t="shared" si="12"/>
        <v>Impacto</v>
      </c>
      <c r="S59" s="97" t="s">
        <v>327</v>
      </c>
      <c r="T59" s="97" t="s">
        <v>316</v>
      </c>
      <c r="U59" s="189" t="str">
        <f t="shared" si="13"/>
        <v>25%</v>
      </c>
      <c r="V59" s="97" t="s">
        <v>334</v>
      </c>
      <c r="W59" s="97" t="s">
        <v>318</v>
      </c>
      <c r="X59" s="97" t="s">
        <v>319</v>
      </c>
      <c r="Y59" s="140">
        <f>IFERROR(IF(AND(R58="Probabilidad",R59="Probabilidad"),(AA58-(+AA58*U59)),IF(R59="Probabilidad",(J58-(+J58*U59)),IF(R59="Impacto",AA58,""))),"")</f>
        <v>0.29399999999999998</v>
      </c>
      <c r="Z59" s="113" t="str">
        <f t="shared" si="14"/>
        <v>Baja</v>
      </c>
      <c r="AA59" s="189">
        <f t="shared" si="15"/>
        <v>0.29399999999999998</v>
      </c>
      <c r="AB59" s="113" t="str">
        <f t="shared" si="16"/>
        <v>Mayor</v>
      </c>
      <c r="AC59" s="189">
        <f>IFERROR(IF(AND(R58="Impacto",R59="Impacto"),(AC58-(+AC58*U59)),IF(AND(R58="Probabilidad",R59="Impacto"),(AC57-(+AC57*U59)),IF(R59="Probabilidad",AC58,""))),"")</f>
        <v>0.75</v>
      </c>
      <c r="AD59" s="113" t="str">
        <f t="shared" si="17"/>
        <v>Alto</v>
      </c>
      <c r="AE59" s="1271"/>
      <c r="AF59" s="154" t="s">
        <v>2421</v>
      </c>
      <c r="AG59" s="818" t="s">
        <v>770</v>
      </c>
      <c r="AH59" s="819"/>
      <c r="AI59" s="819" t="s">
        <v>105</v>
      </c>
      <c r="AJ59" s="236"/>
      <c r="AK59" s="235"/>
      <c r="AL59" s="235"/>
      <c r="AM59" s="235"/>
      <c r="AN59" s="154"/>
      <c r="AO59" s="154"/>
      <c r="AP59" s="155"/>
      <c r="AQ59" s="782" t="s">
        <v>3322</v>
      </c>
      <c r="AR59" s="818" t="s">
        <v>3321</v>
      </c>
      <c r="AS59" s="818"/>
      <c r="AT59" s="782" t="s">
        <v>3324</v>
      </c>
      <c r="AU59" s="818" t="s">
        <v>229</v>
      </c>
      <c r="AV59" s="818"/>
      <c r="AW59" s="818"/>
      <c r="AX59" s="763"/>
      <c r="AY59" s="141"/>
      <c r="AZ59" s="141"/>
      <c r="BA59" s="142"/>
      <c r="BB59" s="141"/>
      <c r="BC59" s="142"/>
      <c r="BD59" s="235"/>
      <c r="BE59" s="235"/>
      <c r="BF59" s="235"/>
      <c r="BG59" s="235"/>
      <c r="BH59" s="235"/>
      <c r="BI59" s="235"/>
      <c r="BJ59" s="141"/>
      <c r="BK59" s="141"/>
      <c r="BL59" s="142"/>
      <c r="BM59" s="274"/>
      <c r="BN59" s="380"/>
      <c r="BO59" s="589"/>
      <c r="BP59" s="589"/>
      <c r="BQ59" s="385"/>
      <c r="BR59" s="385"/>
      <c r="BS59" s="372"/>
      <c r="BT59" s="141"/>
      <c r="BU59" s="142"/>
      <c r="BV59" s="143"/>
      <c r="BW59" s="141"/>
      <c r="BX59" s="141"/>
      <c r="BY59" s="142"/>
      <c r="BZ59" s="163"/>
      <c r="CA59" s="142"/>
      <c r="CB59" s="142"/>
      <c r="CC59" s="141"/>
      <c r="CD59" s="142"/>
      <c r="CE59" s="143"/>
      <c r="CF59" s="141"/>
      <c r="CG59" s="141"/>
      <c r="CH59" s="142"/>
      <c r="CI59" s="142"/>
      <c r="CJ59" s="142"/>
      <c r="CK59" s="142"/>
      <c r="CL59" s="141"/>
      <c r="CM59" s="142"/>
      <c r="CN59" s="143"/>
      <c r="CO59" s="141"/>
      <c r="CP59" s="141"/>
      <c r="CQ59" s="142"/>
      <c r="CR59" s="142"/>
      <c r="CS59" s="142"/>
      <c r="CT59" s="142"/>
      <c r="CU59" s="147"/>
      <c r="CV59" s="147"/>
    </row>
    <row r="60" spans="1:100" s="148" customFormat="1" ht="29" customHeight="1">
      <c r="A60" s="1339"/>
      <c r="B60" s="1336"/>
      <c r="C60" s="1277"/>
      <c r="D60" s="1298"/>
      <c r="E60" s="1298"/>
      <c r="F60" s="1298"/>
      <c r="G60" s="1317"/>
      <c r="H60" s="1317"/>
      <c r="I60" s="1345"/>
      <c r="J60" s="1326"/>
      <c r="K60" s="1329"/>
      <c r="L60" s="1329">
        <f>IF(NOT(ISERROR(MATCH(K60,_xlfn.ANCHORARRAY(F149),0))),J151&amp;"Por favor no seleccionar los criterios de impacto",K60)</f>
        <v>0</v>
      </c>
      <c r="M60" s="1280"/>
      <c r="N60" s="1326"/>
      <c r="O60" s="1334"/>
      <c r="P60" s="184"/>
      <c r="Q60" s="94"/>
      <c r="R60" s="139" t="str">
        <f t="shared" si="12"/>
        <v/>
      </c>
      <c r="S60" s="97"/>
      <c r="T60" s="97"/>
      <c r="U60" s="189" t="str">
        <f t="shared" si="13"/>
        <v/>
      </c>
      <c r="V60" s="97"/>
      <c r="W60" s="97"/>
      <c r="X60" s="97"/>
      <c r="Y60" s="140" t="str">
        <f>IFERROR(IF(AND(R59="Probabilidad",R60="Probabilidad"),(AA59-(+AA59*U60)),IF(R60="Probabilidad",(J59-(+J59*U60)),IF(R60="Impacto",AA59,""))),"")</f>
        <v/>
      </c>
      <c r="Z60" s="113" t="str">
        <f t="shared" si="14"/>
        <v/>
      </c>
      <c r="AA60" s="189" t="str">
        <f t="shared" si="15"/>
        <v/>
      </c>
      <c r="AB60" s="113" t="str">
        <f t="shared" si="16"/>
        <v/>
      </c>
      <c r="AC60" s="189" t="str">
        <f>IFERROR(IF(AND(R59="Impacto",R60="Impacto"),(AC59-(+AC59*U60)),IF(AND(R59="Probabilidad",R60="Impacto"),(AC58-(+AC58*U60)),IF(R60="Probabilidad",AC59,""))),"")</f>
        <v/>
      </c>
      <c r="AD60" s="113" t="str">
        <f t="shared" si="17"/>
        <v/>
      </c>
      <c r="AE60" s="1271"/>
      <c r="AF60" s="141"/>
      <c r="AG60" s="142"/>
      <c r="AH60" s="235"/>
      <c r="AI60" s="235"/>
      <c r="AJ60" s="235"/>
      <c r="AK60" s="235"/>
      <c r="AL60" s="235"/>
      <c r="AM60" s="235"/>
      <c r="AN60" s="154"/>
      <c r="AO60" s="154"/>
      <c r="AP60" s="155"/>
      <c r="AQ60" s="681"/>
      <c r="AR60" s="142"/>
      <c r="AS60" s="235"/>
      <c r="AT60" s="235"/>
      <c r="AU60" s="235"/>
      <c r="AV60" s="235"/>
      <c r="AW60" s="235"/>
      <c r="AX60" s="235"/>
      <c r="AY60" s="141"/>
      <c r="AZ60" s="141"/>
      <c r="BA60" s="142"/>
      <c r="BB60" s="141"/>
      <c r="BC60" s="142"/>
      <c r="BD60" s="235"/>
      <c r="BE60" s="235"/>
      <c r="BF60" s="235"/>
      <c r="BG60" s="235"/>
      <c r="BH60" s="235"/>
      <c r="BI60" s="235"/>
      <c r="BJ60" s="141"/>
      <c r="BK60" s="141"/>
      <c r="BL60" s="142"/>
      <c r="BM60" s="184"/>
      <c r="BN60" s="224"/>
      <c r="BO60" s="146"/>
      <c r="BP60" s="184"/>
      <c r="BQ60" s="146"/>
      <c r="BR60" s="146"/>
      <c r="BS60" s="146"/>
      <c r="BT60" s="141"/>
      <c r="BU60" s="142"/>
      <c r="BV60" s="143"/>
      <c r="BW60" s="141"/>
      <c r="BX60" s="141"/>
      <c r="BY60" s="142"/>
      <c r="BZ60" s="142"/>
      <c r="CA60" s="142"/>
      <c r="CB60" s="142"/>
      <c r="CC60" s="141"/>
      <c r="CD60" s="142"/>
      <c r="CE60" s="143"/>
      <c r="CF60" s="141"/>
      <c r="CG60" s="141"/>
      <c r="CH60" s="142"/>
      <c r="CI60" s="142"/>
      <c r="CJ60" s="142"/>
      <c r="CK60" s="142"/>
      <c r="CL60" s="141"/>
      <c r="CM60" s="142"/>
      <c r="CN60" s="143"/>
      <c r="CO60" s="141"/>
      <c r="CP60" s="141"/>
      <c r="CQ60" s="142"/>
      <c r="CR60" s="142"/>
      <c r="CS60" s="142"/>
      <c r="CT60" s="142"/>
      <c r="CU60" s="147"/>
      <c r="CV60" s="147"/>
    </row>
    <row r="61" spans="1:100" s="148" customFormat="1" ht="29" customHeight="1">
      <c r="A61" s="1339"/>
      <c r="B61" s="1336"/>
      <c r="C61" s="1277"/>
      <c r="D61" s="1298"/>
      <c r="E61" s="1298"/>
      <c r="F61" s="1298"/>
      <c r="G61" s="1317"/>
      <c r="H61" s="1317"/>
      <c r="I61" s="1345"/>
      <c r="J61" s="1326"/>
      <c r="K61" s="1329"/>
      <c r="L61" s="1329">
        <f>IF(NOT(ISERROR(MATCH(K61,_xlfn.ANCHORARRAY(F150),0))),J152&amp;"Por favor no seleccionar los criterios de impacto",K61)</f>
        <v>0</v>
      </c>
      <c r="M61" s="1280"/>
      <c r="N61" s="1326"/>
      <c r="O61" s="1334"/>
      <c r="P61" s="184"/>
      <c r="Q61" s="94"/>
      <c r="R61" s="139" t="str">
        <f t="shared" si="12"/>
        <v/>
      </c>
      <c r="S61" s="97"/>
      <c r="T61" s="97"/>
      <c r="U61" s="189" t="str">
        <f t="shared" si="13"/>
        <v/>
      </c>
      <c r="V61" s="97"/>
      <c r="W61" s="97"/>
      <c r="X61" s="97"/>
      <c r="Y61" s="140" t="str">
        <f>IFERROR(IF(AND(R60="Probabilidad",R61="Probabilidad"),(AA60-(+AA60*U61)),IF(R61="Probabilidad",(J60-(+J60*U61)),IF(R61="Impacto",AA60,""))),"")</f>
        <v/>
      </c>
      <c r="Z61" s="113" t="str">
        <f t="shared" si="14"/>
        <v/>
      </c>
      <c r="AA61" s="189" t="str">
        <f t="shared" si="15"/>
        <v/>
      </c>
      <c r="AB61" s="113" t="str">
        <f t="shared" si="16"/>
        <v/>
      </c>
      <c r="AC61" s="189" t="str">
        <f>IFERROR(IF(AND(R60="Impacto",R61="Impacto"),(AC60-(+AC60*U61)),IF(AND(R60="Probabilidad",R61="Impacto"),(AC59-(+AC59*U61)),IF(R61="Probabilidad",AC60,""))),"")</f>
        <v/>
      </c>
      <c r="AD61" s="113" t="str">
        <f t="shared" si="17"/>
        <v/>
      </c>
      <c r="AE61" s="1271"/>
      <c r="AF61" s="141"/>
      <c r="AG61" s="142"/>
      <c r="AH61" s="235"/>
      <c r="AI61" s="235"/>
      <c r="AJ61" s="235"/>
      <c r="AK61" s="235"/>
      <c r="AL61" s="235"/>
      <c r="AM61" s="235"/>
      <c r="AN61" s="154"/>
      <c r="AO61" s="154"/>
      <c r="AP61" s="155"/>
      <c r="AQ61" s="681"/>
      <c r="AR61" s="142"/>
      <c r="AS61" s="235"/>
      <c r="AT61" s="235"/>
      <c r="AU61" s="235"/>
      <c r="AV61" s="235"/>
      <c r="AW61" s="235"/>
      <c r="AX61" s="235"/>
      <c r="AY61" s="141"/>
      <c r="AZ61" s="141"/>
      <c r="BA61" s="142"/>
      <c r="BB61" s="141"/>
      <c r="BC61" s="142"/>
      <c r="BD61" s="235"/>
      <c r="BE61" s="235"/>
      <c r="BF61" s="235"/>
      <c r="BG61" s="235"/>
      <c r="BH61" s="235"/>
      <c r="BI61" s="235"/>
      <c r="BJ61" s="141"/>
      <c r="BK61" s="141"/>
      <c r="BL61" s="142"/>
      <c r="BM61" s="184"/>
      <c r="BN61" s="224"/>
      <c r="BO61" s="146"/>
      <c r="BP61" s="184"/>
      <c r="BQ61" s="146"/>
      <c r="BR61" s="146"/>
      <c r="BS61" s="146"/>
      <c r="BT61" s="141"/>
      <c r="BU61" s="142"/>
      <c r="BV61" s="143"/>
      <c r="BW61" s="141"/>
      <c r="BX61" s="141"/>
      <c r="BY61" s="142"/>
      <c r="BZ61" s="142"/>
      <c r="CA61" s="142"/>
      <c r="CB61" s="142"/>
      <c r="CC61" s="141"/>
      <c r="CD61" s="142"/>
      <c r="CE61" s="143"/>
      <c r="CF61" s="141"/>
      <c r="CG61" s="141"/>
      <c r="CH61" s="142"/>
      <c r="CI61" s="142"/>
      <c r="CJ61" s="142"/>
      <c r="CK61" s="142"/>
      <c r="CL61" s="141"/>
      <c r="CM61" s="142"/>
      <c r="CN61" s="143"/>
      <c r="CO61" s="141"/>
      <c r="CP61" s="141"/>
      <c r="CQ61" s="142"/>
      <c r="CR61" s="142"/>
      <c r="CS61" s="142"/>
      <c r="CT61" s="142"/>
      <c r="CU61" s="147"/>
      <c r="CV61" s="147"/>
    </row>
    <row r="62" spans="1:100" s="148" customFormat="1" ht="29" customHeight="1" thickBot="1">
      <c r="A62" s="1340"/>
      <c r="B62" s="1337"/>
      <c r="C62" s="1278"/>
      <c r="D62" s="1299"/>
      <c r="E62" s="1299"/>
      <c r="F62" s="1299"/>
      <c r="G62" s="1342"/>
      <c r="H62" s="1342"/>
      <c r="I62" s="1346"/>
      <c r="J62" s="1327"/>
      <c r="K62" s="1330"/>
      <c r="L62" s="1330">
        <f>IF(NOT(ISERROR(MATCH(K62,_xlfn.ANCHORARRAY(F151),0))),#REF!&amp;"Por favor no seleccionar los criterios de impacto",K62)</f>
        <v>0</v>
      </c>
      <c r="M62" s="1281"/>
      <c r="N62" s="1327"/>
      <c r="O62" s="1335"/>
      <c r="P62" s="185"/>
      <c r="Q62" s="95"/>
      <c r="R62" s="149" t="str">
        <f t="shared" si="12"/>
        <v/>
      </c>
      <c r="S62" s="392"/>
      <c r="T62" s="150"/>
      <c r="U62" s="187" t="str">
        <f t="shared" si="13"/>
        <v/>
      </c>
      <c r="V62" s="150"/>
      <c r="W62" s="150"/>
      <c r="X62" s="150"/>
      <c r="Y62" s="151" t="str">
        <f>IFERROR(IF(AND(R61="Probabilidad",R62="Probabilidad"),(AA61-(+AA61*U62)),IF(R62="Probabilidad",(J61-(+J61*U62)),IF(R62="Impacto",AA61,""))),"")</f>
        <v/>
      </c>
      <c r="Z62" s="114" t="str">
        <f t="shared" si="14"/>
        <v/>
      </c>
      <c r="AA62" s="187" t="str">
        <f t="shared" si="15"/>
        <v/>
      </c>
      <c r="AB62" s="114" t="str">
        <f t="shared" si="16"/>
        <v/>
      </c>
      <c r="AC62" s="187" t="str">
        <f>IFERROR(IF(AND(R61="Impacto",R62="Impacto"),(AC61-(+AC61*U62)),IF(AND(R61="Probabilidad",R62="Impacto"),(AC60-(+AC60*U62)),IF(R62="Probabilidad",AC61,""))),"")</f>
        <v/>
      </c>
      <c r="AD62" s="114" t="str">
        <f t="shared" si="17"/>
        <v/>
      </c>
      <c r="AE62" s="1272"/>
      <c r="AF62" s="141"/>
      <c r="AG62" s="142"/>
      <c r="AH62" s="235"/>
      <c r="AI62" s="235"/>
      <c r="AJ62" s="235"/>
      <c r="AK62" s="235"/>
      <c r="AL62" s="235"/>
      <c r="AM62" s="235"/>
      <c r="AN62" s="154"/>
      <c r="AO62" s="154"/>
      <c r="AP62" s="155"/>
      <c r="AQ62" s="681"/>
      <c r="AR62" s="142"/>
      <c r="AS62" s="235"/>
      <c r="AT62" s="235"/>
      <c r="AU62" s="235"/>
      <c r="AV62" s="235"/>
      <c r="AW62" s="235"/>
      <c r="AX62" s="235"/>
      <c r="AY62" s="141"/>
      <c r="AZ62" s="141"/>
      <c r="BA62" s="142"/>
      <c r="BB62" s="141"/>
      <c r="BC62" s="142"/>
      <c r="BD62" s="235"/>
      <c r="BE62" s="235"/>
      <c r="BF62" s="235"/>
      <c r="BG62" s="235"/>
      <c r="BH62" s="235"/>
      <c r="BI62" s="235"/>
      <c r="BJ62" s="141"/>
      <c r="BK62" s="141"/>
      <c r="BL62" s="142"/>
      <c r="BM62" s="184"/>
      <c r="BN62" s="224"/>
      <c r="BO62" s="146"/>
      <c r="BP62" s="184"/>
      <c r="BQ62" s="146"/>
      <c r="BR62" s="146"/>
      <c r="BS62" s="146"/>
      <c r="BT62" s="141"/>
      <c r="BU62" s="142"/>
      <c r="BV62" s="143"/>
      <c r="BW62" s="141"/>
      <c r="BX62" s="141"/>
      <c r="BY62" s="142"/>
      <c r="BZ62" s="142"/>
      <c r="CA62" s="142"/>
      <c r="CB62" s="142"/>
      <c r="CC62" s="141"/>
      <c r="CD62" s="142"/>
      <c r="CE62" s="143"/>
      <c r="CF62" s="141"/>
      <c r="CG62" s="141"/>
      <c r="CH62" s="142"/>
      <c r="CI62" s="142"/>
      <c r="CJ62" s="142"/>
      <c r="CK62" s="142"/>
      <c r="CL62" s="141"/>
      <c r="CM62" s="142"/>
      <c r="CN62" s="143"/>
      <c r="CO62" s="141"/>
      <c r="CP62" s="141"/>
      <c r="CQ62" s="142"/>
      <c r="CR62" s="142"/>
      <c r="CS62" s="142"/>
      <c r="CT62" s="142"/>
      <c r="CU62" s="147"/>
      <c r="CV62" s="147"/>
    </row>
    <row r="63" spans="1:100" s="148" customFormat="1" ht="324" customHeight="1">
      <c r="A63" s="1338">
        <v>8</v>
      </c>
      <c r="B63" s="1336" t="s">
        <v>151</v>
      </c>
      <c r="C63" s="1277" t="s">
        <v>281</v>
      </c>
      <c r="D63" s="1297" t="s">
        <v>3177</v>
      </c>
      <c r="E63" s="1297" t="s">
        <v>3175</v>
      </c>
      <c r="F63" s="1297" t="s">
        <v>3176</v>
      </c>
      <c r="G63" s="1341" t="s">
        <v>292</v>
      </c>
      <c r="H63" s="1343">
        <v>365</v>
      </c>
      <c r="I63" s="1344" t="str">
        <f>IF(H63&lt;=0,"",IF(H63&lt;=2,"Muy Baja",IF(H63&lt;=24,"Baja",IF(H63&lt;=500,"Media",IF(H63&lt;=5000,"Alta","Muy Alta")))))</f>
        <v>Media</v>
      </c>
      <c r="J63" s="1325">
        <f>IF(I63="","",IF(I63="Muy Baja",0.2,IF(I63="Baja",0.4,IF(I63="Media",0.6,IF(I63="Alta",0.8,IF(I63="Muy Alta",1,))))))</f>
        <v>0.6</v>
      </c>
      <c r="K63" s="1328" t="s">
        <v>313</v>
      </c>
      <c r="L63" s="1331" t="str">
        <f>IF(NOT(ISERROR(MATCH(K63,'[3]Tabla Impacto'!$B$221:$B$223,0))),'[3]Tabla Impacto'!$F$223&amp;"Por favor no seleccionar los criterios de impacto(Afectación Económica o presupuestal y Pérdida Reputacional)",K63)</f>
        <v xml:space="preserve">     El riesgo afecta la imagen de la entidad a nivel nacional, con efecto publicitarios sostenible a nivel país</v>
      </c>
      <c r="M63" s="1332" t="str">
        <f>IF(OR(K63='Tabla Impacto'!$C$11,K63='Tabla Impacto'!$D$11),"Leve",IF(OR(K63='Tabla Impacto'!$C$12,K63='Tabla Impacto'!$D$12),"Menor",IF(OR(K63='Tabla Impacto'!$C$13,K63='Tabla Impacto'!$D$13),"Moderado",IF(OR(K63='Tabla Impacto'!$C$14,K63='Tabla Impacto'!$D$14),"Mayor",IF(OR(K63='Tabla Impacto'!$C$15,K63='Tabla Impacto'!$D$15),"Catastrófico","")))))</f>
        <v>Catastrófico</v>
      </c>
      <c r="N63" s="1325">
        <f>IF(M63="","",IF(M63="Leve",0.2,IF(M63="Menor",0.4,IF(M63="Moderado",0.6,IF(M63="Mayor",0.8,IF(M63="Catastrófico",1,))))))</f>
        <v>1</v>
      </c>
      <c r="O63" s="1333" t="str">
        <f>IF(OR(AND(I63="Muy Baja",M63="Leve"),AND(I63="Muy Baja",M63="Menor"),AND(I63="Baja",M63="Leve")),"Bajo",IF(OR(AND(I63="Muy baja",M63="Moderado"),AND(I63="Baja",M63="Menor"),AND(I63="Baja",M63="Moderado"),AND(I63="Media",M63="Leve"),AND(I63="Media",M63="Menor"),AND(I63="Media",M63="Moderado"),AND(I63="Alta",M63="Leve"),AND(I63="Alta",M63="Menor")),"Moderado",IF(OR(AND(I63="Muy Baja",M63="Mayor"),AND(I63="Baja",M63="Mayor"),AND(I63="Media",M63="Mayor"),AND(I63="Alta",M63="Moderado"),AND(I63="Alta",M63="Mayor"),AND(I63="Muy Alta",M63="Leve"),AND(I63="Muy Alta",M63="Menor"),AND(I63="Muy Alta",M63="Moderado"),AND(I63="Muy Alta",M63="Mayor")),"Alto",IF(OR(AND(I63="Muy Baja",M63="Catastrófico"),AND(I63="Baja",M63="Catastrófico"),AND(I63="Media",M63="Catastrófico"),AND(I63="Alta",M63="Catastrófico"),AND(I63="Muy Alta",M63="Catastrófico")),"Extremo",""))))</f>
        <v>Extremo</v>
      </c>
      <c r="P63" s="371">
        <v>1</v>
      </c>
      <c r="Q63" s="411" t="s">
        <v>3229</v>
      </c>
      <c r="R63" s="956" t="str">
        <f t="shared" si="12"/>
        <v>Probabilidad</v>
      </c>
      <c r="S63" s="955" t="s">
        <v>145</v>
      </c>
      <c r="T63" s="726" t="s">
        <v>316</v>
      </c>
      <c r="U63" s="942" t="str">
        <f t="shared" si="13"/>
        <v>30%</v>
      </c>
      <c r="V63" s="726" t="s">
        <v>317</v>
      </c>
      <c r="W63" s="726" t="s">
        <v>318</v>
      </c>
      <c r="X63" s="726" t="s">
        <v>319</v>
      </c>
      <c r="Y63" s="140">
        <f>IFERROR(IF(R63="Probabilidad",(J63-(+J63*U63)),IF(R63="Impacto",J63,"")),"")</f>
        <v>0.42</v>
      </c>
      <c r="Z63" s="113" t="str">
        <f t="shared" si="14"/>
        <v>Media</v>
      </c>
      <c r="AA63" s="189">
        <f t="shared" si="15"/>
        <v>0.42</v>
      </c>
      <c r="AB63" s="113" t="str">
        <f t="shared" si="16"/>
        <v>Catastrófico</v>
      </c>
      <c r="AC63" s="189">
        <f>IFERROR(IF(R63="Impacto",(N63-(+N63*U63)),IF(R63="Probabilidad",N63,"")),"")</f>
        <v>1</v>
      </c>
      <c r="AD63" s="113" t="str">
        <f t="shared" si="17"/>
        <v>Extremo</v>
      </c>
      <c r="AE63" s="1271" t="s">
        <v>345</v>
      </c>
      <c r="AF63" s="141"/>
      <c r="AG63" s="142"/>
      <c r="AH63" s="235"/>
      <c r="AI63" s="235"/>
      <c r="AJ63" s="235"/>
      <c r="AK63" s="235"/>
      <c r="AL63" s="235"/>
      <c r="AM63" s="235"/>
      <c r="AN63" s="154"/>
      <c r="AO63" s="154"/>
      <c r="AP63" s="155"/>
      <c r="AQ63" s="1068" t="s">
        <v>3328</v>
      </c>
      <c r="AR63" s="779" t="s">
        <v>3656</v>
      </c>
      <c r="AS63" s="990"/>
      <c r="AT63" s="992" t="s">
        <v>3330</v>
      </c>
      <c r="AU63" s="820" t="s">
        <v>2678</v>
      </c>
      <c r="AV63" s="919"/>
      <c r="AW63" s="820" t="s">
        <v>2343</v>
      </c>
      <c r="AX63" s="778" t="s">
        <v>2696</v>
      </c>
      <c r="AY63" s="141"/>
      <c r="AZ63" s="141"/>
      <c r="BA63" s="142"/>
      <c r="BB63" s="141"/>
      <c r="BC63" s="142"/>
      <c r="BD63" s="235"/>
      <c r="BE63" s="235"/>
      <c r="BF63" s="235"/>
      <c r="BG63" s="235"/>
      <c r="BH63" s="235"/>
      <c r="BI63" s="235"/>
      <c r="BJ63" s="141"/>
      <c r="BK63" s="141"/>
      <c r="BL63" s="142"/>
      <c r="BM63" s="383"/>
      <c r="BN63" s="372"/>
      <c r="BO63" s="384"/>
      <c r="BP63" s="371"/>
      <c r="BQ63" s="385"/>
      <c r="BR63" s="385"/>
      <c r="BS63" s="386"/>
      <c r="BT63" s="141"/>
      <c r="BU63" s="142"/>
      <c r="BV63" s="143"/>
      <c r="BW63" s="141"/>
      <c r="BX63" s="141"/>
      <c r="BY63" s="142"/>
      <c r="BZ63" s="142"/>
      <c r="CA63" s="142"/>
      <c r="CB63" s="142"/>
      <c r="CC63" s="141"/>
      <c r="CD63" s="142"/>
      <c r="CE63" s="143"/>
      <c r="CF63" s="141"/>
      <c r="CG63" s="141"/>
      <c r="CH63" s="142"/>
      <c r="CI63" s="142"/>
      <c r="CJ63" s="142"/>
      <c r="CK63" s="142"/>
      <c r="CL63" s="141"/>
      <c r="CM63" s="142"/>
      <c r="CN63" s="143"/>
      <c r="CO63" s="141"/>
      <c r="CP63" s="141"/>
      <c r="CQ63" s="142"/>
      <c r="CR63" s="142"/>
      <c r="CS63" s="142"/>
      <c r="CT63" s="142"/>
      <c r="CU63" s="147"/>
      <c r="CV63" s="147"/>
    </row>
    <row r="64" spans="1:100" s="148" customFormat="1" ht="409.5" customHeight="1">
      <c r="A64" s="1339"/>
      <c r="B64" s="1336"/>
      <c r="C64" s="1277"/>
      <c r="D64" s="1298"/>
      <c r="E64" s="1298"/>
      <c r="F64" s="1298"/>
      <c r="G64" s="1317"/>
      <c r="H64" s="1317"/>
      <c r="I64" s="1345"/>
      <c r="J64" s="1326"/>
      <c r="K64" s="1329"/>
      <c r="L64" s="1329">
        <f>IF(NOT(ISERROR(MATCH(K64,_xlfn.ANCHORARRAY(F153),0))),J155&amp;"Por favor no seleccionar los criterios de impacto",K64)</f>
        <v>0</v>
      </c>
      <c r="M64" s="1280"/>
      <c r="N64" s="1326"/>
      <c r="O64" s="1334"/>
      <c r="P64" s="371">
        <v>2</v>
      </c>
      <c r="Q64" s="274" t="s">
        <v>3232</v>
      </c>
      <c r="R64" s="139" t="str">
        <f t="shared" si="12"/>
        <v>Probabilidad</v>
      </c>
      <c r="S64" s="97" t="s">
        <v>145</v>
      </c>
      <c r="T64" s="97" t="s">
        <v>316</v>
      </c>
      <c r="U64" s="189" t="str">
        <f t="shared" si="13"/>
        <v>30%</v>
      </c>
      <c r="V64" s="97" t="s">
        <v>317</v>
      </c>
      <c r="W64" s="97" t="s">
        <v>318</v>
      </c>
      <c r="X64" s="97" t="s">
        <v>319</v>
      </c>
      <c r="Y64" s="140">
        <f>IFERROR(IF(AND(R63="Probabilidad",R64="Probabilidad"),(AA63-(+AA63*U64)),IF(R64="Probabilidad",(J63-(+J63*U64)),IF(R64="Impacto",AA63,""))),"")</f>
        <v>0.29399999999999998</v>
      </c>
      <c r="Z64" s="113" t="str">
        <f t="shared" si="14"/>
        <v>Baja</v>
      </c>
      <c r="AA64" s="189">
        <f t="shared" si="15"/>
        <v>0.29399999999999998</v>
      </c>
      <c r="AB64" s="113" t="str">
        <f t="shared" si="16"/>
        <v>Catastrófico</v>
      </c>
      <c r="AC64" s="189">
        <f>IFERROR(IF(AND(R63="Impacto",R64="Impacto"),(AC63-(+AC63*U64)),IF(R64="Impacto",($N$51-(+$N$51*U64)),IF(R64="Probabilidad",AC63,""))),"")</f>
        <v>1</v>
      </c>
      <c r="AD64" s="113" t="str">
        <f t="shared" si="17"/>
        <v>Extremo</v>
      </c>
      <c r="AE64" s="1271"/>
      <c r="AF64" s="718" t="s">
        <v>2424</v>
      </c>
      <c r="AG64" s="762" t="s">
        <v>2679</v>
      </c>
      <c r="AH64" s="763"/>
      <c r="AI64" s="763" t="s">
        <v>2425</v>
      </c>
      <c r="AJ64" s="763" t="s">
        <v>491</v>
      </c>
      <c r="AK64" s="763"/>
      <c r="AL64" s="763" t="s">
        <v>2425</v>
      </c>
      <c r="AM64" s="763" t="s">
        <v>491</v>
      </c>
      <c r="AN64" s="784" t="s">
        <v>2425</v>
      </c>
      <c r="AO64" s="784"/>
      <c r="AP64" s="155" t="s">
        <v>2680</v>
      </c>
      <c r="AQ64" s="993" t="s">
        <v>3329</v>
      </c>
      <c r="AR64" s="1069" t="s">
        <v>3327</v>
      </c>
      <c r="AS64" s="919"/>
      <c r="AT64" s="820" t="s">
        <v>2343</v>
      </c>
      <c r="AU64" s="820" t="s">
        <v>2678</v>
      </c>
      <c r="AV64" s="919"/>
      <c r="AW64" s="820"/>
      <c r="AX64" s="820"/>
      <c r="AY64" s="141"/>
      <c r="AZ64" s="141"/>
      <c r="BA64" s="142"/>
      <c r="BB64" s="141"/>
      <c r="BC64" s="142"/>
      <c r="BD64" s="235"/>
      <c r="BE64" s="235"/>
      <c r="BF64" s="235"/>
      <c r="BG64" s="235"/>
      <c r="BH64" s="235"/>
      <c r="BI64" s="235"/>
      <c r="BJ64" s="141"/>
      <c r="BK64" s="141"/>
      <c r="BL64" s="142"/>
      <c r="BM64" s="588"/>
      <c r="BN64" s="372"/>
      <c r="BO64" s="384"/>
      <c r="BP64" s="371"/>
      <c r="BQ64" s="385"/>
      <c r="BR64" s="385"/>
      <c r="BS64" s="379"/>
      <c r="BT64" s="715"/>
      <c r="BU64" s="776"/>
      <c r="BV64" s="802"/>
      <c r="BW64" s="784"/>
      <c r="BX64" s="784"/>
      <c r="BY64" s="155"/>
      <c r="BZ64" s="784"/>
      <c r="CA64" s="784"/>
      <c r="CB64" s="155"/>
      <c r="CC64" s="141"/>
      <c r="CD64" s="142"/>
      <c r="CE64" s="143"/>
      <c r="CF64" s="141"/>
      <c r="CG64" s="141"/>
      <c r="CH64" s="142"/>
      <c r="CI64" s="142"/>
      <c r="CJ64" s="142"/>
      <c r="CK64" s="142"/>
      <c r="CL64" s="141"/>
      <c r="CM64" s="142"/>
      <c r="CN64" s="143"/>
      <c r="CO64" s="141"/>
      <c r="CP64" s="141"/>
      <c r="CQ64" s="142"/>
      <c r="CR64" s="142"/>
      <c r="CS64" s="142"/>
      <c r="CT64" s="142"/>
      <c r="CU64" s="147"/>
      <c r="CV64" s="147"/>
    </row>
    <row r="65" spans="1:100" s="148" customFormat="1" ht="288" customHeight="1">
      <c r="A65" s="1339"/>
      <c r="B65" s="1336"/>
      <c r="C65" s="1277"/>
      <c r="D65" s="1298"/>
      <c r="E65" s="1298"/>
      <c r="F65" s="1298"/>
      <c r="G65" s="1317"/>
      <c r="H65" s="1317"/>
      <c r="I65" s="1345"/>
      <c r="J65" s="1326"/>
      <c r="K65" s="1329"/>
      <c r="L65" s="1329">
        <f>IF(NOT(ISERROR(MATCH(K65,_xlfn.ANCHORARRAY(F154),0))),J156&amp;"Por favor no seleccionar los criterios de impacto",K65)</f>
        <v>0</v>
      </c>
      <c r="M65" s="1280"/>
      <c r="N65" s="1326"/>
      <c r="O65" s="1334"/>
      <c r="P65" s="371">
        <v>3</v>
      </c>
      <c r="Q65" s="274" t="s">
        <v>3179</v>
      </c>
      <c r="R65" s="139" t="str">
        <f t="shared" si="12"/>
        <v>Impacto</v>
      </c>
      <c r="S65" s="97" t="s">
        <v>327</v>
      </c>
      <c r="T65" s="97" t="s">
        <v>316</v>
      </c>
      <c r="U65" s="189" t="str">
        <f t="shared" si="13"/>
        <v>25%</v>
      </c>
      <c r="V65" s="97" t="s">
        <v>334</v>
      </c>
      <c r="W65" s="97" t="s">
        <v>318</v>
      </c>
      <c r="X65" s="97" t="s">
        <v>319</v>
      </c>
      <c r="Y65" s="140">
        <f>IFERROR(IF(AND(R64="Probabilidad",R65="Probabilidad"),(AA64-(+AA64*U65)),IF(R65="Probabilidad",(J64-(+J64*U65)),IF(R65="Impacto",AA64,""))),"")</f>
        <v>0.29399999999999998</v>
      </c>
      <c r="Z65" s="113" t="str">
        <f t="shared" si="14"/>
        <v>Baja</v>
      </c>
      <c r="AA65" s="189">
        <f t="shared" si="15"/>
        <v>0.29399999999999998</v>
      </c>
      <c r="AB65" s="113" t="str">
        <f t="shared" si="16"/>
        <v>Mayor</v>
      </c>
      <c r="AC65" s="189">
        <f>IFERROR(IF(AND(R64="Impacto",R65="Impacto"),(AC64-(+AC64*U65)),IF(AND(R64="Probabilidad",R65="Impacto"),(AC63-(+AC63*U65)),IF(R65="Probabilidad",AC64,""))),"")</f>
        <v>0.75</v>
      </c>
      <c r="AD65" s="113" t="str">
        <f t="shared" si="17"/>
        <v>Alto</v>
      </c>
      <c r="AE65" s="1271"/>
      <c r="AF65" s="718" t="s">
        <v>2424</v>
      </c>
      <c r="AG65" s="800" t="s">
        <v>2677</v>
      </c>
      <c r="AH65" s="236"/>
      <c r="AI65" s="763" t="s">
        <v>2425</v>
      </c>
      <c r="AJ65" s="801" t="s">
        <v>2678</v>
      </c>
      <c r="AK65" s="235"/>
      <c r="AL65" s="235"/>
      <c r="AM65" s="235"/>
      <c r="AN65" s="784"/>
      <c r="AO65" s="154"/>
      <c r="AP65" s="155"/>
      <c r="AQ65" s="992" t="s">
        <v>3328</v>
      </c>
      <c r="AR65" s="832" t="s">
        <v>2486</v>
      </c>
      <c r="AS65" s="777"/>
      <c r="AT65" s="992" t="s">
        <v>3330</v>
      </c>
      <c r="AU65" s="991" t="s">
        <v>2678</v>
      </c>
      <c r="AV65" s="777"/>
      <c r="AW65" s="991"/>
      <c r="AX65" s="991"/>
      <c r="AY65" s="141"/>
      <c r="AZ65" s="141"/>
      <c r="BA65" s="142"/>
      <c r="BB65" s="141"/>
      <c r="BC65" s="142"/>
      <c r="BD65" s="235"/>
      <c r="BE65" s="235"/>
      <c r="BF65" s="235"/>
      <c r="BG65" s="235"/>
      <c r="BH65" s="235"/>
      <c r="BI65" s="235"/>
      <c r="BJ65" s="141"/>
      <c r="BK65" s="141"/>
      <c r="BL65" s="142"/>
      <c r="BM65" s="274"/>
      <c r="BN65" s="380"/>
      <c r="BO65" s="371"/>
      <c r="BP65" s="371"/>
      <c r="BQ65" s="385"/>
      <c r="BR65" s="385"/>
      <c r="BS65" s="372"/>
      <c r="BT65" s="141"/>
      <c r="BU65" s="142"/>
      <c r="BV65" s="143"/>
      <c r="BW65" s="141"/>
      <c r="BX65" s="141"/>
      <c r="BY65" s="142"/>
      <c r="BZ65" s="142"/>
      <c r="CA65" s="142"/>
      <c r="CB65" s="142"/>
      <c r="CC65" s="141"/>
      <c r="CD65" s="142"/>
      <c r="CE65" s="143"/>
      <c r="CF65" s="141"/>
      <c r="CG65" s="141"/>
      <c r="CH65" s="142"/>
      <c r="CI65" s="142"/>
      <c r="CJ65" s="142"/>
      <c r="CK65" s="142"/>
      <c r="CL65" s="141"/>
      <c r="CM65" s="142"/>
      <c r="CN65" s="143"/>
      <c r="CO65" s="141"/>
      <c r="CP65" s="141"/>
      <c r="CQ65" s="142"/>
      <c r="CR65" s="142"/>
      <c r="CS65" s="142"/>
      <c r="CT65" s="142"/>
      <c r="CU65" s="147"/>
      <c r="CV65" s="147"/>
    </row>
    <row r="66" spans="1:100" s="148" customFormat="1" ht="29" customHeight="1">
      <c r="A66" s="1339"/>
      <c r="B66" s="1336"/>
      <c r="C66" s="1277"/>
      <c r="D66" s="1298"/>
      <c r="E66" s="1298"/>
      <c r="F66" s="1298"/>
      <c r="G66" s="1317"/>
      <c r="H66" s="1317"/>
      <c r="I66" s="1345"/>
      <c r="J66" s="1326"/>
      <c r="K66" s="1329"/>
      <c r="L66" s="1329">
        <f>IF(NOT(ISERROR(MATCH(K66,_xlfn.ANCHORARRAY(F155),0))),J157&amp;"Por favor no seleccionar los criterios de impacto",K66)</f>
        <v>0</v>
      </c>
      <c r="M66" s="1280"/>
      <c r="N66" s="1326"/>
      <c r="O66" s="1334"/>
      <c r="P66" s="184"/>
      <c r="Q66" s="94"/>
      <c r="R66" s="139" t="str">
        <f t="shared" si="12"/>
        <v/>
      </c>
      <c r="S66" s="97"/>
      <c r="T66" s="97"/>
      <c r="U66" s="189" t="str">
        <f t="shared" si="13"/>
        <v/>
      </c>
      <c r="V66" s="97"/>
      <c r="W66" s="97"/>
      <c r="X66" s="97"/>
      <c r="Y66" s="140" t="str">
        <f>IFERROR(IF(AND(R65="Probabilidad",R66="Probabilidad"),(AA65-(+AA65*U66)),IF(R66="Probabilidad",(J65-(+J65*U66)),IF(R66="Impacto",AA65,""))),"")</f>
        <v/>
      </c>
      <c r="Z66" s="113" t="str">
        <f t="shared" si="14"/>
        <v/>
      </c>
      <c r="AA66" s="189" t="str">
        <f t="shared" si="15"/>
        <v/>
      </c>
      <c r="AB66" s="113" t="str">
        <f t="shared" si="16"/>
        <v/>
      </c>
      <c r="AC66" s="189" t="str">
        <f>IFERROR(IF(AND(R65="Impacto",R66="Impacto"),(AC65-(+AC65*U66)),IF(AND(R65="Probabilidad",R66="Impacto"),(AC64-(+AC64*U66)),IF(R66="Probabilidad",AC65,""))),"")</f>
        <v/>
      </c>
      <c r="AD66" s="113" t="str">
        <f t="shared" si="17"/>
        <v/>
      </c>
      <c r="AE66" s="1271"/>
      <c r="AF66" s="141"/>
      <c r="AG66" s="142"/>
      <c r="AH66" s="235"/>
      <c r="AI66" s="235"/>
      <c r="AJ66" s="235"/>
      <c r="AK66" s="235"/>
      <c r="AL66" s="235"/>
      <c r="AM66" s="235"/>
      <c r="AN66" s="154"/>
      <c r="AO66" s="154"/>
      <c r="AP66" s="155"/>
      <c r="AQ66" s="681"/>
      <c r="AR66" s="142"/>
      <c r="AS66" s="235"/>
      <c r="AT66" s="235"/>
      <c r="AU66" s="235"/>
      <c r="AV66" s="235"/>
      <c r="AW66" s="235"/>
      <c r="AX66" s="235"/>
      <c r="AY66" s="141"/>
      <c r="AZ66" s="141"/>
      <c r="BA66" s="142"/>
      <c r="BB66" s="141"/>
      <c r="BC66" s="142"/>
      <c r="BD66" s="235"/>
      <c r="BE66" s="235"/>
      <c r="BF66" s="235"/>
      <c r="BG66" s="235"/>
      <c r="BH66" s="235"/>
      <c r="BI66" s="235"/>
      <c r="BJ66" s="141"/>
      <c r="BK66" s="141"/>
      <c r="BL66" s="142"/>
      <c r="BM66" s="184"/>
      <c r="BN66" s="224"/>
      <c r="BO66" s="146"/>
      <c r="BP66" s="184"/>
      <c r="BQ66" s="146"/>
      <c r="BR66" s="146"/>
      <c r="BS66" s="146"/>
      <c r="BT66" s="141"/>
      <c r="BU66" s="142"/>
      <c r="BV66" s="143"/>
      <c r="BW66" s="141"/>
      <c r="BX66" s="141"/>
      <c r="BY66" s="142"/>
      <c r="BZ66" s="142"/>
      <c r="CA66" s="142"/>
      <c r="CB66" s="142"/>
      <c r="CC66" s="141"/>
      <c r="CD66" s="142"/>
      <c r="CE66" s="143"/>
      <c r="CF66" s="141"/>
      <c r="CG66" s="141"/>
      <c r="CH66" s="142"/>
      <c r="CI66" s="142"/>
      <c r="CJ66" s="142"/>
      <c r="CK66" s="142"/>
      <c r="CL66" s="141"/>
      <c r="CM66" s="142"/>
      <c r="CN66" s="143"/>
      <c r="CO66" s="141"/>
      <c r="CP66" s="141"/>
      <c r="CQ66" s="142"/>
      <c r="CR66" s="142"/>
      <c r="CS66" s="142"/>
      <c r="CT66" s="142"/>
      <c r="CU66" s="147"/>
      <c r="CV66" s="147"/>
    </row>
    <row r="67" spans="1:100" s="148" customFormat="1" ht="29" customHeight="1">
      <c r="A67" s="1339"/>
      <c r="B67" s="1336"/>
      <c r="C67" s="1277"/>
      <c r="D67" s="1298"/>
      <c r="E67" s="1298"/>
      <c r="F67" s="1298"/>
      <c r="G67" s="1317"/>
      <c r="H67" s="1317"/>
      <c r="I67" s="1345"/>
      <c r="J67" s="1326"/>
      <c r="K67" s="1329"/>
      <c r="L67" s="1329">
        <f>IF(NOT(ISERROR(MATCH(K67,_xlfn.ANCHORARRAY(F156),0))),J158&amp;"Por favor no seleccionar los criterios de impacto",K67)</f>
        <v>0</v>
      </c>
      <c r="M67" s="1280"/>
      <c r="N67" s="1326"/>
      <c r="O67" s="1334"/>
      <c r="P67" s="184"/>
      <c r="Q67" s="94"/>
      <c r="R67" s="139" t="str">
        <f t="shared" si="12"/>
        <v/>
      </c>
      <c r="S67" s="97"/>
      <c r="T67" s="97"/>
      <c r="U67" s="189" t="str">
        <f t="shared" si="13"/>
        <v/>
      </c>
      <c r="V67" s="97"/>
      <c r="W67" s="97"/>
      <c r="X67" s="97"/>
      <c r="Y67" s="140" t="str">
        <f>IFERROR(IF(AND(R66="Probabilidad",R67="Probabilidad"),(AA66-(+AA66*U67)),IF(R67="Probabilidad",(J66-(+J66*U67)),IF(R67="Impacto",AA66,""))),"")</f>
        <v/>
      </c>
      <c r="Z67" s="113" t="str">
        <f t="shared" si="14"/>
        <v/>
      </c>
      <c r="AA67" s="189" t="str">
        <f t="shared" si="15"/>
        <v/>
      </c>
      <c r="AB67" s="113" t="str">
        <f t="shared" si="16"/>
        <v/>
      </c>
      <c r="AC67" s="189" t="str">
        <f>IFERROR(IF(AND(R66="Impacto",R67="Impacto"),(AC66-(+AC66*U67)),IF(AND(R66="Probabilidad",R67="Impacto"),(AC65-(+AC65*U67)),IF(R67="Probabilidad",AC66,""))),"")</f>
        <v/>
      </c>
      <c r="AD67" s="113" t="str">
        <f t="shared" si="17"/>
        <v/>
      </c>
      <c r="AE67" s="1271"/>
      <c r="AF67" s="141"/>
      <c r="AG67" s="142"/>
      <c r="AH67" s="235"/>
      <c r="AI67" s="235"/>
      <c r="AJ67" s="235"/>
      <c r="AK67" s="235"/>
      <c r="AL67" s="235"/>
      <c r="AM67" s="235"/>
      <c r="AN67" s="154"/>
      <c r="AO67" s="154"/>
      <c r="AP67" s="155"/>
      <c r="AQ67" s="681"/>
      <c r="AR67" s="142"/>
      <c r="AS67" s="235"/>
      <c r="AT67" s="235"/>
      <c r="AU67" s="235"/>
      <c r="AV67" s="235"/>
      <c r="AW67" s="235"/>
      <c r="AX67" s="235"/>
      <c r="AY67" s="141"/>
      <c r="AZ67" s="141"/>
      <c r="BA67" s="142"/>
      <c r="BB67" s="141"/>
      <c r="BC67" s="142"/>
      <c r="BD67" s="235"/>
      <c r="BE67" s="235"/>
      <c r="BF67" s="235"/>
      <c r="BG67" s="235"/>
      <c r="BH67" s="235"/>
      <c r="BI67" s="235"/>
      <c r="BJ67" s="141"/>
      <c r="BK67" s="141"/>
      <c r="BL67" s="142"/>
      <c r="BM67" s="184"/>
      <c r="BN67" s="224"/>
      <c r="BO67" s="146"/>
      <c r="BP67" s="184"/>
      <c r="BQ67" s="146"/>
      <c r="BR67" s="146"/>
      <c r="BS67" s="146"/>
      <c r="BT67" s="141"/>
      <c r="BU67" s="142"/>
      <c r="BV67" s="143"/>
      <c r="BW67" s="141"/>
      <c r="BX67" s="141"/>
      <c r="BY67" s="142"/>
      <c r="BZ67" s="142"/>
      <c r="CA67" s="142"/>
      <c r="CB67" s="142"/>
      <c r="CC67" s="141"/>
      <c r="CD67" s="142"/>
      <c r="CE67" s="143"/>
      <c r="CF67" s="141"/>
      <c r="CG67" s="141"/>
      <c r="CH67" s="142"/>
      <c r="CI67" s="142"/>
      <c r="CJ67" s="142"/>
      <c r="CK67" s="142"/>
      <c r="CL67" s="141"/>
      <c r="CM67" s="142"/>
      <c r="CN67" s="143"/>
      <c r="CO67" s="141"/>
      <c r="CP67" s="141"/>
      <c r="CQ67" s="142"/>
      <c r="CR67" s="142"/>
      <c r="CS67" s="142"/>
      <c r="CT67" s="142"/>
      <c r="CU67" s="147"/>
      <c r="CV67" s="147"/>
    </row>
    <row r="68" spans="1:100" s="148" customFormat="1" ht="29" customHeight="1" thickBot="1">
      <c r="A68" s="1340"/>
      <c r="B68" s="1337"/>
      <c r="C68" s="1278"/>
      <c r="D68" s="1299"/>
      <c r="E68" s="1299"/>
      <c r="F68" s="1299"/>
      <c r="G68" s="1342"/>
      <c r="H68" s="1342"/>
      <c r="I68" s="1346"/>
      <c r="J68" s="1327"/>
      <c r="K68" s="1330"/>
      <c r="L68" s="1330">
        <f>IF(NOT(ISERROR(MATCH(K68,_xlfn.ANCHORARRAY(F157),0))),#REF!&amp;"Por favor no seleccionar los criterios de impacto",K68)</f>
        <v>0</v>
      </c>
      <c r="M68" s="1281"/>
      <c r="N68" s="1327"/>
      <c r="O68" s="1335"/>
      <c r="P68" s="185"/>
      <c r="Q68" s="95"/>
      <c r="R68" s="149" t="str">
        <f t="shared" si="12"/>
        <v/>
      </c>
      <c r="S68" s="150"/>
      <c r="T68" s="150"/>
      <c r="U68" s="187" t="str">
        <f t="shared" si="13"/>
        <v/>
      </c>
      <c r="V68" s="150"/>
      <c r="W68" s="150"/>
      <c r="X68" s="150"/>
      <c r="Y68" s="151" t="str">
        <f>IFERROR(IF(AND(R67="Probabilidad",R68="Probabilidad"),(AA67-(+AA67*U68)),IF(R68="Probabilidad",(J67-(+J67*U68)),IF(R68="Impacto",AA67,""))),"")</f>
        <v/>
      </c>
      <c r="Z68" s="114" t="str">
        <f t="shared" si="14"/>
        <v/>
      </c>
      <c r="AA68" s="187" t="str">
        <f t="shared" si="15"/>
        <v/>
      </c>
      <c r="AB68" s="114" t="str">
        <f t="shared" si="16"/>
        <v/>
      </c>
      <c r="AC68" s="187" t="str">
        <f>IFERROR(IF(AND(R67="Impacto",R68="Impacto"),(AC67-(+AC67*U68)),IF(AND(R67="Probabilidad",R68="Impacto"),(AC66-(+AC66*U68)),IF(R68="Probabilidad",AC67,""))),"")</f>
        <v/>
      </c>
      <c r="AD68" s="114" t="str">
        <f t="shared" si="17"/>
        <v/>
      </c>
      <c r="AE68" s="1272"/>
      <c r="AF68" s="141"/>
      <c r="AG68" s="142"/>
      <c r="AH68" s="235"/>
      <c r="AI68" s="235"/>
      <c r="AJ68" s="235"/>
      <c r="AK68" s="235"/>
      <c r="AL68" s="235"/>
      <c r="AM68" s="235"/>
      <c r="AN68" s="154"/>
      <c r="AO68" s="154"/>
      <c r="AP68" s="155"/>
      <c r="AQ68" s="681"/>
      <c r="AR68" s="142"/>
      <c r="AS68" s="235"/>
      <c r="AT68" s="235"/>
      <c r="AU68" s="235"/>
      <c r="AV68" s="235"/>
      <c r="AW68" s="235"/>
      <c r="AX68" s="235"/>
      <c r="AY68" s="141"/>
      <c r="AZ68" s="141"/>
      <c r="BA68" s="142"/>
      <c r="BB68" s="141"/>
      <c r="BC68" s="142"/>
      <c r="BD68" s="235"/>
      <c r="BE68" s="235"/>
      <c r="BF68" s="235"/>
      <c r="BG68" s="235"/>
      <c r="BH68" s="235"/>
      <c r="BI68" s="235"/>
      <c r="BJ68" s="141"/>
      <c r="BK68" s="141"/>
      <c r="BL68" s="142"/>
      <c r="BM68" s="184"/>
      <c r="BN68" s="224"/>
      <c r="BO68" s="146"/>
      <c r="BP68" s="184"/>
      <c r="BQ68" s="146"/>
      <c r="BR68" s="146"/>
      <c r="BS68" s="146"/>
      <c r="BT68" s="141"/>
      <c r="BU68" s="142"/>
      <c r="BV68" s="143"/>
      <c r="BW68" s="141"/>
      <c r="BX68" s="141"/>
      <c r="BY68" s="142"/>
      <c r="BZ68" s="142"/>
      <c r="CA68" s="142"/>
      <c r="CB68" s="142"/>
      <c r="CC68" s="141"/>
      <c r="CD68" s="142"/>
      <c r="CE68" s="143"/>
      <c r="CF68" s="141"/>
      <c r="CG68" s="141"/>
      <c r="CH68" s="142"/>
      <c r="CI68" s="142"/>
      <c r="CJ68" s="142"/>
      <c r="CK68" s="142"/>
      <c r="CL68" s="141"/>
      <c r="CM68" s="142"/>
      <c r="CN68" s="143"/>
      <c r="CO68" s="141"/>
      <c r="CP68" s="141"/>
      <c r="CQ68" s="142"/>
      <c r="CR68" s="142"/>
      <c r="CS68" s="142"/>
      <c r="CT68" s="142"/>
      <c r="CU68" s="147"/>
      <c r="CV68" s="147"/>
    </row>
    <row r="69" spans="1:100" s="148" customFormat="1" ht="244" customHeight="1" thickBot="1">
      <c r="A69" s="1338">
        <v>8</v>
      </c>
      <c r="B69" s="1336" t="s">
        <v>151</v>
      </c>
      <c r="C69" s="1277" t="s">
        <v>281</v>
      </c>
      <c r="D69" s="1297" t="s">
        <v>3177</v>
      </c>
      <c r="E69" s="1297" t="s">
        <v>3175</v>
      </c>
      <c r="F69" s="1297" t="s">
        <v>3176</v>
      </c>
      <c r="G69" s="1341" t="s">
        <v>292</v>
      </c>
      <c r="H69" s="1343">
        <v>365</v>
      </c>
      <c r="I69" s="1344" t="str">
        <f t="shared" ref="I69" si="18">IF(H69&lt;=0,"",IF(H69&lt;=2,"Muy Baja",IF(H69&lt;=24,"Baja",IF(H69&lt;=500,"Media",IF(H69&lt;=5000,"Alta","Muy Alta")))))</f>
        <v>Media</v>
      </c>
      <c r="J69" s="1325">
        <f t="shared" ref="J69" si="19">IF(I69="","",IF(I69="Muy Baja",0.2,IF(I69="Baja",0.4,IF(I69="Media",0.6,IF(I69="Alta",0.8,IF(I69="Muy Alta",1,))))))</f>
        <v>0.6</v>
      </c>
      <c r="K69" s="1328" t="s">
        <v>313</v>
      </c>
      <c r="L69" s="1331" t="str">
        <f>IF(NOT(ISERROR(MATCH(K69,'[3]Tabla Impacto'!$B$221:$B$223,0))),'[3]Tabla Impacto'!$F$223&amp;"Por favor no seleccionar los criterios de impacto(Afectación Económica o presupuestal y Pérdida Reputacional)",K69)</f>
        <v xml:space="preserve">     El riesgo afecta la imagen de la entidad a nivel nacional, con efecto publicitarios sostenible a nivel país</v>
      </c>
      <c r="M69" s="1332" t="str">
        <f>IF(OR(K69='Tabla Impacto'!$C$11,K69='Tabla Impacto'!$D$11),"Leve",IF(OR(K69='Tabla Impacto'!$C$12,K69='Tabla Impacto'!$D$12),"Menor",IF(OR(K69='Tabla Impacto'!$C$13,K69='Tabla Impacto'!$D$13),"Moderado",IF(OR(K69='Tabla Impacto'!$C$14,K69='Tabla Impacto'!$D$14),"Mayor",IF(OR(K69='Tabla Impacto'!$C$15,K69='Tabla Impacto'!$D$15),"Catastrófico","")))))</f>
        <v>Catastrófico</v>
      </c>
      <c r="N69" s="1325">
        <f t="shared" ref="N69" si="20">IF(M69="","",IF(M69="Leve",0.2,IF(M69="Menor",0.4,IF(M69="Moderado",0.6,IF(M69="Mayor",0.8,IF(M69="Catastrófico",1,))))))</f>
        <v>1</v>
      </c>
      <c r="O69" s="1333" t="str">
        <f t="shared" ref="O69" si="21">IF(OR(AND(I69="Muy Baja",M69="Leve"),AND(I69="Muy Baja",M69="Menor"),AND(I69="Baja",M69="Leve")),"Bajo",IF(OR(AND(I69="Muy baja",M69="Moderado"),AND(I69="Baja",M69="Menor"),AND(I69="Baja",M69="Moderado"),AND(I69="Media",M69="Leve"),AND(I69="Media",M69="Menor"),AND(I69="Media",M69="Moderado"),AND(I69="Alta",M69="Leve"),AND(I69="Alta",M69="Menor")),"Moderado",IF(OR(AND(I69="Muy Baja",M69="Mayor"),AND(I69="Baja",M69="Mayor"),AND(I69="Media",M69="Mayor"),AND(I69="Alta",M69="Moderado"),AND(I69="Alta",M69="Mayor"),AND(I69="Muy Alta",M69="Leve"),AND(I69="Muy Alta",M69="Menor"),AND(I69="Muy Alta",M69="Moderado"),AND(I69="Muy Alta",M69="Mayor")),"Alto",IF(OR(AND(I69="Muy Baja",M69="Catastrófico"),AND(I69="Baja",M69="Catastrófico"),AND(I69="Media",M69="Catastrófico"),AND(I69="Alta",M69="Catastrófico"),AND(I69="Muy Alta",M69="Catastrófico")),"Extremo",""))))</f>
        <v>Extremo</v>
      </c>
      <c r="P69" s="371">
        <v>1</v>
      </c>
      <c r="Q69" s="411" t="s">
        <v>3230</v>
      </c>
      <c r="R69" s="722" t="str">
        <f t="shared" ref="R69:R80" si="22">IF(OR(S69="Preventivo",S69="Detectivo"),"Probabilidad",IF(S69="Correctivo","Impacto",""))</f>
        <v>Probabilidad</v>
      </c>
      <c r="S69" s="723" t="s">
        <v>145</v>
      </c>
      <c r="T69" s="726" t="s">
        <v>316</v>
      </c>
      <c r="U69" s="942" t="str">
        <f t="shared" ref="U69:U80" si="23">IF(AND(S69="Preventivo",T69="Automático"),"50%",IF(AND(S69="Preventivo",T69="Manual"),"40%",IF(AND(S69="Detectivo",T69="Automático"),"40%",IF(AND(S69="Detectivo",T69="Manual"),"30%",IF(AND(S69="Correctivo",T69="Automático"),"35%",IF(AND(S69="Correctivo",T69="Manual"),"25%",""))))))</f>
        <v>30%</v>
      </c>
      <c r="V69" s="726" t="s">
        <v>317</v>
      </c>
      <c r="W69" s="726" t="s">
        <v>318</v>
      </c>
      <c r="X69" s="726" t="s">
        <v>319</v>
      </c>
      <c r="Y69" s="140">
        <f t="shared" ref="Y69" si="24">IFERROR(IF(R69="Probabilidad",(J69-(+J69*U69)),IF(R69="Impacto",J69,"")),"")</f>
        <v>0.42</v>
      </c>
      <c r="Z69" s="113" t="str">
        <f t="shared" ref="Z69:Z80" si="25">IFERROR(IF(Y69="","",IF(Y69&lt;=0.2,"Muy Baja",IF(Y69&lt;=0.4,"Baja",IF(Y69&lt;=0.6,"Media",IF(Y69&lt;=0.8,"Alta","Muy Alta"))))),"")</f>
        <v>Media</v>
      </c>
      <c r="AA69" s="189">
        <f t="shared" ref="AA69:AA80" si="26">+Y69</f>
        <v>0.42</v>
      </c>
      <c r="AB69" s="113" t="str">
        <f t="shared" ref="AB69:AB80" si="27">IFERROR(IF(AC69="","",IF(AC69&lt;=0.2,"Leve",IF(AC69&lt;=0.4,"Menor",IF(AC69&lt;=0.6,"Moderado",IF(AC69&lt;=0.8,"Mayor","Catastrófico"))))),"")</f>
        <v>Catastrófico</v>
      </c>
      <c r="AC69" s="189">
        <f t="shared" ref="AC69" si="28">IFERROR(IF(R69="Impacto",(N69-(+N69*U69)),IF(R69="Probabilidad",N69,"")),"")</f>
        <v>1</v>
      </c>
      <c r="AD69" s="113" t="str">
        <f t="shared" ref="AD69:AD80" si="29">IFERROR(IF(OR(AND(Z69="Muy Baja",AB69="Leve"),AND(Z69="Muy Baja",AB69="Menor"),AND(Z69="Baja",AB69="Leve")),"Bajo",IF(OR(AND(Z69="Muy baja",AB69="Moderado"),AND(Z69="Baja",AB69="Menor"),AND(Z69="Baja",AB69="Moderado"),AND(Z69="Media",AB69="Leve"),AND(Z69="Media",AB69="Menor"),AND(Z69="Media",AB69="Moderado"),AND(Z69="Alta",AB69="Leve"),AND(Z69="Alta",AB69="Menor")),"Moderado",IF(OR(AND(Z69="Muy Baja",AB69="Mayor"),AND(Z69="Baja",AB69="Mayor"),AND(Z69="Media",AB69="Mayor"),AND(Z69="Alta",AB69="Moderado"),AND(Z69="Alta",AB69="Mayor"),AND(Z69="Muy Alta",AB69="Leve"),AND(Z69="Muy Alta",AB69="Menor"),AND(Z69="Muy Alta",AB69="Moderado"),AND(Z69="Muy Alta",AB69="Mayor")),"Alto",IF(OR(AND(Z69="Muy Baja",AB69="Catastrófico"),AND(Z69="Baja",AB69="Catastrófico"),AND(Z69="Media",AB69="Catastrófico"),AND(Z69="Alta",AB69="Catastrófico"),AND(Z69="Muy Alta",AB69="Catastrófico")),"Extremo","")))),"")</f>
        <v>Extremo</v>
      </c>
      <c r="AE69" s="1271" t="s">
        <v>345</v>
      </c>
      <c r="AF69" s="141"/>
      <c r="AG69" s="142"/>
      <c r="AH69" s="235"/>
      <c r="AI69" s="235"/>
      <c r="AJ69" s="235"/>
      <c r="AK69" s="235"/>
      <c r="AL69" s="235"/>
      <c r="AM69" s="235"/>
      <c r="AN69" s="154"/>
      <c r="AO69" s="154"/>
      <c r="AP69" s="155"/>
      <c r="AQ69" s="958" t="s">
        <v>3334</v>
      </c>
      <c r="AR69" s="988" t="s">
        <v>3337</v>
      </c>
      <c r="AS69" s="958" t="s">
        <v>3342</v>
      </c>
      <c r="AT69" s="958" t="s">
        <v>3341</v>
      </c>
      <c r="AU69" s="820" t="s">
        <v>3331</v>
      </c>
      <c r="AV69" s="958" t="s">
        <v>3342</v>
      </c>
      <c r="AW69" s="958" t="s">
        <v>3341</v>
      </c>
      <c r="AX69" s="820" t="s">
        <v>3343</v>
      </c>
      <c r="AY69" s="141"/>
      <c r="AZ69" s="141"/>
      <c r="BA69" s="142"/>
      <c r="BB69" s="141"/>
      <c r="BC69" s="142"/>
      <c r="BD69" s="235"/>
      <c r="BE69" s="235"/>
      <c r="BF69" s="235"/>
      <c r="BG69" s="235"/>
      <c r="BH69" s="235"/>
      <c r="BI69" s="235"/>
      <c r="BJ69" s="141"/>
      <c r="BK69" s="141"/>
      <c r="BL69" s="142"/>
      <c r="BM69" s="383"/>
      <c r="BN69" s="372"/>
      <c r="BO69" s="384"/>
      <c r="BP69" s="371"/>
      <c r="BQ69" s="385"/>
      <c r="BR69" s="385"/>
      <c r="BS69" s="386"/>
      <c r="BT69" s="141"/>
      <c r="BU69" s="142"/>
      <c r="BV69" s="143"/>
      <c r="BW69" s="141"/>
      <c r="BX69" s="141"/>
      <c r="BY69" s="142"/>
      <c r="BZ69" s="142"/>
      <c r="CA69" s="142"/>
      <c r="CB69" s="142"/>
      <c r="CC69" s="141"/>
      <c r="CD69" s="142"/>
      <c r="CE69" s="143"/>
      <c r="CF69" s="141"/>
      <c r="CG69" s="141"/>
      <c r="CH69" s="142"/>
      <c r="CI69" s="142"/>
      <c r="CJ69" s="142"/>
      <c r="CK69" s="142"/>
      <c r="CL69" s="141"/>
      <c r="CM69" s="142"/>
      <c r="CN69" s="143"/>
      <c r="CO69" s="141"/>
      <c r="CP69" s="141"/>
      <c r="CQ69" s="142"/>
      <c r="CR69" s="142"/>
      <c r="CS69" s="142"/>
      <c r="CT69" s="142"/>
      <c r="CU69" s="147"/>
      <c r="CV69" s="147"/>
    </row>
    <row r="70" spans="1:100" s="148" customFormat="1" ht="408" customHeight="1">
      <c r="A70" s="1339"/>
      <c r="B70" s="1336"/>
      <c r="C70" s="1277"/>
      <c r="D70" s="1298"/>
      <c r="E70" s="1298"/>
      <c r="F70" s="1298"/>
      <c r="G70" s="1317"/>
      <c r="H70" s="1317"/>
      <c r="I70" s="1345"/>
      <c r="J70" s="1326"/>
      <c r="K70" s="1329"/>
      <c r="L70" s="1329">
        <f>IF(NOT(ISERROR(MATCH(K70,_xlfn.ANCHORARRAY(F147),0))),J149&amp;"Por favor no seleccionar los criterios de impacto",K70)</f>
        <v>0</v>
      </c>
      <c r="M70" s="1280"/>
      <c r="N70" s="1326"/>
      <c r="O70" s="1334"/>
      <c r="P70" s="371">
        <v>2</v>
      </c>
      <c r="Q70" s="274" t="s">
        <v>3231</v>
      </c>
      <c r="R70" s="139" t="str">
        <f t="shared" si="22"/>
        <v>Probabilidad</v>
      </c>
      <c r="S70" s="397" t="s">
        <v>145</v>
      </c>
      <c r="T70" s="97" t="s">
        <v>316</v>
      </c>
      <c r="U70" s="189" t="str">
        <f t="shared" si="23"/>
        <v>30%</v>
      </c>
      <c r="V70" s="97" t="s">
        <v>317</v>
      </c>
      <c r="W70" s="97" t="s">
        <v>318</v>
      </c>
      <c r="X70" s="97" t="s">
        <v>319</v>
      </c>
      <c r="Y70" s="140">
        <f t="shared" ref="Y70:Y74" si="30">IFERROR(IF(AND(R69="Probabilidad",R70="Probabilidad"),(AA69-(+AA69*U70)),IF(R70="Probabilidad",(J69-(+J69*U70)),IF(R70="Impacto",AA69,""))),"")</f>
        <v>0.29399999999999998</v>
      </c>
      <c r="Z70" s="113" t="str">
        <f t="shared" si="25"/>
        <v>Baja</v>
      </c>
      <c r="AA70" s="189">
        <f t="shared" si="26"/>
        <v>0.29399999999999998</v>
      </c>
      <c r="AB70" s="113" t="str">
        <f t="shared" si="27"/>
        <v>Catastrófico</v>
      </c>
      <c r="AC70" s="189">
        <f t="shared" ref="AC70" si="31">IFERROR(IF(AND(R69="Impacto",R70="Impacto"),(AC69-(+AC69*U70)),IF(R70="Impacto",($N$51-(+$N$51*U70)),IF(R70="Probabilidad",AC69,""))),"")</f>
        <v>1</v>
      </c>
      <c r="AD70" s="113" t="str">
        <f t="shared" si="29"/>
        <v>Extremo</v>
      </c>
      <c r="AE70" s="1271"/>
      <c r="AF70" s="821" t="s">
        <v>2589</v>
      </c>
      <c r="AG70" s="760" t="s">
        <v>3021</v>
      </c>
      <c r="AH70" s="236"/>
      <c r="AI70" s="566" t="s">
        <v>2590</v>
      </c>
      <c r="AJ70" s="566" t="s">
        <v>2586</v>
      </c>
      <c r="AK70" s="236"/>
      <c r="AL70" s="566" t="s">
        <v>2590</v>
      </c>
      <c r="AM70" s="566" t="s">
        <v>2587</v>
      </c>
      <c r="AN70" s="566" t="s">
        <v>2590</v>
      </c>
      <c r="AO70" s="154"/>
      <c r="AP70" s="155" t="s">
        <v>2591</v>
      </c>
      <c r="AQ70" s="782" t="s">
        <v>3338</v>
      </c>
      <c r="AR70" s="919" t="s">
        <v>3332</v>
      </c>
      <c r="AS70" s="919"/>
      <c r="AT70" s="773" t="s">
        <v>3336</v>
      </c>
      <c r="AU70" s="995" t="s">
        <v>3333</v>
      </c>
      <c r="AV70" s="919"/>
      <c r="AW70" s="919"/>
      <c r="AX70" s="995"/>
      <c r="AY70" s="141"/>
      <c r="AZ70" s="141"/>
      <c r="BA70" s="142"/>
      <c r="BB70" s="141"/>
      <c r="BC70" s="142"/>
      <c r="BD70" s="235"/>
      <c r="BE70" s="235"/>
      <c r="BF70" s="235"/>
      <c r="BG70" s="235"/>
      <c r="BH70" s="235"/>
      <c r="BI70" s="235"/>
      <c r="BJ70" s="141"/>
      <c r="BK70" s="141"/>
      <c r="BL70" s="142"/>
      <c r="BM70" s="588"/>
      <c r="BN70" s="372"/>
      <c r="BO70" s="384"/>
      <c r="BP70" s="371"/>
      <c r="BQ70" s="385"/>
      <c r="BR70" s="385"/>
      <c r="BS70" s="379"/>
      <c r="BT70" s="566"/>
      <c r="BU70" s="788"/>
      <c r="BV70" s="789"/>
      <c r="BW70" s="566"/>
      <c r="BX70" s="154"/>
      <c r="BY70" s="155"/>
      <c r="BZ70" s="566"/>
      <c r="CA70" s="155"/>
      <c r="CB70" s="155"/>
      <c r="CC70" s="141"/>
      <c r="CD70" s="142"/>
      <c r="CE70" s="143"/>
      <c r="CF70" s="141"/>
      <c r="CG70" s="141"/>
      <c r="CH70" s="142"/>
      <c r="CI70" s="142"/>
      <c r="CJ70" s="142"/>
      <c r="CK70" s="142"/>
      <c r="CL70" s="141"/>
      <c r="CM70" s="142"/>
      <c r="CN70" s="143"/>
      <c r="CO70" s="141"/>
      <c r="CP70" s="141"/>
      <c r="CQ70" s="142"/>
      <c r="CR70" s="142"/>
      <c r="CS70" s="142"/>
      <c r="CT70" s="142"/>
      <c r="CU70" s="147"/>
      <c r="CV70" s="147"/>
    </row>
    <row r="71" spans="1:100" s="148" customFormat="1" ht="250" customHeight="1">
      <c r="A71" s="1339"/>
      <c r="B71" s="1336"/>
      <c r="C71" s="1277"/>
      <c r="D71" s="1298"/>
      <c r="E71" s="1298"/>
      <c r="F71" s="1298"/>
      <c r="G71" s="1317"/>
      <c r="H71" s="1317"/>
      <c r="I71" s="1345"/>
      <c r="J71" s="1326"/>
      <c r="K71" s="1329"/>
      <c r="L71" s="1329">
        <f>IF(NOT(ISERROR(MATCH(K71,_xlfn.ANCHORARRAY(F148),0))),J150&amp;"Por favor no seleccionar los criterios de impacto",K71)</f>
        <v>0</v>
      </c>
      <c r="M71" s="1280"/>
      <c r="N71" s="1326"/>
      <c r="O71" s="1334"/>
      <c r="P71" s="371">
        <v>3</v>
      </c>
      <c r="Q71" s="274" t="s">
        <v>3179</v>
      </c>
      <c r="R71" s="139" t="str">
        <f t="shared" si="22"/>
        <v>Impacto</v>
      </c>
      <c r="S71" s="97" t="s">
        <v>327</v>
      </c>
      <c r="T71" s="97" t="s">
        <v>316</v>
      </c>
      <c r="U71" s="189" t="str">
        <f t="shared" si="23"/>
        <v>25%</v>
      </c>
      <c r="V71" s="97" t="s">
        <v>334</v>
      </c>
      <c r="W71" s="97" t="s">
        <v>318</v>
      </c>
      <c r="X71" s="97" t="s">
        <v>319</v>
      </c>
      <c r="Y71" s="140">
        <f t="shared" si="30"/>
        <v>0.29399999999999998</v>
      </c>
      <c r="Z71" s="113" t="str">
        <f t="shared" si="25"/>
        <v>Baja</v>
      </c>
      <c r="AA71" s="189">
        <f t="shared" si="26"/>
        <v>0.29399999999999998</v>
      </c>
      <c r="AB71" s="113" t="str">
        <f t="shared" si="27"/>
        <v>Mayor</v>
      </c>
      <c r="AC71" s="189">
        <f t="shared" ref="AC71:AC74" si="32">IFERROR(IF(AND(R70="Impacto",R71="Impacto"),(AC70-(+AC70*U71)),IF(AND(R70="Probabilidad",R71="Impacto"),(AC69-(+AC69*U71)),IF(R71="Probabilidad",AC70,""))),"")</f>
        <v>0.75</v>
      </c>
      <c r="AD71" s="113" t="str">
        <f t="shared" si="29"/>
        <v>Alto</v>
      </c>
      <c r="AE71" s="1271"/>
      <c r="AF71" s="821" t="s">
        <v>2589</v>
      </c>
      <c r="AG71" s="760" t="s">
        <v>2588</v>
      </c>
      <c r="AH71" s="236"/>
      <c r="AI71" s="566" t="s">
        <v>2590</v>
      </c>
      <c r="AJ71" s="236" t="s">
        <v>491</v>
      </c>
      <c r="AK71" s="236"/>
      <c r="AL71" s="236"/>
      <c r="AM71" s="236"/>
      <c r="AN71" s="566"/>
      <c r="AO71" s="154"/>
      <c r="AP71" s="155"/>
      <c r="AQ71" s="958" t="s">
        <v>3339</v>
      </c>
      <c r="AR71" s="818" t="s">
        <v>3340</v>
      </c>
      <c r="AS71" s="818"/>
      <c r="AT71" s="958" t="s">
        <v>3335</v>
      </c>
      <c r="AU71" s="818" t="s">
        <v>491</v>
      </c>
      <c r="AV71" s="818"/>
      <c r="AW71" s="818"/>
      <c r="AX71" s="818"/>
      <c r="AY71" s="141"/>
      <c r="AZ71" s="141"/>
      <c r="BA71" s="142"/>
      <c r="BB71" s="141"/>
      <c r="BC71" s="142"/>
      <c r="BD71" s="235"/>
      <c r="BE71" s="235"/>
      <c r="BF71" s="235"/>
      <c r="BG71" s="235"/>
      <c r="BH71" s="235"/>
      <c r="BI71" s="235"/>
      <c r="BJ71" s="141"/>
      <c r="BK71" s="141"/>
      <c r="BL71" s="142"/>
      <c r="BM71" s="274"/>
      <c r="BN71" s="380"/>
      <c r="BO71" s="371"/>
      <c r="BP71" s="371"/>
      <c r="BQ71" s="385"/>
      <c r="BR71" s="385"/>
      <c r="BS71" s="372"/>
      <c r="BT71" s="141"/>
      <c r="BU71" s="142"/>
      <c r="BV71" s="143"/>
      <c r="BW71" s="141"/>
      <c r="BX71" s="141"/>
      <c r="BY71" s="142"/>
      <c r="BZ71" s="142"/>
      <c r="CA71" s="142"/>
      <c r="CB71" s="142"/>
      <c r="CC71" s="141"/>
      <c r="CD71" s="142"/>
      <c r="CE71" s="143"/>
      <c r="CF71" s="141"/>
      <c r="CG71" s="141"/>
      <c r="CH71" s="142"/>
      <c r="CI71" s="142"/>
      <c r="CJ71" s="142"/>
      <c r="CK71" s="142"/>
      <c r="CL71" s="141"/>
      <c r="CM71" s="142"/>
      <c r="CN71" s="143"/>
      <c r="CO71" s="141"/>
      <c r="CP71" s="141"/>
      <c r="CQ71" s="142"/>
      <c r="CR71" s="142"/>
      <c r="CS71" s="142"/>
      <c r="CT71" s="142"/>
      <c r="CU71" s="147"/>
      <c r="CV71" s="147"/>
    </row>
    <row r="72" spans="1:100" s="148" customFormat="1" ht="29" customHeight="1">
      <c r="A72" s="1339"/>
      <c r="B72" s="1336"/>
      <c r="C72" s="1277"/>
      <c r="D72" s="1298"/>
      <c r="E72" s="1298"/>
      <c r="F72" s="1298"/>
      <c r="G72" s="1317"/>
      <c r="H72" s="1317"/>
      <c r="I72" s="1345"/>
      <c r="J72" s="1326"/>
      <c r="K72" s="1329"/>
      <c r="L72" s="1329">
        <f>IF(NOT(ISERROR(MATCH(K72,_xlfn.ANCHORARRAY(F149),0))),J151&amp;"Por favor no seleccionar los criterios de impacto",K72)</f>
        <v>0</v>
      </c>
      <c r="M72" s="1280"/>
      <c r="N72" s="1326"/>
      <c r="O72" s="1334"/>
      <c r="P72" s="184"/>
      <c r="Q72" s="94"/>
      <c r="R72" s="139" t="str">
        <f t="shared" si="22"/>
        <v/>
      </c>
      <c r="S72" s="97"/>
      <c r="T72" s="97"/>
      <c r="U72" s="189" t="str">
        <f t="shared" si="23"/>
        <v/>
      </c>
      <c r="V72" s="97"/>
      <c r="W72" s="97"/>
      <c r="X72" s="97"/>
      <c r="Y72" s="140" t="str">
        <f t="shared" si="30"/>
        <v/>
      </c>
      <c r="Z72" s="113" t="str">
        <f t="shared" si="25"/>
        <v/>
      </c>
      <c r="AA72" s="189" t="str">
        <f t="shared" si="26"/>
        <v/>
      </c>
      <c r="AB72" s="113" t="str">
        <f t="shared" si="27"/>
        <v/>
      </c>
      <c r="AC72" s="189" t="str">
        <f t="shared" si="32"/>
        <v/>
      </c>
      <c r="AD72" s="113" t="str">
        <f t="shared" si="29"/>
        <v/>
      </c>
      <c r="AE72" s="1271"/>
      <c r="AF72" s="141"/>
      <c r="AG72" s="142"/>
      <c r="AH72" s="235"/>
      <c r="AI72" s="235"/>
      <c r="AJ72" s="235"/>
      <c r="AK72" s="235"/>
      <c r="AL72" s="235"/>
      <c r="AM72" s="235"/>
      <c r="AN72" s="154"/>
      <c r="AO72" s="154"/>
      <c r="AP72" s="155"/>
      <c r="AQ72" s="681"/>
      <c r="AR72" s="142"/>
      <c r="AS72" s="235"/>
      <c r="AT72" s="235"/>
      <c r="AU72" s="235"/>
      <c r="AV72" s="235"/>
      <c r="AW72" s="235"/>
      <c r="AX72" s="235"/>
      <c r="AY72" s="141"/>
      <c r="AZ72" s="141"/>
      <c r="BA72" s="142"/>
      <c r="BB72" s="141"/>
      <c r="BC72" s="142"/>
      <c r="BD72" s="235"/>
      <c r="BE72" s="235"/>
      <c r="BF72" s="235"/>
      <c r="BG72" s="235"/>
      <c r="BH72" s="235"/>
      <c r="BI72" s="235"/>
      <c r="BJ72" s="141"/>
      <c r="BK72" s="141"/>
      <c r="BL72" s="142"/>
      <c r="BM72" s="184"/>
      <c r="BN72" s="224"/>
      <c r="BO72" s="146"/>
      <c r="BP72" s="184"/>
      <c r="BQ72" s="146"/>
      <c r="BR72" s="146"/>
      <c r="BS72" s="146"/>
      <c r="BT72" s="141"/>
      <c r="BU72" s="142"/>
      <c r="BV72" s="143"/>
      <c r="BW72" s="141"/>
      <c r="BX72" s="141"/>
      <c r="BY72" s="142"/>
      <c r="BZ72" s="142"/>
      <c r="CA72" s="142"/>
      <c r="CB72" s="142"/>
      <c r="CC72" s="141"/>
      <c r="CD72" s="142"/>
      <c r="CE72" s="143"/>
      <c r="CF72" s="141"/>
      <c r="CG72" s="141"/>
      <c r="CH72" s="142"/>
      <c r="CI72" s="142"/>
      <c r="CJ72" s="142"/>
      <c r="CK72" s="142"/>
      <c r="CL72" s="141"/>
      <c r="CM72" s="142"/>
      <c r="CN72" s="143"/>
      <c r="CO72" s="141"/>
      <c r="CP72" s="141"/>
      <c r="CQ72" s="142"/>
      <c r="CR72" s="142"/>
      <c r="CS72" s="142"/>
      <c r="CT72" s="142"/>
      <c r="CU72" s="147"/>
      <c r="CV72" s="147"/>
    </row>
    <row r="73" spans="1:100" s="148" customFormat="1" ht="29" customHeight="1">
      <c r="A73" s="1339"/>
      <c r="B73" s="1336"/>
      <c r="C73" s="1277"/>
      <c r="D73" s="1298"/>
      <c r="E73" s="1298"/>
      <c r="F73" s="1298"/>
      <c r="G73" s="1317"/>
      <c r="H73" s="1317"/>
      <c r="I73" s="1345"/>
      <c r="J73" s="1326"/>
      <c r="K73" s="1329"/>
      <c r="L73" s="1329">
        <f>IF(NOT(ISERROR(MATCH(K73,_xlfn.ANCHORARRAY(F150),0))),J152&amp;"Por favor no seleccionar los criterios de impacto",K73)</f>
        <v>0</v>
      </c>
      <c r="M73" s="1280"/>
      <c r="N73" s="1326"/>
      <c r="O73" s="1334"/>
      <c r="P73" s="184"/>
      <c r="Q73" s="94"/>
      <c r="R73" s="139" t="str">
        <f t="shared" si="22"/>
        <v/>
      </c>
      <c r="S73" s="97"/>
      <c r="T73" s="97"/>
      <c r="U73" s="189" t="str">
        <f t="shared" si="23"/>
        <v/>
      </c>
      <c r="V73" s="97"/>
      <c r="W73" s="97"/>
      <c r="X73" s="97"/>
      <c r="Y73" s="140" t="str">
        <f t="shared" si="30"/>
        <v/>
      </c>
      <c r="Z73" s="113" t="str">
        <f t="shared" si="25"/>
        <v/>
      </c>
      <c r="AA73" s="189" t="str">
        <f t="shared" si="26"/>
        <v/>
      </c>
      <c r="AB73" s="113" t="str">
        <f t="shared" si="27"/>
        <v/>
      </c>
      <c r="AC73" s="189" t="str">
        <f t="shared" si="32"/>
        <v/>
      </c>
      <c r="AD73" s="113" t="str">
        <f t="shared" si="29"/>
        <v/>
      </c>
      <c r="AE73" s="1271"/>
      <c r="AF73" s="141"/>
      <c r="AG73" s="142"/>
      <c r="AH73" s="235"/>
      <c r="AI73" s="235"/>
      <c r="AJ73" s="235"/>
      <c r="AK73" s="235"/>
      <c r="AL73" s="235"/>
      <c r="AM73" s="235"/>
      <c r="AN73" s="154"/>
      <c r="AO73" s="154"/>
      <c r="AP73" s="155"/>
      <c r="AQ73" s="681"/>
      <c r="AR73" s="142"/>
      <c r="AS73" s="235"/>
      <c r="AT73" s="235"/>
      <c r="AU73" s="235"/>
      <c r="AV73" s="235"/>
      <c r="AW73" s="235"/>
      <c r="AX73" s="235"/>
      <c r="AY73" s="141"/>
      <c r="AZ73" s="141"/>
      <c r="BA73" s="142"/>
      <c r="BB73" s="141"/>
      <c r="BC73" s="142"/>
      <c r="BD73" s="235"/>
      <c r="BE73" s="235"/>
      <c r="BF73" s="235"/>
      <c r="BG73" s="235"/>
      <c r="BH73" s="235"/>
      <c r="BI73" s="235"/>
      <c r="BJ73" s="141"/>
      <c r="BK73" s="141"/>
      <c r="BL73" s="142"/>
      <c r="BM73" s="184"/>
      <c r="BN73" s="224"/>
      <c r="BO73" s="146"/>
      <c r="BP73" s="184"/>
      <c r="BQ73" s="146"/>
      <c r="BR73" s="146"/>
      <c r="BS73" s="146"/>
      <c r="BT73" s="141"/>
      <c r="BU73" s="142"/>
      <c r="BV73" s="143"/>
      <c r="BW73" s="141"/>
      <c r="BX73" s="141"/>
      <c r="BY73" s="142"/>
      <c r="BZ73" s="142"/>
      <c r="CA73" s="142"/>
      <c r="CB73" s="142"/>
      <c r="CC73" s="141"/>
      <c r="CD73" s="142"/>
      <c r="CE73" s="143"/>
      <c r="CF73" s="141"/>
      <c r="CG73" s="141"/>
      <c r="CH73" s="142"/>
      <c r="CI73" s="142"/>
      <c r="CJ73" s="142"/>
      <c r="CK73" s="142"/>
      <c r="CL73" s="141"/>
      <c r="CM73" s="142"/>
      <c r="CN73" s="143"/>
      <c r="CO73" s="141"/>
      <c r="CP73" s="141"/>
      <c r="CQ73" s="142"/>
      <c r="CR73" s="142"/>
      <c r="CS73" s="142"/>
      <c r="CT73" s="142"/>
      <c r="CU73" s="147"/>
      <c r="CV73" s="147"/>
    </row>
    <row r="74" spans="1:100" s="148" customFormat="1" ht="29" customHeight="1" thickBot="1">
      <c r="A74" s="1340"/>
      <c r="B74" s="1337"/>
      <c r="C74" s="1278"/>
      <c r="D74" s="1299"/>
      <c r="E74" s="1299"/>
      <c r="F74" s="1299"/>
      <c r="G74" s="1342"/>
      <c r="H74" s="1342"/>
      <c r="I74" s="1346"/>
      <c r="J74" s="1327"/>
      <c r="K74" s="1330"/>
      <c r="L74" s="1330">
        <f>IF(NOT(ISERROR(MATCH(K74,_xlfn.ANCHORARRAY(F151),0))),#REF!&amp;"Por favor no seleccionar los criterios de impacto",K74)</f>
        <v>0</v>
      </c>
      <c r="M74" s="1281"/>
      <c r="N74" s="1327"/>
      <c r="O74" s="1335"/>
      <c r="P74" s="185"/>
      <c r="Q74" s="95"/>
      <c r="R74" s="941" t="str">
        <f t="shared" si="22"/>
        <v/>
      </c>
      <c r="S74" s="150"/>
      <c r="T74" s="150"/>
      <c r="U74" s="187" t="str">
        <f t="shared" si="23"/>
        <v/>
      </c>
      <c r="V74" s="150"/>
      <c r="W74" s="150"/>
      <c r="X74" s="150"/>
      <c r="Y74" s="151" t="str">
        <f t="shared" si="30"/>
        <v/>
      </c>
      <c r="Z74" s="114" t="str">
        <f t="shared" si="25"/>
        <v/>
      </c>
      <c r="AA74" s="187" t="str">
        <f t="shared" si="26"/>
        <v/>
      </c>
      <c r="AB74" s="114" t="str">
        <f t="shared" si="27"/>
        <v/>
      </c>
      <c r="AC74" s="187" t="str">
        <f t="shared" si="32"/>
        <v/>
      </c>
      <c r="AD74" s="114" t="str">
        <f t="shared" si="29"/>
        <v/>
      </c>
      <c r="AE74" s="1272"/>
      <c r="AF74" s="141"/>
      <c r="AG74" s="142"/>
      <c r="AH74" s="235"/>
      <c r="AI74" s="235"/>
      <c r="AJ74" s="235"/>
      <c r="AK74" s="235"/>
      <c r="AL74" s="235"/>
      <c r="AM74" s="235"/>
      <c r="AN74" s="154"/>
      <c r="AO74" s="154"/>
      <c r="AP74" s="155"/>
      <c r="AQ74" s="681"/>
      <c r="AR74" s="142"/>
      <c r="AS74" s="235"/>
      <c r="AT74" s="235"/>
      <c r="AU74" s="235"/>
      <c r="AV74" s="235"/>
      <c r="AW74" s="235"/>
      <c r="AX74" s="235"/>
      <c r="AY74" s="141"/>
      <c r="AZ74" s="141"/>
      <c r="BA74" s="142"/>
      <c r="BB74" s="141"/>
      <c r="BC74" s="142"/>
      <c r="BD74" s="235"/>
      <c r="BE74" s="235"/>
      <c r="BF74" s="235"/>
      <c r="BG74" s="235"/>
      <c r="BH74" s="235"/>
      <c r="BI74" s="235"/>
      <c r="BJ74" s="141"/>
      <c r="BK74" s="141"/>
      <c r="BL74" s="142"/>
      <c r="BM74" s="184"/>
      <c r="BN74" s="224"/>
      <c r="BO74" s="146"/>
      <c r="BP74" s="184"/>
      <c r="BQ74" s="146"/>
      <c r="BR74" s="146"/>
      <c r="BS74" s="146"/>
      <c r="BT74" s="141"/>
      <c r="BU74" s="142"/>
      <c r="BV74" s="143"/>
      <c r="BW74" s="141"/>
      <c r="BX74" s="141"/>
      <c r="BY74" s="142"/>
      <c r="BZ74" s="142"/>
      <c r="CA74" s="142"/>
      <c r="CB74" s="142"/>
      <c r="CC74" s="141"/>
      <c r="CD74" s="142"/>
      <c r="CE74" s="143"/>
      <c r="CF74" s="141"/>
      <c r="CG74" s="141"/>
      <c r="CH74" s="142"/>
      <c r="CI74" s="142"/>
      <c r="CJ74" s="142"/>
      <c r="CK74" s="142"/>
      <c r="CL74" s="141"/>
      <c r="CM74" s="142"/>
      <c r="CN74" s="143"/>
      <c r="CO74" s="141"/>
      <c r="CP74" s="141"/>
      <c r="CQ74" s="142"/>
      <c r="CR74" s="142"/>
      <c r="CS74" s="142"/>
      <c r="CT74" s="142"/>
      <c r="CU74" s="147"/>
      <c r="CV74" s="147"/>
    </row>
    <row r="75" spans="1:100" s="148" customFormat="1" ht="160" customHeight="1">
      <c r="A75" s="1338">
        <v>8</v>
      </c>
      <c r="B75" s="1336" t="s">
        <v>151</v>
      </c>
      <c r="C75" s="1277" t="s">
        <v>281</v>
      </c>
      <c r="D75" s="1297" t="s">
        <v>3177</v>
      </c>
      <c r="E75" s="1297" t="s">
        <v>3175</v>
      </c>
      <c r="F75" s="1297" t="s">
        <v>3176</v>
      </c>
      <c r="G75" s="1341" t="s">
        <v>292</v>
      </c>
      <c r="H75" s="1343">
        <v>365</v>
      </c>
      <c r="I75" s="1344" t="str">
        <f t="shared" ref="I75" si="33">IF(H75&lt;=0,"",IF(H75&lt;=2,"Muy Baja",IF(H75&lt;=24,"Baja",IF(H75&lt;=500,"Media",IF(H75&lt;=5000,"Alta","Muy Alta")))))</f>
        <v>Media</v>
      </c>
      <c r="J75" s="1325">
        <f t="shared" ref="J75" si="34">IF(I75="","",IF(I75="Muy Baja",0.2,IF(I75="Baja",0.4,IF(I75="Media",0.6,IF(I75="Alta",0.8,IF(I75="Muy Alta",1,))))))</f>
        <v>0.6</v>
      </c>
      <c r="K75" s="1328" t="s">
        <v>313</v>
      </c>
      <c r="L75" s="1331" t="str">
        <f>IF(NOT(ISERROR(MATCH(K75,'[3]Tabla Impacto'!$B$221:$B$223,0))),'[3]Tabla Impacto'!$F$223&amp;"Por favor no seleccionar los criterios de impacto(Afectación Económica o presupuestal y Pérdida Reputacional)",K75)</f>
        <v xml:space="preserve">     El riesgo afecta la imagen de la entidad a nivel nacional, con efecto publicitarios sostenible a nivel país</v>
      </c>
      <c r="M75" s="1332" t="str">
        <f>IF(OR(K75='Tabla Impacto'!$C$11,K75='Tabla Impacto'!$D$11),"Leve",IF(OR(K75='Tabla Impacto'!$C$12,K75='Tabla Impacto'!$D$12),"Menor",IF(OR(K75='Tabla Impacto'!$C$13,K75='Tabla Impacto'!$D$13),"Moderado",IF(OR(K75='Tabla Impacto'!$C$14,K75='Tabla Impacto'!$D$14),"Mayor",IF(OR(K75='Tabla Impacto'!$C$15,K75='Tabla Impacto'!$D$15),"Catastrófico","")))))</f>
        <v>Catastrófico</v>
      </c>
      <c r="N75" s="1325">
        <f t="shared" ref="N75" si="35">IF(M75="","",IF(M75="Leve",0.2,IF(M75="Menor",0.4,IF(M75="Moderado",0.6,IF(M75="Mayor",0.8,IF(M75="Catastrófico",1,))))))</f>
        <v>1</v>
      </c>
      <c r="O75" s="1333" t="str">
        <f t="shared" ref="O75" si="36">IF(OR(AND(I75="Muy Baja",M75="Leve"),AND(I75="Muy Baja",M75="Menor"),AND(I75="Baja",M75="Leve")),"Bajo",IF(OR(AND(I75="Muy baja",M75="Moderado"),AND(I75="Baja",M75="Menor"),AND(I75="Baja",M75="Moderado"),AND(I75="Media",M75="Leve"),AND(I75="Media",M75="Menor"),AND(I75="Media",M75="Moderado"),AND(I75="Alta",M75="Leve"),AND(I75="Alta",M75="Menor")),"Moderado",IF(OR(AND(I75="Muy Baja",M75="Mayor"),AND(I75="Baja",M75="Mayor"),AND(I75="Media",M75="Mayor"),AND(I75="Alta",M75="Moderado"),AND(I75="Alta",M75="Mayor"),AND(I75="Muy Alta",M75="Leve"),AND(I75="Muy Alta",M75="Menor"),AND(I75="Muy Alta",M75="Moderado"),AND(I75="Muy Alta",M75="Mayor")),"Alto",IF(OR(AND(I75="Muy Baja",M75="Catastrófico"),AND(I75="Baja",M75="Catastrófico"),AND(I75="Media",M75="Catastrófico"),AND(I75="Alta",M75="Catastrófico"),AND(I75="Muy Alta",M75="Catastrófico")),"Extremo",""))))</f>
        <v>Extremo</v>
      </c>
      <c r="P75" s="371">
        <v>1</v>
      </c>
      <c r="Q75" s="411" t="s">
        <v>3233</v>
      </c>
      <c r="R75" s="139" t="str">
        <f t="shared" si="22"/>
        <v>Probabilidad</v>
      </c>
      <c r="S75" s="397" t="s">
        <v>145</v>
      </c>
      <c r="T75" s="726" t="s">
        <v>316</v>
      </c>
      <c r="U75" s="942" t="str">
        <f t="shared" si="23"/>
        <v>30%</v>
      </c>
      <c r="V75" s="726" t="s">
        <v>317</v>
      </c>
      <c r="W75" s="726" t="s">
        <v>318</v>
      </c>
      <c r="X75" s="726" t="s">
        <v>319</v>
      </c>
      <c r="Y75" s="140">
        <f t="shared" ref="Y75" si="37">IFERROR(IF(R75="Probabilidad",(J75-(+J75*U75)),IF(R75="Impacto",J75,"")),"")</f>
        <v>0.42</v>
      </c>
      <c r="Z75" s="113" t="str">
        <f t="shared" si="25"/>
        <v>Media</v>
      </c>
      <c r="AA75" s="189">
        <f t="shared" si="26"/>
        <v>0.42</v>
      </c>
      <c r="AB75" s="113" t="str">
        <f t="shared" si="27"/>
        <v>Catastrófico</v>
      </c>
      <c r="AC75" s="189">
        <f t="shared" ref="AC75" si="38">IFERROR(IF(R75="Impacto",(N75-(+N75*U75)),IF(R75="Probabilidad",N75,"")),"")</f>
        <v>1</v>
      </c>
      <c r="AD75" s="113" t="str">
        <f t="shared" si="29"/>
        <v>Extremo</v>
      </c>
      <c r="AE75" s="1271" t="s">
        <v>345</v>
      </c>
      <c r="AF75" s="141"/>
      <c r="AG75" s="142"/>
      <c r="AH75" s="235"/>
      <c r="AI75" s="235"/>
      <c r="AJ75" s="235"/>
      <c r="AK75" s="235"/>
      <c r="AL75" s="235"/>
      <c r="AM75" s="235"/>
      <c r="AN75" s="154"/>
      <c r="AO75" s="154"/>
      <c r="AP75" s="155"/>
      <c r="AQ75" s="762" t="s">
        <v>3345</v>
      </c>
      <c r="AR75" s="919" t="s">
        <v>3347</v>
      </c>
      <c r="AS75" s="990"/>
      <c r="AT75" s="762" t="s">
        <v>3348</v>
      </c>
      <c r="AU75" s="997" t="s">
        <v>3344</v>
      </c>
      <c r="AV75" s="990"/>
      <c r="AW75" s="762" t="s">
        <v>3348</v>
      </c>
      <c r="AX75" s="784" t="s">
        <v>229</v>
      </c>
      <c r="AY75" s="141"/>
      <c r="AZ75" s="141"/>
      <c r="BA75" s="142"/>
      <c r="BB75" s="141"/>
      <c r="BC75" s="142"/>
      <c r="BD75" s="235"/>
      <c r="BE75" s="235"/>
      <c r="BF75" s="235"/>
      <c r="BG75" s="235"/>
      <c r="BH75" s="235"/>
      <c r="BI75" s="235"/>
      <c r="BJ75" s="141"/>
      <c r="BK75" s="141"/>
      <c r="BL75" s="142"/>
      <c r="BM75" s="383"/>
      <c r="BN75" s="372"/>
      <c r="BO75" s="384"/>
      <c r="BP75" s="371"/>
      <c r="BQ75" s="385"/>
      <c r="BR75" s="385"/>
      <c r="BS75" s="386"/>
      <c r="BT75" s="141"/>
      <c r="BU75" s="142"/>
      <c r="BV75" s="143"/>
      <c r="BW75" s="141"/>
      <c r="BX75" s="141"/>
      <c r="BY75" s="142"/>
      <c r="BZ75" s="142"/>
      <c r="CA75" s="142"/>
      <c r="CB75" s="142"/>
      <c r="CC75" s="141"/>
      <c r="CD75" s="142"/>
      <c r="CE75" s="143"/>
      <c r="CF75" s="141"/>
      <c r="CG75" s="141"/>
      <c r="CH75" s="142"/>
      <c r="CI75" s="142"/>
      <c r="CJ75" s="142"/>
      <c r="CK75" s="142"/>
      <c r="CL75" s="141"/>
      <c r="CM75" s="142"/>
      <c r="CN75" s="143"/>
      <c r="CO75" s="141"/>
      <c r="CP75" s="141"/>
      <c r="CQ75" s="142"/>
      <c r="CR75" s="142"/>
      <c r="CS75" s="142"/>
      <c r="CT75" s="142"/>
      <c r="CU75" s="147"/>
      <c r="CV75" s="147"/>
    </row>
    <row r="76" spans="1:100" s="148" customFormat="1" ht="175" customHeight="1">
      <c r="A76" s="1339"/>
      <c r="B76" s="1336"/>
      <c r="C76" s="1277"/>
      <c r="D76" s="1298"/>
      <c r="E76" s="1298"/>
      <c r="F76" s="1298"/>
      <c r="G76" s="1317"/>
      <c r="H76" s="1317"/>
      <c r="I76" s="1345"/>
      <c r="J76" s="1326"/>
      <c r="K76" s="1329"/>
      <c r="L76" s="1329">
        <f>IF(NOT(ISERROR(MATCH(K76,_xlfn.ANCHORARRAY(F153),0))),J155&amp;"Por favor no seleccionar los criterios de impacto",K76)</f>
        <v>0</v>
      </c>
      <c r="M76" s="1280"/>
      <c r="N76" s="1326"/>
      <c r="O76" s="1334"/>
      <c r="P76" s="371">
        <v>2</v>
      </c>
      <c r="Q76" s="274" t="s">
        <v>3234</v>
      </c>
      <c r="R76" s="139" t="str">
        <f t="shared" si="22"/>
        <v>Probabilidad</v>
      </c>
      <c r="S76" s="97" t="s">
        <v>145</v>
      </c>
      <c r="T76" s="97" t="s">
        <v>316</v>
      </c>
      <c r="U76" s="189" t="str">
        <f t="shared" si="23"/>
        <v>30%</v>
      </c>
      <c r="V76" s="97" t="s">
        <v>317</v>
      </c>
      <c r="W76" s="97" t="s">
        <v>318</v>
      </c>
      <c r="X76" s="97" t="s">
        <v>319</v>
      </c>
      <c r="Y76" s="140">
        <f t="shared" ref="Y76:Y80" si="39">IFERROR(IF(AND(R75="Probabilidad",R76="Probabilidad"),(AA75-(+AA75*U76)),IF(R76="Probabilidad",(J75-(+J75*U76)),IF(R76="Impacto",AA75,""))),"")</f>
        <v>0.29399999999999998</v>
      </c>
      <c r="Z76" s="113" t="str">
        <f t="shared" si="25"/>
        <v>Baja</v>
      </c>
      <c r="AA76" s="189">
        <f t="shared" si="26"/>
        <v>0.29399999999999998</v>
      </c>
      <c r="AB76" s="113" t="str">
        <f t="shared" si="27"/>
        <v>Catastrófico</v>
      </c>
      <c r="AC76" s="189">
        <f t="shared" ref="AC76" si="40">IFERROR(IF(AND(R75="Impacto",R76="Impacto"),(AC75-(+AC75*U76)),IF(R76="Impacto",($N$51-(+$N$51*U76)),IF(R76="Probabilidad",AC75,""))),"")</f>
        <v>1</v>
      </c>
      <c r="AD76" s="113" t="str">
        <f t="shared" si="29"/>
        <v>Extremo</v>
      </c>
      <c r="AE76" s="1271"/>
      <c r="AF76" s="762" t="s">
        <v>2429</v>
      </c>
      <c r="AG76" s="762" t="s">
        <v>2430</v>
      </c>
      <c r="AH76" s="236"/>
      <c r="AI76" s="498" t="s">
        <v>2485</v>
      </c>
      <c r="AJ76" s="566" t="s">
        <v>2685</v>
      </c>
      <c r="AK76" s="236"/>
      <c r="AL76" s="498" t="s">
        <v>2485</v>
      </c>
      <c r="AM76" s="566" t="s">
        <v>2687</v>
      </c>
      <c r="AN76" s="498" t="s">
        <v>2485</v>
      </c>
      <c r="AO76" s="154"/>
      <c r="AP76" s="772" t="s">
        <v>2688</v>
      </c>
      <c r="AQ76" s="993" t="s">
        <v>3346</v>
      </c>
      <c r="AR76" s="988" t="s">
        <v>3350</v>
      </c>
      <c r="AS76" s="784"/>
      <c r="AT76" s="784" t="s">
        <v>3349</v>
      </c>
      <c r="AU76" s="919" t="s">
        <v>3249</v>
      </c>
      <c r="AV76" s="784"/>
      <c r="AW76" s="784"/>
      <c r="AX76" s="784"/>
      <c r="AY76" s="141"/>
      <c r="AZ76" s="141"/>
      <c r="BA76" s="142"/>
      <c r="BB76" s="141"/>
      <c r="BC76" s="142"/>
      <c r="BD76" s="235"/>
      <c r="BE76" s="235"/>
      <c r="BF76" s="235"/>
      <c r="BG76" s="235"/>
      <c r="BH76" s="235"/>
      <c r="BI76" s="235"/>
      <c r="BJ76" s="141"/>
      <c r="BK76" s="141"/>
      <c r="BL76" s="142"/>
      <c r="BM76" s="588"/>
      <c r="BN76" s="372"/>
      <c r="BO76" s="384"/>
      <c r="BP76" s="371"/>
      <c r="BQ76" s="385"/>
      <c r="BR76" s="385"/>
      <c r="BS76" s="379"/>
      <c r="BT76" s="715"/>
      <c r="BU76" s="776"/>
      <c r="BV76" s="715"/>
      <c r="BW76" s="498"/>
      <c r="BX76" s="154"/>
      <c r="BY76" s="155"/>
      <c r="BZ76" s="498"/>
      <c r="CA76" s="155"/>
      <c r="CB76" s="155"/>
      <c r="CC76" s="141"/>
      <c r="CD76" s="142"/>
      <c r="CE76" s="143"/>
      <c r="CF76" s="141"/>
      <c r="CG76" s="141"/>
      <c r="CH76" s="142"/>
      <c r="CI76" s="142"/>
      <c r="CJ76" s="142"/>
      <c r="CK76" s="142"/>
      <c r="CL76" s="141"/>
      <c r="CM76" s="142"/>
      <c r="CN76" s="143"/>
      <c r="CO76" s="141"/>
      <c r="CP76" s="141"/>
      <c r="CQ76" s="142"/>
      <c r="CR76" s="142"/>
      <c r="CS76" s="142"/>
      <c r="CT76" s="142"/>
      <c r="CU76" s="147"/>
      <c r="CV76" s="147"/>
    </row>
    <row r="77" spans="1:100" s="148" customFormat="1" ht="160" customHeight="1">
      <c r="A77" s="1339"/>
      <c r="B77" s="1336"/>
      <c r="C77" s="1277"/>
      <c r="D77" s="1298"/>
      <c r="E77" s="1298"/>
      <c r="F77" s="1298"/>
      <c r="G77" s="1317"/>
      <c r="H77" s="1317"/>
      <c r="I77" s="1345"/>
      <c r="J77" s="1326"/>
      <c r="K77" s="1329"/>
      <c r="L77" s="1329">
        <f>IF(NOT(ISERROR(MATCH(K77,_xlfn.ANCHORARRAY(F154),0))),J156&amp;"Por favor no seleccionar los criterios de impacto",K77)</f>
        <v>0</v>
      </c>
      <c r="M77" s="1280"/>
      <c r="N77" s="1326"/>
      <c r="O77" s="1334"/>
      <c r="P77" s="371">
        <v>3</v>
      </c>
      <c r="Q77" s="274" t="s">
        <v>3179</v>
      </c>
      <c r="R77" s="139" t="str">
        <f t="shared" si="22"/>
        <v>Impacto</v>
      </c>
      <c r="S77" s="97" t="s">
        <v>327</v>
      </c>
      <c r="T77" s="97" t="s">
        <v>316</v>
      </c>
      <c r="U77" s="189" t="str">
        <f t="shared" si="23"/>
        <v>25%</v>
      </c>
      <c r="V77" s="97" t="s">
        <v>334</v>
      </c>
      <c r="W77" s="97" t="s">
        <v>318</v>
      </c>
      <c r="X77" s="97" t="s">
        <v>319</v>
      </c>
      <c r="Y77" s="140">
        <f t="shared" si="39"/>
        <v>0.29399999999999998</v>
      </c>
      <c r="Z77" s="113" t="str">
        <f t="shared" si="25"/>
        <v>Baja</v>
      </c>
      <c r="AA77" s="189">
        <f t="shared" si="26"/>
        <v>0.29399999999999998</v>
      </c>
      <c r="AB77" s="113" t="str">
        <f t="shared" si="27"/>
        <v>Mayor</v>
      </c>
      <c r="AC77" s="189">
        <f t="shared" ref="AC77:AC80" si="41">IFERROR(IF(AND(R76="Impacto",R77="Impacto"),(AC76-(+AC76*U77)),IF(AND(R76="Probabilidad",R77="Impacto"),(AC75-(+AC75*U77)),IF(R77="Probabilidad",AC76,""))),"")</f>
        <v>0.75</v>
      </c>
      <c r="AD77" s="113" t="str">
        <f t="shared" si="29"/>
        <v>Alto</v>
      </c>
      <c r="AE77" s="1271"/>
      <c r="AF77" s="762" t="s">
        <v>2429</v>
      </c>
      <c r="AG77" s="762" t="s">
        <v>2683</v>
      </c>
      <c r="AH77" s="236"/>
      <c r="AI77" s="498" t="s">
        <v>2485</v>
      </c>
      <c r="AJ77" s="566" t="s">
        <v>2684</v>
      </c>
      <c r="AK77" s="235"/>
      <c r="AL77" s="235"/>
      <c r="AM77" s="235"/>
      <c r="AN77" s="498"/>
      <c r="AO77" s="154"/>
      <c r="AP77" s="772"/>
      <c r="AQ77" s="762" t="s">
        <v>3345</v>
      </c>
      <c r="AR77" s="919" t="s">
        <v>2683</v>
      </c>
      <c r="AS77" s="920"/>
      <c r="AT77" s="762" t="s">
        <v>3348</v>
      </c>
      <c r="AU77" s="919" t="s">
        <v>2684</v>
      </c>
      <c r="AV77" s="920"/>
      <c r="AW77" s="773"/>
      <c r="AX77" s="919"/>
      <c r="AY77" s="141"/>
      <c r="AZ77" s="141"/>
      <c r="BA77" s="142"/>
      <c r="BB77" s="141"/>
      <c r="BC77" s="142"/>
      <c r="BD77" s="235"/>
      <c r="BE77" s="235"/>
      <c r="BF77" s="235"/>
      <c r="BG77" s="235"/>
      <c r="BH77" s="235"/>
      <c r="BI77" s="235"/>
      <c r="BJ77" s="141"/>
      <c r="BK77" s="141"/>
      <c r="BL77" s="142"/>
      <c r="BM77" s="274"/>
      <c r="BN77" s="380"/>
      <c r="BO77" s="371"/>
      <c r="BP77" s="371"/>
      <c r="BQ77" s="385"/>
      <c r="BR77" s="385"/>
      <c r="BS77" s="372"/>
      <c r="BT77" s="141"/>
      <c r="BU77" s="142"/>
      <c r="BV77" s="143"/>
      <c r="BW77" s="141"/>
      <c r="BX77" s="141"/>
      <c r="BY77" s="142"/>
      <c r="BZ77" s="142"/>
      <c r="CA77" s="142"/>
      <c r="CB77" s="142"/>
      <c r="CC77" s="141"/>
      <c r="CD77" s="142"/>
      <c r="CE77" s="143"/>
      <c r="CF77" s="141"/>
      <c r="CG77" s="141"/>
      <c r="CH77" s="142"/>
      <c r="CI77" s="142"/>
      <c r="CJ77" s="142"/>
      <c r="CK77" s="142"/>
      <c r="CL77" s="141"/>
      <c r="CM77" s="142"/>
      <c r="CN77" s="143"/>
      <c r="CO77" s="141"/>
      <c r="CP77" s="141"/>
      <c r="CQ77" s="142"/>
      <c r="CR77" s="142"/>
      <c r="CS77" s="142"/>
      <c r="CT77" s="142"/>
      <c r="CU77" s="147"/>
      <c r="CV77" s="147"/>
    </row>
    <row r="78" spans="1:100" s="148" customFormat="1" ht="29" customHeight="1">
      <c r="A78" s="1339"/>
      <c r="B78" s="1336"/>
      <c r="C78" s="1277"/>
      <c r="D78" s="1298"/>
      <c r="E78" s="1298"/>
      <c r="F78" s="1298"/>
      <c r="G78" s="1317"/>
      <c r="H78" s="1317"/>
      <c r="I78" s="1345"/>
      <c r="J78" s="1326"/>
      <c r="K78" s="1329"/>
      <c r="L78" s="1329">
        <f>IF(NOT(ISERROR(MATCH(K78,_xlfn.ANCHORARRAY(F155),0))),J157&amp;"Por favor no seleccionar los criterios de impacto",K78)</f>
        <v>0</v>
      </c>
      <c r="M78" s="1280"/>
      <c r="N78" s="1326"/>
      <c r="O78" s="1334"/>
      <c r="P78" s="184"/>
      <c r="Q78" s="94"/>
      <c r="R78" s="139" t="str">
        <f t="shared" si="22"/>
        <v/>
      </c>
      <c r="S78" s="97"/>
      <c r="T78" s="97"/>
      <c r="U78" s="189" t="str">
        <f t="shared" si="23"/>
        <v/>
      </c>
      <c r="V78" s="97"/>
      <c r="W78" s="97"/>
      <c r="X78" s="97"/>
      <c r="Y78" s="140" t="str">
        <f t="shared" si="39"/>
        <v/>
      </c>
      <c r="Z78" s="113" t="str">
        <f t="shared" si="25"/>
        <v/>
      </c>
      <c r="AA78" s="189" t="str">
        <f t="shared" si="26"/>
        <v/>
      </c>
      <c r="AB78" s="113" t="str">
        <f t="shared" si="27"/>
        <v/>
      </c>
      <c r="AC78" s="189" t="str">
        <f t="shared" si="41"/>
        <v/>
      </c>
      <c r="AD78" s="113" t="str">
        <f t="shared" si="29"/>
        <v/>
      </c>
      <c r="AE78" s="1271"/>
      <c r="AF78" s="141"/>
      <c r="AG78" s="142"/>
      <c r="AH78" s="235"/>
      <c r="AI78" s="235"/>
      <c r="AJ78" s="235"/>
      <c r="AK78" s="235"/>
      <c r="AL78" s="235"/>
      <c r="AM78" s="235"/>
      <c r="AN78" s="154"/>
      <c r="AO78" s="154"/>
      <c r="AP78" s="155"/>
      <c r="AQ78" s="681"/>
      <c r="AR78" s="142"/>
      <c r="AS78" s="235"/>
      <c r="AT78" s="235"/>
      <c r="AU78" s="235"/>
      <c r="AV78" s="235"/>
      <c r="AW78" s="235"/>
      <c r="AX78" s="235"/>
      <c r="AY78" s="141"/>
      <c r="AZ78" s="141"/>
      <c r="BA78" s="142"/>
      <c r="BB78" s="141"/>
      <c r="BC78" s="142"/>
      <c r="BD78" s="235"/>
      <c r="BE78" s="235"/>
      <c r="BF78" s="235"/>
      <c r="BG78" s="235"/>
      <c r="BH78" s="235"/>
      <c r="BI78" s="235"/>
      <c r="BJ78" s="141"/>
      <c r="BK78" s="141"/>
      <c r="BL78" s="142"/>
      <c r="BM78" s="184"/>
      <c r="BN78" s="224"/>
      <c r="BO78" s="146"/>
      <c r="BP78" s="184"/>
      <c r="BQ78" s="146"/>
      <c r="BR78" s="146"/>
      <c r="BS78" s="146"/>
      <c r="BT78" s="141"/>
      <c r="BU78" s="142"/>
      <c r="BV78" s="143"/>
      <c r="BW78" s="141"/>
      <c r="BX78" s="141"/>
      <c r="BY78" s="142"/>
      <c r="BZ78" s="142"/>
      <c r="CA78" s="142"/>
      <c r="CB78" s="142"/>
      <c r="CC78" s="141"/>
      <c r="CD78" s="142"/>
      <c r="CE78" s="143"/>
      <c r="CF78" s="141"/>
      <c r="CG78" s="141"/>
      <c r="CH78" s="142"/>
      <c r="CI78" s="142"/>
      <c r="CJ78" s="142"/>
      <c r="CK78" s="142"/>
      <c r="CL78" s="141"/>
      <c r="CM78" s="142"/>
      <c r="CN78" s="143"/>
      <c r="CO78" s="141"/>
      <c r="CP78" s="141"/>
      <c r="CQ78" s="142"/>
      <c r="CR78" s="142"/>
      <c r="CS78" s="142"/>
      <c r="CT78" s="142"/>
      <c r="CU78" s="147"/>
      <c r="CV78" s="147"/>
    </row>
    <row r="79" spans="1:100" s="148" customFormat="1" ht="29" customHeight="1">
      <c r="A79" s="1339"/>
      <c r="B79" s="1336"/>
      <c r="C79" s="1277"/>
      <c r="D79" s="1298"/>
      <c r="E79" s="1298"/>
      <c r="F79" s="1298"/>
      <c r="G79" s="1317"/>
      <c r="H79" s="1317"/>
      <c r="I79" s="1345"/>
      <c r="J79" s="1326"/>
      <c r="K79" s="1329"/>
      <c r="L79" s="1329">
        <f>IF(NOT(ISERROR(MATCH(K79,_xlfn.ANCHORARRAY(F156),0))),J158&amp;"Por favor no seleccionar los criterios de impacto",K79)</f>
        <v>0</v>
      </c>
      <c r="M79" s="1280"/>
      <c r="N79" s="1326"/>
      <c r="O79" s="1334"/>
      <c r="P79" s="184"/>
      <c r="Q79" s="94"/>
      <c r="R79" s="139" t="str">
        <f t="shared" si="22"/>
        <v/>
      </c>
      <c r="S79" s="97"/>
      <c r="T79" s="97"/>
      <c r="U79" s="189" t="str">
        <f t="shared" si="23"/>
        <v/>
      </c>
      <c r="V79" s="97"/>
      <c r="W79" s="97"/>
      <c r="X79" s="97"/>
      <c r="Y79" s="140" t="str">
        <f t="shared" si="39"/>
        <v/>
      </c>
      <c r="Z79" s="113" t="str">
        <f t="shared" si="25"/>
        <v/>
      </c>
      <c r="AA79" s="189" t="str">
        <f t="shared" si="26"/>
        <v/>
      </c>
      <c r="AB79" s="113" t="str">
        <f t="shared" si="27"/>
        <v/>
      </c>
      <c r="AC79" s="189" t="str">
        <f t="shared" si="41"/>
        <v/>
      </c>
      <c r="AD79" s="113" t="str">
        <f t="shared" si="29"/>
        <v/>
      </c>
      <c r="AE79" s="1271"/>
      <c r="AF79" s="141"/>
      <c r="AG79" s="142"/>
      <c r="AH79" s="235"/>
      <c r="AI79" s="235"/>
      <c r="AJ79" s="235"/>
      <c r="AK79" s="235"/>
      <c r="AL79" s="235"/>
      <c r="AM79" s="235"/>
      <c r="AN79" s="154"/>
      <c r="AO79" s="154"/>
      <c r="AP79" s="155"/>
      <c r="AQ79" s="681"/>
      <c r="AR79" s="142"/>
      <c r="AS79" s="235"/>
      <c r="AT79" s="235"/>
      <c r="AU79" s="235"/>
      <c r="AV79" s="235"/>
      <c r="AW79" s="235"/>
      <c r="AX79" s="235"/>
      <c r="AY79" s="141"/>
      <c r="AZ79" s="141"/>
      <c r="BA79" s="142"/>
      <c r="BB79" s="141"/>
      <c r="BC79" s="142"/>
      <c r="BD79" s="235"/>
      <c r="BE79" s="235"/>
      <c r="BF79" s="235"/>
      <c r="BG79" s="235"/>
      <c r="BH79" s="235"/>
      <c r="BI79" s="235"/>
      <c r="BJ79" s="141"/>
      <c r="BK79" s="141"/>
      <c r="BL79" s="142"/>
      <c r="BM79" s="184"/>
      <c r="BN79" s="224"/>
      <c r="BO79" s="146"/>
      <c r="BP79" s="184"/>
      <c r="BQ79" s="146"/>
      <c r="BR79" s="146"/>
      <c r="BS79" s="146"/>
      <c r="BT79" s="141"/>
      <c r="BU79" s="142"/>
      <c r="BV79" s="143"/>
      <c r="BW79" s="141"/>
      <c r="BX79" s="141"/>
      <c r="BY79" s="142"/>
      <c r="BZ79" s="142"/>
      <c r="CA79" s="142"/>
      <c r="CB79" s="142"/>
      <c r="CC79" s="141"/>
      <c r="CD79" s="142"/>
      <c r="CE79" s="143"/>
      <c r="CF79" s="141"/>
      <c r="CG79" s="141"/>
      <c r="CH79" s="142"/>
      <c r="CI79" s="142"/>
      <c r="CJ79" s="142"/>
      <c r="CK79" s="142"/>
      <c r="CL79" s="141"/>
      <c r="CM79" s="142"/>
      <c r="CN79" s="143"/>
      <c r="CO79" s="141"/>
      <c r="CP79" s="141"/>
      <c r="CQ79" s="142"/>
      <c r="CR79" s="142"/>
      <c r="CS79" s="142"/>
      <c r="CT79" s="142"/>
      <c r="CU79" s="147"/>
      <c r="CV79" s="147"/>
    </row>
    <row r="80" spans="1:100" s="148" customFormat="1" ht="29" customHeight="1" thickBot="1">
      <c r="A80" s="1340"/>
      <c r="B80" s="1337"/>
      <c r="C80" s="1278"/>
      <c r="D80" s="1299"/>
      <c r="E80" s="1299"/>
      <c r="F80" s="1299"/>
      <c r="G80" s="1342"/>
      <c r="H80" s="1342"/>
      <c r="I80" s="1346"/>
      <c r="J80" s="1327"/>
      <c r="K80" s="1330"/>
      <c r="L80" s="1330">
        <f>IF(NOT(ISERROR(MATCH(K80,_xlfn.ANCHORARRAY(F157),0))),#REF!&amp;"Por favor no seleccionar los criterios de impacto",K80)</f>
        <v>0</v>
      </c>
      <c r="M80" s="1281"/>
      <c r="N80" s="1327"/>
      <c r="O80" s="1335"/>
      <c r="P80" s="185"/>
      <c r="Q80" s="95"/>
      <c r="R80" s="941" t="str">
        <f t="shared" si="22"/>
        <v/>
      </c>
      <c r="S80" s="150"/>
      <c r="T80" s="150"/>
      <c r="U80" s="187" t="str">
        <f t="shared" si="23"/>
        <v/>
      </c>
      <c r="V80" s="150"/>
      <c r="W80" s="150"/>
      <c r="X80" s="150"/>
      <c r="Y80" s="151" t="str">
        <f t="shared" si="39"/>
        <v/>
      </c>
      <c r="Z80" s="114" t="str">
        <f t="shared" si="25"/>
        <v/>
      </c>
      <c r="AA80" s="187" t="str">
        <f t="shared" si="26"/>
        <v/>
      </c>
      <c r="AB80" s="114" t="str">
        <f t="shared" si="27"/>
        <v/>
      </c>
      <c r="AC80" s="187" t="str">
        <f t="shared" si="41"/>
        <v/>
      </c>
      <c r="AD80" s="114" t="str">
        <f t="shared" si="29"/>
        <v/>
      </c>
      <c r="AE80" s="1272"/>
      <c r="AF80" s="141"/>
      <c r="AG80" s="142"/>
      <c r="AH80" s="235"/>
      <c r="AI80" s="235"/>
      <c r="AJ80" s="235"/>
      <c r="AK80" s="235"/>
      <c r="AL80" s="235"/>
      <c r="AM80" s="235"/>
      <c r="AN80" s="154"/>
      <c r="AO80" s="154"/>
      <c r="AP80" s="155"/>
      <c r="AQ80" s="681"/>
      <c r="AR80" s="142"/>
      <c r="AS80" s="235"/>
      <c r="AT80" s="235"/>
      <c r="AU80" s="235"/>
      <c r="AV80" s="235"/>
      <c r="AW80" s="235"/>
      <c r="AX80" s="235"/>
      <c r="AY80" s="141"/>
      <c r="AZ80" s="141"/>
      <c r="BA80" s="142"/>
      <c r="BB80" s="141"/>
      <c r="BC80" s="142"/>
      <c r="BD80" s="235"/>
      <c r="BE80" s="235"/>
      <c r="BF80" s="235"/>
      <c r="BG80" s="235"/>
      <c r="BH80" s="235"/>
      <c r="BI80" s="235"/>
      <c r="BJ80" s="141"/>
      <c r="BK80" s="141"/>
      <c r="BL80" s="142"/>
      <c r="BM80" s="184"/>
      <c r="BN80" s="224"/>
      <c r="BO80" s="146"/>
      <c r="BP80" s="184"/>
      <c r="BQ80" s="146"/>
      <c r="BR80" s="146"/>
      <c r="BS80" s="146"/>
      <c r="BT80" s="141"/>
      <c r="BU80" s="142"/>
      <c r="BV80" s="143"/>
      <c r="BW80" s="141"/>
      <c r="BX80" s="141"/>
      <c r="BY80" s="142"/>
      <c r="BZ80" s="142"/>
      <c r="CA80" s="142"/>
      <c r="CB80" s="142"/>
      <c r="CC80" s="141"/>
      <c r="CD80" s="142"/>
      <c r="CE80" s="143"/>
      <c r="CF80" s="141"/>
      <c r="CG80" s="141"/>
      <c r="CH80" s="142"/>
      <c r="CI80" s="142"/>
      <c r="CJ80" s="142"/>
      <c r="CK80" s="142"/>
      <c r="CL80" s="141"/>
      <c r="CM80" s="142"/>
      <c r="CN80" s="143"/>
      <c r="CO80" s="141"/>
      <c r="CP80" s="141"/>
      <c r="CQ80" s="142"/>
      <c r="CR80" s="142"/>
      <c r="CS80" s="142"/>
      <c r="CT80" s="142"/>
      <c r="CU80" s="147"/>
      <c r="CV80" s="147"/>
    </row>
    <row r="81" spans="1:100" s="148" customFormat="1" ht="352" customHeight="1">
      <c r="A81" s="1338">
        <v>8</v>
      </c>
      <c r="B81" s="1336" t="s">
        <v>151</v>
      </c>
      <c r="C81" s="1277" t="s">
        <v>281</v>
      </c>
      <c r="D81" s="1297" t="s">
        <v>3177</v>
      </c>
      <c r="E81" s="1297" t="s">
        <v>3175</v>
      </c>
      <c r="F81" s="1297" t="s">
        <v>3176</v>
      </c>
      <c r="G81" s="1341" t="s">
        <v>292</v>
      </c>
      <c r="H81" s="1343">
        <v>365</v>
      </c>
      <c r="I81" s="1344" t="str">
        <f t="shared" ref="I81" si="42">IF(H81&lt;=0,"",IF(H81&lt;=2,"Muy Baja",IF(H81&lt;=24,"Baja",IF(H81&lt;=500,"Media",IF(H81&lt;=5000,"Alta","Muy Alta")))))</f>
        <v>Media</v>
      </c>
      <c r="J81" s="1325">
        <f t="shared" ref="J81" si="43">IF(I81="","",IF(I81="Muy Baja",0.2,IF(I81="Baja",0.4,IF(I81="Media",0.6,IF(I81="Alta",0.8,IF(I81="Muy Alta",1,))))))</f>
        <v>0.6</v>
      </c>
      <c r="K81" s="1328" t="s">
        <v>313</v>
      </c>
      <c r="L81" s="1331" t="str">
        <f>IF(NOT(ISERROR(MATCH(K81,'[3]Tabla Impacto'!$B$221:$B$223,0))),'[3]Tabla Impacto'!$F$223&amp;"Por favor no seleccionar los criterios de impacto(Afectación Económica o presupuestal y Pérdida Reputacional)",K81)</f>
        <v xml:space="preserve">     El riesgo afecta la imagen de la entidad a nivel nacional, con efecto publicitarios sostenible a nivel país</v>
      </c>
      <c r="M81" s="1332" t="str">
        <f>IF(OR(K81='Tabla Impacto'!$C$11,K81='Tabla Impacto'!$D$11),"Leve",IF(OR(K81='Tabla Impacto'!$C$12,K81='Tabla Impacto'!$D$12),"Menor",IF(OR(K81='Tabla Impacto'!$C$13,K81='Tabla Impacto'!$D$13),"Moderado",IF(OR(K81='Tabla Impacto'!$C$14,K81='Tabla Impacto'!$D$14),"Mayor",IF(OR(K81='Tabla Impacto'!$C$15,K81='Tabla Impacto'!$D$15),"Catastrófico","")))))</f>
        <v>Catastrófico</v>
      </c>
      <c r="N81" s="1325">
        <f t="shared" ref="N81" si="44">IF(M81="","",IF(M81="Leve",0.2,IF(M81="Menor",0.4,IF(M81="Moderado",0.6,IF(M81="Mayor",0.8,IF(M81="Catastrófico",1,))))))</f>
        <v>1</v>
      </c>
      <c r="O81" s="1333" t="str">
        <f t="shared" ref="O81" si="45">IF(OR(AND(I81="Muy Baja",M81="Leve"),AND(I81="Muy Baja",M81="Menor"),AND(I81="Baja",M81="Leve")),"Bajo",IF(OR(AND(I81="Muy baja",M81="Moderado"),AND(I81="Baja",M81="Menor"),AND(I81="Baja",M81="Moderado"),AND(I81="Media",M81="Leve"),AND(I81="Media",M81="Menor"),AND(I81="Media",M81="Moderado"),AND(I81="Alta",M81="Leve"),AND(I81="Alta",M81="Menor")),"Moderado",IF(OR(AND(I81="Muy Baja",M81="Mayor"),AND(I81="Baja",M81="Mayor"),AND(I81="Media",M81="Mayor"),AND(I81="Alta",M81="Moderado"),AND(I81="Alta",M81="Mayor"),AND(I81="Muy Alta",M81="Leve"),AND(I81="Muy Alta",M81="Menor"),AND(I81="Muy Alta",M81="Moderado"),AND(I81="Muy Alta",M81="Mayor")),"Alto",IF(OR(AND(I81="Muy Baja",M81="Catastrófico"),AND(I81="Baja",M81="Catastrófico"),AND(I81="Media",M81="Catastrófico"),AND(I81="Alta",M81="Catastrófico"),AND(I81="Muy Alta",M81="Catastrófico")),"Extremo",""))))</f>
        <v>Extremo</v>
      </c>
      <c r="P81" s="371">
        <v>1</v>
      </c>
      <c r="Q81" s="411" t="s">
        <v>3235</v>
      </c>
      <c r="R81" s="953" t="str">
        <f t="shared" ref="R81:R92" si="46">IF(OR(S81="Preventivo",S81="Detectivo"),"Probabilidad",IF(S81="Correctivo","Impacto",""))</f>
        <v>Probabilidad</v>
      </c>
      <c r="S81" s="954" t="s">
        <v>145</v>
      </c>
      <c r="T81" s="726" t="s">
        <v>316</v>
      </c>
      <c r="U81" s="942" t="str">
        <f t="shared" ref="U81:U92" si="47">IF(AND(S81="Preventivo",T81="Automático"),"50%",IF(AND(S81="Preventivo",T81="Manual"),"40%",IF(AND(S81="Detectivo",T81="Automático"),"40%",IF(AND(S81="Detectivo",T81="Manual"),"30%",IF(AND(S81="Correctivo",T81="Automático"),"35%",IF(AND(S81="Correctivo",T81="Manual"),"25%",""))))))</f>
        <v>30%</v>
      </c>
      <c r="V81" s="726" t="s">
        <v>317</v>
      </c>
      <c r="W81" s="726" t="s">
        <v>318</v>
      </c>
      <c r="X81" s="726" t="s">
        <v>319</v>
      </c>
      <c r="Y81" s="140">
        <f t="shared" ref="Y81" si="48">IFERROR(IF(R81="Probabilidad",(J81-(+J81*U81)),IF(R81="Impacto",J81,"")),"")</f>
        <v>0.42</v>
      </c>
      <c r="Z81" s="113" t="str">
        <f t="shared" ref="Z81:Z92" si="49">IFERROR(IF(Y81="","",IF(Y81&lt;=0.2,"Muy Baja",IF(Y81&lt;=0.4,"Baja",IF(Y81&lt;=0.6,"Media",IF(Y81&lt;=0.8,"Alta","Muy Alta"))))),"")</f>
        <v>Media</v>
      </c>
      <c r="AA81" s="189">
        <f t="shared" ref="AA81:AA92" si="50">+Y81</f>
        <v>0.42</v>
      </c>
      <c r="AB81" s="113" t="str">
        <f t="shared" ref="AB81:AB92" si="51">IFERROR(IF(AC81="","",IF(AC81&lt;=0.2,"Leve",IF(AC81&lt;=0.4,"Menor",IF(AC81&lt;=0.6,"Moderado",IF(AC81&lt;=0.8,"Mayor","Catastrófico"))))),"")</f>
        <v>Catastrófico</v>
      </c>
      <c r="AC81" s="189">
        <f t="shared" ref="AC81" si="52">IFERROR(IF(R81="Impacto",(N81-(+N81*U81)),IF(R81="Probabilidad",N81,"")),"")</f>
        <v>1</v>
      </c>
      <c r="AD81" s="113" t="str">
        <f t="shared" ref="AD81:AD92" si="53">IFERROR(IF(OR(AND(Z81="Muy Baja",AB81="Leve"),AND(Z81="Muy Baja",AB81="Menor"),AND(Z81="Baja",AB81="Leve")),"Bajo",IF(OR(AND(Z81="Muy baja",AB81="Moderado"),AND(Z81="Baja",AB81="Menor"),AND(Z81="Baja",AB81="Moderado"),AND(Z81="Media",AB81="Leve"),AND(Z81="Media",AB81="Menor"),AND(Z81="Media",AB81="Moderado"),AND(Z81="Alta",AB81="Leve"),AND(Z81="Alta",AB81="Menor")),"Moderado",IF(OR(AND(Z81="Muy Baja",AB81="Mayor"),AND(Z81="Baja",AB81="Mayor"),AND(Z81="Media",AB81="Mayor"),AND(Z81="Alta",AB81="Moderado"),AND(Z81="Alta",AB81="Mayor"),AND(Z81="Muy Alta",AB81="Leve"),AND(Z81="Muy Alta",AB81="Menor"),AND(Z81="Muy Alta",AB81="Moderado"),AND(Z81="Muy Alta",AB81="Mayor")),"Alto",IF(OR(AND(Z81="Muy Baja",AB81="Catastrófico"),AND(Z81="Baja",AB81="Catastrófico"),AND(Z81="Media",AB81="Catastrófico"),AND(Z81="Alta",AB81="Catastrófico"),AND(Z81="Muy Alta",AB81="Catastrófico")),"Extremo","")))),"")</f>
        <v>Extremo</v>
      </c>
      <c r="AE81" s="1271" t="s">
        <v>345</v>
      </c>
      <c r="AF81" s="141"/>
      <c r="AG81" s="142"/>
      <c r="AH81" s="235"/>
      <c r="AI81" s="235"/>
      <c r="AJ81" s="235"/>
      <c r="AK81" s="235"/>
      <c r="AL81" s="235"/>
      <c r="AM81" s="235"/>
      <c r="AN81" s="154"/>
      <c r="AO81" s="154"/>
      <c r="AP81" s="155"/>
      <c r="AQ81" s="1030" t="s">
        <v>3351</v>
      </c>
      <c r="AR81" s="779" t="s">
        <v>3511</v>
      </c>
      <c r="AS81" s="777"/>
      <c r="AT81" s="998" t="s">
        <v>2436</v>
      </c>
      <c r="AU81" s="919" t="s">
        <v>2695</v>
      </c>
      <c r="AV81" s="777"/>
      <c r="AW81" s="998" t="s">
        <v>2436</v>
      </c>
      <c r="AX81" s="919" t="s">
        <v>2696</v>
      </c>
      <c r="AY81" s="141"/>
      <c r="AZ81" s="141"/>
      <c r="BA81" s="142"/>
      <c r="BB81" s="141"/>
      <c r="BC81" s="142"/>
      <c r="BD81" s="235"/>
      <c r="BE81" s="235"/>
      <c r="BF81" s="235"/>
      <c r="BG81" s="235"/>
      <c r="BH81" s="235"/>
      <c r="BI81" s="235"/>
      <c r="BJ81" s="141"/>
      <c r="BK81" s="141"/>
      <c r="BL81" s="142"/>
      <c r="BM81" s="383"/>
      <c r="BN81" s="372"/>
      <c r="BO81" s="384"/>
      <c r="BP81" s="371"/>
      <c r="BQ81" s="385"/>
      <c r="BR81" s="385"/>
      <c r="BS81" s="386"/>
      <c r="BT81" s="141"/>
      <c r="BU81" s="142"/>
      <c r="BV81" s="143"/>
      <c r="BW81" s="141"/>
      <c r="BX81" s="141"/>
      <c r="BY81" s="142"/>
      <c r="BZ81" s="142"/>
      <c r="CA81" s="142"/>
      <c r="CB81" s="142"/>
      <c r="CC81" s="141"/>
      <c r="CD81" s="142"/>
      <c r="CE81" s="143"/>
      <c r="CF81" s="141"/>
      <c r="CG81" s="141"/>
      <c r="CH81" s="142"/>
      <c r="CI81" s="142"/>
      <c r="CJ81" s="142"/>
      <c r="CK81" s="142"/>
      <c r="CL81" s="141"/>
      <c r="CM81" s="142"/>
      <c r="CN81" s="143"/>
      <c r="CO81" s="141"/>
      <c r="CP81" s="141"/>
      <c r="CQ81" s="142"/>
      <c r="CR81" s="142"/>
      <c r="CS81" s="142"/>
      <c r="CT81" s="142"/>
      <c r="CU81" s="147"/>
      <c r="CV81" s="147"/>
    </row>
    <row r="82" spans="1:100" s="148" customFormat="1" ht="240" customHeight="1">
      <c r="A82" s="1339"/>
      <c r="B82" s="1336"/>
      <c r="C82" s="1277"/>
      <c r="D82" s="1298"/>
      <c r="E82" s="1298"/>
      <c r="F82" s="1298"/>
      <c r="G82" s="1317"/>
      <c r="H82" s="1317"/>
      <c r="I82" s="1345"/>
      <c r="J82" s="1326"/>
      <c r="K82" s="1329"/>
      <c r="L82" s="1329">
        <f>IF(NOT(ISERROR(MATCH(K82,_xlfn.ANCHORARRAY(F159),0))),J161&amp;"Por favor no seleccionar los criterios de impacto",K82)</f>
        <v>0</v>
      </c>
      <c r="M82" s="1280"/>
      <c r="N82" s="1326"/>
      <c r="O82" s="1334"/>
      <c r="P82" s="371">
        <v>2</v>
      </c>
      <c r="Q82" s="274" t="s">
        <v>3236</v>
      </c>
      <c r="R82" s="139" t="str">
        <f t="shared" si="46"/>
        <v>Probabilidad</v>
      </c>
      <c r="S82" s="97" t="s">
        <v>145</v>
      </c>
      <c r="T82" s="97" t="s">
        <v>316</v>
      </c>
      <c r="U82" s="189" t="str">
        <f t="shared" si="47"/>
        <v>30%</v>
      </c>
      <c r="V82" s="97" t="s">
        <v>317</v>
      </c>
      <c r="W82" s="97" t="s">
        <v>318</v>
      </c>
      <c r="X82" s="97" t="s">
        <v>319</v>
      </c>
      <c r="Y82" s="140">
        <f t="shared" ref="Y82:Y86" si="54">IFERROR(IF(AND(R81="Probabilidad",R82="Probabilidad"),(AA81-(+AA81*U82)),IF(R82="Probabilidad",(J81-(+J81*U82)),IF(R82="Impacto",AA81,""))),"")</f>
        <v>0.29399999999999998</v>
      </c>
      <c r="Z82" s="113" t="str">
        <f t="shared" si="49"/>
        <v>Baja</v>
      </c>
      <c r="AA82" s="189">
        <f t="shared" si="50"/>
        <v>0.29399999999999998</v>
      </c>
      <c r="AB82" s="113" t="str">
        <f t="shared" si="51"/>
        <v>Catastrófico</v>
      </c>
      <c r="AC82" s="189">
        <f t="shared" ref="AC82" si="55">IFERROR(IF(AND(R81="Impacto",R82="Impacto"),(AC81-(+AC81*U82)),IF(R82="Impacto",($N$51-(+$N$51*U82)),IF(R82="Probabilidad",AC81,""))),"")</f>
        <v>1</v>
      </c>
      <c r="AD82" s="113" t="str">
        <f t="shared" si="53"/>
        <v>Extremo</v>
      </c>
      <c r="AE82" s="1271"/>
      <c r="AF82" s="822" t="s">
        <v>2435</v>
      </c>
      <c r="AG82" s="777" t="s">
        <v>2693</v>
      </c>
      <c r="AH82" s="763"/>
      <c r="AI82" s="763" t="s">
        <v>2343</v>
      </c>
      <c r="AJ82" s="804" t="s">
        <v>2695</v>
      </c>
      <c r="AK82" s="763"/>
      <c r="AL82" s="763" t="s">
        <v>2343</v>
      </c>
      <c r="AM82" s="804" t="s">
        <v>2696</v>
      </c>
      <c r="AN82" s="773" t="s">
        <v>2436</v>
      </c>
      <c r="AO82" s="154"/>
      <c r="AP82" s="711" t="s">
        <v>2697</v>
      </c>
      <c r="AQ82" s="762" t="s">
        <v>3352</v>
      </c>
      <c r="AR82" s="776" t="s">
        <v>3512</v>
      </c>
      <c r="AS82" s="763"/>
      <c r="AT82" s="763" t="s">
        <v>3354</v>
      </c>
      <c r="AU82" s="763"/>
      <c r="AV82" s="763"/>
      <c r="AW82" s="763"/>
      <c r="AX82" s="763"/>
      <c r="AY82" s="141"/>
      <c r="AZ82" s="141"/>
      <c r="BA82" s="142"/>
      <c r="BB82" s="141"/>
      <c r="BC82" s="142"/>
      <c r="BD82" s="235"/>
      <c r="BE82" s="235"/>
      <c r="BF82" s="235"/>
      <c r="BG82" s="235"/>
      <c r="BH82" s="235"/>
      <c r="BI82" s="235"/>
      <c r="BJ82" s="141"/>
      <c r="BK82" s="141"/>
      <c r="BL82" s="142"/>
      <c r="BM82" s="588"/>
      <c r="BN82" s="372"/>
      <c r="BO82" s="384"/>
      <c r="BP82" s="371"/>
      <c r="BQ82" s="385"/>
      <c r="BR82" s="385"/>
      <c r="BS82" s="379"/>
      <c r="BT82" s="778"/>
      <c r="BU82" s="779"/>
      <c r="BV82" s="794"/>
      <c r="BW82" s="868"/>
      <c r="BX82" s="154"/>
      <c r="BY82" s="155"/>
      <c r="BZ82" s="868"/>
      <c r="CA82" s="155"/>
      <c r="CB82" s="155"/>
      <c r="CC82" s="141"/>
      <c r="CD82" s="142"/>
      <c r="CE82" s="143"/>
      <c r="CF82" s="141"/>
      <c r="CG82" s="141"/>
      <c r="CH82" s="142"/>
      <c r="CI82" s="142"/>
      <c r="CJ82" s="142"/>
      <c r="CK82" s="142"/>
      <c r="CL82" s="141"/>
      <c r="CM82" s="142"/>
      <c r="CN82" s="143"/>
      <c r="CO82" s="141"/>
      <c r="CP82" s="141"/>
      <c r="CQ82" s="142"/>
      <c r="CR82" s="142"/>
      <c r="CS82" s="142"/>
      <c r="CT82" s="142"/>
      <c r="CU82" s="147"/>
      <c r="CV82" s="147"/>
    </row>
    <row r="83" spans="1:100" s="148" customFormat="1" ht="160" customHeight="1">
      <c r="A83" s="1339"/>
      <c r="B83" s="1336"/>
      <c r="C83" s="1277"/>
      <c r="D83" s="1298"/>
      <c r="E83" s="1298"/>
      <c r="F83" s="1298"/>
      <c r="G83" s="1317"/>
      <c r="H83" s="1317"/>
      <c r="I83" s="1345"/>
      <c r="J83" s="1326"/>
      <c r="K83" s="1329"/>
      <c r="L83" s="1329">
        <f>IF(NOT(ISERROR(MATCH(K83,_xlfn.ANCHORARRAY(F160),0))),J162&amp;"Por favor no seleccionar los criterios de impacto",K83)</f>
        <v>0</v>
      </c>
      <c r="M83" s="1280"/>
      <c r="N83" s="1326"/>
      <c r="O83" s="1334"/>
      <c r="P83" s="371">
        <v>3</v>
      </c>
      <c r="Q83" s="274" t="s">
        <v>3179</v>
      </c>
      <c r="R83" s="139" t="str">
        <f t="shared" si="46"/>
        <v>Impacto</v>
      </c>
      <c r="S83" s="97" t="s">
        <v>327</v>
      </c>
      <c r="T83" s="97" t="s">
        <v>316</v>
      </c>
      <c r="U83" s="189" t="str">
        <f t="shared" si="47"/>
        <v>25%</v>
      </c>
      <c r="V83" s="97" t="s">
        <v>334</v>
      </c>
      <c r="W83" s="97" t="s">
        <v>318</v>
      </c>
      <c r="X83" s="97" t="s">
        <v>319</v>
      </c>
      <c r="Y83" s="140">
        <f t="shared" si="54"/>
        <v>0.29399999999999998</v>
      </c>
      <c r="Z83" s="113" t="str">
        <f t="shared" si="49"/>
        <v>Baja</v>
      </c>
      <c r="AA83" s="189">
        <f t="shared" si="50"/>
        <v>0.29399999999999998</v>
      </c>
      <c r="AB83" s="113" t="str">
        <f t="shared" si="51"/>
        <v>Mayor</v>
      </c>
      <c r="AC83" s="189">
        <f t="shared" ref="AC83:AC86" si="56">IFERROR(IF(AND(R82="Impacto",R83="Impacto"),(AC82-(+AC82*U83)),IF(AND(R82="Probabilidad",R83="Impacto"),(AC81-(+AC81*U83)),IF(R83="Probabilidad",AC82,""))),"")</f>
        <v>0.75</v>
      </c>
      <c r="AD83" s="113" t="str">
        <f t="shared" si="53"/>
        <v>Alto</v>
      </c>
      <c r="AE83" s="1271"/>
      <c r="AF83" s="822" t="s">
        <v>2435</v>
      </c>
      <c r="AG83" s="791" t="s">
        <v>2694</v>
      </c>
      <c r="AH83" s="235"/>
      <c r="AI83" s="235" t="s">
        <v>2343</v>
      </c>
      <c r="AJ83" s="804" t="s">
        <v>2695</v>
      </c>
      <c r="AK83" s="235"/>
      <c r="AL83" s="235"/>
      <c r="AM83" s="235"/>
      <c r="AN83" s="773"/>
      <c r="AO83" s="154"/>
      <c r="AP83" s="711"/>
      <c r="AQ83" s="999" t="s">
        <v>3353</v>
      </c>
      <c r="AR83" s="711" t="s">
        <v>2694</v>
      </c>
      <c r="AS83" s="822"/>
      <c r="AT83" s="998" t="s">
        <v>2436</v>
      </c>
      <c r="AU83" s="711" t="s">
        <v>2695</v>
      </c>
      <c r="AV83" s="822"/>
      <c r="AW83" s="822"/>
      <c r="AX83" s="822"/>
      <c r="AY83" s="141"/>
      <c r="AZ83" s="141"/>
      <c r="BA83" s="142"/>
      <c r="BB83" s="141"/>
      <c r="BC83" s="142"/>
      <c r="BD83" s="235"/>
      <c r="BE83" s="235"/>
      <c r="BF83" s="235"/>
      <c r="BG83" s="235"/>
      <c r="BH83" s="235"/>
      <c r="BI83" s="235"/>
      <c r="BJ83" s="141"/>
      <c r="BK83" s="141"/>
      <c r="BL83" s="142"/>
      <c r="BM83" s="274"/>
      <c r="BN83" s="380"/>
      <c r="BO83" s="371"/>
      <c r="BP83" s="371"/>
      <c r="BQ83" s="385"/>
      <c r="BR83" s="385"/>
      <c r="BS83" s="372"/>
      <c r="BT83" s="141"/>
      <c r="BU83" s="142"/>
      <c r="BV83" s="143"/>
      <c r="BW83" s="141"/>
      <c r="BX83" s="141"/>
      <c r="BY83" s="142"/>
      <c r="BZ83" s="142"/>
      <c r="CA83" s="142"/>
      <c r="CB83" s="142"/>
      <c r="CC83" s="141"/>
      <c r="CD83" s="142"/>
      <c r="CE83" s="143"/>
      <c r="CF83" s="141"/>
      <c r="CG83" s="141"/>
      <c r="CH83" s="142"/>
      <c r="CI83" s="142"/>
      <c r="CJ83" s="142"/>
      <c r="CK83" s="142"/>
      <c r="CL83" s="141"/>
      <c r="CM83" s="142"/>
      <c r="CN83" s="143"/>
      <c r="CO83" s="141"/>
      <c r="CP83" s="141"/>
      <c r="CQ83" s="142"/>
      <c r="CR83" s="142"/>
      <c r="CS83" s="142"/>
      <c r="CT83" s="142"/>
      <c r="CU83" s="147"/>
      <c r="CV83" s="147"/>
    </row>
    <row r="84" spans="1:100" s="148" customFormat="1" ht="29" customHeight="1">
      <c r="A84" s="1339"/>
      <c r="B84" s="1336"/>
      <c r="C84" s="1277"/>
      <c r="D84" s="1298"/>
      <c r="E84" s="1298"/>
      <c r="F84" s="1298"/>
      <c r="G84" s="1317"/>
      <c r="H84" s="1317"/>
      <c r="I84" s="1345"/>
      <c r="J84" s="1326"/>
      <c r="K84" s="1329"/>
      <c r="L84" s="1329">
        <f>IF(NOT(ISERROR(MATCH(K84,_xlfn.ANCHORARRAY(F161),0))),J163&amp;"Por favor no seleccionar los criterios de impacto",K84)</f>
        <v>0</v>
      </c>
      <c r="M84" s="1280"/>
      <c r="N84" s="1326"/>
      <c r="O84" s="1334"/>
      <c r="P84" s="184"/>
      <c r="Q84" s="94"/>
      <c r="R84" s="139" t="str">
        <f t="shared" si="46"/>
        <v/>
      </c>
      <c r="S84" s="97"/>
      <c r="T84" s="97"/>
      <c r="U84" s="189" t="str">
        <f t="shared" si="47"/>
        <v/>
      </c>
      <c r="V84" s="97"/>
      <c r="W84" s="97"/>
      <c r="X84" s="97"/>
      <c r="Y84" s="140" t="str">
        <f t="shared" si="54"/>
        <v/>
      </c>
      <c r="Z84" s="113" t="str">
        <f t="shared" si="49"/>
        <v/>
      </c>
      <c r="AA84" s="189" t="str">
        <f t="shared" si="50"/>
        <v/>
      </c>
      <c r="AB84" s="113" t="str">
        <f t="shared" si="51"/>
        <v/>
      </c>
      <c r="AC84" s="189" t="str">
        <f t="shared" si="56"/>
        <v/>
      </c>
      <c r="AD84" s="113" t="str">
        <f t="shared" si="53"/>
        <v/>
      </c>
      <c r="AE84" s="1271"/>
      <c r="AF84" s="141"/>
      <c r="AG84" s="142"/>
      <c r="AH84" s="235"/>
      <c r="AI84" s="235"/>
      <c r="AJ84" s="235"/>
      <c r="AK84" s="235"/>
      <c r="AL84" s="235"/>
      <c r="AM84" s="235"/>
      <c r="AN84" s="141"/>
      <c r="AO84" s="141"/>
      <c r="AP84" s="142"/>
      <c r="AQ84" s="681"/>
      <c r="AR84" s="142"/>
      <c r="AS84" s="235"/>
      <c r="AT84" s="235"/>
      <c r="AU84" s="235"/>
      <c r="AV84" s="235"/>
      <c r="AW84" s="235"/>
      <c r="AX84" s="235"/>
      <c r="AY84" s="141"/>
      <c r="AZ84" s="141"/>
      <c r="BA84" s="142"/>
      <c r="BB84" s="141"/>
      <c r="BC84" s="142"/>
      <c r="BD84" s="235"/>
      <c r="BE84" s="235"/>
      <c r="BF84" s="235"/>
      <c r="BG84" s="235"/>
      <c r="BH84" s="235"/>
      <c r="BI84" s="235"/>
      <c r="BJ84" s="141"/>
      <c r="BK84" s="141"/>
      <c r="BL84" s="142"/>
      <c r="BM84" s="184"/>
      <c r="BN84" s="224"/>
      <c r="BO84" s="146"/>
      <c r="BP84" s="184"/>
      <c r="BQ84" s="146"/>
      <c r="BR84" s="146"/>
      <c r="BS84" s="146"/>
      <c r="BT84" s="141"/>
      <c r="BU84" s="142"/>
      <c r="BV84" s="143"/>
      <c r="BW84" s="141"/>
      <c r="BX84" s="141"/>
      <c r="BY84" s="142"/>
      <c r="BZ84" s="142"/>
      <c r="CA84" s="142"/>
      <c r="CB84" s="142"/>
      <c r="CC84" s="141"/>
      <c r="CD84" s="142"/>
      <c r="CE84" s="143"/>
      <c r="CF84" s="141"/>
      <c r="CG84" s="141"/>
      <c r="CH84" s="142"/>
      <c r="CI84" s="142"/>
      <c r="CJ84" s="142"/>
      <c r="CK84" s="142"/>
      <c r="CL84" s="141"/>
      <c r="CM84" s="142"/>
      <c r="CN84" s="143"/>
      <c r="CO84" s="141"/>
      <c r="CP84" s="141"/>
      <c r="CQ84" s="142"/>
      <c r="CR84" s="142"/>
      <c r="CS84" s="142"/>
      <c r="CT84" s="142"/>
      <c r="CU84" s="147"/>
      <c r="CV84" s="147"/>
    </row>
    <row r="85" spans="1:100" s="148" customFormat="1" ht="29" customHeight="1">
      <c r="A85" s="1339"/>
      <c r="B85" s="1336"/>
      <c r="C85" s="1277"/>
      <c r="D85" s="1298"/>
      <c r="E85" s="1298"/>
      <c r="F85" s="1298"/>
      <c r="G85" s="1317"/>
      <c r="H85" s="1317"/>
      <c r="I85" s="1345"/>
      <c r="J85" s="1326"/>
      <c r="K85" s="1329"/>
      <c r="L85" s="1329">
        <f>IF(NOT(ISERROR(MATCH(K85,_xlfn.ANCHORARRAY(F162),0))),J164&amp;"Por favor no seleccionar los criterios de impacto",K85)</f>
        <v>0</v>
      </c>
      <c r="M85" s="1280"/>
      <c r="N85" s="1326"/>
      <c r="O85" s="1334"/>
      <c r="P85" s="184"/>
      <c r="Q85" s="94"/>
      <c r="R85" s="139" t="str">
        <f t="shared" si="46"/>
        <v/>
      </c>
      <c r="S85" s="97"/>
      <c r="T85" s="97"/>
      <c r="U85" s="189" t="str">
        <f t="shared" si="47"/>
        <v/>
      </c>
      <c r="V85" s="97"/>
      <c r="W85" s="97"/>
      <c r="X85" s="97"/>
      <c r="Y85" s="140" t="str">
        <f t="shared" si="54"/>
        <v/>
      </c>
      <c r="Z85" s="113" t="str">
        <f t="shared" si="49"/>
        <v/>
      </c>
      <c r="AA85" s="189" t="str">
        <f t="shared" si="50"/>
        <v/>
      </c>
      <c r="AB85" s="113" t="str">
        <f t="shared" si="51"/>
        <v/>
      </c>
      <c r="AC85" s="189" t="str">
        <f t="shared" si="56"/>
        <v/>
      </c>
      <c r="AD85" s="113" t="str">
        <f t="shared" si="53"/>
        <v/>
      </c>
      <c r="AE85" s="1271"/>
      <c r="AF85" s="141"/>
      <c r="AG85" s="142"/>
      <c r="AH85" s="235"/>
      <c r="AI85" s="235"/>
      <c r="AJ85" s="235"/>
      <c r="AK85" s="235"/>
      <c r="AL85" s="235"/>
      <c r="AM85" s="235"/>
      <c r="AN85" s="141"/>
      <c r="AO85" s="141"/>
      <c r="AP85" s="142"/>
      <c r="AQ85" s="681"/>
      <c r="AR85" s="142"/>
      <c r="AS85" s="235"/>
      <c r="AT85" s="235"/>
      <c r="AU85" s="235"/>
      <c r="AV85" s="235"/>
      <c r="AW85" s="235"/>
      <c r="AX85" s="235"/>
      <c r="AY85" s="141"/>
      <c r="AZ85" s="141"/>
      <c r="BA85" s="142"/>
      <c r="BB85" s="141"/>
      <c r="BC85" s="142"/>
      <c r="BD85" s="235"/>
      <c r="BE85" s="235"/>
      <c r="BF85" s="235"/>
      <c r="BG85" s="235"/>
      <c r="BH85" s="235"/>
      <c r="BI85" s="235"/>
      <c r="BJ85" s="141"/>
      <c r="BK85" s="141"/>
      <c r="BL85" s="142"/>
      <c r="BM85" s="184"/>
      <c r="BN85" s="224"/>
      <c r="BO85" s="146"/>
      <c r="BP85" s="184"/>
      <c r="BQ85" s="146"/>
      <c r="BR85" s="146"/>
      <c r="BS85" s="146"/>
      <c r="BT85" s="141"/>
      <c r="BU85" s="142"/>
      <c r="BV85" s="143"/>
      <c r="BW85" s="141"/>
      <c r="BX85" s="141"/>
      <c r="BY85" s="142"/>
      <c r="BZ85" s="142"/>
      <c r="CA85" s="142"/>
      <c r="CB85" s="142"/>
      <c r="CC85" s="141"/>
      <c r="CD85" s="142"/>
      <c r="CE85" s="143"/>
      <c r="CF85" s="141"/>
      <c r="CG85" s="141"/>
      <c r="CH85" s="142"/>
      <c r="CI85" s="142"/>
      <c r="CJ85" s="142"/>
      <c r="CK85" s="142"/>
      <c r="CL85" s="141"/>
      <c r="CM85" s="142"/>
      <c r="CN85" s="143"/>
      <c r="CO85" s="141"/>
      <c r="CP85" s="141"/>
      <c r="CQ85" s="142"/>
      <c r="CR85" s="142"/>
      <c r="CS85" s="142"/>
      <c r="CT85" s="142"/>
      <c r="CU85" s="147"/>
      <c r="CV85" s="147"/>
    </row>
    <row r="86" spans="1:100" s="148" customFormat="1" ht="29" customHeight="1" thickBot="1">
      <c r="A86" s="1340"/>
      <c r="B86" s="1337"/>
      <c r="C86" s="1278"/>
      <c r="D86" s="1299"/>
      <c r="E86" s="1299"/>
      <c r="F86" s="1299"/>
      <c r="G86" s="1342"/>
      <c r="H86" s="1342"/>
      <c r="I86" s="1346"/>
      <c r="J86" s="1327"/>
      <c r="K86" s="1330"/>
      <c r="L86" s="1330">
        <f>IF(NOT(ISERROR(MATCH(K86,_xlfn.ANCHORARRAY(F163),0))),#REF!&amp;"Por favor no seleccionar los criterios de impacto",K86)</f>
        <v>0</v>
      </c>
      <c r="M86" s="1281"/>
      <c r="N86" s="1327"/>
      <c r="O86" s="1335"/>
      <c r="P86" s="185"/>
      <c r="Q86" s="95"/>
      <c r="R86" s="941" t="str">
        <f t="shared" si="46"/>
        <v/>
      </c>
      <c r="S86" s="150"/>
      <c r="T86" s="150"/>
      <c r="U86" s="187" t="str">
        <f t="shared" si="47"/>
        <v/>
      </c>
      <c r="V86" s="150"/>
      <c r="W86" s="150"/>
      <c r="X86" s="150"/>
      <c r="Y86" s="151" t="str">
        <f t="shared" si="54"/>
        <v/>
      </c>
      <c r="Z86" s="114" t="str">
        <f t="shared" si="49"/>
        <v/>
      </c>
      <c r="AA86" s="187" t="str">
        <f t="shared" si="50"/>
        <v/>
      </c>
      <c r="AB86" s="114" t="str">
        <f t="shared" si="51"/>
        <v/>
      </c>
      <c r="AC86" s="187" t="str">
        <f t="shared" si="56"/>
        <v/>
      </c>
      <c r="AD86" s="114" t="str">
        <f t="shared" si="53"/>
        <v/>
      </c>
      <c r="AE86" s="1272"/>
      <c r="AF86" s="141"/>
      <c r="AG86" s="142"/>
      <c r="AH86" s="235"/>
      <c r="AI86" s="235"/>
      <c r="AJ86" s="235"/>
      <c r="AK86" s="235"/>
      <c r="AL86" s="235"/>
      <c r="AM86" s="235"/>
      <c r="AN86" s="141"/>
      <c r="AO86" s="141"/>
      <c r="AP86" s="142"/>
      <c r="AQ86" s="681"/>
      <c r="AR86" s="142"/>
      <c r="AS86" s="235"/>
      <c r="AT86" s="235"/>
      <c r="AU86" s="235"/>
      <c r="AV86" s="235"/>
      <c r="AW86" s="235"/>
      <c r="AX86" s="235"/>
      <c r="AY86" s="141"/>
      <c r="AZ86" s="141"/>
      <c r="BA86" s="142"/>
      <c r="BB86" s="141"/>
      <c r="BC86" s="142"/>
      <c r="BD86" s="235"/>
      <c r="BE86" s="235"/>
      <c r="BF86" s="235"/>
      <c r="BG86" s="235"/>
      <c r="BH86" s="235"/>
      <c r="BI86" s="235"/>
      <c r="BJ86" s="141"/>
      <c r="BK86" s="141"/>
      <c r="BL86" s="142"/>
      <c r="BM86" s="184"/>
      <c r="BN86" s="224"/>
      <c r="BO86" s="146"/>
      <c r="BP86" s="184"/>
      <c r="BQ86" s="146"/>
      <c r="BR86" s="146"/>
      <c r="BS86" s="146"/>
      <c r="BT86" s="141"/>
      <c r="BU86" s="142"/>
      <c r="BV86" s="143"/>
      <c r="BW86" s="141"/>
      <c r="BX86" s="141"/>
      <c r="BY86" s="142"/>
      <c r="BZ86" s="142"/>
      <c r="CA86" s="142"/>
      <c r="CB86" s="142"/>
      <c r="CC86" s="141"/>
      <c r="CD86" s="142"/>
      <c r="CE86" s="143"/>
      <c r="CF86" s="141"/>
      <c r="CG86" s="141"/>
      <c r="CH86" s="142"/>
      <c r="CI86" s="142"/>
      <c r="CJ86" s="142"/>
      <c r="CK86" s="142"/>
      <c r="CL86" s="141"/>
      <c r="CM86" s="142"/>
      <c r="CN86" s="143"/>
      <c r="CO86" s="141"/>
      <c r="CP86" s="141"/>
      <c r="CQ86" s="142"/>
      <c r="CR86" s="142"/>
      <c r="CS86" s="142"/>
      <c r="CT86" s="142"/>
      <c r="CU86" s="147"/>
      <c r="CV86" s="147"/>
    </row>
    <row r="87" spans="1:100" s="148" customFormat="1" ht="295" customHeight="1">
      <c r="A87" s="1322">
        <v>9</v>
      </c>
      <c r="B87" s="1291" t="s">
        <v>151</v>
      </c>
      <c r="C87" s="1276" t="s">
        <v>365</v>
      </c>
      <c r="D87" s="1314" t="s">
        <v>1150</v>
      </c>
      <c r="E87" s="1314" t="s">
        <v>1151</v>
      </c>
      <c r="F87" s="1314" t="s">
        <v>1152</v>
      </c>
      <c r="G87" s="1276" t="s">
        <v>292</v>
      </c>
      <c r="H87" s="1276">
        <v>365</v>
      </c>
      <c r="I87" s="1279" t="str">
        <f>IF(H87&lt;=0,"",IF(H87&lt;=2,"Muy Baja",IF(H87&lt;=24,"Baja",IF(H87&lt;=500,"Media",IF(H87&lt;=5000,"Alta","Muy Alta")))))</f>
        <v>Media</v>
      </c>
      <c r="J87" s="1282">
        <f>IF(I87="","",IF(I87="Muy Baja",0.2,IF(I87="Baja",0.4,IF(I87="Media",0.6,IF(I87="Alta",0.8,IF(I87="Muy Alta",1,))))))</f>
        <v>0.6</v>
      </c>
      <c r="K87" s="1285" t="s">
        <v>313</v>
      </c>
      <c r="L87" s="1285" t="str">
        <f>IF(NOT(ISERROR(MATCH(K87,'[3]Tabla Impacto'!$B$221:$B$223,0))),'[3]Tabla Impacto'!$F$223&amp;"Por favor no seleccionar los criterios de impacto(Afectación Económica o presupuestal y Pérdida Reputacional)",K87)</f>
        <v xml:space="preserve">     El riesgo afecta la imagen de la entidad a nivel nacional, con efecto publicitarios sostenible a nivel país</v>
      </c>
      <c r="M87" s="1279" t="str">
        <f>IF(OR(K87='Tabla Impacto'!$C$11,K87='Tabla Impacto'!$D$11),"Leve",IF(OR(K87='Tabla Impacto'!$C$12,K87='Tabla Impacto'!$D$12),"Menor",IF(OR(K87='Tabla Impacto'!$C$13,K87='Tabla Impacto'!$D$13),"Moderado",IF(OR(K87='Tabla Impacto'!$C$14,K87='Tabla Impacto'!$D$14),"Mayor",IF(OR(K87='Tabla Impacto'!$C$15,K87='Tabla Impacto'!$D$15),"Catastrófico","")))))</f>
        <v>Catastrófico</v>
      </c>
      <c r="N87" s="1282">
        <f>IF(M87="","",IF(M87="Leve",0.2,IF(M87="Menor",0.4,IF(M87="Moderado",0.6,IF(M87="Mayor",0.8,IF(M87="Catastrófico",1,))))))</f>
        <v>1</v>
      </c>
      <c r="O87" s="1279" t="str">
        <f>IF(OR(AND(I87="Muy Baja",M87="Leve"),AND(I87="Muy Baja",M87="Menor"),AND(I87="Baja",M87="Leve")),"Bajo",IF(OR(AND(I87="Muy baja",M87="Moderado"),AND(I87="Baja",M87="Menor"),AND(I87="Baja",M87="Moderado"),AND(I87="Media",M87="Leve"),AND(I87="Media",M87="Menor"),AND(I87="Media",M87="Moderado"),AND(I87="Alta",M87="Leve"),AND(I87="Alta",M87="Menor")),"Moderado",IF(OR(AND(I87="Muy Baja",M87="Mayor"),AND(I87="Baja",M87="Mayor"),AND(I87="Media",M87="Mayor"),AND(I87="Alta",M87="Moderado"),AND(I87="Alta",M87="Mayor"),AND(I87="Muy Alta",M87="Leve"),AND(I87="Muy Alta",M87="Menor"),AND(I87="Muy Alta",M87="Moderado"),AND(I87="Muy Alta",M87="Mayor")),"Alto",IF(OR(AND(I87="Muy Baja",M87="Catastrófico"),AND(I87="Baja",M87="Catastrófico"),AND(I87="Media",M87="Catastrófico"),AND(I87="Alta",M87="Catastrófico"),AND(I87="Muy Alta",M87="Catastrófico")),"Extremo",""))))</f>
        <v>Extremo</v>
      </c>
      <c r="P87" s="371">
        <v>1</v>
      </c>
      <c r="Q87" s="274" t="s">
        <v>1153</v>
      </c>
      <c r="R87" s="139" t="str">
        <f t="shared" si="46"/>
        <v>Probabilidad</v>
      </c>
      <c r="S87" s="397" t="s">
        <v>100</v>
      </c>
      <c r="T87" s="97" t="s">
        <v>316</v>
      </c>
      <c r="U87" s="189" t="str">
        <f t="shared" si="47"/>
        <v>40%</v>
      </c>
      <c r="V87" s="97" t="s">
        <v>317</v>
      </c>
      <c r="W87" s="97" t="s">
        <v>337</v>
      </c>
      <c r="X87" s="97" t="s">
        <v>319</v>
      </c>
      <c r="Y87" s="140">
        <f>IFERROR(IF(R87="Probabilidad",(J87-(+J87*U87)),IF(R87="Impacto",J87,"")),"")</f>
        <v>0.36</v>
      </c>
      <c r="Z87" s="113" t="str">
        <f t="shared" si="49"/>
        <v>Baja</v>
      </c>
      <c r="AA87" s="189">
        <f t="shared" si="50"/>
        <v>0.36</v>
      </c>
      <c r="AB87" s="113" t="str">
        <f t="shared" si="51"/>
        <v>Catastrófico</v>
      </c>
      <c r="AC87" s="189">
        <f>IFERROR(IF(R87="Impacto",(N87-(+N87*U87)),IF(R87="Probabilidad",N87,"")),"")</f>
        <v>1</v>
      </c>
      <c r="AD87" s="113" t="str">
        <f t="shared" si="53"/>
        <v>Extremo</v>
      </c>
      <c r="AE87" s="1270" t="s">
        <v>345</v>
      </c>
      <c r="AF87" s="781" t="s">
        <v>2440</v>
      </c>
      <c r="AG87" s="780" t="s">
        <v>3676</v>
      </c>
      <c r="AH87" s="763" t="s">
        <v>3675</v>
      </c>
      <c r="AI87" s="626"/>
      <c r="AJ87" s="1066" t="s">
        <v>3677</v>
      </c>
      <c r="AK87" s="763"/>
      <c r="AL87" s="763" t="s">
        <v>2343</v>
      </c>
      <c r="AM87" s="235"/>
      <c r="AN87" s="141"/>
      <c r="AO87" s="141"/>
      <c r="AP87" s="142"/>
      <c r="AQ87" s="715" t="s">
        <v>3358</v>
      </c>
      <c r="AR87" s="762" t="s">
        <v>3359</v>
      </c>
      <c r="AS87" s="763"/>
      <c r="AT87" s="784" t="s">
        <v>2343</v>
      </c>
      <c r="AU87" s="780" t="s">
        <v>2443</v>
      </c>
      <c r="AV87" s="763"/>
      <c r="AW87" s="763" t="s">
        <v>2343</v>
      </c>
      <c r="AX87" s="763"/>
      <c r="AY87" s="681" t="s">
        <v>3386</v>
      </c>
      <c r="AZ87" s="141"/>
      <c r="BA87" s="142" t="s">
        <v>3367</v>
      </c>
      <c r="BB87" s="141"/>
      <c r="BC87" s="142"/>
      <c r="BD87" s="235"/>
      <c r="BE87" s="235"/>
      <c r="BF87" s="235"/>
      <c r="BG87" s="235"/>
      <c r="BH87" s="235"/>
      <c r="BI87" s="235"/>
      <c r="BJ87" s="141"/>
      <c r="BK87" s="141"/>
      <c r="BL87" s="142"/>
      <c r="BM87" s="382" t="s">
        <v>3377</v>
      </c>
      <c r="BN87" s="372">
        <v>0.5</v>
      </c>
      <c r="BO87" s="274" t="s">
        <v>1155</v>
      </c>
      <c r="BP87" s="371" t="s">
        <v>1156</v>
      </c>
      <c r="BQ87" s="385">
        <v>44927</v>
      </c>
      <c r="BR87" s="385">
        <v>45260</v>
      </c>
      <c r="BS87" s="374">
        <v>1</v>
      </c>
      <c r="BT87" s="762" t="s">
        <v>2444</v>
      </c>
      <c r="BU87" s="762" t="s">
        <v>2445</v>
      </c>
      <c r="BV87" s="715" t="s">
        <v>2446</v>
      </c>
      <c r="BW87" s="141"/>
      <c r="BX87" s="141"/>
      <c r="BY87" s="142"/>
      <c r="BZ87" s="142"/>
      <c r="CA87" s="142"/>
      <c r="CB87" s="142"/>
      <c r="CC87" s="762" t="s">
        <v>3644</v>
      </c>
      <c r="CD87" s="775" t="s">
        <v>3413</v>
      </c>
      <c r="CE87" s="715" t="s">
        <v>3646</v>
      </c>
      <c r="CF87" s="780" t="s">
        <v>3388</v>
      </c>
      <c r="CG87" s="141" t="s">
        <v>3387</v>
      </c>
      <c r="CH87" s="1066" t="s">
        <v>3645</v>
      </c>
      <c r="CI87" s="780" t="s">
        <v>3388</v>
      </c>
      <c r="CJ87" s="141" t="s">
        <v>3387</v>
      </c>
      <c r="CK87" s="1066" t="s">
        <v>3645</v>
      </c>
      <c r="CL87" s="141"/>
      <c r="CM87" s="142"/>
      <c r="CN87" s="143"/>
      <c r="CO87" s="141"/>
      <c r="CP87" s="141"/>
      <c r="CQ87" s="142"/>
      <c r="CR87" s="142"/>
      <c r="CS87" s="142"/>
      <c r="CT87" s="142"/>
      <c r="CU87" s="147"/>
      <c r="CV87" s="147"/>
    </row>
    <row r="88" spans="1:100" s="148" customFormat="1" ht="326" customHeight="1">
      <c r="A88" s="1323"/>
      <c r="B88" s="1292"/>
      <c r="C88" s="1277"/>
      <c r="D88" s="1274"/>
      <c r="E88" s="1274"/>
      <c r="F88" s="1274"/>
      <c r="G88" s="1277"/>
      <c r="H88" s="1277"/>
      <c r="I88" s="1280"/>
      <c r="J88" s="1283"/>
      <c r="K88" s="1286"/>
      <c r="L88" s="1286">
        <f>IF(NOT(ISERROR(MATCH(K88,_xlfn.ANCHORARRAY(F97),0))),J99&amp;"Por favor no seleccionar los criterios de impacto",K88)</f>
        <v>0</v>
      </c>
      <c r="M88" s="1280"/>
      <c r="N88" s="1283"/>
      <c r="O88" s="1280"/>
      <c r="P88" s="371">
        <v>2</v>
      </c>
      <c r="Q88" s="274" t="s">
        <v>3242</v>
      </c>
      <c r="R88" s="139" t="str">
        <f t="shared" si="46"/>
        <v>Impacto</v>
      </c>
      <c r="S88" s="97" t="s">
        <v>327</v>
      </c>
      <c r="T88" s="97" t="s">
        <v>316</v>
      </c>
      <c r="U88" s="189" t="str">
        <f t="shared" si="47"/>
        <v>25%</v>
      </c>
      <c r="V88" s="97" t="s">
        <v>334</v>
      </c>
      <c r="W88" s="97" t="s">
        <v>318</v>
      </c>
      <c r="X88" s="97" t="s">
        <v>319</v>
      </c>
      <c r="Y88" s="140">
        <f>IFERROR(IF(AND(R87="Probabilidad",R88="Probabilidad"),(AA87-(+AA87*U88)),IF(R88="Probabilidad",(J87-(+J87*U88)),IF(R88="Impacto",AA87,""))),"")</f>
        <v>0.36</v>
      </c>
      <c r="Z88" s="113" t="str">
        <f t="shared" si="49"/>
        <v>Baja</v>
      </c>
      <c r="AA88" s="189">
        <f t="shared" si="50"/>
        <v>0.36</v>
      </c>
      <c r="AB88" s="113" t="str">
        <f t="shared" si="51"/>
        <v>Mayor</v>
      </c>
      <c r="AC88" s="189">
        <f>IFERROR(IF(AND(R87="Impacto",R88="Impacto"),(AC87-(+AC87*U88)),IF(R88="Impacto",($N$87-(+$N$87*U88)),IF(R88="Probabilidad",AC87,""))),"")</f>
        <v>0.75</v>
      </c>
      <c r="AD88" s="113" t="str">
        <f t="shared" si="53"/>
        <v>Alto</v>
      </c>
      <c r="AE88" s="1271"/>
      <c r="AF88" s="498" t="s">
        <v>2441</v>
      </c>
      <c r="AG88" s="780" t="s">
        <v>2442</v>
      </c>
      <c r="AH88" s="763"/>
      <c r="AI88" s="498" t="s">
        <v>2437</v>
      </c>
      <c r="AJ88" s="780" t="s">
        <v>2438</v>
      </c>
      <c r="AK88" s="763"/>
      <c r="AL88" s="498" t="s">
        <v>2439</v>
      </c>
      <c r="AM88" s="235"/>
      <c r="AN88" s="154"/>
      <c r="AO88" s="154"/>
      <c r="AP88" s="155"/>
      <c r="AQ88" s="498" t="s">
        <v>3360</v>
      </c>
      <c r="AR88" s="780" t="s">
        <v>3639</v>
      </c>
      <c r="AS88" s="763"/>
      <c r="AT88" s="780" t="s">
        <v>3640</v>
      </c>
      <c r="AU88" s="780" t="s">
        <v>3641</v>
      </c>
      <c r="AV88" s="763"/>
      <c r="AW88" s="780" t="s">
        <v>3412</v>
      </c>
      <c r="AX88" s="780" t="s">
        <v>3361</v>
      </c>
      <c r="AY88" s="780" t="s">
        <v>3642</v>
      </c>
      <c r="AZ88" s="154" t="s">
        <v>3387</v>
      </c>
      <c r="BA88" s="780" t="s">
        <v>3643</v>
      </c>
      <c r="BB88" s="154"/>
      <c r="BC88" s="155"/>
      <c r="BD88" s="235"/>
      <c r="BE88" s="235"/>
      <c r="BF88" s="235"/>
      <c r="BG88" s="235"/>
      <c r="BH88" s="235"/>
      <c r="BI88" s="235"/>
      <c r="BJ88" s="154"/>
      <c r="BK88" s="154"/>
      <c r="BL88" s="155"/>
      <c r="BM88" s="274" t="s">
        <v>1157</v>
      </c>
      <c r="BN88" s="372">
        <v>0.5</v>
      </c>
      <c r="BO88" s="274" t="s">
        <v>1158</v>
      </c>
      <c r="BP88" s="371" t="s">
        <v>1159</v>
      </c>
      <c r="BQ88" s="385">
        <v>44927</v>
      </c>
      <c r="BR88" s="385">
        <v>45260</v>
      </c>
      <c r="BS88" s="372">
        <v>1</v>
      </c>
      <c r="BT88" s="782" t="s">
        <v>2448</v>
      </c>
      <c r="BU88" s="762" t="s">
        <v>2449</v>
      </c>
      <c r="BV88" s="498" t="s">
        <v>2447</v>
      </c>
      <c r="BW88" s="154"/>
      <c r="BX88" s="154"/>
      <c r="BY88" s="155"/>
      <c r="BZ88" s="155"/>
      <c r="CA88" s="155"/>
      <c r="CB88" s="155"/>
      <c r="CC88" s="498" t="s">
        <v>3376</v>
      </c>
      <c r="CD88" s="1001" t="s">
        <v>3378</v>
      </c>
      <c r="CE88" s="498" t="s">
        <v>3379</v>
      </c>
      <c r="CF88" s="163" t="s">
        <v>3386</v>
      </c>
      <c r="CG88" s="154"/>
      <c r="CH88" s="155" t="s">
        <v>3366</v>
      </c>
      <c r="CI88" s="163" t="s">
        <v>3386</v>
      </c>
      <c r="CJ88" s="154"/>
      <c r="CK88" s="155" t="s">
        <v>3366</v>
      </c>
      <c r="CL88" s="154"/>
      <c r="CM88" s="155"/>
      <c r="CN88" s="156"/>
      <c r="CO88" s="154"/>
      <c r="CP88" s="154"/>
      <c r="CQ88" s="155"/>
      <c r="CR88" s="155"/>
      <c r="CS88" s="155"/>
      <c r="CT88" s="155"/>
    </row>
    <row r="89" spans="1:100" s="148" customFormat="1" ht="19" customHeight="1">
      <c r="A89" s="1323"/>
      <c r="B89" s="1292"/>
      <c r="C89" s="1277"/>
      <c r="D89" s="1274"/>
      <c r="E89" s="1274"/>
      <c r="F89" s="1274"/>
      <c r="G89" s="1277"/>
      <c r="H89" s="1277"/>
      <c r="I89" s="1280"/>
      <c r="J89" s="1283"/>
      <c r="K89" s="1286"/>
      <c r="L89" s="1286">
        <f>IF(NOT(ISERROR(MATCH(K89,_xlfn.ANCHORARRAY(F98),0))),J100&amp;"Por favor no seleccionar los criterios de impacto",K89)</f>
        <v>0</v>
      </c>
      <c r="M89" s="1280"/>
      <c r="N89" s="1283"/>
      <c r="O89" s="1280"/>
      <c r="P89" s="184"/>
      <c r="Q89" s="94"/>
      <c r="R89" s="139" t="str">
        <f t="shared" si="46"/>
        <v/>
      </c>
      <c r="S89" s="97"/>
      <c r="T89" s="97"/>
      <c r="U89" s="189" t="str">
        <f t="shared" si="47"/>
        <v/>
      </c>
      <c r="V89" s="97"/>
      <c r="W89" s="97"/>
      <c r="X89" s="97"/>
      <c r="Y89" s="140" t="str">
        <f>IFERROR(IF(AND(R88="Probabilidad",R89="Probabilidad"),(AA88-(+AA88*U89)),IF(R89="Probabilidad",(J88-(+J88*U89)),IF(R89="Impacto",AA88,""))),"")</f>
        <v/>
      </c>
      <c r="Z89" s="113" t="str">
        <f t="shared" si="49"/>
        <v/>
      </c>
      <c r="AA89" s="189" t="str">
        <f t="shared" si="50"/>
        <v/>
      </c>
      <c r="AB89" s="113" t="str">
        <f t="shared" si="51"/>
        <v/>
      </c>
      <c r="AC89" s="189" t="str">
        <f>IFERROR(IF(AND(R88="Impacto",R89="Impacto"),(AC88-(+AC88*U89)),IF(AND(R88="Probabilidad",R89="Impacto"),(AC87-(+AC87*U89)),IF(R89="Probabilidad",AC88,""))),"")</f>
        <v/>
      </c>
      <c r="AD89" s="113" t="str">
        <f t="shared" si="53"/>
        <v/>
      </c>
      <c r="AE89" s="1271"/>
      <c r="AF89" s="154"/>
      <c r="AG89" s="155"/>
      <c r="AH89" s="235"/>
      <c r="AI89" s="235"/>
      <c r="AJ89" s="235"/>
      <c r="AK89" s="235"/>
      <c r="AL89" s="235"/>
      <c r="AM89" s="235"/>
      <c r="AN89" s="154"/>
      <c r="AO89" s="154"/>
      <c r="AP89" s="155"/>
      <c r="AQ89" s="163"/>
      <c r="AR89" s="155"/>
      <c r="AS89" s="235"/>
      <c r="AT89" s="235"/>
      <c r="AU89" s="235"/>
      <c r="AV89" s="235"/>
      <c r="AW89" s="235"/>
      <c r="AX89" s="235"/>
      <c r="AY89" s="154"/>
      <c r="AZ89" s="154"/>
      <c r="BA89" s="155"/>
      <c r="BB89" s="154"/>
      <c r="BC89" s="155"/>
      <c r="BD89" s="235"/>
      <c r="BE89" s="235"/>
      <c r="BF89" s="235"/>
      <c r="BG89" s="235"/>
      <c r="BH89" s="235"/>
      <c r="BI89" s="235"/>
      <c r="BJ89" s="154"/>
      <c r="BK89" s="154"/>
      <c r="BL89" s="155"/>
      <c r="BM89" s="184"/>
      <c r="BN89" s="224"/>
      <c r="BO89" s="146"/>
      <c r="BP89" s="184"/>
      <c r="BQ89" s="146"/>
      <c r="BR89" s="146"/>
      <c r="BS89" s="146"/>
      <c r="BT89" s="154"/>
      <c r="BU89" s="155"/>
      <c r="BV89" s="156"/>
      <c r="BW89" s="154"/>
      <c r="BX89" s="154"/>
      <c r="BY89" s="155"/>
      <c r="BZ89" s="155"/>
      <c r="CA89" s="155"/>
      <c r="CB89" s="155"/>
      <c r="CC89" s="154"/>
      <c r="CD89" s="155"/>
      <c r="CE89" s="156"/>
      <c r="CF89" s="154"/>
      <c r="CG89" s="154"/>
      <c r="CH89" s="155"/>
      <c r="CI89" s="155"/>
      <c r="CJ89" s="155"/>
      <c r="CK89" s="155"/>
      <c r="CL89" s="154"/>
      <c r="CM89" s="155"/>
      <c r="CN89" s="156"/>
      <c r="CO89" s="154"/>
      <c r="CP89" s="154"/>
      <c r="CQ89" s="155"/>
      <c r="CR89" s="155"/>
      <c r="CS89" s="155"/>
      <c r="CT89" s="155"/>
    </row>
    <row r="90" spans="1:100" s="148" customFormat="1" ht="19" customHeight="1">
      <c r="A90" s="1323"/>
      <c r="B90" s="1292"/>
      <c r="C90" s="1277"/>
      <c r="D90" s="1274"/>
      <c r="E90" s="1274"/>
      <c r="F90" s="1274"/>
      <c r="G90" s="1277"/>
      <c r="H90" s="1277"/>
      <c r="I90" s="1280"/>
      <c r="J90" s="1283"/>
      <c r="K90" s="1286"/>
      <c r="L90" s="1286">
        <f>IF(NOT(ISERROR(MATCH(K90,_xlfn.ANCHORARRAY(F99),0))),J101&amp;"Por favor no seleccionar los criterios de impacto",K90)</f>
        <v>0</v>
      </c>
      <c r="M90" s="1280"/>
      <c r="N90" s="1283"/>
      <c r="O90" s="1280"/>
      <c r="P90" s="184"/>
      <c r="Q90" s="94"/>
      <c r="R90" s="139" t="str">
        <f t="shared" si="46"/>
        <v/>
      </c>
      <c r="S90" s="97"/>
      <c r="T90" s="97"/>
      <c r="U90" s="189" t="str">
        <f t="shared" si="47"/>
        <v/>
      </c>
      <c r="V90" s="97"/>
      <c r="W90" s="97"/>
      <c r="X90" s="97"/>
      <c r="Y90" s="140" t="str">
        <f>IFERROR(IF(AND(R89="Probabilidad",R90="Probabilidad"),(AA89-(+AA89*U90)),IF(R90="Probabilidad",(J89-(+J89*U90)),IF(R90="Impacto",AA89,""))),"")</f>
        <v/>
      </c>
      <c r="Z90" s="113" t="str">
        <f t="shared" si="49"/>
        <v/>
      </c>
      <c r="AA90" s="189" t="str">
        <f t="shared" si="50"/>
        <v/>
      </c>
      <c r="AB90" s="113" t="str">
        <f t="shared" si="51"/>
        <v/>
      </c>
      <c r="AC90" s="189" t="str">
        <f>IFERROR(IF(AND(R89="Impacto",R90="Impacto"),(AC89-(+AC89*U90)),IF(AND(R89="Probabilidad",R90="Impacto"),(AC88-(+AC88*U90)),IF(R90="Probabilidad",AC89,""))),"")</f>
        <v/>
      </c>
      <c r="AD90" s="113" t="str">
        <f t="shared" si="53"/>
        <v/>
      </c>
      <c r="AE90" s="1271"/>
      <c r="AF90" s="154"/>
      <c r="AG90" s="155"/>
      <c r="AH90" s="235"/>
      <c r="AI90" s="235"/>
      <c r="AJ90" s="235"/>
      <c r="AK90" s="235"/>
      <c r="AL90" s="235"/>
      <c r="AM90" s="235"/>
      <c r="AN90" s="154"/>
      <c r="AO90" s="154"/>
      <c r="AP90" s="155"/>
      <c r="AQ90" s="163"/>
      <c r="AR90" s="155"/>
      <c r="AS90" s="235"/>
      <c r="AT90" s="235"/>
      <c r="AU90" s="235"/>
      <c r="AV90" s="235"/>
      <c r="AW90" s="235"/>
      <c r="AX90" s="235"/>
      <c r="AY90" s="154"/>
      <c r="AZ90" s="154"/>
      <c r="BA90" s="155"/>
      <c r="BB90" s="154"/>
      <c r="BC90" s="155"/>
      <c r="BD90" s="235"/>
      <c r="BE90" s="235"/>
      <c r="BF90" s="235"/>
      <c r="BG90" s="235"/>
      <c r="BH90" s="235"/>
      <c r="BI90" s="235"/>
      <c r="BJ90" s="154"/>
      <c r="BK90" s="154"/>
      <c r="BL90" s="155"/>
      <c r="BM90" s="184"/>
      <c r="BN90" s="224"/>
      <c r="BO90" s="146"/>
      <c r="BP90" s="184"/>
      <c r="BQ90" s="146"/>
      <c r="BR90" s="146"/>
      <c r="BS90" s="146"/>
      <c r="BT90" s="154"/>
      <c r="BU90" s="155"/>
      <c r="BV90" s="156"/>
      <c r="BW90" s="154"/>
      <c r="BX90" s="154"/>
      <c r="BY90" s="155"/>
      <c r="BZ90" s="155"/>
      <c r="CA90" s="155"/>
      <c r="CB90" s="155"/>
      <c r="CC90" s="154"/>
      <c r="CD90" s="155"/>
      <c r="CE90" s="156"/>
      <c r="CF90" s="154"/>
      <c r="CG90" s="154"/>
      <c r="CH90" s="155"/>
      <c r="CI90" s="155"/>
      <c r="CJ90" s="155"/>
      <c r="CK90" s="155"/>
      <c r="CL90" s="154"/>
      <c r="CM90" s="155"/>
      <c r="CN90" s="156"/>
      <c r="CO90" s="154"/>
      <c r="CP90" s="154"/>
      <c r="CQ90" s="155"/>
      <c r="CR90" s="155"/>
      <c r="CS90" s="155"/>
      <c r="CT90" s="155"/>
    </row>
    <row r="91" spans="1:100" s="148" customFormat="1" ht="19" customHeight="1">
      <c r="A91" s="1323"/>
      <c r="B91" s="1292"/>
      <c r="C91" s="1277"/>
      <c r="D91" s="1274"/>
      <c r="E91" s="1274"/>
      <c r="F91" s="1274"/>
      <c r="G91" s="1277"/>
      <c r="H91" s="1277"/>
      <c r="I91" s="1280"/>
      <c r="J91" s="1283"/>
      <c r="K91" s="1286"/>
      <c r="L91" s="1286">
        <f>IF(NOT(ISERROR(MATCH(K91,_xlfn.ANCHORARRAY(F100),0))),J102&amp;"Por favor no seleccionar los criterios de impacto",K91)</f>
        <v>0</v>
      </c>
      <c r="M91" s="1280"/>
      <c r="N91" s="1283"/>
      <c r="O91" s="1280"/>
      <c r="P91" s="184"/>
      <c r="Q91" s="94"/>
      <c r="R91" s="139" t="str">
        <f t="shared" si="46"/>
        <v/>
      </c>
      <c r="S91" s="97"/>
      <c r="T91" s="97"/>
      <c r="U91" s="189" t="str">
        <f t="shared" si="47"/>
        <v/>
      </c>
      <c r="V91" s="97"/>
      <c r="W91" s="97"/>
      <c r="X91" s="97"/>
      <c r="Y91" s="140" t="str">
        <f>IFERROR(IF(AND(R90="Probabilidad",R91="Probabilidad"),(AA90-(+AA90*U91)),IF(R91="Probabilidad",(J90-(+J90*U91)),IF(R91="Impacto",AA90,""))),"")</f>
        <v/>
      </c>
      <c r="Z91" s="113" t="str">
        <f t="shared" si="49"/>
        <v/>
      </c>
      <c r="AA91" s="189" t="str">
        <f t="shared" si="50"/>
        <v/>
      </c>
      <c r="AB91" s="113" t="str">
        <f t="shared" si="51"/>
        <v/>
      </c>
      <c r="AC91" s="189" t="str">
        <f>IFERROR(IF(AND(R90="Impacto",R91="Impacto"),(AC90-(+AC90*U91)),IF(AND(R90="Probabilidad",R91="Impacto"),(AC89-(+AC89*U91)),IF(R91="Probabilidad",AC90,""))),"")</f>
        <v/>
      </c>
      <c r="AD91" s="113" t="str">
        <f t="shared" si="53"/>
        <v/>
      </c>
      <c r="AE91" s="1271"/>
      <c r="AF91" s="154"/>
      <c r="AG91" s="155"/>
      <c r="AH91" s="235"/>
      <c r="AI91" s="235"/>
      <c r="AJ91" s="235"/>
      <c r="AK91" s="235"/>
      <c r="AL91" s="235"/>
      <c r="AM91" s="235"/>
      <c r="AN91" s="154"/>
      <c r="AO91" s="154"/>
      <c r="AP91" s="155"/>
      <c r="AQ91" s="163"/>
      <c r="AR91" s="155"/>
      <c r="AS91" s="235"/>
      <c r="AT91" s="235"/>
      <c r="AU91" s="235"/>
      <c r="AV91" s="235"/>
      <c r="AW91" s="235"/>
      <c r="AX91" s="235"/>
      <c r="AY91" s="154"/>
      <c r="AZ91" s="154"/>
      <c r="BA91" s="155"/>
      <c r="BB91" s="154"/>
      <c r="BC91" s="155"/>
      <c r="BD91" s="235"/>
      <c r="BE91" s="235"/>
      <c r="BF91" s="235"/>
      <c r="BG91" s="235"/>
      <c r="BH91" s="235"/>
      <c r="BI91" s="235"/>
      <c r="BJ91" s="154"/>
      <c r="BK91" s="154"/>
      <c r="BL91" s="155"/>
      <c r="BM91" s="184"/>
      <c r="BN91" s="224"/>
      <c r="BO91" s="146"/>
      <c r="BP91" s="184"/>
      <c r="BQ91" s="146"/>
      <c r="BR91" s="146"/>
      <c r="BS91" s="146"/>
      <c r="BT91" s="154"/>
      <c r="BU91" s="155"/>
      <c r="BV91" s="156"/>
      <c r="BW91" s="154"/>
      <c r="BX91" s="154"/>
      <c r="BY91" s="155"/>
      <c r="BZ91" s="155"/>
      <c r="CA91" s="155"/>
      <c r="CB91" s="155"/>
      <c r="CC91" s="154"/>
      <c r="CD91" s="155"/>
      <c r="CE91" s="156"/>
      <c r="CF91" s="154"/>
      <c r="CG91" s="154"/>
      <c r="CH91" s="155"/>
      <c r="CI91" s="155"/>
      <c r="CJ91" s="155"/>
      <c r="CK91" s="155"/>
      <c r="CL91" s="154"/>
      <c r="CM91" s="155"/>
      <c r="CN91" s="156"/>
      <c r="CO91" s="154"/>
      <c r="CP91" s="154"/>
      <c r="CQ91" s="155"/>
      <c r="CR91" s="155"/>
      <c r="CS91" s="155"/>
      <c r="CT91" s="155"/>
    </row>
    <row r="92" spans="1:100" s="148" customFormat="1" ht="19" customHeight="1" thickBot="1">
      <c r="A92" s="1324"/>
      <c r="B92" s="1293"/>
      <c r="C92" s="1278"/>
      <c r="D92" s="1274"/>
      <c r="E92" s="1274"/>
      <c r="F92" s="1274"/>
      <c r="G92" s="1278"/>
      <c r="H92" s="1278"/>
      <c r="I92" s="1281"/>
      <c r="J92" s="1284"/>
      <c r="K92" s="1287"/>
      <c r="L92" s="1287">
        <f>IF(NOT(ISERROR(MATCH(K92,_xlfn.ANCHORARRAY(F101),0))),J103&amp;"Por favor no seleccionar los criterios de impacto",K92)</f>
        <v>0</v>
      </c>
      <c r="M92" s="1281"/>
      <c r="N92" s="1284"/>
      <c r="O92" s="1281"/>
      <c r="P92" s="185"/>
      <c r="Q92" s="95"/>
      <c r="R92" s="153" t="str">
        <f t="shared" si="46"/>
        <v/>
      </c>
      <c r="S92" s="150"/>
      <c r="T92" s="150"/>
      <c r="U92" s="187" t="str">
        <f t="shared" si="47"/>
        <v/>
      </c>
      <c r="V92" s="150"/>
      <c r="W92" s="150"/>
      <c r="X92" s="150"/>
      <c r="Y92" s="151" t="str">
        <f>IFERROR(IF(AND(R91="Probabilidad",R92="Probabilidad"),(AA91-(+AA91*U92)),IF(R92="Probabilidad",(J91-(+J91*U92)),IF(R92="Impacto",AA91,""))),"")</f>
        <v/>
      </c>
      <c r="Z92" s="114" t="str">
        <f t="shared" si="49"/>
        <v/>
      </c>
      <c r="AA92" s="187" t="str">
        <f t="shared" si="50"/>
        <v/>
      </c>
      <c r="AB92" s="114" t="str">
        <f t="shared" si="51"/>
        <v/>
      </c>
      <c r="AC92" s="187" t="str">
        <f>IFERROR(IF(AND(R91="Impacto",R92="Impacto"),(AC91-(+AC91*U92)),IF(AND(R91="Probabilidad",R92="Impacto"),(AC90-(+AC90*U92)),IF(R92="Probabilidad",AC91,""))),"")</f>
        <v/>
      </c>
      <c r="AD92" s="114" t="str">
        <f t="shared" si="53"/>
        <v/>
      </c>
      <c r="AE92" s="1272"/>
      <c r="AF92" s="154"/>
      <c r="AG92" s="155"/>
      <c r="AH92" s="235"/>
      <c r="AI92" s="235"/>
      <c r="AJ92" s="235"/>
      <c r="AK92" s="235"/>
      <c r="AL92" s="235"/>
      <c r="AM92" s="235"/>
      <c r="AN92" s="154"/>
      <c r="AO92" s="154"/>
      <c r="AP92" s="155"/>
      <c r="AQ92" s="163"/>
      <c r="AR92" s="155"/>
      <c r="AS92" s="235"/>
      <c r="AT92" s="235"/>
      <c r="AU92" s="235"/>
      <c r="AV92" s="235"/>
      <c r="AW92" s="235"/>
      <c r="AX92" s="235"/>
      <c r="AY92" s="154"/>
      <c r="AZ92" s="154"/>
      <c r="BA92" s="155"/>
      <c r="BB92" s="154"/>
      <c r="BC92" s="155"/>
      <c r="BD92" s="235"/>
      <c r="BE92" s="235"/>
      <c r="BF92" s="235"/>
      <c r="BG92" s="235"/>
      <c r="BH92" s="235"/>
      <c r="BI92" s="235"/>
      <c r="BJ92" s="154"/>
      <c r="BK92" s="154"/>
      <c r="BL92" s="155"/>
      <c r="BM92" s="184"/>
      <c r="BN92" s="224"/>
      <c r="BO92" s="146"/>
      <c r="BP92" s="184"/>
      <c r="BQ92" s="146"/>
      <c r="BR92" s="146"/>
      <c r="BS92" s="146"/>
      <c r="BT92" s="154"/>
      <c r="BU92" s="155"/>
      <c r="BV92" s="156"/>
      <c r="BW92" s="154"/>
      <c r="BX92" s="154"/>
      <c r="BY92" s="155"/>
      <c r="BZ92" s="155"/>
      <c r="CA92" s="155"/>
      <c r="CB92" s="155"/>
      <c r="CC92" s="154"/>
      <c r="CD92" s="155"/>
      <c r="CE92" s="156"/>
      <c r="CF92" s="154"/>
      <c r="CG92" s="154"/>
      <c r="CH92" s="155"/>
      <c r="CI92" s="155"/>
      <c r="CJ92" s="155"/>
      <c r="CK92" s="155"/>
      <c r="CL92" s="154"/>
      <c r="CM92" s="155"/>
      <c r="CN92" s="156"/>
      <c r="CO92" s="154"/>
      <c r="CP92" s="154"/>
      <c r="CQ92" s="155"/>
      <c r="CR92" s="155"/>
      <c r="CS92" s="155"/>
      <c r="CT92" s="155"/>
    </row>
    <row r="93" spans="1:100" s="148" customFormat="1" ht="253" customHeight="1">
      <c r="A93" s="1322">
        <v>9</v>
      </c>
      <c r="B93" s="1291" t="s">
        <v>151</v>
      </c>
      <c r="C93" s="1276" t="s">
        <v>365</v>
      </c>
      <c r="D93" s="1314" t="s">
        <v>1150</v>
      </c>
      <c r="E93" s="1314" t="s">
        <v>1151</v>
      </c>
      <c r="F93" s="1314" t="s">
        <v>1152</v>
      </c>
      <c r="G93" s="1276" t="s">
        <v>292</v>
      </c>
      <c r="H93" s="1276">
        <v>365</v>
      </c>
      <c r="I93" s="1279" t="str">
        <f>IF(H93&lt;=0,"",IF(H93&lt;=2,"Muy Baja",IF(H93&lt;=24,"Baja",IF(H93&lt;=500,"Media",IF(H93&lt;=5000,"Alta","Muy Alta")))))</f>
        <v>Media</v>
      </c>
      <c r="J93" s="1282">
        <f>IF(I93="","",IF(I93="Muy Baja",0.2,IF(I93="Baja",0.4,IF(I93="Media",0.6,IF(I93="Alta",0.8,IF(I93="Muy Alta",1,))))))</f>
        <v>0.6</v>
      </c>
      <c r="K93" s="1285" t="s">
        <v>313</v>
      </c>
      <c r="L93" s="1285" t="str">
        <f>IF(NOT(ISERROR(MATCH(K93,'[3]Tabla Impacto'!$B$221:$B$223,0))),'[3]Tabla Impacto'!$F$223&amp;"Por favor no seleccionar los criterios de impacto(Afectación Económica o presupuestal y Pérdida Reputacional)",K93)</f>
        <v xml:space="preserve">     El riesgo afecta la imagen de la entidad a nivel nacional, con efecto publicitarios sostenible a nivel país</v>
      </c>
      <c r="M93" s="1279" t="str">
        <f>IF(OR(K93='Tabla Impacto'!$C$11,K93='Tabla Impacto'!$D$11),"Leve",IF(OR(K93='Tabla Impacto'!$C$12,K93='Tabla Impacto'!$D$12),"Menor",IF(OR(K93='Tabla Impacto'!$C$13,K93='Tabla Impacto'!$D$13),"Moderado",IF(OR(K93='Tabla Impacto'!$C$14,K93='Tabla Impacto'!$D$14),"Mayor",IF(OR(K93='Tabla Impacto'!$C$15,K93='Tabla Impacto'!$D$15),"Catastrófico","")))))</f>
        <v>Catastrófico</v>
      </c>
      <c r="N93" s="1282">
        <f>IF(M93="","",IF(M93="Leve",0.2,IF(M93="Menor",0.4,IF(M93="Moderado",0.6,IF(M93="Mayor",0.8,IF(M93="Catastrófico",1,))))))</f>
        <v>1</v>
      </c>
      <c r="O93" s="1279" t="str">
        <f>IF(OR(AND(I93="Muy Baja",M93="Leve"),AND(I93="Muy Baja",M93="Menor"),AND(I93="Baja",M93="Leve")),"Bajo",IF(OR(AND(I93="Muy baja",M93="Moderado"),AND(I93="Baja",M93="Menor"),AND(I93="Baja",M93="Moderado"),AND(I93="Media",M93="Leve"),AND(I93="Media",M93="Menor"),AND(I93="Media",M93="Moderado"),AND(I93="Alta",M93="Leve"),AND(I93="Alta",M93="Menor")),"Moderado",IF(OR(AND(I93="Muy Baja",M93="Mayor"),AND(I93="Baja",M93="Mayor"),AND(I93="Media",M93="Mayor"),AND(I93="Alta",M93="Moderado"),AND(I93="Alta",M93="Mayor"),AND(I93="Muy Alta",M93="Leve"),AND(I93="Muy Alta",M93="Menor"),AND(I93="Muy Alta",M93="Moderado"),AND(I93="Muy Alta",M93="Mayor")),"Alto",IF(OR(AND(I93="Muy Baja",M93="Catastrófico"),AND(I93="Baja",M93="Catastrófico"),AND(I93="Media",M93="Catastrófico"),AND(I93="Alta",M93="Catastrófico"),AND(I93="Muy Alta",M93="Catastrófico")),"Extremo",""))))</f>
        <v>Extremo</v>
      </c>
      <c r="P93" s="721">
        <v>1</v>
      </c>
      <c r="Q93" s="724" t="s">
        <v>1153</v>
      </c>
      <c r="R93" s="725" t="str">
        <f t="shared" ref="R93:R110" si="57">IF(OR(S93="Preventivo",S93="Detectivo"),"Probabilidad",IF(S93="Correctivo","Impacto",""))</f>
        <v>Probabilidad</v>
      </c>
      <c r="S93" s="726" t="s">
        <v>100</v>
      </c>
      <c r="T93" s="97" t="s">
        <v>316</v>
      </c>
      <c r="U93" s="189" t="str">
        <f t="shared" ref="U93:U110" si="58">IF(AND(S93="Preventivo",T93="Automático"),"50%",IF(AND(S93="Preventivo",T93="Manual"),"40%",IF(AND(S93="Detectivo",T93="Automático"),"40%",IF(AND(S93="Detectivo",T93="Manual"),"30%",IF(AND(S93="Correctivo",T93="Automático"),"35%",IF(AND(S93="Correctivo",T93="Manual"),"25%",""))))))</f>
        <v>40%</v>
      </c>
      <c r="V93" s="97" t="s">
        <v>317</v>
      </c>
      <c r="W93" s="97" t="s">
        <v>337</v>
      </c>
      <c r="X93" s="97" t="s">
        <v>319</v>
      </c>
      <c r="Y93" s="140">
        <f>IFERROR(IF(R93="Probabilidad",(J93-(+J93*U93)),IF(R93="Impacto",J93,"")),"")</f>
        <v>0.36</v>
      </c>
      <c r="Z93" s="113" t="str">
        <f t="shared" ref="Z93:Z110" si="59">IFERROR(IF(Y93="","",IF(Y93&lt;=0.2,"Muy Baja",IF(Y93&lt;=0.4,"Baja",IF(Y93&lt;=0.6,"Media",IF(Y93&lt;=0.8,"Alta","Muy Alta"))))),"")</f>
        <v>Baja</v>
      </c>
      <c r="AA93" s="189">
        <f t="shared" ref="AA93:AA110" si="60">+Y93</f>
        <v>0.36</v>
      </c>
      <c r="AB93" s="113" t="str">
        <f t="shared" ref="AB93:AB110" si="61">IFERROR(IF(AC93="","",IF(AC93&lt;=0.2,"Leve",IF(AC93&lt;=0.4,"Menor",IF(AC93&lt;=0.6,"Moderado",IF(AC93&lt;=0.8,"Mayor","Catastrófico"))))),"")</f>
        <v>Catastrófico</v>
      </c>
      <c r="AC93" s="189">
        <f>IFERROR(IF(R93="Impacto",(N93-(+N93*U93)),IF(R93="Probabilidad",N93,"")),"")</f>
        <v>1</v>
      </c>
      <c r="AD93" s="113" t="str">
        <f t="shared" ref="AD93:AD110" si="62">IFERROR(IF(OR(AND(Z93="Muy Baja",AB93="Leve"),AND(Z93="Muy Baja",AB93="Menor"),AND(Z93="Baja",AB93="Leve")),"Bajo",IF(OR(AND(Z93="Muy baja",AB93="Moderado"),AND(Z93="Baja",AB93="Menor"),AND(Z93="Baja",AB93="Moderado"),AND(Z93="Media",AB93="Leve"),AND(Z93="Media",AB93="Menor"),AND(Z93="Media",AB93="Moderado"),AND(Z93="Alta",AB93="Leve"),AND(Z93="Alta",AB93="Menor")),"Moderado",IF(OR(AND(Z93="Muy Baja",AB93="Mayor"),AND(Z93="Baja",AB93="Mayor"),AND(Z93="Media",AB93="Mayor"),AND(Z93="Alta",AB93="Moderado"),AND(Z93="Alta",AB93="Mayor"),AND(Z93="Muy Alta",AB93="Leve"),AND(Z93="Muy Alta",AB93="Menor"),AND(Z93="Muy Alta",AB93="Moderado"),AND(Z93="Muy Alta",AB93="Mayor")),"Alto",IF(OR(AND(Z93="Muy Baja",AB93="Catastrófico"),AND(Z93="Baja",AB93="Catastrófico"),AND(Z93="Media",AB93="Catastrófico"),AND(Z93="Alta",AB93="Catastrófico"),AND(Z93="Muy Alta",AB93="Catastrófico")),"Extremo","")))),"")</f>
        <v>Extremo</v>
      </c>
      <c r="AE93" s="1270" t="s">
        <v>345</v>
      </c>
      <c r="AF93" s="141"/>
      <c r="AG93" s="142"/>
      <c r="AH93" s="235"/>
      <c r="AI93" s="235"/>
      <c r="AJ93" s="235"/>
      <c r="AK93" s="235"/>
      <c r="AL93" s="235"/>
      <c r="AM93" s="235"/>
      <c r="AN93" s="141"/>
      <c r="AO93" s="141"/>
      <c r="AP93" s="142"/>
      <c r="AQ93" s="681"/>
      <c r="AR93" s="142"/>
      <c r="AS93" s="235"/>
      <c r="AT93" s="235"/>
      <c r="AU93" s="235"/>
      <c r="AV93" s="235"/>
      <c r="AW93" s="235"/>
      <c r="AX93" s="235"/>
      <c r="AY93" s="141"/>
      <c r="AZ93" s="141"/>
      <c r="BA93" s="142"/>
      <c r="BB93" s="141"/>
      <c r="BC93" s="142"/>
      <c r="BD93" s="235"/>
      <c r="BE93" s="235"/>
      <c r="BF93" s="235"/>
      <c r="BG93" s="235"/>
      <c r="BH93" s="235"/>
      <c r="BI93" s="235"/>
      <c r="BJ93" s="141"/>
      <c r="BK93" s="141"/>
      <c r="BL93" s="142"/>
      <c r="BM93" s="382" t="s">
        <v>1154</v>
      </c>
      <c r="BN93" s="372">
        <v>0.5</v>
      </c>
      <c r="BO93" s="274" t="s">
        <v>1155</v>
      </c>
      <c r="BP93" s="371" t="s">
        <v>1160</v>
      </c>
      <c r="BQ93" s="385">
        <v>44927</v>
      </c>
      <c r="BR93" s="385">
        <v>45260</v>
      </c>
      <c r="BS93" s="374">
        <v>1</v>
      </c>
      <c r="BT93" s="715" t="s">
        <v>2452</v>
      </c>
      <c r="BU93" s="762" t="s">
        <v>2450</v>
      </c>
      <c r="BV93" s="718" t="s">
        <v>2451</v>
      </c>
      <c r="BW93" s="141"/>
      <c r="BX93" s="141"/>
      <c r="BY93" s="142"/>
      <c r="BZ93" s="142"/>
      <c r="CA93" s="142"/>
      <c r="CB93" s="142"/>
      <c r="CC93" s="958" t="s">
        <v>3380</v>
      </c>
      <c r="CD93" s="780" t="s">
        <v>3681</v>
      </c>
      <c r="CE93" s="1074" t="s">
        <v>3680</v>
      </c>
      <c r="CF93" s="996" t="s">
        <v>3363</v>
      </c>
      <c r="CG93" s="1002"/>
      <c r="CH93" s="996" t="s">
        <v>3385</v>
      </c>
      <c r="CI93" s="996" t="s">
        <v>3363</v>
      </c>
      <c r="CJ93" s="1002"/>
      <c r="CK93" s="996" t="s">
        <v>3385</v>
      </c>
      <c r="CL93" s="141"/>
      <c r="CM93" s="142"/>
      <c r="CN93" s="143"/>
      <c r="CO93" s="141"/>
      <c r="CP93" s="141"/>
      <c r="CQ93" s="142"/>
      <c r="CR93" s="142"/>
      <c r="CS93" s="142"/>
      <c r="CT93" s="142"/>
      <c r="CU93" s="147"/>
      <c r="CV93" s="147"/>
    </row>
    <row r="94" spans="1:100" s="148" customFormat="1" ht="332" customHeight="1">
      <c r="A94" s="1323"/>
      <c r="B94" s="1292"/>
      <c r="C94" s="1277"/>
      <c r="D94" s="1274"/>
      <c r="E94" s="1274"/>
      <c r="F94" s="1274"/>
      <c r="G94" s="1277"/>
      <c r="H94" s="1277"/>
      <c r="I94" s="1280"/>
      <c r="J94" s="1283"/>
      <c r="K94" s="1286"/>
      <c r="L94" s="1286">
        <f>IF(NOT(ISERROR(MATCH(K94,_xlfn.ANCHORARRAY(F103),0))),J105&amp;"Por favor no seleccionar los criterios de impacto",K94)</f>
        <v>0</v>
      </c>
      <c r="M94" s="1280"/>
      <c r="N94" s="1283"/>
      <c r="O94" s="1280"/>
      <c r="P94" s="371">
        <v>2</v>
      </c>
      <c r="Q94" s="274" t="s">
        <v>3241</v>
      </c>
      <c r="R94" s="139" t="str">
        <f t="shared" si="57"/>
        <v>Impacto</v>
      </c>
      <c r="S94" s="97" t="s">
        <v>327</v>
      </c>
      <c r="T94" s="97" t="s">
        <v>316</v>
      </c>
      <c r="U94" s="189" t="str">
        <f t="shared" si="58"/>
        <v>25%</v>
      </c>
      <c r="V94" s="97" t="s">
        <v>334</v>
      </c>
      <c r="W94" s="97" t="s">
        <v>318</v>
      </c>
      <c r="X94" s="97" t="s">
        <v>319</v>
      </c>
      <c r="Y94" s="140">
        <f>IFERROR(IF(AND(R93="Probabilidad",R94="Probabilidad"),(AA93-(+AA93*U94)),IF(R94="Probabilidad",(J93-(+J93*U94)),IF(R94="Impacto",AA93,""))),"")</f>
        <v>0.36</v>
      </c>
      <c r="Z94" s="113" t="str">
        <f t="shared" si="59"/>
        <v>Baja</v>
      </c>
      <c r="AA94" s="189">
        <f t="shared" si="60"/>
        <v>0.36</v>
      </c>
      <c r="AB94" s="113" t="str">
        <f t="shared" si="61"/>
        <v>Mayor</v>
      </c>
      <c r="AC94" s="189">
        <f>IFERROR(IF(AND(R93="Impacto",R94="Impacto"),(AC93-(+AC93*U94)),IF(R94="Impacto",($N$87-(+$N$87*U94)),IF(R94="Probabilidad",AC93,""))),"")</f>
        <v>0.75</v>
      </c>
      <c r="AD94" s="113" t="str">
        <f t="shared" si="62"/>
        <v>Alto</v>
      </c>
      <c r="AE94" s="1271"/>
      <c r="AF94" s="498" t="s">
        <v>2469</v>
      </c>
      <c r="AG94" s="780" t="s">
        <v>2470</v>
      </c>
      <c r="AH94" s="763"/>
      <c r="AI94" s="498" t="s">
        <v>2471</v>
      </c>
      <c r="AJ94" s="498" t="s">
        <v>2465</v>
      </c>
      <c r="AK94" s="763"/>
      <c r="AL94" s="498" t="s">
        <v>2471</v>
      </c>
      <c r="AM94" s="235"/>
      <c r="AN94" s="154"/>
      <c r="AO94" s="154"/>
      <c r="AP94" s="155"/>
      <c r="AQ94" s="958" t="s">
        <v>3362</v>
      </c>
      <c r="AR94" s="780" t="s">
        <v>3683</v>
      </c>
      <c r="AS94" s="780" t="s">
        <v>3686</v>
      </c>
      <c r="AT94" s="958" t="s">
        <v>3685</v>
      </c>
      <c r="AU94" s="780" t="s">
        <v>3684</v>
      </c>
      <c r="AV94" s="763"/>
      <c r="AW94" s="763" t="s">
        <v>2343</v>
      </c>
      <c r="AX94" s="763" t="s">
        <v>491</v>
      </c>
      <c r="AY94" s="958" t="s">
        <v>3411</v>
      </c>
      <c r="AZ94" s="154"/>
      <c r="BA94" s="142" t="s">
        <v>3410</v>
      </c>
      <c r="BB94" s="154"/>
      <c r="BC94" s="155"/>
      <c r="BD94" s="235"/>
      <c r="BE94" s="235"/>
      <c r="BF94" s="235"/>
      <c r="BG94" s="235"/>
      <c r="BH94" s="235"/>
      <c r="BI94" s="235"/>
      <c r="BJ94" s="154"/>
      <c r="BK94" s="154"/>
      <c r="BL94" s="155"/>
      <c r="BM94" s="274"/>
      <c r="BN94" s="372"/>
      <c r="BO94" s="274"/>
      <c r="BP94" s="371"/>
      <c r="BQ94" s="385"/>
      <c r="BR94" s="385"/>
      <c r="BS94" s="372"/>
      <c r="BT94" s="154"/>
      <c r="BU94" s="155"/>
      <c r="BV94" s="156"/>
      <c r="BW94" s="154"/>
      <c r="BX94" s="154"/>
      <c r="BY94" s="155"/>
      <c r="BZ94" s="155"/>
      <c r="CA94" s="155"/>
      <c r="CB94" s="155"/>
      <c r="CC94" s="154"/>
      <c r="CD94" s="155"/>
      <c r="CE94" s="156"/>
      <c r="CF94" s="154"/>
      <c r="CG94" s="154"/>
      <c r="CH94" s="155"/>
      <c r="CI94" s="155"/>
      <c r="CJ94" s="155"/>
      <c r="CK94" s="155"/>
      <c r="CL94" s="154"/>
      <c r="CM94" s="155"/>
      <c r="CN94" s="156"/>
      <c r="CO94" s="154"/>
      <c r="CP94" s="154"/>
      <c r="CQ94" s="155"/>
      <c r="CR94" s="155"/>
      <c r="CS94" s="155"/>
      <c r="CT94" s="155"/>
    </row>
    <row r="95" spans="1:100" s="148" customFormat="1" ht="19" customHeight="1">
      <c r="A95" s="1323"/>
      <c r="B95" s="1292"/>
      <c r="C95" s="1277"/>
      <c r="D95" s="1274"/>
      <c r="E95" s="1274"/>
      <c r="F95" s="1274"/>
      <c r="G95" s="1277"/>
      <c r="H95" s="1277"/>
      <c r="I95" s="1280"/>
      <c r="J95" s="1283"/>
      <c r="K95" s="1286"/>
      <c r="L95" s="1286">
        <f>IF(NOT(ISERROR(MATCH(K95,_xlfn.ANCHORARRAY(F104),0))),J106&amp;"Por favor no seleccionar los criterios de impacto",K95)</f>
        <v>0</v>
      </c>
      <c r="M95" s="1280"/>
      <c r="N95" s="1283"/>
      <c r="O95" s="1280"/>
      <c r="P95" s="184"/>
      <c r="Q95" s="94"/>
      <c r="R95" s="139" t="str">
        <f t="shared" si="57"/>
        <v/>
      </c>
      <c r="S95" s="97"/>
      <c r="T95" s="97"/>
      <c r="U95" s="189" t="str">
        <f t="shared" si="58"/>
        <v/>
      </c>
      <c r="V95" s="97"/>
      <c r="W95" s="97"/>
      <c r="X95" s="97"/>
      <c r="Y95" s="140" t="str">
        <f>IFERROR(IF(AND(R94="Probabilidad",R95="Probabilidad"),(AA94-(+AA94*U95)),IF(R95="Probabilidad",(J94-(+J94*U95)),IF(R95="Impacto",AA94,""))),"")</f>
        <v/>
      </c>
      <c r="Z95" s="113" t="str">
        <f t="shared" si="59"/>
        <v/>
      </c>
      <c r="AA95" s="189" t="str">
        <f t="shared" si="60"/>
        <v/>
      </c>
      <c r="AB95" s="113" t="str">
        <f t="shared" si="61"/>
        <v/>
      </c>
      <c r="AC95" s="189" t="str">
        <f>IFERROR(IF(AND(R94="Impacto",R95="Impacto"),(AC94-(+AC94*U95)),IF(AND(R94="Probabilidad",R95="Impacto"),(AC93-(+AC93*U95)),IF(R95="Probabilidad",AC94,""))),"")</f>
        <v/>
      </c>
      <c r="AD95" s="113" t="str">
        <f t="shared" si="62"/>
        <v/>
      </c>
      <c r="AE95" s="1271"/>
      <c r="AF95" s="154"/>
      <c r="AG95" s="155"/>
      <c r="AH95" s="235"/>
      <c r="AI95" s="235"/>
      <c r="AJ95" s="235"/>
      <c r="AK95" s="235"/>
      <c r="AL95" s="235"/>
      <c r="AM95" s="235"/>
      <c r="AN95" s="154"/>
      <c r="AO95" s="154"/>
      <c r="AP95" s="155"/>
      <c r="AQ95" s="163"/>
      <c r="AR95" s="155"/>
      <c r="AS95" s="235"/>
      <c r="AT95" s="235"/>
      <c r="AU95" s="235"/>
      <c r="AV95" s="235"/>
      <c r="AW95" s="235"/>
      <c r="AX95" s="235"/>
      <c r="AY95" s="163"/>
      <c r="AZ95" s="154"/>
      <c r="BA95" s="155"/>
      <c r="BB95" s="154"/>
      <c r="BC95" s="155"/>
      <c r="BD95" s="235"/>
      <c r="BE95" s="235"/>
      <c r="BF95" s="235"/>
      <c r="BG95" s="235"/>
      <c r="BH95" s="235"/>
      <c r="BI95" s="235"/>
      <c r="BJ95" s="154"/>
      <c r="BK95" s="154"/>
      <c r="BL95" s="155"/>
      <c r="BM95" s="184"/>
      <c r="BN95" s="224"/>
      <c r="BO95" s="146"/>
      <c r="BP95" s="184"/>
      <c r="BQ95" s="146"/>
      <c r="BR95" s="146"/>
      <c r="BS95" s="146"/>
      <c r="BT95" s="154"/>
      <c r="BU95" s="155"/>
      <c r="BV95" s="156"/>
      <c r="BW95" s="154"/>
      <c r="BX95" s="154"/>
      <c r="BY95" s="155"/>
      <c r="BZ95" s="155"/>
      <c r="CA95" s="155"/>
      <c r="CB95" s="155"/>
      <c r="CC95" s="154"/>
      <c r="CD95" s="155"/>
      <c r="CE95" s="156"/>
      <c r="CF95" s="154"/>
      <c r="CG95" s="154"/>
      <c r="CH95" s="155"/>
      <c r="CI95" s="155"/>
      <c r="CJ95" s="155"/>
      <c r="CK95" s="155"/>
      <c r="CL95" s="154"/>
      <c r="CM95" s="155"/>
      <c r="CN95" s="156"/>
      <c r="CO95" s="154"/>
      <c r="CP95" s="154"/>
      <c r="CQ95" s="155"/>
      <c r="CR95" s="155"/>
      <c r="CS95" s="155"/>
      <c r="CT95" s="155"/>
    </row>
    <row r="96" spans="1:100" s="148" customFormat="1" ht="19" customHeight="1">
      <c r="A96" s="1323"/>
      <c r="B96" s="1292"/>
      <c r="C96" s="1277"/>
      <c r="D96" s="1274"/>
      <c r="E96" s="1274"/>
      <c r="F96" s="1274"/>
      <c r="G96" s="1277"/>
      <c r="H96" s="1277"/>
      <c r="I96" s="1280"/>
      <c r="J96" s="1283"/>
      <c r="K96" s="1286"/>
      <c r="L96" s="1286">
        <f>IF(NOT(ISERROR(MATCH(K96,_xlfn.ANCHORARRAY(F105),0))),J107&amp;"Por favor no seleccionar los criterios de impacto",K96)</f>
        <v>0</v>
      </c>
      <c r="M96" s="1280"/>
      <c r="N96" s="1283"/>
      <c r="O96" s="1280"/>
      <c r="P96" s="184"/>
      <c r="Q96" s="94"/>
      <c r="R96" s="139" t="str">
        <f t="shared" si="57"/>
        <v/>
      </c>
      <c r="S96" s="97"/>
      <c r="T96" s="97"/>
      <c r="U96" s="189" t="str">
        <f t="shared" si="58"/>
        <v/>
      </c>
      <c r="V96" s="97"/>
      <c r="W96" s="97"/>
      <c r="X96" s="97"/>
      <c r="Y96" s="140" t="str">
        <f>IFERROR(IF(AND(R95="Probabilidad",R96="Probabilidad"),(AA95-(+AA95*U96)),IF(R96="Probabilidad",(J95-(+J95*U96)),IF(R96="Impacto",AA95,""))),"")</f>
        <v/>
      </c>
      <c r="Z96" s="113" t="str">
        <f t="shared" si="59"/>
        <v/>
      </c>
      <c r="AA96" s="189" t="str">
        <f t="shared" si="60"/>
        <v/>
      </c>
      <c r="AB96" s="113" t="str">
        <f t="shared" si="61"/>
        <v/>
      </c>
      <c r="AC96" s="189" t="str">
        <f>IFERROR(IF(AND(R95="Impacto",R96="Impacto"),(AC95-(+AC95*U96)),IF(AND(R95="Probabilidad",R96="Impacto"),(AC94-(+AC94*U96)),IF(R96="Probabilidad",AC95,""))),"")</f>
        <v/>
      </c>
      <c r="AD96" s="113" t="str">
        <f t="shared" si="62"/>
        <v/>
      </c>
      <c r="AE96" s="1271"/>
      <c r="AF96" s="154"/>
      <c r="AG96" s="155"/>
      <c r="AH96" s="235"/>
      <c r="AI96" s="235"/>
      <c r="AJ96" s="235"/>
      <c r="AK96" s="235"/>
      <c r="AL96" s="235"/>
      <c r="AM96" s="235"/>
      <c r="AN96" s="154"/>
      <c r="AO96" s="154"/>
      <c r="AP96" s="155"/>
      <c r="AQ96" s="163"/>
      <c r="AR96" s="155"/>
      <c r="AS96" s="235"/>
      <c r="AT96" s="235"/>
      <c r="AU96" s="235"/>
      <c r="AV96" s="235"/>
      <c r="AW96" s="235"/>
      <c r="AX96" s="235"/>
      <c r="AY96" s="154"/>
      <c r="AZ96" s="154"/>
      <c r="BA96" s="155"/>
      <c r="BB96" s="154"/>
      <c r="BC96" s="155"/>
      <c r="BD96" s="235"/>
      <c r="BE96" s="235"/>
      <c r="BF96" s="235"/>
      <c r="BG96" s="235"/>
      <c r="BH96" s="235"/>
      <c r="BI96" s="235"/>
      <c r="BJ96" s="154"/>
      <c r="BK96" s="154"/>
      <c r="BL96" s="155"/>
      <c r="BM96" s="184"/>
      <c r="BN96" s="224"/>
      <c r="BO96" s="146"/>
      <c r="BP96" s="184"/>
      <c r="BQ96" s="146"/>
      <c r="BR96" s="146"/>
      <c r="BS96" s="146"/>
      <c r="BT96" s="154"/>
      <c r="BU96" s="155"/>
      <c r="BV96" s="156"/>
      <c r="BW96" s="154"/>
      <c r="BX96" s="154"/>
      <c r="BY96" s="155"/>
      <c r="BZ96" s="155"/>
      <c r="CA96" s="155"/>
      <c r="CB96" s="155"/>
      <c r="CC96" s="154"/>
      <c r="CD96" s="155"/>
      <c r="CE96" s="156"/>
      <c r="CF96" s="154"/>
      <c r="CG96" s="154"/>
      <c r="CH96" s="155"/>
      <c r="CI96" s="155"/>
      <c r="CJ96" s="155"/>
      <c r="CK96" s="155"/>
      <c r="CL96" s="154"/>
      <c r="CM96" s="155"/>
      <c r="CN96" s="156"/>
      <c r="CO96" s="154"/>
      <c r="CP96" s="154"/>
      <c r="CQ96" s="155"/>
      <c r="CR96" s="155"/>
      <c r="CS96" s="155"/>
      <c r="CT96" s="155"/>
    </row>
    <row r="97" spans="1:100" s="148" customFormat="1" ht="19" customHeight="1">
      <c r="A97" s="1323"/>
      <c r="B97" s="1292"/>
      <c r="C97" s="1277"/>
      <c r="D97" s="1274"/>
      <c r="E97" s="1274"/>
      <c r="F97" s="1274"/>
      <c r="G97" s="1277"/>
      <c r="H97" s="1277"/>
      <c r="I97" s="1280"/>
      <c r="J97" s="1283"/>
      <c r="K97" s="1286"/>
      <c r="L97" s="1286">
        <f>IF(NOT(ISERROR(MATCH(K97,_xlfn.ANCHORARRAY(F106),0))),J108&amp;"Por favor no seleccionar los criterios de impacto",K97)</f>
        <v>0</v>
      </c>
      <c r="M97" s="1280"/>
      <c r="N97" s="1283"/>
      <c r="O97" s="1280"/>
      <c r="P97" s="184"/>
      <c r="Q97" s="94"/>
      <c r="R97" s="139" t="str">
        <f t="shared" si="57"/>
        <v/>
      </c>
      <c r="S97" s="97"/>
      <c r="T97" s="97"/>
      <c r="U97" s="189" t="str">
        <f t="shared" si="58"/>
        <v/>
      </c>
      <c r="V97" s="97"/>
      <c r="W97" s="97"/>
      <c r="X97" s="97"/>
      <c r="Y97" s="140" t="str">
        <f>IFERROR(IF(AND(R96="Probabilidad",R97="Probabilidad"),(AA96-(+AA96*U97)),IF(R97="Probabilidad",(J96-(+J96*U97)),IF(R97="Impacto",AA96,""))),"")</f>
        <v/>
      </c>
      <c r="Z97" s="113" t="str">
        <f t="shared" si="59"/>
        <v/>
      </c>
      <c r="AA97" s="189" t="str">
        <f t="shared" si="60"/>
        <v/>
      </c>
      <c r="AB97" s="113" t="str">
        <f t="shared" si="61"/>
        <v/>
      </c>
      <c r="AC97" s="189" t="str">
        <f>IFERROR(IF(AND(R96="Impacto",R97="Impacto"),(AC96-(+AC96*U97)),IF(AND(R96="Probabilidad",R97="Impacto"),(AC95-(+AC95*U97)),IF(R97="Probabilidad",AC96,""))),"")</f>
        <v/>
      </c>
      <c r="AD97" s="113" t="str">
        <f t="shared" si="62"/>
        <v/>
      </c>
      <c r="AE97" s="1271"/>
      <c r="AF97" s="154"/>
      <c r="AG97" s="155"/>
      <c r="AH97" s="235"/>
      <c r="AI97" s="235"/>
      <c r="AJ97" s="235"/>
      <c r="AK97" s="235"/>
      <c r="AL97" s="235"/>
      <c r="AM97" s="235"/>
      <c r="AN97" s="154"/>
      <c r="AO97" s="154"/>
      <c r="AP97" s="155"/>
      <c r="AQ97" s="163"/>
      <c r="AR97" s="155"/>
      <c r="AS97" s="235"/>
      <c r="AT97" s="235"/>
      <c r="AU97" s="235"/>
      <c r="AV97" s="235"/>
      <c r="AW97" s="235"/>
      <c r="AX97" s="235"/>
      <c r="AY97" s="154"/>
      <c r="AZ97" s="154"/>
      <c r="BA97" s="155"/>
      <c r="BB97" s="154"/>
      <c r="BC97" s="155"/>
      <c r="BD97" s="235"/>
      <c r="BE97" s="235"/>
      <c r="BF97" s="235"/>
      <c r="BG97" s="235"/>
      <c r="BH97" s="235"/>
      <c r="BI97" s="235"/>
      <c r="BJ97" s="154"/>
      <c r="BK97" s="154"/>
      <c r="BL97" s="155"/>
      <c r="BM97" s="184"/>
      <c r="BN97" s="224"/>
      <c r="BO97" s="146"/>
      <c r="BP97" s="184"/>
      <c r="BQ97" s="146"/>
      <c r="BR97" s="146"/>
      <c r="BS97" s="146"/>
      <c r="BT97" s="154"/>
      <c r="BU97" s="155"/>
      <c r="BV97" s="156"/>
      <c r="BW97" s="154"/>
      <c r="BX97" s="154"/>
      <c r="BY97" s="155"/>
      <c r="BZ97" s="155"/>
      <c r="CA97" s="155"/>
      <c r="CB97" s="155"/>
      <c r="CC97" s="154"/>
      <c r="CD97" s="155"/>
      <c r="CE97" s="156"/>
      <c r="CF97" s="154"/>
      <c r="CG97" s="154"/>
      <c r="CH97" s="155"/>
      <c r="CI97" s="155"/>
      <c r="CJ97" s="155"/>
      <c r="CK97" s="155"/>
      <c r="CL97" s="154"/>
      <c r="CM97" s="155"/>
      <c r="CN97" s="156"/>
      <c r="CO97" s="154"/>
      <c r="CP97" s="154"/>
      <c r="CQ97" s="155"/>
      <c r="CR97" s="155"/>
      <c r="CS97" s="155"/>
      <c r="CT97" s="155"/>
    </row>
    <row r="98" spans="1:100" s="148" customFormat="1" ht="19" customHeight="1" thickBot="1">
      <c r="A98" s="1324"/>
      <c r="B98" s="1293"/>
      <c r="C98" s="1278"/>
      <c r="D98" s="1274"/>
      <c r="E98" s="1274"/>
      <c r="F98" s="1274"/>
      <c r="G98" s="1278"/>
      <c r="H98" s="1278"/>
      <c r="I98" s="1281"/>
      <c r="J98" s="1284"/>
      <c r="K98" s="1287"/>
      <c r="L98" s="1287">
        <f>IF(NOT(ISERROR(MATCH(K98,_xlfn.ANCHORARRAY(F107),0))),J109&amp;"Por favor no seleccionar los criterios de impacto",K98)</f>
        <v>0</v>
      </c>
      <c r="M98" s="1281"/>
      <c r="N98" s="1284"/>
      <c r="O98" s="1281"/>
      <c r="P98" s="185"/>
      <c r="Q98" s="95"/>
      <c r="R98" s="153" t="str">
        <f t="shared" si="57"/>
        <v/>
      </c>
      <c r="S98" s="150"/>
      <c r="T98" s="150"/>
      <c r="U98" s="187" t="str">
        <f t="shared" si="58"/>
        <v/>
      </c>
      <c r="V98" s="150"/>
      <c r="W98" s="150"/>
      <c r="X98" s="150"/>
      <c r="Y98" s="151" t="str">
        <f>IFERROR(IF(AND(R97="Probabilidad",R98="Probabilidad"),(AA97-(+AA97*U98)),IF(R98="Probabilidad",(J97-(+J97*U98)),IF(R98="Impacto",AA97,""))),"")</f>
        <v/>
      </c>
      <c r="Z98" s="114" t="str">
        <f t="shared" si="59"/>
        <v/>
      </c>
      <c r="AA98" s="187" t="str">
        <f t="shared" si="60"/>
        <v/>
      </c>
      <c r="AB98" s="114" t="str">
        <f t="shared" si="61"/>
        <v/>
      </c>
      <c r="AC98" s="187" t="str">
        <f>IFERROR(IF(AND(R97="Impacto",R98="Impacto"),(AC97-(+AC97*U98)),IF(AND(R97="Probabilidad",R98="Impacto"),(AC96-(+AC96*U98)),IF(R98="Probabilidad",AC97,""))),"")</f>
        <v/>
      </c>
      <c r="AD98" s="114" t="str">
        <f t="shared" si="62"/>
        <v/>
      </c>
      <c r="AE98" s="1272"/>
      <c r="AF98" s="154"/>
      <c r="AG98" s="155"/>
      <c r="AH98" s="235"/>
      <c r="AI98" s="235"/>
      <c r="AJ98" s="235"/>
      <c r="AK98" s="235"/>
      <c r="AL98" s="235"/>
      <c r="AM98" s="235"/>
      <c r="AN98" s="154"/>
      <c r="AO98" s="154"/>
      <c r="AP98" s="155"/>
      <c r="AQ98" s="163"/>
      <c r="AR98" s="155"/>
      <c r="AS98" s="235"/>
      <c r="AT98" s="235"/>
      <c r="AU98" s="235"/>
      <c r="AV98" s="235"/>
      <c r="AW98" s="235"/>
      <c r="AX98" s="235"/>
      <c r="AY98" s="154"/>
      <c r="AZ98" s="154"/>
      <c r="BA98" s="155"/>
      <c r="BB98" s="154"/>
      <c r="BC98" s="155"/>
      <c r="BD98" s="235"/>
      <c r="BE98" s="235"/>
      <c r="BF98" s="235"/>
      <c r="BG98" s="235"/>
      <c r="BH98" s="235"/>
      <c r="BI98" s="235"/>
      <c r="BJ98" s="154"/>
      <c r="BK98" s="154"/>
      <c r="BL98" s="155"/>
      <c r="BM98" s="184"/>
      <c r="BN98" s="224"/>
      <c r="BO98" s="146"/>
      <c r="BP98" s="184"/>
      <c r="BQ98" s="146"/>
      <c r="BR98" s="146"/>
      <c r="BS98" s="146"/>
      <c r="BT98" s="154"/>
      <c r="BU98" s="155"/>
      <c r="BV98" s="156"/>
      <c r="BW98" s="154"/>
      <c r="BX98" s="154"/>
      <c r="BY98" s="155"/>
      <c r="BZ98" s="155"/>
      <c r="CA98" s="155"/>
      <c r="CB98" s="155"/>
      <c r="CC98" s="154"/>
      <c r="CD98" s="155"/>
      <c r="CE98" s="156"/>
      <c r="CF98" s="154"/>
      <c r="CG98" s="154"/>
      <c r="CH98" s="155"/>
      <c r="CI98" s="155"/>
      <c r="CJ98" s="155"/>
      <c r="CK98" s="155"/>
      <c r="CL98" s="154"/>
      <c r="CM98" s="155"/>
      <c r="CN98" s="156"/>
      <c r="CO98" s="154"/>
      <c r="CP98" s="154"/>
      <c r="CQ98" s="155"/>
      <c r="CR98" s="155"/>
      <c r="CS98" s="155"/>
      <c r="CT98" s="155"/>
    </row>
    <row r="99" spans="1:100" s="148" customFormat="1" ht="348" customHeight="1">
      <c r="A99" s="1322">
        <v>9</v>
      </c>
      <c r="B99" s="1291" t="s">
        <v>151</v>
      </c>
      <c r="C99" s="1276" t="s">
        <v>365</v>
      </c>
      <c r="D99" s="1314" t="s">
        <v>1150</v>
      </c>
      <c r="E99" s="1314" t="s">
        <v>1151</v>
      </c>
      <c r="F99" s="1314" t="s">
        <v>1152</v>
      </c>
      <c r="G99" s="1276" t="s">
        <v>292</v>
      </c>
      <c r="H99" s="1276">
        <v>365</v>
      </c>
      <c r="I99" s="1279" t="str">
        <f>IF(H99&lt;=0,"",IF(H99&lt;=2,"Muy Baja",IF(H99&lt;=24,"Baja",IF(H99&lt;=500,"Media",IF(H99&lt;=5000,"Alta","Muy Alta")))))</f>
        <v>Media</v>
      </c>
      <c r="J99" s="1282">
        <f>IF(I99="","",IF(I99="Muy Baja",0.2,IF(I99="Baja",0.4,IF(I99="Media",0.6,IF(I99="Alta",0.8,IF(I99="Muy Alta",1,))))))</f>
        <v>0.6</v>
      </c>
      <c r="K99" s="1285" t="s">
        <v>313</v>
      </c>
      <c r="L99" s="1285" t="str">
        <f>IF(NOT(ISERROR(MATCH(K99,'[3]Tabla Impacto'!$B$221:$B$223,0))),'[3]Tabla Impacto'!$F$223&amp;"Por favor no seleccionar los criterios de impacto(Afectación Económica o presupuestal y Pérdida Reputacional)",K99)</f>
        <v xml:space="preserve">     El riesgo afecta la imagen de la entidad a nivel nacional, con efecto publicitarios sostenible a nivel país</v>
      </c>
      <c r="M99" s="1279" t="str">
        <f>IF(OR(K99='Tabla Impacto'!$C$11,K99='Tabla Impacto'!$D$11),"Leve",IF(OR(K99='Tabla Impacto'!$C$12,K99='Tabla Impacto'!$D$12),"Menor",IF(OR(K99='Tabla Impacto'!$C$13,K99='Tabla Impacto'!$D$13),"Moderado",IF(OR(K99='Tabla Impacto'!$C$14,K99='Tabla Impacto'!$D$14),"Mayor",IF(OR(K99='Tabla Impacto'!$C$15,K99='Tabla Impacto'!$D$15),"Catastrófico","")))))</f>
        <v>Catastrófico</v>
      </c>
      <c r="N99" s="1282">
        <f>IF(M99="","",IF(M99="Leve",0.2,IF(M99="Menor",0.4,IF(M99="Moderado",0.6,IF(M99="Mayor",0.8,IF(M99="Catastrófico",1,))))))</f>
        <v>1</v>
      </c>
      <c r="O99" s="1279" t="str">
        <f>IF(OR(AND(I99="Muy Baja",M99="Leve"),AND(I99="Muy Baja",M99="Menor"),AND(I99="Baja",M99="Leve")),"Bajo",IF(OR(AND(I99="Muy baja",M99="Moderado"),AND(I99="Baja",M99="Menor"),AND(I99="Baja",M99="Moderado"),AND(I99="Media",M99="Leve"),AND(I99="Media",M99="Menor"),AND(I99="Media",M99="Moderado"),AND(I99="Alta",M99="Leve"),AND(I99="Alta",M99="Menor")),"Moderado",IF(OR(AND(I99="Muy Baja",M99="Mayor"),AND(I99="Baja",M99="Mayor"),AND(I99="Media",M99="Mayor"),AND(I99="Alta",M99="Moderado"),AND(I99="Alta",M99="Mayor"),AND(I99="Muy Alta",M99="Leve"),AND(I99="Muy Alta",M99="Menor"),AND(I99="Muy Alta",M99="Moderado"),AND(I99="Muy Alta",M99="Mayor")),"Alto",IF(OR(AND(I99="Muy Baja",M99="Catastrófico"),AND(I99="Baja",M99="Catastrófico"),AND(I99="Media",M99="Catastrófico"),AND(I99="Alta",M99="Catastrófico"),AND(I99="Muy Alta",M99="Catastrófico")),"Extremo",""))))</f>
        <v>Extremo</v>
      </c>
      <c r="P99" s="721">
        <v>1</v>
      </c>
      <c r="Q99" s="724" t="s">
        <v>1153</v>
      </c>
      <c r="R99" s="725" t="str">
        <f t="shared" si="57"/>
        <v>Probabilidad</v>
      </c>
      <c r="S99" s="726" t="s">
        <v>100</v>
      </c>
      <c r="T99" s="97" t="s">
        <v>316</v>
      </c>
      <c r="U99" s="189" t="str">
        <f t="shared" si="58"/>
        <v>40%</v>
      </c>
      <c r="V99" s="97" t="s">
        <v>317</v>
      </c>
      <c r="W99" s="97" t="s">
        <v>337</v>
      </c>
      <c r="X99" s="97" t="s">
        <v>319</v>
      </c>
      <c r="Y99" s="140">
        <f>IFERROR(IF(R99="Probabilidad",(J99-(+J99*U99)),IF(R99="Impacto",J99,"")),"")</f>
        <v>0.36</v>
      </c>
      <c r="Z99" s="113" t="str">
        <f t="shared" si="59"/>
        <v>Baja</v>
      </c>
      <c r="AA99" s="189">
        <f t="shared" si="60"/>
        <v>0.36</v>
      </c>
      <c r="AB99" s="113" t="str">
        <f t="shared" si="61"/>
        <v>Catastrófico</v>
      </c>
      <c r="AC99" s="189">
        <f>IFERROR(IF(R99="Impacto",(N99-(+N99*U99)),IF(R99="Probabilidad",N99,"")),"")</f>
        <v>1</v>
      </c>
      <c r="AD99" s="113" t="str">
        <f t="shared" si="62"/>
        <v>Extremo</v>
      </c>
      <c r="AE99" s="1270" t="s">
        <v>345</v>
      </c>
      <c r="AF99" s="141"/>
      <c r="AG99" s="142"/>
      <c r="AH99" s="235"/>
      <c r="AI99" s="235"/>
      <c r="AJ99" s="235"/>
      <c r="AK99" s="235"/>
      <c r="AL99" s="235"/>
      <c r="AM99" s="235"/>
      <c r="AN99" s="141"/>
      <c r="AO99" s="141"/>
      <c r="AP99" s="142"/>
      <c r="AQ99" s="681"/>
      <c r="AR99" s="142"/>
      <c r="AS99" s="235"/>
      <c r="AT99" s="235"/>
      <c r="AU99" s="235"/>
      <c r="AV99" s="235"/>
      <c r="AW99" s="235"/>
      <c r="AX99" s="235"/>
      <c r="AY99" s="141"/>
      <c r="AZ99" s="141"/>
      <c r="BA99" s="142"/>
      <c r="BB99" s="141"/>
      <c r="BC99" s="142"/>
      <c r="BD99" s="235"/>
      <c r="BE99" s="235"/>
      <c r="BF99" s="235"/>
      <c r="BG99" s="235"/>
      <c r="BH99" s="235"/>
      <c r="BI99" s="235"/>
      <c r="BJ99" s="141"/>
      <c r="BK99" s="141"/>
      <c r="BL99" s="142"/>
      <c r="BM99" s="382" t="s">
        <v>1154</v>
      </c>
      <c r="BN99" s="372">
        <v>0.5</v>
      </c>
      <c r="BO99" s="274" t="s">
        <v>1155</v>
      </c>
      <c r="BP99" s="371" t="s">
        <v>1161</v>
      </c>
      <c r="BQ99" s="385">
        <v>44927</v>
      </c>
      <c r="BR99" s="385">
        <v>45260</v>
      </c>
      <c r="BS99" s="374">
        <v>1</v>
      </c>
      <c r="BT99" s="154"/>
      <c r="BU99" s="155"/>
      <c r="BV99" s="579"/>
      <c r="BW99" s="141"/>
      <c r="BX99" s="141"/>
      <c r="BY99" s="142"/>
      <c r="BZ99" s="142"/>
      <c r="CA99" s="142"/>
      <c r="CB99" s="142"/>
      <c r="CC99" s="715" t="s">
        <v>3364</v>
      </c>
      <c r="CD99" s="780" t="s">
        <v>4082</v>
      </c>
      <c r="CE99" s="1139" t="s">
        <v>3381</v>
      </c>
      <c r="CF99" s="498"/>
      <c r="CG99" s="141" t="s">
        <v>4080</v>
      </c>
      <c r="CH99" s="772" t="s">
        <v>4083</v>
      </c>
      <c r="CI99" s="498" t="s">
        <v>4081</v>
      </c>
      <c r="CJ99" s="154"/>
      <c r="CK99" s="772" t="s">
        <v>4083</v>
      </c>
      <c r="CL99" s="141"/>
      <c r="CM99" s="142"/>
      <c r="CN99" s="143"/>
      <c r="CO99" s="141"/>
      <c r="CP99" s="141"/>
      <c r="CQ99" s="142"/>
      <c r="CR99" s="142"/>
      <c r="CS99" s="142"/>
      <c r="CT99" s="142"/>
      <c r="CU99" s="147"/>
      <c r="CV99" s="147"/>
    </row>
    <row r="100" spans="1:100" s="148" customFormat="1" ht="341" customHeight="1">
      <c r="A100" s="1323"/>
      <c r="B100" s="1292"/>
      <c r="C100" s="1277"/>
      <c r="D100" s="1274"/>
      <c r="E100" s="1274"/>
      <c r="F100" s="1274"/>
      <c r="G100" s="1277"/>
      <c r="H100" s="1277"/>
      <c r="I100" s="1280"/>
      <c r="J100" s="1283"/>
      <c r="K100" s="1286"/>
      <c r="L100" s="1286">
        <f>IF(NOT(ISERROR(MATCH(K100,_xlfn.ANCHORARRAY(F109),0))),J135&amp;"Por favor no seleccionar los criterios de impacto",K100)</f>
        <v>0</v>
      </c>
      <c r="M100" s="1280"/>
      <c r="N100" s="1283"/>
      <c r="O100" s="1280"/>
      <c r="P100" s="371">
        <v>2</v>
      </c>
      <c r="Q100" s="274" t="s">
        <v>3240</v>
      </c>
      <c r="R100" s="139" t="str">
        <f t="shared" si="57"/>
        <v>Impacto</v>
      </c>
      <c r="S100" s="97" t="s">
        <v>327</v>
      </c>
      <c r="T100" s="97" t="s">
        <v>316</v>
      </c>
      <c r="U100" s="189" t="str">
        <f t="shared" si="58"/>
        <v>25%</v>
      </c>
      <c r="V100" s="97" t="s">
        <v>334</v>
      </c>
      <c r="W100" s="97" t="s">
        <v>318</v>
      </c>
      <c r="X100" s="97" t="s">
        <v>319</v>
      </c>
      <c r="Y100" s="140">
        <f>IFERROR(IF(AND(R99="Probabilidad",R100="Probabilidad"),(AA99-(+AA99*U100)),IF(R100="Probabilidad",(J99-(+J99*U100)),IF(R100="Impacto",AA99,""))),"")</f>
        <v>0.36</v>
      </c>
      <c r="Z100" s="113" t="str">
        <f t="shared" si="59"/>
        <v>Baja</v>
      </c>
      <c r="AA100" s="189">
        <f t="shared" si="60"/>
        <v>0.36</v>
      </c>
      <c r="AB100" s="113" t="str">
        <f t="shared" si="61"/>
        <v>Mayor</v>
      </c>
      <c r="AC100" s="189">
        <f>IFERROR(IF(AND(R99="Impacto",R100="Impacto"),(AC99-(+AC99*U100)),IF(R100="Impacto",($N$87-(+$N$87*U100)),IF(R100="Probabilidad",AC99,""))),"")</f>
        <v>0.75</v>
      </c>
      <c r="AD100" s="113" t="str">
        <f t="shared" si="62"/>
        <v>Alto</v>
      </c>
      <c r="AE100" s="1271"/>
      <c r="AF100" s="498" t="s">
        <v>2466</v>
      </c>
      <c r="AG100" s="780" t="s">
        <v>2467</v>
      </c>
      <c r="AH100" s="783"/>
      <c r="AI100" s="498" t="s">
        <v>2468</v>
      </c>
      <c r="AJ100" s="784" t="s">
        <v>2465</v>
      </c>
      <c r="AK100" s="783"/>
      <c r="AL100" s="498" t="s">
        <v>2468</v>
      </c>
      <c r="AM100" s="536"/>
      <c r="AN100" s="154"/>
      <c r="AO100" s="154"/>
      <c r="AP100" s="155"/>
      <c r="AQ100" s="780" t="s">
        <v>3364</v>
      </c>
      <c r="AR100" s="780" t="s">
        <v>4078</v>
      </c>
      <c r="AS100" s="783"/>
      <c r="AT100" s="772" t="s">
        <v>3365</v>
      </c>
      <c r="AU100" s="783" t="s">
        <v>229</v>
      </c>
      <c r="AV100" s="783"/>
      <c r="AW100" s="772" t="s">
        <v>3365</v>
      </c>
      <c r="AX100" s="783" t="s">
        <v>229</v>
      </c>
      <c r="AY100" s="772" t="s">
        <v>4079</v>
      </c>
      <c r="AZ100" s="154"/>
      <c r="BA100" s="772" t="s">
        <v>4122</v>
      </c>
      <c r="BB100" s="154"/>
      <c r="BC100" s="155"/>
      <c r="BD100" s="536"/>
      <c r="BE100" s="536"/>
      <c r="BF100" s="536"/>
      <c r="BG100" s="536"/>
      <c r="BH100" s="536"/>
      <c r="BI100" s="536"/>
      <c r="BJ100" s="154"/>
      <c r="BK100" s="154"/>
      <c r="BL100" s="155"/>
      <c r="BM100" s="274"/>
      <c r="BN100" s="372"/>
      <c r="BO100" s="274"/>
      <c r="BP100" s="371"/>
      <c r="BQ100" s="385"/>
      <c r="BR100" s="385"/>
      <c r="BS100" s="372"/>
      <c r="BT100" s="154"/>
      <c r="BU100" s="155"/>
      <c r="BV100" s="156"/>
      <c r="BW100" s="154"/>
      <c r="BX100" s="154"/>
      <c r="BY100" s="155"/>
      <c r="BZ100" s="155"/>
      <c r="CA100" s="155"/>
      <c r="CB100" s="155"/>
      <c r="CC100" s="154"/>
      <c r="CD100" s="155"/>
      <c r="CE100" s="156"/>
      <c r="CF100" s="154"/>
      <c r="CG100" s="154"/>
      <c r="CH100" s="155"/>
      <c r="CI100" s="155"/>
      <c r="CJ100" s="155"/>
      <c r="CK100" s="155"/>
      <c r="CL100" s="154"/>
      <c r="CM100" s="155"/>
      <c r="CN100" s="156"/>
      <c r="CO100" s="154"/>
      <c r="CP100" s="154"/>
      <c r="CQ100" s="155"/>
      <c r="CR100" s="155"/>
      <c r="CS100" s="155"/>
      <c r="CT100" s="155"/>
    </row>
    <row r="101" spans="1:100" s="148" customFormat="1" ht="19" customHeight="1">
      <c r="A101" s="1323"/>
      <c r="B101" s="1292"/>
      <c r="C101" s="1277"/>
      <c r="D101" s="1274"/>
      <c r="E101" s="1274"/>
      <c r="F101" s="1274"/>
      <c r="G101" s="1277"/>
      <c r="H101" s="1277"/>
      <c r="I101" s="1280"/>
      <c r="J101" s="1283"/>
      <c r="K101" s="1286"/>
      <c r="L101" s="1286">
        <f>IF(NOT(ISERROR(MATCH(K101,_xlfn.ANCHORARRAY(F110),0))),J136&amp;"Por favor no seleccionar los criterios de impacto",K101)</f>
        <v>0</v>
      </c>
      <c r="M101" s="1280"/>
      <c r="N101" s="1283"/>
      <c r="O101" s="1280"/>
      <c r="P101" s="184"/>
      <c r="Q101" s="94"/>
      <c r="R101" s="139" t="str">
        <f t="shared" si="57"/>
        <v/>
      </c>
      <c r="S101" s="97"/>
      <c r="T101" s="97"/>
      <c r="U101" s="189" t="str">
        <f t="shared" si="58"/>
        <v/>
      </c>
      <c r="V101" s="97"/>
      <c r="W101" s="97"/>
      <c r="X101" s="97"/>
      <c r="Y101" s="140" t="str">
        <f>IFERROR(IF(AND(R100="Probabilidad",R101="Probabilidad"),(AA100-(+AA100*U101)),IF(R101="Probabilidad",(J100-(+J100*U101)),IF(R101="Impacto",AA100,""))),"")</f>
        <v/>
      </c>
      <c r="Z101" s="113" t="str">
        <f t="shared" si="59"/>
        <v/>
      </c>
      <c r="AA101" s="189" t="str">
        <f t="shared" si="60"/>
        <v/>
      </c>
      <c r="AB101" s="113" t="str">
        <f t="shared" si="61"/>
        <v/>
      </c>
      <c r="AC101" s="189" t="str">
        <f>IFERROR(IF(AND(R100="Impacto",R101="Impacto"),(AC100-(+AC100*U101)),IF(AND(R100="Probabilidad",R101="Impacto"),(AC99-(+AC99*U101)),IF(R101="Probabilidad",AC100,""))),"")</f>
        <v/>
      </c>
      <c r="AD101" s="113" t="str">
        <f t="shared" si="62"/>
        <v/>
      </c>
      <c r="AE101" s="1271"/>
      <c r="AF101" s="154"/>
      <c r="AG101" s="155"/>
      <c r="AH101" s="536"/>
      <c r="AI101" s="536"/>
      <c r="AJ101" s="536"/>
      <c r="AK101" s="536"/>
      <c r="AL101" s="536"/>
      <c r="AM101" s="536"/>
      <c r="AN101" s="154"/>
      <c r="AO101" s="154"/>
      <c r="AP101" s="155"/>
      <c r="AQ101" s="163"/>
      <c r="AR101" s="155"/>
      <c r="AS101" s="536"/>
      <c r="AT101" s="536"/>
      <c r="AU101" s="536"/>
      <c r="AV101" s="536"/>
      <c r="AW101" s="536"/>
      <c r="AX101" s="536"/>
      <c r="AY101" s="154"/>
      <c r="AZ101" s="154"/>
      <c r="BA101" s="155"/>
      <c r="BB101" s="154"/>
      <c r="BC101" s="155"/>
      <c r="BD101" s="536"/>
      <c r="BE101" s="536"/>
      <c r="BF101" s="536"/>
      <c r="BG101" s="536"/>
      <c r="BH101" s="536"/>
      <c r="BI101" s="536"/>
      <c r="BJ101" s="154"/>
      <c r="BK101" s="154"/>
      <c r="BL101" s="155"/>
      <c r="BM101" s="184"/>
      <c r="BN101" s="224"/>
      <c r="BO101" s="146"/>
      <c r="BP101" s="184"/>
      <c r="BQ101" s="146"/>
      <c r="BR101" s="146"/>
      <c r="BS101" s="146"/>
      <c r="BT101" s="154"/>
      <c r="BU101" s="155"/>
      <c r="BV101" s="156"/>
      <c r="BW101" s="154"/>
      <c r="BX101" s="154"/>
      <c r="BY101" s="155"/>
      <c r="BZ101" s="155"/>
      <c r="CA101" s="155"/>
      <c r="CB101" s="155"/>
      <c r="CC101" s="154"/>
      <c r="CD101" s="155"/>
      <c r="CE101" s="156"/>
      <c r="CF101" s="154"/>
      <c r="CG101" s="154"/>
      <c r="CH101" s="155"/>
      <c r="CI101" s="155"/>
      <c r="CJ101" s="155"/>
      <c r="CK101" s="155"/>
      <c r="CL101" s="154"/>
      <c r="CM101" s="155"/>
      <c r="CN101" s="156"/>
      <c r="CO101" s="154"/>
      <c r="CP101" s="154"/>
      <c r="CQ101" s="155"/>
      <c r="CR101" s="155"/>
      <c r="CS101" s="155"/>
      <c r="CT101" s="155"/>
    </row>
    <row r="102" spans="1:100" s="148" customFormat="1" ht="19" customHeight="1">
      <c r="A102" s="1323"/>
      <c r="B102" s="1292"/>
      <c r="C102" s="1277"/>
      <c r="D102" s="1274"/>
      <c r="E102" s="1274"/>
      <c r="F102" s="1274"/>
      <c r="G102" s="1277"/>
      <c r="H102" s="1277"/>
      <c r="I102" s="1280"/>
      <c r="J102" s="1283"/>
      <c r="K102" s="1286"/>
      <c r="L102" s="1286">
        <f>IF(NOT(ISERROR(MATCH(K102,_xlfn.ANCHORARRAY(F135),0))),J137&amp;"Por favor no seleccionar los criterios de impacto",K102)</f>
        <v>0</v>
      </c>
      <c r="M102" s="1280"/>
      <c r="N102" s="1283"/>
      <c r="O102" s="1280"/>
      <c r="P102" s="184"/>
      <c r="Q102" s="94"/>
      <c r="R102" s="139" t="str">
        <f t="shared" si="57"/>
        <v/>
      </c>
      <c r="S102" s="97"/>
      <c r="T102" s="97"/>
      <c r="U102" s="189" t="str">
        <f t="shared" si="58"/>
        <v/>
      </c>
      <c r="V102" s="97"/>
      <c r="W102" s="97"/>
      <c r="X102" s="97"/>
      <c r="Y102" s="140" t="str">
        <f>IFERROR(IF(AND(R101="Probabilidad",R102="Probabilidad"),(AA101-(+AA101*U102)),IF(R102="Probabilidad",(J101-(+J101*U102)),IF(R102="Impacto",AA101,""))),"")</f>
        <v/>
      </c>
      <c r="Z102" s="113" t="str">
        <f t="shared" si="59"/>
        <v/>
      </c>
      <c r="AA102" s="189" t="str">
        <f t="shared" si="60"/>
        <v/>
      </c>
      <c r="AB102" s="113" t="str">
        <f t="shared" si="61"/>
        <v/>
      </c>
      <c r="AC102" s="189" t="str">
        <f>IFERROR(IF(AND(R101="Impacto",R102="Impacto"),(AC101-(+AC101*U102)),IF(AND(R101="Probabilidad",R102="Impacto"),(AC100-(+AC100*U102)),IF(R102="Probabilidad",AC101,""))),"")</f>
        <v/>
      </c>
      <c r="AD102" s="113" t="str">
        <f t="shared" si="62"/>
        <v/>
      </c>
      <c r="AE102" s="1271"/>
      <c r="AF102" s="154"/>
      <c r="AG102" s="155"/>
      <c r="AH102" s="536"/>
      <c r="AI102" s="536"/>
      <c r="AJ102" s="536"/>
      <c r="AK102" s="536"/>
      <c r="AL102" s="536"/>
      <c r="AM102" s="536"/>
      <c r="AN102" s="154"/>
      <c r="AO102" s="154"/>
      <c r="AP102" s="155"/>
      <c r="AQ102" s="163"/>
      <c r="AR102" s="155"/>
      <c r="AS102" s="536"/>
      <c r="AT102" s="536"/>
      <c r="AU102" s="536"/>
      <c r="AV102" s="536"/>
      <c r="AW102" s="536"/>
      <c r="AX102" s="536"/>
      <c r="AY102" s="154"/>
      <c r="AZ102" s="154"/>
      <c r="BA102" s="155"/>
      <c r="BB102" s="154"/>
      <c r="BC102" s="155"/>
      <c r="BD102" s="536"/>
      <c r="BE102" s="536"/>
      <c r="BF102" s="536"/>
      <c r="BG102" s="536"/>
      <c r="BH102" s="536"/>
      <c r="BI102" s="536"/>
      <c r="BJ102" s="154"/>
      <c r="BK102" s="154"/>
      <c r="BL102" s="155"/>
      <c r="BM102" s="184"/>
      <c r="BN102" s="224"/>
      <c r="BO102" s="146"/>
      <c r="BP102" s="184"/>
      <c r="BQ102" s="146"/>
      <c r="BR102" s="146"/>
      <c r="BS102" s="146"/>
      <c r="BT102" s="154"/>
      <c r="BU102" s="155"/>
      <c r="BV102" s="156"/>
      <c r="BW102" s="154"/>
      <c r="BX102" s="154"/>
      <c r="BY102" s="155"/>
      <c r="BZ102" s="155"/>
      <c r="CA102" s="155"/>
      <c r="CB102" s="155"/>
      <c r="CC102" s="154"/>
      <c r="CD102" s="155"/>
      <c r="CE102" s="156"/>
      <c r="CF102" s="154"/>
      <c r="CG102" s="154"/>
      <c r="CH102" s="155"/>
      <c r="CI102" s="155"/>
      <c r="CJ102" s="155"/>
      <c r="CK102" s="155"/>
      <c r="CL102" s="154"/>
      <c r="CM102" s="155"/>
      <c r="CN102" s="156"/>
      <c r="CO102" s="154"/>
      <c r="CP102" s="154"/>
      <c r="CQ102" s="155"/>
      <c r="CR102" s="155"/>
      <c r="CS102" s="155"/>
      <c r="CT102" s="155"/>
    </row>
    <row r="103" spans="1:100" s="148" customFormat="1" ht="19" customHeight="1">
      <c r="A103" s="1323"/>
      <c r="B103" s="1292"/>
      <c r="C103" s="1277"/>
      <c r="D103" s="1274"/>
      <c r="E103" s="1274"/>
      <c r="F103" s="1274"/>
      <c r="G103" s="1277"/>
      <c r="H103" s="1277"/>
      <c r="I103" s="1280"/>
      <c r="J103" s="1283"/>
      <c r="K103" s="1286"/>
      <c r="L103" s="1286">
        <f>IF(NOT(ISERROR(MATCH(K103,_xlfn.ANCHORARRAY(F136),0))),J138&amp;"Por favor no seleccionar los criterios de impacto",K103)</f>
        <v>0</v>
      </c>
      <c r="M103" s="1280"/>
      <c r="N103" s="1283"/>
      <c r="O103" s="1280"/>
      <c r="P103" s="184"/>
      <c r="Q103" s="94"/>
      <c r="R103" s="139" t="str">
        <f t="shared" si="57"/>
        <v/>
      </c>
      <c r="S103" s="97"/>
      <c r="T103" s="97"/>
      <c r="U103" s="189" t="str">
        <f t="shared" si="58"/>
        <v/>
      </c>
      <c r="V103" s="97"/>
      <c r="W103" s="97"/>
      <c r="X103" s="97"/>
      <c r="Y103" s="140" t="str">
        <f>IFERROR(IF(AND(R102="Probabilidad",R103="Probabilidad"),(AA102-(+AA102*U103)),IF(R103="Probabilidad",(J102-(+J102*U103)),IF(R103="Impacto",AA102,""))),"")</f>
        <v/>
      </c>
      <c r="Z103" s="113" t="str">
        <f t="shared" si="59"/>
        <v/>
      </c>
      <c r="AA103" s="189" t="str">
        <f t="shared" si="60"/>
        <v/>
      </c>
      <c r="AB103" s="113" t="str">
        <f t="shared" si="61"/>
        <v/>
      </c>
      <c r="AC103" s="189" t="str">
        <f>IFERROR(IF(AND(R102="Impacto",R103="Impacto"),(AC102-(+AC102*U103)),IF(AND(R102="Probabilidad",R103="Impacto"),(AC101-(+AC101*U103)),IF(R103="Probabilidad",AC102,""))),"")</f>
        <v/>
      </c>
      <c r="AD103" s="113" t="str">
        <f t="shared" si="62"/>
        <v/>
      </c>
      <c r="AE103" s="1271"/>
      <c r="AF103" s="154"/>
      <c r="AG103" s="155"/>
      <c r="AH103" s="536"/>
      <c r="AI103" s="536"/>
      <c r="AJ103" s="536"/>
      <c r="AK103" s="536"/>
      <c r="AL103" s="536"/>
      <c r="AM103" s="536"/>
      <c r="AN103" s="154"/>
      <c r="AO103" s="154"/>
      <c r="AP103" s="155"/>
      <c r="AQ103" s="163"/>
      <c r="AR103" s="155"/>
      <c r="AS103" s="536"/>
      <c r="AT103" s="536"/>
      <c r="AU103" s="536"/>
      <c r="AV103" s="536"/>
      <c r="AW103" s="536"/>
      <c r="AX103" s="536"/>
      <c r="AY103" s="154"/>
      <c r="AZ103" s="154"/>
      <c r="BA103" s="155"/>
      <c r="BB103" s="154"/>
      <c r="BC103" s="155"/>
      <c r="BD103" s="536"/>
      <c r="BE103" s="536"/>
      <c r="BF103" s="536"/>
      <c r="BG103" s="536"/>
      <c r="BH103" s="536"/>
      <c r="BI103" s="536"/>
      <c r="BJ103" s="154"/>
      <c r="BK103" s="154"/>
      <c r="BL103" s="155"/>
      <c r="BM103" s="184"/>
      <c r="BN103" s="224"/>
      <c r="BO103" s="146"/>
      <c r="BP103" s="184"/>
      <c r="BQ103" s="146"/>
      <c r="BR103" s="146"/>
      <c r="BS103" s="146"/>
      <c r="BT103" s="154"/>
      <c r="BU103" s="155"/>
      <c r="BV103" s="156"/>
      <c r="BW103" s="154"/>
      <c r="BX103" s="154"/>
      <c r="BY103" s="155"/>
      <c r="BZ103" s="155"/>
      <c r="CA103" s="155"/>
      <c r="CB103" s="155"/>
      <c r="CC103" s="154"/>
      <c r="CD103" s="155"/>
      <c r="CE103" s="156"/>
      <c r="CF103" s="154"/>
      <c r="CG103" s="154"/>
      <c r="CH103" s="155"/>
      <c r="CI103" s="155"/>
      <c r="CJ103" s="155"/>
      <c r="CK103" s="155"/>
      <c r="CL103" s="154"/>
      <c r="CM103" s="155"/>
      <c r="CN103" s="156"/>
      <c r="CO103" s="154"/>
      <c r="CP103" s="154"/>
      <c r="CQ103" s="155"/>
      <c r="CR103" s="155"/>
      <c r="CS103" s="155"/>
      <c r="CT103" s="155"/>
    </row>
    <row r="104" spans="1:100" s="148" customFormat="1" ht="19" customHeight="1" thickBot="1">
      <c r="A104" s="1324"/>
      <c r="B104" s="1293"/>
      <c r="C104" s="1278"/>
      <c r="D104" s="1274"/>
      <c r="E104" s="1274"/>
      <c r="F104" s="1274"/>
      <c r="G104" s="1278"/>
      <c r="H104" s="1278"/>
      <c r="I104" s="1281"/>
      <c r="J104" s="1284"/>
      <c r="K104" s="1287"/>
      <c r="L104" s="1287">
        <f>IF(NOT(ISERROR(MATCH(K104,_xlfn.ANCHORARRAY(F137),0))),J139&amp;"Por favor no seleccionar los criterios de impacto",K104)</f>
        <v>0</v>
      </c>
      <c r="M104" s="1281"/>
      <c r="N104" s="1284"/>
      <c r="O104" s="1281"/>
      <c r="P104" s="185"/>
      <c r="Q104" s="95"/>
      <c r="R104" s="153" t="str">
        <f t="shared" si="57"/>
        <v/>
      </c>
      <c r="S104" s="150"/>
      <c r="T104" s="150"/>
      <c r="U104" s="187" t="str">
        <f t="shared" si="58"/>
        <v/>
      </c>
      <c r="V104" s="150"/>
      <c r="W104" s="150"/>
      <c r="X104" s="150"/>
      <c r="Y104" s="151" t="str">
        <f>IFERROR(IF(AND(R103="Probabilidad",R104="Probabilidad"),(AA103-(+AA103*U104)),IF(R104="Probabilidad",(J103-(+J103*U104)),IF(R104="Impacto",AA103,""))),"")</f>
        <v/>
      </c>
      <c r="Z104" s="114" t="str">
        <f t="shared" si="59"/>
        <v/>
      </c>
      <c r="AA104" s="187" t="str">
        <f t="shared" si="60"/>
        <v/>
      </c>
      <c r="AB104" s="114" t="str">
        <f t="shared" si="61"/>
        <v/>
      </c>
      <c r="AC104" s="187" t="str">
        <f>IFERROR(IF(AND(R103="Impacto",R104="Impacto"),(AC103-(+AC103*U104)),IF(AND(R103="Probabilidad",R104="Impacto"),(AC102-(+AC102*U104)),IF(R104="Probabilidad",AC103,""))),"")</f>
        <v/>
      </c>
      <c r="AD104" s="114" t="str">
        <f t="shared" si="62"/>
        <v/>
      </c>
      <c r="AE104" s="1272"/>
      <c r="AF104" s="154"/>
      <c r="AG104" s="155"/>
      <c r="AH104" s="536"/>
      <c r="AI104" s="536"/>
      <c r="AJ104" s="536"/>
      <c r="AK104" s="536"/>
      <c r="AL104" s="536"/>
      <c r="AM104" s="536"/>
      <c r="AN104" s="154"/>
      <c r="AO104" s="154"/>
      <c r="AP104" s="155"/>
      <c r="AQ104" s="163"/>
      <c r="AR104" s="155"/>
      <c r="AS104" s="536"/>
      <c r="AT104" s="536"/>
      <c r="AU104" s="536"/>
      <c r="AV104" s="536"/>
      <c r="AW104" s="536"/>
      <c r="AX104" s="536"/>
      <c r="AY104" s="154"/>
      <c r="AZ104" s="154"/>
      <c r="BA104" s="155"/>
      <c r="BB104" s="154"/>
      <c r="BC104" s="155"/>
      <c r="BD104" s="536"/>
      <c r="BE104" s="536"/>
      <c r="BF104" s="536"/>
      <c r="BG104" s="536"/>
      <c r="BH104" s="536"/>
      <c r="BI104" s="536"/>
      <c r="BJ104" s="154"/>
      <c r="BK104" s="154"/>
      <c r="BL104" s="155"/>
      <c r="BM104" s="184"/>
      <c r="BN104" s="224"/>
      <c r="BO104" s="146"/>
      <c r="BP104" s="184"/>
      <c r="BQ104" s="146"/>
      <c r="BR104" s="146"/>
      <c r="BS104" s="146"/>
      <c r="BT104" s="154"/>
      <c r="BU104" s="155"/>
      <c r="BV104" s="156"/>
      <c r="BW104" s="154"/>
      <c r="BX104" s="154"/>
      <c r="BY104" s="155"/>
      <c r="BZ104" s="155"/>
      <c r="CA104" s="155"/>
      <c r="CB104" s="155"/>
      <c r="CC104" s="154"/>
      <c r="CD104" s="155"/>
      <c r="CE104" s="156"/>
      <c r="CF104" s="154"/>
      <c r="CG104" s="154"/>
      <c r="CH104" s="155"/>
      <c r="CI104" s="155"/>
      <c r="CJ104" s="155"/>
      <c r="CK104" s="155"/>
      <c r="CL104" s="154"/>
      <c r="CM104" s="155"/>
      <c r="CN104" s="156"/>
      <c r="CO104" s="154"/>
      <c r="CP104" s="154"/>
      <c r="CQ104" s="155"/>
      <c r="CR104" s="155"/>
      <c r="CS104" s="155"/>
      <c r="CT104" s="155"/>
    </row>
    <row r="105" spans="1:100" s="148" customFormat="1" ht="195" customHeight="1">
      <c r="A105" s="1322">
        <v>9</v>
      </c>
      <c r="B105" s="1291" t="s">
        <v>151</v>
      </c>
      <c r="C105" s="1276" t="s">
        <v>365</v>
      </c>
      <c r="D105" s="1314" t="s">
        <v>1150</v>
      </c>
      <c r="E105" s="1314" t="s">
        <v>1151</v>
      </c>
      <c r="F105" s="1314" t="s">
        <v>1152</v>
      </c>
      <c r="G105" s="1276" t="s">
        <v>292</v>
      </c>
      <c r="H105" s="1276">
        <v>365</v>
      </c>
      <c r="I105" s="1279" t="str">
        <f>IF(H105&lt;=0,"",IF(H105&lt;=2,"Muy Baja",IF(H105&lt;=24,"Baja",IF(H105&lt;=500,"Media",IF(H105&lt;=5000,"Alta","Muy Alta")))))</f>
        <v>Media</v>
      </c>
      <c r="J105" s="1282">
        <f>IF(I105="","",IF(I105="Muy Baja",0.2,IF(I105="Baja",0.4,IF(I105="Media",0.6,IF(I105="Alta",0.8,IF(I105="Muy Alta",1,))))))</f>
        <v>0.6</v>
      </c>
      <c r="K105" s="1285" t="s">
        <v>313</v>
      </c>
      <c r="L105" s="1285" t="str">
        <f>IF(NOT(ISERROR(MATCH(K105,'[3]Tabla Impacto'!$B$221:$B$223,0))),'[3]Tabla Impacto'!$F$223&amp;"Por favor no seleccionar los criterios de impacto(Afectación Económica o presupuestal y Pérdida Reputacional)",K105)</f>
        <v xml:space="preserve">     El riesgo afecta la imagen de la entidad a nivel nacional, con efecto publicitarios sostenible a nivel país</v>
      </c>
      <c r="M105" s="1279" t="str">
        <f>IF(OR(K105='Tabla Impacto'!$C$11,K105='Tabla Impacto'!$D$11),"Leve",IF(OR(K105='Tabla Impacto'!$C$12,K105='Tabla Impacto'!$D$12),"Menor",IF(OR(K105='Tabla Impacto'!$C$13,K105='Tabla Impacto'!$D$13),"Moderado",IF(OR(K105='Tabla Impacto'!$C$14,K105='Tabla Impacto'!$D$14),"Mayor",IF(OR(K105='Tabla Impacto'!$C$15,K105='Tabla Impacto'!$D$15),"Catastrófico","")))))</f>
        <v>Catastrófico</v>
      </c>
      <c r="N105" s="1282">
        <f>IF(M105="","",IF(M105="Leve",0.2,IF(M105="Menor",0.4,IF(M105="Moderado",0.6,IF(M105="Mayor",0.8,IF(M105="Catastrófico",1,))))))</f>
        <v>1</v>
      </c>
      <c r="O105" s="1279" t="str">
        <f>IF(OR(AND(I105="Muy Baja",M105="Leve"),AND(I105="Muy Baja",M105="Menor"),AND(I105="Baja",M105="Leve")),"Bajo",IF(OR(AND(I105="Muy baja",M105="Moderado"),AND(I105="Baja",M105="Menor"),AND(I105="Baja",M105="Moderado"),AND(I105="Media",M105="Leve"),AND(I105="Media",M105="Menor"),AND(I105="Media",M105="Moderado"),AND(I105="Alta",M105="Leve"),AND(I105="Alta",M105="Menor")),"Moderado",IF(OR(AND(I105="Muy Baja",M105="Mayor"),AND(I105="Baja",M105="Mayor"),AND(I105="Media",M105="Mayor"),AND(I105="Alta",M105="Moderado"),AND(I105="Alta",M105="Mayor"),AND(I105="Muy Alta",M105="Leve"),AND(I105="Muy Alta",M105="Menor"),AND(I105="Muy Alta",M105="Moderado"),AND(I105="Muy Alta",M105="Mayor")),"Alto",IF(OR(AND(I105="Muy Baja",M105="Catastrófico"),AND(I105="Baja",M105="Catastrófico"),AND(I105="Media",M105="Catastrófico"),AND(I105="Alta",M105="Catastrófico"),AND(I105="Muy Alta",M105="Catastrófico")),"Extremo",""))))</f>
        <v>Extremo</v>
      </c>
      <c r="P105" s="721">
        <v>1</v>
      </c>
      <c r="Q105" s="724" t="s">
        <v>1153</v>
      </c>
      <c r="R105" s="725" t="str">
        <f t="shared" si="57"/>
        <v>Probabilidad</v>
      </c>
      <c r="S105" s="726" t="s">
        <v>100</v>
      </c>
      <c r="T105" s="97" t="s">
        <v>316</v>
      </c>
      <c r="U105" s="189" t="str">
        <f t="shared" si="58"/>
        <v>40%</v>
      </c>
      <c r="V105" s="97" t="s">
        <v>317</v>
      </c>
      <c r="W105" s="97" t="s">
        <v>337</v>
      </c>
      <c r="X105" s="97" t="s">
        <v>319</v>
      </c>
      <c r="Y105" s="140">
        <f>IFERROR(IF(R105="Probabilidad",(J105-(+J105*U105)),IF(R105="Impacto",J105,"")),"")</f>
        <v>0.36</v>
      </c>
      <c r="Z105" s="113" t="str">
        <f t="shared" si="59"/>
        <v>Baja</v>
      </c>
      <c r="AA105" s="189">
        <f t="shared" si="60"/>
        <v>0.36</v>
      </c>
      <c r="AB105" s="113" t="str">
        <f t="shared" si="61"/>
        <v>Catastrófico</v>
      </c>
      <c r="AC105" s="189">
        <f>IFERROR(IF(R105="Impacto",(N105-(+N105*U105)),IF(R105="Probabilidad",N105,"")),"")</f>
        <v>1</v>
      </c>
      <c r="AD105" s="113" t="str">
        <f t="shared" si="62"/>
        <v>Extremo</v>
      </c>
      <c r="AE105" s="1270" t="s">
        <v>345</v>
      </c>
      <c r="AF105" s="141"/>
      <c r="AG105" s="142"/>
      <c r="AH105" s="536"/>
      <c r="AI105" s="536"/>
      <c r="AJ105" s="536"/>
      <c r="AK105" s="536"/>
      <c r="AL105" s="536"/>
      <c r="AM105" s="536"/>
      <c r="AN105" s="141"/>
      <c r="AO105" s="141"/>
      <c r="AP105" s="142"/>
      <c r="AQ105" s="681"/>
      <c r="AR105" s="142"/>
      <c r="AS105" s="536"/>
      <c r="AT105" s="536"/>
      <c r="AU105" s="536"/>
      <c r="AV105" s="536"/>
      <c r="AW105" s="536"/>
      <c r="AX105" s="536"/>
      <c r="AY105" s="141"/>
      <c r="AZ105" s="141"/>
      <c r="BA105" s="142"/>
      <c r="BB105" s="141"/>
      <c r="BC105" s="142"/>
      <c r="BD105" s="536"/>
      <c r="BE105" s="536"/>
      <c r="BF105" s="536"/>
      <c r="BG105" s="536"/>
      <c r="BH105" s="536"/>
      <c r="BI105" s="536"/>
      <c r="BJ105" s="141"/>
      <c r="BK105" s="141"/>
      <c r="BL105" s="142"/>
      <c r="BM105" s="382" t="s">
        <v>1154</v>
      </c>
      <c r="BN105" s="372">
        <v>0.5</v>
      </c>
      <c r="BO105" s="274" t="s">
        <v>1155</v>
      </c>
      <c r="BP105" s="371" t="s">
        <v>1162</v>
      </c>
      <c r="BQ105" s="385">
        <v>44927</v>
      </c>
      <c r="BR105" s="385">
        <v>45260</v>
      </c>
      <c r="BS105" s="374">
        <v>1</v>
      </c>
      <c r="BT105" s="715" t="s">
        <v>2427</v>
      </c>
      <c r="BU105" s="762" t="s">
        <v>2453</v>
      </c>
      <c r="BV105" s="715" t="s">
        <v>2454</v>
      </c>
      <c r="BW105" s="141"/>
      <c r="BX105" s="141"/>
      <c r="BY105" s="142"/>
      <c r="BZ105" s="142"/>
      <c r="CA105" s="142"/>
      <c r="CB105" s="142"/>
      <c r="CC105" s="762" t="s">
        <v>3345</v>
      </c>
      <c r="CD105" s="762" t="s">
        <v>3382</v>
      </c>
      <c r="CE105" s="715" t="s">
        <v>3383</v>
      </c>
      <c r="CF105" s="780" t="s">
        <v>2485</v>
      </c>
      <c r="CG105" s="141"/>
      <c r="CH105" s="780" t="s">
        <v>3384</v>
      </c>
      <c r="CI105" s="780" t="s">
        <v>2485</v>
      </c>
      <c r="CJ105" s="141"/>
      <c r="CK105" s="780" t="s">
        <v>3384</v>
      </c>
      <c r="CL105" s="141"/>
      <c r="CM105" s="142"/>
      <c r="CN105" s="143"/>
      <c r="CO105" s="141"/>
      <c r="CP105" s="141"/>
      <c r="CQ105" s="142"/>
      <c r="CR105" s="142"/>
      <c r="CS105" s="142"/>
      <c r="CT105" s="142"/>
      <c r="CU105" s="147"/>
      <c r="CV105" s="147"/>
    </row>
    <row r="106" spans="1:100" s="148" customFormat="1" ht="155" customHeight="1">
      <c r="A106" s="1323"/>
      <c r="B106" s="1292"/>
      <c r="C106" s="1277"/>
      <c r="D106" s="1274"/>
      <c r="E106" s="1274"/>
      <c r="F106" s="1274"/>
      <c r="G106" s="1277"/>
      <c r="H106" s="1277"/>
      <c r="I106" s="1280"/>
      <c r="J106" s="1283"/>
      <c r="K106" s="1286"/>
      <c r="L106" s="1286">
        <f>IF(NOT(ISERROR(MATCH(K106,_xlfn.ANCHORARRAY(F139),0))),J141&amp;"Por favor no seleccionar los criterios de impacto",K106)</f>
        <v>0</v>
      </c>
      <c r="M106" s="1280"/>
      <c r="N106" s="1283"/>
      <c r="O106" s="1280"/>
      <c r="P106" s="371">
        <v>2</v>
      </c>
      <c r="Q106" s="274" t="s">
        <v>3239</v>
      </c>
      <c r="R106" s="139" t="str">
        <f t="shared" si="57"/>
        <v>Impacto</v>
      </c>
      <c r="S106" s="97" t="s">
        <v>327</v>
      </c>
      <c r="T106" s="97" t="s">
        <v>316</v>
      </c>
      <c r="U106" s="189" t="str">
        <f t="shared" si="58"/>
        <v>25%</v>
      </c>
      <c r="V106" s="97" t="s">
        <v>334</v>
      </c>
      <c r="W106" s="97" t="s">
        <v>318</v>
      </c>
      <c r="X106" s="97" t="s">
        <v>319</v>
      </c>
      <c r="Y106" s="140">
        <f>IFERROR(IF(AND(R105="Probabilidad",R106="Probabilidad"),(AA105-(+AA105*U106)),IF(R106="Probabilidad",(J105-(+J105*U106)),IF(R106="Impacto",AA105,""))),"")</f>
        <v>0.36</v>
      </c>
      <c r="Z106" s="113" t="str">
        <f t="shared" si="59"/>
        <v>Baja</v>
      </c>
      <c r="AA106" s="189">
        <f t="shared" si="60"/>
        <v>0.36</v>
      </c>
      <c r="AB106" s="113" t="str">
        <f t="shared" si="61"/>
        <v>Mayor</v>
      </c>
      <c r="AC106" s="189">
        <f>IFERROR(IF(AND(R105="Impacto",R106="Impacto"),(AC105-(+AC105*U106)),IF(R106="Impacto",($N$87-(+$N$87*U106)),IF(R106="Probabilidad",AC105,""))),"")</f>
        <v>0.75</v>
      </c>
      <c r="AD106" s="113" t="str">
        <f t="shared" si="62"/>
        <v>Alto</v>
      </c>
      <c r="AE106" s="1271"/>
      <c r="AF106" s="498" t="s">
        <v>2427</v>
      </c>
      <c r="AG106" s="780" t="s">
        <v>2463</v>
      </c>
      <c r="AH106" s="783"/>
      <c r="AI106" s="498" t="s">
        <v>2464</v>
      </c>
      <c r="AJ106" s="784" t="s">
        <v>2465</v>
      </c>
      <c r="AK106" s="783"/>
      <c r="AL106" s="498" t="s">
        <v>2464</v>
      </c>
      <c r="AM106" s="536"/>
      <c r="AN106" s="154"/>
      <c r="AO106" s="154"/>
      <c r="AP106" s="155"/>
      <c r="AQ106" s="762" t="s">
        <v>3345</v>
      </c>
      <c r="AR106" s="780" t="s">
        <v>3369</v>
      </c>
      <c r="AS106" s="783"/>
      <c r="AT106" s="780" t="s">
        <v>2464</v>
      </c>
      <c r="AU106" s="772" t="s">
        <v>3370</v>
      </c>
      <c r="AV106" s="783"/>
      <c r="AW106" s="780" t="s">
        <v>2485</v>
      </c>
      <c r="AX106" s="498" t="s">
        <v>3368</v>
      </c>
      <c r="AY106" s="780" t="s">
        <v>2485</v>
      </c>
      <c r="AZ106" s="154"/>
      <c r="BA106" s="780" t="s">
        <v>3409</v>
      </c>
      <c r="BB106" s="154"/>
      <c r="BC106" s="155"/>
      <c r="BD106" s="536"/>
      <c r="BE106" s="536"/>
      <c r="BF106" s="536"/>
      <c r="BG106" s="536"/>
      <c r="BH106" s="536"/>
      <c r="BI106" s="536"/>
      <c r="BJ106" s="154"/>
      <c r="BK106" s="154"/>
      <c r="BL106" s="155"/>
      <c r="BM106" s="274"/>
      <c r="BN106" s="372"/>
      <c r="BO106" s="274"/>
      <c r="BP106" s="371"/>
      <c r="BQ106" s="385"/>
      <c r="BR106" s="385"/>
      <c r="BS106" s="372"/>
      <c r="BT106" s="154"/>
      <c r="BU106" s="155"/>
      <c r="BV106" s="156"/>
      <c r="BW106" s="154"/>
      <c r="BX106" s="154"/>
      <c r="BY106" s="155"/>
      <c r="BZ106" s="155"/>
      <c r="CA106" s="155"/>
      <c r="CB106" s="155"/>
      <c r="CC106" s="154"/>
      <c r="CD106" s="155"/>
      <c r="CE106" s="156"/>
      <c r="CF106" s="154"/>
      <c r="CG106" s="154"/>
      <c r="CH106" s="155"/>
      <c r="CI106" s="155"/>
      <c r="CJ106" s="155"/>
      <c r="CK106" s="155"/>
      <c r="CL106" s="154"/>
      <c r="CM106" s="155"/>
      <c r="CN106" s="156"/>
      <c r="CO106" s="154"/>
      <c r="CP106" s="154"/>
      <c r="CQ106" s="155"/>
      <c r="CR106" s="155"/>
      <c r="CS106" s="155"/>
      <c r="CT106" s="155"/>
    </row>
    <row r="107" spans="1:100" s="148" customFormat="1" ht="19" customHeight="1">
      <c r="A107" s="1323"/>
      <c r="B107" s="1292"/>
      <c r="C107" s="1277"/>
      <c r="D107" s="1274"/>
      <c r="E107" s="1274"/>
      <c r="F107" s="1274"/>
      <c r="G107" s="1277"/>
      <c r="H107" s="1277"/>
      <c r="I107" s="1280"/>
      <c r="J107" s="1283"/>
      <c r="K107" s="1286"/>
      <c r="L107" s="1286">
        <f>IF(NOT(ISERROR(MATCH(K107,_xlfn.ANCHORARRAY(F140),0))),J142&amp;"Por favor no seleccionar los criterios de impacto",K107)</f>
        <v>0</v>
      </c>
      <c r="M107" s="1280"/>
      <c r="N107" s="1283"/>
      <c r="O107" s="1280"/>
      <c r="P107" s="184"/>
      <c r="Q107" s="94"/>
      <c r="R107" s="139" t="str">
        <f t="shared" si="57"/>
        <v/>
      </c>
      <c r="S107" s="97"/>
      <c r="T107" s="97"/>
      <c r="U107" s="189" t="str">
        <f t="shared" si="58"/>
        <v/>
      </c>
      <c r="V107" s="97"/>
      <c r="W107" s="97"/>
      <c r="X107" s="97"/>
      <c r="Y107" s="140" t="str">
        <f>IFERROR(IF(AND(R106="Probabilidad",R107="Probabilidad"),(AA106-(+AA106*U107)),IF(R107="Probabilidad",(J106-(+J106*U107)),IF(R107="Impacto",AA106,""))),"")</f>
        <v/>
      </c>
      <c r="Z107" s="113" t="str">
        <f t="shared" si="59"/>
        <v/>
      </c>
      <c r="AA107" s="189" t="str">
        <f t="shared" si="60"/>
        <v/>
      </c>
      <c r="AB107" s="113" t="str">
        <f t="shared" si="61"/>
        <v/>
      </c>
      <c r="AC107" s="189" t="str">
        <f>IFERROR(IF(AND(R106="Impacto",R107="Impacto"),(AC106-(+AC106*U107)),IF(AND(R106="Probabilidad",R107="Impacto"),(AC105-(+AC105*U107)),IF(R107="Probabilidad",AC106,""))),"")</f>
        <v/>
      </c>
      <c r="AD107" s="113" t="str">
        <f t="shared" si="62"/>
        <v/>
      </c>
      <c r="AE107" s="1271"/>
      <c r="AF107" s="154"/>
      <c r="AG107" s="155"/>
      <c r="AH107" s="536"/>
      <c r="AI107" s="536"/>
      <c r="AJ107" s="536"/>
      <c r="AK107" s="536"/>
      <c r="AL107" s="536"/>
      <c r="AM107" s="536"/>
      <c r="AN107" s="154"/>
      <c r="AO107" s="154"/>
      <c r="AP107" s="155"/>
      <c r="AQ107" s="163"/>
      <c r="AR107" s="155"/>
      <c r="AS107" s="536"/>
      <c r="AT107" s="536"/>
      <c r="AU107" s="536"/>
      <c r="AV107" s="536"/>
      <c r="AW107" s="536"/>
      <c r="AX107" s="536"/>
      <c r="AY107" s="154"/>
      <c r="AZ107" s="154"/>
      <c r="BA107" s="155"/>
      <c r="BB107" s="154"/>
      <c r="BC107" s="155"/>
      <c r="BD107" s="536"/>
      <c r="BE107" s="536"/>
      <c r="BF107" s="536"/>
      <c r="BG107" s="536"/>
      <c r="BH107" s="536"/>
      <c r="BI107" s="536"/>
      <c r="BJ107" s="154"/>
      <c r="BK107" s="154"/>
      <c r="BL107" s="155"/>
      <c r="BM107" s="184"/>
      <c r="BN107" s="224"/>
      <c r="BO107" s="146"/>
      <c r="BP107" s="184"/>
      <c r="BQ107" s="146"/>
      <c r="BR107" s="146"/>
      <c r="BS107" s="146"/>
      <c r="BT107" s="154"/>
      <c r="BU107" s="155"/>
      <c r="BV107" s="156"/>
      <c r="BW107" s="154"/>
      <c r="BX107" s="154"/>
      <c r="BY107" s="155"/>
      <c r="BZ107" s="155"/>
      <c r="CA107" s="155"/>
      <c r="CB107" s="155"/>
      <c r="CC107" s="154"/>
      <c r="CD107" s="155"/>
      <c r="CE107" s="156"/>
      <c r="CF107" s="154"/>
      <c r="CG107" s="154"/>
      <c r="CH107" s="155"/>
      <c r="CI107" s="155"/>
      <c r="CJ107" s="155"/>
      <c r="CK107" s="155"/>
      <c r="CL107" s="154"/>
      <c r="CM107" s="155"/>
      <c r="CN107" s="156"/>
      <c r="CO107" s="154"/>
      <c r="CP107" s="154"/>
      <c r="CQ107" s="155"/>
      <c r="CR107" s="155"/>
      <c r="CS107" s="155"/>
      <c r="CT107" s="155"/>
    </row>
    <row r="108" spans="1:100" s="148" customFormat="1" ht="19" customHeight="1">
      <c r="A108" s="1323"/>
      <c r="B108" s="1292"/>
      <c r="C108" s="1277"/>
      <c r="D108" s="1274"/>
      <c r="E108" s="1274"/>
      <c r="F108" s="1274"/>
      <c r="G108" s="1277"/>
      <c r="H108" s="1277"/>
      <c r="I108" s="1280"/>
      <c r="J108" s="1283"/>
      <c r="K108" s="1286"/>
      <c r="L108" s="1286">
        <f>IF(NOT(ISERROR(MATCH(K108,_xlfn.ANCHORARRAY(F141),0))),J143&amp;"Por favor no seleccionar los criterios de impacto",K108)</f>
        <v>0</v>
      </c>
      <c r="M108" s="1280"/>
      <c r="N108" s="1283"/>
      <c r="O108" s="1280"/>
      <c r="P108" s="184"/>
      <c r="Q108" s="94"/>
      <c r="R108" s="139" t="str">
        <f t="shared" si="57"/>
        <v/>
      </c>
      <c r="S108" s="97"/>
      <c r="T108" s="97"/>
      <c r="U108" s="189" t="str">
        <f t="shared" si="58"/>
        <v/>
      </c>
      <c r="V108" s="97"/>
      <c r="W108" s="97"/>
      <c r="X108" s="97"/>
      <c r="Y108" s="140" t="str">
        <f>IFERROR(IF(AND(R107="Probabilidad",R108="Probabilidad"),(AA107-(+AA107*U108)),IF(R108="Probabilidad",(J107-(+J107*U108)),IF(R108="Impacto",AA107,""))),"")</f>
        <v/>
      </c>
      <c r="Z108" s="113" t="str">
        <f t="shared" si="59"/>
        <v/>
      </c>
      <c r="AA108" s="189" t="str">
        <f t="shared" si="60"/>
        <v/>
      </c>
      <c r="AB108" s="113" t="str">
        <f t="shared" si="61"/>
        <v/>
      </c>
      <c r="AC108" s="189" t="str">
        <f>IFERROR(IF(AND(R107="Impacto",R108="Impacto"),(AC107-(+AC107*U108)),IF(AND(R107="Probabilidad",R108="Impacto"),(AC106-(+AC106*U108)),IF(R108="Probabilidad",AC107,""))),"")</f>
        <v/>
      </c>
      <c r="AD108" s="113" t="str">
        <f t="shared" si="62"/>
        <v/>
      </c>
      <c r="AE108" s="1271"/>
      <c r="AF108" s="154"/>
      <c r="AG108" s="155"/>
      <c r="AH108" s="536"/>
      <c r="AI108" s="536"/>
      <c r="AJ108" s="536"/>
      <c r="AK108" s="536"/>
      <c r="AL108" s="536"/>
      <c r="AM108" s="536"/>
      <c r="AN108" s="154"/>
      <c r="AO108" s="154"/>
      <c r="AP108" s="155"/>
      <c r="AQ108" s="163"/>
      <c r="AR108" s="155"/>
      <c r="AS108" s="536"/>
      <c r="AT108" s="536"/>
      <c r="AU108" s="536"/>
      <c r="AV108" s="536"/>
      <c r="AW108" s="536"/>
      <c r="AX108" s="536"/>
      <c r="AY108" s="154"/>
      <c r="AZ108" s="154"/>
      <c r="BA108" s="155"/>
      <c r="BB108" s="154"/>
      <c r="BC108" s="155"/>
      <c r="BD108" s="536"/>
      <c r="BE108" s="536"/>
      <c r="BF108" s="536"/>
      <c r="BG108" s="536"/>
      <c r="BH108" s="536"/>
      <c r="BI108" s="536"/>
      <c r="BJ108" s="154"/>
      <c r="BK108" s="154"/>
      <c r="BL108" s="155"/>
      <c r="BM108" s="184"/>
      <c r="BN108" s="224"/>
      <c r="BO108" s="146"/>
      <c r="BP108" s="184"/>
      <c r="BQ108" s="146"/>
      <c r="BR108" s="146"/>
      <c r="BS108" s="146"/>
      <c r="BT108" s="154"/>
      <c r="BU108" s="155"/>
      <c r="BV108" s="156"/>
      <c r="BW108" s="154"/>
      <c r="BX108" s="154"/>
      <c r="BY108" s="155"/>
      <c r="BZ108" s="155"/>
      <c r="CA108" s="155"/>
      <c r="CB108" s="155"/>
      <c r="CC108" s="154"/>
      <c r="CD108" s="155"/>
      <c r="CE108" s="156"/>
      <c r="CF108" s="154"/>
      <c r="CG108" s="154"/>
      <c r="CH108" s="155"/>
      <c r="CI108" s="155"/>
      <c r="CJ108" s="155"/>
      <c r="CK108" s="155"/>
      <c r="CL108" s="154"/>
      <c r="CM108" s="155"/>
      <c r="CN108" s="156"/>
      <c r="CO108" s="154"/>
      <c r="CP108" s="154"/>
      <c r="CQ108" s="155"/>
      <c r="CR108" s="155"/>
      <c r="CS108" s="155"/>
      <c r="CT108" s="155"/>
    </row>
    <row r="109" spans="1:100" s="148" customFormat="1" ht="19" customHeight="1">
      <c r="A109" s="1323"/>
      <c r="B109" s="1292"/>
      <c r="C109" s="1277"/>
      <c r="D109" s="1274"/>
      <c r="E109" s="1274"/>
      <c r="F109" s="1274"/>
      <c r="G109" s="1277"/>
      <c r="H109" s="1277"/>
      <c r="I109" s="1280"/>
      <c r="J109" s="1283"/>
      <c r="K109" s="1286"/>
      <c r="L109" s="1286">
        <f>IF(NOT(ISERROR(MATCH(K109,_xlfn.ANCHORARRAY(F142),0))),J144&amp;"Por favor no seleccionar los criterios de impacto",K109)</f>
        <v>0</v>
      </c>
      <c r="M109" s="1280"/>
      <c r="N109" s="1283"/>
      <c r="O109" s="1280"/>
      <c r="P109" s="184"/>
      <c r="Q109" s="94"/>
      <c r="R109" s="139" t="str">
        <f t="shared" si="57"/>
        <v/>
      </c>
      <c r="S109" s="97"/>
      <c r="T109" s="97"/>
      <c r="U109" s="189" t="str">
        <f t="shared" si="58"/>
        <v/>
      </c>
      <c r="V109" s="97"/>
      <c r="W109" s="97"/>
      <c r="X109" s="97"/>
      <c r="Y109" s="140" t="str">
        <f>IFERROR(IF(AND(R108="Probabilidad",R109="Probabilidad"),(AA108-(+AA108*U109)),IF(R109="Probabilidad",(J108-(+J108*U109)),IF(R109="Impacto",AA108,""))),"")</f>
        <v/>
      </c>
      <c r="Z109" s="113" t="str">
        <f t="shared" si="59"/>
        <v/>
      </c>
      <c r="AA109" s="189" t="str">
        <f t="shared" si="60"/>
        <v/>
      </c>
      <c r="AB109" s="113" t="str">
        <f t="shared" si="61"/>
        <v/>
      </c>
      <c r="AC109" s="189" t="str">
        <f>IFERROR(IF(AND(R108="Impacto",R109="Impacto"),(AC108-(+AC108*U109)),IF(AND(R108="Probabilidad",R109="Impacto"),(AC107-(+AC107*U109)),IF(R109="Probabilidad",AC108,""))),"")</f>
        <v/>
      </c>
      <c r="AD109" s="113" t="str">
        <f t="shared" si="62"/>
        <v/>
      </c>
      <c r="AE109" s="1271"/>
      <c r="AF109" s="154"/>
      <c r="AG109" s="155"/>
      <c r="AH109" s="536"/>
      <c r="AI109" s="536"/>
      <c r="AJ109" s="536"/>
      <c r="AK109" s="536"/>
      <c r="AL109" s="536"/>
      <c r="AM109" s="536"/>
      <c r="AN109" s="154"/>
      <c r="AO109" s="154"/>
      <c r="AP109" s="155"/>
      <c r="AQ109" s="163"/>
      <c r="AR109" s="155"/>
      <c r="AS109" s="536"/>
      <c r="AT109" s="536"/>
      <c r="AU109" s="536"/>
      <c r="AV109" s="536"/>
      <c r="AW109" s="536"/>
      <c r="AX109" s="536"/>
      <c r="AY109" s="154"/>
      <c r="AZ109" s="154"/>
      <c r="BA109" s="155"/>
      <c r="BB109" s="154"/>
      <c r="BC109" s="155"/>
      <c r="BD109" s="536"/>
      <c r="BE109" s="536"/>
      <c r="BF109" s="536"/>
      <c r="BG109" s="536"/>
      <c r="BH109" s="536"/>
      <c r="BI109" s="536"/>
      <c r="BJ109" s="154"/>
      <c r="BK109" s="154"/>
      <c r="BL109" s="155"/>
      <c r="BM109" s="184"/>
      <c r="BN109" s="224"/>
      <c r="BO109" s="146"/>
      <c r="BP109" s="184"/>
      <c r="BQ109" s="146"/>
      <c r="BR109" s="146"/>
      <c r="BS109" s="146"/>
      <c r="BT109" s="154"/>
      <c r="BU109" s="155"/>
      <c r="BV109" s="156"/>
      <c r="BW109" s="154"/>
      <c r="BX109" s="154"/>
      <c r="BY109" s="155"/>
      <c r="BZ109" s="155"/>
      <c r="CA109" s="155"/>
      <c r="CB109" s="155"/>
      <c r="CC109" s="154"/>
      <c r="CD109" s="155"/>
      <c r="CE109" s="156"/>
      <c r="CF109" s="154"/>
      <c r="CG109" s="154"/>
      <c r="CH109" s="155"/>
      <c r="CI109" s="155"/>
      <c r="CJ109" s="155"/>
      <c r="CK109" s="155"/>
      <c r="CL109" s="154"/>
      <c r="CM109" s="155"/>
      <c r="CN109" s="156"/>
      <c r="CO109" s="154"/>
      <c r="CP109" s="154"/>
      <c r="CQ109" s="155"/>
      <c r="CR109" s="155"/>
      <c r="CS109" s="155"/>
      <c r="CT109" s="155"/>
    </row>
    <row r="110" spans="1:100" s="148" customFormat="1" ht="19" customHeight="1" thickBot="1">
      <c r="A110" s="1324"/>
      <c r="B110" s="1293"/>
      <c r="C110" s="1278"/>
      <c r="D110" s="1274"/>
      <c r="E110" s="1274"/>
      <c r="F110" s="1274"/>
      <c r="G110" s="1278"/>
      <c r="H110" s="1278"/>
      <c r="I110" s="1281"/>
      <c r="J110" s="1284"/>
      <c r="K110" s="1287"/>
      <c r="L110" s="1287">
        <f>IF(NOT(ISERROR(MATCH(K110,_xlfn.ANCHORARRAY(F143),0))),J145&amp;"Por favor no seleccionar los criterios de impacto",K110)</f>
        <v>0</v>
      </c>
      <c r="M110" s="1281"/>
      <c r="N110" s="1284"/>
      <c r="O110" s="1281"/>
      <c r="P110" s="185"/>
      <c r="Q110" s="95"/>
      <c r="R110" s="153" t="str">
        <f t="shared" si="57"/>
        <v/>
      </c>
      <c r="S110" s="150"/>
      <c r="T110" s="150"/>
      <c r="U110" s="187" t="str">
        <f t="shared" si="58"/>
        <v/>
      </c>
      <c r="V110" s="150"/>
      <c r="W110" s="150"/>
      <c r="X110" s="150"/>
      <c r="Y110" s="151" t="str">
        <f>IFERROR(IF(AND(R109="Probabilidad",R110="Probabilidad"),(AA109-(+AA109*U110)),IF(R110="Probabilidad",(J109-(+J109*U110)),IF(R110="Impacto",AA109,""))),"")</f>
        <v/>
      </c>
      <c r="Z110" s="114" t="str">
        <f t="shared" si="59"/>
        <v/>
      </c>
      <c r="AA110" s="187" t="str">
        <f t="shared" si="60"/>
        <v/>
      </c>
      <c r="AB110" s="114" t="str">
        <f t="shared" si="61"/>
        <v/>
      </c>
      <c r="AC110" s="187" t="str">
        <f>IFERROR(IF(AND(R109="Impacto",R110="Impacto"),(AC109-(+AC109*U110)),IF(AND(R109="Probabilidad",R110="Impacto"),(AC108-(+AC108*U110)),IF(R110="Probabilidad",AC109,""))),"")</f>
        <v/>
      </c>
      <c r="AD110" s="114" t="str">
        <f t="shared" si="62"/>
        <v/>
      </c>
      <c r="AE110" s="1272"/>
      <c r="AF110" s="154"/>
      <c r="AG110" s="155"/>
      <c r="AH110" s="536"/>
      <c r="AI110" s="536"/>
      <c r="AJ110" s="536"/>
      <c r="AK110" s="536"/>
      <c r="AL110" s="536"/>
      <c r="AM110" s="536"/>
      <c r="AN110" s="154"/>
      <c r="AO110" s="154"/>
      <c r="AP110" s="155"/>
      <c r="AQ110" s="163"/>
      <c r="AR110" s="155"/>
      <c r="AS110" s="536"/>
      <c r="AT110" s="536"/>
      <c r="AU110" s="536"/>
      <c r="AV110" s="536"/>
      <c r="AW110" s="536"/>
      <c r="AX110" s="536"/>
      <c r="AY110" s="154"/>
      <c r="AZ110" s="154"/>
      <c r="BA110" s="155"/>
      <c r="BB110" s="154"/>
      <c r="BC110" s="155"/>
      <c r="BD110" s="536"/>
      <c r="BE110" s="536"/>
      <c r="BF110" s="536"/>
      <c r="BG110" s="536"/>
      <c r="BH110" s="536"/>
      <c r="BI110" s="536"/>
      <c r="BJ110" s="154"/>
      <c r="BK110" s="154"/>
      <c r="BL110" s="155"/>
      <c r="BM110" s="184"/>
      <c r="BN110" s="224"/>
      <c r="BO110" s="146"/>
      <c r="BP110" s="184"/>
      <c r="BQ110" s="146"/>
      <c r="BR110" s="146"/>
      <c r="BS110" s="146"/>
      <c r="BT110" s="154"/>
      <c r="BU110" s="155"/>
      <c r="BV110" s="156"/>
      <c r="BW110" s="154"/>
      <c r="BX110" s="154"/>
      <c r="BY110" s="155"/>
      <c r="BZ110" s="155"/>
      <c r="CA110" s="155"/>
      <c r="CB110" s="155"/>
      <c r="CC110" s="154"/>
      <c r="CD110" s="155"/>
      <c r="CE110" s="156"/>
      <c r="CF110" s="154"/>
      <c r="CG110" s="154"/>
      <c r="CH110" s="155"/>
      <c r="CI110" s="155"/>
      <c r="CJ110" s="155"/>
      <c r="CK110" s="155"/>
      <c r="CL110" s="154"/>
      <c r="CM110" s="155"/>
      <c r="CN110" s="156"/>
      <c r="CO110" s="154"/>
      <c r="CP110" s="154"/>
      <c r="CQ110" s="155"/>
      <c r="CR110" s="155"/>
      <c r="CS110" s="155"/>
      <c r="CT110" s="155"/>
    </row>
    <row r="111" spans="1:100" s="148" customFormat="1" ht="316" customHeight="1">
      <c r="A111" s="1322">
        <v>9</v>
      </c>
      <c r="B111" s="1291" t="s">
        <v>151</v>
      </c>
      <c r="C111" s="1276" t="s">
        <v>365</v>
      </c>
      <c r="D111" s="1314" t="s">
        <v>1150</v>
      </c>
      <c r="E111" s="1314" t="s">
        <v>1151</v>
      </c>
      <c r="F111" s="1314" t="s">
        <v>1152</v>
      </c>
      <c r="G111" s="1276" t="s">
        <v>292</v>
      </c>
      <c r="H111" s="1276">
        <v>365</v>
      </c>
      <c r="I111" s="1279" t="str">
        <f>IF(H111&lt;=0,"",IF(H111&lt;=2,"Muy Baja",IF(H111&lt;=24,"Baja",IF(H111&lt;=500,"Media",IF(H111&lt;=5000,"Alta","Muy Alta")))))</f>
        <v>Media</v>
      </c>
      <c r="J111" s="1282">
        <f>IF(I111="","",IF(I111="Muy Baja",0.2,IF(I111="Baja",0.4,IF(I111="Media",0.6,IF(I111="Alta",0.8,IF(I111="Muy Alta",1,))))))</f>
        <v>0.6</v>
      </c>
      <c r="K111" s="1285" t="s">
        <v>313</v>
      </c>
      <c r="L111" s="1285" t="str">
        <f>IF(NOT(ISERROR(MATCH(K111,'[3]Tabla Impacto'!$B$221:$B$223,0))),'[3]Tabla Impacto'!$F$223&amp;"Por favor no seleccionar los criterios de impacto(Afectación Económica o presupuestal y Pérdida Reputacional)",K111)</f>
        <v xml:space="preserve">     El riesgo afecta la imagen de la entidad a nivel nacional, con efecto publicitarios sostenible a nivel país</v>
      </c>
      <c r="M111" s="1279" t="str">
        <f>IF(OR(K111='Tabla Impacto'!$C$11,K111='Tabla Impacto'!$D$11),"Leve",IF(OR(K111='Tabla Impacto'!$C$12,K111='Tabla Impacto'!$D$12),"Menor",IF(OR(K111='Tabla Impacto'!$C$13,K111='Tabla Impacto'!$D$13),"Moderado",IF(OR(K111='Tabla Impacto'!$C$14,K111='Tabla Impacto'!$D$14),"Mayor",IF(OR(K111='Tabla Impacto'!$C$15,K111='Tabla Impacto'!$D$15),"Catastrófico","")))))</f>
        <v>Catastrófico</v>
      </c>
      <c r="N111" s="1282">
        <f>IF(M111="","",IF(M111="Leve",0.2,IF(M111="Menor",0.4,IF(M111="Moderado",0.6,IF(M111="Mayor",0.8,IF(M111="Catastrófico",1,))))))</f>
        <v>1</v>
      </c>
      <c r="O111" s="1279" t="str">
        <f>IF(OR(AND(I111="Muy Baja",M111="Leve"),AND(I111="Muy Baja",M111="Menor"),AND(I111="Baja",M111="Leve")),"Bajo",IF(OR(AND(I111="Muy baja",M111="Moderado"),AND(I111="Baja",M111="Menor"),AND(I111="Baja",M111="Moderado"),AND(I111="Media",M111="Leve"),AND(I111="Media",M111="Menor"),AND(I111="Media",M111="Moderado"),AND(I111="Alta",M111="Leve"),AND(I111="Alta",M111="Menor")),"Moderado",IF(OR(AND(I111="Muy Baja",M111="Mayor"),AND(I111="Baja",M111="Mayor"),AND(I111="Media",M111="Mayor"),AND(I111="Alta",M111="Moderado"),AND(I111="Alta",M111="Mayor"),AND(I111="Muy Alta",M111="Leve"),AND(I111="Muy Alta",M111="Menor"),AND(I111="Muy Alta",M111="Moderado"),AND(I111="Muy Alta",M111="Mayor")),"Alto",IF(OR(AND(I111="Muy Baja",M111="Catastrófico"),AND(I111="Baja",M111="Catastrófico"),AND(I111="Media",M111="Catastrófico"),AND(I111="Alta",M111="Catastrófico"),AND(I111="Muy Alta",M111="Catastrófico")),"Extremo",""))))</f>
        <v>Extremo</v>
      </c>
      <c r="P111" s="721">
        <v>1</v>
      </c>
      <c r="Q111" s="724" t="s">
        <v>1153</v>
      </c>
      <c r="R111" s="725" t="str">
        <f t="shared" ref="R111:R125" si="63">IF(OR(S111="Preventivo",S111="Detectivo"),"Probabilidad",IF(S111="Correctivo","Impacto",""))</f>
        <v>Probabilidad</v>
      </c>
      <c r="S111" s="726" t="s">
        <v>100</v>
      </c>
      <c r="T111" s="97" t="s">
        <v>316</v>
      </c>
      <c r="U111" s="189" t="str">
        <f t="shared" ref="U111:U125" si="64">IF(AND(S111="Preventivo",T111="Automático"),"50%",IF(AND(S111="Preventivo",T111="Manual"),"40%",IF(AND(S111="Detectivo",T111="Automático"),"40%",IF(AND(S111="Detectivo",T111="Manual"),"30%",IF(AND(S111="Correctivo",T111="Automático"),"35%",IF(AND(S111="Correctivo",T111="Manual"),"25%",""))))))</f>
        <v>40%</v>
      </c>
      <c r="V111" s="97" t="s">
        <v>317</v>
      </c>
      <c r="W111" s="97" t="s">
        <v>337</v>
      </c>
      <c r="X111" s="97" t="s">
        <v>319</v>
      </c>
      <c r="Y111" s="140">
        <f>IFERROR(IF(R111="Probabilidad",(J111-(+J111*U111)),IF(R111="Impacto",J111,"")),"")</f>
        <v>0.36</v>
      </c>
      <c r="Z111" s="113" t="str">
        <f t="shared" ref="Z111:Z122" si="65">IFERROR(IF(Y111="","",IF(Y111&lt;=0.2,"Muy Baja",IF(Y111&lt;=0.4,"Baja",IF(Y111&lt;=0.6,"Media",IF(Y111&lt;=0.8,"Alta","Muy Alta"))))),"")</f>
        <v>Baja</v>
      </c>
      <c r="AA111" s="189">
        <f t="shared" ref="AA111:AA122" si="66">+Y111</f>
        <v>0.36</v>
      </c>
      <c r="AB111" s="113" t="str">
        <f t="shared" ref="AB111:AB122" si="67">IFERROR(IF(AC111="","",IF(AC111&lt;=0.2,"Leve",IF(AC111&lt;=0.4,"Menor",IF(AC111&lt;=0.6,"Moderado",IF(AC111&lt;=0.8,"Mayor","Catastrófico"))))),"")</f>
        <v>Catastrófico</v>
      </c>
      <c r="AC111" s="189">
        <f>IFERROR(IF(R111="Impacto",(N111-(+N111*U111)),IF(R111="Probabilidad",N111,"")),"")</f>
        <v>1</v>
      </c>
      <c r="AD111" s="113" t="str">
        <f t="shared" ref="AD111:AD122" si="68">IFERROR(IF(OR(AND(Z111="Muy Baja",AB111="Leve"),AND(Z111="Muy Baja",AB111="Menor"),AND(Z111="Baja",AB111="Leve")),"Bajo",IF(OR(AND(Z111="Muy baja",AB111="Moderado"),AND(Z111="Baja",AB111="Menor"),AND(Z111="Baja",AB111="Moderado"),AND(Z111="Media",AB111="Leve"),AND(Z111="Media",AB111="Menor"),AND(Z111="Media",AB111="Moderado"),AND(Z111="Alta",AB111="Leve"),AND(Z111="Alta",AB111="Menor")),"Moderado",IF(OR(AND(Z111="Muy Baja",AB111="Mayor"),AND(Z111="Baja",AB111="Mayor"),AND(Z111="Media",AB111="Mayor"),AND(Z111="Alta",AB111="Moderado"),AND(Z111="Alta",AB111="Mayor"),AND(Z111="Muy Alta",AB111="Leve"),AND(Z111="Muy Alta",AB111="Menor"),AND(Z111="Muy Alta",AB111="Moderado"),AND(Z111="Muy Alta",AB111="Mayor")),"Alto",IF(OR(AND(Z111="Muy Baja",AB111="Catastrófico"),AND(Z111="Baja",AB111="Catastrófico"),AND(Z111="Media",AB111="Catastrófico"),AND(Z111="Alta",AB111="Catastrófico"),AND(Z111="Muy Alta",AB111="Catastrófico")),"Extremo","")))),"")</f>
        <v>Extremo</v>
      </c>
      <c r="AE111" s="1270" t="s">
        <v>345</v>
      </c>
      <c r="AF111" s="141"/>
      <c r="AG111" s="142"/>
      <c r="AH111" s="536"/>
      <c r="AI111" s="536"/>
      <c r="AJ111" s="536"/>
      <c r="AK111" s="536"/>
      <c r="AL111" s="536"/>
      <c r="AM111" s="536"/>
      <c r="AN111" s="141"/>
      <c r="AO111" s="141"/>
      <c r="AP111" s="142"/>
      <c r="AQ111" s="681"/>
      <c r="AR111" s="142"/>
      <c r="AS111" s="536"/>
      <c r="AT111" s="536"/>
      <c r="AU111" s="536"/>
      <c r="AV111" s="536"/>
      <c r="AW111" s="536"/>
      <c r="AX111" s="536"/>
      <c r="AY111" s="141"/>
      <c r="AZ111" s="141"/>
      <c r="BA111" s="142"/>
      <c r="BB111" s="141"/>
      <c r="BC111" s="142"/>
      <c r="BD111" s="536"/>
      <c r="BE111" s="536"/>
      <c r="BF111" s="536"/>
      <c r="BG111" s="536"/>
      <c r="BH111" s="536"/>
      <c r="BI111" s="536"/>
      <c r="BJ111" s="141"/>
      <c r="BK111" s="141"/>
      <c r="BL111" s="142"/>
      <c r="BM111" s="382" t="s">
        <v>1154</v>
      </c>
      <c r="BN111" s="372">
        <v>0.5</v>
      </c>
      <c r="BO111" s="274" t="s">
        <v>1155</v>
      </c>
      <c r="BP111" s="371" t="s">
        <v>1163</v>
      </c>
      <c r="BQ111" s="385">
        <v>44927</v>
      </c>
      <c r="BR111" s="385">
        <v>45260</v>
      </c>
      <c r="BS111" s="374">
        <v>1</v>
      </c>
      <c r="BT111" s="715" t="s">
        <v>2423</v>
      </c>
      <c r="BU111" s="762" t="s">
        <v>2455</v>
      </c>
      <c r="BV111" s="715" t="s">
        <v>2456</v>
      </c>
      <c r="BW111" s="141"/>
      <c r="BX111" s="141"/>
      <c r="BY111" s="142"/>
      <c r="BZ111" s="142"/>
      <c r="CA111" s="142"/>
      <c r="CB111" s="142"/>
      <c r="CC111" s="992" t="s">
        <v>3328</v>
      </c>
      <c r="CD111" s="1067" t="s">
        <v>3654</v>
      </c>
      <c r="CE111" s="715" t="s">
        <v>3653</v>
      </c>
      <c r="CF111" s="772" t="s">
        <v>3655</v>
      </c>
      <c r="CG111" s="154"/>
      <c r="CH111" s="772" t="s">
        <v>3652</v>
      </c>
      <c r="CI111" s="772" t="s">
        <v>3371</v>
      </c>
      <c r="CJ111" s="155"/>
      <c r="CK111" s="772" t="s">
        <v>3652</v>
      </c>
      <c r="CL111" s="141"/>
      <c r="CM111" s="142"/>
      <c r="CN111" s="143"/>
      <c r="CO111" s="141"/>
      <c r="CP111" s="141"/>
      <c r="CQ111" s="142"/>
      <c r="CR111" s="142"/>
      <c r="CS111" s="142"/>
      <c r="CT111" s="142"/>
      <c r="CU111" s="147"/>
      <c r="CV111" s="147"/>
    </row>
    <row r="112" spans="1:100" s="148" customFormat="1" ht="155" customHeight="1">
      <c r="A112" s="1323"/>
      <c r="B112" s="1292"/>
      <c r="C112" s="1277"/>
      <c r="D112" s="1274"/>
      <c r="E112" s="1274"/>
      <c r="F112" s="1274"/>
      <c r="G112" s="1277"/>
      <c r="H112" s="1277"/>
      <c r="I112" s="1280"/>
      <c r="J112" s="1283"/>
      <c r="K112" s="1286"/>
      <c r="L112" s="1286">
        <f>IF(NOT(ISERROR(MATCH(K112,_xlfn.ANCHORARRAY(F145),0))),J147&amp;"Por favor no seleccionar los criterios de impacto",K112)</f>
        <v>0</v>
      </c>
      <c r="M112" s="1280"/>
      <c r="N112" s="1283"/>
      <c r="O112" s="1280"/>
      <c r="P112" s="371">
        <v>2</v>
      </c>
      <c r="Q112" s="274" t="s">
        <v>3238</v>
      </c>
      <c r="R112" s="139" t="str">
        <f t="shared" si="63"/>
        <v>Impacto</v>
      </c>
      <c r="S112" s="97" t="s">
        <v>327</v>
      </c>
      <c r="T112" s="97" t="s">
        <v>316</v>
      </c>
      <c r="U112" s="189" t="str">
        <f t="shared" si="64"/>
        <v>25%</v>
      </c>
      <c r="V112" s="97" t="s">
        <v>334</v>
      </c>
      <c r="W112" s="97" t="s">
        <v>318</v>
      </c>
      <c r="X112" s="97" t="s">
        <v>319</v>
      </c>
      <c r="Y112" s="140">
        <f>IFERROR(IF(AND(R111="Probabilidad",R112="Probabilidad"),(AA111-(+AA111*U112)),IF(R112="Probabilidad",(J111-(+J111*U112)),IF(R112="Impacto",AA111,""))),"")</f>
        <v>0.36</v>
      </c>
      <c r="Z112" s="113" t="str">
        <f t="shared" si="65"/>
        <v>Baja</v>
      </c>
      <c r="AA112" s="189">
        <f t="shared" si="66"/>
        <v>0.36</v>
      </c>
      <c r="AB112" s="113" t="str">
        <f t="shared" si="67"/>
        <v>Mayor</v>
      </c>
      <c r="AC112" s="189">
        <f>IFERROR(IF(AND(R111="Impacto",R112="Impacto"),(AC111-(+AC111*U112)),IF(R112="Impacto",($N$87-(+$N$87*U112)),IF(R112="Probabilidad",AC111,""))),"")</f>
        <v>0.75</v>
      </c>
      <c r="AD112" s="113" t="str">
        <f t="shared" si="68"/>
        <v>Alto</v>
      </c>
      <c r="AE112" s="1271"/>
      <c r="AF112" s="498" t="s">
        <v>2423</v>
      </c>
      <c r="AG112" s="780" t="s">
        <v>2461</v>
      </c>
      <c r="AH112" s="783"/>
      <c r="AI112" s="498" t="s">
        <v>2462</v>
      </c>
      <c r="AJ112" s="783" t="s">
        <v>491</v>
      </c>
      <c r="AK112" s="783"/>
      <c r="AL112" s="498" t="s">
        <v>2462</v>
      </c>
      <c r="AM112" s="783" t="s">
        <v>491</v>
      </c>
      <c r="AN112" s="154"/>
      <c r="AO112" s="154"/>
      <c r="AP112" s="155"/>
      <c r="AQ112" s="992" t="s">
        <v>3389</v>
      </c>
      <c r="AR112" s="780" t="s">
        <v>2486</v>
      </c>
      <c r="AS112" s="783"/>
      <c r="AT112" s="772" t="s">
        <v>3371</v>
      </c>
      <c r="AU112" s="783" t="s">
        <v>491</v>
      </c>
      <c r="AV112" s="783"/>
      <c r="AW112" s="498" t="s">
        <v>3371</v>
      </c>
      <c r="AX112" s="783" t="s">
        <v>491</v>
      </c>
      <c r="AY112" s="772" t="s">
        <v>3371</v>
      </c>
      <c r="AZ112" s="154"/>
      <c r="BA112" s="772" t="s">
        <v>3408</v>
      </c>
      <c r="BB112" s="154"/>
      <c r="BC112" s="155"/>
      <c r="BD112" s="536"/>
      <c r="BE112" s="536"/>
      <c r="BF112" s="536"/>
      <c r="BG112" s="536"/>
      <c r="BH112" s="536"/>
      <c r="BI112" s="536"/>
      <c r="BJ112" s="154"/>
      <c r="BK112" s="154"/>
      <c r="BL112" s="155"/>
      <c r="BM112" s="274"/>
      <c r="BN112" s="372"/>
      <c r="BO112" s="274"/>
      <c r="BP112" s="371"/>
      <c r="BQ112" s="385"/>
      <c r="BR112" s="385"/>
      <c r="BS112" s="372"/>
      <c r="BT112" s="154"/>
      <c r="BU112" s="155"/>
      <c r="BV112" s="156"/>
      <c r="BW112" s="154"/>
      <c r="BX112" s="154"/>
      <c r="BY112" s="155"/>
      <c r="BZ112" s="155"/>
      <c r="CA112" s="155"/>
      <c r="CB112" s="155"/>
      <c r="CC112" s="154"/>
      <c r="CD112" s="155"/>
      <c r="CE112" s="156"/>
      <c r="CF112" s="154"/>
      <c r="CG112" s="154"/>
      <c r="CH112" s="155"/>
      <c r="CI112" s="155"/>
      <c r="CJ112" s="155"/>
      <c r="CK112" s="155"/>
      <c r="CL112" s="154"/>
      <c r="CM112" s="155"/>
      <c r="CN112" s="156"/>
      <c r="CO112" s="154"/>
      <c r="CP112" s="154"/>
      <c r="CQ112" s="155"/>
      <c r="CR112" s="155"/>
      <c r="CS112" s="155"/>
      <c r="CT112" s="155"/>
    </row>
    <row r="113" spans="1:100" s="148" customFormat="1" ht="19" customHeight="1">
      <c r="A113" s="1323"/>
      <c r="B113" s="1292"/>
      <c r="C113" s="1277"/>
      <c r="D113" s="1274"/>
      <c r="E113" s="1274"/>
      <c r="F113" s="1274"/>
      <c r="G113" s="1277"/>
      <c r="H113" s="1277"/>
      <c r="I113" s="1280"/>
      <c r="J113" s="1283"/>
      <c r="K113" s="1286"/>
      <c r="L113" s="1286">
        <f>IF(NOT(ISERROR(MATCH(K113,_xlfn.ANCHORARRAY(F146),0))),J148&amp;"Por favor no seleccionar los criterios de impacto",K113)</f>
        <v>0</v>
      </c>
      <c r="M113" s="1280"/>
      <c r="N113" s="1283"/>
      <c r="O113" s="1280"/>
      <c r="P113" s="184"/>
      <c r="Q113" s="94"/>
      <c r="R113" s="139" t="str">
        <f t="shared" si="63"/>
        <v/>
      </c>
      <c r="S113" s="97"/>
      <c r="T113" s="97"/>
      <c r="U113" s="189" t="str">
        <f t="shared" si="64"/>
        <v/>
      </c>
      <c r="V113" s="97"/>
      <c r="W113" s="97"/>
      <c r="X113" s="97"/>
      <c r="Y113" s="140" t="str">
        <f>IFERROR(IF(AND(R112="Probabilidad",R113="Probabilidad"),(AA112-(+AA112*U113)),IF(R113="Probabilidad",(J112-(+J112*U113)),IF(R113="Impacto",AA112,""))),"")</f>
        <v/>
      </c>
      <c r="Z113" s="113" t="str">
        <f t="shared" si="65"/>
        <v/>
      </c>
      <c r="AA113" s="189" t="str">
        <f t="shared" si="66"/>
        <v/>
      </c>
      <c r="AB113" s="113" t="str">
        <f t="shared" si="67"/>
        <v/>
      </c>
      <c r="AC113" s="189" t="str">
        <f>IFERROR(IF(AND(R112="Impacto",R113="Impacto"),(AC112-(+AC112*U113)),IF(AND(R112="Probabilidad",R113="Impacto"),(AC111-(+AC111*U113)),IF(R113="Probabilidad",AC112,""))),"")</f>
        <v/>
      </c>
      <c r="AD113" s="113" t="str">
        <f t="shared" si="68"/>
        <v/>
      </c>
      <c r="AE113" s="1271"/>
      <c r="AF113" s="154"/>
      <c r="AG113" s="155"/>
      <c r="AH113" s="536"/>
      <c r="AI113" s="536"/>
      <c r="AJ113" s="536"/>
      <c r="AK113" s="536"/>
      <c r="AL113" s="536"/>
      <c r="AM113" s="536"/>
      <c r="AN113" s="154"/>
      <c r="AO113" s="154"/>
      <c r="AP113" s="155"/>
      <c r="AQ113" s="163"/>
      <c r="AR113" s="155"/>
      <c r="AS113" s="536"/>
      <c r="AT113" s="536"/>
      <c r="AU113" s="536"/>
      <c r="AV113" s="536"/>
      <c r="AW113" s="536"/>
      <c r="AX113" s="536"/>
      <c r="AY113" s="154"/>
      <c r="AZ113" s="154"/>
      <c r="BA113" s="155"/>
      <c r="BB113" s="154"/>
      <c r="BC113" s="155"/>
      <c r="BD113" s="536"/>
      <c r="BE113" s="536"/>
      <c r="BF113" s="536"/>
      <c r="BG113" s="536"/>
      <c r="BH113" s="536"/>
      <c r="BI113" s="536"/>
      <c r="BJ113" s="154"/>
      <c r="BK113" s="154"/>
      <c r="BL113" s="155"/>
      <c r="BM113" s="184"/>
      <c r="BN113" s="224"/>
      <c r="BO113" s="146"/>
      <c r="BP113" s="184"/>
      <c r="BQ113" s="146"/>
      <c r="BR113" s="146"/>
      <c r="BS113" s="146"/>
      <c r="BT113" s="154"/>
      <c r="BU113" s="155"/>
      <c r="BV113" s="156"/>
      <c r="BW113" s="154"/>
      <c r="BX113" s="154"/>
      <c r="BY113" s="155"/>
      <c r="BZ113" s="155"/>
      <c r="CA113" s="155"/>
      <c r="CB113" s="155"/>
      <c r="CC113" s="154"/>
      <c r="CD113" s="155"/>
      <c r="CE113" s="156"/>
      <c r="CF113" s="154"/>
      <c r="CG113" s="154"/>
      <c r="CH113" s="155"/>
      <c r="CI113" s="155"/>
      <c r="CJ113" s="155"/>
      <c r="CK113" s="155"/>
      <c r="CL113" s="154"/>
      <c r="CM113" s="155"/>
      <c r="CN113" s="156"/>
      <c r="CO113" s="154"/>
      <c r="CP113" s="154"/>
      <c r="CQ113" s="155"/>
      <c r="CR113" s="155"/>
      <c r="CS113" s="155"/>
      <c r="CT113" s="155"/>
    </row>
    <row r="114" spans="1:100" s="148" customFormat="1" ht="19" customHeight="1">
      <c r="A114" s="1323"/>
      <c r="B114" s="1292"/>
      <c r="C114" s="1277"/>
      <c r="D114" s="1274"/>
      <c r="E114" s="1274"/>
      <c r="F114" s="1274"/>
      <c r="G114" s="1277"/>
      <c r="H114" s="1277"/>
      <c r="I114" s="1280"/>
      <c r="J114" s="1283"/>
      <c r="K114" s="1286"/>
      <c r="L114" s="1286">
        <f>IF(NOT(ISERROR(MATCH(K114,_xlfn.ANCHORARRAY(F147),0))),J149&amp;"Por favor no seleccionar los criterios de impacto",K114)</f>
        <v>0</v>
      </c>
      <c r="M114" s="1280"/>
      <c r="N114" s="1283"/>
      <c r="O114" s="1280"/>
      <c r="P114" s="184"/>
      <c r="Q114" s="94"/>
      <c r="R114" s="139" t="str">
        <f t="shared" si="63"/>
        <v/>
      </c>
      <c r="S114" s="97"/>
      <c r="T114" s="97"/>
      <c r="U114" s="189" t="str">
        <f t="shared" si="64"/>
        <v/>
      </c>
      <c r="V114" s="97"/>
      <c r="W114" s="97"/>
      <c r="X114" s="97"/>
      <c r="Y114" s="140" t="str">
        <f>IFERROR(IF(AND(R113="Probabilidad",R114="Probabilidad"),(AA113-(+AA113*U114)),IF(R114="Probabilidad",(J113-(+J113*U114)),IF(R114="Impacto",AA113,""))),"")</f>
        <v/>
      </c>
      <c r="Z114" s="113" t="str">
        <f t="shared" si="65"/>
        <v/>
      </c>
      <c r="AA114" s="189" t="str">
        <f t="shared" si="66"/>
        <v/>
      </c>
      <c r="AB114" s="113" t="str">
        <f t="shared" si="67"/>
        <v/>
      </c>
      <c r="AC114" s="189" t="str">
        <f>IFERROR(IF(AND(R113="Impacto",R114="Impacto"),(AC113-(+AC113*U114)),IF(AND(R113="Probabilidad",R114="Impacto"),(AC112-(+AC112*U114)),IF(R114="Probabilidad",AC113,""))),"")</f>
        <v/>
      </c>
      <c r="AD114" s="113" t="str">
        <f t="shared" si="68"/>
        <v/>
      </c>
      <c r="AE114" s="1271"/>
      <c r="AF114" s="154"/>
      <c r="AG114" s="155"/>
      <c r="AH114" s="536"/>
      <c r="AI114" s="536"/>
      <c r="AJ114" s="536"/>
      <c r="AK114" s="536"/>
      <c r="AL114" s="536"/>
      <c r="AM114" s="536"/>
      <c r="AN114" s="154"/>
      <c r="AO114" s="154"/>
      <c r="AP114" s="155"/>
      <c r="AQ114" s="163"/>
      <c r="AR114" s="155"/>
      <c r="AS114" s="536"/>
      <c r="AT114" s="536"/>
      <c r="AU114" s="536"/>
      <c r="AV114" s="536"/>
      <c r="AW114" s="536"/>
      <c r="AX114" s="536"/>
      <c r="AY114" s="154"/>
      <c r="AZ114" s="154"/>
      <c r="BA114" s="155"/>
      <c r="BB114" s="154"/>
      <c r="BC114" s="155"/>
      <c r="BD114" s="536"/>
      <c r="BE114" s="536"/>
      <c r="BF114" s="536"/>
      <c r="BG114" s="536"/>
      <c r="BH114" s="536"/>
      <c r="BI114" s="536"/>
      <c r="BJ114" s="154"/>
      <c r="BK114" s="154"/>
      <c r="BL114" s="155"/>
      <c r="BM114" s="184"/>
      <c r="BN114" s="224"/>
      <c r="BO114" s="146"/>
      <c r="BP114" s="184"/>
      <c r="BQ114" s="146"/>
      <c r="BR114" s="146"/>
      <c r="BS114" s="146"/>
      <c r="BT114" s="154"/>
      <c r="BU114" s="155"/>
      <c r="BV114" s="156"/>
      <c r="BW114" s="154"/>
      <c r="BX114" s="154"/>
      <c r="BY114" s="155"/>
      <c r="BZ114" s="155"/>
      <c r="CA114" s="155"/>
      <c r="CB114" s="155"/>
      <c r="CC114" s="154"/>
      <c r="CD114" s="155"/>
      <c r="CE114" s="156"/>
      <c r="CF114" s="154"/>
      <c r="CG114" s="154"/>
      <c r="CH114" s="155"/>
      <c r="CI114" s="155"/>
      <c r="CJ114" s="155"/>
      <c r="CK114" s="155"/>
      <c r="CL114" s="154"/>
      <c r="CM114" s="155"/>
      <c r="CN114" s="156"/>
      <c r="CO114" s="154"/>
      <c r="CP114" s="154"/>
      <c r="CQ114" s="155"/>
      <c r="CR114" s="155"/>
      <c r="CS114" s="155"/>
      <c r="CT114" s="155"/>
    </row>
    <row r="115" spans="1:100" s="148" customFormat="1" ht="19" customHeight="1">
      <c r="A115" s="1323"/>
      <c r="B115" s="1292"/>
      <c r="C115" s="1277"/>
      <c r="D115" s="1274"/>
      <c r="E115" s="1274"/>
      <c r="F115" s="1274"/>
      <c r="G115" s="1277"/>
      <c r="H115" s="1277"/>
      <c r="I115" s="1280"/>
      <c r="J115" s="1283"/>
      <c r="K115" s="1286"/>
      <c r="L115" s="1286">
        <f>IF(NOT(ISERROR(MATCH(K115,_xlfn.ANCHORARRAY(F148),0))),J150&amp;"Por favor no seleccionar los criterios de impacto",K115)</f>
        <v>0</v>
      </c>
      <c r="M115" s="1280"/>
      <c r="N115" s="1283"/>
      <c r="O115" s="1280"/>
      <c r="P115" s="184"/>
      <c r="Q115" s="94"/>
      <c r="R115" s="139" t="str">
        <f t="shared" si="63"/>
        <v/>
      </c>
      <c r="S115" s="97"/>
      <c r="T115" s="97"/>
      <c r="U115" s="189" t="str">
        <f t="shared" si="64"/>
        <v/>
      </c>
      <c r="V115" s="97"/>
      <c r="W115" s="97"/>
      <c r="X115" s="97"/>
      <c r="Y115" s="140" t="str">
        <f>IFERROR(IF(AND(R114="Probabilidad",R115="Probabilidad"),(AA114-(+AA114*U115)),IF(R115="Probabilidad",(J114-(+J114*U115)),IF(R115="Impacto",AA114,""))),"")</f>
        <v/>
      </c>
      <c r="Z115" s="113" t="str">
        <f t="shared" si="65"/>
        <v/>
      </c>
      <c r="AA115" s="189" t="str">
        <f t="shared" si="66"/>
        <v/>
      </c>
      <c r="AB115" s="113" t="str">
        <f t="shared" si="67"/>
        <v/>
      </c>
      <c r="AC115" s="189" t="str">
        <f>IFERROR(IF(AND(R114="Impacto",R115="Impacto"),(AC114-(+AC114*U115)),IF(AND(R114="Probabilidad",R115="Impacto"),(AC113-(+AC113*U115)),IF(R115="Probabilidad",AC114,""))),"")</f>
        <v/>
      </c>
      <c r="AD115" s="113" t="str">
        <f t="shared" si="68"/>
        <v/>
      </c>
      <c r="AE115" s="1271"/>
      <c r="AF115" s="154"/>
      <c r="AG115" s="155"/>
      <c r="AH115" s="536"/>
      <c r="AI115" s="536"/>
      <c r="AJ115" s="536"/>
      <c r="AK115" s="536"/>
      <c r="AL115" s="536"/>
      <c r="AM115" s="536"/>
      <c r="AN115" s="154"/>
      <c r="AO115" s="154"/>
      <c r="AP115" s="155"/>
      <c r="AQ115" s="163"/>
      <c r="AR115" s="155"/>
      <c r="AS115" s="536"/>
      <c r="AT115" s="536"/>
      <c r="AU115" s="536"/>
      <c r="AV115" s="536"/>
      <c r="AW115" s="536"/>
      <c r="AX115" s="536"/>
      <c r="AY115" s="154"/>
      <c r="AZ115" s="154"/>
      <c r="BA115" s="155"/>
      <c r="BB115" s="154"/>
      <c r="BC115" s="155"/>
      <c r="BD115" s="536"/>
      <c r="BE115" s="536"/>
      <c r="BF115" s="536"/>
      <c r="BG115" s="536"/>
      <c r="BH115" s="536"/>
      <c r="BI115" s="536"/>
      <c r="BJ115" s="154"/>
      <c r="BK115" s="154"/>
      <c r="BL115" s="155"/>
      <c r="BM115" s="184"/>
      <c r="BN115" s="224"/>
      <c r="BO115" s="146"/>
      <c r="BP115" s="184"/>
      <c r="BQ115" s="146"/>
      <c r="BR115" s="146"/>
      <c r="BS115" s="146"/>
      <c r="BT115" s="154"/>
      <c r="BU115" s="155"/>
      <c r="BV115" s="156"/>
      <c r="BW115" s="154"/>
      <c r="BX115" s="154"/>
      <c r="BY115" s="155"/>
      <c r="BZ115" s="155"/>
      <c r="CA115" s="155"/>
      <c r="CB115" s="155"/>
      <c r="CC115" s="154"/>
      <c r="CD115" s="155"/>
      <c r="CE115" s="156"/>
      <c r="CF115" s="154"/>
      <c r="CG115" s="154"/>
      <c r="CH115" s="155"/>
      <c r="CI115" s="155"/>
      <c r="CJ115" s="155"/>
      <c r="CK115" s="155"/>
      <c r="CL115" s="154"/>
      <c r="CM115" s="155"/>
      <c r="CN115" s="156"/>
      <c r="CO115" s="154"/>
      <c r="CP115" s="154"/>
      <c r="CQ115" s="155"/>
      <c r="CR115" s="155"/>
      <c r="CS115" s="155"/>
      <c r="CT115" s="155"/>
    </row>
    <row r="116" spans="1:100" s="148" customFormat="1" ht="19" customHeight="1" thickBot="1">
      <c r="A116" s="1324"/>
      <c r="B116" s="1293"/>
      <c r="C116" s="1278"/>
      <c r="D116" s="1274"/>
      <c r="E116" s="1274"/>
      <c r="F116" s="1274"/>
      <c r="G116" s="1278"/>
      <c r="H116" s="1278"/>
      <c r="I116" s="1281"/>
      <c r="J116" s="1284"/>
      <c r="K116" s="1287"/>
      <c r="L116" s="1287">
        <f>IF(NOT(ISERROR(MATCH(K116,_xlfn.ANCHORARRAY(F149),0))),J151&amp;"Por favor no seleccionar los criterios de impacto",K116)</f>
        <v>0</v>
      </c>
      <c r="M116" s="1281"/>
      <c r="N116" s="1284"/>
      <c r="O116" s="1281"/>
      <c r="P116" s="185"/>
      <c r="Q116" s="95"/>
      <c r="R116" s="153" t="str">
        <f t="shared" si="63"/>
        <v/>
      </c>
      <c r="S116" s="150"/>
      <c r="T116" s="150"/>
      <c r="U116" s="187" t="str">
        <f t="shared" si="64"/>
        <v/>
      </c>
      <c r="V116" s="150"/>
      <c r="W116" s="150"/>
      <c r="X116" s="150"/>
      <c r="Y116" s="151" t="str">
        <f>IFERROR(IF(AND(R115="Probabilidad",R116="Probabilidad"),(AA115-(+AA115*U116)),IF(R116="Probabilidad",(J115-(+J115*U116)),IF(R116="Impacto",AA115,""))),"")</f>
        <v/>
      </c>
      <c r="Z116" s="114" t="str">
        <f t="shared" si="65"/>
        <v/>
      </c>
      <c r="AA116" s="187" t="str">
        <f t="shared" si="66"/>
        <v/>
      </c>
      <c r="AB116" s="114" t="str">
        <f t="shared" si="67"/>
        <v/>
      </c>
      <c r="AC116" s="187" t="str">
        <f>IFERROR(IF(AND(R115="Impacto",R116="Impacto"),(AC115-(+AC115*U116)),IF(AND(R115="Probabilidad",R116="Impacto"),(AC114-(+AC114*U116)),IF(R116="Probabilidad",AC115,""))),"")</f>
        <v/>
      </c>
      <c r="AD116" s="114" t="str">
        <f t="shared" si="68"/>
        <v/>
      </c>
      <c r="AE116" s="1272"/>
      <c r="AF116" s="154"/>
      <c r="AG116" s="155"/>
      <c r="AH116" s="536"/>
      <c r="AI116" s="536"/>
      <c r="AJ116" s="536"/>
      <c r="AK116" s="536"/>
      <c r="AL116" s="536"/>
      <c r="AM116" s="536"/>
      <c r="AN116" s="154"/>
      <c r="AO116" s="154"/>
      <c r="AP116" s="155"/>
      <c r="AQ116" s="163"/>
      <c r="AR116" s="155"/>
      <c r="AS116" s="536"/>
      <c r="AT116" s="536"/>
      <c r="AU116" s="536"/>
      <c r="AV116" s="536"/>
      <c r="AW116" s="536"/>
      <c r="AX116" s="536"/>
      <c r="AY116" s="154"/>
      <c r="AZ116" s="154"/>
      <c r="BA116" s="155"/>
      <c r="BB116" s="154"/>
      <c r="BC116" s="155"/>
      <c r="BD116" s="536"/>
      <c r="BE116" s="536"/>
      <c r="BF116" s="536"/>
      <c r="BG116" s="536"/>
      <c r="BH116" s="536"/>
      <c r="BI116" s="536"/>
      <c r="BJ116" s="154"/>
      <c r="BK116" s="154"/>
      <c r="BL116" s="155"/>
      <c r="BM116" s="184"/>
      <c r="BN116" s="224"/>
      <c r="BO116" s="146"/>
      <c r="BP116" s="184"/>
      <c r="BQ116" s="146"/>
      <c r="BR116" s="146"/>
      <c r="BS116" s="146"/>
      <c r="BT116" s="154"/>
      <c r="BU116" s="155"/>
      <c r="BV116" s="156"/>
      <c r="BW116" s="154"/>
      <c r="BX116" s="154"/>
      <c r="BY116" s="155"/>
      <c r="BZ116" s="155"/>
      <c r="CA116" s="155"/>
      <c r="CB116" s="155"/>
      <c r="CC116" s="154"/>
      <c r="CD116" s="155"/>
      <c r="CE116" s="156"/>
      <c r="CF116" s="154"/>
      <c r="CG116" s="154"/>
      <c r="CH116" s="155"/>
      <c r="CI116" s="155"/>
      <c r="CJ116" s="155"/>
      <c r="CK116" s="155"/>
      <c r="CL116" s="154"/>
      <c r="CM116" s="155"/>
      <c r="CN116" s="156"/>
      <c r="CO116" s="154"/>
      <c r="CP116" s="154"/>
      <c r="CQ116" s="155"/>
      <c r="CR116" s="155"/>
      <c r="CS116" s="155"/>
      <c r="CT116" s="155"/>
    </row>
    <row r="117" spans="1:100" s="148" customFormat="1" ht="300" customHeight="1">
      <c r="A117" s="1322">
        <v>9</v>
      </c>
      <c r="B117" s="1291" t="s">
        <v>151</v>
      </c>
      <c r="C117" s="1276" t="s">
        <v>365</v>
      </c>
      <c r="D117" s="1314" t="s">
        <v>1150</v>
      </c>
      <c r="E117" s="1314" t="s">
        <v>1151</v>
      </c>
      <c r="F117" s="1314" t="s">
        <v>1152</v>
      </c>
      <c r="G117" s="1276" t="s">
        <v>292</v>
      </c>
      <c r="H117" s="1276">
        <v>365</v>
      </c>
      <c r="I117" s="1279" t="str">
        <f>IF(H117&lt;=0,"",IF(H117&lt;=2,"Muy Baja",IF(H117&lt;=24,"Baja",IF(H117&lt;=500,"Media",IF(H117&lt;=5000,"Alta","Muy Alta")))))</f>
        <v>Media</v>
      </c>
      <c r="J117" s="1282">
        <f>IF(I117="","",IF(I117="Muy Baja",0.2,IF(I117="Baja",0.4,IF(I117="Media",0.6,IF(I117="Alta",0.8,IF(I117="Muy Alta",1,))))))</f>
        <v>0.6</v>
      </c>
      <c r="K117" s="1285" t="s">
        <v>313</v>
      </c>
      <c r="L117" s="1285" t="str">
        <f>IF(NOT(ISERROR(MATCH(K117,'[3]Tabla Impacto'!$B$221:$B$223,0))),'[3]Tabla Impacto'!$F$223&amp;"Por favor no seleccionar los criterios de impacto(Afectación Económica o presupuestal y Pérdida Reputacional)",K117)</f>
        <v xml:space="preserve">     El riesgo afecta la imagen de la entidad a nivel nacional, con efecto publicitarios sostenible a nivel país</v>
      </c>
      <c r="M117" s="1279" t="str">
        <f>IF(OR(K117='Tabla Impacto'!$C$11,K117='Tabla Impacto'!$D$11),"Leve",IF(OR(K117='Tabla Impacto'!$C$12,K117='Tabla Impacto'!$D$12),"Menor",IF(OR(K117='Tabla Impacto'!$C$13,K117='Tabla Impacto'!$D$13),"Moderado",IF(OR(K117='Tabla Impacto'!$C$14,K117='Tabla Impacto'!$D$14),"Mayor",IF(OR(K117='Tabla Impacto'!$C$15,K117='Tabla Impacto'!$D$15),"Catastrófico","")))))</f>
        <v>Catastrófico</v>
      </c>
      <c r="N117" s="1282">
        <f>IF(M117="","",IF(M117="Leve",0.2,IF(M117="Menor",0.4,IF(M117="Moderado",0.6,IF(M117="Mayor",0.8,IF(M117="Catastrófico",1,))))))</f>
        <v>1</v>
      </c>
      <c r="O117" s="1279" t="str">
        <f>IF(OR(AND(I117="Muy Baja",M117="Leve"),AND(I117="Muy Baja",M117="Menor"),AND(I117="Baja",M117="Leve")),"Bajo",IF(OR(AND(I117="Muy baja",M117="Moderado"),AND(I117="Baja",M117="Menor"),AND(I117="Baja",M117="Moderado"),AND(I117="Media",M117="Leve"),AND(I117="Media",M117="Menor"),AND(I117="Media",M117="Moderado"),AND(I117="Alta",M117="Leve"),AND(I117="Alta",M117="Menor")),"Moderado",IF(OR(AND(I117="Muy Baja",M117="Mayor"),AND(I117="Baja",M117="Mayor"),AND(I117="Media",M117="Mayor"),AND(I117="Alta",M117="Moderado"),AND(I117="Alta",M117="Mayor"),AND(I117="Muy Alta",M117="Leve"),AND(I117="Muy Alta",M117="Menor"),AND(I117="Muy Alta",M117="Moderado"),AND(I117="Muy Alta",M117="Mayor")),"Alto",IF(OR(AND(I117="Muy Baja",M117="Catastrófico"),AND(I117="Baja",M117="Catastrófico"),AND(I117="Media",M117="Catastrófico"),AND(I117="Alta",M117="Catastrófico"),AND(I117="Muy Alta",M117="Catastrófico")),"Extremo",""))))</f>
        <v>Extremo</v>
      </c>
      <c r="P117" s="721">
        <v>1</v>
      </c>
      <c r="Q117" s="724" t="s">
        <v>1153</v>
      </c>
      <c r="R117" s="725" t="str">
        <f t="shared" si="63"/>
        <v>Probabilidad</v>
      </c>
      <c r="S117" s="726" t="s">
        <v>100</v>
      </c>
      <c r="T117" s="97" t="s">
        <v>316</v>
      </c>
      <c r="U117" s="189" t="str">
        <f t="shared" si="64"/>
        <v>40%</v>
      </c>
      <c r="V117" s="97" t="s">
        <v>317</v>
      </c>
      <c r="W117" s="97" t="s">
        <v>337</v>
      </c>
      <c r="X117" s="97" t="s">
        <v>319</v>
      </c>
      <c r="Y117" s="140">
        <f>IFERROR(IF(R117="Probabilidad",(J117-(+J117*U117)),IF(R117="Impacto",J117,"")),"")</f>
        <v>0.36</v>
      </c>
      <c r="Z117" s="113" t="str">
        <f>IFERROR(IF(Y117="","",IF(Y117&lt;=0.2,"Muy Baja",IF(Y117&lt;=0.4,"Baja",IF(Y117&lt;=0.6,"Media",IF(Y117&lt;=0.8,"Alta","Muy Alta"))))),"")</f>
        <v>Baja</v>
      </c>
      <c r="AA117" s="189">
        <f t="shared" si="66"/>
        <v>0.36</v>
      </c>
      <c r="AB117" s="113" t="str">
        <f t="shared" si="67"/>
        <v>Catastrófico</v>
      </c>
      <c r="AC117" s="189">
        <f>IFERROR(IF(R117="Impacto",(N117-(+N117*U117)),IF(R117="Probabilidad",N117,"")),"")</f>
        <v>1</v>
      </c>
      <c r="AD117" s="113" t="str">
        <f t="shared" si="68"/>
        <v>Extremo</v>
      </c>
      <c r="AE117" s="1270" t="s">
        <v>345</v>
      </c>
      <c r="AF117" s="141"/>
      <c r="AG117" s="142"/>
      <c r="AH117" s="536"/>
      <c r="AI117" s="536"/>
      <c r="AJ117" s="536"/>
      <c r="AK117" s="536"/>
      <c r="AL117" s="536"/>
      <c r="AM117" s="536"/>
      <c r="AN117" s="141"/>
      <c r="AO117" s="141"/>
      <c r="AP117" s="142"/>
      <c r="AQ117" s="681"/>
      <c r="AR117" s="142"/>
      <c r="AS117" s="536"/>
      <c r="AT117" s="536"/>
      <c r="AU117" s="536"/>
      <c r="AV117" s="536"/>
      <c r="AW117" s="536"/>
      <c r="AX117" s="536"/>
      <c r="AY117" s="141"/>
      <c r="AZ117" s="141"/>
      <c r="BA117" s="142"/>
      <c r="BB117" s="141"/>
      <c r="BC117" s="142"/>
      <c r="BD117" s="536"/>
      <c r="BE117" s="536"/>
      <c r="BF117" s="536"/>
      <c r="BG117" s="536"/>
      <c r="BH117" s="536"/>
      <c r="BI117" s="536"/>
      <c r="BJ117" s="141"/>
      <c r="BK117" s="141"/>
      <c r="BL117" s="142"/>
      <c r="BM117" s="382" t="s">
        <v>1154</v>
      </c>
      <c r="BN117" s="372">
        <v>0.5</v>
      </c>
      <c r="BO117" s="274" t="s">
        <v>1155</v>
      </c>
      <c r="BP117" s="371" t="s">
        <v>1164</v>
      </c>
      <c r="BQ117" s="385">
        <v>44927</v>
      </c>
      <c r="BR117" s="385">
        <v>45260</v>
      </c>
      <c r="BS117" s="374">
        <v>1</v>
      </c>
      <c r="BT117" s="715" t="s">
        <v>2434</v>
      </c>
      <c r="BU117" s="762" t="s">
        <v>2457</v>
      </c>
      <c r="BV117" s="715" t="s">
        <v>2458</v>
      </c>
      <c r="BW117" s="141"/>
      <c r="BX117" s="141"/>
      <c r="BY117" s="142"/>
      <c r="BZ117" s="142"/>
      <c r="CA117" s="142"/>
      <c r="CB117" s="142"/>
      <c r="CC117" s="998" t="s">
        <v>3351</v>
      </c>
      <c r="CD117" s="1066" t="s">
        <v>4054</v>
      </c>
      <c r="CE117" s="891" t="s">
        <v>4053</v>
      </c>
      <c r="CF117" s="1074" t="s">
        <v>3701</v>
      </c>
      <c r="CG117" s="154"/>
      <c r="CH117" s="1074" t="s">
        <v>4055</v>
      </c>
      <c r="CI117" s="1074" t="s">
        <v>3701</v>
      </c>
      <c r="CJ117" s="155"/>
      <c r="CK117" s="1074" t="s">
        <v>4055</v>
      </c>
      <c r="CL117" s="141"/>
      <c r="CM117" s="142"/>
      <c r="CN117" s="143"/>
      <c r="CO117" s="141"/>
      <c r="CP117" s="141"/>
      <c r="CQ117" s="142"/>
      <c r="CR117" s="142"/>
      <c r="CS117" s="142"/>
      <c r="CT117" s="142"/>
      <c r="CU117" s="147"/>
      <c r="CV117" s="147"/>
    </row>
    <row r="118" spans="1:100" s="148" customFormat="1" ht="286" customHeight="1">
      <c r="A118" s="1323"/>
      <c r="B118" s="1292"/>
      <c r="C118" s="1277"/>
      <c r="D118" s="1274"/>
      <c r="E118" s="1274"/>
      <c r="F118" s="1274"/>
      <c r="G118" s="1277"/>
      <c r="H118" s="1277"/>
      <c r="I118" s="1280"/>
      <c r="J118" s="1283"/>
      <c r="K118" s="1286"/>
      <c r="L118" s="1286">
        <f>IF(NOT(ISERROR(MATCH(K118,_xlfn.ANCHORARRAY(F151),0))),J153&amp;"Por favor no seleccionar los criterios de impacto",K118)</f>
        <v>0</v>
      </c>
      <c r="M118" s="1280"/>
      <c r="N118" s="1283"/>
      <c r="O118" s="1280"/>
      <c r="P118" s="371">
        <v>2</v>
      </c>
      <c r="Q118" s="274" t="s">
        <v>3237</v>
      </c>
      <c r="R118" s="139" t="str">
        <f t="shared" si="63"/>
        <v>Impacto</v>
      </c>
      <c r="S118" s="97" t="s">
        <v>327</v>
      </c>
      <c r="T118" s="97" t="s">
        <v>316</v>
      </c>
      <c r="U118" s="189" t="str">
        <f t="shared" si="64"/>
        <v>25%</v>
      </c>
      <c r="V118" s="97" t="s">
        <v>334</v>
      </c>
      <c r="W118" s="97" t="s">
        <v>318</v>
      </c>
      <c r="X118" s="97" t="s">
        <v>319</v>
      </c>
      <c r="Y118" s="140">
        <f>IFERROR(IF(AND(R117="Probabilidad",R118="Probabilidad"),(AA117-(+AA117*U118)),IF(R118="Probabilidad",(J117-(+J117*U118)),IF(R118="Impacto",AA117,""))),"")</f>
        <v>0.36</v>
      </c>
      <c r="Z118" s="113" t="str">
        <f t="shared" si="65"/>
        <v>Baja</v>
      </c>
      <c r="AA118" s="189">
        <f t="shared" si="66"/>
        <v>0.36</v>
      </c>
      <c r="AB118" s="113" t="str">
        <f t="shared" si="67"/>
        <v>Mayor</v>
      </c>
      <c r="AC118" s="189">
        <f>IFERROR(IF(AND(R117="Impacto",R118="Impacto"),(AC117-(+AC117*U118)),IF(R118="Impacto",($N$87-(+$N$87*U118)),IF(R118="Probabilidad",AC117,""))),"")</f>
        <v>0.75</v>
      </c>
      <c r="AD118" s="113" t="str">
        <f t="shared" si="68"/>
        <v>Alto</v>
      </c>
      <c r="AE118" s="1271"/>
      <c r="AF118" s="498" t="s">
        <v>2434</v>
      </c>
      <c r="AG118" s="780" t="s">
        <v>2459</v>
      </c>
      <c r="AH118" s="783"/>
      <c r="AI118" s="498" t="s">
        <v>2460</v>
      </c>
      <c r="AJ118" s="783" t="s">
        <v>491</v>
      </c>
      <c r="AK118" s="783"/>
      <c r="AL118" s="498" t="s">
        <v>2460</v>
      </c>
      <c r="AM118" s="536"/>
      <c r="AN118" s="154"/>
      <c r="AO118" s="154"/>
      <c r="AP118" s="155"/>
      <c r="AQ118" s="998" t="s">
        <v>3351</v>
      </c>
      <c r="AR118" s="780" t="s">
        <v>3372</v>
      </c>
      <c r="AS118" s="783"/>
      <c r="AT118" s="498" t="s">
        <v>3373</v>
      </c>
      <c r="AU118" s="783" t="s">
        <v>491</v>
      </c>
      <c r="AV118" s="783"/>
      <c r="AW118" s="498" t="s">
        <v>3373</v>
      </c>
      <c r="AX118" s="783"/>
      <c r="AY118" s="498" t="s">
        <v>3373</v>
      </c>
      <c r="AZ118" s="154"/>
      <c r="BA118" s="772" t="s">
        <v>3407</v>
      </c>
      <c r="BB118" s="154"/>
      <c r="BC118" s="155"/>
      <c r="BD118" s="536"/>
      <c r="BE118" s="536"/>
      <c r="BF118" s="536"/>
      <c r="BG118" s="536"/>
      <c r="BH118" s="536"/>
      <c r="BI118" s="536"/>
      <c r="BJ118" s="154"/>
      <c r="BK118" s="154"/>
      <c r="BL118" s="155"/>
      <c r="BM118" s="274"/>
      <c r="BN118" s="372"/>
      <c r="BO118" s="274"/>
      <c r="BP118" s="371"/>
      <c r="BQ118" s="385"/>
      <c r="BR118" s="385"/>
      <c r="BS118" s="372"/>
      <c r="BT118" s="154"/>
      <c r="BU118" s="155"/>
      <c r="BV118" s="156"/>
      <c r="BW118" s="154"/>
      <c r="BX118" s="154"/>
      <c r="BY118" s="155"/>
      <c r="BZ118" s="155"/>
      <c r="CA118" s="155"/>
      <c r="CB118" s="155"/>
      <c r="CC118" s="154"/>
      <c r="CD118" s="155"/>
      <c r="CE118" s="156"/>
      <c r="CF118" s="154"/>
      <c r="CG118" s="154"/>
      <c r="CH118" s="155"/>
      <c r="CI118" s="155"/>
      <c r="CJ118" s="155"/>
      <c r="CK118" s="155"/>
      <c r="CL118" s="154"/>
      <c r="CM118" s="155"/>
      <c r="CN118" s="156"/>
      <c r="CO118" s="154"/>
      <c r="CP118" s="154"/>
      <c r="CQ118" s="155"/>
      <c r="CR118" s="155"/>
      <c r="CS118" s="155"/>
      <c r="CT118" s="155"/>
    </row>
    <row r="119" spans="1:100" s="148" customFormat="1" ht="19" customHeight="1">
      <c r="A119" s="1323"/>
      <c r="B119" s="1292"/>
      <c r="C119" s="1277"/>
      <c r="D119" s="1274"/>
      <c r="E119" s="1274"/>
      <c r="F119" s="1274"/>
      <c r="G119" s="1277"/>
      <c r="H119" s="1277"/>
      <c r="I119" s="1280"/>
      <c r="J119" s="1283"/>
      <c r="K119" s="1286"/>
      <c r="L119" s="1286">
        <f>IF(NOT(ISERROR(MATCH(K119,_xlfn.ANCHORARRAY(F152),0))),J154&amp;"Por favor no seleccionar los criterios de impacto",K119)</f>
        <v>0</v>
      </c>
      <c r="M119" s="1280"/>
      <c r="N119" s="1283"/>
      <c r="O119" s="1280"/>
      <c r="P119" s="184"/>
      <c r="Q119" s="94"/>
      <c r="R119" s="139" t="str">
        <f t="shared" si="63"/>
        <v/>
      </c>
      <c r="S119" s="97"/>
      <c r="T119" s="97"/>
      <c r="U119" s="189" t="str">
        <f t="shared" si="64"/>
        <v/>
      </c>
      <c r="V119" s="97"/>
      <c r="W119" s="97"/>
      <c r="X119" s="97"/>
      <c r="Y119" s="140" t="str">
        <f>IFERROR(IF(AND(R118="Probabilidad",R119="Probabilidad"),(AA118-(+AA118*U119)),IF(R119="Probabilidad",(J118-(+J118*U119)),IF(R119="Impacto",AA118,""))),"")</f>
        <v/>
      </c>
      <c r="Z119" s="113" t="str">
        <f t="shared" si="65"/>
        <v/>
      </c>
      <c r="AA119" s="189" t="str">
        <f t="shared" si="66"/>
        <v/>
      </c>
      <c r="AB119" s="113" t="str">
        <f t="shared" si="67"/>
        <v/>
      </c>
      <c r="AC119" s="189" t="str">
        <f>IFERROR(IF(AND(R118="Impacto",R119="Impacto"),(AC118-(+AC118*U119)),IF(AND(R118="Probabilidad",R119="Impacto"),(AC117-(+AC117*U119)),IF(R119="Probabilidad",AC118,""))),"")</f>
        <v/>
      </c>
      <c r="AD119" s="113" t="str">
        <f t="shared" si="68"/>
        <v/>
      </c>
      <c r="AE119" s="1271"/>
      <c r="AF119" s="154"/>
      <c r="AG119" s="155"/>
      <c r="AH119" s="536"/>
      <c r="AI119" s="536"/>
      <c r="AJ119" s="536"/>
      <c r="AK119" s="536"/>
      <c r="AL119" s="536"/>
      <c r="AM119" s="536"/>
      <c r="AN119" s="154"/>
      <c r="AO119" s="154"/>
      <c r="AP119" s="155"/>
      <c r="AQ119" s="163"/>
      <c r="AR119" s="155"/>
      <c r="AS119" s="536"/>
      <c r="AT119" s="536"/>
      <c r="AU119" s="536"/>
      <c r="AV119" s="536"/>
      <c r="AW119" s="536"/>
      <c r="AX119" s="536"/>
      <c r="AY119" s="154"/>
      <c r="AZ119" s="154"/>
      <c r="BA119" s="155"/>
      <c r="BB119" s="154"/>
      <c r="BC119" s="155"/>
      <c r="BD119" s="536"/>
      <c r="BE119" s="536"/>
      <c r="BF119" s="536"/>
      <c r="BG119" s="536"/>
      <c r="BH119" s="536"/>
      <c r="BI119" s="536"/>
      <c r="BJ119" s="154"/>
      <c r="BK119" s="154"/>
      <c r="BL119" s="155"/>
      <c r="BM119" s="184"/>
      <c r="BN119" s="224"/>
      <c r="BO119" s="146"/>
      <c r="BP119" s="184"/>
      <c r="BQ119" s="146"/>
      <c r="BR119" s="146"/>
      <c r="BS119" s="146"/>
      <c r="BT119" s="154"/>
      <c r="BU119" s="155"/>
      <c r="BV119" s="156"/>
      <c r="BW119" s="154"/>
      <c r="BX119" s="154"/>
      <c r="BY119" s="155"/>
      <c r="BZ119" s="155"/>
      <c r="CA119" s="155"/>
      <c r="CB119" s="155"/>
      <c r="CC119" s="154"/>
      <c r="CD119" s="155"/>
      <c r="CE119" s="156"/>
      <c r="CF119" s="154"/>
      <c r="CG119" s="154"/>
      <c r="CH119" s="155"/>
      <c r="CI119" s="155"/>
      <c r="CJ119" s="155"/>
      <c r="CK119" s="155"/>
      <c r="CL119" s="154"/>
      <c r="CM119" s="155"/>
      <c r="CN119" s="156"/>
      <c r="CO119" s="154"/>
      <c r="CP119" s="154"/>
      <c r="CQ119" s="155"/>
      <c r="CR119" s="155"/>
      <c r="CS119" s="155"/>
      <c r="CT119" s="155"/>
    </row>
    <row r="120" spans="1:100" s="148" customFormat="1" ht="19" customHeight="1">
      <c r="A120" s="1323"/>
      <c r="B120" s="1292"/>
      <c r="C120" s="1277"/>
      <c r="D120" s="1274"/>
      <c r="E120" s="1274"/>
      <c r="F120" s="1274"/>
      <c r="G120" s="1277"/>
      <c r="H120" s="1277"/>
      <c r="I120" s="1280"/>
      <c r="J120" s="1283"/>
      <c r="K120" s="1286"/>
      <c r="L120" s="1286">
        <f>IF(NOT(ISERROR(MATCH(K120,_xlfn.ANCHORARRAY(F153),0))),J155&amp;"Por favor no seleccionar los criterios de impacto",K120)</f>
        <v>0</v>
      </c>
      <c r="M120" s="1280"/>
      <c r="N120" s="1283"/>
      <c r="O120" s="1280"/>
      <c r="P120" s="184"/>
      <c r="Q120" s="94"/>
      <c r="R120" s="139" t="str">
        <f t="shared" si="63"/>
        <v/>
      </c>
      <c r="S120" s="97"/>
      <c r="T120" s="97"/>
      <c r="U120" s="189" t="str">
        <f t="shared" si="64"/>
        <v/>
      </c>
      <c r="V120" s="97"/>
      <c r="W120" s="97"/>
      <c r="X120" s="97"/>
      <c r="Y120" s="140" t="str">
        <f>IFERROR(IF(AND(R119="Probabilidad",R120="Probabilidad"),(AA119-(+AA119*U120)),IF(R120="Probabilidad",(J119-(+J119*U120)),IF(R120="Impacto",AA119,""))),"")</f>
        <v/>
      </c>
      <c r="Z120" s="113" t="str">
        <f t="shared" si="65"/>
        <v/>
      </c>
      <c r="AA120" s="189" t="str">
        <f t="shared" si="66"/>
        <v/>
      </c>
      <c r="AB120" s="113" t="str">
        <f t="shared" si="67"/>
        <v/>
      </c>
      <c r="AC120" s="189" t="str">
        <f>IFERROR(IF(AND(R119="Impacto",R120="Impacto"),(AC119-(+AC119*U120)),IF(AND(R119="Probabilidad",R120="Impacto"),(AC118-(+AC118*U120)),IF(R120="Probabilidad",AC119,""))),"")</f>
        <v/>
      </c>
      <c r="AD120" s="113" t="str">
        <f t="shared" si="68"/>
        <v/>
      </c>
      <c r="AE120" s="1271"/>
      <c r="AF120" s="154"/>
      <c r="AG120" s="155"/>
      <c r="AH120" s="536"/>
      <c r="AI120" s="536"/>
      <c r="AJ120" s="536"/>
      <c r="AK120" s="536"/>
      <c r="AL120" s="536"/>
      <c r="AM120" s="536"/>
      <c r="AN120" s="154"/>
      <c r="AO120" s="154"/>
      <c r="AP120" s="155"/>
      <c r="AQ120" s="163"/>
      <c r="AR120" s="155"/>
      <c r="AS120" s="536"/>
      <c r="AT120" s="536"/>
      <c r="AU120" s="536"/>
      <c r="AV120" s="536"/>
      <c r="AW120" s="536"/>
      <c r="AX120" s="536"/>
      <c r="AY120" s="154"/>
      <c r="AZ120" s="154"/>
      <c r="BA120" s="155"/>
      <c r="BB120" s="154"/>
      <c r="BC120" s="155"/>
      <c r="BD120" s="536"/>
      <c r="BE120" s="536"/>
      <c r="BF120" s="536"/>
      <c r="BG120" s="536"/>
      <c r="BH120" s="536"/>
      <c r="BI120" s="536"/>
      <c r="BJ120" s="154"/>
      <c r="BK120" s="154"/>
      <c r="BL120" s="155"/>
      <c r="BM120" s="184"/>
      <c r="BN120" s="224"/>
      <c r="BO120" s="146"/>
      <c r="BP120" s="184"/>
      <c r="BQ120" s="146"/>
      <c r="BR120" s="146"/>
      <c r="BS120" s="146"/>
      <c r="BT120" s="154"/>
      <c r="BU120" s="155"/>
      <c r="BV120" s="156"/>
      <c r="BW120" s="154"/>
      <c r="BX120" s="154"/>
      <c r="BY120" s="155"/>
      <c r="BZ120" s="155"/>
      <c r="CA120" s="155"/>
      <c r="CB120" s="155"/>
      <c r="CC120" s="154"/>
      <c r="CD120" s="155"/>
      <c r="CE120" s="156"/>
      <c r="CF120" s="154"/>
      <c r="CG120" s="154"/>
      <c r="CH120" s="155"/>
      <c r="CI120" s="155"/>
      <c r="CJ120" s="155"/>
      <c r="CK120" s="155"/>
      <c r="CL120" s="154"/>
      <c r="CM120" s="155"/>
      <c r="CN120" s="156"/>
      <c r="CO120" s="154"/>
      <c r="CP120" s="154"/>
      <c r="CQ120" s="155"/>
      <c r="CR120" s="155"/>
      <c r="CS120" s="155"/>
      <c r="CT120" s="155"/>
    </row>
    <row r="121" spans="1:100" s="148" customFormat="1" ht="19" customHeight="1">
      <c r="A121" s="1323"/>
      <c r="B121" s="1292"/>
      <c r="C121" s="1277"/>
      <c r="D121" s="1274"/>
      <c r="E121" s="1274"/>
      <c r="F121" s="1274"/>
      <c r="G121" s="1277"/>
      <c r="H121" s="1277"/>
      <c r="I121" s="1280"/>
      <c r="J121" s="1283"/>
      <c r="K121" s="1286"/>
      <c r="L121" s="1286">
        <f>IF(NOT(ISERROR(MATCH(K121,_xlfn.ANCHORARRAY(F154),0))),J156&amp;"Por favor no seleccionar los criterios de impacto",K121)</f>
        <v>0</v>
      </c>
      <c r="M121" s="1280"/>
      <c r="N121" s="1283"/>
      <c r="O121" s="1280"/>
      <c r="P121" s="184"/>
      <c r="Q121" s="94"/>
      <c r="R121" s="139" t="str">
        <f t="shared" si="63"/>
        <v/>
      </c>
      <c r="S121" s="97"/>
      <c r="T121" s="97"/>
      <c r="U121" s="189" t="str">
        <f t="shared" si="64"/>
        <v/>
      </c>
      <c r="V121" s="97"/>
      <c r="W121" s="97"/>
      <c r="X121" s="97"/>
      <c r="Y121" s="140" t="str">
        <f>IFERROR(IF(AND(R120="Probabilidad",R121="Probabilidad"),(AA120-(+AA120*U121)),IF(R121="Probabilidad",(J120-(+J120*U121)),IF(R121="Impacto",AA120,""))),"")</f>
        <v/>
      </c>
      <c r="Z121" s="113" t="str">
        <f t="shared" si="65"/>
        <v/>
      </c>
      <c r="AA121" s="189" t="str">
        <f t="shared" si="66"/>
        <v/>
      </c>
      <c r="AB121" s="113" t="str">
        <f t="shared" si="67"/>
        <v/>
      </c>
      <c r="AC121" s="189" t="str">
        <f>IFERROR(IF(AND(R120="Impacto",R121="Impacto"),(AC120-(+AC120*U121)),IF(AND(R120="Probabilidad",R121="Impacto"),(AC119-(+AC119*U121)),IF(R121="Probabilidad",AC120,""))),"")</f>
        <v/>
      </c>
      <c r="AD121" s="113" t="str">
        <f t="shared" si="68"/>
        <v/>
      </c>
      <c r="AE121" s="1271"/>
      <c r="AF121" s="154"/>
      <c r="AG121" s="155"/>
      <c r="AH121" s="233"/>
      <c r="AI121" s="233"/>
      <c r="AJ121" s="233"/>
      <c r="AK121" s="233"/>
      <c r="AL121" s="233"/>
      <c r="AM121" s="233"/>
      <c r="AN121" s="154"/>
      <c r="AO121" s="154"/>
      <c r="AP121" s="155"/>
      <c r="AQ121" s="163"/>
      <c r="AR121" s="155"/>
      <c r="AS121" s="233"/>
      <c r="AT121" s="233"/>
      <c r="AU121" s="233"/>
      <c r="AV121" s="233"/>
      <c r="AW121" s="233"/>
      <c r="AX121" s="233"/>
      <c r="AY121" s="154"/>
      <c r="AZ121" s="154"/>
      <c r="BA121" s="155"/>
      <c r="BB121" s="154"/>
      <c r="BC121" s="155"/>
      <c r="BD121" s="233"/>
      <c r="BE121" s="233"/>
      <c r="BF121" s="233"/>
      <c r="BG121" s="233"/>
      <c r="BH121" s="233"/>
      <c r="BI121" s="233"/>
      <c r="BJ121" s="154"/>
      <c r="BK121" s="154"/>
      <c r="BL121" s="155"/>
      <c r="BM121" s="184"/>
      <c r="BN121" s="224"/>
      <c r="BO121" s="146"/>
      <c r="BP121" s="184"/>
      <c r="BQ121" s="146"/>
      <c r="BR121" s="146"/>
      <c r="BS121" s="146"/>
      <c r="BT121" s="154"/>
      <c r="BU121" s="155"/>
      <c r="BV121" s="156"/>
      <c r="BW121" s="154"/>
      <c r="BX121" s="154"/>
      <c r="BY121" s="155"/>
      <c r="BZ121" s="155"/>
      <c r="CA121" s="155"/>
      <c r="CB121" s="155"/>
      <c r="CC121" s="154"/>
      <c r="CD121" s="155"/>
      <c r="CE121" s="156"/>
      <c r="CF121" s="154"/>
      <c r="CG121" s="154"/>
      <c r="CH121" s="155"/>
      <c r="CI121" s="155"/>
      <c r="CJ121" s="155"/>
      <c r="CK121" s="155"/>
      <c r="CL121" s="154"/>
      <c r="CM121" s="155"/>
      <c r="CN121" s="156"/>
      <c r="CO121" s="154"/>
      <c r="CP121" s="154"/>
      <c r="CQ121" s="155"/>
      <c r="CR121" s="155"/>
      <c r="CS121" s="155"/>
      <c r="CT121" s="155"/>
    </row>
    <row r="122" spans="1:100" s="148" customFormat="1" ht="19" customHeight="1" thickBot="1">
      <c r="A122" s="1324"/>
      <c r="B122" s="1293"/>
      <c r="C122" s="1278"/>
      <c r="D122" s="1274"/>
      <c r="E122" s="1274"/>
      <c r="F122" s="1274"/>
      <c r="G122" s="1278"/>
      <c r="H122" s="1278"/>
      <c r="I122" s="1281"/>
      <c r="J122" s="1284"/>
      <c r="K122" s="1287"/>
      <c r="L122" s="1287">
        <f>IF(NOT(ISERROR(MATCH(K122,_xlfn.ANCHORARRAY(F155),0))),J157&amp;"Por favor no seleccionar los criterios de impacto",K122)</f>
        <v>0</v>
      </c>
      <c r="M122" s="1281"/>
      <c r="N122" s="1284"/>
      <c r="O122" s="1281"/>
      <c r="P122" s="390"/>
      <c r="Q122" s="391"/>
      <c r="R122" s="149" t="str">
        <f t="shared" si="63"/>
        <v/>
      </c>
      <c r="S122" s="392"/>
      <c r="T122" s="392"/>
      <c r="U122" s="159" t="str">
        <f t="shared" si="64"/>
        <v/>
      </c>
      <c r="V122" s="392"/>
      <c r="W122" s="392"/>
      <c r="X122" s="392"/>
      <c r="Y122" s="162" t="str">
        <f>IFERROR(IF(AND(R121="Probabilidad",R122="Probabilidad"),(AA121-(+AA121*U122)),IF(R122="Probabilidad",(J121-(+J121*U122)),IF(R122="Impacto",AA121,""))),"")</f>
        <v/>
      </c>
      <c r="Z122" s="158" t="str">
        <f t="shared" si="65"/>
        <v/>
      </c>
      <c r="AA122" s="159" t="str">
        <f t="shared" si="66"/>
        <v/>
      </c>
      <c r="AB122" s="158" t="str">
        <f t="shared" si="67"/>
        <v/>
      </c>
      <c r="AC122" s="159" t="str">
        <f>IFERROR(IF(AND(R121="Impacto",R122="Impacto"),(AC121-(+AC121*U122)),IF(AND(R121="Probabilidad",R122="Impacto"),(AC120-(+AC120*U122)),IF(R122="Probabilidad",AC121,""))),"")</f>
        <v/>
      </c>
      <c r="AD122" s="158" t="str">
        <f t="shared" si="68"/>
        <v/>
      </c>
      <c r="AE122" s="1272"/>
      <c r="AF122" s="154"/>
      <c r="AG122" s="155"/>
      <c r="AH122" s="233"/>
      <c r="AI122" s="233"/>
      <c r="AJ122" s="233"/>
      <c r="AK122" s="233"/>
      <c r="AL122" s="233"/>
      <c r="AM122" s="233"/>
      <c r="AN122" s="154"/>
      <c r="AO122" s="154"/>
      <c r="AP122" s="155"/>
      <c r="AQ122" s="163"/>
      <c r="AR122" s="155"/>
      <c r="AS122" s="233"/>
      <c r="AT122" s="233"/>
      <c r="AU122" s="233"/>
      <c r="AV122" s="233"/>
      <c r="AW122" s="233"/>
      <c r="AX122" s="233"/>
      <c r="AY122" s="154"/>
      <c r="AZ122" s="154"/>
      <c r="BA122" s="155"/>
      <c r="BB122" s="154"/>
      <c r="BC122" s="155"/>
      <c r="BD122" s="233"/>
      <c r="BE122" s="233"/>
      <c r="BF122" s="233"/>
      <c r="BG122" s="233"/>
      <c r="BH122" s="233"/>
      <c r="BI122" s="233"/>
      <c r="BJ122" s="154"/>
      <c r="BK122" s="154"/>
      <c r="BL122" s="155"/>
      <c r="BM122" s="184"/>
      <c r="BN122" s="224"/>
      <c r="BO122" s="146"/>
      <c r="BP122" s="184"/>
      <c r="BQ122" s="146"/>
      <c r="BR122" s="146"/>
      <c r="BS122" s="146"/>
      <c r="BT122" s="154"/>
      <c r="BU122" s="155"/>
      <c r="BV122" s="156"/>
      <c r="BW122" s="154"/>
      <c r="BX122" s="154"/>
      <c r="BY122" s="155"/>
      <c r="BZ122" s="155"/>
      <c r="CA122" s="155"/>
      <c r="CB122" s="155"/>
      <c r="CC122" s="154"/>
      <c r="CD122" s="155"/>
      <c r="CE122" s="156"/>
      <c r="CF122" s="154"/>
      <c r="CG122" s="154"/>
      <c r="CH122" s="155"/>
      <c r="CI122" s="155"/>
      <c r="CJ122" s="155"/>
      <c r="CK122" s="155"/>
      <c r="CL122" s="154"/>
      <c r="CM122" s="155"/>
      <c r="CN122" s="156"/>
      <c r="CO122" s="154"/>
      <c r="CP122" s="154"/>
      <c r="CQ122" s="155"/>
      <c r="CR122" s="155"/>
      <c r="CS122" s="155"/>
      <c r="CT122" s="155"/>
    </row>
    <row r="123" spans="1:100" s="400" customFormat="1" ht="409.6">
      <c r="A123" s="1319">
        <v>10</v>
      </c>
      <c r="B123" s="1291" t="s">
        <v>151</v>
      </c>
      <c r="C123" s="1276" t="s">
        <v>281</v>
      </c>
      <c r="D123" s="1273" t="s">
        <v>1165</v>
      </c>
      <c r="E123" s="1273" t="s">
        <v>1166</v>
      </c>
      <c r="F123" s="1273" t="s">
        <v>1167</v>
      </c>
      <c r="G123" s="1273" t="s">
        <v>292</v>
      </c>
      <c r="H123" s="1276">
        <v>365</v>
      </c>
      <c r="I123" s="1279" t="str">
        <f>IF(H123&lt;=0,"",IF(H123&lt;=2,"Muy Baja",IF(H123&lt;=24,"Baja",IF(H123&lt;=500,"Media",IF(H123&lt;=5000,"Alta","Muy Alta")))))</f>
        <v>Media</v>
      </c>
      <c r="J123" s="1282">
        <f>IF(I123="","",IF(I123="Muy Baja",0.2,IF(I123="Baja",0.4,IF(I123="Media",0.6,IF(I123="Alta",0.8,IF(I123="Muy Alta",1,))))))</f>
        <v>0.6</v>
      </c>
      <c r="K123" s="1285" t="s">
        <v>313</v>
      </c>
      <c r="L123" s="387"/>
      <c r="M123" s="1279" t="str">
        <f>IF(OR(K123='Tabla Impacto'!$C$11,K123='Tabla Impacto'!$D$11),"Leve",IF(OR(K123='Tabla Impacto'!$C$12,K123='Tabla Impacto'!$D$12),"Menor",IF(OR(K123='Tabla Impacto'!$C$13,K123='Tabla Impacto'!$D$13),"Moderado",IF(OR(K123='Tabla Impacto'!$C$14,K123='Tabla Impacto'!$D$14),"Mayor",IF(OR(K123='Tabla Impacto'!$C$15,K123='Tabla Impacto'!$D$15),"Catastrófico","")))))</f>
        <v>Catastrófico</v>
      </c>
      <c r="N123" s="1282">
        <f>IF(M123="","",IF(M123="Leve",0.2,IF(M123="Menor",0.4,IF(M123="Moderado",0.6,IF(M123="Mayor",0.8,IF(M123="Catastrófico",1,))))))</f>
        <v>1</v>
      </c>
      <c r="O123" s="1279" t="str">
        <f>IF(OR(AND(I123="Muy Baja",M123="Leve"),AND(I123="Muy Baja",M123="Menor"),AND(I123="Baja",M123="Leve")),"Bajo",IF(OR(AND(I123="Muy baja",M123="Moderado"),AND(I123="Baja",M123="Menor"),AND(I123="Baja",M123="Moderado"),AND(I123="Media",M123="Leve"),AND(I123="Media",M123="Menor"),AND(I123="Media",M123="Moderado"),AND(I123="Alta",M123="Leve"),AND(I123="Alta",M123="Menor")),"Moderado",IF(OR(AND(I123="Muy Baja",M123="Mayor"),AND(I123="Baja",M123="Mayor"),AND(I123="Media",M123="Mayor"),AND(I123="Alta",M123="Moderado"),AND(I123="Alta",M123="Mayor"),AND(I123="Muy Alta",M123="Leve"),AND(I123="Muy Alta",M123="Menor"),AND(I123="Muy Alta",M123="Moderado"),AND(I123="Muy Alta",M123="Mayor")),"Alto",IF(OR(AND(I123="Muy Baja",M123="Catastrófico"),AND(I123="Baja",M123="Catastrófico"),AND(I123="Media",M123="Catastrófico"),AND(I123="Alta",M123="Catastrófico"),AND(I123="Muy Alta",M123="Catastrófico")),"Extremo",""))))</f>
        <v>Extremo</v>
      </c>
      <c r="P123" s="395">
        <v>1</v>
      </c>
      <c r="Q123" s="396" t="s">
        <v>1168</v>
      </c>
      <c r="R123" s="152" t="str">
        <f t="shared" si="63"/>
        <v>Probabilidad</v>
      </c>
      <c r="S123" s="397" t="s">
        <v>100</v>
      </c>
      <c r="T123" s="397" t="s">
        <v>316</v>
      </c>
      <c r="U123" s="272" t="str">
        <f t="shared" si="64"/>
        <v>40%</v>
      </c>
      <c r="V123" s="397" t="s">
        <v>317</v>
      </c>
      <c r="W123" s="397" t="s">
        <v>318</v>
      </c>
      <c r="X123" s="397" t="s">
        <v>319</v>
      </c>
      <c r="Y123" s="398">
        <f>IFERROR(IF(R123="Probabilidad",(J123-(+J123*U123)),IF(R123="Impacto",J123,"")),"")</f>
        <v>0.36</v>
      </c>
      <c r="Z123" s="399" t="str">
        <f>IFERROR(IF(Y123="","",IF(Y123&lt;=0.2,"Muy Baja",IF(Y123&lt;=0.4,"Baja",IF(Y123&lt;=0.6,"Media",IF(Y123&lt;=0.8,"Alta","Muy Alta"))))),"")</f>
        <v>Baja</v>
      </c>
      <c r="AA123" s="272">
        <f t="shared" ref="AA123:AA124" si="69">+Y123</f>
        <v>0.36</v>
      </c>
      <c r="AB123" s="399" t="str">
        <f t="shared" ref="AB123:AB124" si="70">IFERROR(IF(AC123="","",IF(AC123&lt;=0.2,"Leve",IF(AC123&lt;=0.4,"Menor",IF(AC123&lt;=0.6,"Moderado",IF(AC123&lt;=0.8,"Mayor","Catastrófico"))))),"")</f>
        <v>Catastrófico</v>
      </c>
      <c r="AC123" s="272">
        <f>IFERROR(IF(R123="Impacto",(N123-(+N123*U123)),IF(R123="Probabilidad",N123,"")),"")</f>
        <v>1</v>
      </c>
      <c r="AD123" s="399" t="str">
        <f t="shared" ref="AD123:AD124" si="71">IFERROR(IF(OR(AND(Z123="Muy Baja",AB123="Leve"),AND(Z123="Muy Baja",AB123="Menor"),AND(Z123="Baja",AB123="Leve")),"Bajo",IF(OR(AND(Z123="Muy baja",AB123="Moderado"),AND(Z123="Baja",AB123="Menor"),AND(Z123="Baja",AB123="Moderado"),AND(Z123="Media",AB123="Leve"),AND(Z123="Media",AB123="Menor"),AND(Z123="Media",AB123="Moderado"),AND(Z123="Alta",AB123="Leve"),AND(Z123="Alta",AB123="Menor")),"Moderado",IF(OR(AND(Z123="Muy Baja",AB123="Mayor"),AND(Z123="Baja",AB123="Mayor"),AND(Z123="Media",AB123="Mayor"),AND(Z123="Alta",AB123="Moderado"),AND(Z123="Alta",AB123="Mayor"),AND(Z123="Muy Alta",AB123="Leve"),AND(Z123="Muy Alta",AB123="Menor"),AND(Z123="Muy Alta",AB123="Moderado"),AND(Z123="Muy Alta",AB123="Mayor")),"Alto",IF(OR(AND(Z123="Muy Baja",AB123="Catastrófico"),AND(Z123="Baja",AB123="Catastrófico"),AND(Z123="Media",AB123="Catastrófico"),AND(Z123="Alta",AB123="Catastrófico"),AND(Z123="Muy Alta",AB123="Catastrófico")),"Extremo","")))),"")</f>
        <v>Extremo</v>
      </c>
      <c r="AE123" s="1270" t="s">
        <v>345</v>
      </c>
      <c r="AF123" s="498" t="s">
        <v>2472</v>
      </c>
      <c r="AG123" s="780" t="s">
        <v>2473</v>
      </c>
      <c r="AH123" s="785"/>
      <c r="AI123" s="785" t="s">
        <v>2343</v>
      </c>
      <c r="AJ123" s="780" t="s">
        <v>2474</v>
      </c>
      <c r="AK123" s="785"/>
      <c r="AL123" s="785" t="s">
        <v>2343</v>
      </c>
      <c r="AM123" s="785" t="s">
        <v>770</v>
      </c>
      <c r="AN123" s="154"/>
      <c r="AO123" s="154"/>
      <c r="AP123" s="155"/>
      <c r="AQ123" s="498" t="s">
        <v>3376</v>
      </c>
      <c r="AR123" s="780" t="s">
        <v>3390</v>
      </c>
      <c r="AS123" s="785"/>
      <c r="AT123" s="785" t="s">
        <v>2343</v>
      </c>
      <c r="AU123" s="785" t="s">
        <v>2474</v>
      </c>
      <c r="AV123" s="785"/>
      <c r="AW123" s="785" t="s">
        <v>2343</v>
      </c>
      <c r="AX123" s="785" t="s">
        <v>491</v>
      </c>
      <c r="AY123" s="154"/>
      <c r="AZ123" s="154"/>
      <c r="BA123" s="155"/>
      <c r="BB123" s="154"/>
      <c r="BC123" s="155"/>
      <c r="BD123" s="233"/>
      <c r="BE123" s="233"/>
      <c r="BF123" s="233"/>
      <c r="BG123" s="233"/>
      <c r="BH123" s="233"/>
      <c r="BI123" s="233"/>
      <c r="BJ123" s="154"/>
      <c r="BK123" s="154"/>
      <c r="BL123" s="155"/>
      <c r="BM123" s="274" t="s">
        <v>1171</v>
      </c>
      <c r="BN123" s="372">
        <v>0.2</v>
      </c>
      <c r="BO123" s="371" t="s">
        <v>1172</v>
      </c>
      <c r="BP123" s="371" t="s">
        <v>1156</v>
      </c>
      <c r="BQ123" s="385">
        <v>44927</v>
      </c>
      <c r="BR123" s="385">
        <v>45260</v>
      </c>
      <c r="BS123" s="374">
        <v>1</v>
      </c>
      <c r="BT123" s="780" t="s">
        <v>2518</v>
      </c>
      <c r="BU123" s="780" t="s">
        <v>2519</v>
      </c>
      <c r="BV123" s="498" t="s">
        <v>2520</v>
      </c>
      <c r="BW123" s="154"/>
      <c r="BX123" s="154"/>
      <c r="BY123" s="155"/>
      <c r="BZ123" s="155"/>
      <c r="CA123" s="155"/>
      <c r="CB123" s="155"/>
      <c r="CC123" s="780" t="s">
        <v>3360</v>
      </c>
      <c r="CD123" s="780" t="s">
        <v>3478</v>
      </c>
      <c r="CE123" s="498" t="s">
        <v>3479</v>
      </c>
      <c r="CF123" s="154"/>
      <c r="CG123" s="154"/>
      <c r="CH123" s="155"/>
      <c r="CI123" s="155"/>
      <c r="CJ123" s="155"/>
      <c r="CK123" s="155"/>
      <c r="CL123" s="154"/>
      <c r="CM123" s="155"/>
      <c r="CN123" s="156"/>
      <c r="CO123" s="154"/>
      <c r="CP123" s="154"/>
      <c r="CQ123" s="155"/>
      <c r="CR123" s="155"/>
      <c r="CS123" s="155"/>
      <c r="CT123" s="155"/>
    </row>
    <row r="124" spans="1:100" s="148" customFormat="1" ht="409.6">
      <c r="A124" s="1320"/>
      <c r="B124" s="1292"/>
      <c r="C124" s="1277"/>
      <c r="D124" s="1274"/>
      <c r="E124" s="1274"/>
      <c r="F124" s="1274"/>
      <c r="G124" s="1274"/>
      <c r="H124" s="1277"/>
      <c r="I124" s="1280"/>
      <c r="J124" s="1283"/>
      <c r="K124" s="1286"/>
      <c r="L124" s="388"/>
      <c r="M124" s="1280"/>
      <c r="N124" s="1283"/>
      <c r="O124" s="1280"/>
      <c r="P124" s="371">
        <v>2</v>
      </c>
      <c r="Q124" s="274" t="s">
        <v>1169</v>
      </c>
      <c r="R124" s="139" t="str">
        <f t="shared" si="63"/>
        <v>Impacto</v>
      </c>
      <c r="S124" s="365" t="s">
        <v>327</v>
      </c>
      <c r="T124" s="365" t="s">
        <v>316</v>
      </c>
      <c r="U124" s="189" t="str">
        <f t="shared" si="64"/>
        <v>25%</v>
      </c>
      <c r="V124" s="97" t="s">
        <v>317</v>
      </c>
      <c r="W124" s="97" t="s">
        <v>318</v>
      </c>
      <c r="X124" s="97" t="s">
        <v>319</v>
      </c>
      <c r="Y124" s="140">
        <f>IFERROR(IF(AND(R123="Probabilidad",R124="Probabilidad"),(AA123-(+AA123*U124)),IF(R124="Probabilidad",(J123-(+J123*U124)),IF(R124="Impacto",AA123,""))),"")</f>
        <v>0.36</v>
      </c>
      <c r="Z124" s="113" t="str">
        <f t="shared" ref="Z124" si="72">IFERROR(IF(Y124="","",IF(Y124&lt;=0.2,"Muy Baja",IF(Y124&lt;=0.4,"Baja",IF(Y124&lt;=0.6,"Media",IF(Y124&lt;=0.8,"Alta","Muy Alta"))))),"")</f>
        <v>Baja</v>
      </c>
      <c r="AA124" s="189">
        <f t="shared" si="69"/>
        <v>0.36</v>
      </c>
      <c r="AB124" s="113" t="str">
        <f t="shared" si="70"/>
        <v>Mayor</v>
      </c>
      <c r="AC124" s="189">
        <f>IFERROR(IF(AND(R123="Impacto",R124="Impacto"),(AC123-(+AC123*U124)),IF(R124="Impacto",($N$87-(+$N$87*U124)),IF(R124="Probabilidad",AC123,""))),"")</f>
        <v>0.75</v>
      </c>
      <c r="AD124" s="113" t="str">
        <f t="shared" si="71"/>
        <v>Alto</v>
      </c>
      <c r="AE124" s="1271"/>
      <c r="AF124" s="780" t="s">
        <v>2703</v>
      </c>
      <c r="AG124" s="780" t="s">
        <v>2475</v>
      </c>
      <c r="AH124" s="785"/>
      <c r="AI124" s="498" t="s">
        <v>2476</v>
      </c>
      <c r="AJ124" s="780" t="s">
        <v>2477</v>
      </c>
      <c r="AK124" s="785"/>
      <c r="AL124" s="498" t="s">
        <v>2476</v>
      </c>
      <c r="AM124" s="785" t="s">
        <v>770</v>
      </c>
      <c r="AN124" s="154"/>
      <c r="AO124" s="154"/>
      <c r="AP124" s="155"/>
      <c r="AQ124" s="498" t="s">
        <v>3360</v>
      </c>
      <c r="AR124" s="780" t="s">
        <v>3374</v>
      </c>
      <c r="AS124" s="785"/>
      <c r="AT124" s="780" t="s">
        <v>2476</v>
      </c>
      <c r="AU124" s="780" t="s">
        <v>3375</v>
      </c>
      <c r="AV124" s="785"/>
      <c r="AW124" s="780" t="s">
        <v>2476</v>
      </c>
      <c r="AX124" s="785" t="s">
        <v>770</v>
      </c>
      <c r="AY124" s="154"/>
      <c r="AZ124" s="154"/>
      <c r="BA124" s="155"/>
      <c r="BB124" s="154"/>
      <c r="BC124" s="155"/>
      <c r="BD124" s="233"/>
      <c r="BE124" s="233"/>
      <c r="BF124" s="233"/>
      <c r="BG124" s="233"/>
      <c r="BH124" s="233"/>
      <c r="BI124" s="233"/>
      <c r="BJ124" s="154"/>
      <c r="BK124" s="154"/>
      <c r="BL124" s="155"/>
      <c r="BM124" s="274" t="s">
        <v>1173</v>
      </c>
      <c r="BN124" s="372">
        <v>0.4</v>
      </c>
      <c r="BO124" s="371" t="s">
        <v>1174</v>
      </c>
      <c r="BP124" s="371" t="s">
        <v>1156</v>
      </c>
      <c r="BQ124" s="385">
        <v>44927</v>
      </c>
      <c r="BR124" s="385">
        <v>45260</v>
      </c>
      <c r="BS124" s="374">
        <v>1</v>
      </c>
      <c r="BT124" s="780" t="s">
        <v>2521</v>
      </c>
      <c r="BU124" s="780" t="s">
        <v>2522</v>
      </c>
      <c r="BV124" s="498" t="s">
        <v>2523</v>
      </c>
      <c r="BW124" s="154"/>
      <c r="BX124" s="154"/>
      <c r="BY124" s="155"/>
      <c r="BZ124" s="155"/>
      <c r="CA124" s="155"/>
      <c r="CB124" s="155"/>
      <c r="CC124" s="780" t="s">
        <v>3360</v>
      </c>
      <c r="CD124" s="780" t="s">
        <v>3480</v>
      </c>
      <c r="CE124" s="498" t="s">
        <v>3481</v>
      </c>
      <c r="CF124" s="154"/>
      <c r="CG124" s="154"/>
      <c r="CH124" s="155"/>
      <c r="CI124" s="155"/>
      <c r="CJ124" s="155"/>
      <c r="CK124" s="155"/>
      <c r="CL124" s="154"/>
      <c r="CM124" s="155"/>
      <c r="CN124" s="156"/>
      <c r="CO124" s="154"/>
      <c r="CP124" s="154"/>
      <c r="CQ124" s="155"/>
      <c r="CR124" s="155"/>
      <c r="CS124" s="155"/>
      <c r="CT124" s="155"/>
    </row>
    <row r="125" spans="1:100" s="148" customFormat="1" ht="409.6">
      <c r="A125" s="1320"/>
      <c r="B125" s="1292"/>
      <c r="C125" s="1277"/>
      <c r="D125" s="1274"/>
      <c r="E125" s="1274"/>
      <c r="F125" s="1274"/>
      <c r="G125" s="1274"/>
      <c r="H125" s="1277"/>
      <c r="I125" s="1280"/>
      <c r="J125" s="1283"/>
      <c r="K125" s="1286"/>
      <c r="L125" s="388"/>
      <c r="M125" s="1280"/>
      <c r="N125" s="1283"/>
      <c r="O125" s="1280"/>
      <c r="P125" s="371">
        <v>3</v>
      </c>
      <c r="Q125" s="274" t="s">
        <v>2273</v>
      </c>
      <c r="R125" s="139" t="str">
        <f t="shared" si="63"/>
        <v>Probabilidad</v>
      </c>
      <c r="S125" s="365" t="s">
        <v>145</v>
      </c>
      <c r="T125" s="365" t="s">
        <v>316</v>
      </c>
      <c r="U125" s="189" t="str">
        <f t="shared" si="64"/>
        <v>30%</v>
      </c>
      <c r="V125" s="97" t="s">
        <v>317</v>
      </c>
      <c r="W125" s="97" t="s">
        <v>318</v>
      </c>
      <c r="X125" s="97" t="s">
        <v>319</v>
      </c>
      <c r="Y125" s="140">
        <f>IFERROR(IF(AND(R124="Probabilidad",R125="Probabilidad"),(AA124-(+AA124*U125)),IF(R125="Probabilidad",(J124-(+J124*U125)),IF(R125="Impacto",AA124,""))),"")</f>
        <v>0</v>
      </c>
      <c r="Z125" s="113" t="str">
        <f t="shared" ref="Z125" si="73">IFERROR(IF(Y125="","",IF(Y125&lt;=0.2,"Muy Baja",IF(Y125&lt;=0.4,"Baja",IF(Y125&lt;=0.6,"Media",IF(Y125&lt;=0.8,"Alta","Muy Alta"))))),"")</f>
        <v>Muy Baja</v>
      </c>
      <c r="AA125" s="189">
        <f t="shared" ref="AA125" si="74">+Y125</f>
        <v>0</v>
      </c>
      <c r="AB125" s="113" t="str">
        <f t="shared" ref="AB125" si="75">IFERROR(IF(AC125="","",IF(AC125&lt;=0.2,"Leve",IF(AC125&lt;=0.4,"Menor",IF(AC125&lt;=0.6,"Moderado",IF(AC125&lt;=0.8,"Mayor","Catastrófico"))))),"")</f>
        <v>Mayor</v>
      </c>
      <c r="AC125" s="189">
        <f>IFERROR(IF(AND(R124="Impacto",R125="Impacto"),(AC124-(+AC124*U125)),IF(R125="Impacto",($N$87-(+$N$87*U125)),IF(R125="Probabilidad",AC124,""))),"")</f>
        <v>0.75</v>
      </c>
      <c r="AD125" s="113" t="str">
        <f t="shared" ref="AD125" si="76">IFERROR(IF(OR(AND(Z125="Muy Baja",AB125="Leve"),AND(Z125="Muy Baja",AB125="Menor"),AND(Z125="Baja",AB125="Leve")),"Bajo",IF(OR(AND(Z125="Muy baja",AB125="Moderado"),AND(Z125="Baja",AB125="Menor"),AND(Z125="Baja",AB125="Moderado"),AND(Z125="Media",AB125="Leve"),AND(Z125="Media",AB125="Menor"),AND(Z125="Media",AB125="Moderado"),AND(Z125="Alta",AB125="Leve"),AND(Z125="Alta",AB125="Menor")),"Moderado",IF(OR(AND(Z125="Muy Baja",AB125="Mayor"),AND(Z125="Baja",AB125="Mayor"),AND(Z125="Media",AB125="Mayor"),AND(Z125="Alta",AB125="Moderado"),AND(Z125="Alta",AB125="Mayor"),AND(Z125="Muy Alta",AB125="Leve"),AND(Z125="Muy Alta",AB125="Menor"),AND(Z125="Muy Alta",AB125="Moderado"),AND(Z125="Muy Alta",AB125="Mayor")),"Alto",IF(OR(AND(Z125="Muy Baja",AB125="Catastrófico"),AND(Z125="Baja",AB125="Catastrófico"),AND(Z125="Media",AB125="Catastrófico"),AND(Z125="Alta",AB125="Catastrófico"),AND(Z125="Muy Alta",AB125="Catastrófico")),"Extremo","")))),"")</f>
        <v>Alto</v>
      </c>
      <c r="AE125" s="1271"/>
      <c r="AF125" s="782" t="s">
        <v>2448</v>
      </c>
      <c r="AG125" s="780" t="s">
        <v>2479</v>
      </c>
      <c r="AH125" s="785"/>
      <c r="AI125" s="785" t="s">
        <v>2343</v>
      </c>
      <c r="AJ125" s="780" t="s">
        <v>2478</v>
      </c>
      <c r="AK125" s="785"/>
      <c r="AL125" s="785" t="s">
        <v>2343</v>
      </c>
      <c r="AM125" s="785" t="s">
        <v>770</v>
      </c>
      <c r="AN125" s="154"/>
      <c r="AO125" s="154"/>
      <c r="AP125" s="155"/>
      <c r="AQ125" s="498" t="s">
        <v>3376</v>
      </c>
      <c r="AR125" s="780" t="s">
        <v>3391</v>
      </c>
      <c r="AS125" s="780"/>
      <c r="AT125" s="785" t="s">
        <v>2343</v>
      </c>
      <c r="AU125" s="780" t="s">
        <v>2478</v>
      </c>
      <c r="AV125" s="785"/>
      <c r="AW125" s="785"/>
      <c r="AX125" s="785"/>
      <c r="AY125" s="154"/>
      <c r="AZ125" s="154"/>
      <c r="BA125" s="155"/>
      <c r="BB125" s="154"/>
      <c r="BC125" s="155"/>
      <c r="BD125" s="233"/>
      <c r="BE125" s="233"/>
      <c r="BF125" s="233"/>
      <c r="BG125" s="233"/>
      <c r="BH125" s="233"/>
      <c r="BI125" s="233"/>
      <c r="BJ125" s="154"/>
      <c r="BK125" s="154"/>
      <c r="BL125" s="155"/>
      <c r="BM125" s="274" t="s">
        <v>2272</v>
      </c>
      <c r="BN125" s="372">
        <v>0.4</v>
      </c>
      <c r="BO125" s="371" t="s">
        <v>1176</v>
      </c>
      <c r="BP125" s="371" t="s">
        <v>1156</v>
      </c>
      <c r="BQ125" s="385">
        <v>44927</v>
      </c>
      <c r="BR125" s="385">
        <v>45260</v>
      </c>
      <c r="BS125" s="372">
        <v>1</v>
      </c>
      <c r="BT125" s="780" t="s">
        <v>2524</v>
      </c>
      <c r="BU125" s="780" t="s">
        <v>2525</v>
      </c>
      <c r="BV125" s="498" t="s">
        <v>2523</v>
      </c>
      <c r="BW125" s="154"/>
      <c r="BX125" s="154"/>
      <c r="BY125" s="155"/>
      <c r="BZ125" s="155"/>
      <c r="CA125" s="155"/>
      <c r="CB125" s="155"/>
      <c r="CC125" s="780" t="s">
        <v>3360</v>
      </c>
      <c r="CD125" s="780" t="s">
        <v>3482</v>
      </c>
      <c r="CE125" s="498" t="s">
        <v>3483</v>
      </c>
      <c r="CF125" s="154"/>
      <c r="CG125" s="154"/>
      <c r="CH125" s="155"/>
      <c r="CI125" s="155"/>
      <c r="CJ125" s="155"/>
      <c r="CK125" s="155"/>
      <c r="CL125" s="154"/>
      <c r="CM125" s="155"/>
      <c r="CN125" s="156"/>
      <c r="CO125" s="154"/>
      <c r="CP125" s="154"/>
      <c r="CQ125" s="155"/>
      <c r="CR125" s="155"/>
      <c r="CS125" s="155"/>
      <c r="CT125" s="155"/>
    </row>
    <row r="126" spans="1:100" s="148" customFormat="1" ht="19" customHeight="1">
      <c r="A126" s="1320"/>
      <c r="B126" s="1292"/>
      <c r="C126" s="1277"/>
      <c r="D126" s="1274"/>
      <c r="E126" s="1274"/>
      <c r="F126" s="1274"/>
      <c r="G126" s="1274"/>
      <c r="H126" s="1277"/>
      <c r="I126" s="1280"/>
      <c r="J126" s="1283"/>
      <c r="K126" s="1286"/>
      <c r="L126" s="388"/>
      <c r="M126" s="1280"/>
      <c r="N126" s="1283"/>
      <c r="O126" s="1280"/>
      <c r="P126" s="184"/>
      <c r="Q126" s="94"/>
      <c r="R126" s="139" t="str">
        <f t="shared" ref="R126:R131" si="77">IF(OR(S126="Preventivo",S126="Detectivo"),"Probabilidad",IF(S126="Correctivo","Impacto",""))</f>
        <v/>
      </c>
      <c r="S126" s="365"/>
      <c r="T126" s="365"/>
      <c r="U126" s="189" t="str">
        <f t="shared" ref="U126:U131" si="78">IF(AND(S126="Preventivo",T126="Automático"),"50%",IF(AND(S126="Preventivo",T126="Manual"),"40%",IF(AND(S126="Detectivo",T126="Automático"),"40%",IF(AND(S126="Detectivo",T126="Manual"),"30%",IF(AND(S126="Correctivo",T126="Automático"),"35%",IF(AND(S126="Correctivo",T126="Manual"),"25%",""))))))</f>
        <v/>
      </c>
      <c r="V126" s="97"/>
      <c r="W126" s="97"/>
      <c r="X126" s="97"/>
      <c r="Y126" s="140" t="str">
        <f>IFERROR(IF(AND(R125="Probabilidad",R126="Probabilidad"),(AA125-(+AA125*U126)),IF(R126="Probabilidad",(J125-(+J125*U126)),IF(R126="Impacto",AA125,""))),"")</f>
        <v/>
      </c>
      <c r="Z126" s="113" t="str">
        <f t="shared" ref="Z126:Z128" si="79">IFERROR(IF(Y126="","",IF(Y126&lt;=0.2,"Muy Baja",IF(Y126&lt;=0.4,"Baja",IF(Y126&lt;=0.6,"Media",IF(Y126&lt;=0.8,"Alta","Muy Alta"))))),"")</f>
        <v/>
      </c>
      <c r="AA126" s="189" t="str">
        <f t="shared" ref="AA126:AA131" si="80">+Y126</f>
        <v/>
      </c>
      <c r="AB126" s="113" t="str">
        <f t="shared" ref="AB126:AB131" si="81">IFERROR(IF(AC126="","",IF(AC126&lt;=0.2,"Leve",IF(AC126&lt;=0.4,"Menor",IF(AC126&lt;=0.6,"Moderado",IF(AC126&lt;=0.8,"Mayor","Catastrófico"))))),"")</f>
        <v/>
      </c>
      <c r="AC126" s="189" t="str">
        <f>IFERROR(IF(AND(R125="Impacto",R126="Impacto"),(AC125-(+AC125*U126)),IF(AND(R125="Probabilidad",R126="Impacto"),(AC124-(+AC124*U126)),IF(R126="Probabilidad",AC125,""))),"")</f>
        <v/>
      </c>
      <c r="AD126" s="113" t="str">
        <f t="shared" ref="AD126:AD131" si="82">IFERROR(IF(OR(AND(Z126="Muy Baja",AB126="Leve"),AND(Z126="Muy Baja",AB126="Menor"),AND(Z126="Baja",AB126="Leve")),"Bajo",IF(OR(AND(Z126="Muy baja",AB126="Moderado"),AND(Z126="Baja",AB126="Menor"),AND(Z126="Baja",AB126="Moderado"),AND(Z126="Media",AB126="Leve"),AND(Z126="Media",AB126="Menor"),AND(Z126="Media",AB126="Moderado"),AND(Z126="Alta",AB126="Leve"),AND(Z126="Alta",AB126="Menor")),"Moderado",IF(OR(AND(Z126="Muy Baja",AB126="Mayor"),AND(Z126="Baja",AB126="Mayor"),AND(Z126="Media",AB126="Mayor"),AND(Z126="Alta",AB126="Moderado"),AND(Z126="Alta",AB126="Mayor"),AND(Z126="Muy Alta",AB126="Leve"),AND(Z126="Muy Alta",AB126="Menor"),AND(Z126="Muy Alta",AB126="Moderado"),AND(Z126="Muy Alta",AB126="Mayor")),"Alto",IF(OR(AND(Z126="Muy Baja",AB126="Catastrófico"),AND(Z126="Baja",AB126="Catastrófico"),AND(Z126="Media",AB126="Catastrófico"),AND(Z126="Alta",AB126="Catastrófico"),AND(Z126="Muy Alta",AB126="Catastrófico")),"Extremo","")))),"")</f>
        <v/>
      </c>
      <c r="AE126" s="1271"/>
      <c r="AF126" s="154"/>
      <c r="AG126" s="155"/>
      <c r="AH126" s="233"/>
      <c r="AI126" s="233"/>
      <c r="AJ126" s="233"/>
      <c r="AK126" s="233"/>
      <c r="AL126" s="233"/>
      <c r="AM126" s="233"/>
      <c r="AN126" s="154"/>
      <c r="AO126" s="154"/>
      <c r="AP126" s="155"/>
      <c r="AQ126" s="163"/>
      <c r="AR126" s="155"/>
      <c r="AS126" s="233"/>
      <c r="AT126" s="233"/>
      <c r="AU126" s="233"/>
      <c r="AV126" s="233"/>
      <c r="AW126" s="233"/>
      <c r="AX126" s="233"/>
      <c r="AY126" s="154"/>
      <c r="AZ126" s="154"/>
      <c r="BA126" s="155"/>
      <c r="BB126" s="154"/>
      <c r="BC126" s="155"/>
      <c r="BD126" s="233"/>
      <c r="BE126" s="233"/>
      <c r="BF126" s="233"/>
      <c r="BG126" s="233"/>
      <c r="BH126" s="233"/>
      <c r="BI126" s="233"/>
      <c r="BJ126" s="154"/>
      <c r="BK126" s="154"/>
      <c r="BL126" s="155"/>
      <c r="BM126" s="184"/>
      <c r="BN126" s="224"/>
      <c r="BO126" s="146"/>
      <c r="BP126" s="184"/>
      <c r="BQ126" s="146"/>
      <c r="BR126" s="146"/>
      <c r="BS126" s="146"/>
      <c r="BT126" s="154"/>
      <c r="BU126" s="155"/>
      <c r="BV126" s="156"/>
      <c r="BW126" s="154"/>
      <c r="BX126" s="154"/>
      <c r="BY126" s="155"/>
      <c r="BZ126" s="155"/>
      <c r="CA126" s="155"/>
      <c r="CB126" s="155"/>
      <c r="CC126" s="154"/>
      <c r="CD126" s="155"/>
      <c r="CE126" s="156"/>
      <c r="CF126" s="154"/>
      <c r="CG126" s="154"/>
      <c r="CH126" s="155"/>
      <c r="CI126" s="155"/>
      <c r="CJ126" s="155"/>
      <c r="CK126" s="155"/>
      <c r="CL126" s="154"/>
      <c r="CM126" s="155"/>
      <c r="CN126" s="156"/>
      <c r="CO126" s="154"/>
      <c r="CP126" s="154"/>
      <c r="CQ126" s="155"/>
      <c r="CR126" s="155"/>
      <c r="CS126" s="155"/>
      <c r="CT126" s="155"/>
    </row>
    <row r="127" spans="1:100" s="148" customFormat="1" ht="19" customHeight="1">
      <c r="A127" s="1320"/>
      <c r="B127" s="1292"/>
      <c r="C127" s="1277"/>
      <c r="D127" s="1274"/>
      <c r="E127" s="1274"/>
      <c r="F127" s="1274"/>
      <c r="G127" s="1274"/>
      <c r="H127" s="1277"/>
      <c r="I127" s="1280"/>
      <c r="J127" s="1283"/>
      <c r="K127" s="1286"/>
      <c r="L127" s="388"/>
      <c r="M127" s="1280"/>
      <c r="N127" s="1283"/>
      <c r="O127" s="1280"/>
      <c r="P127" s="184"/>
      <c r="Q127" s="94"/>
      <c r="R127" s="139" t="str">
        <f t="shared" si="77"/>
        <v/>
      </c>
      <c r="S127" s="97"/>
      <c r="T127" s="97"/>
      <c r="U127" s="189" t="str">
        <f t="shared" si="78"/>
        <v/>
      </c>
      <c r="V127" s="97"/>
      <c r="W127" s="97"/>
      <c r="X127" s="97"/>
      <c r="Y127" s="140" t="str">
        <f>IFERROR(IF(AND(R126="Probabilidad",R127="Probabilidad"),(AA126-(+AA126*U127)),IF(R127="Probabilidad",(J126-(+J126*U127)),IF(R127="Impacto",AA126,""))),"")</f>
        <v/>
      </c>
      <c r="Z127" s="113" t="str">
        <f t="shared" si="79"/>
        <v/>
      </c>
      <c r="AA127" s="189" t="str">
        <f t="shared" si="80"/>
        <v/>
      </c>
      <c r="AB127" s="113" t="str">
        <f t="shared" si="81"/>
        <v/>
      </c>
      <c r="AC127" s="189" t="str">
        <f>IFERROR(IF(AND(R126="Impacto",R127="Impacto"),(AC126-(+AC126*U127)),IF(AND(R126="Probabilidad",R127="Impacto"),(AC125-(+AC125*U127)),IF(R127="Probabilidad",AC126,""))),"")</f>
        <v/>
      </c>
      <c r="AD127" s="113" t="str">
        <f t="shared" si="82"/>
        <v/>
      </c>
      <c r="AE127" s="1271"/>
      <c r="AF127" s="154"/>
      <c r="AG127" s="155"/>
      <c r="AH127" s="233"/>
      <c r="AI127" s="233"/>
      <c r="AJ127" s="233"/>
      <c r="AK127" s="233"/>
      <c r="AL127" s="233"/>
      <c r="AM127" s="233"/>
      <c r="AN127" s="154"/>
      <c r="AO127" s="154"/>
      <c r="AP127" s="155"/>
      <c r="AQ127" s="163"/>
      <c r="AR127" s="155"/>
      <c r="AS127" s="233"/>
      <c r="AT127" s="233"/>
      <c r="AU127" s="233"/>
      <c r="AV127" s="233"/>
      <c r="AW127" s="233"/>
      <c r="AX127" s="233"/>
      <c r="AY127" s="154"/>
      <c r="AZ127" s="154"/>
      <c r="BA127" s="155"/>
      <c r="BB127" s="154"/>
      <c r="BC127" s="155"/>
      <c r="BD127" s="233"/>
      <c r="BE127" s="233"/>
      <c r="BF127" s="233"/>
      <c r="BG127" s="233"/>
      <c r="BH127" s="233"/>
      <c r="BI127" s="233"/>
      <c r="BJ127" s="154"/>
      <c r="BK127" s="154"/>
      <c r="BL127" s="155"/>
      <c r="BM127" s="184"/>
      <c r="BN127" s="224"/>
      <c r="BO127" s="146"/>
      <c r="BP127" s="184"/>
      <c r="BQ127" s="146"/>
      <c r="BR127" s="146"/>
      <c r="BS127" s="146"/>
      <c r="BT127" s="154"/>
      <c r="BU127" s="155"/>
      <c r="BV127" s="156"/>
      <c r="BW127" s="154"/>
      <c r="BX127" s="154"/>
      <c r="BY127" s="155"/>
      <c r="BZ127" s="155"/>
      <c r="CA127" s="155"/>
      <c r="CB127" s="155"/>
      <c r="CC127" s="154"/>
      <c r="CD127" s="155"/>
      <c r="CE127" s="156"/>
      <c r="CF127" s="154"/>
      <c r="CG127" s="154"/>
      <c r="CH127" s="155"/>
      <c r="CI127" s="155"/>
      <c r="CJ127" s="155"/>
      <c r="CK127" s="155"/>
      <c r="CL127" s="154"/>
      <c r="CM127" s="155"/>
      <c r="CN127" s="156"/>
      <c r="CO127" s="154"/>
      <c r="CP127" s="154"/>
      <c r="CQ127" s="155"/>
      <c r="CR127" s="155"/>
      <c r="CS127" s="155"/>
      <c r="CT127" s="155"/>
    </row>
    <row r="128" spans="1:100" s="401" customFormat="1" ht="19" customHeight="1" thickBot="1">
      <c r="A128" s="1321"/>
      <c r="B128" s="1293"/>
      <c r="C128" s="1278"/>
      <c r="D128" s="1275"/>
      <c r="E128" s="1275"/>
      <c r="F128" s="1275"/>
      <c r="G128" s="1275"/>
      <c r="H128" s="1278"/>
      <c r="I128" s="1281"/>
      <c r="J128" s="1284"/>
      <c r="K128" s="1287"/>
      <c r="L128" s="389"/>
      <c r="M128" s="1281"/>
      <c r="N128" s="1284"/>
      <c r="O128" s="1281"/>
      <c r="P128" s="185"/>
      <c r="Q128" s="95"/>
      <c r="R128" s="153" t="str">
        <f t="shared" si="77"/>
        <v/>
      </c>
      <c r="S128" s="150"/>
      <c r="T128" s="150"/>
      <c r="U128" s="187" t="str">
        <f t="shared" si="78"/>
        <v/>
      </c>
      <c r="V128" s="150"/>
      <c r="W128" s="150"/>
      <c r="X128" s="150"/>
      <c r="Y128" s="151" t="str">
        <f>IFERROR(IF(AND(R127="Probabilidad",R128="Probabilidad"),(AA127-(+AA127*U128)),IF(R128="Probabilidad",(J127-(+J127*U128)),IF(R128="Impacto",AA127,""))),"")</f>
        <v/>
      </c>
      <c r="Z128" s="114" t="str">
        <f t="shared" si="79"/>
        <v/>
      </c>
      <c r="AA128" s="187" t="str">
        <f t="shared" si="80"/>
        <v/>
      </c>
      <c r="AB128" s="114" t="str">
        <f t="shared" si="81"/>
        <v/>
      </c>
      <c r="AC128" s="187" t="str">
        <f>IFERROR(IF(AND(R127="Impacto",R128="Impacto"),(AC127-(+AC127*U128)),IF(AND(R127="Probabilidad",R128="Impacto"),(AC126-(+AC126*U128)),IF(R128="Probabilidad",AC127,""))),"")</f>
        <v/>
      </c>
      <c r="AD128" s="114" t="str">
        <f t="shared" si="82"/>
        <v/>
      </c>
      <c r="AE128" s="1272"/>
      <c r="AF128" s="154"/>
      <c r="AG128" s="155"/>
      <c r="AH128" s="233"/>
      <c r="AI128" s="233"/>
      <c r="AJ128" s="233"/>
      <c r="AK128" s="233"/>
      <c r="AL128" s="233"/>
      <c r="AM128" s="233"/>
      <c r="AN128" s="154"/>
      <c r="AO128" s="154"/>
      <c r="AP128" s="155"/>
      <c r="AQ128" s="163"/>
      <c r="AR128" s="155"/>
      <c r="AS128" s="233"/>
      <c r="AT128" s="233"/>
      <c r="AU128" s="233"/>
      <c r="AV128" s="233"/>
      <c r="AW128" s="233"/>
      <c r="AX128" s="233"/>
      <c r="AY128" s="154"/>
      <c r="AZ128" s="154"/>
      <c r="BA128" s="155"/>
      <c r="BB128" s="154"/>
      <c r="BC128" s="155"/>
      <c r="BD128" s="233"/>
      <c r="BE128" s="233"/>
      <c r="BF128" s="233"/>
      <c r="BG128" s="233"/>
      <c r="BH128" s="233"/>
      <c r="BI128" s="233"/>
      <c r="BJ128" s="154"/>
      <c r="BK128" s="154"/>
      <c r="BL128" s="155"/>
      <c r="BM128" s="184"/>
      <c r="BN128" s="224"/>
      <c r="BO128" s="146"/>
      <c r="BP128" s="184"/>
      <c r="BQ128" s="146"/>
      <c r="BR128" s="146"/>
      <c r="BS128" s="146"/>
      <c r="BT128" s="154"/>
      <c r="BU128" s="155"/>
      <c r="BV128" s="156"/>
      <c r="BW128" s="154"/>
      <c r="BX128" s="154"/>
      <c r="BY128" s="155"/>
      <c r="BZ128" s="155"/>
      <c r="CA128" s="155"/>
      <c r="CB128" s="155"/>
      <c r="CC128" s="154"/>
      <c r="CD128" s="155"/>
      <c r="CE128" s="156"/>
      <c r="CF128" s="154"/>
      <c r="CG128" s="154"/>
      <c r="CH128" s="155"/>
      <c r="CI128" s="155"/>
      <c r="CJ128" s="155"/>
      <c r="CK128" s="155"/>
      <c r="CL128" s="154"/>
      <c r="CM128" s="155"/>
      <c r="CN128" s="156"/>
      <c r="CO128" s="154"/>
      <c r="CP128" s="154"/>
      <c r="CQ128" s="155"/>
      <c r="CR128" s="155"/>
      <c r="CS128" s="155"/>
      <c r="CT128" s="155"/>
    </row>
    <row r="129" spans="1:98" s="400" customFormat="1" ht="397">
      <c r="A129" s="1319">
        <v>10</v>
      </c>
      <c r="B129" s="1291" t="s">
        <v>151</v>
      </c>
      <c r="C129" s="1276" t="s">
        <v>281</v>
      </c>
      <c r="D129" s="1273" t="s">
        <v>1165</v>
      </c>
      <c r="E129" s="1273" t="s">
        <v>1166</v>
      </c>
      <c r="F129" s="1273" t="s">
        <v>1167</v>
      </c>
      <c r="G129" s="1273" t="s">
        <v>292</v>
      </c>
      <c r="H129" s="1276">
        <v>365</v>
      </c>
      <c r="I129" s="1279" t="str">
        <f>IF(H129&lt;=0,"",IF(H129&lt;=2,"Muy Baja",IF(H129&lt;=24,"Baja",IF(H129&lt;=500,"Media",IF(H129&lt;=5000,"Alta","Muy Alta")))))</f>
        <v>Media</v>
      </c>
      <c r="J129" s="1282">
        <f>IF(I129="","",IF(I129="Muy Baja",0.2,IF(I129="Baja",0.4,IF(I129="Media",0.6,IF(I129="Alta",0.8,IF(I129="Muy Alta",1,))))))</f>
        <v>0.6</v>
      </c>
      <c r="K129" s="1285" t="s">
        <v>313</v>
      </c>
      <c r="L129" s="387"/>
      <c r="M129" s="1279" t="str">
        <f>IF(OR(K129='Tabla Impacto'!$C$11,K129='Tabla Impacto'!$D$11),"Leve",IF(OR(K129='Tabla Impacto'!$C$12,K129='Tabla Impacto'!$D$12),"Menor",IF(OR(K129='Tabla Impacto'!$C$13,K129='Tabla Impacto'!$D$13),"Moderado",IF(OR(K129='Tabla Impacto'!$C$14,K129='Tabla Impacto'!$D$14),"Mayor",IF(OR(K129='Tabla Impacto'!$C$15,K129='Tabla Impacto'!$D$15),"Catastrófico","")))))</f>
        <v>Catastrófico</v>
      </c>
      <c r="N129" s="1282">
        <f>IF(M129="","",IF(M129="Leve",0.2,IF(M129="Menor",0.4,IF(M129="Moderado",0.6,IF(M129="Mayor",0.8,IF(M129="Catastrófico",1,))))))</f>
        <v>1</v>
      </c>
      <c r="O129" s="1279" t="str">
        <f>IF(OR(AND(I129="Muy Baja",M129="Leve"),AND(I129="Muy Baja",M129="Menor"),AND(I129="Baja",M129="Leve")),"Bajo",IF(OR(AND(I129="Muy baja",M129="Moderado"),AND(I129="Baja",M129="Menor"),AND(I129="Baja",M129="Moderado"),AND(I129="Media",M129="Leve"),AND(I129="Media",M129="Menor"),AND(I129="Media",M129="Moderado"),AND(I129="Alta",M129="Leve"),AND(I129="Alta",M129="Menor")),"Moderado",IF(OR(AND(I129="Muy Baja",M129="Mayor"),AND(I129="Baja",M129="Mayor"),AND(I129="Media",M129="Mayor"),AND(I129="Alta",M129="Moderado"),AND(I129="Alta",M129="Mayor"),AND(I129="Muy Alta",M129="Leve"),AND(I129="Muy Alta",M129="Menor"),AND(I129="Muy Alta",M129="Moderado"),AND(I129="Muy Alta",M129="Mayor")),"Alto",IF(OR(AND(I129="Muy Baja",M129="Catastrófico"),AND(I129="Baja",M129="Catastrófico"),AND(I129="Media",M129="Catastrófico"),AND(I129="Alta",M129="Catastrófico"),AND(I129="Muy Alta",M129="Catastrófico")),"Extremo",""))))</f>
        <v>Extremo</v>
      </c>
      <c r="P129" s="727">
        <v>1</v>
      </c>
      <c r="Q129" s="728" t="s">
        <v>1168</v>
      </c>
      <c r="R129" s="729" t="str">
        <f t="shared" si="77"/>
        <v>Probabilidad</v>
      </c>
      <c r="S129" s="730" t="s">
        <v>100</v>
      </c>
      <c r="T129" s="397" t="s">
        <v>316</v>
      </c>
      <c r="U129" s="272" t="str">
        <f t="shared" si="78"/>
        <v>40%</v>
      </c>
      <c r="V129" s="397" t="s">
        <v>317</v>
      </c>
      <c r="W129" s="397" t="s">
        <v>318</v>
      </c>
      <c r="X129" s="397" t="s">
        <v>319</v>
      </c>
      <c r="Y129" s="398">
        <f>IFERROR(IF(R129="Probabilidad",(J129-(+J129*U129)),IF(R129="Impacto",J129,"")),"")</f>
        <v>0.36</v>
      </c>
      <c r="Z129" s="399" t="str">
        <f>IFERROR(IF(Y129="","",IF(Y129&lt;=0.2,"Muy Baja",IF(Y129&lt;=0.4,"Baja",IF(Y129&lt;=0.6,"Media",IF(Y129&lt;=0.8,"Alta","Muy Alta"))))),"")</f>
        <v>Baja</v>
      </c>
      <c r="AA129" s="272">
        <f t="shared" si="80"/>
        <v>0.36</v>
      </c>
      <c r="AB129" s="399" t="str">
        <f t="shared" si="81"/>
        <v>Catastrófico</v>
      </c>
      <c r="AC129" s="272">
        <f>IFERROR(IF(R129="Impacto",(N129-(+N129*U129)),IF(R129="Probabilidad",N129,"")),"")</f>
        <v>1</v>
      </c>
      <c r="AD129" s="399" t="str">
        <f t="shared" si="82"/>
        <v>Extremo</v>
      </c>
      <c r="AE129" s="1270" t="s">
        <v>345</v>
      </c>
      <c r="AF129" s="154"/>
      <c r="AG129" s="155"/>
      <c r="AH129" s="233"/>
      <c r="AI129" s="233"/>
      <c r="AJ129" s="233"/>
      <c r="AK129" s="233"/>
      <c r="AL129" s="233"/>
      <c r="AM129" s="233"/>
      <c r="AN129" s="154"/>
      <c r="AO129" s="154"/>
      <c r="AP129" s="155"/>
      <c r="AQ129" s="163"/>
      <c r="AR129" s="155"/>
      <c r="AS129" s="233"/>
      <c r="AT129" s="233"/>
      <c r="AU129" s="233"/>
      <c r="AV129" s="233"/>
      <c r="AW129" s="233"/>
      <c r="AX129" s="233"/>
      <c r="AY129" s="154"/>
      <c r="AZ129" s="154"/>
      <c r="BA129" s="155"/>
      <c r="BB129" s="154"/>
      <c r="BC129" s="155"/>
      <c r="BD129" s="233"/>
      <c r="BE129" s="233"/>
      <c r="BF129" s="233"/>
      <c r="BG129" s="233"/>
      <c r="BH129" s="233"/>
      <c r="BI129" s="233"/>
      <c r="BJ129" s="154"/>
      <c r="BK129" s="154"/>
      <c r="BL129" s="155"/>
      <c r="BM129" s="274" t="s">
        <v>1171</v>
      </c>
      <c r="BN129" s="372">
        <v>0.2</v>
      </c>
      <c r="BO129" s="371" t="s">
        <v>1172</v>
      </c>
      <c r="BP129" s="371" t="s">
        <v>1160</v>
      </c>
      <c r="BQ129" s="385">
        <v>44927</v>
      </c>
      <c r="BR129" s="385">
        <v>45260</v>
      </c>
      <c r="BS129" s="374">
        <v>1</v>
      </c>
      <c r="BT129" s="772" t="s">
        <v>2510</v>
      </c>
      <c r="BU129" s="780" t="s">
        <v>2511</v>
      </c>
      <c r="BV129" s="772" t="s">
        <v>2512</v>
      </c>
      <c r="BW129" s="154"/>
      <c r="BX129" s="154"/>
      <c r="BY129" s="155"/>
      <c r="BZ129" s="155"/>
      <c r="CA129" s="155"/>
      <c r="CB129" s="155"/>
      <c r="CC129" s="958" t="s">
        <v>3435</v>
      </c>
      <c r="CD129" s="780" t="s">
        <v>3506</v>
      </c>
      <c r="CE129" s="834" t="s">
        <v>3507</v>
      </c>
      <c r="CF129" s="154"/>
      <c r="CG129" s="154"/>
      <c r="CH129" s="155"/>
      <c r="CI129" s="155"/>
      <c r="CJ129" s="155"/>
      <c r="CK129" s="155"/>
      <c r="CL129" s="154"/>
      <c r="CM129" s="155"/>
      <c r="CN129" s="156"/>
      <c r="CO129" s="154"/>
      <c r="CP129" s="154"/>
      <c r="CQ129" s="155"/>
      <c r="CR129" s="155"/>
      <c r="CS129" s="155"/>
      <c r="CT129" s="155"/>
    </row>
    <row r="130" spans="1:98" s="148" customFormat="1" ht="409.6">
      <c r="A130" s="1320"/>
      <c r="B130" s="1292"/>
      <c r="C130" s="1277"/>
      <c r="D130" s="1274"/>
      <c r="E130" s="1274"/>
      <c r="F130" s="1274"/>
      <c r="G130" s="1274"/>
      <c r="H130" s="1277"/>
      <c r="I130" s="1280"/>
      <c r="J130" s="1283"/>
      <c r="K130" s="1286"/>
      <c r="L130" s="388"/>
      <c r="M130" s="1280"/>
      <c r="N130" s="1283"/>
      <c r="O130" s="1280"/>
      <c r="P130" s="371">
        <v>2</v>
      </c>
      <c r="Q130" s="274" t="s">
        <v>1169</v>
      </c>
      <c r="R130" s="139" t="str">
        <f t="shared" si="77"/>
        <v>Impacto</v>
      </c>
      <c r="S130" s="365" t="s">
        <v>327</v>
      </c>
      <c r="T130" s="365" t="s">
        <v>316</v>
      </c>
      <c r="U130" s="189" t="str">
        <f t="shared" si="78"/>
        <v>25%</v>
      </c>
      <c r="V130" s="97" t="s">
        <v>317</v>
      </c>
      <c r="W130" s="97" t="s">
        <v>318</v>
      </c>
      <c r="X130" s="97" t="s">
        <v>319</v>
      </c>
      <c r="Y130" s="140">
        <f>IFERROR(IF(AND(R129="Probabilidad",R130="Probabilidad"),(AA129-(+AA129*U130)),IF(R130="Probabilidad",(J129-(+J129*U130)),IF(R130="Impacto",AA129,""))),"")</f>
        <v>0.36</v>
      </c>
      <c r="Z130" s="113" t="str">
        <f t="shared" ref="Z130:Z134" si="83">IFERROR(IF(Y130="","",IF(Y130&lt;=0.2,"Muy Baja",IF(Y130&lt;=0.4,"Baja",IF(Y130&lt;=0.6,"Media",IF(Y130&lt;=0.8,"Alta","Muy Alta"))))),"")</f>
        <v>Baja</v>
      </c>
      <c r="AA130" s="189">
        <f t="shared" si="80"/>
        <v>0.36</v>
      </c>
      <c r="AB130" s="113" t="str">
        <f t="shared" si="81"/>
        <v>Mayor</v>
      </c>
      <c r="AC130" s="189">
        <f>IFERROR(IF(AND(R129="Impacto",R130="Impacto"),(AC129-(+AC129*U130)),IF(R130="Impacto",($N$87-(+$N$87*U130)),IF(R130="Probabilidad",AC129,""))),"")</f>
        <v>0.75</v>
      </c>
      <c r="AD130" s="113" t="str">
        <f t="shared" si="82"/>
        <v>Alto</v>
      </c>
      <c r="AE130" s="1271"/>
      <c r="AF130" s="780" t="s">
        <v>2469</v>
      </c>
      <c r="AG130" s="780" t="s">
        <v>2480</v>
      </c>
      <c r="AH130" s="785"/>
      <c r="AI130" s="498" t="s">
        <v>2481</v>
      </c>
      <c r="AJ130" s="498" t="s">
        <v>2482</v>
      </c>
      <c r="AK130" s="785"/>
      <c r="AL130" s="498" t="s">
        <v>2481</v>
      </c>
      <c r="AM130" s="785" t="s">
        <v>770</v>
      </c>
      <c r="AN130" s="154"/>
      <c r="AO130" s="154"/>
      <c r="AP130" s="155"/>
      <c r="AQ130" s="958" t="s">
        <v>3362</v>
      </c>
      <c r="AR130" s="780" t="s">
        <v>3392</v>
      </c>
      <c r="AS130" s="785" t="s">
        <v>3393</v>
      </c>
      <c r="AT130" s="772" t="s">
        <v>3399</v>
      </c>
      <c r="AU130" s="1003" t="s">
        <v>3394</v>
      </c>
      <c r="AV130" s="785"/>
      <c r="AW130" s="498" t="s">
        <v>3395</v>
      </c>
      <c r="AX130" s="785"/>
      <c r="AY130" s="154"/>
      <c r="AZ130" s="154"/>
      <c r="BA130" s="155"/>
      <c r="BB130" s="154"/>
      <c r="BC130" s="155"/>
      <c r="BD130" s="233"/>
      <c r="BE130" s="233"/>
      <c r="BF130" s="233"/>
      <c r="BG130" s="233"/>
      <c r="BH130" s="233"/>
      <c r="BI130" s="233"/>
      <c r="BJ130" s="154"/>
      <c r="BK130" s="154"/>
      <c r="BL130" s="155"/>
      <c r="BM130" s="274" t="s">
        <v>1173</v>
      </c>
      <c r="BN130" s="372">
        <v>0.4</v>
      </c>
      <c r="BO130" s="371" t="s">
        <v>1174</v>
      </c>
      <c r="BP130" s="371" t="s">
        <v>1160</v>
      </c>
      <c r="BQ130" s="385">
        <v>44927</v>
      </c>
      <c r="BR130" s="385">
        <v>45260</v>
      </c>
      <c r="BS130" s="374">
        <v>1</v>
      </c>
      <c r="BT130" s="772" t="s">
        <v>2513</v>
      </c>
      <c r="BU130" s="780" t="s">
        <v>2514</v>
      </c>
      <c r="BV130" s="772" t="s">
        <v>2515</v>
      </c>
      <c r="BW130" s="154"/>
      <c r="BX130" s="154"/>
      <c r="BY130" s="155"/>
      <c r="BZ130" s="155"/>
      <c r="CA130" s="155"/>
      <c r="CB130" s="155"/>
      <c r="CC130" s="958" t="s">
        <v>3435</v>
      </c>
      <c r="CD130" s="780" t="s">
        <v>3508</v>
      </c>
      <c r="CE130" s="1028" t="s">
        <v>3509</v>
      </c>
      <c r="CF130" s="154"/>
      <c r="CG130" s="154"/>
      <c r="CH130" s="155"/>
      <c r="CI130" s="155"/>
      <c r="CJ130" s="155"/>
      <c r="CK130" s="155"/>
      <c r="CL130" s="154"/>
      <c r="CM130" s="155"/>
      <c r="CN130" s="156"/>
      <c r="CO130" s="154"/>
      <c r="CP130" s="154"/>
      <c r="CQ130" s="155"/>
      <c r="CR130" s="155"/>
      <c r="CS130" s="155"/>
      <c r="CT130" s="155"/>
    </row>
    <row r="131" spans="1:98" s="148" customFormat="1" ht="409.6">
      <c r="A131" s="1320"/>
      <c r="B131" s="1292"/>
      <c r="C131" s="1277"/>
      <c r="D131" s="1274"/>
      <c r="E131" s="1274"/>
      <c r="F131" s="1274"/>
      <c r="G131" s="1274"/>
      <c r="H131" s="1277"/>
      <c r="I131" s="1280"/>
      <c r="J131" s="1283"/>
      <c r="K131" s="1286"/>
      <c r="L131" s="388"/>
      <c r="M131" s="1280"/>
      <c r="N131" s="1283"/>
      <c r="O131" s="1280"/>
      <c r="P131" s="721">
        <v>3</v>
      </c>
      <c r="Q131" s="724" t="s">
        <v>1170</v>
      </c>
      <c r="R131" s="722" t="str">
        <f t="shared" si="77"/>
        <v>Probabilidad</v>
      </c>
      <c r="S131" s="723" t="s">
        <v>145</v>
      </c>
      <c r="T131" s="365" t="s">
        <v>316</v>
      </c>
      <c r="U131" s="189" t="str">
        <f t="shared" si="78"/>
        <v>30%</v>
      </c>
      <c r="V131" s="97" t="s">
        <v>317</v>
      </c>
      <c r="W131" s="97" t="s">
        <v>318</v>
      </c>
      <c r="X131" s="97" t="s">
        <v>319</v>
      </c>
      <c r="Y131" s="140">
        <f>IFERROR(IF(AND(R130="Probabilidad",R131="Probabilidad"),(AA130-(+AA130*U131)),IF(R131="Probabilidad",(J130-(+J130*U131)),IF(R131="Impacto",AA130,""))),"")</f>
        <v>0</v>
      </c>
      <c r="Z131" s="113" t="str">
        <f t="shared" si="83"/>
        <v>Muy Baja</v>
      </c>
      <c r="AA131" s="189">
        <f t="shared" si="80"/>
        <v>0</v>
      </c>
      <c r="AB131" s="113" t="str">
        <f t="shared" si="81"/>
        <v>Mayor</v>
      </c>
      <c r="AC131" s="189">
        <f>IFERROR(IF(AND(R130="Impacto",R131="Impacto"),(AC130-(+AC130*U131)),IF(R131="Impacto",($N$87-(+$N$87*U131)),IF(R131="Probabilidad",AC130,""))),"")</f>
        <v>0.75</v>
      </c>
      <c r="AD131" s="113" t="str">
        <f t="shared" si="82"/>
        <v>Alto</v>
      </c>
      <c r="AE131" s="1271"/>
      <c r="AF131" s="154"/>
      <c r="AG131" s="155"/>
      <c r="AH131" s="233"/>
      <c r="AI131" s="233"/>
      <c r="AJ131" s="233"/>
      <c r="AK131" s="233"/>
      <c r="AL131" s="233"/>
      <c r="AM131" s="233"/>
      <c r="AN131" s="154"/>
      <c r="AO131" s="154"/>
      <c r="AP131" s="155"/>
      <c r="AQ131" s="163"/>
      <c r="AR131" s="155"/>
      <c r="AS131" s="233"/>
      <c r="AT131" s="233"/>
      <c r="AU131" s="233"/>
      <c r="AV131" s="233"/>
      <c r="AW131" s="233"/>
      <c r="AX131" s="233"/>
      <c r="AY131" s="154"/>
      <c r="AZ131" s="154"/>
      <c r="BA131" s="155"/>
      <c r="BB131" s="154"/>
      <c r="BC131" s="155"/>
      <c r="BD131" s="233"/>
      <c r="BE131" s="233"/>
      <c r="BF131" s="233"/>
      <c r="BG131" s="233"/>
      <c r="BH131" s="233"/>
      <c r="BI131" s="233"/>
      <c r="BJ131" s="154"/>
      <c r="BK131" s="154"/>
      <c r="BL131" s="155"/>
      <c r="BM131" s="274" t="s">
        <v>1175</v>
      </c>
      <c r="BN131" s="372">
        <v>0.4</v>
      </c>
      <c r="BO131" s="371" t="s">
        <v>1176</v>
      </c>
      <c r="BP131" s="371" t="s">
        <v>1160</v>
      </c>
      <c r="BQ131" s="385">
        <v>44927</v>
      </c>
      <c r="BR131" s="385">
        <v>45260</v>
      </c>
      <c r="BS131" s="372">
        <v>1</v>
      </c>
      <c r="BT131" s="772" t="s">
        <v>2510</v>
      </c>
      <c r="BU131" s="780" t="s">
        <v>2516</v>
      </c>
      <c r="BV131" s="772" t="s">
        <v>2517</v>
      </c>
      <c r="BW131" s="154"/>
      <c r="BX131" s="154"/>
      <c r="BY131" s="155"/>
      <c r="BZ131" s="155"/>
      <c r="CA131" s="155"/>
      <c r="CB131" s="155"/>
      <c r="CC131" s="958" t="s">
        <v>3435</v>
      </c>
      <c r="CD131" s="780" t="s">
        <v>3682</v>
      </c>
      <c r="CE131" s="1029" t="s">
        <v>3510</v>
      </c>
      <c r="CF131" s="154"/>
      <c r="CG131" s="154"/>
      <c r="CH131" s="155"/>
      <c r="CI131" s="155"/>
      <c r="CJ131" s="155"/>
      <c r="CK131" s="155"/>
      <c r="CL131" s="154"/>
      <c r="CM131" s="155"/>
      <c r="CN131" s="156"/>
      <c r="CO131" s="154"/>
      <c r="CP131" s="154"/>
      <c r="CQ131" s="155"/>
      <c r="CR131" s="155"/>
      <c r="CS131" s="155"/>
      <c r="CT131" s="155"/>
    </row>
    <row r="132" spans="1:98" s="148" customFormat="1" ht="19" customHeight="1">
      <c r="A132" s="1320"/>
      <c r="B132" s="1292"/>
      <c r="C132" s="1277"/>
      <c r="D132" s="1274"/>
      <c r="E132" s="1274"/>
      <c r="F132" s="1274"/>
      <c r="G132" s="1274"/>
      <c r="H132" s="1277"/>
      <c r="I132" s="1280"/>
      <c r="J132" s="1283"/>
      <c r="K132" s="1286"/>
      <c r="L132" s="388"/>
      <c r="M132" s="1280"/>
      <c r="N132" s="1283"/>
      <c r="O132" s="1280"/>
      <c r="P132" s="184"/>
      <c r="Q132" s="94"/>
      <c r="R132" s="139" t="str">
        <f t="shared" ref="R132:R140" si="84">IF(OR(S132="Preventivo",S132="Detectivo"),"Probabilidad",IF(S132="Correctivo","Impacto",""))</f>
        <v/>
      </c>
      <c r="S132" s="365"/>
      <c r="T132" s="365"/>
      <c r="U132" s="189" t="str">
        <f t="shared" ref="U132:U140" si="85">IF(AND(S132="Preventivo",T132="Automático"),"50%",IF(AND(S132="Preventivo",T132="Manual"),"40%",IF(AND(S132="Detectivo",T132="Automático"),"40%",IF(AND(S132="Detectivo",T132="Manual"),"30%",IF(AND(S132="Correctivo",T132="Automático"),"35%",IF(AND(S132="Correctivo",T132="Manual"),"25%",""))))))</f>
        <v/>
      </c>
      <c r="V132" s="97"/>
      <c r="W132" s="97"/>
      <c r="X132" s="97"/>
      <c r="Y132" s="140" t="str">
        <f>IFERROR(IF(AND(R131="Probabilidad",R132="Probabilidad"),(AA131-(+AA131*U132)),IF(R132="Probabilidad",(J131-(+J131*U132)),IF(R132="Impacto",AA131,""))),"")</f>
        <v/>
      </c>
      <c r="Z132" s="113" t="str">
        <f t="shared" si="83"/>
        <v/>
      </c>
      <c r="AA132" s="189" t="str">
        <f t="shared" ref="AA132:AA140" si="86">+Y132</f>
        <v/>
      </c>
      <c r="AB132" s="113" t="str">
        <f t="shared" ref="AB132:AB140" si="87">IFERROR(IF(AC132="","",IF(AC132&lt;=0.2,"Leve",IF(AC132&lt;=0.4,"Menor",IF(AC132&lt;=0.6,"Moderado",IF(AC132&lt;=0.8,"Mayor","Catastrófico"))))),"")</f>
        <v/>
      </c>
      <c r="AC132" s="189" t="str">
        <f>IFERROR(IF(AND(R131="Impacto",R132="Impacto"),(AC131-(+AC131*U132)),IF(AND(R131="Probabilidad",R132="Impacto"),(AC130-(+AC130*U132)),IF(R132="Probabilidad",AC131,""))),"")</f>
        <v/>
      </c>
      <c r="AD132" s="113" t="str">
        <f t="shared" ref="AD132:AD140" si="88">IFERROR(IF(OR(AND(Z132="Muy Baja",AB132="Leve"),AND(Z132="Muy Baja",AB132="Menor"),AND(Z132="Baja",AB132="Leve")),"Bajo",IF(OR(AND(Z132="Muy baja",AB132="Moderado"),AND(Z132="Baja",AB132="Menor"),AND(Z132="Baja",AB132="Moderado"),AND(Z132="Media",AB132="Leve"),AND(Z132="Media",AB132="Menor"),AND(Z132="Media",AB132="Moderado"),AND(Z132="Alta",AB132="Leve"),AND(Z132="Alta",AB132="Menor")),"Moderado",IF(OR(AND(Z132="Muy Baja",AB132="Mayor"),AND(Z132="Baja",AB132="Mayor"),AND(Z132="Media",AB132="Mayor"),AND(Z132="Alta",AB132="Moderado"),AND(Z132="Alta",AB132="Mayor"),AND(Z132="Muy Alta",AB132="Leve"),AND(Z132="Muy Alta",AB132="Menor"),AND(Z132="Muy Alta",AB132="Moderado"),AND(Z132="Muy Alta",AB132="Mayor")),"Alto",IF(OR(AND(Z132="Muy Baja",AB132="Catastrófico"),AND(Z132="Baja",AB132="Catastrófico"),AND(Z132="Media",AB132="Catastrófico"),AND(Z132="Alta",AB132="Catastrófico"),AND(Z132="Muy Alta",AB132="Catastrófico")),"Extremo","")))),"")</f>
        <v/>
      </c>
      <c r="AE132" s="1271"/>
      <c r="AF132" s="154"/>
      <c r="AG132" s="155"/>
      <c r="AH132" s="233"/>
      <c r="AI132" s="233"/>
      <c r="AJ132" s="233"/>
      <c r="AK132" s="233"/>
      <c r="AL132" s="233"/>
      <c r="AM132" s="233"/>
      <c r="AN132" s="154"/>
      <c r="AO132" s="154"/>
      <c r="AP132" s="155"/>
      <c r="AQ132" s="163"/>
      <c r="AR132" s="155"/>
      <c r="AS132" s="233"/>
      <c r="AT132" s="233"/>
      <c r="AU132" s="233"/>
      <c r="AV132" s="233"/>
      <c r="AW132" s="233"/>
      <c r="AX132" s="233"/>
      <c r="AY132" s="154"/>
      <c r="AZ132" s="154"/>
      <c r="BA132" s="155"/>
      <c r="BB132" s="154"/>
      <c r="BC132" s="155"/>
      <c r="BD132" s="233"/>
      <c r="BE132" s="233"/>
      <c r="BF132" s="233"/>
      <c r="BG132" s="233"/>
      <c r="BH132" s="233"/>
      <c r="BI132" s="233"/>
      <c r="BJ132" s="154"/>
      <c r="BK132" s="154"/>
      <c r="BL132" s="155"/>
      <c r="BM132" s="184"/>
      <c r="BN132" s="224"/>
      <c r="BO132" s="146"/>
      <c r="BP132" s="184"/>
      <c r="BQ132" s="146"/>
      <c r="BR132" s="146"/>
      <c r="BS132" s="146"/>
      <c r="BT132" s="154"/>
      <c r="BU132" s="155"/>
      <c r="BV132" s="156"/>
      <c r="BW132" s="154"/>
      <c r="BX132" s="154"/>
      <c r="BY132" s="155"/>
      <c r="BZ132" s="155"/>
      <c r="CA132" s="155"/>
      <c r="CB132" s="155"/>
      <c r="CC132" s="154"/>
      <c r="CD132" s="155"/>
      <c r="CE132" s="156"/>
      <c r="CF132" s="154"/>
      <c r="CG132" s="154"/>
      <c r="CH132" s="155"/>
      <c r="CI132" s="155"/>
      <c r="CJ132" s="155"/>
      <c r="CK132" s="155"/>
      <c r="CL132" s="154"/>
      <c r="CM132" s="155"/>
      <c r="CN132" s="156"/>
      <c r="CO132" s="154"/>
      <c r="CP132" s="154"/>
      <c r="CQ132" s="155"/>
      <c r="CR132" s="155"/>
      <c r="CS132" s="155"/>
      <c r="CT132" s="155"/>
    </row>
    <row r="133" spans="1:98" s="148" customFormat="1" ht="19" customHeight="1">
      <c r="A133" s="1320"/>
      <c r="B133" s="1292"/>
      <c r="C133" s="1277"/>
      <c r="D133" s="1274"/>
      <c r="E133" s="1274"/>
      <c r="F133" s="1274"/>
      <c r="G133" s="1274"/>
      <c r="H133" s="1277"/>
      <c r="I133" s="1280"/>
      <c r="J133" s="1283"/>
      <c r="K133" s="1286"/>
      <c r="L133" s="388"/>
      <c r="M133" s="1280"/>
      <c r="N133" s="1283"/>
      <c r="O133" s="1280"/>
      <c r="P133" s="184"/>
      <c r="Q133" s="94"/>
      <c r="R133" s="139" t="str">
        <f t="shared" si="84"/>
        <v/>
      </c>
      <c r="S133" s="97"/>
      <c r="T133" s="97"/>
      <c r="U133" s="189" t="str">
        <f t="shared" si="85"/>
        <v/>
      </c>
      <c r="V133" s="97"/>
      <c r="W133" s="97"/>
      <c r="X133" s="97"/>
      <c r="Y133" s="140" t="str">
        <f>IFERROR(IF(AND(R132="Probabilidad",R133="Probabilidad"),(AA132-(+AA132*U133)),IF(R133="Probabilidad",(J132-(+J132*U133)),IF(R133="Impacto",AA132,""))),"")</f>
        <v/>
      </c>
      <c r="Z133" s="113" t="str">
        <f t="shared" si="83"/>
        <v/>
      </c>
      <c r="AA133" s="189" t="str">
        <f t="shared" si="86"/>
        <v/>
      </c>
      <c r="AB133" s="113" t="str">
        <f t="shared" si="87"/>
        <v/>
      </c>
      <c r="AC133" s="189" t="str">
        <f>IFERROR(IF(AND(R132="Impacto",R133="Impacto"),(AC132-(+AC132*U133)),IF(AND(R132="Probabilidad",R133="Impacto"),(AC131-(+AC131*U133)),IF(R133="Probabilidad",AC132,""))),"")</f>
        <v/>
      </c>
      <c r="AD133" s="113" t="str">
        <f t="shared" si="88"/>
        <v/>
      </c>
      <c r="AE133" s="1271"/>
      <c r="AF133" s="154"/>
      <c r="AG133" s="155"/>
      <c r="AH133" s="233"/>
      <c r="AI133" s="233"/>
      <c r="AJ133" s="233"/>
      <c r="AK133" s="233"/>
      <c r="AL133" s="233"/>
      <c r="AM133" s="233"/>
      <c r="AN133" s="154"/>
      <c r="AO133" s="154"/>
      <c r="AP133" s="155"/>
      <c r="AQ133" s="163"/>
      <c r="AR133" s="155"/>
      <c r="AS133" s="233"/>
      <c r="AT133" s="233"/>
      <c r="AU133" s="233"/>
      <c r="AV133" s="233"/>
      <c r="AW133" s="233"/>
      <c r="AX133" s="233"/>
      <c r="AY133" s="154"/>
      <c r="AZ133" s="154"/>
      <c r="BA133" s="155"/>
      <c r="BB133" s="154"/>
      <c r="BC133" s="155"/>
      <c r="BD133" s="233"/>
      <c r="BE133" s="233"/>
      <c r="BF133" s="233"/>
      <c r="BG133" s="233"/>
      <c r="BH133" s="233"/>
      <c r="BI133" s="233"/>
      <c r="BJ133" s="154"/>
      <c r="BK133" s="154"/>
      <c r="BL133" s="155"/>
      <c r="BM133" s="184"/>
      <c r="BN133" s="224"/>
      <c r="BO133" s="146"/>
      <c r="BP133" s="184"/>
      <c r="BQ133" s="146"/>
      <c r="BR133" s="146"/>
      <c r="BS133" s="146"/>
      <c r="BT133" s="154"/>
      <c r="BU133" s="155"/>
      <c r="BV133" s="156"/>
      <c r="BW133" s="154"/>
      <c r="BX133" s="154"/>
      <c r="BY133" s="155"/>
      <c r="BZ133" s="155"/>
      <c r="CA133" s="155"/>
      <c r="CB133" s="155"/>
      <c r="CC133" s="154"/>
      <c r="CD133" s="155"/>
      <c r="CE133" s="156"/>
      <c r="CF133" s="154"/>
      <c r="CG133" s="154"/>
      <c r="CH133" s="155"/>
      <c r="CI133" s="155"/>
      <c r="CJ133" s="155"/>
      <c r="CK133" s="155"/>
      <c r="CL133" s="154"/>
      <c r="CM133" s="155"/>
      <c r="CN133" s="156"/>
      <c r="CO133" s="154"/>
      <c r="CP133" s="154"/>
      <c r="CQ133" s="155"/>
      <c r="CR133" s="155"/>
      <c r="CS133" s="155"/>
      <c r="CT133" s="155"/>
    </row>
    <row r="134" spans="1:98" s="401" customFormat="1" ht="19" customHeight="1" thickBot="1">
      <c r="A134" s="1321"/>
      <c r="B134" s="1293"/>
      <c r="C134" s="1278"/>
      <c r="D134" s="1275"/>
      <c r="E134" s="1275"/>
      <c r="F134" s="1275"/>
      <c r="G134" s="1275"/>
      <c r="H134" s="1278"/>
      <c r="I134" s="1281"/>
      <c r="J134" s="1284"/>
      <c r="K134" s="1287"/>
      <c r="L134" s="389"/>
      <c r="M134" s="1281"/>
      <c r="N134" s="1284"/>
      <c r="O134" s="1281"/>
      <c r="P134" s="185"/>
      <c r="Q134" s="95"/>
      <c r="R134" s="153" t="str">
        <f t="shared" si="84"/>
        <v/>
      </c>
      <c r="S134" s="150"/>
      <c r="T134" s="150"/>
      <c r="U134" s="187" t="str">
        <f t="shared" si="85"/>
        <v/>
      </c>
      <c r="V134" s="150"/>
      <c r="W134" s="150"/>
      <c r="X134" s="150"/>
      <c r="Y134" s="151" t="str">
        <f>IFERROR(IF(AND(R133="Probabilidad",R134="Probabilidad"),(AA133-(+AA133*U134)),IF(R134="Probabilidad",(J133-(+J133*U134)),IF(R134="Impacto",AA133,""))),"")</f>
        <v/>
      </c>
      <c r="Z134" s="114" t="str">
        <f t="shared" si="83"/>
        <v/>
      </c>
      <c r="AA134" s="187" t="str">
        <f t="shared" si="86"/>
        <v/>
      </c>
      <c r="AB134" s="114" t="str">
        <f t="shared" si="87"/>
        <v/>
      </c>
      <c r="AC134" s="187" t="str">
        <f>IFERROR(IF(AND(R133="Impacto",R134="Impacto"),(AC133-(+AC133*U134)),IF(AND(R133="Probabilidad",R134="Impacto"),(AC132-(+AC132*U134)),IF(R134="Probabilidad",AC133,""))),"")</f>
        <v/>
      </c>
      <c r="AD134" s="114" t="str">
        <f t="shared" si="88"/>
        <v/>
      </c>
      <c r="AE134" s="1272"/>
      <c r="AF134" s="154"/>
      <c r="AG134" s="155"/>
      <c r="AH134" s="233"/>
      <c r="AI134" s="233"/>
      <c r="AJ134" s="233"/>
      <c r="AK134" s="233"/>
      <c r="AL134" s="233"/>
      <c r="AM134" s="233"/>
      <c r="AN134" s="154"/>
      <c r="AO134" s="154"/>
      <c r="AP134" s="155"/>
      <c r="AQ134" s="163"/>
      <c r="AR134" s="155"/>
      <c r="AS134" s="233"/>
      <c r="AT134" s="233"/>
      <c r="AU134" s="233"/>
      <c r="AV134" s="233"/>
      <c r="AW134" s="233"/>
      <c r="AX134" s="233"/>
      <c r="AY134" s="154"/>
      <c r="AZ134" s="154"/>
      <c r="BA134" s="155"/>
      <c r="BB134" s="154"/>
      <c r="BC134" s="155"/>
      <c r="BD134" s="233"/>
      <c r="BE134" s="233"/>
      <c r="BF134" s="233"/>
      <c r="BG134" s="233"/>
      <c r="BH134" s="233"/>
      <c r="BI134" s="233"/>
      <c r="BJ134" s="154"/>
      <c r="BK134" s="154"/>
      <c r="BL134" s="155"/>
      <c r="BM134" s="184"/>
      <c r="BN134" s="224"/>
      <c r="BO134" s="146"/>
      <c r="BP134" s="184"/>
      <c r="BQ134" s="146"/>
      <c r="BR134" s="146"/>
      <c r="BS134" s="146"/>
      <c r="BT134" s="154"/>
      <c r="BU134" s="155"/>
      <c r="BV134" s="156"/>
      <c r="BW134" s="154"/>
      <c r="BX134" s="154"/>
      <c r="BY134" s="155"/>
      <c r="BZ134" s="155"/>
      <c r="CA134" s="155"/>
      <c r="CB134" s="155"/>
      <c r="CC134" s="154"/>
      <c r="CD134" s="155"/>
      <c r="CE134" s="156"/>
      <c r="CF134" s="154"/>
      <c r="CG134" s="154"/>
      <c r="CH134" s="155"/>
      <c r="CI134" s="155"/>
      <c r="CJ134" s="155"/>
      <c r="CK134" s="155"/>
      <c r="CL134" s="154"/>
      <c r="CM134" s="155"/>
      <c r="CN134" s="156"/>
      <c r="CO134" s="154"/>
      <c r="CP134" s="154"/>
      <c r="CQ134" s="155"/>
      <c r="CR134" s="155"/>
      <c r="CS134" s="155"/>
      <c r="CT134" s="155"/>
    </row>
    <row r="135" spans="1:98" s="400" customFormat="1" ht="140">
      <c r="A135" s="1319">
        <v>10</v>
      </c>
      <c r="B135" s="1291" t="s">
        <v>151</v>
      </c>
      <c r="C135" s="1276" t="s">
        <v>281</v>
      </c>
      <c r="D135" s="1273" t="s">
        <v>1165</v>
      </c>
      <c r="E135" s="1273" t="s">
        <v>1166</v>
      </c>
      <c r="F135" s="1273" t="s">
        <v>1167</v>
      </c>
      <c r="G135" s="1273" t="s">
        <v>292</v>
      </c>
      <c r="H135" s="1276">
        <v>365</v>
      </c>
      <c r="I135" s="1279" t="str">
        <f>IF(H135&lt;=0,"",IF(H135&lt;=2,"Muy Baja",IF(H135&lt;=24,"Baja",IF(H135&lt;=500,"Media",IF(H135&lt;=5000,"Alta","Muy Alta")))))</f>
        <v>Media</v>
      </c>
      <c r="J135" s="1282">
        <f>IF(I135="","",IF(I135="Muy Baja",0.2,IF(I135="Baja",0.4,IF(I135="Media",0.6,IF(I135="Alta",0.8,IF(I135="Muy Alta",1,))))))</f>
        <v>0.6</v>
      </c>
      <c r="K135" s="1285" t="s">
        <v>313</v>
      </c>
      <c r="L135" s="387"/>
      <c r="M135" s="1279" t="str">
        <f>IF(OR(K135='Tabla Impacto'!$C$11,K135='Tabla Impacto'!$D$11),"Leve",IF(OR(K135='Tabla Impacto'!$C$12,K135='Tabla Impacto'!$D$12),"Menor",IF(OR(K135='Tabla Impacto'!$C$13,K135='Tabla Impacto'!$D$13),"Moderado",IF(OR(K135='Tabla Impacto'!$C$14,K135='Tabla Impacto'!$D$14),"Mayor",IF(OR(K135='Tabla Impacto'!$C$15,K135='Tabla Impacto'!$D$15),"Catastrófico","")))))</f>
        <v>Catastrófico</v>
      </c>
      <c r="N135" s="1282">
        <f>IF(M135="","",IF(M135="Leve",0.2,IF(M135="Menor",0.4,IF(M135="Moderado",0.6,IF(M135="Mayor",0.8,IF(M135="Catastrófico",1,))))))</f>
        <v>1</v>
      </c>
      <c r="O135" s="1279" t="str">
        <f>IF(OR(AND(I135="Muy Baja",M135="Leve"),AND(I135="Muy Baja",M135="Menor"),AND(I135="Baja",M135="Leve")),"Bajo",IF(OR(AND(I135="Muy baja",M135="Moderado"),AND(I135="Baja",M135="Menor"),AND(I135="Baja",M135="Moderado"),AND(I135="Media",M135="Leve"),AND(I135="Media",M135="Menor"),AND(I135="Media",M135="Moderado"),AND(I135="Alta",M135="Leve"),AND(I135="Alta",M135="Menor")),"Moderado",IF(OR(AND(I135="Muy Baja",M135="Mayor"),AND(I135="Baja",M135="Mayor"),AND(I135="Media",M135="Mayor"),AND(I135="Alta",M135="Moderado"),AND(I135="Alta",M135="Mayor"),AND(I135="Muy Alta",M135="Leve"),AND(I135="Muy Alta",M135="Menor"),AND(I135="Muy Alta",M135="Moderado"),AND(I135="Muy Alta",M135="Mayor")),"Alto",IF(OR(AND(I135="Muy Baja",M135="Catastrófico"),AND(I135="Baja",M135="Catastrófico"),AND(I135="Media",M135="Catastrófico"),AND(I135="Alta",M135="Catastrófico"),AND(I135="Muy Alta",M135="Catastrófico")),"Extremo",""))))</f>
        <v>Extremo</v>
      </c>
      <c r="P135" s="727">
        <v>1</v>
      </c>
      <c r="Q135" s="728" t="s">
        <v>1168</v>
      </c>
      <c r="R135" s="729" t="str">
        <f t="shared" si="84"/>
        <v>Probabilidad</v>
      </c>
      <c r="S135" s="730" t="s">
        <v>100</v>
      </c>
      <c r="T135" s="397" t="s">
        <v>316</v>
      </c>
      <c r="U135" s="272" t="str">
        <f t="shared" si="85"/>
        <v>40%</v>
      </c>
      <c r="V135" s="397" t="s">
        <v>317</v>
      </c>
      <c r="W135" s="397" t="s">
        <v>318</v>
      </c>
      <c r="X135" s="397" t="s">
        <v>319</v>
      </c>
      <c r="Y135" s="398">
        <f>IFERROR(IF(R135="Probabilidad",(J135-(+J135*U135)),IF(R135="Impacto",J135,"")),"")</f>
        <v>0.36</v>
      </c>
      <c r="Z135" s="399" t="str">
        <f>IFERROR(IF(Y135="","",IF(Y135&lt;=0.2,"Muy Baja",IF(Y135&lt;=0.4,"Baja",IF(Y135&lt;=0.6,"Media",IF(Y135&lt;=0.8,"Alta","Muy Alta"))))),"")</f>
        <v>Baja</v>
      </c>
      <c r="AA135" s="272">
        <f t="shared" si="86"/>
        <v>0.36</v>
      </c>
      <c r="AB135" s="399" t="str">
        <f t="shared" si="87"/>
        <v>Catastrófico</v>
      </c>
      <c r="AC135" s="272">
        <f>IFERROR(IF(R135="Impacto",(N135-(+N135*U135)),IF(R135="Probabilidad",N135,"")),"")</f>
        <v>1</v>
      </c>
      <c r="AD135" s="399" t="str">
        <f t="shared" si="88"/>
        <v>Extremo</v>
      </c>
      <c r="AE135" s="1270" t="s">
        <v>345</v>
      </c>
      <c r="AF135" s="154"/>
      <c r="AG135" s="155"/>
      <c r="AH135" s="233"/>
      <c r="AI135" s="233"/>
      <c r="AJ135" s="233"/>
      <c r="AK135" s="233"/>
      <c r="AL135" s="233"/>
      <c r="AM135" s="233"/>
      <c r="AN135" s="154"/>
      <c r="AO135" s="154"/>
      <c r="AP135" s="155"/>
      <c r="AQ135" s="163"/>
      <c r="AR135" s="155"/>
      <c r="AS135" s="233"/>
      <c r="AT135" s="233"/>
      <c r="AU135" s="233"/>
      <c r="AV135" s="233"/>
      <c r="AW135" s="233"/>
      <c r="AX135" s="233"/>
      <c r="AY135" s="154"/>
      <c r="AZ135" s="154"/>
      <c r="BA135" s="155"/>
      <c r="BB135" s="154"/>
      <c r="BC135" s="155"/>
      <c r="BD135" s="233"/>
      <c r="BE135" s="233"/>
      <c r="BF135" s="233"/>
      <c r="BG135" s="233"/>
      <c r="BH135" s="233"/>
      <c r="BI135" s="233"/>
      <c r="BJ135" s="154"/>
      <c r="BK135" s="154"/>
      <c r="BL135" s="155"/>
      <c r="BM135" s="274" t="s">
        <v>1171</v>
      </c>
      <c r="BN135" s="372">
        <v>0.2</v>
      </c>
      <c r="BO135" s="371" t="s">
        <v>1172</v>
      </c>
      <c r="BP135" s="371" t="s">
        <v>1162</v>
      </c>
      <c r="BQ135" s="385">
        <v>44927</v>
      </c>
      <c r="BR135" s="385">
        <v>45260</v>
      </c>
      <c r="BS135" s="374">
        <v>1</v>
      </c>
      <c r="BT135" s="498" t="s">
        <v>2504</v>
      </c>
      <c r="BU135" s="780" t="s">
        <v>2505</v>
      </c>
      <c r="BV135" s="498" t="s">
        <v>2506</v>
      </c>
      <c r="BW135" s="154"/>
      <c r="BX135" s="154"/>
      <c r="BY135" s="155"/>
      <c r="BZ135" s="155"/>
      <c r="CA135" s="155"/>
      <c r="CB135" s="155"/>
      <c r="CC135" s="762" t="s">
        <v>3425</v>
      </c>
      <c r="CD135" s="780" t="s">
        <v>3484</v>
      </c>
      <c r="CE135" s="498" t="s">
        <v>3487</v>
      </c>
      <c r="CF135" s="154"/>
      <c r="CG135" s="154"/>
      <c r="CH135" s="155"/>
      <c r="CI135" s="155"/>
      <c r="CJ135" s="155"/>
      <c r="CK135" s="155"/>
      <c r="CL135" s="154"/>
      <c r="CM135" s="155"/>
      <c r="CN135" s="156"/>
      <c r="CO135" s="154"/>
      <c r="CP135" s="154"/>
      <c r="CQ135" s="155"/>
      <c r="CR135" s="155"/>
      <c r="CS135" s="155"/>
      <c r="CT135" s="155"/>
    </row>
    <row r="136" spans="1:98" s="148" customFormat="1" ht="140">
      <c r="A136" s="1320"/>
      <c r="B136" s="1292"/>
      <c r="C136" s="1277"/>
      <c r="D136" s="1274"/>
      <c r="E136" s="1274"/>
      <c r="F136" s="1274"/>
      <c r="G136" s="1274"/>
      <c r="H136" s="1277"/>
      <c r="I136" s="1280"/>
      <c r="J136" s="1283"/>
      <c r="K136" s="1286"/>
      <c r="L136" s="388"/>
      <c r="M136" s="1280"/>
      <c r="N136" s="1283"/>
      <c r="O136" s="1280"/>
      <c r="P136" s="371">
        <v>2</v>
      </c>
      <c r="Q136" s="274" t="s">
        <v>1169</v>
      </c>
      <c r="R136" s="139" t="str">
        <f t="shared" si="84"/>
        <v>Impacto</v>
      </c>
      <c r="S136" s="365" t="s">
        <v>327</v>
      </c>
      <c r="T136" s="365" t="s">
        <v>316</v>
      </c>
      <c r="U136" s="189" t="str">
        <f t="shared" si="85"/>
        <v>25%</v>
      </c>
      <c r="V136" s="97" t="s">
        <v>317</v>
      </c>
      <c r="W136" s="97" t="s">
        <v>318</v>
      </c>
      <c r="X136" s="97" t="s">
        <v>319</v>
      </c>
      <c r="Y136" s="140">
        <f>IFERROR(IF(AND(R135="Probabilidad",R136="Probabilidad"),(AA135-(+AA135*U136)),IF(R136="Probabilidad",(J135-(+J135*U136)),IF(R136="Impacto",AA135,""))),"")</f>
        <v>0.36</v>
      </c>
      <c r="Z136" s="113" t="str">
        <f t="shared" ref="Z136:Z140" si="89">IFERROR(IF(Y136="","",IF(Y136&lt;=0.2,"Muy Baja",IF(Y136&lt;=0.4,"Baja",IF(Y136&lt;=0.6,"Media",IF(Y136&lt;=0.8,"Alta","Muy Alta"))))),"")</f>
        <v>Baja</v>
      </c>
      <c r="AA136" s="189">
        <f t="shared" si="86"/>
        <v>0.36</v>
      </c>
      <c r="AB136" s="113" t="str">
        <f t="shared" si="87"/>
        <v>Mayor</v>
      </c>
      <c r="AC136" s="189">
        <f>IFERROR(IF(AND(R135="Impacto",R136="Impacto"),(AC135-(+AC135*U136)),IF(R136="Impacto",($N$87-(+$N$87*U136)),IF(R136="Probabilidad",AC135,""))),"")</f>
        <v>0.75</v>
      </c>
      <c r="AD136" s="113" t="str">
        <f t="shared" si="88"/>
        <v>Alto</v>
      </c>
      <c r="AE136" s="1271"/>
      <c r="AF136" s="498" t="s">
        <v>2483</v>
      </c>
      <c r="AG136" s="780" t="s">
        <v>2484</v>
      </c>
      <c r="AH136" s="785"/>
      <c r="AI136" s="498" t="s">
        <v>2485</v>
      </c>
      <c r="AJ136" s="498" t="s">
        <v>2482</v>
      </c>
      <c r="AK136" s="785"/>
      <c r="AL136" s="498" t="s">
        <v>2485</v>
      </c>
      <c r="AM136" s="785" t="s">
        <v>770</v>
      </c>
      <c r="AN136" s="154"/>
      <c r="AO136" s="154"/>
      <c r="AP136" s="155"/>
      <c r="AQ136" s="762" t="s">
        <v>3397</v>
      </c>
      <c r="AR136" s="780" t="s">
        <v>3398</v>
      </c>
      <c r="AS136" s="785"/>
      <c r="AT136" s="772" t="s">
        <v>2485</v>
      </c>
      <c r="AU136" s="498" t="s">
        <v>3396</v>
      </c>
      <c r="AV136" s="785"/>
      <c r="AW136" s="498" t="s">
        <v>2485</v>
      </c>
      <c r="AX136" s="362" t="s">
        <v>3400</v>
      </c>
      <c r="AY136" s="154"/>
      <c r="AZ136" s="154"/>
      <c r="BA136" s="155"/>
      <c r="BB136" s="154"/>
      <c r="BC136" s="155"/>
      <c r="BD136" s="233"/>
      <c r="BE136" s="233"/>
      <c r="BF136" s="233"/>
      <c r="BG136" s="233"/>
      <c r="BH136" s="233"/>
      <c r="BI136" s="233"/>
      <c r="BJ136" s="154"/>
      <c r="BK136" s="154"/>
      <c r="BL136" s="155"/>
      <c r="BM136" s="274" t="s">
        <v>1173</v>
      </c>
      <c r="BN136" s="372">
        <v>0.4</v>
      </c>
      <c r="BO136" s="371" t="s">
        <v>1174</v>
      </c>
      <c r="BP136" s="371" t="s">
        <v>1162</v>
      </c>
      <c r="BQ136" s="385">
        <v>44927</v>
      </c>
      <c r="BR136" s="385">
        <v>45260</v>
      </c>
      <c r="BS136" s="374">
        <v>1</v>
      </c>
      <c r="BT136" s="498" t="s">
        <v>2504</v>
      </c>
      <c r="BU136" s="780" t="s">
        <v>2507</v>
      </c>
      <c r="BV136" s="498" t="s">
        <v>2454</v>
      </c>
      <c r="BW136" s="154"/>
      <c r="BX136" s="154"/>
      <c r="BY136" s="155"/>
      <c r="BZ136" s="155"/>
      <c r="CA136" s="155"/>
      <c r="CB136" s="155"/>
      <c r="CC136" s="762" t="s">
        <v>3425</v>
      </c>
      <c r="CD136" s="780" t="s">
        <v>3485</v>
      </c>
      <c r="CE136" s="498" t="s">
        <v>3488</v>
      </c>
      <c r="CF136" s="154"/>
      <c r="CG136" s="154"/>
      <c r="CH136" s="155"/>
      <c r="CI136" s="155"/>
      <c r="CJ136" s="155"/>
      <c r="CK136" s="155"/>
      <c r="CL136" s="154"/>
      <c r="CM136" s="155"/>
      <c r="CN136" s="156"/>
      <c r="CO136" s="154"/>
      <c r="CP136" s="154"/>
      <c r="CQ136" s="155"/>
      <c r="CR136" s="155"/>
      <c r="CS136" s="155"/>
      <c r="CT136" s="155"/>
    </row>
    <row r="137" spans="1:98" s="148" customFormat="1" ht="140">
      <c r="A137" s="1320"/>
      <c r="B137" s="1292"/>
      <c r="C137" s="1277"/>
      <c r="D137" s="1274"/>
      <c r="E137" s="1274"/>
      <c r="F137" s="1274"/>
      <c r="G137" s="1274"/>
      <c r="H137" s="1277"/>
      <c r="I137" s="1280"/>
      <c r="J137" s="1283"/>
      <c r="K137" s="1286"/>
      <c r="L137" s="388"/>
      <c r="M137" s="1280"/>
      <c r="N137" s="1283"/>
      <c r="O137" s="1280"/>
      <c r="P137" s="721">
        <v>3</v>
      </c>
      <c r="Q137" s="724" t="s">
        <v>1170</v>
      </c>
      <c r="R137" s="722" t="str">
        <f t="shared" si="84"/>
        <v>Probabilidad</v>
      </c>
      <c r="S137" s="723" t="s">
        <v>145</v>
      </c>
      <c r="T137" s="365" t="s">
        <v>316</v>
      </c>
      <c r="U137" s="189" t="str">
        <f t="shared" si="85"/>
        <v>30%</v>
      </c>
      <c r="V137" s="97" t="s">
        <v>317</v>
      </c>
      <c r="W137" s="97" t="s">
        <v>318</v>
      </c>
      <c r="X137" s="97" t="s">
        <v>319</v>
      </c>
      <c r="Y137" s="140">
        <f>IFERROR(IF(AND(R136="Probabilidad",R137="Probabilidad"),(AA136-(+AA136*U137)),IF(R137="Probabilidad",(J136-(+J136*U137)),IF(R137="Impacto",AA136,""))),"")</f>
        <v>0</v>
      </c>
      <c r="Z137" s="113" t="str">
        <f t="shared" si="89"/>
        <v>Muy Baja</v>
      </c>
      <c r="AA137" s="189">
        <f t="shared" si="86"/>
        <v>0</v>
      </c>
      <c r="AB137" s="113" t="str">
        <f t="shared" si="87"/>
        <v>Mayor</v>
      </c>
      <c r="AC137" s="189">
        <f>IFERROR(IF(AND(R136="Impacto",R137="Impacto"),(AC136-(+AC136*U137)),IF(R137="Impacto",($N$87-(+$N$87*U137)),IF(R137="Probabilidad",AC136,""))),"")</f>
        <v>0.75</v>
      </c>
      <c r="AD137" s="113" t="str">
        <f t="shared" si="88"/>
        <v>Alto</v>
      </c>
      <c r="AE137" s="1271"/>
      <c r="AF137" s="154"/>
      <c r="AG137" s="155"/>
      <c r="AH137" s="233"/>
      <c r="AI137" s="233"/>
      <c r="AJ137" s="233"/>
      <c r="AK137" s="233"/>
      <c r="AL137" s="233"/>
      <c r="AM137" s="233"/>
      <c r="AN137" s="154"/>
      <c r="AO137" s="154"/>
      <c r="AP137" s="155"/>
      <c r="AQ137" s="163"/>
      <c r="AR137" s="155"/>
      <c r="AS137" s="233"/>
      <c r="AT137" s="233"/>
      <c r="AU137" s="233"/>
      <c r="AV137" s="233"/>
      <c r="AW137" s="233"/>
      <c r="AX137" s="233"/>
      <c r="AY137" s="154"/>
      <c r="AZ137" s="154"/>
      <c r="BA137" s="155"/>
      <c r="BB137" s="154"/>
      <c r="BC137" s="155"/>
      <c r="BD137" s="233"/>
      <c r="BE137" s="233"/>
      <c r="BF137" s="233"/>
      <c r="BG137" s="233"/>
      <c r="BH137" s="233"/>
      <c r="BI137" s="233"/>
      <c r="BJ137" s="154"/>
      <c r="BK137" s="154"/>
      <c r="BL137" s="155"/>
      <c r="BM137" s="274" t="s">
        <v>1175</v>
      </c>
      <c r="BN137" s="372">
        <v>0.4</v>
      </c>
      <c r="BO137" s="371" t="s">
        <v>1176</v>
      </c>
      <c r="BP137" s="371" t="s">
        <v>1162</v>
      </c>
      <c r="BQ137" s="385">
        <v>44927</v>
      </c>
      <c r="BR137" s="385">
        <v>45260</v>
      </c>
      <c r="BS137" s="372">
        <v>1</v>
      </c>
      <c r="BT137" s="498" t="s">
        <v>2508</v>
      </c>
      <c r="BU137" s="780" t="s">
        <v>2509</v>
      </c>
      <c r="BV137" s="498" t="s">
        <v>2454</v>
      </c>
      <c r="BW137" s="154"/>
      <c r="BX137" s="154"/>
      <c r="BY137" s="155"/>
      <c r="BZ137" s="155"/>
      <c r="CA137" s="155"/>
      <c r="CB137" s="155"/>
      <c r="CC137" s="762" t="s">
        <v>3425</v>
      </c>
      <c r="CD137" s="780" t="s">
        <v>3486</v>
      </c>
      <c r="CE137" s="498" t="s">
        <v>3489</v>
      </c>
      <c r="CF137" s="154"/>
      <c r="CG137" s="154"/>
      <c r="CH137" s="155"/>
      <c r="CI137" s="155"/>
      <c r="CJ137" s="155"/>
      <c r="CK137" s="155"/>
      <c r="CL137" s="154"/>
      <c r="CM137" s="155"/>
      <c r="CN137" s="156"/>
      <c r="CO137" s="154"/>
      <c r="CP137" s="154"/>
      <c r="CQ137" s="155"/>
      <c r="CR137" s="155"/>
      <c r="CS137" s="155"/>
      <c r="CT137" s="155"/>
    </row>
    <row r="138" spans="1:98" s="148" customFormat="1" ht="19" customHeight="1">
      <c r="A138" s="1320"/>
      <c r="B138" s="1292"/>
      <c r="C138" s="1277"/>
      <c r="D138" s="1274"/>
      <c r="E138" s="1274"/>
      <c r="F138" s="1274"/>
      <c r="G138" s="1274"/>
      <c r="H138" s="1277"/>
      <c r="I138" s="1280"/>
      <c r="J138" s="1283"/>
      <c r="K138" s="1286"/>
      <c r="L138" s="388"/>
      <c r="M138" s="1280"/>
      <c r="N138" s="1283"/>
      <c r="O138" s="1280"/>
      <c r="P138" s="184"/>
      <c r="Q138" s="94"/>
      <c r="R138" s="139" t="str">
        <f t="shared" si="84"/>
        <v/>
      </c>
      <c r="S138" s="365"/>
      <c r="T138" s="365"/>
      <c r="U138" s="189" t="str">
        <f t="shared" si="85"/>
        <v/>
      </c>
      <c r="V138" s="97"/>
      <c r="W138" s="97"/>
      <c r="X138" s="97"/>
      <c r="Y138" s="140" t="str">
        <f>IFERROR(IF(AND(R137="Probabilidad",R138="Probabilidad"),(AA137-(+AA137*U138)),IF(R138="Probabilidad",(J137-(+J137*U138)),IF(R138="Impacto",AA137,""))),"")</f>
        <v/>
      </c>
      <c r="Z138" s="113" t="str">
        <f t="shared" si="89"/>
        <v/>
      </c>
      <c r="AA138" s="189" t="str">
        <f t="shared" si="86"/>
        <v/>
      </c>
      <c r="AB138" s="113" t="str">
        <f t="shared" si="87"/>
        <v/>
      </c>
      <c r="AC138" s="189" t="str">
        <f>IFERROR(IF(AND(R137="Impacto",R138="Impacto"),(AC137-(+AC137*U138)),IF(AND(R137="Probabilidad",R138="Impacto"),(AC136-(+AC136*U138)),IF(R138="Probabilidad",AC137,""))),"")</f>
        <v/>
      </c>
      <c r="AD138" s="113" t="str">
        <f t="shared" si="88"/>
        <v/>
      </c>
      <c r="AE138" s="1271"/>
      <c r="AF138" s="154"/>
      <c r="AG138" s="155"/>
      <c r="AH138" s="233"/>
      <c r="AI138" s="233"/>
      <c r="AJ138" s="233"/>
      <c r="AK138" s="233"/>
      <c r="AL138" s="233"/>
      <c r="AM138" s="233"/>
      <c r="AN138" s="154"/>
      <c r="AO138" s="154"/>
      <c r="AP138" s="155"/>
      <c r="AQ138" s="163"/>
      <c r="AR138" s="155"/>
      <c r="AS138" s="233"/>
      <c r="AT138" s="233"/>
      <c r="AU138" s="233"/>
      <c r="AV138" s="233"/>
      <c r="AW138" s="233"/>
      <c r="AX138" s="233"/>
      <c r="AY138" s="154"/>
      <c r="AZ138" s="154"/>
      <c r="BA138" s="155"/>
      <c r="BB138" s="154"/>
      <c r="BC138" s="155"/>
      <c r="BD138" s="233"/>
      <c r="BE138" s="233"/>
      <c r="BF138" s="233"/>
      <c r="BG138" s="233"/>
      <c r="BH138" s="233"/>
      <c r="BI138" s="233"/>
      <c r="BJ138" s="154"/>
      <c r="BK138" s="154"/>
      <c r="BL138" s="155"/>
      <c r="BM138" s="184"/>
      <c r="BN138" s="224"/>
      <c r="BO138" s="146"/>
      <c r="BP138" s="184"/>
      <c r="BQ138" s="146"/>
      <c r="BR138" s="146"/>
      <c r="BS138" s="146"/>
      <c r="BT138" s="154"/>
      <c r="BU138" s="155"/>
      <c r="BV138" s="156"/>
      <c r="BW138" s="154"/>
      <c r="BX138" s="154"/>
      <c r="BY138" s="155"/>
      <c r="BZ138" s="155"/>
      <c r="CA138" s="155"/>
      <c r="CB138" s="155"/>
      <c r="CC138" s="154"/>
      <c r="CD138" s="155"/>
      <c r="CE138" s="156"/>
      <c r="CF138" s="154"/>
      <c r="CG138" s="154"/>
      <c r="CH138" s="155"/>
      <c r="CI138" s="155"/>
      <c r="CJ138" s="155"/>
      <c r="CK138" s="155"/>
      <c r="CL138" s="154"/>
      <c r="CM138" s="155"/>
      <c r="CN138" s="156"/>
      <c r="CO138" s="154"/>
      <c r="CP138" s="154"/>
      <c r="CQ138" s="155"/>
      <c r="CR138" s="155"/>
      <c r="CS138" s="155"/>
      <c r="CT138" s="155"/>
    </row>
    <row r="139" spans="1:98" s="148" customFormat="1" ht="19" customHeight="1">
      <c r="A139" s="1320"/>
      <c r="B139" s="1292"/>
      <c r="C139" s="1277"/>
      <c r="D139" s="1274"/>
      <c r="E139" s="1274"/>
      <c r="F139" s="1274"/>
      <c r="G139" s="1274"/>
      <c r="H139" s="1277"/>
      <c r="I139" s="1280"/>
      <c r="J139" s="1283"/>
      <c r="K139" s="1286"/>
      <c r="L139" s="388"/>
      <c r="M139" s="1280"/>
      <c r="N139" s="1283"/>
      <c r="O139" s="1280"/>
      <c r="P139" s="184"/>
      <c r="Q139" s="94"/>
      <c r="R139" s="139" t="str">
        <f t="shared" si="84"/>
        <v/>
      </c>
      <c r="S139" s="97"/>
      <c r="T139" s="97"/>
      <c r="U139" s="189" t="str">
        <f t="shared" si="85"/>
        <v/>
      </c>
      <c r="V139" s="97"/>
      <c r="W139" s="97"/>
      <c r="X139" s="97"/>
      <c r="Y139" s="140" t="str">
        <f>IFERROR(IF(AND(R138="Probabilidad",R139="Probabilidad"),(AA138-(+AA138*U139)),IF(R139="Probabilidad",(J138-(+J138*U139)),IF(R139="Impacto",AA138,""))),"")</f>
        <v/>
      </c>
      <c r="Z139" s="113" t="str">
        <f t="shared" si="89"/>
        <v/>
      </c>
      <c r="AA139" s="189" t="str">
        <f t="shared" si="86"/>
        <v/>
      </c>
      <c r="AB139" s="113" t="str">
        <f t="shared" si="87"/>
        <v/>
      </c>
      <c r="AC139" s="189" t="str">
        <f>IFERROR(IF(AND(R138="Impacto",R139="Impacto"),(AC138-(+AC138*U139)),IF(AND(R138="Probabilidad",R139="Impacto"),(AC137-(+AC137*U139)),IF(R139="Probabilidad",AC138,""))),"")</f>
        <v/>
      </c>
      <c r="AD139" s="113" t="str">
        <f t="shared" si="88"/>
        <v/>
      </c>
      <c r="AE139" s="1271"/>
      <c r="AF139" s="154"/>
      <c r="AG139" s="155"/>
      <c r="AH139" s="233"/>
      <c r="AI139" s="233"/>
      <c r="AJ139" s="233"/>
      <c r="AK139" s="233"/>
      <c r="AL139" s="233"/>
      <c r="AM139" s="233"/>
      <c r="AN139" s="154"/>
      <c r="AO139" s="154"/>
      <c r="AP139" s="155"/>
      <c r="AQ139" s="163"/>
      <c r="AR139" s="155"/>
      <c r="AS139" s="233"/>
      <c r="AT139" s="233"/>
      <c r="AU139" s="233"/>
      <c r="AV139" s="233"/>
      <c r="AW139" s="233"/>
      <c r="AX139" s="233"/>
      <c r="AY139" s="154"/>
      <c r="AZ139" s="154"/>
      <c r="BA139" s="155"/>
      <c r="BB139" s="154"/>
      <c r="BC139" s="155"/>
      <c r="BD139" s="233"/>
      <c r="BE139" s="233"/>
      <c r="BF139" s="233"/>
      <c r="BG139" s="233"/>
      <c r="BH139" s="233"/>
      <c r="BI139" s="233"/>
      <c r="BJ139" s="154"/>
      <c r="BK139" s="154"/>
      <c r="BL139" s="155"/>
      <c r="BM139" s="184"/>
      <c r="BN139" s="224"/>
      <c r="BO139" s="146"/>
      <c r="BP139" s="184"/>
      <c r="BQ139" s="146"/>
      <c r="BR139" s="146"/>
      <c r="BS139" s="146"/>
      <c r="BT139" s="154"/>
      <c r="BU139" s="155"/>
      <c r="BV139" s="156"/>
      <c r="BW139" s="154"/>
      <c r="BX139" s="154"/>
      <c r="BY139" s="155"/>
      <c r="BZ139" s="155"/>
      <c r="CA139" s="155"/>
      <c r="CB139" s="155"/>
      <c r="CC139" s="154"/>
      <c r="CD139" s="155"/>
      <c r="CE139" s="156"/>
      <c r="CF139" s="154"/>
      <c r="CG139" s="154"/>
      <c r="CH139" s="155"/>
      <c r="CI139" s="155"/>
      <c r="CJ139" s="155"/>
      <c r="CK139" s="155"/>
      <c r="CL139" s="154"/>
      <c r="CM139" s="155"/>
      <c r="CN139" s="156"/>
      <c r="CO139" s="154"/>
      <c r="CP139" s="154"/>
      <c r="CQ139" s="155"/>
      <c r="CR139" s="155"/>
      <c r="CS139" s="155"/>
      <c r="CT139" s="155"/>
    </row>
    <row r="140" spans="1:98" s="401" customFormat="1" ht="19" customHeight="1" thickBot="1">
      <c r="A140" s="1321"/>
      <c r="B140" s="1293"/>
      <c r="C140" s="1278"/>
      <c r="D140" s="1275"/>
      <c r="E140" s="1275"/>
      <c r="F140" s="1275"/>
      <c r="G140" s="1275"/>
      <c r="H140" s="1278"/>
      <c r="I140" s="1281"/>
      <c r="J140" s="1284"/>
      <c r="K140" s="1287"/>
      <c r="L140" s="389"/>
      <c r="M140" s="1281"/>
      <c r="N140" s="1284"/>
      <c r="O140" s="1281"/>
      <c r="P140" s="185"/>
      <c r="Q140" s="95"/>
      <c r="R140" s="153" t="str">
        <f t="shared" si="84"/>
        <v/>
      </c>
      <c r="S140" s="150"/>
      <c r="T140" s="150"/>
      <c r="U140" s="187" t="str">
        <f t="shared" si="85"/>
        <v/>
      </c>
      <c r="V140" s="150"/>
      <c r="W140" s="150"/>
      <c r="X140" s="150"/>
      <c r="Y140" s="151" t="str">
        <f>IFERROR(IF(AND(R139="Probabilidad",R140="Probabilidad"),(AA139-(+AA139*U140)),IF(R140="Probabilidad",(J139-(+J139*U140)),IF(R140="Impacto",AA139,""))),"")</f>
        <v/>
      </c>
      <c r="Z140" s="114" t="str">
        <f t="shared" si="89"/>
        <v/>
      </c>
      <c r="AA140" s="187" t="str">
        <f t="shared" si="86"/>
        <v/>
      </c>
      <c r="AB140" s="114" t="str">
        <f t="shared" si="87"/>
        <v/>
      </c>
      <c r="AC140" s="187" t="str">
        <f>IFERROR(IF(AND(R139="Impacto",R140="Impacto"),(AC139-(+AC139*U140)),IF(AND(R139="Probabilidad",R140="Impacto"),(AC138-(+AC138*U140)),IF(R140="Probabilidad",AC139,""))),"")</f>
        <v/>
      </c>
      <c r="AD140" s="114" t="str">
        <f t="shared" si="88"/>
        <v/>
      </c>
      <c r="AE140" s="1272"/>
      <c r="AF140" s="154"/>
      <c r="AG140" s="155"/>
      <c r="AH140" s="233"/>
      <c r="AI140" s="233"/>
      <c r="AJ140" s="233"/>
      <c r="AK140" s="233"/>
      <c r="AL140" s="233"/>
      <c r="AM140" s="233"/>
      <c r="AN140" s="154"/>
      <c r="AO140" s="154"/>
      <c r="AP140" s="155"/>
      <c r="AQ140" s="163"/>
      <c r="AR140" s="155"/>
      <c r="AS140" s="233"/>
      <c r="AT140" s="233"/>
      <c r="AU140" s="233"/>
      <c r="AV140" s="233"/>
      <c r="AW140" s="233"/>
      <c r="AX140" s="233"/>
      <c r="AY140" s="154"/>
      <c r="AZ140" s="154"/>
      <c r="BA140" s="155"/>
      <c r="BB140" s="154"/>
      <c r="BC140" s="155"/>
      <c r="BD140" s="233"/>
      <c r="BE140" s="233"/>
      <c r="BF140" s="233"/>
      <c r="BG140" s="233"/>
      <c r="BH140" s="233"/>
      <c r="BI140" s="233"/>
      <c r="BJ140" s="154"/>
      <c r="BK140" s="154"/>
      <c r="BL140" s="155"/>
      <c r="BM140" s="184"/>
      <c r="BN140" s="224"/>
      <c r="BO140" s="146"/>
      <c r="BP140" s="184"/>
      <c r="BQ140" s="146"/>
      <c r="BR140" s="146"/>
      <c r="BS140" s="146"/>
      <c r="BT140" s="154"/>
      <c r="BU140" s="155"/>
      <c r="BV140" s="156"/>
      <c r="BW140" s="154"/>
      <c r="BX140" s="154"/>
      <c r="BY140" s="155"/>
      <c r="BZ140" s="155"/>
      <c r="CA140" s="155"/>
      <c r="CB140" s="155"/>
      <c r="CC140" s="154"/>
      <c r="CD140" s="155"/>
      <c r="CE140" s="156"/>
      <c r="CF140" s="154"/>
      <c r="CG140" s="154"/>
      <c r="CH140" s="155"/>
      <c r="CI140" s="155"/>
      <c r="CJ140" s="155"/>
      <c r="CK140" s="155"/>
      <c r="CL140" s="154"/>
      <c r="CM140" s="155"/>
      <c r="CN140" s="156"/>
      <c r="CO140" s="154"/>
      <c r="CP140" s="154"/>
      <c r="CQ140" s="155"/>
      <c r="CR140" s="155"/>
      <c r="CS140" s="155"/>
      <c r="CT140" s="155"/>
    </row>
    <row r="141" spans="1:98" s="400" customFormat="1" ht="210">
      <c r="A141" s="1319">
        <v>10</v>
      </c>
      <c r="B141" s="1291" t="s">
        <v>151</v>
      </c>
      <c r="C141" s="1276" t="s">
        <v>281</v>
      </c>
      <c r="D141" s="1273" t="s">
        <v>1165</v>
      </c>
      <c r="E141" s="1273" t="s">
        <v>1166</v>
      </c>
      <c r="F141" s="1273" t="s">
        <v>1167</v>
      </c>
      <c r="G141" s="1273" t="s">
        <v>292</v>
      </c>
      <c r="H141" s="1276">
        <v>365</v>
      </c>
      <c r="I141" s="1279" t="str">
        <f>IF(H141&lt;=0,"",IF(H141&lt;=2,"Muy Baja",IF(H141&lt;=24,"Baja",IF(H141&lt;=500,"Media",IF(H141&lt;=5000,"Alta","Muy Alta")))))</f>
        <v>Media</v>
      </c>
      <c r="J141" s="1282">
        <f>IF(I141="","",IF(I141="Muy Baja",0.2,IF(I141="Baja",0.4,IF(I141="Media",0.6,IF(I141="Alta",0.8,IF(I141="Muy Alta",1,))))))</f>
        <v>0.6</v>
      </c>
      <c r="K141" s="1285" t="s">
        <v>313</v>
      </c>
      <c r="L141" s="387"/>
      <c r="M141" s="1279" t="str">
        <f>IF(OR(K141='Tabla Impacto'!$C$11,K141='Tabla Impacto'!$D$11),"Leve",IF(OR(K141='Tabla Impacto'!$C$12,K141='Tabla Impacto'!$D$12),"Menor",IF(OR(K141='Tabla Impacto'!$C$13,K141='Tabla Impacto'!$D$13),"Moderado",IF(OR(K141='Tabla Impacto'!$C$14,K141='Tabla Impacto'!$D$14),"Mayor",IF(OR(K141='Tabla Impacto'!$C$15,K141='Tabla Impacto'!$D$15),"Catastrófico","")))))</f>
        <v>Catastrófico</v>
      </c>
      <c r="N141" s="1282">
        <f>IF(M141="","",IF(M141="Leve",0.2,IF(M141="Menor",0.4,IF(M141="Moderado",0.6,IF(M141="Mayor",0.8,IF(M141="Catastrófico",1,))))))</f>
        <v>1</v>
      </c>
      <c r="O141" s="1279" t="str">
        <f>IF(OR(AND(I141="Muy Baja",M141="Leve"),AND(I141="Muy Baja",M141="Menor"),AND(I141="Baja",M141="Leve")),"Bajo",IF(OR(AND(I141="Muy baja",M141="Moderado"),AND(I141="Baja",M141="Menor"),AND(I141="Baja",M141="Moderado"),AND(I141="Media",M141="Leve"),AND(I141="Media",M141="Menor"),AND(I141="Media",M141="Moderado"),AND(I141="Alta",M141="Leve"),AND(I141="Alta",M141="Menor")),"Moderado",IF(OR(AND(I141="Muy Baja",M141="Mayor"),AND(I141="Baja",M141="Mayor"),AND(I141="Media",M141="Mayor"),AND(I141="Alta",M141="Moderado"),AND(I141="Alta",M141="Mayor"),AND(I141="Muy Alta",M141="Leve"),AND(I141="Muy Alta",M141="Menor"),AND(I141="Muy Alta",M141="Moderado"),AND(I141="Muy Alta",M141="Mayor")),"Alto",IF(OR(AND(I141="Muy Baja",M141="Catastrófico"),AND(I141="Baja",M141="Catastrófico"),AND(I141="Media",M141="Catastrófico"),AND(I141="Alta",M141="Catastrófico"),AND(I141="Muy Alta",M141="Catastrófico")),"Extremo",""))))</f>
        <v>Extremo</v>
      </c>
      <c r="P141" s="727">
        <v>1</v>
      </c>
      <c r="Q141" s="728" t="s">
        <v>1168</v>
      </c>
      <c r="R141" s="729" t="str">
        <f t="shared" ref="R141:R158" si="90">IF(OR(S141="Preventivo",S141="Detectivo"),"Probabilidad",IF(S141="Correctivo","Impacto",""))</f>
        <v>Probabilidad</v>
      </c>
      <c r="S141" s="730" t="s">
        <v>100</v>
      </c>
      <c r="T141" s="397" t="s">
        <v>316</v>
      </c>
      <c r="U141" s="272" t="str">
        <f t="shared" ref="U141:U158" si="91">IF(AND(S141="Preventivo",T141="Automático"),"50%",IF(AND(S141="Preventivo",T141="Manual"),"40%",IF(AND(S141="Detectivo",T141="Automático"),"40%",IF(AND(S141="Detectivo",T141="Manual"),"30%",IF(AND(S141="Correctivo",T141="Automático"),"35%",IF(AND(S141="Correctivo",T141="Manual"),"25%",""))))))</f>
        <v>40%</v>
      </c>
      <c r="V141" s="397" t="s">
        <v>317</v>
      </c>
      <c r="W141" s="397" t="s">
        <v>318</v>
      </c>
      <c r="X141" s="397" t="s">
        <v>319</v>
      </c>
      <c r="Y141" s="398">
        <f>IFERROR(IF(R141="Probabilidad",(J141-(+J141*U141)),IF(R141="Impacto",J141,"")),"")</f>
        <v>0.36</v>
      </c>
      <c r="Z141" s="399" t="str">
        <f>IFERROR(IF(Y141="","",IF(Y141&lt;=0.2,"Muy Baja",IF(Y141&lt;=0.4,"Baja",IF(Y141&lt;=0.6,"Media",IF(Y141&lt;=0.8,"Alta","Muy Alta"))))),"")</f>
        <v>Baja</v>
      </c>
      <c r="AA141" s="272">
        <f t="shared" ref="AA141:AA158" si="92">+Y141</f>
        <v>0.36</v>
      </c>
      <c r="AB141" s="399" t="str">
        <f t="shared" ref="AB141:AB158" si="93">IFERROR(IF(AC141="","",IF(AC141&lt;=0.2,"Leve",IF(AC141&lt;=0.4,"Menor",IF(AC141&lt;=0.6,"Moderado",IF(AC141&lt;=0.8,"Mayor","Catastrófico"))))),"")</f>
        <v>Catastrófico</v>
      </c>
      <c r="AC141" s="272">
        <f>IFERROR(IF(R141="Impacto",(N141-(+N141*U141)),IF(R141="Probabilidad",N141,"")),"")</f>
        <v>1</v>
      </c>
      <c r="AD141" s="399" t="str">
        <f t="shared" ref="AD141:AD158" si="94">IFERROR(IF(OR(AND(Z141="Muy Baja",AB141="Leve"),AND(Z141="Muy Baja",AB141="Menor"),AND(Z141="Baja",AB141="Leve")),"Bajo",IF(OR(AND(Z141="Muy baja",AB141="Moderado"),AND(Z141="Baja",AB141="Menor"),AND(Z141="Baja",AB141="Moderado"),AND(Z141="Media",AB141="Leve"),AND(Z141="Media",AB141="Menor"),AND(Z141="Media",AB141="Moderado"),AND(Z141="Alta",AB141="Leve"),AND(Z141="Alta",AB141="Menor")),"Moderado",IF(OR(AND(Z141="Muy Baja",AB141="Mayor"),AND(Z141="Baja",AB141="Mayor"),AND(Z141="Media",AB141="Mayor"),AND(Z141="Alta",AB141="Moderado"),AND(Z141="Alta",AB141="Mayor"),AND(Z141="Muy Alta",AB141="Leve"),AND(Z141="Muy Alta",AB141="Menor"),AND(Z141="Muy Alta",AB141="Moderado"),AND(Z141="Muy Alta",AB141="Mayor")),"Alto",IF(OR(AND(Z141="Muy Baja",AB141="Catastrófico"),AND(Z141="Baja",AB141="Catastrófico"),AND(Z141="Media",AB141="Catastrófico"),AND(Z141="Alta",AB141="Catastrófico"),AND(Z141="Muy Alta",AB141="Catastrófico")),"Extremo","")))),"")</f>
        <v>Extremo</v>
      </c>
      <c r="AE141" s="1270" t="s">
        <v>345</v>
      </c>
      <c r="AF141" s="154"/>
      <c r="AG141" s="155"/>
      <c r="AH141" s="233"/>
      <c r="AI141" s="233"/>
      <c r="AJ141" s="233"/>
      <c r="AK141" s="233"/>
      <c r="AL141" s="233"/>
      <c r="AM141" s="233"/>
      <c r="AN141" s="154"/>
      <c r="AO141" s="154"/>
      <c r="AP141" s="155"/>
      <c r="AQ141" s="163"/>
      <c r="AR141" s="155"/>
      <c r="AS141" s="233"/>
      <c r="AT141" s="233"/>
      <c r="AU141" s="233"/>
      <c r="AV141" s="233"/>
      <c r="AW141" s="233"/>
      <c r="AX141" s="233"/>
      <c r="AY141" s="154"/>
      <c r="AZ141" s="154"/>
      <c r="BA141" s="155"/>
      <c r="BB141" s="154"/>
      <c r="BC141" s="155"/>
      <c r="BD141" s="233"/>
      <c r="BE141" s="233"/>
      <c r="BF141" s="233"/>
      <c r="BG141" s="233"/>
      <c r="BH141" s="233"/>
      <c r="BI141" s="233"/>
      <c r="BJ141" s="154"/>
      <c r="BK141" s="154"/>
      <c r="BL141" s="155"/>
      <c r="BM141" s="274" t="s">
        <v>1171</v>
      </c>
      <c r="BN141" s="372">
        <v>0.2</v>
      </c>
      <c r="BO141" s="371" t="s">
        <v>1172</v>
      </c>
      <c r="BP141" s="371" t="s">
        <v>1163</v>
      </c>
      <c r="BQ141" s="385">
        <v>44927</v>
      </c>
      <c r="BR141" s="385">
        <v>45260</v>
      </c>
      <c r="BS141" s="374">
        <v>1</v>
      </c>
      <c r="BT141" s="498" t="s">
        <v>2496</v>
      </c>
      <c r="BU141" s="780" t="s">
        <v>2497</v>
      </c>
      <c r="BV141" s="498" t="s">
        <v>2498</v>
      </c>
      <c r="BW141" s="154"/>
      <c r="BX141" s="154"/>
      <c r="BY141" s="155"/>
      <c r="BZ141" s="155"/>
      <c r="CA141" s="155"/>
      <c r="CB141" s="155"/>
      <c r="CC141" s="992" t="s">
        <v>3496</v>
      </c>
      <c r="CD141" s="780" t="s">
        <v>3490</v>
      </c>
      <c r="CE141" s="498" t="s">
        <v>3491</v>
      </c>
      <c r="CF141" s="154"/>
      <c r="CG141" s="154"/>
      <c r="CH141" s="155"/>
      <c r="CI141" s="155"/>
      <c r="CJ141" s="155"/>
      <c r="CK141" s="155"/>
      <c r="CL141" s="154"/>
      <c r="CM141" s="155"/>
      <c r="CN141" s="156"/>
      <c r="CO141" s="154"/>
      <c r="CP141" s="154"/>
      <c r="CQ141" s="155"/>
      <c r="CR141" s="155"/>
      <c r="CS141" s="155"/>
      <c r="CT141" s="155"/>
    </row>
    <row r="142" spans="1:98" s="148" customFormat="1" ht="266">
      <c r="A142" s="1320"/>
      <c r="B142" s="1292"/>
      <c r="C142" s="1277"/>
      <c r="D142" s="1274"/>
      <c r="E142" s="1274"/>
      <c r="F142" s="1274"/>
      <c r="G142" s="1274"/>
      <c r="H142" s="1277"/>
      <c r="I142" s="1280"/>
      <c r="J142" s="1283"/>
      <c r="K142" s="1286"/>
      <c r="L142" s="388"/>
      <c r="M142" s="1280"/>
      <c r="N142" s="1283"/>
      <c r="O142" s="1280"/>
      <c r="P142" s="371">
        <v>2</v>
      </c>
      <c r="Q142" s="274" t="s">
        <v>1169</v>
      </c>
      <c r="R142" s="139" t="str">
        <f t="shared" si="90"/>
        <v>Impacto</v>
      </c>
      <c r="S142" s="365" t="s">
        <v>327</v>
      </c>
      <c r="T142" s="365" t="s">
        <v>316</v>
      </c>
      <c r="U142" s="189" t="str">
        <f t="shared" si="91"/>
        <v>25%</v>
      </c>
      <c r="V142" s="97" t="s">
        <v>317</v>
      </c>
      <c r="W142" s="97" t="s">
        <v>318</v>
      </c>
      <c r="X142" s="97" t="s">
        <v>319</v>
      </c>
      <c r="Y142" s="140">
        <f>IFERROR(IF(AND(R141="Probabilidad",R142="Probabilidad"),(AA141-(+AA141*U142)),IF(R142="Probabilidad",(J141-(+J141*U142)),IF(R142="Impacto",AA141,""))),"")</f>
        <v>0.36</v>
      </c>
      <c r="Z142" s="113" t="str">
        <f t="shared" ref="Z142:Z146" si="95">IFERROR(IF(Y142="","",IF(Y142&lt;=0.2,"Muy Baja",IF(Y142&lt;=0.4,"Baja",IF(Y142&lt;=0.6,"Media",IF(Y142&lt;=0.8,"Alta","Muy Alta"))))),"")</f>
        <v>Baja</v>
      </c>
      <c r="AA142" s="189">
        <f t="shared" si="92"/>
        <v>0.36</v>
      </c>
      <c r="AB142" s="113" t="str">
        <f t="shared" si="93"/>
        <v>Mayor</v>
      </c>
      <c r="AC142" s="189">
        <f>IFERROR(IF(AND(R141="Impacto",R142="Impacto"),(AC141-(+AC141*U142)),IF(R142="Impacto",($N$87-(+$N$87*U142)),IF(R142="Probabilidad",AC141,""))),"")</f>
        <v>0.75</v>
      </c>
      <c r="AD142" s="113" t="str">
        <f t="shared" si="94"/>
        <v>Alto</v>
      </c>
      <c r="AE142" s="1271"/>
      <c r="AF142" s="498" t="s">
        <v>2423</v>
      </c>
      <c r="AG142" s="780" t="s">
        <v>2486</v>
      </c>
      <c r="AH142" s="785"/>
      <c r="AI142" s="498" t="s">
        <v>2487</v>
      </c>
      <c r="AJ142" s="785" t="s">
        <v>770</v>
      </c>
      <c r="AK142" s="785"/>
      <c r="AL142" s="498" t="s">
        <v>2487</v>
      </c>
      <c r="AM142" s="785" t="s">
        <v>770</v>
      </c>
      <c r="AN142" s="154"/>
      <c r="AO142" s="154"/>
      <c r="AP142" s="155"/>
      <c r="AQ142" s="992" t="s">
        <v>3389</v>
      </c>
      <c r="AR142" s="780" t="s">
        <v>2486</v>
      </c>
      <c r="AS142" s="785"/>
      <c r="AT142" s="772" t="s">
        <v>3401</v>
      </c>
      <c r="AU142" s="785" t="s">
        <v>491</v>
      </c>
      <c r="AV142" s="785"/>
      <c r="AW142" s="498" t="s">
        <v>3401</v>
      </c>
      <c r="AX142" s="785" t="s">
        <v>491</v>
      </c>
      <c r="AY142" s="154"/>
      <c r="AZ142" s="154"/>
      <c r="BA142" s="155"/>
      <c r="BB142" s="154"/>
      <c r="BC142" s="155"/>
      <c r="BD142" s="233"/>
      <c r="BE142" s="233"/>
      <c r="BF142" s="233"/>
      <c r="BG142" s="233"/>
      <c r="BH142" s="233"/>
      <c r="BI142" s="233"/>
      <c r="BJ142" s="154"/>
      <c r="BK142" s="154"/>
      <c r="BL142" s="155"/>
      <c r="BM142" s="274" t="s">
        <v>1173</v>
      </c>
      <c r="BN142" s="372">
        <v>0.4</v>
      </c>
      <c r="BO142" s="371" t="s">
        <v>1174</v>
      </c>
      <c r="BP142" s="371" t="s">
        <v>1163</v>
      </c>
      <c r="BQ142" s="385">
        <v>44927</v>
      </c>
      <c r="BR142" s="385">
        <v>45260</v>
      </c>
      <c r="BS142" s="374">
        <v>1</v>
      </c>
      <c r="BT142" s="498" t="s">
        <v>2496</v>
      </c>
      <c r="BU142" s="780" t="s">
        <v>2499</v>
      </c>
      <c r="BV142" s="498" t="s">
        <v>2500</v>
      </c>
      <c r="BW142" s="154"/>
      <c r="BX142" s="154"/>
      <c r="BY142" s="155"/>
      <c r="BZ142" s="155"/>
      <c r="CA142" s="155"/>
      <c r="CB142" s="155"/>
      <c r="CC142" s="992" t="s">
        <v>3496</v>
      </c>
      <c r="CD142" s="780" t="s">
        <v>3492</v>
      </c>
      <c r="CE142" s="498" t="s">
        <v>3493</v>
      </c>
      <c r="CF142" s="154"/>
      <c r="CG142" s="154"/>
      <c r="CH142" s="155"/>
      <c r="CI142" s="155"/>
      <c r="CJ142" s="155"/>
      <c r="CK142" s="155"/>
      <c r="CL142" s="154"/>
      <c r="CM142" s="155"/>
      <c r="CN142" s="156"/>
      <c r="CO142" s="154"/>
      <c r="CP142" s="154"/>
      <c r="CQ142" s="155"/>
      <c r="CR142" s="155"/>
      <c r="CS142" s="155"/>
      <c r="CT142" s="155"/>
    </row>
    <row r="143" spans="1:98" s="148" customFormat="1" ht="252">
      <c r="A143" s="1320"/>
      <c r="B143" s="1292"/>
      <c r="C143" s="1277"/>
      <c r="D143" s="1274"/>
      <c r="E143" s="1274"/>
      <c r="F143" s="1274"/>
      <c r="G143" s="1274"/>
      <c r="H143" s="1277"/>
      <c r="I143" s="1280"/>
      <c r="J143" s="1283"/>
      <c r="K143" s="1286"/>
      <c r="L143" s="388"/>
      <c r="M143" s="1280"/>
      <c r="N143" s="1283"/>
      <c r="O143" s="1280"/>
      <c r="P143" s="721">
        <v>3</v>
      </c>
      <c r="Q143" s="724" t="s">
        <v>1170</v>
      </c>
      <c r="R143" s="722" t="str">
        <f t="shared" si="90"/>
        <v>Probabilidad</v>
      </c>
      <c r="S143" s="723" t="s">
        <v>145</v>
      </c>
      <c r="T143" s="365" t="s">
        <v>316</v>
      </c>
      <c r="U143" s="189" t="str">
        <f t="shared" si="91"/>
        <v>30%</v>
      </c>
      <c r="V143" s="97" t="s">
        <v>317</v>
      </c>
      <c r="W143" s="97" t="s">
        <v>318</v>
      </c>
      <c r="X143" s="97" t="s">
        <v>319</v>
      </c>
      <c r="Y143" s="140">
        <f>IFERROR(IF(AND(R142="Probabilidad",R143="Probabilidad"),(AA142-(+AA142*U143)),IF(R143="Probabilidad",(J142-(+J142*U143)),IF(R143="Impacto",AA142,""))),"")</f>
        <v>0</v>
      </c>
      <c r="Z143" s="113" t="str">
        <f t="shared" si="95"/>
        <v>Muy Baja</v>
      </c>
      <c r="AA143" s="189">
        <f t="shared" si="92"/>
        <v>0</v>
      </c>
      <c r="AB143" s="113" t="str">
        <f t="shared" si="93"/>
        <v>Mayor</v>
      </c>
      <c r="AC143" s="189">
        <f>IFERROR(IF(AND(R142="Impacto",R143="Impacto"),(AC142-(+AC142*U143)),IF(R143="Impacto",($N$87-(+$N$87*U143)),IF(R143="Probabilidad",AC142,""))),"")</f>
        <v>0.75</v>
      </c>
      <c r="AD143" s="113" t="str">
        <f t="shared" si="94"/>
        <v>Alto</v>
      </c>
      <c r="AE143" s="1271"/>
      <c r="AF143" s="154"/>
      <c r="AG143" s="155"/>
      <c r="AH143" s="233"/>
      <c r="AI143" s="233"/>
      <c r="AJ143" s="233"/>
      <c r="AK143" s="233"/>
      <c r="AL143" s="233"/>
      <c r="AM143" s="233"/>
      <c r="AN143" s="154"/>
      <c r="AO143" s="154"/>
      <c r="AP143" s="155"/>
      <c r="AQ143" s="163"/>
      <c r="AR143" s="155"/>
      <c r="AS143" s="233"/>
      <c r="AT143" s="233"/>
      <c r="AU143" s="233"/>
      <c r="AV143" s="233"/>
      <c r="AW143" s="233"/>
      <c r="AX143" s="233"/>
      <c r="AY143" s="154"/>
      <c r="AZ143" s="154"/>
      <c r="BA143" s="155"/>
      <c r="BB143" s="154"/>
      <c r="BC143" s="155"/>
      <c r="BD143" s="233"/>
      <c r="BE143" s="233"/>
      <c r="BF143" s="233"/>
      <c r="BG143" s="233"/>
      <c r="BH143" s="233"/>
      <c r="BI143" s="233"/>
      <c r="BJ143" s="154"/>
      <c r="BK143" s="154"/>
      <c r="BL143" s="155"/>
      <c r="BM143" s="274" t="s">
        <v>1175</v>
      </c>
      <c r="BN143" s="372">
        <v>0.4</v>
      </c>
      <c r="BO143" s="371" t="s">
        <v>1176</v>
      </c>
      <c r="BP143" s="371" t="s">
        <v>1163</v>
      </c>
      <c r="BQ143" s="385">
        <v>44927</v>
      </c>
      <c r="BR143" s="385">
        <v>45260</v>
      </c>
      <c r="BS143" s="372">
        <v>1</v>
      </c>
      <c r="BT143" s="498" t="s">
        <v>2501</v>
      </c>
      <c r="BU143" s="780" t="s">
        <v>2502</v>
      </c>
      <c r="BV143" s="498" t="s">
        <v>2503</v>
      </c>
      <c r="BW143" s="154"/>
      <c r="BX143" s="154"/>
      <c r="BY143" s="155"/>
      <c r="BZ143" s="155"/>
      <c r="CA143" s="155"/>
      <c r="CB143" s="155"/>
      <c r="CC143" s="992" t="s">
        <v>3496</v>
      </c>
      <c r="CD143" s="780" t="s">
        <v>3494</v>
      </c>
      <c r="CE143" s="498" t="s">
        <v>3495</v>
      </c>
      <c r="CF143" s="154"/>
      <c r="CG143" s="154"/>
      <c r="CH143" s="155"/>
      <c r="CI143" s="155"/>
      <c r="CJ143" s="155"/>
      <c r="CK143" s="155"/>
      <c r="CL143" s="154"/>
      <c r="CM143" s="155"/>
      <c r="CN143" s="156"/>
      <c r="CO143" s="154"/>
      <c r="CP143" s="154"/>
      <c r="CQ143" s="155"/>
      <c r="CR143" s="155"/>
      <c r="CS143" s="155"/>
      <c r="CT143" s="155"/>
    </row>
    <row r="144" spans="1:98" s="148" customFormat="1" ht="19" customHeight="1">
      <c r="A144" s="1320"/>
      <c r="B144" s="1292"/>
      <c r="C144" s="1277"/>
      <c r="D144" s="1274"/>
      <c r="E144" s="1274"/>
      <c r="F144" s="1274"/>
      <c r="G144" s="1274"/>
      <c r="H144" s="1277"/>
      <c r="I144" s="1280"/>
      <c r="J144" s="1283"/>
      <c r="K144" s="1286"/>
      <c r="L144" s="388"/>
      <c r="M144" s="1280"/>
      <c r="N144" s="1283"/>
      <c r="O144" s="1280"/>
      <c r="P144" s="184"/>
      <c r="Q144" s="94"/>
      <c r="R144" s="139" t="str">
        <f t="shared" si="90"/>
        <v/>
      </c>
      <c r="S144" s="365"/>
      <c r="T144" s="365"/>
      <c r="U144" s="189" t="str">
        <f t="shared" si="91"/>
        <v/>
      </c>
      <c r="V144" s="97"/>
      <c r="W144" s="97"/>
      <c r="X144" s="97"/>
      <c r="Y144" s="140" t="str">
        <f>IFERROR(IF(AND(R143="Probabilidad",R144="Probabilidad"),(AA143-(+AA143*U144)),IF(R144="Probabilidad",(J143-(+J143*U144)),IF(R144="Impacto",AA143,""))),"")</f>
        <v/>
      </c>
      <c r="Z144" s="113" t="str">
        <f t="shared" si="95"/>
        <v/>
      </c>
      <c r="AA144" s="189" t="str">
        <f t="shared" si="92"/>
        <v/>
      </c>
      <c r="AB144" s="113" t="str">
        <f t="shared" si="93"/>
        <v/>
      </c>
      <c r="AC144" s="189" t="str">
        <f>IFERROR(IF(AND(R143="Impacto",R144="Impacto"),(AC143-(+AC143*U144)),IF(AND(R143="Probabilidad",R144="Impacto"),(AC142-(+AC142*U144)),IF(R144="Probabilidad",AC143,""))),"")</f>
        <v/>
      </c>
      <c r="AD144" s="113" t="str">
        <f t="shared" si="94"/>
        <v/>
      </c>
      <c r="AE144" s="1271"/>
      <c r="AF144" s="154"/>
      <c r="AG144" s="155"/>
      <c r="AH144" s="233"/>
      <c r="AI144" s="233"/>
      <c r="AJ144" s="233"/>
      <c r="AK144" s="233"/>
      <c r="AL144" s="233"/>
      <c r="AM144" s="233"/>
      <c r="AN144" s="154"/>
      <c r="AO144" s="154"/>
      <c r="AP144" s="155"/>
      <c r="AQ144" s="163"/>
      <c r="AR144" s="155"/>
      <c r="AS144" s="233"/>
      <c r="AT144" s="233"/>
      <c r="AU144" s="233"/>
      <c r="AV144" s="233"/>
      <c r="AW144" s="233"/>
      <c r="AX144" s="233"/>
      <c r="AY144" s="154"/>
      <c r="AZ144" s="154"/>
      <c r="BA144" s="155"/>
      <c r="BB144" s="154"/>
      <c r="BC144" s="155"/>
      <c r="BD144" s="233"/>
      <c r="BE144" s="233"/>
      <c r="BF144" s="233"/>
      <c r="BG144" s="233"/>
      <c r="BH144" s="233"/>
      <c r="BI144" s="233"/>
      <c r="BJ144" s="154"/>
      <c r="BK144" s="154"/>
      <c r="BL144" s="155"/>
      <c r="BM144" s="184"/>
      <c r="BN144" s="224"/>
      <c r="BO144" s="146"/>
      <c r="BP144" s="184"/>
      <c r="BQ144" s="146"/>
      <c r="BR144" s="146"/>
      <c r="BS144" s="146"/>
      <c r="BT144" s="154"/>
      <c r="BU144" s="155"/>
      <c r="BV144" s="156"/>
      <c r="BW144" s="154"/>
      <c r="BX144" s="154"/>
      <c r="BY144" s="155"/>
      <c r="BZ144" s="155"/>
      <c r="CA144" s="155"/>
      <c r="CB144" s="155"/>
      <c r="CC144" s="154"/>
      <c r="CD144" s="155"/>
      <c r="CE144" s="156"/>
      <c r="CF144" s="154"/>
      <c r="CG144" s="154"/>
      <c r="CH144" s="155"/>
      <c r="CI144" s="155"/>
      <c r="CJ144" s="155"/>
      <c r="CK144" s="155"/>
      <c r="CL144" s="154"/>
      <c r="CM144" s="155"/>
      <c r="CN144" s="156"/>
      <c r="CO144" s="154"/>
      <c r="CP144" s="154"/>
      <c r="CQ144" s="155"/>
      <c r="CR144" s="155"/>
      <c r="CS144" s="155"/>
      <c r="CT144" s="155"/>
    </row>
    <row r="145" spans="1:100" s="148" customFormat="1" ht="19" customHeight="1">
      <c r="A145" s="1320"/>
      <c r="B145" s="1292"/>
      <c r="C145" s="1277"/>
      <c r="D145" s="1274"/>
      <c r="E145" s="1274"/>
      <c r="F145" s="1274"/>
      <c r="G145" s="1274"/>
      <c r="H145" s="1277"/>
      <c r="I145" s="1280"/>
      <c r="J145" s="1283"/>
      <c r="K145" s="1286"/>
      <c r="L145" s="388"/>
      <c r="M145" s="1280"/>
      <c r="N145" s="1283"/>
      <c r="O145" s="1280"/>
      <c r="P145" s="184"/>
      <c r="Q145" s="94"/>
      <c r="R145" s="139" t="str">
        <f t="shared" si="90"/>
        <v/>
      </c>
      <c r="S145" s="97"/>
      <c r="T145" s="97"/>
      <c r="U145" s="189" t="str">
        <f t="shared" si="91"/>
        <v/>
      </c>
      <c r="V145" s="97"/>
      <c r="W145" s="97"/>
      <c r="X145" s="97"/>
      <c r="Y145" s="140" t="str">
        <f>IFERROR(IF(AND(R144="Probabilidad",R145="Probabilidad"),(AA144-(+AA144*U145)),IF(R145="Probabilidad",(J144-(+J144*U145)),IF(R145="Impacto",AA144,""))),"")</f>
        <v/>
      </c>
      <c r="Z145" s="113" t="str">
        <f t="shared" si="95"/>
        <v/>
      </c>
      <c r="AA145" s="189" t="str">
        <f t="shared" si="92"/>
        <v/>
      </c>
      <c r="AB145" s="113" t="str">
        <f t="shared" si="93"/>
        <v/>
      </c>
      <c r="AC145" s="189" t="str">
        <f>IFERROR(IF(AND(R144="Impacto",R145="Impacto"),(AC144-(+AC144*U145)),IF(AND(R144="Probabilidad",R145="Impacto"),(AC143-(+AC143*U145)),IF(R145="Probabilidad",AC144,""))),"")</f>
        <v/>
      </c>
      <c r="AD145" s="113" t="str">
        <f t="shared" si="94"/>
        <v/>
      </c>
      <c r="AE145" s="1271"/>
      <c r="AF145" s="154"/>
      <c r="AG145" s="155"/>
      <c r="AH145" s="233"/>
      <c r="AI145" s="233"/>
      <c r="AJ145" s="233"/>
      <c r="AK145" s="233"/>
      <c r="AL145" s="233"/>
      <c r="AM145" s="233"/>
      <c r="AN145" s="154"/>
      <c r="AO145" s="154"/>
      <c r="AP145" s="155"/>
      <c r="AQ145" s="163"/>
      <c r="AR145" s="155"/>
      <c r="AS145" s="233"/>
      <c r="AT145" s="233"/>
      <c r="AU145" s="233"/>
      <c r="AV145" s="233"/>
      <c r="AW145" s="233"/>
      <c r="AX145" s="233"/>
      <c r="AY145" s="154"/>
      <c r="AZ145" s="154"/>
      <c r="BA145" s="155"/>
      <c r="BB145" s="154"/>
      <c r="BC145" s="155"/>
      <c r="BD145" s="233"/>
      <c r="BE145" s="233"/>
      <c r="BF145" s="233"/>
      <c r="BG145" s="233"/>
      <c r="BH145" s="233"/>
      <c r="BI145" s="233"/>
      <c r="BJ145" s="154"/>
      <c r="BK145" s="154"/>
      <c r="BL145" s="155"/>
      <c r="BM145" s="184"/>
      <c r="BN145" s="224"/>
      <c r="BO145" s="146"/>
      <c r="BP145" s="184"/>
      <c r="BQ145" s="146"/>
      <c r="BR145" s="146"/>
      <c r="BS145" s="146"/>
      <c r="BT145" s="154"/>
      <c r="BU145" s="155"/>
      <c r="BV145" s="156"/>
      <c r="BW145" s="154"/>
      <c r="BX145" s="154"/>
      <c r="BY145" s="155"/>
      <c r="BZ145" s="155"/>
      <c r="CA145" s="155"/>
      <c r="CB145" s="155"/>
      <c r="CC145" s="154"/>
      <c r="CD145" s="155"/>
      <c r="CE145" s="156"/>
      <c r="CF145" s="154"/>
      <c r="CG145" s="154"/>
      <c r="CH145" s="155"/>
      <c r="CI145" s="155"/>
      <c r="CJ145" s="155"/>
      <c r="CK145" s="155"/>
      <c r="CL145" s="154"/>
      <c r="CM145" s="155"/>
      <c r="CN145" s="156"/>
      <c r="CO145" s="154"/>
      <c r="CP145" s="154"/>
      <c r="CQ145" s="155"/>
      <c r="CR145" s="155"/>
      <c r="CS145" s="155"/>
      <c r="CT145" s="155"/>
    </row>
    <row r="146" spans="1:100" s="401" customFormat="1" ht="19" customHeight="1" thickBot="1">
      <c r="A146" s="1321"/>
      <c r="B146" s="1293"/>
      <c r="C146" s="1278"/>
      <c r="D146" s="1275"/>
      <c r="E146" s="1275"/>
      <c r="F146" s="1275"/>
      <c r="G146" s="1275"/>
      <c r="H146" s="1278"/>
      <c r="I146" s="1281"/>
      <c r="J146" s="1284"/>
      <c r="K146" s="1287"/>
      <c r="L146" s="389"/>
      <c r="M146" s="1281"/>
      <c r="N146" s="1284"/>
      <c r="O146" s="1281"/>
      <c r="P146" s="185"/>
      <c r="Q146" s="95"/>
      <c r="R146" s="153" t="str">
        <f t="shared" si="90"/>
        <v/>
      </c>
      <c r="S146" s="150"/>
      <c r="T146" s="150"/>
      <c r="U146" s="187" t="str">
        <f t="shared" si="91"/>
        <v/>
      </c>
      <c r="V146" s="150"/>
      <c r="W146" s="150"/>
      <c r="X146" s="150"/>
      <c r="Y146" s="151" t="str">
        <f>IFERROR(IF(AND(R145="Probabilidad",R146="Probabilidad"),(AA145-(+AA145*U146)),IF(R146="Probabilidad",(J145-(+J145*U146)),IF(R146="Impacto",AA145,""))),"")</f>
        <v/>
      </c>
      <c r="Z146" s="114" t="str">
        <f t="shared" si="95"/>
        <v/>
      </c>
      <c r="AA146" s="187" t="str">
        <f t="shared" si="92"/>
        <v/>
      </c>
      <c r="AB146" s="114" t="str">
        <f t="shared" si="93"/>
        <v/>
      </c>
      <c r="AC146" s="187" t="str">
        <f>IFERROR(IF(AND(R145="Impacto",R146="Impacto"),(AC145-(+AC145*U146)),IF(AND(R145="Probabilidad",R146="Impacto"),(AC144-(+AC144*U146)),IF(R146="Probabilidad",AC145,""))),"")</f>
        <v/>
      </c>
      <c r="AD146" s="114" t="str">
        <f t="shared" si="94"/>
        <v/>
      </c>
      <c r="AE146" s="1272"/>
      <c r="AF146" s="154"/>
      <c r="AG146" s="155"/>
      <c r="AH146" s="233"/>
      <c r="AI146" s="233"/>
      <c r="AJ146" s="233"/>
      <c r="AK146" s="233"/>
      <c r="AL146" s="233"/>
      <c r="AM146" s="233"/>
      <c r="AN146" s="154"/>
      <c r="AO146" s="154"/>
      <c r="AP146" s="155"/>
      <c r="AQ146" s="163"/>
      <c r="AR146" s="155"/>
      <c r="AS146" s="233"/>
      <c r="AT146" s="233"/>
      <c r="AU146" s="233"/>
      <c r="AV146" s="233"/>
      <c r="AW146" s="233"/>
      <c r="AX146" s="233"/>
      <c r="AY146" s="154"/>
      <c r="AZ146" s="154"/>
      <c r="BA146" s="155"/>
      <c r="BB146" s="154"/>
      <c r="BC146" s="155"/>
      <c r="BD146" s="233"/>
      <c r="BE146" s="233"/>
      <c r="BF146" s="233"/>
      <c r="BG146" s="233"/>
      <c r="BH146" s="233"/>
      <c r="BI146" s="233"/>
      <c r="BJ146" s="154"/>
      <c r="BK146" s="154"/>
      <c r="BL146" s="155"/>
      <c r="BM146" s="184"/>
      <c r="BN146" s="224"/>
      <c r="BO146" s="146"/>
      <c r="BP146" s="184"/>
      <c r="BQ146" s="146"/>
      <c r="BR146" s="146"/>
      <c r="BS146" s="146"/>
      <c r="BT146" s="154"/>
      <c r="BU146" s="155"/>
      <c r="BV146" s="156"/>
      <c r="BW146" s="154"/>
      <c r="BX146" s="154"/>
      <c r="BY146" s="155"/>
      <c r="BZ146" s="155"/>
      <c r="CA146" s="155"/>
      <c r="CB146" s="155"/>
      <c r="CC146" s="154"/>
      <c r="CD146" s="155"/>
      <c r="CE146" s="156"/>
      <c r="CF146" s="154"/>
      <c r="CG146" s="154"/>
      <c r="CH146" s="155"/>
      <c r="CI146" s="155"/>
      <c r="CJ146" s="155"/>
      <c r="CK146" s="155"/>
      <c r="CL146" s="154"/>
      <c r="CM146" s="155"/>
      <c r="CN146" s="156"/>
      <c r="CO146" s="154"/>
      <c r="CP146" s="154"/>
      <c r="CQ146" s="155"/>
      <c r="CR146" s="155"/>
      <c r="CS146" s="155"/>
      <c r="CT146" s="155"/>
    </row>
    <row r="147" spans="1:100" s="400" customFormat="1" ht="196">
      <c r="A147" s="1319">
        <v>10</v>
      </c>
      <c r="B147" s="1291" t="s">
        <v>151</v>
      </c>
      <c r="C147" s="1276" t="s">
        <v>281</v>
      </c>
      <c r="D147" s="1273" t="s">
        <v>1165</v>
      </c>
      <c r="E147" s="1273" t="s">
        <v>1166</v>
      </c>
      <c r="F147" s="1273" t="s">
        <v>1167</v>
      </c>
      <c r="G147" s="1273" t="s">
        <v>292</v>
      </c>
      <c r="H147" s="1276">
        <v>365</v>
      </c>
      <c r="I147" s="1279" t="str">
        <f>IF(H147&lt;=0,"",IF(H147&lt;=2,"Muy Baja",IF(H147&lt;=24,"Baja",IF(H147&lt;=500,"Media",IF(H147&lt;=5000,"Alta","Muy Alta")))))</f>
        <v>Media</v>
      </c>
      <c r="J147" s="1282">
        <f>IF(I147="","",IF(I147="Muy Baja",0.2,IF(I147="Baja",0.4,IF(I147="Media",0.6,IF(I147="Alta",0.8,IF(I147="Muy Alta",1,))))))</f>
        <v>0.6</v>
      </c>
      <c r="K147" s="1285" t="s">
        <v>313</v>
      </c>
      <c r="L147" s="387"/>
      <c r="M147" s="1279" t="str">
        <f>IF(OR(K147='Tabla Impacto'!$C$11,K147='Tabla Impacto'!$D$11),"Leve",IF(OR(K147='Tabla Impacto'!$C$12,K147='Tabla Impacto'!$D$12),"Menor",IF(OR(K147='Tabla Impacto'!$C$13,K147='Tabla Impacto'!$D$13),"Moderado",IF(OR(K147='Tabla Impacto'!$C$14,K147='Tabla Impacto'!$D$14),"Mayor",IF(OR(K147='Tabla Impacto'!$C$15,K147='Tabla Impacto'!$D$15),"Catastrófico","")))))</f>
        <v>Catastrófico</v>
      </c>
      <c r="N147" s="1282">
        <f>IF(M147="","",IF(M147="Leve",0.2,IF(M147="Menor",0.4,IF(M147="Moderado",0.6,IF(M147="Mayor",0.8,IF(M147="Catastrófico",1,))))))</f>
        <v>1</v>
      </c>
      <c r="O147" s="1279" t="str">
        <f>IF(OR(AND(I147="Muy Baja",M147="Leve"),AND(I147="Muy Baja",M147="Menor"),AND(I147="Baja",M147="Leve")),"Bajo",IF(OR(AND(I147="Muy baja",M147="Moderado"),AND(I147="Baja",M147="Menor"),AND(I147="Baja",M147="Moderado"),AND(I147="Media",M147="Leve"),AND(I147="Media",M147="Menor"),AND(I147="Media",M147="Moderado"),AND(I147="Alta",M147="Leve"),AND(I147="Alta",M147="Menor")),"Moderado",IF(OR(AND(I147="Muy Baja",M147="Mayor"),AND(I147="Baja",M147="Mayor"),AND(I147="Media",M147="Mayor"),AND(I147="Alta",M147="Moderado"),AND(I147="Alta",M147="Mayor"),AND(I147="Muy Alta",M147="Leve"),AND(I147="Muy Alta",M147="Menor"),AND(I147="Muy Alta",M147="Moderado"),AND(I147="Muy Alta",M147="Mayor")),"Alto",IF(OR(AND(I147="Muy Baja",M147="Catastrófico"),AND(I147="Baja",M147="Catastrófico"),AND(I147="Media",M147="Catastrófico"),AND(I147="Alta",M147="Catastrófico"),AND(I147="Muy Alta",M147="Catastrófico")),"Extremo",""))))</f>
        <v>Extremo</v>
      </c>
      <c r="P147" s="727">
        <v>1</v>
      </c>
      <c r="Q147" s="728" t="s">
        <v>1168</v>
      </c>
      <c r="R147" s="729" t="str">
        <f t="shared" si="90"/>
        <v>Probabilidad</v>
      </c>
      <c r="S147" s="730" t="s">
        <v>100</v>
      </c>
      <c r="T147" s="397" t="s">
        <v>316</v>
      </c>
      <c r="U147" s="272" t="str">
        <f t="shared" si="91"/>
        <v>40%</v>
      </c>
      <c r="V147" s="397" t="s">
        <v>317</v>
      </c>
      <c r="W147" s="397" t="s">
        <v>318</v>
      </c>
      <c r="X147" s="397" t="s">
        <v>319</v>
      </c>
      <c r="Y147" s="398">
        <f>IFERROR(IF(R147="Probabilidad",(J147-(+J147*U147)),IF(R147="Impacto",J147,"")),"")</f>
        <v>0.36</v>
      </c>
      <c r="Z147" s="399" t="str">
        <f>IFERROR(IF(Y147="","",IF(Y147&lt;=0.2,"Muy Baja",IF(Y147&lt;=0.4,"Baja",IF(Y147&lt;=0.6,"Media",IF(Y147&lt;=0.8,"Alta","Muy Alta"))))),"")</f>
        <v>Baja</v>
      </c>
      <c r="AA147" s="272">
        <f t="shared" si="92"/>
        <v>0.36</v>
      </c>
      <c r="AB147" s="399" t="str">
        <f t="shared" si="93"/>
        <v>Catastrófico</v>
      </c>
      <c r="AC147" s="272">
        <f>IFERROR(IF(R147="Impacto",(N147-(+N147*U147)),IF(R147="Probabilidad",N147,"")),"")</f>
        <v>1</v>
      </c>
      <c r="AD147" s="399" t="str">
        <f t="shared" si="94"/>
        <v>Extremo</v>
      </c>
      <c r="AE147" s="1270" t="s">
        <v>345</v>
      </c>
      <c r="AF147" s="154"/>
      <c r="AG147" s="155"/>
      <c r="AH147" s="233"/>
      <c r="AI147" s="233"/>
      <c r="AJ147" s="233"/>
      <c r="AK147" s="233"/>
      <c r="AL147" s="233"/>
      <c r="AM147" s="233"/>
      <c r="AN147" s="154"/>
      <c r="AO147" s="154"/>
      <c r="AP147" s="155"/>
      <c r="AQ147" s="163"/>
      <c r="AR147" s="155"/>
      <c r="AS147" s="233"/>
      <c r="AT147" s="233"/>
      <c r="AU147" s="233"/>
      <c r="AV147" s="233"/>
      <c r="AW147" s="233"/>
      <c r="AX147" s="233"/>
      <c r="AY147" s="154"/>
      <c r="AZ147" s="154"/>
      <c r="BA147" s="155"/>
      <c r="BB147" s="154"/>
      <c r="BC147" s="155"/>
      <c r="BD147" s="233"/>
      <c r="BE147" s="233"/>
      <c r="BF147" s="233"/>
      <c r="BG147" s="233"/>
      <c r="BH147" s="233"/>
      <c r="BI147" s="233"/>
      <c r="BJ147" s="154"/>
      <c r="BK147" s="154"/>
      <c r="BL147" s="155"/>
      <c r="BM147" s="274" t="s">
        <v>1171</v>
      </c>
      <c r="BN147" s="372">
        <v>0.2</v>
      </c>
      <c r="BO147" s="371" t="s">
        <v>1172</v>
      </c>
      <c r="BP147" s="371" t="s">
        <v>1164</v>
      </c>
      <c r="BQ147" s="385">
        <v>44927</v>
      </c>
      <c r="BR147" s="385">
        <v>45260</v>
      </c>
      <c r="BS147" s="374">
        <v>1</v>
      </c>
      <c r="BT147" s="498" t="s">
        <v>2489</v>
      </c>
      <c r="BU147" s="780" t="s">
        <v>2490</v>
      </c>
      <c r="BV147" s="498" t="s">
        <v>2491</v>
      </c>
      <c r="BW147" s="154"/>
      <c r="BX147" s="154"/>
      <c r="BY147" s="155"/>
      <c r="BZ147" s="155"/>
      <c r="CA147" s="155"/>
      <c r="CB147" s="155"/>
      <c r="CC147" s="998" t="s">
        <v>3351</v>
      </c>
      <c r="CD147" s="780" t="s">
        <v>3499</v>
      </c>
      <c r="CE147" s="498" t="s">
        <v>3497</v>
      </c>
      <c r="CF147" s="154"/>
      <c r="CG147" s="154"/>
      <c r="CH147" s="155"/>
      <c r="CI147" s="155"/>
      <c r="CJ147" s="155"/>
      <c r="CK147" s="155"/>
      <c r="CL147" s="154"/>
      <c r="CM147" s="155"/>
      <c r="CN147" s="156"/>
      <c r="CO147" s="154"/>
      <c r="CP147" s="154"/>
      <c r="CQ147" s="155"/>
      <c r="CR147" s="155"/>
      <c r="CS147" s="155"/>
      <c r="CT147" s="155"/>
    </row>
    <row r="148" spans="1:100" s="148" customFormat="1" ht="140">
      <c r="A148" s="1320"/>
      <c r="B148" s="1292"/>
      <c r="C148" s="1277"/>
      <c r="D148" s="1274"/>
      <c r="E148" s="1274"/>
      <c r="F148" s="1274"/>
      <c r="G148" s="1274"/>
      <c r="H148" s="1277"/>
      <c r="I148" s="1280"/>
      <c r="J148" s="1283"/>
      <c r="K148" s="1286"/>
      <c r="L148" s="388"/>
      <c r="M148" s="1280"/>
      <c r="N148" s="1283"/>
      <c r="O148" s="1280"/>
      <c r="P148" s="371">
        <v>2</v>
      </c>
      <c r="Q148" s="274" t="s">
        <v>1169</v>
      </c>
      <c r="R148" s="139" t="str">
        <f t="shared" si="90"/>
        <v>Impacto</v>
      </c>
      <c r="S148" s="365" t="s">
        <v>327</v>
      </c>
      <c r="T148" s="365" t="s">
        <v>316</v>
      </c>
      <c r="U148" s="189" t="str">
        <f t="shared" si="91"/>
        <v>25%</v>
      </c>
      <c r="V148" s="97" t="s">
        <v>317</v>
      </c>
      <c r="W148" s="97" t="s">
        <v>318</v>
      </c>
      <c r="X148" s="97" t="s">
        <v>319</v>
      </c>
      <c r="Y148" s="140">
        <f>IFERROR(IF(AND(R147="Probabilidad",R148="Probabilidad"),(AA147-(+AA147*U148)),IF(R148="Probabilidad",(J147-(+J147*U148)),IF(R148="Impacto",AA147,""))),"")</f>
        <v>0.36</v>
      </c>
      <c r="Z148" s="113" t="str">
        <f t="shared" ref="Z148:Z152" si="96">IFERROR(IF(Y148="","",IF(Y148&lt;=0.2,"Muy Baja",IF(Y148&lt;=0.4,"Baja",IF(Y148&lt;=0.6,"Media",IF(Y148&lt;=0.8,"Alta","Muy Alta"))))),"")</f>
        <v>Baja</v>
      </c>
      <c r="AA148" s="189">
        <f t="shared" si="92"/>
        <v>0.36</v>
      </c>
      <c r="AB148" s="113" t="str">
        <f t="shared" si="93"/>
        <v>Mayor</v>
      </c>
      <c r="AC148" s="189">
        <f>IFERROR(IF(AND(R147="Impacto",R148="Impacto"),(AC147-(+AC147*U148)),IF(R148="Impacto",($N$87-(+$N$87*U148)),IF(R148="Probabilidad",AC147,""))),"")</f>
        <v>0.75</v>
      </c>
      <c r="AD148" s="113" t="str">
        <f t="shared" si="94"/>
        <v>Alto</v>
      </c>
      <c r="AE148" s="1271"/>
      <c r="AF148" s="498" t="s">
        <v>2434</v>
      </c>
      <c r="AG148" s="780" t="s">
        <v>2459</v>
      </c>
      <c r="AH148" s="785"/>
      <c r="AI148" s="498" t="s">
        <v>2488</v>
      </c>
      <c r="AJ148" s="498" t="s">
        <v>491</v>
      </c>
      <c r="AK148" s="785"/>
      <c r="AL148" s="498" t="s">
        <v>2488</v>
      </c>
      <c r="AM148" s="498" t="s">
        <v>491</v>
      </c>
      <c r="AN148" s="154"/>
      <c r="AO148" s="154"/>
      <c r="AP148" s="155"/>
      <c r="AQ148" s="998" t="s">
        <v>3351</v>
      </c>
      <c r="AR148" s="780" t="s">
        <v>3402</v>
      </c>
      <c r="AS148" s="785"/>
      <c r="AT148" s="772" t="s">
        <v>3403</v>
      </c>
      <c r="AU148" s="785" t="s">
        <v>491</v>
      </c>
      <c r="AV148" s="785"/>
      <c r="AW148" s="772" t="s">
        <v>3403</v>
      </c>
      <c r="AX148" s="785" t="s">
        <v>491</v>
      </c>
      <c r="AY148" s="154"/>
      <c r="AZ148" s="154"/>
      <c r="BA148" s="155"/>
      <c r="BB148" s="154"/>
      <c r="BC148" s="155"/>
      <c r="BD148" s="233"/>
      <c r="BE148" s="233"/>
      <c r="BF148" s="233"/>
      <c r="BG148" s="233"/>
      <c r="BH148" s="233"/>
      <c r="BI148" s="233"/>
      <c r="BJ148" s="154"/>
      <c r="BK148" s="154"/>
      <c r="BL148" s="155"/>
      <c r="BM148" s="274" t="s">
        <v>1173</v>
      </c>
      <c r="BN148" s="372">
        <v>0.4</v>
      </c>
      <c r="BO148" s="371" t="s">
        <v>1174</v>
      </c>
      <c r="BP148" s="371" t="s">
        <v>1164</v>
      </c>
      <c r="BQ148" s="385">
        <v>44927</v>
      </c>
      <c r="BR148" s="385">
        <v>45260</v>
      </c>
      <c r="BS148" s="374">
        <v>1</v>
      </c>
      <c r="BT148" s="498" t="s">
        <v>2489</v>
      </c>
      <c r="BU148" s="780" t="s">
        <v>2492</v>
      </c>
      <c r="BV148" s="498" t="s">
        <v>2458</v>
      </c>
      <c r="BW148" s="154"/>
      <c r="BX148" s="154"/>
      <c r="BY148" s="155"/>
      <c r="BZ148" s="155"/>
      <c r="CA148" s="155"/>
      <c r="CB148" s="155"/>
      <c r="CC148" s="998" t="s">
        <v>3351</v>
      </c>
      <c r="CD148" s="1066" t="s">
        <v>4175</v>
      </c>
      <c r="CE148" s="891" t="s">
        <v>2458</v>
      </c>
      <c r="CF148" s="154"/>
      <c r="CG148" s="154"/>
      <c r="CH148" s="155"/>
      <c r="CI148" s="155"/>
      <c r="CJ148" s="155"/>
      <c r="CK148" s="155"/>
      <c r="CL148" s="154"/>
      <c r="CM148" s="155"/>
      <c r="CN148" s="156"/>
      <c r="CO148" s="154"/>
      <c r="CP148" s="154"/>
      <c r="CQ148" s="155"/>
      <c r="CR148" s="155"/>
      <c r="CS148" s="155"/>
      <c r="CT148" s="155"/>
    </row>
    <row r="149" spans="1:100" s="148" customFormat="1" ht="210">
      <c r="A149" s="1320"/>
      <c r="B149" s="1292"/>
      <c r="C149" s="1277"/>
      <c r="D149" s="1274"/>
      <c r="E149" s="1274"/>
      <c r="F149" s="1274"/>
      <c r="G149" s="1274"/>
      <c r="H149" s="1277"/>
      <c r="I149" s="1280"/>
      <c r="J149" s="1283"/>
      <c r="K149" s="1286"/>
      <c r="L149" s="388"/>
      <c r="M149" s="1280"/>
      <c r="N149" s="1283"/>
      <c r="O149" s="1280"/>
      <c r="P149" s="721">
        <v>3</v>
      </c>
      <c r="Q149" s="724" t="s">
        <v>1170</v>
      </c>
      <c r="R149" s="722" t="str">
        <f t="shared" si="90"/>
        <v>Probabilidad</v>
      </c>
      <c r="S149" s="723" t="s">
        <v>145</v>
      </c>
      <c r="T149" s="365" t="s">
        <v>316</v>
      </c>
      <c r="U149" s="189" t="str">
        <f t="shared" si="91"/>
        <v>30%</v>
      </c>
      <c r="V149" s="97" t="s">
        <v>317</v>
      </c>
      <c r="W149" s="97" t="s">
        <v>318</v>
      </c>
      <c r="X149" s="97" t="s">
        <v>319</v>
      </c>
      <c r="Y149" s="140">
        <f>IFERROR(IF(AND(R148="Probabilidad",R149="Probabilidad"),(AA148-(+AA148*U149)),IF(R149="Probabilidad",(J148-(+J148*U149)),IF(R149="Impacto",AA148,""))),"")</f>
        <v>0</v>
      </c>
      <c r="Z149" s="113" t="str">
        <f t="shared" si="96"/>
        <v>Muy Baja</v>
      </c>
      <c r="AA149" s="189">
        <f t="shared" si="92"/>
        <v>0</v>
      </c>
      <c r="AB149" s="113" t="str">
        <f t="shared" si="93"/>
        <v>Mayor</v>
      </c>
      <c r="AC149" s="189">
        <f>IFERROR(IF(AND(R148="Impacto",R149="Impacto"),(AC148-(+AC148*U149)),IF(R149="Impacto",($N$87-(+$N$87*U149)),IF(R149="Probabilidad",AC148,""))),"")</f>
        <v>0.75</v>
      </c>
      <c r="AD149" s="113" t="str">
        <f t="shared" si="94"/>
        <v>Alto</v>
      </c>
      <c r="AE149" s="1271"/>
      <c r="AF149" s="154"/>
      <c r="AG149" s="155"/>
      <c r="AH149" s="233"/>
      <c r="AI149" s="233"/>
      <c r="AJ149" s="233"/>
      <c r="AK149" s="233"/>
      <c r="AL149" s="233"/>
      <c r="AM149" s="233"/>
      <c r="AN149" s="154"/>
      <c r="AO149" s="154"/>
      <c r="AP149" s="155"/>
      <c r="AQ149" s="163"/>
      <c r="AR149" s="155"/>
      <c r="AS149" s="233"/>
      <c r="AT149" s="233"/>
      <c r="AU149" s="233"/>
      <c r="AV149" s="233"/>
      <c r="AW149" s="233"/>
      <c r="AX149" s="233"/>
      <c r="AY149" s="154"/>
      <c r="AZ149" s="154"/>
      <c r="BA149" s="155"/>
      <c r="BB149" s="154"/>
      <c r="BC149" s="155"/>
      <c r="BD149" s="233"/>
      <c r="BE149" s="233"/>
      <c r="BF149" s="233"/>
      <c r="BG149" s="233"/>
      <c r="BH149" s="233"/>
      <c r="BI149" s="233"/>
      <c r="BJ149" s="154"/>
      <c r="BK149" s="154"/>
      <c r="BL149" s="155"/>
      <c r="BM149" s="274" t="s">
        <v>1175</v>
      </c>
      <c r="BN149" s="372">
        <v>0.4</v>
      </c>
      <c r="BO149" s="371" t="s">
        <v>1176</v>
      </c>
      <c r="BP149" s="371" t="s">
        <v>1164</v>
      </c>
      <c r="BQ149" s="385">
        <v>44927</v>
      </c>
      <c r="BR149" s="385">
        <v>45260</v>
      </c>
      <c r="BS149" s="372">
        <v>1</v>
      </c>
      <c r="BT149" s="498" t="s">
        <v>2493</v>
      </c>
      <c r="BU149" s="780" t="s">
        <v>2494</v>
      </c>
      <c r="BV149" s="498" t="s">
        <v>2495</v>
      </c>
      <c r="BW149" s="154"/>
      <c r="BX149" s="154"/>
      <c r="BY149" s="155"/>
      <c r="BZ149" s="155"/>
      <c r="CA149" s="155"/>
      <c r="CB149" s="155"/>
      <c r="CC149" s="998" t="s">
        <v>3351</v>
      </c>
      <c r="CD149" s="780" t="s">
        <v>3500</v>
      </c>
      <c r="CE149" s="498" t="s">
        <v>3498</v>
      </c>
      <c r="CF149" s="154"/>
      <c r="CG149" s="154"/>
      <c r="CH149" s="155"/>
      <c r="CI149" s="155"/>
      <c r="CJ149" s="155"/>
      <c r="CK149" s="155"/>
      <c r="CL149" s="154"/>
      <c r="CM149" s="155"/>
      <c r="CN149" s="156"/>
      <c r="CO149" s="154"/>
      <c r="CP149" s="154"/>
      <c r="CQ149" s="155"/>
      <c r="CR149" s="155"/>
      <c r="CS149" s="155"/>
      <c r="CT149" s="155"/>
    </row>
    <row r="150" spans="1:100" s="148" customFormat="1" ht="19" customHeight="1">
      <c r="A150" s="1320"/>
      <c r="B150" s="1292"/>
      <c r="C150" s="1277"/>
      <c r="D150" s="1274"/>
      <c r="E150" s="1274"/>
      <c r="F150" s="1274"/>
      <c r="G150" s="1274"/>
      <c r="H150" s="1277"/>
      <c r="I150" s="1280"/>
      <c r="J150" s="1283"/>
      <c r="K150" s="1286"/>
      <c r="L150" s="388"/>
      <c r="M150" s="1280"/>
      <c r="N150" s="1283"/>
      <c r="O150" s="1280"/>
      <c r="P150" s="184"/>
      <c r="Q150" s="94"/>
      <c r="R150" s="139" t="str">
        <f t="shared" si="90"/>
        <v/>
      </c>
      <c r="S150" s="365"/>
      <c r="T150" s="365"/>
      <c r="U150" s="189" t="str">
        <f t="shared" si="91"/>
        <v/>
      </c>
      <c r="V150" s="97"/>
      <c r="W150" s="97"/>
      <c r="X150" s="97"/>
      <c r="Y150" s="140" t="str">
        <f>IFERROR(IF(AND(R149="Probabilidad",R150="Probabilidad"),(AA149-(+AA149*U150)),IF(R150="Probabilidad",(J149-(+J149*U150)),IF(R150="Impacto",AA149,""))),"")</f>
        <v/>
      </c>
      <c r="Z150" s="113" t="str">
        <f t="shared" si="96"/>
        <v/>
      </c>
      <c r="AA150" s="189" t="str">
        <f t="shared" si="92"/>
        <v/>
      </c>
      <c r="AB150" s="113" t="str">
        <f t="shared" si="93"/>
        <v/>
      </c>
      <c r="AC150" s="189" t="str">
        <f>IFERROR(IF(AND(R149="Impacto",R150="Impacto"),(AC149-(+AC149*U150)),IF(AND(R149="Probabilidad",R150="Impacto"),(AC148-(+AC148*U150)),IF(R150="Probabilidad",AC149,""))),"")</f>
        <v/>
      </c>
      <c r="AD150" s="113" t="str">
        <f t="shared" si="94"/>
        <v/>
      </c>
      <c r="AE150" s="1271"/>
      <c r="AF150" s="154"/>
      <c r="AG150" s="155"/>
      <c r="AH150" s="233"/>
      <c r="AI150" s="233"/>
      <c r="AJ150" s="233"/>
      <c r="AK150" s="233"/>
      <c r="AL150" s="233"/>
      <c r="AM150" s="233"/>
      <c r="AN150" s="154"/>
      <c r="AO150" s="154"/>
      <c r="AP150" s="155"/>
      <c r="AQ150" s="163"/>
      <c r="AR150" s="155"/>
      <c r="AS150" s="233"/>
      <c r="AT150" s="233"/>
      <c r="AU150" s="233"/>
      <c r="AV150" s="233"/>
      <c r="AW150" s="233"/>
      <c r="AX150" s="233"/>
      <c r="AY150" s="154"/>
      <c r="AZ150" s="154"/>
      <c r="BA150" s="155"/>
      <c r="BB150" s="154"/>
      <c r="BC150" s="155"/>
      <c r="BD150" s="233"/>
      <c r="BE150" s="233"/>
      <c r="BF150" s="233"/>
      <c r="BG150" s="233"/>
      <c r="BH150" s="233"/>
      <c r="BI150" s="233"/>
      <c r="BJ150" s="154"/>
      <c r="BK150" s="154"/>
      <c r="BL150" s="155"/>
      <c r="BM150" s="184"/>
      <c r="BN150" s="224"/>
      <c r="BO150" s="146"/>
      <c r="BP150" s="184"/>
      <c r="BQ150" s="146"/>
      <c r="BR150" s="146"/>
      <c r="BS150" s="146"/>
      <c r="BT150" s="154"/>
      <c r="BU150" s="155"/>
      <c r="BV150" s="156"/>
      <c r="BW150" s="154"/>
      <c r="BX150" s="154"/>
      <c r="BY150" s="155"/>
      <c r="BZ150" s="155"/>
      <c r="CA150" s="155"/>
      <c r="CB150" s="155"/>
      <c r="CC150" s="154"/>
      <c r="CD150" s="155"/>
      <c r="CE150" s="156"/>
      <c r="CF150" s="154"/>
      <c r="CG150" s="154"/>
      <c r="CH150" s="155"/>
      <c r="CI150" s="155"/>
      <c r="CJ150" s="155"/>
      <c r="CK150" s="155"/>
      <c r="CL150" s="154"/>
      <c r="CM150" s="155"/>
      <c r="CN150" s="156"/>
      <c r="CO150" s="154"/>
      <c r="CP150" s="154"/>
      <c r="CQ150" s="155"/>
      <c r="CR150" s="155"/>
      <c r="CS150" s="155"/>
      <c r="CT150" s="155"/>
    </row>
    <row r="151" spans="1:100" s="148" customFormat="1" ht="19" customHeight="1">
      <c r="A151" s="1320"/>
      <c r="B151" s="1292"/>
      <c r="C151" s="1277"/>
      <c r="D151" s="1274"/>
      <c r="E151" s="1274"/>
      <c r="F151" s="1274"/>
      <c r="G151" s="1274"/>
      <c r="H151" s="1277"/>
      <c r="I151" s="1280"/>
      <c r="J151" s="1283"/>
      <c r="K151" s="1286"/>
      <c r="L151" s="388"/>
      <c r="M151" s="1280"/>
      <c r="N151" s="1283"/>
      <c r="O151" s="1280"/>
      <c r="P151" s="184"/>
      <c r="Q151" s="94"/>
      <c r="R151" s="139" t="str">
        <f t="shared" si="90"/>
        <v/>
      </c>
      <c r="S151" s="97"/>
      <c r="T151" s="97"/>
      <c r="U151" s="189" t="str">
        <f t="shared" si="91"/>
        <v/>
      </c>
      <c r="V151" s="97"/>
      <c r="W151" s="97"/>
      <c r="X151" s="97"/>
      <c r="Y151" s="140" t="str">
        <f>IFERROR(IF(AND(R150="Probabilidad",R151="Probabilidad"),(AA150-(+AA150*U151)),IF(R151="Probabilidad",(J150-(+J150*U151)),IF(R151="Impacto",AA150,""))),"")</f>
        <v/>
      </c>
      <c r="Z151" s="113" t="str">
        <f t="shared" si="96"/>
        <v/>
      </c>
      <c r="AA151" s="189" t="str">
        <f t="shared" si="92"/>
        <v/>
      </c>
      <c r="AB151" s="113" t="str">
        <f t="shared" si="93"/>
        <v/>
      </c>
      <c r="AC151" s="189" t="str">
        <f>IFERROR(IF(AND(R150="Impacto",R151="Impacto"),(AC150-(+AC150*U151)),IF(AND(R150="Probabilidad",R151="Impacto"),(AC149-(+AC149*U151)),IF(R151="Probabilidad",AC150,""))),"")</f>
        <v/>
      </c>
      <c r="AD151" s="113" t="str">
        <f t="shared" si="94"/>
        <v/>
      </c>
      <c r="AE151" s="1271"/>
      <c r="AF151" s="154"/>
      <c r="AG151" s="155"/>
      <c r="AH151" s="233"/>
      <c r="AI151" s="233"/>
      <c r="AJ151" s="233"/>
      <c r="AK151" s="233"/>
      <c r="AL151" s="233"/>
      <c r="AM151" s="233"/>
      <c r="AN151" s="154"/>
      <c r="AO151" s="154"/>
      <c r="AP151" s="155"/>
      <c r="AQ151" s="163"/>
      <c r="AR151" s="155"/>
      <c r="AS151" s="233"/>
      <c r="AT151" s="233"/>
      <c r="AU151" s="233"/>
      <c r="AV151" s="233"/>
      <c r="AW151" s="233"/>
      <c r="AX151" s="233"/>
      <c r="AY151" s="154"/>
      <c r="AZ151" s="154"/>
      <c r="BA151" s="155"/>
      <c r="BB151" s="154"/>
      <c r="BC151" s="155"/>
      <c r="BD151" s="233"/>
      <c r="BE151" s="233"/>
      <c r="BF151" s="233"/>
      <c r="BG151" s="233"/>
      <c r="BH151" s="233"/>
      <c r="BI151" s="233"/>
      <c r="BJ151" s="154"/>
      <c r="BK151" s="154"/>
      <c r="BL151" s="155"/>
      <c r="BM151" s="184"/>
      <c r="BN151" s="224"/>
      <c r="BO151" s="146"/>
      <c r="BP151" s="184"/>
      <c r="BQ151" s="146"/>
      <c r="BR151" s="146"/>
      <c r="BS151" s="146"/>
      <c r="BT151" s="154"/>
      <c r="BU151" s="155"/>
      <c r="BV151" s="156"/>
      <c r="BW151" s="154"/>
      <c r="BX151" s="154"/>
      <c r="BY151" s="155"/>
      <c r="BZ151" s="155"/>
      <c r="CA151" s="155"/>
      <c r="CB151" s="155"/>
      <c r="CC151" s="154"/>
      <c r="CD151" s="155"/>
      <c r="CE151" s="156"/>
      <c r="CF151" s="154"/>
      <c r="CG151" s="154"/>
      <c r="CH151" s="155"/>
      <c r="CI151" s="155"/>
      <c r="CJ151" s="155"/>
      <c r="CK151" s="155"/>
      <c r="CL151" s="154"/>
      <c r="CM151" s="155"/>
      <c r="CN151" s="156"/>
      <c r="CO151" s="154"/>
      <c r="CP151" s="154"/>
      <c r="CQ151" s="155"/>
      <c r="CR151" s="155"/>
      <c r="CS151" s="155"/>
      <c r="CT151" s="155"/>
    </row>
    <row r="152" spans="1:100" s="401" customFormat="1" ht="19" customHeight="1" thickBot="1">
      <c r="A152" s="1321"/>
      <c r="B152" s="1293"/>
      <c r="C152" s="1278"/>
      <c r="D152" s="1275"/>
      <c r="E152" s="1275"/>
      <c r="F152" s="1275"/>
      <c r="G152" s="1275"/>
      <c r="H152" s="1278"/>
      <c r="I152" s="1281"/>
      <c r="J152" s="1284"/>
      <c r="K152" s="1287"/>
      <c r="L152" s="389"/>
      <c r="M152" s="1281"/>
      <c r="N152" s="1284"/>
      <c r="O152" s="1281"/>
      <c r="P152" s="185"/>
      <c r="Q152" s="95"/>
      <c r="R152" s="153" t="str">
        <f t="shared" si="90"/>
        <v/>
      </c>
      <c r="S152" s="150"/>
      <c r="T152" s="150"/>
      <c r="U152" s="187" t="str">
        <f t="shared" si="91"/>
        <v/>
      </c>
      <c r="V152" s="150"/>
      <c r="W152" s="150"/>
      <c r="X152" s="150"/>
      <c r="Y152" s="151" t="str">
        <f>IFERROR(IF(AND(R151="Probabilidad",R152="Probabilidad"),(AA151-(+AA151*U152)),IF(R152="Probabilidad",(J151-(+J151*U152)),IF(R152="Impacto",AA151,""))),"")</f>
        <v/>
      </c>
      <c r="Z152" s="114" t="str">
        <f t="shared" si="96"/>
        <v/>
      </c>
      <c r="AA152" s="187" t="str">
        <f t="shared" si="92"/>
        <v/>
      </c>
      <c r="AB152" s="114" t="str">
        <f t="shared" si="93"/>
        <v/>
      </c>
      <c r="AC152" s="187" t="str">
        <f>IFERROR(IF(AND(R151="Impacto",R152="Impacto"),(AC151-(+AC151*U152)),IF(AND(R151="Probabilidad",R152="Impacto"),(AC150-(+AC150*U152)),IF(R152="Probabilidad",AC151,""))),"")</f>
        <v/>
      </c>
      <c r="AD152" s="114" t="str">
        <f t="shared" si="94"/>
        <v/>
      </c>
      <c r="AE152" s="1272"/>
      <c r="AF152" s="154"/>
      <c r="AG152" s="155"/>
      <c r="AH152" s="233"/>
      <c r="AI152" s="233"/>
      <c r="AJ152" s="233"/>
      <c r="AK152" s="233"/>
      <c r="AL152" s="233"/>
      <c r="AM152" s="233"/>
      <c r="AN152" s="154"/>
      <c r="AO152" s="154"/>
      <c r="AP152" s="155"/>
      <c r="AQ152" s="163"/>
      <c r="AR152" s="155"/>
      <c r="AS152" s="233"/>
      <c r="AT152" s="233"/>
      <c r="AU152" s="233"/>
      <c r="AV152" s="233"/>
      <c r="AW152" s="233"/>
      <c r="AX152" s="233"/>
      <c r="AY152" s="154"/>
      <c r="AZ152" s="154"/>
      <c r="BA152" s="155"/>
      <c r="BB152" s="154"/>
      <c r="BC152" s="155"/>
      <c r="BD152" s="233"/>
      <c r="BE152" s="233"/>
      <c r="BF152" s="233"/>
      <c r="BG152" s="233"/>
      <c r="BH152" s="233"/>
      <c r="BI152" s="233"/>
      <c r="BJ152" s="154"/>
      <c r="BK152" s="154"/>
      <c r="BL152" s="155"/>
      <c r="BM152" s="184"/>
      <c r="BN152" s="224"/>
      <c r="BO152" s="146"/>
      <c r="BP152" s="184"/>
      <c r="BQ152" s="146"/>
      <c r="BR152" s="146"/>
      <c r="BS152" s="146"/>
      <c r="BT152" s="154"/>
      <c r="BU152" s="155"/>
      <c r="BV152" s="156"/>
      <c r="BW152" s="154"/>
      <c r="BX152" s="154"/>
      <c r="BY152" s="155"/>
      <c r="BZ152" s="155"/>
      <c r="CA152" s="155"/>
      <c r="CB152" s="155"/>
      <c r="CC152" s="154"/>
      <c r="CD152" s="155"/>
      <c r="CE152" s="156"/>
      <c r="CF152" s="154"/>
      <c r="CG152" s="154"/>
      <c r="CH152" s="155"/>
      <c r="CI152" s="155"/>
      <c r="CJ152" s="155"/>
      <c r="CK152" s="155"/>
      <c r="CL152" s="154"/>
      <c r="CM152" s="155"/>
      <c r="CN152" s="156"/>
      <c r="CO152" s="154"/>
      <c r="CP152" s="154"/>
      <c r="CQ152" s="155"/>
      <c r="CR152" s="155"/>
      <c r="CS152" s="155"/>
      <c r="CT152" s="155"/>
    </row>
    <row r="153" spans="1:100" s="400" customFormat="1" ht="306">
      <c r="A153" s="1319">
        <v>10</v>
      </c>
      <c r="B153" s="1291" t="s">
        <v>151</v>
      </c>
      <c r="C153" s="1276" t="s">
        <v>281</v>
      </c>
      <c r="D153" s="1273" t="s">
        <v>1165</v>
      </c>
      <c r="E153" s="1273" t="s">
        <v>1166</v>
      </c>
      <c r="F153" s="1273" t="s">
        <v>3406</v>
      </c>
      <c r="G153" s="1273" t="s">
        <v>292</v>
      </c>
      <c r="H153" s="1276">
        <v>365</v>
      </c>
      <c r="I153" s="1279" t="str">
        <f>IF(H153&lt;=0,"",IF(H153&lt;=2,"Muy Baja",IF(H153&lt;=24,"Baja",IF(H153&lt;=500,"Media",IF(H153&lt;=5000,"Alta","Muy Alta")))))</f>
        <v>Media</v>
      </c>
      <c r="J153" s="1282">
        <f>IF(I153="","",IF(I153="Muy Baja",0.2,IF(I153="Baja",0.4,IF(I153="Media",0.6,IF(I153="Alta",0.8,IF(I153="Muy Alta",1,))))))</f>
        <v>0.6</v>
      </c>
      <c r="K153" s="1285" t="s">
        <v>313</v>
      </c>
      <c r="L153" s="387"/>
      <c r="M153" s="1279" t="str">
        <f>IF(OR(K153='Tabla Impacto'!$C$11,K153='Tabla Impacto'!$D$11),"Leve",IF(OR(K153='Tabla Impacto'!$C$12,K153='Tabla Impacto'!$D$12),"Menor",IF(OR(K153='Tabla Impacto'!$C$13,K153='Tabla Impacto'!$D$13),"Moderado",IF(OR(K153='Tabla Impacto'!$C$14,K153='Tabla Impacto'!$D$14),"Mayor",IF(OR(K153='Tabla Impacto'!$C$15,K153='Tabla Impacto'!$D$15),"Catastrófico","")))))</f>
        <v>Catastrófico</v>
      </c>
      <c r="N153" s="1282">
        <f>IF(M153="","",IF(M153="Leve",0.2,IF(M153="Menor",0.4,IF(M153="Moderado",0.6,IF(M153="Mayor",0.8,IF(M153="Catastrófico",1,))))))</f>
        <v>1</v>
      </c>
      <c r="O153" s="1279" t="str">
        <f>IF(OR(AND(I153="Muy Baja",M153="Leve"),AND(I153="Muy Baja",M153="Menor"),AND(I153="Baja",M153="Leve")),"Bajo",IF(OR(AND(I153="Muy baja",M153="Moderado"),AND(I153="Baja",M153="Menor"),AND(I153="Baja",M153="Moderado"),AND(I153="Media",M153="Leve"),AND(I153="Media",M153="Menor"),AND(I153="Media",M153="Moderado"),AND(I153="Alta",M153="Leve"),AND(I153="Alta",M153="Menor")),"Moderado",IF(OR(AND(I153="Muy Baja",M153="Mayor"),AND(I153="Baja",M153="Mayor"),AND(I153="Media",M153="Mayor"),AND(I153="Alta",M153="Moderado"),AND(I153="Alta",M153="Mayor"),AND(I153="Muy Alta",M153="Leve"),AND(I153="Muy Alta",M153="Menor"),AND(I153="Muy Alta",M153="Moderado"),AND(I153="Muy Alta",M153="Mayor")),"Alto",IF(OR(AND(I153="Muy Baja",M153="Catastrófico"),AND(I153="Baja",M153="Catastrófico"),AND(I153="Media",M153="Catastrófico"),AND(I153="Alta",M153="Catastrófico"),AND(I153="Muy Alta",M153="Catastrófico")),"Extremo",""))))</f>
        <v>Extremo</v>
      </c>
      <c r="P153" s="727">
        <v>1</v>
      </c>
      <c r="Q153" s="728" t="s">
        <v>1168</v>
      </c>
      <c r="R153" s="729" t="str">
        <f t="shared" si="90"/>
        <v>Probabilidad</v>
      </c>
      <c r="S153" s="730" t="s">
        <v>100</v>
      </c>
      <c r="T153" s="397" t="s">
        <v>316</v>
      </c>
      <c r="U153" s="272" t="str">
        <f t="shared" si="91"/>
        <v>40%</v>
      </c>
      <c r="V153" s="397" t="s">
        <v>317</v>
      </c>
      <c r="W153" s="397" t="s">
        <v>318</v>
      </c>
      <c r="X153" s="397" t="s">
        <v>319</v>
      </c>
      <c r="Y153" s="398">
        <f>IFERROR(IF(R153="Probabilidad",(J153-(+J153*U153)),IF(R153="Impacto",J153,"")),"")</f>
        <v>0.36</v>
      </c>
      <c r="Z153" s="399" t="str">
        <f>IFERROR(IF(Y153="","",IF(Y153&lt;=0.2,"Muy Baja",IF(Y153&lt;=0.4,"Baja",IF(Y153&lt;=0.6,"Media",IF(Y153&lt;=0.8,"Alta","Muy Alta"))))),"")</f>
        <v>Baja</v>
      </c>
      <c r="AA153" s="272">
        <f t="shared" si="92"/>
        <v>0.36</v>
      </c>
      <c r="AB153" s="399" t="str">
        <f t="shared" si="93"/>
        <v>Catastrófico</v>
      </c>
      <c r="AC153" s="272">
        <f>IFERROR(IF(R153="Impacto",(N153-(+N153*U153)),IF(R153="Probabilidad",N153,"")),"")</f>
        <v>1</v>
      </c>
      <c r="AD153" s="399" t="str">
        <f t="shared" si="94"/>
        <v>Extremo</v>
      </c>
      <c r="AE153" s="1270" t="s">
        <v>345</v>
      </c>
      <c r="AF153" s="154"/>
      <c r="AG153" s="155"/>
      <c r="AH153" s="233"/>
      <c r="AI153" s="233"/>
      <c r="AJ153" s="233"/>
      <c r="AK153" s="233"/>
      <c r="AL153" s="233"/>
      <c r="AM153" s="233"/>
      <c r="AN153" s="154"/>
      <c r="AO153" s="154"/>
      <c r="AP153" s="155"/>
      <c r="AQ153" s="163"/>
      <c r="AR153" s="155"/>
      <c r="AS153" s="233"/>
      <c r="AT153" s="233"/>
      <c r="AU153" s="233"/>
      <c r="AV153" s="233"/>
      <c r="AW153" s="233"/>
      <c r="AX153" s="233"/>
      <c r="AY153" s="154"/>
      <c r="AZ153" s="154"/>
      <c r="BA153" s="155"/>
      <c r="BB153" s="154"/>
      <c r="BC153" s="155"/>
      <c r="BD153" s="233"/>
      <c r="BE153" s="233"/>
      <c r="BF153" s="233"/>
      <c r="BG153" s="233"/>
      <c r="BH153" s="233"/>
      <c r="BI153" s="233"/>
      <c r="BJ153" s="154"/>
      <c r="BK153" s="154"/>
      <c r="BL153" s="155"/>
      <c r="BM153" s="274" t="s">
        <v>1171</v>
      </c>
      <c r="BN153" s="372">
        <v>0.2</v>
      </c>
      <c r="BO153" s="371" t="s">
        <v>1172</v>
      </c>
      <c r="BP153" s="371" t="s">
        <v>1161</v>
      </c>
      <c r="BQ153" s="385">
        <v>44927</v>
      </c>
      <c r="BR153" s="385">
        <v>45260</v>
      </c>
      <c r="BS153" s="374">
        <v>1</v>
      </c>
      <c r="BT153" s="154"/>
      <c r="BU153" s="155"/>
      <c r="BV153" s="579"/>
      <c r="BW153" s="154"/>
      <c r="BX153" s="154"/>
      <c r="BY153" s="155"/>
      <c r="BZ153" s="155"/>
      <c r="CA153" s="155"/>
      <c r="CB153" s="155"/>
      <c r="CC153" s="780" t="s">
        <v>3364</v>
      </c>
      <c r="CD153" s="780" t="s">
        <v>3501</v>
      </c>
      <c r="CE153" s="498" t="s">
        <v>3502</v>
      </c>
      <c r="CF153" s="154"/>
      <c r="CG153" s="154"/>
      <c r="CH153" s="155"/>
      <c r="CI153" s="155"/>
      <c r="CJ153" s="155"/>
      <c r="CK153" s="155"/>
      <c r="CL153" s="154"/>
      <c r="CM153" s="155"/>
      <c r="CN153" s="156"/>
      <c r="CO153" s="154"/>
      <c r="CP153" s="154"/>
      <c r="CQ153" s="155"/>
      <c r="CR153" s="155"/>
      <c r="CS153" s="155"/>
      <c r="CT153" s="155"/>
    </row>
    <row r="154" spans="1:100" s="148" customFormat="1" ht="243" customHeight="1">
      <c r="A154" s="1320"/>
      <c r="B154" s="1292"/>
      <c r="C154" s="1277"/>
      <c r="D154" s="1274"/>
      <c r="E154" s="1274"/>
      <c r="F154" s="1274"/>
      <c r="G154" s="1274"/>
      <c r="H154" s="1277"/>
      <c r="I154" s="1280"/>
      <c r="J154" s="1283"/>
      <c r="K154" s="1286"/>
      <c r="L154" s="388"/>
      <c r="M154" s="1280"/>
      <c r="N154" s="1283"/>
      <c r="O154" s="1280"/>
      <c r="P154" s="371">
        <v>2</v>
      </c>
      <c r="Q154" s="274" t="s">
        <v>3405</v>
      </c>
      <c r="R154" s="139" t="str">
        <f t="shared" si="90"/>
        <v>Impacto</v>
      </c>
      <c r="S154" s="365" t="s">
        <v>327</v>
      </c>
      <c r="T154" s="365" t="s">
        <v>316</v>
      </c>
      <c r="U154" s="189" t="str">
        <f t="shared" si="91"/>
        <v>25%</v>
      </c>
      <c r="V154" s="97" t="s">
        <v>317</v>
      </c>
      <c r="W154" s="97" t="s">
        <v>318</v>
      </c>
      <c r="X154" s="97" t="s">
        <v>319</v>
      </c>
      <c r="Y154" s="140">
        <f>IFERROR(IF(AND(R153="Probabilidad",R154="Probabilidad"),(AA153-(+AA153*U154)),IF(R154="Probabilidad",(J153-(+J153*U154)),IF(R154="Impacto",AA153,""))),"")</f>
        <v>0.36</v>
      </c>
      <c r="Z154" s="113" t="str">
        <f t="shared" ref="Z154:Z158" si="97">IFERROR(IF(Y154="","",IF(Y154&lt;=0.2,"Muy Baja",IF(Y154&lt;=0.4,"Baja",IF(Y154&lt;=0.6,"Media",IF(Y154&lt;=0.8,"Alta","Muy Alta"))))),"")</f>
        <v>Baja</v>
      </c>
      <c r="AA154" s="189">
        <f t="shared" si="92"/>
        <v>0.36</v>
      </c>
      <c r="AB154" s="113" t="str">
        <f t="shared" si="93"/>
        <v>Mayor</v>
      </c>
      <c r="AC154" s="189">
        <f>IFERROR(IF(AND(R153="Impacto",R154="Impacto"),(AC153-(+AC153*U154)),IF(R154="Impacto",($N$87-(+$N$87*U154)),IF(R154="Probabilidad",AC153,""))),"")</f>
        <v>0.75</v>
      </c>
      <c r="AD154" s="113" t="str">
        <f t="shared" si="94"/>
        <v>Alto</v>
      </c>
      <c r="AE154" s="1271"/>
      <c r="AF154" s="154"/>
      <c r="AG154" s="155"/>
      <c r="AH154" s="233"/>
      <c r="AI154" s="233"/>
      <c r="AJ154" s="233"/>
      <c r="AK154" s="233"/>
      <c r="AL154" s="233"/>
      <c r="AM154" s="233"/>
      <c r="AN154" s="154"/>
      <c r="AO154" s="154"/>
      <c r="AP154" s="155"/>
      <c r="AQ154" s="780" t="s">
        <v>3364</v>
      </c>
      <c r="AR154" s="780" t="s">
        <v>3404</v>
      </c>
      <c r="AS154" s="785"/>
      <c r="AT154" s="785" t="s">
        <v>2343</v>
      </c>
      <c r="AU154" s="785"/>
      <c r="AV154" s="785"/>
      <c r="AW154" s="785" t="s">
        <v>2343</v>
      </c>
      <c r="AX154" s="785"/>
      <c r="AY154" s="154"/>
      <c r="AZ154" s="154"/>
      <c r="BA154" s="155"/>
      <c r="BB154" s="154"/>
      <c r="BC154" s="155"/>
      <c r="BD154" s="233"/>
      <c r="BE154" s="233"/>
      <c r="BF154" s="233"/>
      <c r="BG154" s="233"/>
      <c r="BH154" s="233"/>
      <c r="BI154" s="233"/>
      <c r="BJ154" s="154"/>
      <c r="BK154" s="154"/>
      <c r="BL154" s="155"/>
      <c r="BM154" s="274" t="s">
        <v>1173</v>
      </c>
      <c r="BN154" s="372">
        <v>0.4</v>
      </c>
      <c r="BO154" s="371" t="s">
        <v>1174</v>
      </c>
      <c r="BP154" s="371" t="s">
        <v>1161</v>
      </c>
      <c r="BQ154" s="385">
        <v>44927</v>
      </c>
      <c r="BR154" s="385">
        <v>45260</v>
      </c>
      <c r="BS154" s="374">
        <v>1</v>
      </c>
      <c r="BT154" s="154"/>
      <c r="BU154" s="155"/>
      <c r="BV154" s="579"/>
      <c r="BW154" s="154"/>
      <c r="BX154" s="154"/>
      <c r="BY154" s="155"/>
      <c r="BZ154" s="155"/>
      <c r="CA154" s="155"/>
      <c r="CB154" s="155"/>
      <c r="CC154" s="780" t="s">
        <v>3364</v>
      </c>
      <c r="CD154" s="780" t="s">
        <v>3503</v>
      </c>
      <c r="CE154" s="498" t="s">
        <v>3504</v>
      </c>
      <c r="CF154" s="154"/>
      <c r="CG154" s="154"/>
      <c r="CH154" s="155"/>
      <c r="CI154" s="155"/>
      <c r="CJ154" s="155"/>
      <c r="CK154" s="155"/>
      <c r="CL154" s="154"/>
      <c r="CM154" s="155"/>
      <c r="CN154" s="156"/>
      <c r="CO154" s="154"/>
      <c r="CP154" s="154"/>
      <c r="CQ154" s="155"/>
      <c r="CR154" s="155"/>
      <c r="CS154" s="155"/>
      <c r="CT154" s="155"/>
    </row>
    <row r="155" spans="1:100" s="148" customFormat="1" ht="170" customHeight="1">
      <c r="A155" s="1320"/>
      <c r="B155" s="1292"/>
      <c r="C155" s="1277"/>
      <c r="D155" s="1274"/>
      <c r="E155" s="1274"/>
      <c r="F155" s="1274"/>
      <c r="G155" s="1274"/>
      <c r="H155" s="1277"/>
      <c r="I155" s="1280"/>
      <c r="J155" s="1283"/>
      <c r="K155" s="1286"/>
      <c r="L155" s="388"/>
      <c r="M155" s="1280"/>
      <c r="N155" s="1283"/>
      <c r="O155" s="1280"/>
      <c r="P155" s="721">
        <v>3</v>
      </c>
      <c r="Q155" s="724" t="s">
        <v>1170</v>
      </c>
      <c r="R155" s="722" t="str">
        <f t="shared" si="90"/>
        <v>Probabilidad</v>
      </c>
      <c r="S155" s="723" t="s">
        <v>145</v>
      </c>
      <c r="T155" s="365" t="s">
        <v>316</v>
      </c>
      <c r="U155" s="189" t="str">
        <f t="shared" si="91"/>
        <v>30%</v>
      </c>
      <c r="V155" s="97" t="s">
        <v>317</v>
      </c>
      <c r="W155" s="97" t="s">
        <v>318</v>
      </c>
      <c r="X155" s="97" t="s">
        <v>319</v>
      </c>
      <c r="Y155" s="140">
        <f>IFERROR(IF(AND(R154="Probabilidad",R155="Probabilidad"),(AA154-(+AA154*U155)),IF(R155="Probabilidad",(J154-(+J154*U155)),IF(R155="Impacto",AA154,""))),"")</f>
        <v>0</v>
      </c>
      <c r="Z155" s="113" t="str">
        <f t="shared" si="97"/>
        <v>Muy Baja</v>
      </c>
      <c r="AA155" s="189">
        <f t="shared" si="92"/>
        <v>0</v>
      </c>
      <c r="AB155" s="113" t="str">
        <f t="shared" si="93"/>
        <v>Mayor</v>
      </c>
      <c r="AC155" s="189">
        <f>IFERROR(IF(AND(R154="Impacto",R155="Impacto"),(AC154-(+AC154*U155)),IF(R155="Impacto",($N$87-(+$N$87*U155)),IF(R155="Probabilidad",AC154,""))),"")</f>
        <v>0.75</v>
      </c>
      <c r="AD155" s="113" t="str">
        <f t="shared" si="94"/>
        <v>Alto</v>
      </c>
      <c r="AE155" s="1271"/>
      <c r="AF155" s="154"/>
      <c r="AG155" s="155"/>
      <c r="AH155" s="233"/>
      <c r="AI155" s="233"/>
      <c r="AJ155" s="233"/>
      <c r="AK155" s="233"/>
      <c r="AL155" s="233"/>
      <c r="AM155" s="233"/>
      <c r="AN155" s="154"/>
      <c r="AO155" s="154"/>
      <c r="AP155" s="155"/>
      <c r="AQ155" s="163"/>
      <c r="AR155" s="155"/>
      <c r="AS155" s="233"/>
      <c r="AT155" s="233"/>
      <c r="AU155" s="233"/>
      <c r="AV155" s="233"/>
      <c r="AW155" s="233"/>
      <c r="AX155" s="233"/>
      <c r="AY155" s="154"/>
      <c r="AZ155" s="154"/>
      <c r="BA155" s="155"/>
      <c r="BB155" s="154"/>
      <c r="BC155" s="155"/>
      <c r="BD155" s="233"/>
      <c r="BE155" s="233"/>
      <c r="BF155" s="233"/>
      <c r="BG155" s="233"/>
      <c r="BH155" s="233"/>
      <c r="BI155" s="233"/>
      <c r="BJ155" s="154"/>
      <c r="BK155" s="154"/>
      <c r="BL155" s="155"/>
      <c r="BM155" s="274" t="s">
        <v>1175</v>
      </c>
      <c r="BN155" s="372">
        <v>0.4</v>
      </c>
      <c r="BO155" s="371" t="s">
        <v>1176</v>
      </c>
      <c r="BP155" s="371" t="s">
        <v>1161</v>
      </c>
      <c r="BQ155" s="385">
        <v>44927</v>
      </c>
      <c r="BR155" s="385">
        <v>45260</v>
      </c>
      <c r="BS155" s="372">
        <v>1</v>
      </c>
      <c r="BT155" s="154"/>
      <c r="BU155" s="155"/>
      <c r="BV155" s="579"/>
      <c r="BW155" s="154"/>
      <c r="BX155" s="154"/>
      <c r="BY155" s="155"/>
      <c r="BZ155" s="155"/>
      <c r="CA155" s="155"/>
      <c r="CB155" s="155"/>
      <c r="CC155" s="780" t="s">
        <v>3364</v>
      </c>
      <c r="CD155" s="780" t="s">
        <v>3505</v>
      </c>
      <c r="CE155" s="498" t="s">
        <v>3504</v>
      </c>
      <c r="CF155" s="154"/>
      <c r="CG155" s="154"/>
      <c r="CH155" s="155"/>
      <c r="CI155" s="155"/>
      <c r="CJ155" s="155"/>
      <c r="CK155" s="155"/>
      <c r="CL155" s="154"/>
      <c r="CM155" s="155"/>
      <c r="CN155" s="156"/>
      <c r="CO155" s="154"/>
      <c r="CP155" s="154"/>
      <c r="CQ155" s="155"/>
      <c r="CR155" s="155"/>
      <c r="CS155" s="155"/>
      <c r="CT155" s="155"/>
    </row>
    <row r="156" spans="1:100" s="148" customFormat="1" ht="19" customHeight="1">
      <c r="A156" s="1320"/>
      <c r="B156" s="1292"/>
      <c r="C156" s="1277"/>
      <c r="D156" s="1274"/>
      <c r="E156" s="1274"/>
      <c r="F156" s="1274"/>
      <c r="G156" s="1274"/>
      <c r="H156" s="1277"/>
      <c r="I156" s="1280"/>
      <c r="J156" s="1283"/>
      <c r="K156" s="1286"/>
      <c r="L156" s="388"/>
      <c r="M156" s="1280"/>
      <c r="N156" s="1283"/>
      <c r="O156" s="1280"/>
      <c r="P156" s="184"/>
      <c r="Q156" s="94"/>
      <c r="R156" s="139" t="str">
        <f t="shared" si="90"/>
        <v/>
      </c>
      <c r="S156" s="365"/>
      <c r="T156" s="365"/>
      <c r="U156" s="189" t="str">
        <f t="shared" si="91"/>
        <v/>
      </c>
      <c r="V156" s="97"/>
      <c r="W156" s="97"/>
      <c r="X156" s="97"/>
      <c r="Y156" s="140" t="str">
        <f>IFERROR(IF(AND(R155="Probabilidad",R156="Probabilidad"),(AA155-(+AA155*U156)),IF(R156="Probabilidad",(J155-(+J155*U156)),IF(R156="Impacto",AA155,""))),"")</f>
        <v/>
      </c>
      <c r="Z156" s="113" t="str">
        <f t="shared" si="97"/>
        <v/>
      </c>
      <c r="AA156" s="189" t="str">
        <f t="shared" si="92"/>
        <v/>
      </c>
      <c r="AB156" s="113" t="str">
        <f t="shared" si="93"/>
        <v/>
      </c>
      <c r="AC156" s="189" t="str">
        <f>IFERROR(IF(AND(R155="Impacto",R156="Impacto"),(AC155-(+AC155*U156)),IF(AND(R155="Probabilidad",R156="Impacto"),(AC154-(+AC154*U156)),IF(R156="Probabilidad",AC155,""))),"")</f>
        <v/>
      </c>
      <c r="AD156" s="113" t="str">
        <f t="shared" si="94"/>
        <v/>
      </c>
      <c r="AE156" s="1271"/>
      <c r="AF156" s="154"/>
      <c r="AG156" s="155"/>
      <c r="AH156" s="233"/>
      <c r="AI156" s="233"/>
      <c r="AJ156" s="233"/>
      <c r="AK156" s="233"/>
      <c r="AL156" s="233"/>
      <c r="AM156" s="233"/>
      <c r="AN156" s="154"/>
      <c r="AO156" s="154"/>
      <c r="AP156" s="155"/>
      <c r="AQ156" s="163"/>
      <c r="AR156" s="155"/>
      <c r="AS156" s="233"/>
      <c r="AT156" s="233"/>
      <c r="AU156" s="233"/>
      <c r="AV156" s="233"/>
      <c r="AW156" s="233"/>
      <c r="AX156" s="233"/>
      <c r="AY156" s="154"/>
      <c r="AZ156" s="154"/>
      <c r="BA156" s="155"/>
      <c r="BB156" s="154"/>
      <c r="BC156" s="155"/>
      <c r="BD156" s="233"/>
      <c r="BE156" s="233"/>
      <c r="BF156" s="233"/>
      <c r="BG156" s="233"/>
      <c r="BH156" s="233"/>
      <c r="BI156" s="233"/>
      <c r="BJ156" s="154"/>
      <c r="BK156" s="154"/>
      <c r="BL156" s="155"/>
      <c r="BM156" s="184"/>
      <c r="BN156" s="224"/>
      <c r="BO156" s="146"/>
      <c r="BP156" s="184"/>
      <c r="BQ156" s="146"/>
      <c r="BR156" s="146"/>
      <c r="BS156" s="146"/>
      <c r="BT156" s="154"/>
      <c r="BU156" s="155"/>
      <c r="BV156" s="156"/>
      <c r="BW156" s="154"/>
      <c r="BX156" s="154"/>
      <c r="BY156" s="155"/>
      <c r="BZ156" s="155"/>
      <c r="CA156" s="155"/>
      <c r="CB156" s="155"/>
      <c r="CC156" s="154"/>
      <c r="CD156" s="155"/>
      <c r="CE156" s="156"/>
      <c r="CF156" s="154"/>
      <c r="CG156" s="154"/>
      <c r="CH156" s="155"/>
      <c r="CI156" s="155"/>
      <c r="CJ156" s="155"/>
      <c r="CK156" s="155"/>
      <c r="CL156" s="154"/>
      <c r="CM156" s="155"/>
      <c r="CN156" s="156"/>
      <c r="CO156" s="154"/>
      <c r="CP156" s="154"/>
      <c r="CQ156" s="155"/>
      <c r="CR156" s="155"/>
      <c r="CS156" s="155"/>
      <c r="CT156" s="155"/>
    </row>
    <row r="157" spans="1:100" s="148" customFormat="1" ht="19" customHeight="1">
      <c r="A157" s="1320"/>
      <c r="B157" s="1292"/>
      <c r="C157" s="1277"/>
      <c r="D157" s="1274"/>
      <c r="E157" s="1274"/>
      <c r="F157" s="1274"/>
      <c r="G157" s="1274"/>
      <c r="H157" s="1277"/>
      <c r="I157" s="1280"/>
      <c r="J157" s="1283"/>
      <c r="K157" s="1286"/>
      <c r="L157" s="388"/>
      <c r="M157" s="1280"/>
      <c r="N157" s="1283"/>
      <c r="O157" s="1280"/>
      <c r="P157" s="184"/>
      <c r="Q157" s="94"/>
      <c r="R157" s="139" t="str">
        <f t="shared" si="90"/>
        <v/>
      </c>
      <c r="S157" s="97"/>
      <c r="T157" s="97"/>
      <c r="U157" s="189" t="str">
        <f t="shared" si="91"/>
        <v/>
      </c>
      <c r="V157" s="97"/>
      <c r="W157" s="97"/>
      <c r="X157" s="97"/>
      <c r="Y157" s="140" t="str">
        <f>IFERROR(IF(AND(R156="Probabilidad",R157="Probabilidad"),(AA156-(+AA156*U157)),IF(R157="Probabilidad",(J156-(+J156*U157)),IF(R157="Impacto",AA156,""))),"")</f>
        <v/>
      </c>
      <c r="Z157" s="113" t="str">
        <f t="shared" si="97"/>
        <v/>
      </c>
      <c r="AA157" s="189" t="str">
        <f t="shared" si="92"/>
        <v/>
      </c>
      <c r="AB157" s="113" t="str">
        <f t="shared" si="93"/>
        <v/>
      </c>
      <c r="AC157" s="189" t="str">
        <f>IFERROR(IF(AND(R156="Impacto",R157="Impacto"),(AC156-(+AC156*U157)),IF(AND(R156="Probabilidad",R157="Impacto"),(AC155-(+AC155*U157)),IF(R157="Probabilidad",AC156,""))),"")</f>
        <v/>
      </c>
      <c r="AD157" s="113" t="str">
        <f t="shared" si="94"/>
        <v/>
      </c>
      <c r="AE157" s="1271"/>
      <c r="AF157" s="154"/>
      <c r="AG157" s="155"/>
      <c r="AH157" s="233"/>
      <c r="AI157" s="233"/>
      <c r="AJ157" s="233"/>
      <c r="AK157" s="233"/>
      <c r="AL157" s="233"/>
      <c r="AM157" s="233"/>
      <c r="AN157" s="154"/>
      <c r="AO157" s="154"/>
      <c r="AP157" s="155"/>
      <c r="AQ157" s="163"/>
      <c r="AR157" s="155"/>
      <c r="AS157" s="233"/>
      <c r="AT157" s="233"/>
      <c r="AU157" s="233"/>
      <c r="AV157" s="233"/>
      <c r="AW157" s="233"/>
      <c r="AX157" s="233"/>
      <c r="AY157" s="154"/>
      <c r="AZ157" s="154"/>
      <c r="BA157" s="155"/>
      <c r="BB157" s="154"/>
      <c r="BC157" s="155"/>
      <c r="BD157" s="233"/>
      <c r="BE157" s="233"/>
      <c r="BF157" s="233"/>
      <c r="BG157" s="233"/>
      <c r="BH157" s="233"/>
      <c r="BI157" s="233"/>
      <c r="BJ157" s="154"/>
      <c r="BK157" s="154"/>
      <c r="BL157" s="155"/>
      <c r="BM157" s="184"/>
      <c r="BN157" s="224"/>
      <c r="BO157" s="146"/>
      <c r="BP157" s="184"/>
      <c r="BQ157" s="146"/>
      <c r="BR157" s="146"/>
      <c r="BS157" s="146"/>
      <c r="BT157" s="154"/>
      <c r="BU157" s="155"/>
      <c r="BV157" s="156"/>
      <c r="BW157" s="154"/>
      <c r="BX157" s="154"/>
      <c r="BY157" s="155"/>
      <c r="BZ157" s="155"/>
      <c r="CA157" s="155"/>
      <c r="CB157" s="155"/>
      <c r="CC157" s="154"/>
      <c r="CD157" s="155"/>
      <c r="CE157" s="156"/>
      <c r="CF157" s="154"/>
      <c r="CG157" s="154"/>
      <c r="CH157" s="155"/>
      <c r="CI157" s="155"/>
      <c r="CJ157" s="155"/>
      <c r="CK157" s="155"/>
      <c r="CL157" s="154"/>
      <c r="CM157" s="155"/>
      <c r="CN157" s="156"/>
      <c r="CO157" s="154"/>
      <c r="CP157" s="154"/>
      <c r="CQ157" s="155"/>
      <c r="CR157" s="155"/>
      <c r="CS157" s="155"/>
      <c r="CT157" s="155"/>
    </row>
    <row r="158" spans="1:100" s="401" customFormat="1" ht="19" customHeight="1" thickBot="1">
      <c r="A158" s="1321"/>
      <c r="B158" s="1293"/>
      <c r="C158" s="1278"/>
      <c r="D158" s="1275"/>
      <c r="E158" s="1275"/>
      <c r="F158" s="1275"/>
      <c r="G158" s="1275"/>
      <c r="H158" s="1278"/>
      <c r="I158" s="1281"/>
      <c r="J158" s="1284"/>
      <c r="K158" s="1287"/>
      <c r="L158" s="389"/>
      <c r="M158" s="1281"/>
      <c r="N158" s="1284"/>
      <c r="O158" s="1281"/>
      <c r="P158" s="185"/>
      <c r="Q158" s="95"/>
      <c r="R158" s="153" t="str">
        <f t="shared" si="90"/>
        <v/>
      </c>
      <c r="S158" s="150"/>
      <c r="T158" s="150"/>
      <c r="U158" s="187" t="str">
        <f t="shared" si="91"/>
        <v/>
      </c>
      <c r="V158" s="150"/>
      <c r="W158" s="150"/>
      <c r="X158" s="150"/>
      <c r="Y158" s="151" t="str">
        <f>IFERROR(IF(AND(R157="Probabilidad",R158="Probabilidad"),(AA157-(+AA157*U158)),IF(R158="Probabilidad",(J157-(+J157*U158)),IF(R158="Impacto",AA157,""))),"")</f>
        <v/>
      </c>
      <c r="Z158" s="114" t="str">
        <f t="shared" si="97"/>
        <v/>
      </c>
      <c r="AA158" s="187" t="str">
        <f t="shared" si="92"/>
        <v/>
      </c>
      <c r="AB158" s="114" t="str">
        <f t="shared" si="93"/>
        <v/>
      </c>
      <c r="AC158" s="187" t="str">
        <f>IFERROR(IF(AND(R157="Impacto",R158="Impacto"),(AC157-(+AC157*U158)),IF(AND(R157="Probabilidad",R158="Impacto"),(AC156-(+AC156*U158)),IF(R158="Probabilidad",AC157,""))),"")</f>
        <v/>
      </c>
      <c r="AD158" s="114" t="str">
        <f t="shared" si="94"/>
        <v/>
      </c>
      <c r="AE158" s="1272"/>
      <c r="AF158" s="154"/>
      <c r="AG158" s="155"/>
      <c r="AH158" s="233"/>
      <c r="AI158" s="233"/>
      <c r="AJ158" s="233"/>
      <c r="AK158" s="233"/>
      <c r="AL158" s="233"/>
      <c r="AM158" s="233"/>
      <c r="AN158" s="154"/>
      <c r="AO158" s="154"/>
      <c r="AP158" s="155"/>
      <c r="AQ158" s="163"/>
      <c r="AR158" s="155"/>
      <c r="AS158" s="233"/>
      <c r="AT158" s="233"/>
      <c r="AU158" s="233"/>
      <c r="AV158" s="233"/>
      <c r="AW158" s="233"/>
      <c r="AX158" s="233"/>
      <c r="AY158" s="154"/>
      <c r="AZ158" s="154"/>
      <c r="BA158" s="155"/>
      <c r="BB158" s="154"/>
      <c r="BC158" s="155"/>
      <c r="BD158" s="233"/>
      <c r="BE158" s="233"/>
      <c r="BF158" s="233"/>
      <c r="BG158" s="233"/>
      <c r="BH158" s="233"/>
      <c r="BI158" s="233"/>
      <c r="BJ158" s="154"/>
      <c r="BK158" s="154"/>
      <c r="BL158" s="155"/>
      <c r="BM158" s="184"/>
      <c r="BN158" s="224"/>
      <c r="BO158" s="146"/>
      <c r="BP158" s="184"/>
      <c r="BQ158" s="146"/>
      <c r="BR158" s="146"/>
      <c r="BS158" s="146"/>
      <c r="BT158" s="154"/>
      <c r="BU158" s="155"/>
      <c r="BV158" s="156"/>
      <c r="BW158" s="154"/>
      <c r="BX158" s="154"/>
      <c r="BY158" s="155"/>
      <c r="BZ158" s="155"/>
      <c r="CA158" s="155"/>
      <c r="CB158" s="155"/>
      <c r="CC158" s="154"/>
      <c r="CD158" s="155"/>
      <c r="CE158" s="156"/>
      <c r="CF158" s="154"/>
      <c r="CG158" s="154"/>
      <c r="CH158" s="155"/>
      <c r="CI158" s="155"/>
      <c r="CJ158" s="155"/>
      <c r="CK158" s="155"/>
      <c r="CL158" s="154"/>
      <c r="CM158" s="155"/>
      <c r="CN158" s="156"/>
      <c r="CO158" s="154"/>
      <c r="CP158" s="154"/>
      <c r="CQ158" s="155"/>
      <c r="CR158" s="155"/>
      <c r="CS158" s="155"/>
      <c r="CT158" s="155"/>
    </row>
    <row r="159" spans="1:100" s="148" customFormat="1" ht="397" customHeight="1">
      <c r="A159" s="1288">
        <v>11</v>
      </c>
      <c r="B159" s="1291" t="s">
        <v>155</v>
      </c>
      <c r="C159" s="1276" t="s">
        <v>365</v>
      </c>
      <c r="D159" s="1314" t="s">
        <v>1177</v>
      </c>
      <c r="E159" s="1314" t="s">
        <v>1178</v>
      </c>
      <c r="F159" s="1314" t="s">
        <v>2091</v>
      </c>
      <c r="G159" s="1276" t="s">
        <v>286</v>
      </c>
      <c r="H159" s="1276">
        <v>365</v>
      </c>
      <c r="I159" s="1279" t="str">
        <f>IF(H159&lt;=0,"",IF(H159&lt;=2,"Muy Baja",IF(H159&lt;=24,"Baja",IF(H159&lt;=500,"Media",IF(H159&lt;=5000,"Alta","Muy Alta")))))</f>
        <v>Media</v>
      </c>
      <c r="J159" s="1282">
        <f>IF(I159="","",IF(I159="Muy Baja",0.2,IF(I159="Baja",0.4,IF(I159="Media",0.6,IF(I159="Alta",0.8,IF(I159="Muy Alta",1,))))))</f>
        <v>0.6</v>
      </c>
      <c r="K159" s="1285" t="s">
        <v>312</v>
      </c>
      <c r="L159" s="387" t="str">
        <f>IF(NOT(ISERROR(MATCH(K159,'[3]Tabla Impacto'!$B$221:$B$223,0))),'[3]Tabla Impacto'!$F$223&amp;"Por favor no seleccionar los criterios de impacto(Afectación Económica o presupuestal y Pérdida Reputacional)",K159)</f>
        <v xml:space="preserve">     El riesgo afecta la imagen de de la entidad con efecto publicitario sostenido a nivel de sector administrativo, nivel departamental o municipal</v>
      </c>
      <c r="M159" s="1279" t="str">
        <f>IF(OR(K159='Tabla Impacto'!$C$11,K159='Tabla Impacto'!$D$11),"Leve",IF(OR(K159='Tabla Impacto'!$C$12,K159='Tabla Impacto'!$D$12),"Menor",IF(OR(K159='Tabla Impacto'!$C$13,K159='Tabla Impacto'!$D$13),"Moderado",IF(OR(K159='Tabla Impacto'!$C$14,K159='Tabla Impacto'!$D$14),"Mayor",IF(OR(K159='Tabla Impacto'!$C$15,K159='Tabla Impacto'!$D$15),"Catastrófico","")))))</f>
        <v>Mayor</v>
      </c>
      <c r="N159" s="1282">
        <f>IF(M159="","",IF(M159="Leve",0.2,IF(M159="Menor",0.4,IF(M159="Moderado",0.6,IF(M159="Mayor",0.8,IF(M159="Catastrófico",1,))))))</f>
        <v>0.8</v>
      </c>
      <c r="O159" s="1279" t="str">
        <f>IF(OR(AND(I159="Muy Baja",M159="Leve"),AND(I159="Muy Baja",M159="Menor"),AND(I159="Baja",M159="Leve")),"Bajo",IF(OR(AND(I159="Muy baja",M159="Moderado"),AND(I159="Baja",M159="Menor"),AND(I159="Baja",M159="Moderado"),AND(I159="Media",M159="Leve"),AND(I159="Media",M159="Menor"),AND(I159="Media",M159="Moderado"),AND(I159="Alta",M159="Leve"),AND(I159="Alta",M159="Menor")),"Moderado",IF(OR(AND(I159="Muy Baja",M159="Mayor"),AND(I159="Baja",M159="Mayor"),AND(I159="Media",M159="Mayor"),AND(I159="Alta",M159="Moderado"),AND(I159="Alta",M159="Mayor"),AND(I159="Muy Alta",M159="Leve"),AND(I159="Muy Alta",M159="Menor"),AND(I159="Muy Alta",M159="Moderado"),AND(I159="Muy Alta",M159="Mayor")),"Alto",IF(OR(AND(I159="Muy Baja",M159="Catastrófico"),AND(I159="Baja",M159="Catastrófico"),AND(I159="Media",M159="Catastrófico"),AND(I159="Alta",M159="Catastrófico"),AND(I159="Muy Alta",M159="Catastrófico")),"Extremo",""))))</f>
        <v>Alto</v>
      </c>
      <c r="P159" s="371">
        <v>1</v>
      </c>
      <c r="Q159" s="274" t="s">
        <v>2092</v>
      </c>
      <c r="R159" s="139" t="str">
        <f t="shared" ref="R159:R170" si="98">IF(OR(S159="Preventivo",S159="Detectivo"),"Probabilidad",IF(S159="Correctivo","Impacto",""))</f>
        <v>Probabilidad</v>
      </c>
      <c r="S159" s="97" t="s">
        <v>100</v>
      </c>
      <c r="T159" s="97" t="s">
        <v>316</v>
      </c>
      <c r="U159" s="189" t="str">
        <f t="shared" ref="U159:U170" si="99">IF(AND(S159="Preventivo",T159="Automático"),"50%",IF(AND(S159="Preventivo",T159="Manual"),"40%",IF(AND(S159="Detectivo",T159="Automático"),"40%",IF(AND(S159="Detectivo",T159="Manual"),"30%",IF(AND(S159="Correctivo",T159="Automático"),"35%",IF(AND(S159="Correctivo",T159="Manual"),"25%",""))))))</f>
        <v>40%</v>
      </c>
      <c r="V159" s="97" t="s">
        <v>334</v>
      </c>
      <c r="W159" s="97" t="s">
        <v>318</v>
      </c>
      <c r="X159" s="97" t="s">
        <v>319</v>
      </c>
      <c r="Y159" s="140">
        <f>IFERROR(IF(R159="Probabilidad",(J159-(+J159*U159)),IF(R159="Impacto",J159,"")),"")</f>
        <v>0.36</v>
      </c>
      <c r="Z159" s="113" t="str">
        <f t="shared" ref="Z159:Z170" si="100">IFERROR(IF(Y159="","",IF(Y159&lt;=0.2,"Muy Baja",IF(Y159&lt;=0.4,"Baja",IF(Y159&lt;=0.6,"Media",IF(Y159&lt;=0.8,"Alta","Muy Alta"))))),"")</f>
        <v>Baja</v>
      </c>
      <c r="AA159" s="189">
        <f t="shared" ref="AA159:AA170" si="101">+Y159</f>
        <v>0.36</v>
      </c>
      <c r="AB159" s="113" t="str">
        <f t="shared" ref="AB159:AB170" si="102">IFERROR(IF(AC159="","",IF(AC159&lt;=0.2,"Leve",IF(AC159&lt;=0.4,"Menor",IF(AC159&lt;=0.6,"Moderado",IF(AC159&lt;=0.8,"Mayor","Catastrófico"))))),"")</f>
        <v>Mayor</v>
      </c>
      <c r="AC159" s="189">
        <f>IFERROR(IF(R159="Impacto",(N159-(+N159*U159)),IF(R159="Probabilidad",N159,"")),"")</f>
        <v>0.8</v>
      </c>
      <c r="AD159" s="113" t="str">
        <f t="shared" ref="AD159:AD170" si="103">IFERROR(IF(OR(AND(Z159="Muy Baja",AB159="Leve"),AND(Z159="Muy Baja",AB159="Menor"),AND(Z159="Baja",AB159="Leve")),"Bajo",IF(OR(AND(Z159="Muy baja",AB159="Moderado"),AND(Z159="Baja",AB159="Menor"),AND(Z159="Baja",AB159="Moderado"),AND(Z159="Media",AB159="Leve"),AND(Z159="Media",AB159="Menor"),AND(Z159="Media",AB159="Moderado"),AND(Z159="Alta",AB159="Leve"),AND(Z159="Alta",AB159="Menor")),"Moderado",IF(OR(AND(Z159="Muy Baja",AB159="Mayor"),AND(Z159="Baja",AB159="Mayor"),AND(Z159="Media",AB159="Mayor"),AND(Z159="Alta",AB159="Moderado"),AND(Z159="Alta",AB159="Mayor"),AND(Z159="Muy Alta",AB159="Leve"),AND(Z159="Muy Alta",AB159="Menor"),AND(Z159="Muy Alta",AB159="Moderado"),AND(Z159="Muy Alta",AB159="Mayor")),"Alto",IF(OR(AND(Z159="Muy Baja",AB159="Catastrófico"),AND(Z159="Baja",AB159="Catastrófico"),AND(Z159="Media",AB159="Catastrófico"),AND(Z159="Alta",AB159="Catastrófico"),AND(Z159="Muy Alta",AB159="Catastrófico")),"Extremo","")))),"")</f>
        <v>Alto</v>
      </c>
      <c r="AE159" s="1270" t="s">
        <v>345</v>
      </c>
      <c r="AF159" s="790" t="s">
        <v>2599</v>
      </c>
      <c r="AG159" s="791" t="s">
        <v>2600</v>
      </c>
      <c r="AH159" s="233"/>
      <c r="AI159" s="233" t="s">
        <v>2343</v>
      </c>
      <c r="AJ159" s="228" t="s">
        <v>2597</v>
      </c>
      <c r="AK159" s="233"/>
      <c r="AL159" s="233" t="s">
        <v>2343</v>
      </c>
      <c r="AM159" s="228" t="s">
        <v>2598</v>
      </c>
      <c r="AN159" s="163" t="s">
        <v>2343</v>
      </c>
      <c r="AO159" s="154"/>
      <c r="AP159" s="155" t="s">
        <v>2601</v>
      </c>
      <c r="AQ159" s="681" t="s">
        <v>3263</v>
      </c>
      <c r="AR159" s="155" t="s">
        <v>3613</v>
      </c>
      <c r="AS159" s="871"/>
      <c r="AT159" s="871" t="s">
        <v>2343</v>
      </c>
      <c r="AU159" s="236" t="s">
        <v>3270</v>
      </c>
      <c r="AV159" s="871"/>
      <c r="AW159" s="871" t="s">
        <v>2343</v>
      </c>
      <c r="AX159" s="236" t="s">
        <v>229</v>
      </c>
      <c r="AY159" s="141"/>
      <c r="AZ159" s="141"/>
      <c r="BA159" s="142"/>
      <c r="BB159" s="141"/>
      <c r="BC159" s="142"/>
      <c r="BD159" s="233"/>
      <c r="BE159" s="233"/>
      <c r="BF159" s="233"/>
      <c r="BG159" s="233"/>
      <c r="BH159" s="233"/>
      <c r="BI159" s="233"/>
      <c r="BJ159" s="141"/>
      <c r="BK159" s="141"/>
      <c r="BL159" s="142"/>
      <c r="BM159" s="274" t="s">
        <v>1180</v>
      </c>
      <c r="BN159" s="372">
        <v>1</v>
      </c>
      <c r="BO159" s="274" t="s">
        <v>2093</v>
      </c>
      <c r="BP159" s="371" t="s">
        <v>1181</v>
      </c>
      <c r="BQ159" s="373">
        <v>44927</v>
      </c>
      <c r="BR159" s="373">
        <v>45260</v>
      </c>
      <c r="BS159" s="372">
        <v>1</v>
      </c>
      <c r="BT159" s="755" t="s">
        <v>3611</v>
      </c>
      <c r="BU159" s="756" t="s">
        <v>2603</v>
      </c>
      <c r="BV159" s="736" t="s">
        <v>2602</v>
      </c>
      <c r="BW159" s="758" t="s">
        <v>2605</v>
      </c>
      <c r="BX159" s="163" t="s">
        <v>2606</v>
      </c>
      <c r="BY159" s="155" t="s">
        <v>2604</v>
      </c>
      <c r="BZ159" s="758" t="s">
        <v>2605</v>
      </c>
      <c r="CA159" s="163" t="s">
        <v>2606</v>
      </c>
      <c r="CB159" s="155" t="s">
        <v>2604</v>
      </c>
      <c r="CC159" s="681" t="s">
        <v>3273</v>
      </c>
      <c r="CD159" s="961" t="s">
        <v>3614</v>
      </c>
      <c r="CE159" s="962" t="s">
        <v>3274</v>
      </c>
      <c r="CF159" s="141"/>
      <c r="CG159" s="141"/>
      <c r="CH159" s="142"/>
      <c r="CI159" s="142"/>
      <c r="CJ159" s="142"/>
      <c r="CK159" s="142"/>
      <c r="CL159" s="141"/>
      <c r="CM159" s="142"/>
      <c r="CN159" s="143"/>
      <c r="CO159" s="141"/>
      <c r="CP159" s="141"/>
      <c r="CQ159" s="142"/>
      <c r="CR159" s="142"/>
      <c r="CS159" s="142"/>
      <c r="CT159" s="142"/>
      <c r="CU159" s="147"/>
      <c r="CV159" s="147"/>
    </row>
    <row r="160" spans="1:100" s="148" customFormat="1" ht="231" customHeight="1">
      <c r="A160" s="1289"/>
      <c r="B160" s="1292"/>
      <c r="C160" s="1277"/>
      <c r="D160" s="1274"/>
      <c r="E160" s="1274"/>
      <c r="F160" s="1274"/>
      <c r="G160" s="1277"/>
      <c r="H160" s="1277"/>
      <c r="I160" s="1280"/>
      <c r="J160" s="1283"/>
      <c r="K160" s="1286"/>
      <c r="L160" s="388">
        <f>IF(NOT(ISERROR(MATCH(K160,_xlfn.ANCHORARRAY(F169),0))),J171&amp;"Por favor no seleccionar los criterios de impacto",K160)</f>
        <v>0</v>
      </c>
      <c r="M160" s="1280"/>
      <c r="N160" s="1283"/>
      <c r="O160" s="1280"/>
      <c r="P160" s="371">
        <v>2</v>
      </c>
      <c r="Q160" s="274" t="s">
        <v>1179</v>
      </c>
      <c r="R160" s="139" t="str">
        <f t="shared" si="98"/>
        <v>Impacto</v>
      </c>
      <c r="S160" s="97" t="s">
        <v>327</v>
      </c>
      <c r="T160" s="97" t="s">
        <v>316</v>
      </c>
      <c r="U160" s="189" t="str">
        <f t="shared" si="99"/>
        <v>25%</v>
      </c>
      <c r="V160" s="97" t="s">
        <v>317</v>
      </c>
      <c r="W160" s="97" t="s">
        <v>318</v>
      </c>
      <c r="X160" s="97" t="s">
        <v>319</v>
      </c>
      <c r="Y160" s="140">
        <f>IFERROR(IF(AND(R159="Probabilidad",R160="Probabilidad"),(AA159-(+AA159*U160)),IF(R160="Probabilidad",(J159-(+J159*U160)),IF(R160="Impacto",AA159,""))),"")</f>
        <v>0.36</v>
      </c>
      <c r="Z160" s="113" t="str">
        <f t="shared" si="100"/>
        <v>Baja</v>
      </c>
      <c r="AA160" s="189">
        <f t="shared" si="101"/>
        <v>0.36</v>
      </c>
      <c r="AB160" s="113" t="str">
        <f t="shared" si="102"/>
        <v>Mayor</v>
      </c>
      <c r="AC160" s="189">
        <f>IFERROR(IF(AND(R159="Impacto",R160="Impacto"),(AC159-(+AC159*U160)),IF(R160="Impacto",($N$141-(+$N$141*U160)),IF(R160="Probabilidad",AC159,""))),"")</f>
        <v>0.75</v>
      </c>
      <c r="AD160" s="113" t="str">
        <f t="shared" si="103"/>
        <v>Alto</v>
      </c>
      <c r="AE160" s="1271"/>
      <c r="AF160" s="790" t="s">
        <v>2741</v>
      </c>
      <c r="AG160" s="756" t="s">
        <v>2742</v>
      </c>
      <c r="AH160" s="233"/>
      <c r="AI160" s="233" t="s">
        <v>2343</v>
      </c>
      <c r="AJ160" s="228"/>
      <c r="AK160" s="233"/>
      <c r="AL160" s="233"/>
      <c r="AM160" s="228"/>
      <c r="AN160" s="758"/>
      <c r="AO160" s="163" t="s">
        <v>2381</v>
      </c>
      <c r="AP160" s="866" t="s">
        <v>2743</v>
      </c>
      <c r="AQ160" s="681" t="s">
        <v>3271</v>
      </c>
      <c r="AR160" s="142" t="s">
        <v>3272</v>
      </c>
      <c r="AS160" s="233"/>
      <c r="AT160" s="233"/>
      <c r="AU160" s="233"/>
      <c r="AV160" s="233"/>
      <c r="AW160" s="233"/>
      <c r="AX160" s="233"/>
      <c r="AY160" s="154"/>
      <c r="AZ160" s="154"/>
      <c r="BA160" s="155"/>
      <c r="BB160" s="154"/>
      <c r="BC160" s="155"/>
      <c r="BD160" s="233"/>
      <c r="BE160" s="233"/>
      <c r="BF160" s="233"/>
      <c r="BG160" s="233"/>
      <c r="BH160" s="233"/>
      <c r="BI160" s="233"/>
      <c r="BJ160" s="154"/>
      <c r="BK160" s="154"/>
      <c r="BL160" s="155"/>
      <c r="BM160" s="184"/>
      <c r="BN160" s="224"/>
      <c r="BO160" s="146"/>
      <c r="BP160" s="184"/>
      <c r="BQ160" s="146"/>
      <c r="BR160" s="146"/>
      <c r="BS160" s="146"/>
      <c r="BT160" s="154"/>
      <c r="BU160" s="155"/>
      <c r="BV160" s="156"/>
      <c r="BW160" s="154"/>
      <c r="BX160" s="154"/>
      <c r="BY160" s="155"/>
      <c r="BZ160" s="155"/>
      <c r="CA160" s="155"/>
      <c r="CB160" s="155"/>
      <c r="CC160" s="154"/>
      <c r="CD160" s="155"/>
      <c r="CE160" s="156"/>
      <c r="CF160" s="154"/>
      <c r="CG160" s="154"/>
      <c r="CH160" s="155"/>
      <c r="CI160" s="155"/>
      <c r="CJ160" s="155"/>
      <c r="CK160" s="155"/>
      <c r="CL160" s="154"/>
      <c r="CM160" s="155"/>
      <c r="CN160" s="156"/>
      <c r="CO160" s="154"/>
      <c r="CP160" s="154"/>
      <c r="CQ160" s="155"/>
      <c r="CR160" s="155"/>
      <c r="CS160" s="155"/>
      <c r="CT160" s="155"/>
    </row>
    <row r="161" spans="1:100" s="148" customFormat="1" ht="160" customHeight="1">
      <c r="A161" s="1289"/>
      <c r="B161" s="1292"/>
      <c r="C161" s="1277"/>
      <c r="D161" s="1274"/>
      <c r="E161" s="1274"/>
      <c r="F161" s="1274"/>
      <c r="G161" s="1277"/>
      <c r="H161" s="1277"/>
      <c r="I161" s="1280"/>
      <c r="J161" s="1283"/>
      <c r="K161" s="1286"/>
      <c r="L161" s="388">
        <f>IF(NOT(ISERROR(MATCH(K161,_xlfn.ANCHORARRAY(F170),0))),J172&amp;"Por favor no seleccionar los criterios de impacto",K161)</f>
        <v>0</v>
      </c>
      <c r="M161" s="1280"/>
      <c r="N161" s="1283"/>
      <c r="O161" s="1280"/>
      <c r="P161" s="184"/>
      <c r="Q161" s="94"/>
      <c r="R161" s="139" t="str">
        <f t="shared" si="98"/>
        <v/>
      </c>
      <c r="S161" s="97"/>
      <c r="T161" s="97"/>
      <c r="U161" s="189" t="str">
        <f t="shared" si="99"/>
        <v/>
      </c>
      <c r="V161" s="97"/>
      <c r="W161" s="97"/>
      <c r="X161" s="97"/>
      <c r="Y161" s="140" t="str">
        <f>IFERROR(IF(AND(R160="Probabilidad",R161="Probabilidad"),(AA160-(+AA160*U161)),IF(R161="Probabilidad",(J160-(+J160*U161)),IF(R161="Impacto",AA160,""))),"")</f>
        <v/>
      </c>
      <c r="Z161" s="113" t="str">
        <f t="shared" si="100"/>
        <v/>
      </c>
      <c r="AA161" s="189" t="str">
        <f t="shared" si="101"/>
        <v/>
      </c>
      <c r="AB161" s="113" t="str">
        <f t="shared" si="102"/>
        <v/>
      </c>
      <c r="AC161" s="189" t="str">
        <f>IFERROR(IF(AND(R160="Impacto",R161="Impacto"),(AC160-(+AC160*U161)),IF(AND(R160="Probabilidad",R161="Impacto"),(AC159-(+AC159*U161)),IF(R161="Probabilidad",AC160,""))),"")</f>
        <v/>
      </c>
      <c r="AD161" s="113" t="str">
        <f t="shared" si="103"/>
        <v/>
      </c>
      <c r="AE161" s="1271"/>
      <c r="AF161" s="154"/>
      <c r="AG161" s="155"/>
      <c r="AH161" s="233"/>
      <c r="AI161" s="233"/>
      <c r="AJ161" s="233"/>
      <c r="AK161" s="233"/>
      <c r="AL161" s="233"/>
      <c r="AM161" s="233"/>
      <c r="AN161" s="154"/>
      <c r="AO161" s="154"/>
      <c r="AP161" s="155"/>
      <c r="AQ161" s="681"/>
      <c r="AR161" s="155"/>
      <c r="AS161" s="233"/>
      <c r="AT161" s="233"/>
      <c r="AU161" s="233"/>
      <c r="AV161" s="233"/>
      <c r="AW161" s="233"/>
      <c r="AX161" s="233"/>
      <c r="AY161" s="154"/>
      <c r="AZ161" s="154"/>
      <c r="BA161" s="155"/>
      <c r="BB161" s="154"/>
      <c r="BC161" s="155"/>
      <c r="BD161" s="233"/>
      <c r="BE161" s="233"/>
      <c r="BF161" s="233"/>
      <c r="BG161" s="233"/>
      <c r="BH161" s="233"/>
      <c r="BI161" s="233"/>
      <c r="BJ161" s="154"/>
      <c r="BK161" s="154"/>
      <c r="BL161" s="155"/>
      <c r="BM161" s="184"/>
      <c r="BN161" s="224"/>
      <c r="BO161" s="146"/>
      <c r="BP161" s="184"/>
      <c r="BQ161" s="146"/>
      <c r="BR161" s="146"/>
      <c r="BS161" s="146"/>
      <c r="BT161" s="154"/>
      <c r="BU161" s="155"/>
      <c r="BV161" s="156"/>
      <c r="BW161" s="154"/>
      <c r="BX161" s="154"/>
      <c r="BY161" s="155"/>
      <c r="BZ161" s="155"/>
      <c r="CA161" s="155"/>
      <c r="CB161" s="155"/>
      <c r="CC161" s="154"/>
      <c r="CD161" s="155"/>
      <c r="CE161" s="156"/>
      <c r="CF161" s="154"/>
      <c r="CG161" s="154"/>
      <c r="CH161" s="155"/>
      <c r="CI161" s="155"/>
      <c r="CJ161" s="155"/>
      <c r="CK161" s="155"/>
      <c r="CL161" s="154"/>
      <c r="CM161" s="155"/>
      <c r="CN161" s="156"/>
      <c r="CO161" s="154"/>
      <c r="CP161" s="154"/>
      <c r="CQ161" s="155"/>
      <c r="CR161" s="155"/>
      <c r="CS161" s="155"/>
      <c r="CT161" s="155"/>
    </row>
    <row r="162" spans="1:100" s="148" customFormat="1" ht="38" customHeight="1">
      <c r="A162" s="1289"/>
      <c r="B162" s="1292"/>
      <c r="C162" s="1277"/>
      <c r="D162" s="1274"/>
      <c r="E162" s="1274"/>
      <c r="F162" s="1274"/>
      <c r="G162" s="1277"/>
      <c r="H162" s="1277"/>
      <c r="I162" s="1280"/>
      <c r="J162" s="1283"/>
      <c r="K162" s="1286"/>
      <c r="L162" s="388">
        <f>IF(NOT(ISERROR(MATCH(K162,_xlfn.ANCHORARRAY(F171),0))),J173&amp;"Por favor no seleccionar los criterios de impacto",K162)</f>
        <v>0</v>
      </c>
      <c r="M162" s="1280"/>
      <c r="N162" s="1283"/>
      <c r="O162" s="1280"/>
      <c r="P162" s="184"/>
      <c r="Q162" s="94"/>
      <c r="R162" s="139" t="str">
        <f t="shared" si="98"/>
        <v/>
      </c>
      <c r="S162" s="97"/>
      <c r="T162" s="97"/>
      <c r="U162" s="189" t="str">
        <f t="shared" si="99"/>
        <v/>
      </c>
      <c r="V162" s="97"/>
      <c r="W162" s="97"/>
      <c r="X162" s="97"/>
      <c r="Y162" s="140" t="str">
        <f>IFERROR(IF(AND(R161="Probabilidad",R162="Probabilidad"),(AA161-(+AA161*U162)),IF(R162="Probabilidad",(J161-(+J161*U162)),IF(R162="Impacto",AA161,""))),"")</f>
        <v/>
      </c>
      <c r="Z162" s="113" t="str">
        <f t="shared" si="100"/>
        <v/>
      </c>
      <c r="AA162" s="189" t="str">
        <f t="shared" si="101"/>
        <v/>
      </c>
      <c r="AB162" s="113" t="str">
        <f t="shared" si="102"/>
        <v/>
      </c>
      <c r="AC162" s="189" t="str">
        <f>IFERROR(IF(AND(R161="Impacto",R162="Impacto"),(AC161-(+AC161*U162)),IF(AND(R161="Probabilidad",R162="Impacto"),(AC160-(+AC160*U162)),IF(R162="Probabilidad",AC161,""))),"")</f>
        <v/>
      </c>
      <c r="AD162" s="113" t="str">
        <f t="shared" si="103"/>
        <v/>
      </c>
      <c r="AE162" s="1271"/>
      <c r="AF162" s="154"/>
      <c r="AG162" s="155"/>
      <c r="AH162" s="233"/>
      <c r="AI162" s="233"/>
      <c r="AJ162" s="233"/>
      <c r="AK162" s="233"/>
      <c r="AL162" s="233"/>
      <c r="AM162" s="233"/>
      <c r="AN162" s="154"/>
      <c r="AO162" s="154"/>
      <c r="AP162" s="155"/>
      <c r="AQ162" s="163"/>
      <c r="AR162" s="155"/>
      <c r="AS162" s="233"/>
      <c r="AT162" s="233"/>
      <c r="AU162" s="233"/>
      <c r="AV162" s="233"/>
      <c r="AW162" s="233"/>
      <c r="AX162" s="233"/>
      <c r="AY162" s="154"/>
      <c r="AZ162" s="154"/>
      <c r="BA162" s="155"/>
      <c r="BB162" s="154"/>
      <c r="BC162" s="155"/>
      <c r="BD162" s="233"/>
      <c r="BE162" s="233"/>
      <c r="BF162" s="233"/>
      <c r="BG162" s="233"/>
      <c r="BH162" s="233"/>
      <c r="BI162" s="233"/>
      <c r="BJ162" s="154"/>
      <c r="BK162" s="154"/>
      <c r="BL162" s="155"/>
      <c r="BM162" s="184"/>
      <c r="BN162" s="224"/>
      <c r="BO162" s="146"/>
      <c r="BP162" s="184"/>
      <c r="BQ162" s="146"/>
      <c r="BR162" s="146"/>
      <c r="BS162" s="146"/>
      <c r="BT162" s="154"/>
      <c r="BU162" s="155"/>
      <c r="BV162" s="156"/>
      <c r="BW162" s="154"/>
      <c r="BX162" s="154"/>
      <c r="BY162" s="155"/>
      <c r="BZ162" s="155"/>
      <c r="CA162" s="155"/>
      <c r="CB162" s="155"/>
      <c r="CC162" s="154"/>
      <c r="CD162" s="155"/>
      <c r="CE162" s="156"/>
      <c r="CF162" s="154"/>
      <c r="CG162" s="154"/>
      <c r="CH162" s="155"/>
      <c r="CI162" s="155"/>
      <c r="CJ162" s="155"/>
      <c r="CK162" s="155"/>
      <c r="CL162" s="154"/>
      <c r="CM162" s="155"/>
      <c r="CN162" s="156"/>
      <c r="CO162" s="154"/>
      <c r="CP162" s="154"/>
      <c r="CQ162" s="155"/>
      <c r="CR162" s="155"/>
      <c r="CS162" s="155"/>
      <c r="CT162" s="155"/>
    </row>
    <row r="163" spans="1:100" s="148" customFormat="1" ht="38" customHeight="1">
      <c r="A163" s="1289"/>
      <c r="B163" s="1292"/>
      <c r="C163" s="1277"/>
      <c r="D163" s="1274"/>
      <c r="E163" s="1274"/>
      <c r="F163" s="1274"/>
      <c r="G163" s="1277"/>
      <c r="H163" s="1277"/>
      <c r="I163" s="1280"/>
      <c r="J163" s="1283"/>
      <c r="K163" s="1286"/>
      <c r="L163" s="388">
        <f>IF(NOT(ISERROR(MATCH(K163,_xlfn.ANCHORARRAY(F172),0))),J174&amp;"Por favor no seleccionar los criterios de impacto",K163)</f>
        <v>0</v>
      </c>
      <c r="M163" s="1280"/>
      <c r="N163" s="1283"/>
      <c r="O163" s="1280"/>
      <c r="P163" s="184"/>
      <c r="Q163" s="94"/>
      <c r="R163" s="139" t="str">
        <f t="shared" si="98"/>
        <v/>
      </c>
      <c r="S163" s="97"/>
      <c r="T163" s="97"/>
      <c r="U163" s="189" t="str">
        <f t="shared" si="99"/>
        <v/>
      </c>
      <c r="V163" s="97"/>
      <c r="W163" s="97"/>
      <c r="X163" s="97"/>
      <c r="Y163" s="140" t="str">
        <f>IFERROR(IF(AND(R162="Probabilidad",R163="Probabilidad"),(AA162-(+AA162*U163)),IF(R163="Probabilidad",(J162-(+J162*U163)),IF(R163="Impacto",AA162,""))),"")</f>
        <v/>
      </c>
      <c r="Z163" s="113" t="str">
        <f t="shared" si="100"/>
        <v/>
      </c>
      <c r="AA163" s="189" t="str">
        <f t="shared" si="101"/>
        <v/>
      </c>
      <c r="AB163" s="113" t="str">
        <f t="shared" si="102"/>
        <v/>
      </c>
      <c r="AC163" s="189" t="str">
        <f>IFERROR(IF(AND(R162="Impacto",R163="Impacto"),(AC162-(+AC162*U163)),IF(AND(R162="Probabilidad",R163="Impacto"),(AC161-(+AC161*U163)),IF(R163="Probabilidad",AC162,""))),"")</f>
        <v/>
      </c>
      <c r="AD163" s="113" t="str">
        <f t="shared" si="103"/>
        <v/>
      </c>
      <c r="AE163" s="1271"/>
      <c r="AF163" s="154"/>
      <c r="AG163" s="155"/>
      <c r="AH163" s="233"/>
      <c r="AI163" s="233"/>
      <c r="AJ163" s="233"/>
      <c r="AK163" s="233"/>
      <c r="AL163" s="233"/>
      <c r="AM163" s="233"/>
      <c r="AN163" s="154"/>
      <c r="AO163" s="154"/>
      <c r="AP163" s="155"/>
      <c r="AQ163" s="163"/>
      <c r="AR163" s="155"/>
      <c r="AS163" s="233"/>
      <c r="AT163" s="233"/>
      <c r="AU163" s="233"/>
      <c r="AV163" s="233"/>
      <c r="AW163" s="233"/>
      <c r="AX163" s="233"/>
      <c r="AY163" s="154"/>
      <c r="AZ163" s="154"/>
      <c r="BA163" s="155"/>
      <c r="BB163" s="154"/>
      <c r="BC163" s="155"/>
      <c r="BD163" s="233"/>
      <c r="BE163" s="233"/>
      <c r="BF163" s="233"/>
      <c r="BG163" s="233"/>
      <c r="BH163" s="233"/>
      <c r="BI163" s="233"/>
      <c r="BJ163" s="154"/>
      <c r="BK163" s="154"/>
      <c r="BL163" s="155"/>
      <c r="BM163" s="184"/>
      <c r="BN163" s="224"/>
      <c r="BO163" s="146"/>
      <c r="BP163" s="184"/>
      <c r="BQ163" s="146"/>
      <c r="BR163" s="146"/>
      <c r="BS163" s="146"/>
      <c r="BT163" s="154"/>
      <c r="BU163" s="155"/>
      <c r="BV163" s="156"/>
      <c r="BW163" s="154"/>
      <c r="BX163" s="154"/>
      <c r="BY163" s="155"/>
      <c r="BZ163" s="155"/>
      <c r="CA163" s="155"/>
      <c r="CB163" s="155"/>
      <c r="CC163" s="154"/>
      <c r="CD163" s="155"/>
      <c r="CE163" s="156"/>
      <c r="CF163" s="154"/>
      <c r="CG163" s="154"/>
      <c r="CH163" s="155"/>
      <c r="CI163" s="155"/>
      <c r="CJ163" s="155"/>
      <c r="CK163" s="155"/>
      <c r="CL163" s="154"/>
      <c r="CM163" s="155"/>
      <c r="CN163" s="156"/>
      <c r="CO163" s="154"/>
      <c r="CP163" s="154"/>
      <c r="CQ163" s="155"/>
      <c r="CR163" s="155"/>
      <c r="CS163" s="155"/>
      <c r="CT163" s="155"/>
    </row>
    <row r="164" spans="1:100" s="148" customFormat="1" ht="38" customHeight="1" thickBot="1">
      <c r="A164" s="1290"/>
      <c r="B164" s="1293"/>
      <c r="C164" s="1278"/>
      <c r="D164" s="1274"/>
      <c r="E164" s="1274"/>
      <c r="F164" s="1274"/>
      <c r="G164" s="1278"/>
      <c r="H164" s="1278"/>
      <c r="I164" s="1281"/>
      <c r="J164" s="1284"/>
      <c r="K164" s="1287"/>
      <c r="L164" s="389">
        <f>IF(NOT(ISERROR(MATCH(K164,_xlfn.ANCHORARRAY(F173),0))),J175&amp;"Por favor no seleccionar los criterios de impacto",K164)</f>
        <v>0</v>
      </c>
      <c r="M164" s="1281"/>
      <c r="N164" s="1284"/>
      <c r="O164" s="1281"/>
      <c r="P164" s="185"/>
      <c r="Q164" s="95"/>
      <c r="R164" s="153" t="str">
        <f t="shared" si="98"/>
        <v/>
      </c>
      <c r="S164" s="150"/>
      <c r="T164" s="150"/>
      <c r="U164" s="187" t="str">
        <f t="shared" si="99"/>
        <v/>
      </c>
      <c r="V164" s="150"/>
      <c r="W164" s="150"/>
      <c r="X164" s="150"/>
      <c r="Y164" s="151" t="str">
        <f>IFERROR(IF(AND(R163="Probabilidad",R164="Probabilidad"),(AA163-(+AA163*U164)),IF(R164="Probabilidad",(J163-(+J163*U164)),IF(R164="Impacto",AA163,""))),"")</f>
        <v/>
      </c>
      <c r="Z164" s="114" t="str">
        <f t="shared" si="100"/>
        <v/>
      </c>
      <c r="AA164" s="187" t="str">
        <f t="shared" si="101"/>
        <v/>
      </c>
      <c r="AB164" s="114" t="str">
        <f t="shared" si="102"/>
        <v/>
      </c>
      <c r="AC164" s="187" t="str">
        <f>IFERROR(IF(AND(R163="Impacto",R164="Impacto"),(AC163-(+AC163*U164)),IF(AND(R163="Probabilidad",R164="Impacto"),(AC162-(+AC162*U164)),IF(R164="Probabilidad",AC163,""))),"")</f>
        <v/>
      </c>
      <c r="AD164" s="114" t="str">
        <f t="shared" si="103"/>
        <v/>
      </c>
      <c r="AE164" s="1272"/>
      <c r="AF164" s="154"/>
      <c r="AG164" s="155"/>
      <c r="AH164" s="233"/>
      <c r="AI164" s="233"/>
      <c r="AJ164" s="233"/>
      <c r="AK164" s="233"/>
      <c r="AL164" s="233"/>
      <c r="AM164" s="233"/>
      <c r="AN164" s="154"/>
      <c r="AO164" s="154"/>
      <c r="AP164" s="155"/>
      <c r="AQ164" s="163"/>
      <c r="AR164" s="155"/>
      <c r="AS164" s="233"/>
      <c r="AT164" s="233"/>
      <c r="AU164" s="233"/>
      <c r="AV164" s="233"/>
      <c r="AW164" s="233"/>
      <c r="AX164" s="233"/>
      <c r="AY164" s="154"/>
      <c r="AZ164" s="154"/>
      <c r="BA164" s="155"/>
      <c r="BB164" s="154"/>
      <c r="BC164" s="155"/>
      <c r="BD164" s="233"/>
      <c r="BE164" s="233"/>
      <c r="BF164" s="233"/>
      <c r="BG164" s="233"/>
      <c r="BH164" s="233"/>
      <c r="BI164" s="233"/>
      <c r="BJ164" s="154"/>
      <c r="BK164" s="154"/>
      <c r="BL164" s="155"/>
      <c r="BM164" s="184"/>
      <c r="BN164" s="224"/>
      <c r="BO164" s="146"/>
      <c r="BP164" s="184"/>
      <c r="BQ164" s="146"/>
      <c r="BR164" s="146"/>
      <c r="BS164" s="146"/>
      <c r="BT164" s="154"/>
      <c r="BU164" s="155"/>
      <c r="BV164" s="156"/>
      <c r="BW164" s="154"/>
      <c r="BX164" s="154"/>
      <c r="BY164" s="155"/>
      <c r="BZ164" s="155"/>
      <c r="CA164" s="155"/>
      <c r="CB164" s="155"/>
      <c r="CC164" s="154"/>
      <c r="CD164" s="155"/>
      <c r="CE164" s="156"/>
      <c r="CF164" s="154"/>
      <c r="CG164" s="154"/>
      <c r="CH164" s="155"/>
      <c r="CI164" s="155"/>
      <c r="CJ164" s="155"/>
      <c r="CK164" s="155"/>
      <c r="CL164" s="154"/>
      <c r="CM164" s="155"/>
      <c r="CN164" s="156"/>
      <c r="CO164" s="154"/>
      <c r="CP164" s="154"/>
      <c r="CQ164" s="155"/>
      <c r="CR164" s="155"/>
      <c r="CS164" s="155"/>
      <c r="CT164" s="155"/>
    </row>
    <row r="165" spans="1:100" s="148" customFormat="1" ht="160" customHeight="1">
      <c r="A165" s="1288">
        <v>12</v>
      </c>
      <c r="B165" s="1291" t="s">
        <v>155</v>
      </c>
      <c r="C165" s="1276" t="s">
        <v>365</v>
      </c>
      <c r="D165" s="1314" t="s">
        <v>1182</v>
      </c>
      <c r="E165" s="1314" t="s">
        <v>1183</v>
      </c>
      <c r="F165" s="1314" t="s">
        <v>1184</v>
      </c>
      <c r="G165" s="1276" t="s">
        <v>286</v>
      </c>
      <c r="H165" s="1276">
        <v>450</v>
      </c>
      <c r="I165" s="1279" t="str">
        <f>IF(H165&lt;=0,"",IF(H165&lt;=2,"Muy Baja",IF(H165&lt;=24,"Baja",IF(H165&lt;=500,"Media",IF(H165&lt;=5000,"Alta","Muy Alta")))))</f>
        <v>Media</v>
      </c>
      <c r="J165" s="1282">
        <f>IF(I165="","",IF(I165="Muy Baja",0.2,IF(I165="Baja",0.4,IF(I165="Media",0.6,IF(I165="Alta",0.8,IF(I165="Muy Alta",1,))))))</f>
        <v>0.6</v>
      </c>
      <c r="K165" s="1285" t="s">
        <v>313</v>
      </c>
      <c r="L165" s="387" t="str">
        <f>IF(NOT(ISERROR(MATCH(K165,'[3]Tabla Impacto'!$B$221:$B$223,0))),'[3]Tabla Impacto'!$F$223&amp;"Por favor no seleccionar los criterios de impacto(Afectación Económica o presupuestal y Pérdida Reputacional)",K165)</f>
        <v xml:space="preserve">     El riesgo afecta la imagen de la entidad a nivel nacional, con efecto publicitarios sostenible a nivel país</v>
      </c>
      <c r="M165" s="1279" t="str">
        <f>IF(OR(K165='Tabla Impacto'!$C$11,K165='Tabla Impacto'!$D$11),"Leve",IF(OR(K165='Tabla Impacto'!$C$12,K165='Tabla Impacto'!$D$12),"Menor",IF(OR(K165='Tabla Impacto'!$C$13,K165='Tabla Impacto'!$D$13),"Moderado",IF(OR(K165='Tabla Impacto'!$C$14,K165='Tabla Impacto'!$D$14),"Mayor",IF(OR(K165='Tabla Impacto'!$C$15,K165='Tabla Impacto'!$D$15),"Catastrófico","")))))</f>
        <v>Catastrófico</v>
      </c>
      <c r="N165" s="1282">
        <f>IF(M165="","",IF(M165="Leve",0.2,IF(M165="Menor",0.4,IF(M165="Moderado",0.6,IF(M165="Mayor",0.8,IF(M165="Catastrófico",1,))))))</f>
        <v>1</v>
      </c>
      <c r="O165" s="1279" t="str">
        <f>IF(OR(AND(I165="Muy Baja",M165="Leve"),AND(I165="Muy Baja",M165="Menor"),AND(I165="Baja",M165="Leve")),"Bajo",IF(OR(AND(I165="Muy baja",M165="Moderado"),AND(I165="Baja",M165="Menor"),AND(I165="Baja",M165="Moderado"),AND(I165="Media",M165="Leve"),AND(I165="Media",M165="Menor"),AND(I165="Media",M165="Moderado"),AND(I165="Alta",M165="Leve"),AND(I165="Alta",M165="Menor")),"Moderado",IF(OR(AND(I165="Muy Baja",M165="Mayor"),AND(I165="Baja",M165="Mayor"),AND(I165="Media",M165="Mayor"),AND(I165="Alta",M165="Moderado"),AND(I165="Alta",M165="Mayor"),AND(I165="Muy Alta",M165="Leve"),AND(I165="Muy Alta",M165="Menor"),AND(I165="Muy Alta",M165="Moderado"),AND(I165="Muy Alta",M165="Mayor")),"Alto",IF(OR(AND(I165="Muy Baja",M165="Catastrófico"),AND(I165="Baja",M165="Catastrófico"),AND(I165="Media",M165="Catastrófico"),AND(I165="Alta",M165="Catastrófico"),AND(I165="Muy Alta",M165="Catastrófico")),"Extremo",""))))</f>
        <v>Extremo</v>
      </c>
      <c r="P165" s="371">
        <v>1</v>
      </c>
      <c r="Q165" s="274" t="s">
        <v>2095</v>
      </c>
      <c r="R165" s="139" t="str">
        <f t="shared" si="98"/>
        <v>Probabilidad</v>
      </c>
      <c r="S165" s="97" t="s">
        <v>145</v>
      </c>
      <c r="T165" s="97" t="s">
        <v>316</v>
      </c>
      <c r="U165" s="189" t="str">
        <f t="shared" si="99"/>
        <v>30%</v>
      </c>
      <c r="V165" s="97" t="s">
        <v>317</v>
      </c>
      <c r="W165" s="97" t="s">
        <v>318</v>
      </c>
      <c r="X165" s="97" t="s">
        <v>319</v>
      </c>
      <c r="Y165" s="140">
        <f>IFERROR(IF(R165="Probabilidad",(J165-(+J165*U165)),IF(R165="Impacto",J165,"")),"")</f>
        <v>0.42</v>
      </c>
      <c r="Z165" s="113" t="str">
        <f t="shared" si="100"/>
        <v>Media</v>
      </c>
      <c r="AA165" s="189">
        <f t="shared" si="101"/>
        <v>0.42</v>
      </c>
      <c r="AB165" s="113" t="str">
        <f t="shared" si="102"/>
        <v>Catastrófico</v>
      </c>
      <c r="AC165" s="189">
        <f>IFERROR(IF(R165="Impacto",(N165-(+N165*U165)),IF(R165="Probabilidad",N165,"")),"")</f>
        <v>1</v>
      </c>
      <c r="AD165" s="113" t="str">
        <f t="shared" si="103"/>
        <v>Extremo</v>
      </c>
      <c r="AE165" s="1270" t="s">
        <v>345</v>
      </c>
      <c r="AF165" s="758" t="s">
        <v>2610</v>
      </c>
      <c r="AG165" s="756" t="s">
        <v>2612</v>
      </c>
      <c r="AH165" s="233"/>
      <c r="AI165" s="233" t="s">
        <v>2343</v>
      </c>
      <c r="AJ165" s="228" t="s">
        <v>2607</v>
      </c>
      <c r="AK165" s="233"/>
      <c r="AL165" s="233" t="s">
        <v>2343</v>
      </c>
      <c r="AM165" s="228" t="s">
        <v>2608</v>
      </c>
      <c r="AN165" s="141"/>
      <c r="AO165" s="141"/>
      <c r="AP165" s="142"/>
      <c r="AQ165" s="163" t="s">
        <v>3612</v>
      </c>
      <c r="AR165" s="155" t="s">
        <v>3608</v>
      </c>
      <c r="AS165" s="871"/>
      <c r="AT165" s="871" t="s">
        <v>2343</v>
      </c>
      <c r="AU165" s="566" t="s">
        <v>2607</v>
      </c>
      <c r="AV165" s="871"/>
      <c r="AW165" s="871" t="s">
        <v>2343</v>
      </c>
      <c r="AX165" s="566" t="s">
        <v>2608</v>
      </c>
      <c r="AY165" s="681" t="s">
        <v>2343</v>
      </c>
      <c r="AZ165" s="141"/>
      <c r="BA165" s="155" t="s">
        <v>3266</v>
      </c>
      <c r="BB165" s="141"/>
      <c r="BC165" s="142"/>
      <c r="BD165" s="233"/>
      <c r="BE165" s="233"/>
      <c r="BF165" s="233"/>
      <c r="BG165" s="233"/>
      <c r="BH165" s="233"/>
      <c r="BI165" s="233"/>
      <c r="BJ165" s="141"/>
      <c r="BK165" s="141"/>
      <c r="BL165" s="142"/>
      <c r="BM165" s="274" t="s">
        <v>1185</v>
      </c>
      <c r="BN165" s="372">
        <v>0.4</v>
      </c>
      <c r="BO165" s="371" t="s">
        <v>1186</v>
      </c>
      <c r="BP165" s="371" t="s">
        <v>1187</v>
      </c>
      <c r="BQ165" s="373">
        <v>44927</v>
      </c>
      <c r="BR165" s="373">
        <v>45260</v>
      </c>
      <c r="BS165" s="374">
        <v>2</v>
      </c>
      <c r="BT165" s="790" t="s">
        <v>2599</v>
      </c>
      <c r="BU165" s="756" t="s">
        <v>2614</v>
      </c>
      <c r="BV165" s="736" t="s">
        <v>2615</v>
      </c>
      <c r="BW165" s="141"/>
      <c r="BX165" s="141"/>
      <c r="BY165" s="142"/>
      <c r="BZ165" s="142"/>
      <c r="CA165" s="142"/>
      <c r="CB165" s="142"/>
      <c r="CC165" s="163" t="s">
        <v>3263</v>
      </c>
      <c r="CD165" s="155" t="s">
        <v>3609</v>
      </c>
      <c r="CE165" s="858" t="s">
        <v>3268</v>
      </c>
      <c r="CF165" s="681" t="s">
        <v>2343</v>
      </c>
      <c r="CG165" s="681"/>
      <c r="CH165" s="155" t="s">
        <v>3269</v>
      </c>
      <c r="CI165" s="142"/>
      <c r="CJ165" s="142"/>
      <c r="CK165" s="142"/>
      <c r="CL165" s="141"/>
      <c r="CM165" s="142"/>
      <c r="CN165" s="143"/>
      <c r="CO165" s="141"/>
      <c r="CP165" s="141"/>
      <c r="CQ165" s="142"/>
      <c r="CR165" s="142"/>
      <c r="CS165" s="142"/>
      <c r="CT165" s="142"/>
      <c r="CU165" s="147"/>
      <c r="CV165" s="147"/>
    </row>
    <row r="166" spans="1:100" s="148" customFormat="1" ht="280" customHeight="1">
      <c r="A166" s="1289"/>
      <c r="B166" s="1292"/>
      <c r="C166" s="1277"/>
      <c r="D166" s="1274"/>
      <c r="E166" s="1274"/>
      <c r="F166" s="1274"/>
      <c r="G166" s="1277"/>
      <c r="H166" s="1277"/>
      <c r="I166" s="1280"/>
      <c r="J166" s="1283"/>
      <c r="K166" s="1286"/>
      <c r="L166" s="388">
        <f>IF(NOT(ISERROR(MATCH(K166,_xlfn.ANCHORARRAY(F175),0))),J177&amp;"Por favor no seleccionar los criterios de impacto",K166)</f>
        <v>0</v>
      </c>
      <c r="M166" s="1280"/>
      <c r="N166" s="1283"/>
      <c r="O166" s="1280"/>
      <c r="P166" s="371">
        <v>2</v>
      </c>
      <c r="Q166" s="274" t="s">
        <v>2094</v>
      </c>
      <c r="R166" s="139" t="str">
        <f t="shared" si="98"/>
        <v>Probabilidad</v>
      </c>
      <c r="S166" s="97" t="s">
        <v>100</v>
      </c>
      <c r="T166" s="97" t="s">
        <v>316</v>
      </c>
      <c r="U166" s="189" t="str">
        <f t="shared" si="99"/>
        <v>40%</v>
      </c>
      <c r="V166" s="97" t="s">
        <v>317</v>
      </c>
      <c r="W166" s="97" t="s">
        <v>318</v>
      </c>
      <c r="X166" s="97" t="s">
        <v>319</v>
      </c>
      <c r="Y166" s="140">
        <f>IFERROR(IF(AND(R165="Probabilidad",R166="Probabilidad"),(AA165-(+AA165*U166)),IF(R166="Probabilidad",(J165-(+J165*U166)),IF(R166="Impacto",AA165,""))),"")</f>
        <v>0.252</v>
      </c>
      <c r="Z166" s="113" t="str">
        <f t="shared" si="100"/>
        <v>Baja</v>
      </c>
      <c r="AA166" s="189">
        <f t="shared" si="101"/>
        <v>0.252</v>
      </c>
      <c r="AB166" s="113" t="str">
        <f t="shared" si="102"/>
        <v>Catastrófico</v>
      </c>
      <c r="AC166" s="189">
        <f>IFERROR(IF(AND(R165="Impacto",R166="Impacto"),(AC165-(+AC165*U166)),IF(R166="Impacto",($N$141-(+$N$141*U166)),IF(R166="Probabilidad",AC165,""))),"")</f>
        <v>1</v>
      </c>
      <c r="AD166" s="113" t="str">
        <f t="shared" si="103"/>
        <v>Extremo</v>
      </c>
      <c r="AE166" s="1271"/>
      <c r="AF166" s="758" t="s">
        <v>2610</v>
      </c>
      <c r="AG166" s="760" t="s">
        <v>2611</v>
      </c>
      <c r="AH166" s="233"/>
      <c r="AI166" s="233" t="s">
        <v>2343</v>
      </c>
      <c r="AJ166" s="228" t="s">
        <v>2609</v>
      </c>
      <c r="AK166" s="233"/>
      <c r="AL166" s="233"/>
      <c r="AM166" s="228"/>
      <c r="AN166" s="154"/>
      <c r="AO166" s="154"/>
      <c r="AP166" s="155"/>
      <c r="AQ166" s="681" t="s">
        <v>3263</v>
      </c>
      <c r="AR166" s="155" t="s">
        <v>3264</v>
      </c>
      <c r="AS166" s="233"/>
      <c r="AT166" s="871" t="s">
        <v>2343</v>
      </c>
      <c r="AU166" s="566" t="s">
        <v>2609</v>
      </c>
      <c r="AV166" s="871"/>
      <c r="AW166" s="871"/>
      <c r="AX166" s="236"/>
      <c r="AY166" s="163" t="s">
        <v>2343</v>
      </c>
      <c r="AZ166" s="154"/>
      <c r="BA166" s="155" t="s">
        <v>3267</v>
      </c>
      <c r="BB166" s="154"/>
      <c r="BC166" s="155"/>
      <c r="BD166" s="233"/>
      <c r="BE166" s="233"/>
      <c r="BF166" s="233"/>
      <c r="BG166" s="233"/>
      <c r="BH166" s="233"/>
      <c r="BI166" s="233"/>
      <c r="BJ166" s="154"/>
      <c r="BK166" s="154"/>
      <c r="BL166" s="155"/>
      <c r="BM166" s="274" t="s">
        <v>1188</v>
      </c>
      <c r="BN166" s="372">
        <v>0.6</v>
      </c>
      <c r="BO166" s="371" t="s">
        <v>1189</v>
      </c>
      <c r="BP166" s="371" t="s">
        <v>1187</v>
      </c>
      <c r="BQ166" s="373">
        <v>44927</v>
      </c>
      <c r="BR166" s="373">
        <v>45260</v>
      </c>
      <c r="BS166" s="372">
        <v>1</v>
      </c>
      <c r="BT166" s="758" t="s">
        <v>2610</v>
      </c>
      <c r="BU166" s="760" t="s">
        <v>2616</v>
      </c>
      <c r="BV166" s="792" t="s">
        <v>2615</v>
      </c>
      <c r="BW166" s="154"/>
      <c r="BX166" s="154"/>
      <c r="BY166" s="155"/>
      <c r="BZ166" s="155"/>
      <c r="CA166" s="155"/>
      <c r="CB166" s="155"/>
      <c r="CC166" s="163" t="s">
        <v>3263</v>
      </c>
      <c r="CD166" s="155" t="s">
        <v>3610</v>
      </c>
      <c r="CE166" s="858" t="s">
        <v>3268</v>
      </c>
      <c r="CF166" s="163" t="s">
        <v>2343</v>
      </c>
      <c r="CG166" s="163"/>
      <c r="CH166" s="155" t="s">
        <v>3269</v>
      </c>
      <c r="CI166" s="155"/>
      <c r="CJ166" s="155"/>
      <c r="CK166" s="155"/>
      <c r="CL166" s="154"/>
      <c r="CM166" s="155"/>
      <c r="CN166" s="156"/>
      <c r="CO166" s="154"/>
      <c r="CP166" s="154"/>
      <c r="CQ166" s="155"/>
      <c r="CR166" s="155"/>
      <c r="CS166" s="155"/>
      <c r="CT166" s="155"/>
    </row>
    <row r="167" spans="1:100" s="148" customFormat="1" ht="160" customHeight="1">
      <c r="A167" s="1289"/>
      <c r="B167" s="1292"/>
      <c r="C167" s="1277"/>
      <c r="D167" s="1274"/>
      <c r="E167" s="1274"/>
      <c r="F167" s="1274"/>
      <c r="G167" s="1277"/>
      <c r="H167" s="1277"/>
      <c r="I167" s="1280"/>
      <c r="J167" s="1283"/>
      <c r="K167" s="1286"/>
      <c r="L167" s="388">
        <f>IF(NOT(ISERROR(MATCH(K167,_xlfn.ANCHORARRAY(F176),0))),J178&amp;"Por favor no seleccionar los criterios de impacto",K167)</f>
        <v>0</v>
      </c>
      <c r="M167" s="1280"/>
      <c r="N167" s="1283"/>
      <c r="O167" s="1280"/>
      <c r="P167" s="371">
        <v>3</v>
      </c>
      <c r="Q167" s="274" t="s">
        <v>2096</v>
      </c>
      <c r="R167" s="139" t="str">
        <f t="shared" si="98"/>
        <v>Impacto</v>
      </c>
      <c r="S167" s="97" t="s">
        <v>327</v>
      </c>
      <c r="T167" s="97" t="s">
        <v>316</v>
      </c>
      <c r="U167" s="189" t="str">
        <f t="shared" si="99"/>
        <v>25%</v>
      </c>
      <c r="V167" s="97" t="s">
        <v>317</v>
      </c>
      <c r="W167" s="97" t="s">
        <v>318</v>
      </c>
      <c r="X167" s="97" t="s">
        <v>319</v>
      </c>
      <c r="Y167" s="140">
        <f>IFERROR(IF(AND(R166="Probabilidad",R167="Probabilidad"),(AA166-(+AA166*U167)),IF(R167="Probabilidad",(J166-(+J166*U167)),IF(R167="Impacto",AA166,""))),"")</f>
        <v>0.252</v>
      </c>
      <c r="Z167" s="113" t="str">
        <f t="shared" si="100"/>
        <v>Baja</v>
      </c>
      <c r="AA167" s="189">
        <f t="shared" si="101"/>
        <v>0.252</v>
      </c>
      <c r="AB167" s="113" t="str">
        <f t="shared" si="102"/>
        <v>Mayor</v>
      </c>
      <c r="AC167" s="189">
        <f>IFERROR(IF(AND(R166="Impacto",R167="Impacto"),(AC166-(+AC166*U167)),IF(AND(R166="Probabilidad",R167="Impacto"),(AC165-(+AC165*U167)),IF(R167="Probabilidad",AC166,""))),"")</f>
        <v>0.75</v>
      </c>
      <c r="AD167" s="113" t="str">
        <f t="shared" si="103"/>
        <v>Alto</v>
      </c>
      <c r="AE167" s="1271"/>
      <c r="AF167" s="758" t="s">
        <v>2610</v>
      </c>
      <c r="AG167" s="760" t="s">
        <v>2613</v>
      </c>
      <c r="AH167" s="233"/>
      <c r="AI167" s="233" t="s">
        <v>2343</v>
      </c>
      <c r="AJ167" s="233"/>
      <c r="AK167" s="233"/>
      <c r="AL167" s="233"/>
      <c r="AM167" s="233"/>
      <c r="AN167" s="154"/>
      <c r="AO167" s="154"/>
      <c r="AP167" s="155"/>
      <c r="AQ167" s="681" t="s">
        <v>3263</v>
      </c>
      <c r="AR167" s="155" t="s">
        <v>3265</v>
      </c>
      <c r="AS167" s="233"/>
      <c r="AT167" s="233"/>
      <c r="AU167" s="233"/>
      <c r="AV167" s="233"/>
      <c r="AW167" s="233"/>
      <c r="AX167" s="233"/>
      <c r="AY167" s="154"/>
      <c r="AZ167" s="154"/>
      <c r="BA167" s="155"/>
      <c r="BB167" s="154"/>
      <c r="BC167" s="155"/>
      <c r="BD167" s="233"/>
      <c r="BE167" s="233"/>
      <c r="BF167" s="233"/>
      <c r="BG167" s="233"/>
      <c r="BH167" s="233"/>
      <c r="BI167" s="233"/>
      <c r="BJ167" s="154"/>
      <c r="BK167" s="154"/>
      <c r="BL167" s="155"/>
      <c r="BM167" s="184"/>
      <c r="BN167" s="224"/>
      <c r="BO167" s="146"/>
      <c r="BP167" s="184"/>
      <c r="BQ167" s="146"/>
      <c r="BR167" s="146"/>
      <c r="BS167" s="146"/>
      <c r="BT167" s="154"/>
      <c r="BU167" s="155"/>
      <c r="BV167" s="156"/>
      <c r="BW167" s="154"/>
      <c r="BX167" s="154"/>
      <c r="BY167" s="155"/>
      <c r="BZ167" s="155"/>
      <c r="CA167" s="155"/>
      <c r="CB167" s="155"/>
      <c r="CC167" s="154"/>
      <c r="CD167" s="155"/>
      <c r="CE167" s="156"/>
      <c r="CF167" s="154"/>
      <c r="CG167" s="154"/>
      <c r="CH167" s="155"/>
      <c r="CI167" s="155"/>
      <c r="CJ167" s="155"/>
      <c r="CK167" s="155"/>
      <c r="CL167" s="154"/>
      <c r="CM167" s="155"/>
      <c r="CN167" s="156"/>
      <c r="CO167" s="154"/>
      <c r="CP167" s="154"/>
      <c r="CQ167" s="155"/>
      <c r="CR167" s="155"/>
      <c r="CS167" s="155"/>
      <c r="CT167" s="155"/>
    </row>
    <row r="168" spans="1:100" s="148" customFormat="1" ht="27" customHeight="1">
      <c r="A168" s="1289"/>
      <c r="B168" s="1292"/>
      <c r="C168" s="1277"/>
      <c r="D168" s="1274"/>
      <c r="E168" s="1274"/>
      <c r="F168" s="1274"/>
      <c r="G168" s="1277"/>
      <c r="H168" s="1277"/>
      <c r="I168" s="1280"/>
      <c r="J168" s="1283"/>
      <c r="K168" s="1286"/>
      <c r="L168" s="388">
        <f>IF(NOT(ISERROR(MATCH(K168,_xlfn.ANCHORARRAY(F177),0))),J179&amp;"Por favor no seleccionar los criterios de impacto",K168)</f>
        <v>0</v>
      </c>
      <c r="M168" s="1280"/>
      <c r="N168" s="1283"/>
      <c r="O168" s="1280"/>
      <c r="P168" s="184"/>
      <c r="Q168" s="94"/>
      <c r="R168" s="139" t="str">
        <f t="shared" si="98"/>
        <v/>
      </c>
      <c r="S168" s="97"/>
      <c r="T168" s="97"/>
      <c r="U168" s="189" t="str">
        <f t="shared" si="99"/>
        <v/>
      </c>
      <c r="V168" s="97"/>
      <c r="W168" s="97"/>
      <c r="X168" s="97"/>
      <c r="Y168" s="140" t="str">
        <f>IFERROR(IF(AND(R167="Probabilidad",R168="Probabilidad"),(AA167-(+AA167*U168)),IF(R168="Probabilidad",(J167-(+J167*U168)),IF(R168="Impacto",AA167,""))),"")</f>
        <v/>
      </c>
      <c r="Z168" s="113" t="str">
        <f t="shared" si="100"/>
        <v/>
      </c>
      <c r="AA168" s="189" t="str">
        <f t="shared" si="101"/>
        <v/>
      </c>
      <c r="AB168" s="113" t="str">
        <f t="shared" si="102"/>
        <v/>
      </c>
      <c r="AC168" s="189" t="str">
        <f>IFERROR(IF(AND(R167="Impacto",R168="Impacto"),(AC167-(+AC167*U168)),IF(AND(R167="Probabilidad",R168="Impacto"),(AC166-(+AC166*U168)),IF(R168="Probabilidad",AC167,""))),"")</f>
        <v/>
      </c>
      <c r="AD168" s="113" t="str">
        <f t="shared" si="103"/>
        <v/>
      </c>
      <c r="AE168" s="1271"/>
      <c r="AF168" s="154"/>
      <c r="AG168" s="155"/>
      <c r="AH168" s="233"/>
      <c r="AI168" s="233"/>
      <c r="AJ168" s="233"/>
      <c r="AK168" s="233"/>
      <c r="AL168" s="233"/>
      <c r="AM168" s="233"/>
      <c r="AN168" s="154"/>
      <c r="AO168" s="154"/>
      <c r="AP168" s="155"/>
      <c r="AQ168" s="163"/>
      <c r="AR168" s="155"/>
      <c r="AS168" s="233"/>
      <c r="AT168" s="233"/>
      <c r="AU168" s="233"/>
      <c r="AV168" s="233"/>
      <c r="AW168" s="233"/>
      <c r="AX168" s="233"/>
      <c r="AY168" s="154"/>
      <c r="AZ168" s="154"/>
      <c r="BA168" s="155"/>
      <c r="BB168" s="154"/>
      <c r="BC168" s="155"/>
      <c r="BD168" s="233"/>
      <c r="BE168" s="233"/>
      <c r="BF168" s="233"/>
      <c r="BG168" s="233"/>
      <c r="BH168" s="233"/>
      <c r="BI168" s="233"/>
      <c r="BJ168" s="154"/>
      <c r="BK168" s="154"/>
      <c r="BL168" s="155"/>
      <c r="BM168" s="184"/>
      <c r="BN168" s="224"/>
      <c r="BO168" s="146"/>
      <c r="BP168" s="184"/>
      <c r="BQ168" s="146"/>
      <c r="BR168" s="146"/>
      <c r="BS168" s="146"/>
      <c r="BT168" s="154"/>
      <c r="BU168" s="155"/>
      <c r="BV168" s="156"/>
      <c r="BW168" s="154"/>
      <c r="BX168" s="154"/>
      <c r="BY168" s="155"/>
      <c r="BZ168" s="155"/>
      <c r="CA168" s="155"/>
      <c r="CB168" s="155"/>
      <c r="CC168" s="154"/>
      <c r="CD168" s="155"/>
      <c r="CE168" s="156"/>
      <c r="CF168" s="154"/>
      <c r="CG168" s="154"/>
      <c r="CH168" s="155"/>
      <c r="CI168" s="155"/>
      <c r="CJ168" s="155"/>
      <c r="CK168" s="155"/>
      <c r="CL168" s="154"/>
      <c r="CM168" s="155"/>
      <c r="CN168" s="156"/>
      <c r="CO168" s="154"/>
      <c r="CP168" s="154"/>
      <c r="CQ168" s="155"/>
      <c r="CR168" s="155"/>
      <c r="CS168" s="155"/>
      <c r="CT168" s="155"/>
    </row>
    <row r="169" spans="1:100" s="148" customFormat="1" ht="27" customHeight="1">
      <c r="A169" s="1289"/>
      <c r="B169" s="1292"/>
      <c r="C169" s="1277"/>
      <c r="D169" s="1274"/>
      <c r="E169" s="1274"/>
      <c r="F169" s="1274"/>
      <c r="G169" s="1277"/>
      <c r="H169" s="1277"/>
      <c r="I169" s="1280"/>
      <c r="J169" s="1283"/>
      <c r="K169" s="1286"/>
      <c r="L169" s="388">
        <f>IF(NOT(ISERROR(MATCH(K169,_xlfn.ANCHORARRAY(F178),0))),J180&amp;"Por favor no seleccionar los criterios de impacto",K169)</f>
        <v>0</v>
      </c>
      <c r="M169" s="1280"/>
      <c r="N169" s="1283"/>
      <c r="O169" s="1280"/>
      <c r="P169" s="184"/>
      <c r="Q169" s="94"/>
      <c r="R169" s="139" t="str">
        <f t="shared" si="98"/>
        <v/>
      </c>
      <c r="S169" s="97"/>
      <c r="T169" s="97"/>
      <c r="U169" s="189" t="str">
        <f t="shared" si="99"/>
        <v/>
      </c>
      <c r="V169" s="97"/>
      <c r="W169" s="97"/>
      <c r="X169" s="97"/>
      <c r="Y169" s="140" t="str">
        <f>IFERROR(IF(AND(R168="Probabilidad",R169="Probabilidad"),(AA168-(+AA168*U169)),IF(R169="Probabilidad",(J168-(+J168*U169)),IF(R169="Impacto",AA168,""))),"")</f>
        <v/>
      </c>
      <c r="Z169" s="113" t="str">
        <f t="shared" si="100"/>
        <v/>
      </c>
      <c r="AA169" s="189" t="str">
        <f t="shared" si="101"/>
        <v/>
      </c>
      <c r="AB169" s="113" t="str">
        <f t="shared" si="102"/>
        <v/>
      </c>
      <c r="AC169" s="189" t="str">
        <f>IFERROR(IF(AND(R168="Impacto",R169="Impacto"),(AC168-(+AC168*U169)),IF(AND(R168="Probabilidad",R169="Impacto"),(AC167-(+AC167*U169)),IF(R169="Probabilidad",AC168,""))),"")</f>
        <v/>
      </c>
      <c r="AD169" s="113" t="str">
        <f t="shared" si="103"/>
        <v/>
      </c>
      <c r="AE169" s="1271"/>
      <c r="AF169" s="154"/>
      <c r="AG169" s="155"/>
      <c r="AH169" s="233"/>
      <c r="AI169" s="233"/>
      <c r="AJ169" s="233"/>
      <c r="AK169" s="233"/>
      <c r="AL169" s="233"/>
      <c r="AM169" s="233"/>
      <c r="AN169" s="154"/>
      <c r="AO169" s="154"/>
      <c r="AP169" s="155"/>
      <c r="AQ169" s="163"/>
      <c r="AR169" s="155"/>
      <c r="AS169" s="233"/>
      <c r="AT169" s="233"/>
      <c r="AU169" s="233"/>
      <c r="AV169" s="233"/>
      <c r="AW169" s="233"/>
      <c r="AX169" s="233"/>
      <c r="AY169" s="154"/>
      <c r="AZ169" s="154"/>
      <c r="BA169" s="155"/>
      <c r="BB169" s="154"/>
      <c r="BC169" s="155"/>
      <c r="BD169" s="233"/>
      <c r="BE169" s="233"/>
      <c r="BF169" s="233"/>
      <c r="BG169" s="233"/>
      <c r="BH169" s="233"/>
      <c r="BI169" s="233"/>
      <c r="BJ169" s="154"/>
      <c r="BK169" s="154"/>
      <c r="BL169" s="155"/>
      <c r="BM169" s="184"/>
      <c r="BN169" s="224"/>
      <c r="BO169" s="146"/>
      <c r="BP169" s="184"/>
      <c r="BQ169" s="146"/>
      <c r="BR169" s="146"/>
      <c r="BS169" s="146"/>
      <c r="BT169" s="154"/>
      <c r="BU169" s="155"/>
      <c r="BV169" s="156"/>
      <c r="BW169" s="154"/>
      <c r="BX169" s="154"/>
      <c r="BY169" s="155"/>
      <c r="BZ169" s="155"/>
      <c r="CA169" s="155"/>
      <c r="CB169" s="155"/>
      <c r="CC169" s="154"/>
      <c r="CD169" s="155"/>
      <c r="CE169" s="156"/>
      <c r="CF169" s="154"/>
      <c r="CG169" s="154"/>
      <c r="CH169" s="155"/>
      <c r="CI169" s="155"/>
      <c r="CJ169" s="155"/>
      <c r="CK169" s="155"/>
      <c r="CL169" s="154"/>
      <c r="CM169" s="155"/>
      <c r="CN169" s="156"/>
      <c r="CO169" s="154"/>
      <c r="CP169" s="154"/>
      <c r="CQ169" s="155"/>
      <c r="CR169" s="155"/>
      <c r="CS169" s="155"/>
      <c r="CT169" s="155"/>
    </row>
    <row r="170" spans="1:100" s="148" customFormat="1" ht="27" customHeight="1" thickBot="1">
      <c r="A170" s="1290"/>
      <c r="B170" s="1293"/>
      <c r="C170" s="1278"/>
      <c r="D170" s="1274"/>
      <c r="E170" s="1274"/>
      <c r="F170" s="1274"/>
      <c r="G170" s="1278"/>
      <c r="H170" s="1278"/>
      <c r="I170" s="1281"/>
      <c r="J170" s="1284"/>
      <c r="K170" s="1287"/>
      <c r="L170" s="389">
        <f>IF(NOT(ISERROR(MATCH(K170,_xlfn.ANCHORARRAY(F179),0))),J181&amp;"Por favor no seleccionar los criterios de impacto",K170)</f>
        <v>0</v>
      </c>
      <c r="M170" s="1281"/>
      <c r="N170" s="1284"/>
      <c r="O170" s="1281"/>
      <c r="P170" s="185"/>
      <c r="Q170" s="95"/>
      <c r="R170" s="153" t="str">
        <f t="shared" si="98"/>
        <v/>
      </c>
      <c r="S170" s="150"/>
      <c r="T170" s="150"/>
      <c r="U170" s="187" t="str">
        <f t="shared" si="99"/>
        <v/>
      </c>
      <c r="V170" s="150"/>
      <c r="W170" s="150"/>
      <c r="X170" s="150"/>
      <c r="Y170" s="151" t="str">
        <f>IFERROR(IF(AND(R169="Probabilidad",R170="Probabilidad"),(AA169-(+AA169*U170)),IF(R170="Probabilidad",(J169-(+J169*U170)),IF(R170="Impacto",AA169,""))),"")</f>
        <v/>
      </c>
      <c r="Z170" s="114" t="str">
        <f t="shared" si="100"/>
        <v/>
      </c>
      <c r="AA170" s="187" t="str">
        <f t="shared" si="101"/>
        <v/>
      </c>
      <c r="AB170" s="114" t="str">
        <f t="shared" si="102"/>
        <v/>
      </c>
      <c r="AC170" s="187" t="str">
        <f>IFERROR(IF(AND(R169="Impacto",R170="Impacto"),(AC169-(+AC169*U170)),IF(AND(R169="Probabilidad",R170="Impacto"),(AC168-(+AC168*U170)),IF(R170="Probabilidad",AC169,""))),"")</f>
        <v/>
      </c>
      <c r="AD170" s="114" t="str">
        <f t="shared" si="103"/>
        <v/>
      </c>
      <c r="AE170" s="1272"/>
      <c r="AF170" s="154"/>
      <c r="AG170" s="155"/>
      <c r="AH170" s="233"/>
      <c r="AI170" s="233"/>
      <c r="AJ170" s="233"/>
      <c r="AK170" s="233"/>
      <c r="AL170" s="233"/>
      <c r="AM170" s="233"/>
      <c r="AN170" s="154"/>
      <c r="AO170" s="154"/>
      <c r="AP170" s="155"/>
      <c r="AQ170" s="163"/>
      <c r="AR170" s="155"/>
      <c r="AS170" s="233"/>
      <c r="AT170" s="233"/>
      <c r="AU170" s="233"/>
      <c r="AV170" s="233"/>
      <c r="AW170" s="233"/>
      <c r="AX170" s="233"/>
      <c r="AY170" s="154"/>
      <c r="AZ170" s="154"/>
      <c r="BA170" s="155"/>
      <c r="BB170" s="154"/>
      <c r="BC170" s="155"/>
      <c r="BD170" s="233"/>
      <c r="BE170" s="233"/>
      <c r="BF170" s="233"/>
      <c r="BG170" s="233"/>
      <c r="BH170" s="233"/>
      <c r="BI170" s="233"/>
      <c r="BJ170" s="154"/>
      <c r="BK170" s="154"/>
      <c r="BL170" s="155"/>
      <c r="BM170" s="184"/>
      <c r="BN170" s="224"/>
      <c r="BO170" s="146"/>
      <c r="BP170" s="184"/>
      <c r="BQ170" s="146"/>
      <c r="BR170" s="146"/>
      <c r="BS170" s="146"/>
      <c r="BT170" s="154"/>
      <c r="BU170" s="155"/>
      <c r="BV170" s="156"/>
      <c r="BW170" s="154"/>
      <c r="BX170" s="154"/>
      <c r="BY170" s="155"/>
      <c r="BZ170" s="155"/>
      <c r="CA170" s="155"/>
      <c r="CB170" s="155"/>
      <c r="CC170" s="154"/>
      <c r="CD170" s="155"/>
      <c r="CE170" s="156"/>
      <c r="CF170" s="154"/>
      <c r="CG170" s="154"/>
      <c r="CH170" s="155"/>
      <c r="CI170" s="155"/>
      <c r="CJ170" s="155"/>
      <c r="CK170" s="155"/>
      <c r="CL170" s="154"/>
      <c r="CM170" s="155"/>
      <c r="CN170" s="156"/>
      <c r="CO170" s="154"/>
      <c r="CP170" s="154"/>
      <c r="CQ170" s="155"/>
      <c r="CR170" s="155"/>
      <c r="CS170" s="155"/>
      <c r="CT170" s="155"/>
    </row>
    <row r="171" spans="1:100" s="148" customFormat="1" ht="214" customHeight="1">
      <c r="A171" s="1288">
        <v>13</v>
      </c>
      <c r="B171" s="1291" t="s">
        <v>159</v>
      </c>
      <c r="C171" s="1276" t="s">
        <v>281</v>
      </c>
      <c r="D171" s="1314" t="s">
        <v>1190</v>
      </c>
      <c r="E171" s="1314" t="s">
        <v>1191</v>
      </c>
      <c r="F171" s="1314" t="s">
        <v>2132</v>
      </c>
      <c r="G171" s="1276" t="s">
        <v>286</v>
      </c>
      <c r="H171" s="1276">
        <v>50</v>
      </c>
      <c r="I171" s="1279" t="str">
        <f>IF(H171&lt;=0,"",IF(H171&lt;=2,"Muy Baja",IF(H171&lt;=24,"Baja",IF(H171&lt;=500,"Media",IF(H171&lt;=5000,"Alta","Muy Alta")))))</f>
        <v>Media</v>
      </c>
      <c r="J171" s="1282">
        <f>IF(I171="","",IF(I171="Muy Baja",0.2,IF(I171="Baja",0.4,IF(I171="Media",0.6,IF(I171="Alta",0.8,IF(I171="Muy Alta",1,))))))</f>
        <v>0.6</v>
      </c>
      <c r="K171" s="1285" t="s">
        <v>304</v>
      </c>
      <c r="L171" s="387" t="str">
        <f>IF(NOT(ISERROR(MATCH(K171,'[3]Tabla Impacto'!$B$221:$B$223,0))),'[3]Tabla Impacto'!$F$223&amp;"Por favor no seleccionar los criterios de impacto(Afectación Económica o presupuestal y Pérdida Reputacional)",K171)</f>
        <v xml:space="preserve">     Entre 10 y 50 SMLMV </v>
      </c>
      <c r="M171" s="1279" t="str">
        <f>IF(OR(K171='Tabla Impacto'!$C$11,K171='Tabla Impacto'!$D$11),"Leve",IF(OR(K171='Tabla Impacto'!$C$12,K171='Tabla Impacto'!$D$12),"Menor",IF(OR(K171='Tabla Impacto'!$C$13,K171='Tabla Impacto'!$D$13),"Moderado",IF(OR(K171='Tabla Impacto'!$C$14,K171='Tabla Impacto'!$D$14),"Mayor",IF(OR(K171='Tabla Impacto'!$C$15,K171='Tabla Impacto'!$D$15),"Catastrófico","")))))</f>
        <v>Menor</v>
      </c>
      <c r="N171" s="1282">
        <f>IF(M171="","",IF(M171="Leve",0.2,IF(M171="Menor",0.4,IF(M171="Moderado",0.6,IF(M171="Mayor",0.8,IF(M171="Catastrófico",1,))))))</f>
        <v>0.4</v>
      </c>
      <c r="O171" s="1279" t="str">
        <f>IF(OR(AND(I171="Muy Baja",M171="Leve"),AND(I171="Muy Baja",M171="Menor"),AND(I171="Baja",M171="Leve")),"Bajo",IF(OR(AND(I171="Muy baja",M171="Moderado"),AND(I171="Baja",M171="Menor"),AND(I171="Baja",M171="Moderado"),AND(I171="Media",M171="Leve"),AND(I171="Media",M171="Menor"),AND(I171="Media",M171="Moderado"),AND(I171="Alta",M171="Leve"),AND(I171="Alta",M171="Menor")),"Moderado",IF(OR(AND(I171="Muy Baja",M171="Mayor"),AND(I171="Baja",M171="Mayor"),AND(I171="Media",M171="Mayor"),AND(I171="Alta",M171="Moderado"),AND(I171="Alta",M171="Mayor"),AND(I171="Muy Alta",M171="Leve"),AND(I171="Muy Alta",M171="Menor"),AND(I171="Muy Alta",M171="Moderado"),AND(I171="Muy Alta",M171="Mayor")),"Alto",IF(OR(AND(I171="Muy Baja",M171="Catastrófico"),AND(I171="Baja",M171="Catastrófico"),AND(I171="Media",M171="Catastrófico"),AND(I171="Alta",M171="Catastrófico"),AND(I171="Muy Alta",M171="Catastrófico")),"Extremo",""))))</f>
        <v>Moderado</v>
      </c>
      <c r="P171" s="371">
        <v>1</v>
      </c>
      <c r="Q171" s="274" t="s">
        <v>2133</v>
      </c>
      <c r="R171" s="139" t="str">
        <f t="shared" ref="R171:R212" si="104">IF(OR(S171="Preventivo",S171="Detectivo"),"Probabilidad",IF(S171="Correctivo","Impacto",""))</f>
        <v>Probabilidad</v>
      </c>
      <c r="S171" s="97" t="s">
        <v>100</v>
      </c>
      <c r="T171" s="97" t="s">
        <v>316</v>
      </c>
      <c r="U171" s="189" t="str">
        <f t="shared" ref="U171:U212" si="105">IF(AND(S171="Preventivo",T171="Automático"),"50%",IF(AND(S171="Preventivo",T171="Manual"),"40%",IF(AND(S171="Detectivo",T171="Automático"),"40%",IF(AND(S171="Detectivo",T171="Manual"),"30%",IF(AND(S171="Correctivo",T171="Automático"),"35%",IF(AND(S171="Correctivo",T171="Manual"),"25%",""))))))</f>
        <v>40%</v>
      </c>
      <c r="V171" s="97" t="s">
        <v>317</v>
      </c>
      <c r="W171" s="97" t="s">
        <v>318</v>
      </c>
      <c r="X171" s="97" t="s">
        <v>319</v>
      </c>
      <c r="Y171" s="140">
        <f>IFERROR(IF(R171="Probabilidad",(J171-(+J171*U171)),IF(R171="Impacto",J171,"")),"")</f>
        <v>0.36</v>
      </c>
      <c r="Z171" s="113" t="str">
        <f t="shared" ref="Z171:Z212" si="106">IFERROR(IF(Y171="","",IF(Y171&lt;=0.2,"Muy Baja",IF(Y171&lt;=0.4,"Baja",IF(Y171&lt;=0.6,"Media",IF(Y171&lt;=0.8,"Alta","Muy Alta"))))),"")</f>
        <v>Baja</v>
      </c>
      <c r="AA171" s="189">
        <f t="shared" ref="AA171:AA212" si="107">+Y171</f>
        <v>0.36</v>
      </c>
      <c r="AB171" s="113" t="str">
        <f t="shared" ref="AB171:AB212" si="108">IFERROR(IF(AC171="","",IF(AC171&lt;=0.2,"Leve",IF(AC171&lt;=0.4,"Menor",IF(AC171&lt;=0.6,"Moderado",IF(AC171&lt;=0.8,"Mayor","Catastrófico"))))),"")</f>
        <v>Menor</v>
      </c>
      <c r="AC171" s="189">
        <f>IFERROR(IF(R171="Impacto",(N171-(+N171*U171)),IF(R171="Probabilidad",N171,"")),"")</f>
        <v>0.4</v>
      </c>
      <c r="AD171" s="113" t="str">
        <f t="shared" ref="AD171:AD212" si="109">IFERROR(IF(OR(AND(Z171="Muy Baja",AB171="Leve"),AND(Z171="Muy Baja",AB171="Menor"),AND(Z171="Baja",AB171="Leve")),"Bajo",IF(OR(AND(Z171="Muy baja",AB171="Moderado"),AND(Z171="Baja",AB171="Menor"),AND(Z171="Baja",AB171="Moderado"),AND(Z171="Media",AB171="Leve"),AND(Z171="Media",AB171="Menor"),AND(Z171="Media",AB171="Moderado"),AND(Z171="Alta",AB171="Leve"),AND(Z171="Alta",AB171="Menor")),"Moderado",IF(OR(AND(Z171="Muy Baja",AB171="Mayor"),AND(Z171="Baja",AB171="Mayor"),AND(Z171="Media",AB171="Mayor"),AND(Z171="Alta",AB171="Moderado"),AND(Z171="Alta",AB171="Mayor"),AND(Z171="Muy Alta",AB171="Leve"),AND(Z171="Muy Alta",AB171="Menor"),AND(Z171="Muy Alta",AB171="Moderado"),AND(Z171="Muy Alta",AB171="Mayor")),"Alto",IF(OR(AND(Z171="Muy Baja",AB171="Catastrófico"),AND(Z171="Baja",AB171="Catastrófico"),AND(Z171="Media",AB171="Catastrófico"),AND(Z171="Alta",AB171="Catastrófico"),AND(Z171="Muy Alta",AB171="Catastrófico")),"Extremo","")))),"")</f>
        <v>Moderado</v>
      </c>
      <c r="AE171" s="1270" t="s">
        <v>345</v>
      </c>
      <c r="AF171" s="758">
        <v>45034</v>
      </c>
      <c r="AG171" s="800" t="s">
        <v>2784</v>
      </c>
      <c r="AH171" s="757"/>
      <c r="AI171" s="826" t="s">
        <v>2785</v>
      </c>
      <c r="AJ171" s="757" t="s">
        <v>770</v>
      </c>
      <c r="AK171" s="757"/>
      <c r="AL171" s="826" t="s">
        <v>2785</v>
      </c>
      <c r="AM171" s="757" t="s">
        <v>770</v>
      </c>
      <c r="AN171" s="141"/>
      <c r="AO171" s="141"/>
      <c r="AP171" s="142"/>
      <c r="AQ171" s="163" t="s">
        <v>3725</v>
      </c>
      <c r="AR171" s="94" t="s">
        <v>4027</v>
      </c>
      <c r="AS171" s="233"/>
      <c r="AT171" s="826" t="s">
        <v>4029</v>
      </c>
      <c r="AU171" s="757" t="s">
        <v>770</v>
      </c>
      <c r="AV171" s="757"/>
      <c r="AW171" s="826" t="s">
        <v>4029</v>
      </c>
      <c r="AX171" s="757" t="s">
        <v>770</v>
      </c>
      <c r="AY171" s="681" t="s">
        <v>2343</v>
      </c>
      <c r="AZ171" s="141"/>
      <c r="BA171" s="1102" t="s">
        <v>4024</v>
      </c>
      <c r="BB171" s="141"/>
      <c r="BC171" s="142"/>
      <c r="BD171" s="233"/>
      <c r="BE171" s="233"/>
      <c r="BF171" s="233"/>
      <c r="BG171" s="233"/>
      <c r="BH171" s="233"/>
      <c r="BI171" s="233"/>
      <c r="BJ171" s="141"/>
      <c r="BK171" s="141"/>
      <c r="BL171" s="142"/>
      <c r="BM171" s="274" t="s">
        <v>2135</v>
      </c>
      <c r="BN171" s="380">
        <v>1</v>
      </c>
      <c r="BO171" s="371" t="s">
        <v>2136</v>
      </c>
      <c r="BP171" s="371" t="s">
        <v>1192</v>
      </c>
      <c r="BQ171" s="385">
        <v>44927</v>
      </c>
      <c r="BR171" s="385">
        <v>45260</v>
      </c>
      <c r="BS171" s="372">
        <v>1</v>
      </c>
      <c r="BT171" s="758" t="s">
        <v>2788</v>
      </c>
      <c r="BU171" s="800" t="s">
        <v>2786</v>
      </c>
      <c r="BV171" s="794" t="s">
        <v>2787</v>
      </c>
      <c r="BW171" s="141"/>
      <c r="BX171" s="141"/>
      <c r="BY171" s="142"/>
      <c r="BZ171" s="142"/>
      <c r="CA171" s="142"/>
      <c r="CB171" s="142"/>
      <c r="CC171" s="154" t="s">
        <v>4032</v>
      </c>
      <c r="CD171" s="94" t="s">
        <v>4045</v>
      </c>
      <c r="CE171" s="794" t="s">
        <v>4033</v>
      </c>
      <c r="CF171" s="163" t="s">
        <v>4034</v>
      </c>
      <c r="CG171" s="154"/>
      <c r="CH171" s="814" t="s">
        <v>4044</v>
      </c>
      <c r="CI171" s="184" t="s">
        <v>4034</v>
      </c>
      <c r="CJ171" s="155"/>
      <c r="CK171" s="814" t="s">
        <v>4044</v>
      </c>
      <c r="CL171" s="141"/>
      <c r="CM171" s="142"/>
      <c r="CN171" s="143"/>
      <c r="CO171" s="141"/>
      <c r="CP171" s="141"/>
      <c r="CQ171" s="142"/>
      <c r="CR171" s="142"/>
      <c r="CS171" s="142"/>
      <c r="CT171" s="142"/>
      <c r="CU171" s="147"/>
      <c r="CV171" s="147"/>
    </row>
    <row r="172" spans="1:100" s="148" customFormat="1" ht="259" customHeight="1">
      <c r="A172" s="1289"/>
      <c r="B172" s="1292"/>
      <c r="C172" s="1277"/>
      <c r="D172" s="1274"/>
      <c r="E172" s="1274"/>
      <c r="F172" s="1274"/>
      <c r="G172" s="1277"/>
      <c r="H172" s="1277"/>
      <c r="I172" s="1280"/>
      <c r="J172" s="1283"/>
      <c r="K172" s="1286"/>
      <c r="L172" s="388">
        <f>IF(NOT(ISERROR(MATCH(K172,_xlfn.ANCHORARRAY(F181),0))),J183&amp;"Por favor no seleccionar los criterios de impacto",K172)</f>
        <v>0</v>
      </c>
      <c r="M172" s="1280"/>
      <c r="N172" s="1283"/>
      <c r="O172" s="1280"/>
      <c r="P172" s="371">
        <v>2</v>
      </c>
      <c r="Q172" s="274" t="s">
        <v>2134</v>
      </c>
      <c r="R172" s="139" t="str">
        <f t="shared" si="104"/>
        <v>Impacto</v>
      </c>
      <c r="S172" s="97" t="s">
        <v>327</v>
      </c>
      <c r="T172" s="97" t="s">
        <v>316</v>
      </c>
      <c r="U172" s="189" t="str">
        <f t="shared" si="105"/>
        <v>25%</v>
      </c>
      <c r="V172" s="97" t="s">
        <v>317</v>
      </c>
      <c r="W172" s="97" t="s">
        <v>318</v>
      </c>
      <c r="X172" s="97" t="s">
        <v>319</v>
      </c>
      <c r="Y172" s="140">
        <f>IFERROR(IF(AND(R171="Probabilidad",R172="Probabilidad"),(AA171-(+AA171*U172)),IF(R172="Probabilidad",(J171-(+J171*U172)),IF(R172="Impacto",AA171,""))),"")</f>
        <v>0.36</v>
      </c>
      <c r="Z172" s="113" t="str">
        <f t="shared" si="106"/>
        <v>Baja</v>
      </c>
      <c r="AA172" s="189">
        <f t="shared" si="107"/>
        <v>0.36</v>
      </c>
      <c r="AB172" s="113" t="str">
        <f t="shared" si="108"/>
        <v>Mayor</v>
      </c>
      <c r="AC172" s="189">
        <f>IFERROR(IF(AND(R171="Impacto",R172="Impacto"),(AC171-(+AC171*U172)),IF(R172="Impacto",($N$141-(+$N$141*U172)),IF(R172="Probabilidad",AC171,""))),"")</f>
        <v>0.75</v>
      </c>
      <c r="AD172" s="113" t="str">
        <f t="shared" si="109"/>
        <v>Alto</v>
      </c>
      <c r="AE172" s="1271"/>
      <c r="AF172" s="758" t="s">
        <v>2783</v>
      </c>
      <c r="AG172" s="760" t="s">
        <v>2780</v>
      </c>
      <c r="AH172" s="826"/>
      <c r="AI172" s="826" t="s">
        <v>2781</v>
      </c>
      <c r="AJ172" s="757" t="s">
        <v>770</v>
      </c>
      <c r="AK172" s="826" t="s">
        <v>2782</v>
      </c>
      <c r="AL172" s="826" t="s">
        <v>2781</v>
      </c>
      <c r="AM172" s="757" t="s">
        <v>770</v>
      </c>
      <c r="AN172" s="154"/>
      <c r="AO172" s="154"/>
      <c r="AP172" s="155"/>
      <c r="AQ172" s="163" t="s">
        <v>4025</v>
      </c>
      <c r="AR172" s="155" t="s">
        <v>4028</v>
      </c>
      <c r="AS172" s="228" t="s">
        <v>4030</v>
      </c>
      <c r="AT172" s="826" t="s">
        <v>4031</v>
      </c>
      <c r="AU172" s="757" t="s">
        <v>770</v>
      </c>
      <c r="AV172" s="228" t="s">
        <v>4030</v>
      </c>
      <c r="AW172" s="826" t="s">
        <v>4042</v>
      </c>
      <c r="AX172" s="757" t="s">
        <v>770</v>
      </c>
      <c r="AY172" s="163" t="s">
        <v>4123</v>
      </c>
      <c r="AZ172" s="154"/>
      <c r="BA172" s="925" t="s">
        <v>4043</v>
      </c>
      <c r="BB172" s="154"/>
      <c r="BC172" s="155"/>
      <c r="BD172" s="233"/>
      <c r="BE172" s="233"/>
      <c r="BF172" s="233"/>
      <c r="BG172" s="233"/>
      <c r="BH172" s="233"/>
      <c r="BI172" s="233"/>
      <c r="BJ172" s="154"/>
      <c r="BK172" s="154"/>
      <c r="BL172" s="155"/>
      <c r="BM172" s="371"/>
      <c r="BN172" s="380"/>
      <c r="BO172" s="385"/>
      <c r="BP172" s="373"/>
      <c r="BQ172" s="385"/>
      <c r="BR172" s="385"/>
      <c r="BS172" s="372"/>
      <c r="BT172" s="154"/>
      <c r="BU172" s="155"/>
      <c r="BV172" s="156"/>
      <c r="BW172" s="154"/>
      <c r="BX172" s="154"/>
      <c r="BY172" s="155"/>
      <c r="BZ172" s="155"/>
      <c r="CA172" s="155"/>
      <c r="CB172" s="155"/>
      <c r="CC172" s="154"/>
      <c r="CD172" s="155"/>
      <c r="CE172" s="156"/>
      <c r="CF172" s="154"/>
      <c r="CG172" s="154"/>
      <c r="CH172" s="155"/>
      <c r="CI172" s="155"/>
      <c r="CJ172" s="155"/>
      <c r="CK172" s="155"/>
      <c r="CL172" s="154"/>
      <c r="CM172" s="155"/>
      <c r="CN172" s="156"/>
      <c r="CO172" s="154"/>
      <c r="CP172" s="154"/>
      <c r="CQ172" s="155"/>
      <c r="CR172" s="155"/>
      <c r="CS172" s="155"/>
      <c r="CT172" s="155"/>
    </row>
    <row r="173" spans="1:100" s="148" customFormat="1" ht="39" customHeight="1">
      <c r="A173" s="1289"/>
      <c r="B173" s="1292"/>
      <c r="C173" s="1277"/>
      <c r="D173" s="1274"/>
      <c r="E173" s="1274"/>
      <c r="F173" s="1274"/>
      <c r="G173" s="1277"/>
      <c r="H173" s="1277"/>
      <c r="I173" s="1280"/>
      <c r="J173" s="1283"/>
      <c r="K173" s="1286"/>
      <c r="L173" s="388">
        <f>IF(NOT(ISERROR(MATCH(K173,_xlfn.ANCHORARRAY(F182),0))),J184&amp;"Por favor no seleccionar los criterios de impacto",K173)</f>
        <v>0</v>
      </c>
      <c r="M173" s="1280"/>
      <c r="N173" s="1283"/>
      <c r="O173" s="1280"/>
      <c r="P173" s="184"/>
      <c r="Q173" s="94"/>
      <c r="R173" s="139" t="str">
        <f t="shared" si="104"/>
        <v/>
      </c>
      <c r="S173" s="97"/>
      <c r="T173" s="97"/>
      <c r="U173" s="189" t="str">
        <f t="shared" si="105"/>
        <v/>
      </c>
      <c r="V173" s="97"/>
      <c r="W173" s="97"/>
      <c r="X173" s="97"/>
      <c r="Y173" s="140" t="str">
        <f>IFERROR(IF(AND(R172="Probabilidad",R173="Probabilidad"),(AA172-(+AA172*U173)),IF(R173="Probabilidad",(J172-(+J172*U173)),IF(R173="Impacto",AA172,""))),"")</f>
        <v/>
      </c>
      <c r="Z173" s="113" t="str">
        <f t="shared" si="106"/>
        <v/>
      </c>
      <c r="AA173" s="189" t="str">
        <f t="shared" si="107"/>
        <v/>
      </c>
      <c r="AB173" s="113" t="str">
        <f t="shared" si="108"/>
        <v/>
      </c>
      <c r="AC173" s="189" t="str">
        <f>IFERROR(IF(AND(R172="Impacto",R173="Impacto"),(AC172-(+AC172*U173)),IF(AND(R172="Probabilidad",R173="Impacto"),(AC171-(+AC171*U173)),IF(R173="Probabilidad",AC172,""))),"")</f>
        <v/>
      </c>
      <c r="AD173" s="113" t="str">
        <f t="shared" si="109"/>
        <v/>
      </c>
      <c r="AE173" s="1271"/>
      <c r="AF173" s="154"/>
      <c r="AG173" s="155"/>
      <c r="AH173" s="233"/>
      <c r="AI173" s="233"/>
      <c r="AJ173" s="233"/>
      <c r="AK173" s="233"/>
      <c r="AL173" s="233"/>
      <c r="AM173" s="233"/>
      <c r="AN173" s="154"/>
      <c r="AO173" s="154"/>
      <c r="AP173" s="155"/>
      <c r="AQ173" s="163"/>
      <c r="AR173" s="155"/>
      <c r="AS173" s="233"/>
      <c r="AT173" s="233"/>
      <c r="AU173" s="233"/>
      <c r="AV173" s="233"/>
      <c r="AW173" s="233"/>
      <c r="AX173" s="233"/>
      <c r="AY173" s="154"/>
      <c r="AZ173" s="154"/>
      <c r="BA173" s="155"/>
      <c r="BB173" s="154"/>
      <c r="BC173" s="155"/>
      <c r="BD173" s="233"/>
      <c r="BE173" s="233"/>
      <c r="BF173" s="233"/>
      <c r="BG173" s="233"/>
      <c r="BH173" s="233"/>
      <c r="BI173" s="233"/>
      <c r="BJ173" s="154"/>
      <c r="BK173" s="154"/>
      <c r="BL173" s="155"/>
      <c r="BM173" s="184"/>
      <c r="BN173" s="224"/>
      <c r="BO173" s="146"/>
      <c r="BP173" s="184"/>
      <c r="BQ173" s="146"/>
      <c r="BR173" s="146"/>
      <c r="BS173" s="146"/>
      <c r="BT173" s="154"/>
      <c r="BU173" s="155"/>
      <c r="BV173" s="156"/>
      <c r="BW173" s="154"/>
      <c r="BX173" s="154"/>
      <c r="BY173" s="155"/>
      <c r="BZ173" s="155"/>
      <c r="CA173" s="155"/>
      <c r="CB173" s="155"/>
      <c r="CC173" s="154"/>
      <c r="CD173" s="155"/>
      <c r="CE173" s="156"/>
      <c r="CF173" s="154"/>
      <c r="CG173" s="154"/>
      <c r="CH173" s="155"/>
      <c r="CI173" s="155"/>
      <c r="CJ173" s="155"/>
      <c r="CK173" s="155"/>
      <c r="CL173" s="154"/>
      <c r="CM173" s="155"/>
      <c r="CN173" s="156"/>
      <c r="CO173" s="154"/>
      <c r="CP173" s="154"/>
      <c r="CQ173" s="155"/>
      <c r="CR173" s="155"/>
      <c r="CS173" s="155"/>
      <c r="CT173" s="155"/>
    </row>
    <row r="174" spans="1:100" s="148" customFormat="1" ht="39" customHeight="1">
      <c r="A174" s="1289"/>
      <c r="B174" s="1292"/>
      <c r="C174" s="1277"/>
      <c r="D174" s="1274"/>
      <c r="E174" s="1274"/>
      <c r="F174" s="1274"/>
      <c r="G174" s="1277"/>
      <c r="H174" s="1277"/>
      <c r="I174" s="1280"/>
      <c r="J174" s="1283"/>
      <c r="K174" s="1286"/>
      <c r="L174" s="388">
        <f>IF(NOT(ISERROR(MATCH(K174,_xlfn.ANCHORARRAY(F183),0))),J185&amp;"Por favor no seleccionar los criterios de impacto",K174)</f>
        <v>0</v>
      </c>
      <c r="M174" s="1280"/>
      <c r="N174" s="1283"/>
      <c r="O174" s="1280"/>
      <c r="P174" s="184"/>
      <c r="Q174" s="94"/>
      <c r="R174" s="139" t="str">
        <f t="shared" si="104"/>
        <v/>
      </c>
      <c r="S174" s="97"/>
      <c r="T174" s="97"/>
      <c r="U174" s="189" t="str">
        <f t="shared" si="105"/>
        <v/>
      </c>
      <c r="V174" s="97"/>
      <c r="W174" s="97"/>
      <c r="X174" s="97"/>
      <c r="Y174" s="140" t="str">
        <f>IFERROR(IF(AND(R173="Probabilidad",R174="Probabilidad"),(AA173-(+AA173*U174)),IF(R174="Probabilidad",(J173-(+J173*U174)),IF(R174="Impacto",AA173,""))),"")</f>
        <v/>
      </c>
      <c r="Z174" s="113" t="str">
        <f t="shared" si="106"/>
        <v/>
      </c>
      <c r="AA174" s="189" t="str">
        <f t="shared" si="107"/>
        <v/>
      </c>
      <c r="AB174" s="113" t="str">
        <f t="shared" si="108"/>
        <v/>
      </c>
      <c r="AC174" s="189" t="str">
        <f>IFERROR(IF(AND(R173="Impacto",R174="Impacto"),(AC173-(+AC173*U174)),IF(AND(R173="Probabilidad",R174="Impacto"),(AC172-(+AC172*U174)),IF(R174="Probabilidad",AC173,""))),"")</f>
        <v/>
      </c>
      <c r="AD174" s="113" t="str">
        <f t="shared" si="109"/>
        <v/>
      </c>
      <c r="AE174" s="1271"/>
      <c r="AF174" s="154"/>
      <c r="AG174" s="155"/>
      <c r="AH174" s="233"/>
      <c r="AI174" s="233"/>
      <c r="AJ174" s="233"/>
      <c r="AK174" s="233"/>
      <c r="AL174" s="233"/>
      <c r="AM174" s="233"/>
      <c r="AN174" s="154"/>
      <c r="AO174" s="154"/>
      <c r="AP174" s="155"/>
      <c r="AQ174" s="163"/>
      <c r="AR174" s="155"/>
      <c r="AS174" s="233"/>
      <c r="AT174" s="233"/>
      <c r="AU174" s="233"/>
      <c r="AV174" s="233"/>
      <c r="AW174" s="233"/>
      <c r="AX174" s="233"/>
      <c r="AY174" s="154"/>
      <c r="AZ174" s="154"/>
      <c r="BA174" s="155"/>
      <c r="BB174" s="154"/>
      <c r="BC174" s="155"/>
      <c r="BD174" s="233"/>
      <c r="BE174" s="233"/>
      <c r="BF174" s="233"/>
      <c r="BG174" s="233"/>
      <c r="BH174" s="233"/>
      <c r="BI174" s="233"/>
      <c r="BJ174" s="154"/>
      <c r="BK174" s="154"/>
      <c r="BL174" s="155"/>
      <c r="BM174" s="184"/>
      <c r="BN174" s="224"/>
      <c r="BO174" s="146"/>
      <c r="BP174" s="184"/>
      <c r="BQ174" s="146"/>
      <c r="BR174" s="146"/>
      <c r="BS174" s="146"/>
      <c r="BT174" s="154"/>
      <c r="BU174" s="155"/>
      <c r="BV174" s="156"/>
      <c r="BW174" s="154"/>
      <c r="BX174" s="154"/>
      <c r="BY174" s="155"/>
      <c r="BZ174" s="155"/>
      <c r="CA174" s="155"/>
      <c r="CB174" s="155"/>
      <c r="CC174" s="154"/>
      <c r="CD174" s="155"/>
      <c r="CE174" s="156"/>
      <c r="CF174" s="154"/>
      <c r="CG174" s="154"/>
      <c r="CH174" s="155"/>
      <c r="CI174" s="155"/>
      <c r="CJ174" s="155"/>
      <c r="CK174" s="155"/>
      <c r="CL174" s="154"/>
      <c r="CM174" s="155"/>
      <c r="CN174" s="156"/>
      <c r="CO174" s="154"/>
      <c r="CP174" s="154"/>
      <c r="CQ174" s="155"/>
      <c r="CR174" s="155"/>
      <c r="CS174" s="155"/>
      <c r="CT174" s="155"/>
    </row>
    <row r="175" spans="1:100" s="148" customFormat="1" ht="39" customHeight="1">
      <c r="A175" s="1289"/>
      <c r="B175" s="1292"/>
      <c r="C175" s="1277"/>
      <c r="D175" s="1274"/>
      <c r="E175" s="1274"/>
      <c r="F175" s="1274"/>
      <c r="G175" s="1277"/>
      <c r="H175" s="1277"/>
      <c r="I175" s="1280"/>
      <c r="J175" s="1283"/>
      <c r="K175" s="1286"/>
      <c r="L175" s="388">
        <f>IF(NOT(ISERROR(MATCH(K175,_xlfn.ANCHORARRAY(F184),0))),J186&amp;"Por favor no seleccionar los criterios de impacto",K175)</f>
        <v>0</v>
      </c>
      <c r="M175" s="1280"/>
      <c r="N175" s="1283"/>
      <c r="O175" s="1280"/>
      <c r="P175" s="184"/>
      <c r="Q175" s="94"/>
      <c r="R175" s="139" t="str">
        <f t="shared" si="104"/>
        <v/>
      </c>
      <c r="S175" s="97"/>
      <c r="T175" s="97"/>
      <c r="U175" s="189" t="str">
        <f t="shared" si="105"/>
        <v/>
      </c>
      <c r="V175" s="97"/>
      <c r="W175" s="97"/>
      <c r="X175" s="97"/>
      <c r="Y175" s="140" t="str">
        <f>IFERROR(IF(AND(R174="Probabilidad",R175="Probabilidad"),(AA174-(+AA174*U175)),IF(R175="Probabilidad",(J174-(+J174*U175)),IF(R175="Impacto",AA174,""))),"")</f>
        <v/>
      </c>
      <c r="Z175" s="113" t="str">
        <f t="shared" si="106"/>
        <v/>
      </c>
      <c r="AA175" s="189" t="str">
        <f t="shared" si="107"/>
        <v/>
      </c>
      <c r="AB175" s="113" t="str">
        <f t="shared" si="108"/>
        <v/>
      </c>
      <c r="AC175" s="189" t="str">
        <f>IFERROR(IF(AND(R174="Impacto",R175="Impacto"),(AC174-(+AC174*U175)),IF(AND(R174="Probabilidad",R175="Impacto"),(AC173-(+AC173*U175)),IF(R175="Probabilidad",AC174,""))),"")</f>
        <v/>
      </c>
      <c r="AD175" s="113" t="str">
        <f t="shared" si="109"/>
        <v/>
      </c>
      <c r="AE175" s="1271"/>
      <c r="AF175" s="154"/>
      <c r="AG175" s="155"/>
      <c r="AH175" s="233"/>
      <c r="AI175" s="233"/>
      <c r="AJ175" s="233"/>
      <c r="AK175" s="233"/>
      <c r="AL175" s="233"/>
      <c r="AM175" s="233"/>
      <c r="AN175" s="154"/>
      <c r="AO175" s="154"/>
      <c r="AP175" s="155"/>
      <c r="AQ175" s="163"/>
      <c r="AR175" s="155"/>
      <c r="AS175" s="233"/>
      <c r="AT175" s="233"/>
      <c r="AU175" s="233"/>
      <c r="AV175" s="233"/>
      <c r="AW175" s="233"/>
      <c r="AX175" s="233"/>
      <c r="AY175" s="154"/>
      <c r="AZ175" s="154"/>
      <c r="BA175" s="155"/>
      <c r="BB175" s="154"/>
      <c r="BC175" s="155"/>
      <c r="BD175" s="233"/>
      <c r="BE175" s="233"/>
      <c r="BF175" s="233"/>
      <c r="BG175" s="233"/>
      <c r="BH175" s="233"/>
      <c r="BI175" s="233"/>
      <c r="BJ175" s="154"/>
      <c r="BK175" s="154"/>
      <c r="BL175" s="155"/>
      <c r="BM175" s="184"/>
      <c r="BN175" s="224"/>
      <c r="BO175" s="146"/>
      <c r="BP175" s="184"/>
      <c r="BQ175" s="146"/>
      <c r="BR175" s="146"/>
      <c r="BS175" s="146"/>
      <c r="BT175" s="154"/>
      <c r="BU175" s="155"/>
      <c r="BV175" s="156"/>
      <c r="BW175" s="154"/>
      <c r="BX175" s="154"/>
      <c r="BY175" s="155"/>
      <c r="BZ175" s="155"/>
      <c r="CA175" s="155"/>
      <c r="CB175" s="155"/>
      <c r="CC175" s="154"/>
      <c r="CD175" s="155"/>
      <c r="CE175" s="156"/>
      <c r="CF175" s="154"/>
      <c r="CG175" s="154"/>
      <c r="CH175" s="155"/>
      <c r="CI175" s="155"/>
      <c r="CJ175" s="155"/>
      <c r="CK175" s="155"/>
      <c r="CL175" s="154"/>
      <c r="CM175" s="155"/>
      <c r="CN175" s="156"/>
      <c r="CO175" s="154"/>
      <c r="CP175" s="154"/>
      <c r="CQ175" s="155"/>
      <c r="CR175" s="155"/>
      <c r="CS175" s="155"/>
      <c r="CT175" s="155"/>
    </row>
    <row r="176" spans="1:100" s="148" customFormat="1" ht="39" customHeight="1" thickBot="1">
      <c r="A176" s="1290"/>
      <c r="B176" s="1293"/>
      <c r="C176" s="1278"/>
      <c r="D176" s="1274"/>
      <c r="E176" s="1274"/>
      <c r="F176" s="1274"/>
      <c r="G176" s="1278"/>
      <c r="H176" s="1278"/>
      <c r="I176" s="1281"/>
      <c r="J176" s="1284"/>
      <c r="K176" s="1287"/>
      <c r="L176" s="389">
        <f>IF(NOT(ISERROR(MATCH(K176,_xlfn.ANCHORARRAY(F185),0))),J187&amp;"Por favor no seleccionar los criterios de impacto",K176)</f>
        <v>0</v>
      </c>
      <c r="M176" s="1281"/>
      <c r="N176" s="1284"/>
      <c r="O176" s="1281"/>
      <c r="P176" s="185"/>
      <c r="Q176" s="95"/>
      <c r="R176" s="153" t="str">
        <f t="shared" si="104"/>
        <v/>
      </c>
      <c r="S176" s="150"/>
      <c r="T176" s="150"/>
      <c r="U176" s="187" t="str">
        <f t="shared" si="105"/>
        <v/>
      </c>
      <c r="V176" s="150"/>
      <c r="W176" s="150"/>
      <c r="X176" s="150"/>
      <c r="Y176" s="151" t="str">
        <f>IFERROR(IF(AND(R175="Probabilidad",R176="Probabilidad"),(AA175-(+AA175*U176)),IF(R176="Probabilidad",(J175-(+J175*U176)),IF(R176="Impacto",AA175,""))),"")</f>
        <v/>
      </c>
      <c r="Z176" s="114" t="str">
        <f t="shared" si="106"/>
        <v/>
      </c>
      <c r="AA176" s="187" t="str">
        <f t="shared" si="107"/>
        <v/>
      </c>
      <c r="AB176" s="114" t="str">
        <f t="shared" si="108"/>
        <v/>
      </c>
      <c r="AC176" s="187" t="str">
        <f>IFERROR(IF(AND(R175="Impacto",R176="Impacto"),(AC175-(+AC175*U176)),IF(AND(R175="Probabilidad",R176="Impacto"),(AC174-(+AC174*U176)),IF(R176="Probabilidad",AC175,""))),"")</f>
        <v/>
      </c>
      <c r="AD176" s="114" t="str">
        <f t="shared" si="109"/>
        <v/>
      </c>
      <c r="AE176" s="1272"/>
      <c r="AF176" s="154"/>
      <c r="AG176" s="155"/>
      <c r="AH176" s="233"/>
      <c r="AI176" s="233"/>
      <c r="AJ176" s="233"/>
      <c r="AK176" s="233"/>
      <c r="AL176" s="233"/>
      <c r="AM176" s="233"/>
      <c r="AN176" s="154"/>
      <c r="AO176" s="154"/>
      <c r="AP176" s="155"/>
      <c r="AQ176" s="163"/>
      <c r="AR176" s="155"/>
      <c r="AS176" s="233"/>
      <c r="AT176" s="233"/>
      <c r="AU176" s="233"/>
      <c r="AV176" s="233"/>
      <c r="AW176" s="233"/>
      <c r="AX176" s="233"/>
      <c r="AY176" s="154"/>
      <c r="AZ176" s="154"/>
      <c r="BA176" s="155"/>
      <c r="BB176" s="154"/>
      <c r="BC176" s="155"/>
      <c r="BD176" s="233"/>
      <c r="BE176" s="233"/>
      <c r="BF176" s="233"/>
      <c r="BG176" s="233"/>
      <c r="BH176" s="233"/>
      <c r="BI176" s="233"/>
      <c r="BJ176" s="154"/>
      <c r="BK176" s="154"/>
      <c r="BL176" s="155"/>
      <c r="BM176" s="184"/>
      <c r="BN176" s="224"/>
      <c r="BO176" s="146"/>
      <c r="BP176" s="184"/>
      <c r="BQ176" s="146"/>
      <c r="BR176" s="146"/>
      <c r="BS176" s="146"/>
      <c r="BT176" s="154"/>
      <c r="BU176" s="155"/>
      <c r="BV176" s="156"/>
      <c r="BW176" s="154"/>
      <c r="BX176" s="154"/>
      <c r="BY176" s="155"/>
      <c r="BZ176" s="155"/>
      <c r="CA176" s="155"/>
      <c r="CB176" s="155"/>
      <c r="CC176" s="154"/>
      <c r="CD176" s="155"/>
      <c r="CE176" s="156"/>
      <c r="CF176" s="154"/>
      <c r="CG176" s="154"/>
      <c r="CH176" s="155"/>
      <c r="CI176" s="155"/>
      <c r="CJ176" s="155"/>
      <c r="CK176" s="155"/>
      <c r="CL176" s="154"/>
      <c r="CM176" s="155"/>
      <c r="CN176" s="156"/>
      <c r="CO176" s="154"/>
      <c r="CP176" s="154"/>
      <c r="CQ176" s="155"/>
      <c r="CR176" s="155"/>
      <c r="CS176" s="155"/>
      <c r="CT176" s="155"/>
    </row>
    <row r="177" spans="1:100" s="148" customFormat="1" ht="352" customHeight="1">
      <c r="A177" s="1288">
        <v>14</v>
      </c>
      <c r="B177" s="1291" t="s">
        <v>160</v>
      </c>
      <c r="C177" s="1276" t="s">
        <v>281</v>
      </c>
      <c r="D177" s="1314" t="s">
        <v>1194</v>
      </c>
      <c r="E177" s="1314" t="s">
        <v>1195</v>
      </c>
      <c r="F177" s="1314" t="s">
        <v>2137</v>
      </c>
      <c r="G177" s="1276" t="s">
        <v>286</v>
      </c>
      <c r="H177" s="1276">
        <v>365</v>
      </c>
      <c r="I177" s="1279" t="str">
        <f>IF(H177&lt;=0,"",IF(H177&lt;=2,"Muy Baja",IF(H177&lt;=24,"Baja",IF(H177&lt;=500,"Media",IF(H177&lt;=5000,"Alta","Muy Alta")))))</f>
        <v>Media</v>
      </c>
      <c r="J177" s="1282">
        <f>IF(I177="","",IF(I177="Muy Baja",0.2,IF(I177="Baja",0.4,IF(I177="Media",0.6,IF(I177="Alta",0.8,IF(I177="Muy Alta",1,))))))</f>
        <v>0.6</v>
      </c>
      <c r="K177" s="1285" t="s">
        <v>311</v>
      </c>
      <c r="L177" s="387" t="str">
        <f>IF(NOT(ISERROR(MATCH(K177,'[3]Tabla Impacto'!$B$221:$B$223,0))),'[3]Tabla Impacto'!$F$223&amp;"Por favor no seleccionar los criterios de impacto(Afectación Económica o presupuestal y Pérdida Reputacional)",K177)</f>
        <v xml:space="preserve">     El riesgo afecta la imagen de la entidad con algunos usuarios de relevancia frente al logro de los objetivos</v>
      </c>
      <c r="M177" s="1279" t="str">
        <f>IF(OR(K177='Tabla Impacto'!$C$11,K177='Tabla Impacto'!$D$11),"Leve",IF(OR(K177='Tabla Impacto'!$C$12,K177='Tabla Impacto'!$D$12),"Menor",IF(OR(K177='Tabla Impacto'!$C$13,K177='Tabla Impacto'!$D$13),"Moderado",IF(OR(K177='Tabla Impacto'!$C$14,K177='Tabla Impacto'!$D$14),"Mayor",IF(OR(K177='Tabla Impacto'!$C$15,K177='Tabla Impacto'!$D$15),"Catastrófico","")))))</f>
        <v>Moderado</v>
      </c>
      <c r="N177" s="1282">
        <f>IF(M177="","",IF(M177="Leve",0.2,IF(M177="Menor",0.4,IF(M177="Moderado",0.6,IF(M177="Mayor",0.8,IF(M177="Catastrófico",1,))))))</f>
        <v>0.6</v>
      </c>
      <c r="O177" s="1279" t="str">
        <f>IF(OR(AND(I177="Muy Baja",M177="Leve"),AND(I177="Muy Baja",M177="Menor"),AND(I177="Baja",M177="Leve")),"Bajo",IF(OR(AND(I177="Muy baja",M177="Moderado"),AND(I177="Baja",M177="Menor"),AND(I177="Baja",M177="Moderado"),AND(I177="Media",M177="Leve"),AND(I177="Media",M177="Menor"),AND(I177="Media",M177="Moderado"),AND(I177="Alta",M177="Leve"),AND(I177="Alta",M177="Menor")),"Moderado",IF(OR(AND(I177="Muy Baja",M177="Mayor"),AND(I177="Baja",M177="Mayor"),AND(I177="Media",M177="Mayor"),AND(I177="Alta",M177="Moderado"),AND(I177="Alta",M177="Mayor"),AND(I177="Muy Alta",M177="Leve"),AND(I177="Muy Alta",M177="Menor"),AND(I177="Muy Alta",M177="Moderado"),AND(I177="Muy Alta",M177="Mayor")),"Alto",IF(OR(AND(I177="Muy Baja",M177="Catastrófico"),AND(I177="Baja",M177="Catastrófico"),AND(I177="Media",M177="Catastrófico"),AND(I177="Alta",M177="Catastrófico"),AND(I177="Muy Alta",M177="Catastrófico")),"Extremo",""))))</f>
        <v>Moderado</v>
      </c>
      <c r="P177" s="371">
        <v>1</v>
      </c>
      <c r="Q177" s="377" t="s">
        <v>2138</v>
      </c>
      <c r="R177" s="139" t="str">
        <f t="shared" si="104"/>
        <v>Probabilidad</v>
      </c>
      <c r="S177" s="97" t="s">
        <v>100</v>
      </c>
      <c r="T177" s="97" t="s">
        <v>316</v>
      </c>
      <c r="U177" s="189" t="str">
        <f t="shared" si="105"/>
        <v>40%</v>
      </c>
      <c r="V177" s="97" t="s">
        <v>317</v>
      </c>
      <c r="W177" s="97" t="s">
        <v>318</v>
      </c>
      <c r="X177" s="97" t="s">
        <v>319</v>
      </c>
      <c r="Y177" s="140">
        <f>IFERROR(IF(R177="Probabilidad",(J177-(+J177*U177)),IF(R177="Impacto",J177,"")),"")</f>
        <v>0.36</v>
      </c>
      <c r="Z177" s="113" t="str">
        <f t="shared" si="106"/>
        <v>Baja</v>
      </c>
      <c r="AA177" s="189">
        <f t="shared" si="107"/>
        <v>0.36</v>
      </c>
      <c r="AB177" s="113" t="str">
        <f t="shared" si="108"/>
        <v>Moderado</v>
      </c>
      <c r="AC177" s="189">
        <f>IFERROR(IF(R177="Impacto",(N177-(+N177*U177)),IF(R177="Probabilidad",N177,"")),"")</f>
        <v>0.6</v>
      </c>
      <c r="AD177" s="113" t="str">
        <f t="shared" si="109"/>
        <v>Moderado</v>
      </c>
      <c r="AE177" s="1270" t="s">
        <v>345</v>
      </c>
      <c r="AF177" s="755" t="s">
        <v>2797</v>
      </c>
      <c r="AG177" s="809" t="s">
        <v>2798</v>
      </c>
      <c r="AH177" s="827"/>
      <c r="AI177" s="828" t="s">
        <v>2799</v>
      </c>
      <c r="AJ177" s="827" t="s">
        <v>770</v>
      </c>
      <c r="AK177" s="827"/>
      <c r="AL177" s="828" t="s">
        <v>2800</v>
      </c>
      <c r="AM177" s="827" t="s">
        <v>491</v>
      </c>
      <c r="AN177" s="758" t="s">
        <v>2343</v>
      </c>
      <c r="AO177" s="808"/>
      <c r="AP177" s="760" t="s">
        <v>2801</v>
      </c>
      <c r="AQ177" s="681" t="s">
        <v>3725</v>
      </c>
      <c r="AR177" s="1031" t="s">
        <v>3726</v>
      </c>
      <c r="AS177" s="233"/>
      <c r="AT177" s="233" t="s">
        <v>2343</v>
      </c>
      <c r="AU177" s="233" t="s">
        <v>491</v>
      </c>
      <c r="AV177" s="233"/>
      <c r="AW177" s="233" t="s">
        <v>2343</v>
      </c>
      <c r="AX177" s="233" t="s">
        <v>491</v>
      </c>
      <c r="AY177" s="141"/>
      <c r="AZ177" s="141"/>
      <c r="BA177" s="142"/>
      <c r="BB177" s="141"/>
      <c r="BC177" s="142"/>
      <c r="BD177" s="233"/>
      <c r="BE177" s="233"/>
      <c r="BF177" s="233"/>
      <c r="BG177" s="233"/>
      <c r="BH177" s="233"/>
      <c r="BI177" s="233"/>
      <c r="BJ177" s="141"/>
      <c r="BK177" s="141"/>
      <c r="BL177" s="142"/>
      <c r="BM177" s="624" t="s">
        <v>2142</v>
      </c>
      <c r="BN177" s="372">
        <v>1</v>
      </c>
      <c r="BO177" s="371" t="s">
        <v>2141</v>
      </c>
      <c r="BP177" s="371" t="s">
        <v>2143</v>
      </c>
      <c r="BQ177" s="373">
        <v>44927</v>
      </c>
      <c r="BR177" s="373">
        <v>45291</v>
      </c>
      <c r="BS177" s="380">
        <v>1</v>
      </c>
      <c r="BT177" s="830" t="s">
        <v>2808</v>
      </c>
      <c r="BU177" s="756" t="s">
        <v>3039</v>
      </c>
      <c r="BV177" s="831" t="s">
        <v>2809</v>
      </c>
      <c r="BW177" s="758" t="s">
        <v>2343</v>
      </c>
      <c r="BX177" s="808"/>
      <c r="BY177" s="760" t="s">
        <v>2801</v>
      </c>
      <c r="BZ177" s="758" t="s">
        <v>2343</v>
      </c>
      <c r="CA177" s="808"/>
      <c r="CB177" s="760" t="s">
        <v>2801</v>
      </c>
      <c r="CC177" s="681" t="s">
        <v>3815</v>
      </c>
      <c r="CD177" s="94" t="s">
        <v>4170</v>
      </c>
      <c r="CE177" s="736" t="s">
        <v>3816</v>
      </c>
      <c r="CF177" s="141"/>
      <c r="CG177" s="141"/>
      <c r="CH177" s="142"/>
      <c r="CI177" s="142"/>
      <c r="CJ177" s="142"/>
      <c r="CK177" s="142"/>
      <c r="CL177" s="141"/>
      <c r="CM177" s="142"/>
      <c r="CN177" s="143"/>
      <c r="CO177" s="141"/>
      <c r="CP177" s="141"/>
      <c r="CQ177" s="142"/>
      <c r="CR177" s="142"/>
      <c r="CS177" s="142"/>
      <c r="CT177" s="142"/>
      <c r="CU177" s="147"/>
      <c r="CV177" s="147"/>
    </row>
    <row r="178" spans="1:100" s="148" customFormat="1" ht="262" customHeight="1">
      <c r="A178" s="1289"/>
      <c r="B178" s="1292"/>
      <c r="C178" s="1277"/>
      <c r="D178" s="1274"/>
      <c r="E178" s="1274"/>
      <c r="F178" s="1274"/>
      <c r="G178" s="1277"/>
      <c r="H178" s="1277"/>
      <c r="I178" s="1280"/>
      <c r="J178" s="1283"/>
      <c r="K178" s="1286"/>
      <c r="L178" s="388">
        <f>IF(NOT(ISERROR(MATCH(K178,_xlfn.ANCHORARRAY(F187),0))),J189&amp;"Por favor no seleccionar los criterios de impacto",K178)</f>
        <v>0</v>
      </c>
      <c r="M178" s="1280"/>
      <c r="N178" s="1283"/>
      <c r="O178" s="1280"/>
      <c r="P178" s="371">
        <v>2</v>
      </c>
      <c r="Q178" s="377" t="s">
        <v>2139</v>
      </c>
      <c r="R178" s="139" t="str">
        <f t="shared" si="104"/>
        <v>Probabilidad</v>
      </c>
      <c r="S178" s="97" t="s">
        <v>100</v>
      </c>
      <c r="T178" s="97" t="s">
        <v>316</v>
      </c>
      <c r="U178" s="189" t="str">
        <f t="shared" si="105"/>
        <v>40%</v>
      </c>
      <c r="V178" s="97" t="s">
        <v>317</v>
      </c>
      <c r="W178" s="97" t="s">
        <v>318</v>
      </c>
      <c r="X178" s="97" t="s">
        <v>319</v>
      </c>
      <c r="Y178" s="140">
        <f>IFERROR(IF(AND(R177="Probabilidad",R178="Probabilidad"),(AA177-(+AA177*U178)),IF(R178="Probabilidad",(J177-(+J177*U178)),IF(R178="Impacto",AA177,""))),"")</f>
        <v>0.216</v>
      </c>
      <c r="Z178" s="113" t="str">
        <f t="shared" si="106"/>
        <v>Baja</v>
      </c>
      <c r="AA178" s="189">
        <f t="shared" si="107"/>
        <v>0.216</v>
      </c>
      <c r="AB178" s="113" t="str">
        <f t="shared" si="108"/>
        <v>Moderado</v>
      </c>
      <c r="AC178" s="189">
        <f>IFERROR(IF(AND(R177="Impacto",R178="Impacto"),(AC177-(+AC177*U178)),IF(R178="Impacto",($N$141-(+$N$141*U178)),IF(R178="Probabilidad",AC177,""))),"")</f>
        <v>0.6</v>
      </c>
      <c r="AD178" s="113" t="str">
        <f t="shared" si="109"/>
        <v>Moderado</v>
      </c>
      <c r="AE178" s="1271"/>
      <c r="AF178" s="755" t="s">
        <v>2797</v>
      </c>
      <c r="AG178" s="829" t="s">
        <v>2802</v>
      </c>
      <c r="AH178" s="827"/>
      <c r="AI178" s="828" t="s">
        <v>2803</v>
      </c>
      <c r="AJ178" s="827" t="s">
        <v>770</v>
      </c>
      <c r="AK178" s="827"/>
      <c r="AL178" s="828" t="s">
        <v>2804</v>
      </c>
      <c r="AM178" s="827" t="s">
        <v>491</v>
      </c>
      <c r="AN178" s="758" t="s">
        <v>2343</v>
      </c>
      <c r="AO178" s="808"/>
      <c r="AP178" s="760" t="s">
        <v>2801</v>
      </c>
      <c r="AQ178" s="681" t="s">
        <v>3727</v>
      </c>
      <c r="AR178" s="1031" t="s">
        <v>3728</v>
      </c>
      <c r="AS178" s="233"/>
      <c r="AT178" s="233" t="s">
        <v>2343</v>
      </c>
      <c r="AU178" s="233" t="s">
        <v>491</v>
      </c>
      <c r="AV178" s="233"/>
      <c r="AW178" s="233" t="s">
        <v>2343</v>
      </c>
      <c r="AX178" s="233" t="s">
        <v>491</v>
      </c>
      <c r="AY178" s="154"/>
      <c r="AZ178" s="154"/>
      <c r="BA178" s="155"/>
      <c r="BB178" s="154"/>
      <c r="BC178" s="155"/>
      <c r="BD178" s="233"/>
      <c r="BE178" s="233"/>
      <c r="BF178" s="233"/>
      <c r="BG178" s="233"/>
      <c r="BH178" s="233"/>
      <c r="BI178" s="233"/>
      <c r="BJ178" s="154"/>
      <c r="BK178" s="154"/>
      <c r="BL178" s="155"/>
      <c r="BM178" s="184"/>
      <c r="BN178" s="224"/>
      <c r="BO178" s="146"/>
      <c r="BP178" s="184"/>
      <c r="BQ178" s="146"/>
      <c r="BR178" s="146"/>
      <c r="BS178" s="146"/>
      <c r="BT178" s="154"/>
      <c r="BU178" s="155"/>
      <c r="BV178" s="156"/>
      <c r="BW178" s="154"/>
      <c r="BX178" s="154"/>
      <c r="BY178" s="155"/>
      <c r="BZ178" s="155"/>
      <c r="CA178" s="155"/>
      <c r="CB178" s="155"/>
      <c r="CC178" s="154"/>
      <c r="CD178" s="155"/>
      <c r="CE178" s="156"/>
      <c r="CF178" s="154"/>
      <c r="CG178" s="154"/>
      <c r="CH178" s="155"/>
      <c r="CI178" s="155"/>
      <c r="CJ178" s="155"/>
      <c r="CK178" s="155"/>
      <c r="CL178" s="154"/>
      <c r="CM178" s="155"/>
      <c r="CN178" s="156"/>
      <c r="CO178" s="154"/>
      <c r="CP178" s="154"/>
      <c r="CQ178" s="155"/>
      <c r="CR178" s="155"/>
      <c r="CS178" s="155"/>
      <c r="CT178" s="155"/>
    </row>
    <row r="179" spans="1:100" s="148" customFormat="1" ht="122" customHeight="1">
      <c r="A179" s="1289"/>
      <c r="B179" s="1292"/>
      <c r="C179" s="1277"/>
      <c r="D179" s="1274"/>
      <c r="E179" s="1274"/>
      <c r="F179" s="1274"/>
      <c r="G179" s="1277"/>
      <c r="H179" s="1277"/>
      <c r="I179" s="1280"/>
      <c r="J179" s="1283"/>
      <c r="K179" s="1286"/>
      <c r="L179" s="388">
        <f>IF(NOT(ISERROR(MATCH(K179,_xlfn.ANCHORARRAY(F188),0))),J190&amp;"Por favor no seleccionar los criterios de impacto",K179)</f>
        <v>0</v>
      </c>
      <c r="M179" s="1280"/>
      <c r="N179" s="1283"/>
      <c r="O179" s="1280"/>
      <c r="P179" s="371">
        <v>3</v>
      </c>
      <c r="Q179" s="377" t="s">
        <v>2140</v>
      </c>
      <c r="R179" s="139" t="str">
        <f t="shared" si="104"/>
        <v>Impacto</v>
      </c>
      <c r="S179" s="97" t="s">
        <v>327</v>
      </c>
      <c r="T179" s="97" t="s">
        <v>316</v>
      </c>
      <c r="U179" s="189" t="str">
        <f t="shared" si="105"/>
        <v>25%</v>
      </c>
      <c r="V179" s="97" t="s">
        <v>317</v>
      </c>
      <c r="W179" s="97" t="s">
        <v>318</v>
      </c>
      <c r="X179" s="97" t="s">
        <v>319</v>
      </c>
      <c r="Y179" s="140">
        <f>IFERROR(IF(AND(R178="Probabilidad",R179="Probabilidad"),(AA178-(+AA178*U179)),IF(R179="Probabilidad",(J178-(+J178*U179)),IF(R179="Impacto",AA178,""))),"")</f>
        <v>0.216</v>
      </c>
      <c r="Z179" s="113" t="str">
        <f t="shared" si="106"/>
        <v>Baja</v>
      </c>
      <c r="AA179" s="189">
        <f t="shared" si="107"/>
        <v>0.216</v>
      </c>
      <c r="AB179" s="113" t="str">
        <f t="shared" si="108"/>
        <v>Moderado</v>
      </c>
      <c r="AC179" s="189">
        <f>IFERROR(IF(AND(R178="Impacto",R179="Impacto"),(AC178-(+AC178*U179)),IF(AND(R178="Probabilidad",R179="Impacto"),(AC177-(+AC177*U179)),IF(R179="Probabilidad",AC178,""))),"")</f>
        <v>0.44999999999999996</v>
      </c>
      <c r="AD179" s="113" t="str">
        <f t="shared" si="109"/>
        <v>Moderado</v>
      </c>
      <c r="AE179" s="1271"/>
      <c r="AF179" s="755" t="s">
        <v>2805</v>
      </c>
      <c r="AG179" s="756" t="s">
        <v>2806</v>
      </c>
      <c r="AH179" s="827"/>
      <c r="AI179" s="827" t="s">
        <v>2807</v>
      </c>
      <c r="AJ179" s="827" t="s">
        <v>491</v>
      </c>
      <c r="AK179" s="827"/>
      <c r="AL179" s="827"/>
      <c r="AM179" s="827"/>
      <c r="AN179" s="758"/>
      <c r="AO179" s="808"/>
      <c r="AP179" s="760"/>
      <c r="AQ179" s="681" t="s">
        <v>3725</v>
      </c>
      <c r="AR179" s="142" t="s">
        <v>3729</v>
      </c>
      <c r="AS179" s="233"/>
      <c r="AT179" s="233" t="s">
        <v>2343</v>
      </c>
      <c r="AU179" s="233" t="s">
        <v>491</v>
      </c>
      <c r="AV179" s="233"/>
      <c r="AW179" s="233" t="s">
        <v>2343</v>
      </c>
      <c r="AX179" s="233" t="s">
        <v>491</v>
      </c>
      <c r="AY179" s="154"/>
      <c r="AZ179" s="154"/>
      <c r="BA179" s="155"/>
      <c r="BB179" s="154"/>
      <c r="BC179" s="155"/>
      <c r="BD179" s="233"/>
      <c r="BE179" s="233"/>
      <c r="BF179" s="233"/>
      <c r="BG179" s="233"/>
      <c r="BH179" s="233"/>
      <c r="BI179" s="233"/>
      <c r="BJ179" s="154"/>
      <c r="BK179" s="154"/>
      <c r="BL179" s="155"/>
      <c r="BM179" s="184"/>
      <c r="BN179" s="224"/>
      <c r="BO179" s="146"/>
      <c r="BP179" s="184"/>
      <c r="BQ179" s="146"/>
      <c r="BR179" s="146"/>
      <c r="BS179" s="146"/>
      <c r="BT179" s="154"/>
      <c r="BU179" s="155"/>
      <c r="BV179" s="156"/>
      <c r="BW179" s="154"/>
      <c r="BX179" s="154"/>
      <c r="BY179" s="155"/>
      <c r="BZ179" s="155"/>
      <c r="CA179" s="155"/>
      <c r="CB179" s="155"/>
      <c r="CC179" s="154"/>
      <c r="CD179" s="155"/>
      <c r="CE179" s="156"/>
      <c r="CF179" s="154"/>
      <c r="CG179" s="154"/>
      <c r="CH179" s="155"/>
      <c r="CI179" s="155"/>
      <c r="CJ179" s="155"/>
      <c r="CK179" s="155"/>
      <c r="CL179" s="154"/>
      <c r="CM179" s="155"/>
      <c r="CN179" s="156"/>
      <c r="CO179" s="154"/>
      <c r="CP179" s="154"/>
      <c r="CQ179" s="155"/>
      <c r="CR179" s="155"/>
      <c r="CS179" s="155"/>
      <c r="CT179" s="155"/>
    </row>
    <row r="180" spans="1:100" s="148" customFormat="1" ht="25" customHeight="1">
      <c r="A180" s="1289"/>
      <c r="B180" s="1292"/>
      <c r="C180" s="1277"/>
      <c r="D180" s="1274"/>
      <c r="E180" s="1274"/>
      <c r="F180" s="1274"/>
      <c r="G180" s="1277"/>
      <c r="H180" s="1277"/>
      <c r="I180" s="1280"/>
      <c r="J180" s="1283"/>
      <c r="K180" s="1286"/>
      <c r="L180" s="388">
        <f>IF(NOT(ISERROR(MATCH(K180,_xlfn.ANCHORARRAY(F189),0))),J191&amp;"Por favor no seleccionar los criterios de impacto",K180)</f>
        <v>0</v>
      </c>
      <c r="M180" s="1280"/>
      <c r="N180" s="1283"/>
      <c r="O180" s="1280"/>
      <c r="P180" s="371"/>
      <c r="Q180" s="274"/>
      <c r="R180" s="139" t="str">
        <f t="shared" si="104"/>
        <v/>
      </c>
      <c r="S180" s="97"/>
      <c r="T180" s="97"/>
      <c r="U180" s="189" t="str">
        <f t="shared" si="105"/>
        <v/>
      </c>
      <c r="V180" s="97"/>
      <c r="W180" s="97"/>
      <c r="X180" s="97"/>
      <c r="Y180" s="140" t="str">
        <f>IFERROR(IF(AND(R179="Probabilidad",R180="Probabilidad"),(AA179-(+AA179*U180)),IF(R180="Probabilidad",(J179-(+J179*U180)),IF(R180="Impacto",AA179,""))),"")</f>
        <v/>
      </c>
      <c r="Z180" s="113" t="str">
        <f t="shared" si="106"/>
        <v/>
      </c>
      <c r="AA180" s="189" t="str">
        <f t="shared" si="107"/>
        <v/>
      </c>
      <c r="AB180" s="113" t="str">
        <f t="shared" si="108"/>
        <v/>
      </c>
      <c r="AC180" s="189" t="str">
        <f>IFERROR(IF(AND(R179="Impacto",R180="Impacto"),(AC179-(+AC179*U180)),IF(AND(R179="Probabilidad",R180="Impacto"),(AC178-(+AC178*U180)),IF(R180="Probabilidad",AC179,""))),"")</f>
        <v/>
      </c>
      <c r="AD180" s="113" t="str">
        <f t="shared" si="109"/>
        <v/>
      </c>
      <c r="AE180" s="1271"/>
      <c r="AF180" s="154"/>
      <c r="AG180" s="155"/>
      <c r="AH180" s="233"/>
      <c r="AI180" s="233"/>
      <c r="AJ180" s="233"/>
      <c r="AK180" s="233"/>
      <c r="AL180" s="233"/>
      <c r="AM180" s="233"/>
      <c r="AN180" s="154"/>
      <c r="AO180" s="154"/>
      <c r="AP180" s="155"/>
      <c r="AQ180" s="163"/>
      <c r="AR180" s="155"/>
      <c r="AS180" s="233"/>
      <c r="AT180" s="233"/>
      <c r="AU180" s="233"/>
      <c r="AV180" s="233"/>
      <c r="AW180" s="233"/>
      <c r="AX180" s="233"/>
      <c r="AY180" s="154"/>
      <c r="AZ180" s="154"/>
      <c r="BA180" s="155"/>
      <c r="BB180" s="154"/>
      <c r="BC180" s="155"/>
      <c r="BD180" s="233"/>
      <c r="BE180" s="233"/>
      <c r="BF180" s="233"/>
      <c r="BG180" s="233"/>
      <c r="BH180" s="233"/>
      <c r="BI180" s="233"/>
      <c r="BJ180" s="154"/>
      <c r="BK180" s="154"/>
      <c r="BL180" s="155"/>
      <c r="BM180" s="184"/>
      <c r="BN180" s="224"/>
      <c r="BO180" s="146"/>
      <c r="BP180" s="184"/>
      <c r="BQ180" s="146"/>
      <c r="BR180" s="146"/>
      <c r="BS180" s="146"/>
      <c r="BT180" s="154"/>
      <c r="BU180" s="155"/>
      <c r="BV180" s="156"/>
      <c r="BW180" s="154"/>
      <c r="BX180" s="154"/>
      <c r="BY180" s="155"/>
      <c r="BZ180" s="155"/>
      <c r="CA180" s="155"/>
      <c r="CB180" s="155"/>
      <c r="CC180" s="154"/>
      <c r="CD180" s="155"/>
      <c r="CE180" s="156"/>
      <c r="CF180" s="154"/>
      <c r="CG180" s="154"/>
      <c r="CH180" s="155"/>
      <c r="CI180" s="155"/>
      <c r="CJ180" s="155"/>
      <c r="CK180" s="155"/>
      <c r="CL180" s="154"/>
      <c r="CM180" s="155"/>
      <c r="CN180" s="156"/>
      <c r="CO180" s="154"/>
      <c r="CP180" s="154"/>
      <c r="CQ180" s="155"/>
      <c r="CR180" s="155"/>
      <c r="CS180" s="155"/>
      <c r="CT180" s="155"/>
    </row>
    <row r="181" spans="1:100" s="148" customFormat="1" ht="25" customHeight="1">
      <c r="A181" s="1289"/>
      <c r="B181" s="1292"/>
      <c r="C181" s="1277"/>
      <c r="D181" s="1274"/>
      <c r="E181" s="1274"/>
      <c r="F181" s="1274"/>
      <c r="G181" s="1277"/>
      <c r="H181" s="1277"/>
      <c r="I181" s="1280"/>
      <c r="J181" s="1283"/>
      <c r="K181" s="1286"/>
      <c r="L181" s="388">
        <f>IF(NOT(ISERROR(MATCH(K181,_xlfn.ANCHORARRAY(F190),0))),J192&amp;"Por favor no seleccionar los criterios de impacto",K181)</f>
        <v>0</v>
      </c>
      <c r="M181" s="1280"/>
      <c r="N181" s="1283"/>
      <c r="O181" s="1280"/>
      <c r="P181" s="184"/>
      <c r="Q181" s="94"/>
      <c r="R181" s="139" t="str">
        <f t="shared" si="104"/>
        <v/>
      </c>
      <c r="S181" s="97"/>
      <c r="T181" s="97"/>
      <c r="U181" s="189" t="str">
        <f t="shared" si="105"/>
        <v/>
      </c>
      <c r="V181" s="97"/>
      <c r="W181" s="97"/>
      <c r="X181" s="97"/>
      <c r="Y181" s="140" t="str">
        <f>IFERROR(IF(AND(R180="Probabilidad",R181="Probabilidad"),(AA180-(+AA180*U181)),IF(R181="Probabilidad",(J180-(+J180*U181)),IF(R181="Impacto",AA180,""))),"")</f>
        <v/>
      </c>
      <c r="Z181" s="113" t="str">
        <f t="shared" si="106"/>
        <v/>
      </c>
      <c r="AA181" s="189" t="str">
        <f t="shared" si="107"/>
        <v/>
      </c>
      <c r="AB181" s="113" t="str">
        <f t="shared" si="108"/>
        <v/>
      </c>
      <c r="AC181" s="189" t="str">
        <f>IFERROR(IF(AND(R180="Impacto",R181="Impacto"),(AC180-(+AC180*U181)),IF(AND(R180="Probabilidad",R181="Impacto"),(AC179-(+AC179*U181)),IF(R181="Probabilidad",AC180,""))),"")</f>
        <v/>
      </c>
      <c r="AD181" s="113" t="str">
        <f t="shared" si="109"/>
        <v/>
      </c>
      <c r="AE181" s="1271"/>
      <c r="AF181" s="154"/>
      <c r="AG181" s="155"/>
      <c r="AH181" s="233"/>
      <c r="AI181" s="233"/>
      <c r="AJ181" s="233"/>
      <c r="AK181" s="233"/>
      <c r="AL181" s="233"/>
      <c r="AM181" s="233"/>
      <c r="AN181" s="154"/>
      <c r="AO181" s="154"/>
      <c r="AP181" s="155"/>
      <c r="AQ181" s="163"/>
      <c r="AR181" s="155"/>
      <c r="AS181" s="233"/>
      <c r="AT181" s="233"/>
      <c r="AU181" s="233"/>
      <c r="AV181" s="233"/>
      <c r="AW181" s="233"/>
      <c r="AX181" s="233"/>
      <c r="AY181" s="154"/>
      <c r="AZ181" s="154"/>
      <c r="BA181" s="155"/>
      <c r="BB181" s="154"/>
      <c r="BC181" s="155"/>
      <c r="BD181" s="233"/>
      <c r="BE181" s="233"/>
      <c r="BF181" s="233"/>
      <c r="BG181" s="233"/>
      <c r="BH181" s="233"/>
      <c r="BI181" s="233"/>
      <c r="BJ181" s="154"/>
      <c r="BK181" s="154"/>
      <c r="BL181" s="155"/>
      <c r="BM181" s="184"/>
      <c r="BN181" s="224"/>
      <c r="BO181" s="146"/>
      <c r="BP181" s="184"/>
      <c r="BQ181" s="146"/>
      <c r="BR181" s="146"/>
      <c r="BS181" s="146"/>
      <c r="BT181" s="154"/>
      <c r="BU181" s="155"/>
      <c r="BV181" s="156"/>
      <c r="BW181" s="154"/>
      <c r="BX181" s="154"/>
      <c r="BY181" s="155"/>
      <c r="BZ181" s="155"/>
      <c r="CA181" s="155"/>
      <c r="CB181" s="155"/>
      <c r="CC181" s="154"/>
      <c r="CD181" s="155"/>
      <c r="CE181" s="156"/>
      <c r="CF181" s="154"/>
      <c r="CG181" s="154"/>
      <c r="CH181" s="155"/>
      <c r="CI181" s="155"/>
      <c r="CJ181" s="155"/>
      <c r="CK181" s="155"/>
      <c r="CL181" s="154"/>
      <c r="CM181" s="155"/>
      <c r="CN181" s="156"/>
      <c r="CO181" s="154"/>
      <c r="CP181" s="154"/>
      <c r="CQ181" s="155"/>
      <c r="CR181" s="155"/>
      <c r="CS181" s="155"/>
      <c r="CT181" s="155"/>
    </row>
    <row r="182" spans="1:100" s="148" customFormat="1" ht="25" customHeight="1" thickBot="1">
      <c r="A182" s="1290"/>
      <c r="B182" s="1293"/>
      <c r="C182" s="1278"/>
      <c r="D182" s="1274"/>
      <c r="E182" s="1274"/>
      <c r="F182" s="1274"/>
      <c r="G182" s="1278"/>
      <c r="H182" s="1278"/>
      <c r="I182" s="1281"/>
      <c r="J182" s="1284"/>
      <c r="K182" s="1287"/>
      <c r="L182" s="389">
        <f>IF(NOT(ISERROR(MATCH(K182,_xlfn.ANCHORARRAY(F191),0))),J193&amp;"Por favor no seleccionar los criterios de impacto",K182)</f>
        <v>0</v>
      </c>
      <c r="M182" s="1281"/>
      <c r="N182" s="1284"/>
      <c r="O182" s="1281"/>
      <c r="P182" s="185"/>
      <c r="Q182" s="95"/>
      <c r="R182" s="153" t="str">
        <f t="shared" si="104"/>
        <v/>
      </c>
      <c r="S182" s="150"/>
      <c r="T182" s="150"/>
      <c r="U182" s="187" t="str">
        <f t="shared" si="105"/>
        <v/>
      </c>
      <c r="V182" s="150"/>
      <c r="W182" s="150"/>
      <c r="X182" s="150"/>
      <c r="Y182" s="151" t="str">
        <f>IFERROR(IF(AND(R181="Probabilidad",R182="Probabilidad"),(AA181-(+AA181*U182)),IF(R182="Probabilidad",(J181-(+J181*U182)),IF(R182="Impacto",AA181,""))),"")</f>
        <v/>
      </c>
      <c r="Z182" s="114" t="str">
        <f t="shared" si="106"/>
        <v/>
      </c>
      <c r="AA182" s="187" t="str">
        <f t="shared" si="107"/>
        <v/>
      </c>
      <c r="AB182" s="114" t="str">
        <f t="shared" si="108"/>
        <v/>
      </c>
      <c r="AC182" s="187" t="str">
        <f>IFERROR(IF(AND(R181="Impacto",R182="Impacto"),(AC181-(+AC181*U182)),IF(AND(R181="Probabilidad",R182="Impacto"),(AC180-(+AC180*U182)),IF(R182="Probabilidad",AC181,""))),"")</f>
        <v/>
      </c>
      <c r="AD182" s="114" t="str">
        <f t="shared" si="109"/>
        <v/>
      </c>
      <c r="AE182" s="1272"/>
      <c r="AF182" s="154"/>
      <c r="AG182" s="155"/>
      <c r="AH182" s="233"/>
      <c r="AI182" s="233"/>
      <c r="AJ182" s="233"/>
      <c r="AK182" s="233"/>
      <c r="AL182" s="233"/>
      <c r="AM182" s="233"/>
      <c r="AN182" s="154"/>
      <c r="AO182" s="154"/>
      <c r="AP182" s="155"/>
      <c r="AQ182" s="163"/>
      <c r="AR182" s="155"/>
      <c r="AS182" s="233"/>
      <c r="AT182" s="233"/>
      <c r="AU182" s="233"/>
      <c r="AV182" s="233"/>
      <c r="AW182" s="233"/>
      <c r="AX182" s="233"/>
      <c r="AY182" s="154"/>
      <c r="AZ182" s="154"/>
      <c r="BA182" s="155"/>
      <c r="BB182" s="154"/>
      <c r="BC182" s="155"/>
      <c r="BD182" s="233"/>
      <c r="BE182" s="233"/>
      <c r="BF182" s="233"/>
      <c r="BG182" s="233"/>
      <c r="BH182" s="233"/>
      <c r="BI182" s="233"/>
      <c r="BJ182" s="154"/>
      <c r="BK182" s="154"/>
      <c r="BL182" s="155"/>
      <c r="BM182" s="184"/>
      <c r="BN182" s="224"/>
      <c r="BO182" s="146"/>
      <c r="BP182" s="184"/>
      <c r="BQ182" s="146"/>
      <c r="BR182" s="146"/>
      <c r="BS182" s="146"/>
      <c r="BT182" s="154"/>
      <c r="BU182" s="155"/>
      <c r="BV182" s="156"/>
      <c r="BW182" s="154"/>
      <c r="BX182" s="154"/>
      <c r="BY182" s="155"/>
      <c r="BZ182" s="155"/>
      <c r="CA182" s="155"/>
      <c r="CB182" s="155"/>
      <c r="CC182" s="154"/>
      <c r="CD182" s="155"/>
      <c r="CE182" s="156"/>
      <c r="CF182" s="154"/>
      <c r="CG182" s="154"/>
      <c r="CH182" s="155"/>
      <c r="CI182" s="155"/>
      <c r="CJ182" s="155"/>
      <c r="CK182" s="155"/>
      <c r="CL182" s="154"/>
      <c r="CM182" s="155"/>
      <c r="CN182" s="156"/>
      <c r="CO182" s="154"/>
      <c r="CP182" s="154"/>
      <c r="CQ182" s="155"/>
      <c r="CR182" s="155"/>
      <c r="CS182" s="155"/>
      <c r="CT182" s="155"/>
    </row>
    <row r="183" spans="1:100" s="148" customFormat="1" ht="160" customHeight="1">
      <c r="A183" s="1317">
        <v>15</v>
      </c>
      <c r="B183" s="1318" t="s">
        <v>165</v>
      </c>
      <c r="C183" s="1276" t="s">
        <v>365</v>
      </c>
      <c r="D183" s="1294" t="s">
        <v>1196</v>
      </c>
      <c r="E183" s="1294" t="s">
        <v>1197</v>
      </c>
      <c r="F183" s="1314" t="s">
        <v>1198</v>
      </c>
      <c r="G183" s="1276" t="s">
        <v>286</v>
      </c>
      <c r="H183" s="1276">
        <v>365</v>
      </c>
      <c r="I183" s="1279" t="str">
        <f>IF(H183&lt;=0,"",IF(H183&lt;=2,"Muy Baja",IF(H183&lt;=24,"Baja",IF(H183&lt;=500,"Media",IF(H183&lt;=5000,"Alta","Muy Alta")))))</f>
        <v>Media</v>
      </c>
      <c r="J183" s="1282">
        <f>IF(I183="","",IF(I183="Muy Baja",0.2,IF(I183="Baja",0.4,IF(I183="Media",0.6,IF(I183="Alta",0.8,IF(I183="Muy Alta",1,))))))</f>
        <v>0.6</v>
      </c>
      <c r="K183" s="1285" t="s">
        <v>313</v>
      </c>
      <c r="L183" s="387" t="str">
        <f>IF(NOT(ISERROR(MATCH(K183,'[3]Tabla Impacto'!$B$221:$B$223,0))),'[3]Tabla Impacto'!$F$223&amp;"Por favor no seleccionar los criterios de impacto(Afectación Económica o presupuestal y Pérdida Reputacional)",K183)</f>
        <v xml:space="preserve">     El riesgo afecta la imagen de la entidad a nivel nacional, con efecto publicitarios sostenible a nivel país</v>
      </c>
      <c r="M183" s="1279" t="str">
        <f>IF(OR(K183='Tabla Impacto'!$C$11,K183='Tabla Impacto'!$D$11),"Leve",IF(OR(K183='Tabla Impacto'!$C$12,K183='Tabla Impacto'!$D$12),"Menor",IF(OR(K183='Tabla Impacto'!$C$13,K183='Tabla Impacto'!$D$13),"Moderado",IF(OR(K183='Tabla Impacto'!$C$14,K183='Tabla Impacto'!$D$14),"Mayor",IF(OR(K183='Tabla Impacto'!$C$15,K183='Tabla Impacto'!$D$15),"Catastrófico","")))))</f>
        <v>Catastrófico</v>
      </c>
      <c r="N183" s="1282">
        <f>IF(M183="","",IF(M183="Leve",0.2,IF(M183="Menor",0.4,IF(M183="Moderado",0.6,IF(M183="Mayor",0.8,IF(M183="Catastrófico",1,))))))</f>
        <v>1</v>
      </c>
      <c r="O183" s="1279" t="str">
        <f>IF(OR(AND(I183="Muy Baja",M183="Leve"),AND(I183="Muy Baja",M183="Menor"),AND(I183="Baja",M183="Leve")),"Bajo",IF(OR(AND(I183="Muy baja",M183="Moderado"),AND(I183="Baja",M183="Menor"),AND(I183="Baja",M183="Moderado"),AND(I183="Media",M183="Leve"),AND(I183="Media",M183="Menor"),AND(I183="Media",M183="Moderado"),AND(I183="Alta",M183="Leve"),AND(I183="Alta",M183="Menor")),"Moderado",IF(OR(AND(I183="Muy Baja",M183="Mayor"),AND(I183="Baja",M183="Mayor"),AND(I183="Media",M183="Mayor"),AND(I183="Alta",M183="Moderado"),AND(I183="Alta",M183="Mayor"),AND(I183="Muy Alta",M183="Leve"),AND(I183="Muy Alta",M183="Menor"),AND(I183="Muy Alta",M183="Moderado"),AND(I183="Muy Alta",M183="Mayor")),"Alto",IF(OR(AND(I183="Muy Baja",M183="Catastrófico"),AND(I183="Baja",M183="Catastrófico"),AND(I183="Media",M183="Catastrófico"),AND(I183="Alta",M183="Catastrófico"),AND(I183="Muy Alta",M183="Catastrófico")),"Extremo",""))))</f>
        <v>Extremo</v>
      </c>
      <c r="P183" s="371">
        <v>1</v>
      </c>
      <c r="Q183" s="274" t="s">
        <v>1199</v>
      </c>
      <c r="R183" s="139" t="str">
        <f t="shared" si="104"/>
        <v>Probabilidad</v>
      </c>
      <c r="S183" s="97" t="s">
        <v>100</v>
      </c>
      <c r="T183" s="97" t="s">
        <v>316</v>
      </c>
      <c r="U183" s="189" t="str">
        <f t="shared" si="105"/>
        <v>40%</v>
      </c>
      <c r="V183" s="97" t="s">
        <v>334</v>
      </c>
      <c r="W183" s="97" t="s">
        <v>318</v>
      </c>
      <c r="X183" s="97" t="s">
        <v>319</v>
      </c>
      <c r="Y183" s="140">
        <f>IFERROR(IF(R183="Probabilidad",(J183-(+J183*U183)),IF(R183="Impacto",J183,"")),"")</f>
        <v>0.36</v>
      </c>
      <c r="Z183" s="113" t="str">
        <f t="shared" si="106"/>
        <v>Baja</v>
      </c>
      <c r="AA183" s="189">
        <f t="shared" si="107"/>
        <v>0.36</v>
      </c>
      <c r="AB183" s="113" t="str">
        <f t="shared" si="108"/>
        <v>Catastrófico</v>
      </c>
      <c r="AC183" s="189">
        <f>IFERROR(IF(R183="Impacto",(N183-(+N183*U183)),IF(R183="Probabilidad",N183,"")),"")</f>
        <v>1</v>
      </c>
      <c r="AD183" s="113" t="str">
        <f t="shared" si="109"/>
        <v>Extremo</v>
      </c>
      <c r="AE183" s="1270" t="s">
        <v>345</v>
      </c>
      <c r="AF183" s="781" t="s">
        <v>2810</v>
      </c>
      <c r="AG183" s="833" t="s">
        <v>2811</v>
      </c>
      <c r="AH183" s="785"/>
      <c r="AI183" s="785" t="s">
        <v>2343</v>
      </c>
      <c r="AJ183" s="785" t="s">
        <v>770</v>
      </c>
      <c r="AK183" s="785"/>
      <c r="AL183" s="785" t="s">
        <v>2343</v>
      </c>
      <c r="AM183" s="785" t="s">
        <v>770</v>
      </c>
      <c r="AN183" s="758" t="s">
        <v>2343</v>
      </c>
      <c r="AO183" s="808"/>
      <c r="AP183" s="760" t="s">
        <v>2708</v>
      </c>
      <c r="AQ183" s="992" t="s">
        <v>3730</v>
      </c>
      <c r="AR183" s="832" t="s">
        <v>3731</v>
      </c>
      <c r="AS183" s="1079"/>
      <c r="AT183" s="1079" t="s">
        <v>2343</v>
      </c>
      <c r="AU183" s="233" t="s">
        <v>491</v>
      </c>
      <c r="AV183" s="785"/>
      <c r="AW183" s="785" t="s">
        <v>2343</v>
      </c>
      <c r="AX183" s="233" t="s">
        <v>491</v>
      </c>
      <c r="AY183" s="141"/>
      <c r="AZ183" s="141"/>
      <c r="BA183" s="142"/>
      <c r="BB183" s="141"/>
      <c r="BC183" s="142"/>
      <c r="BD183" s="233"/>
      <c r="BE183" s="233"/>
      <c r="BF183" s="233"/>
      <c r="BG183" s="233"/>
      <c r="BH183" s="233"/>
      <c r="BI183" s="233"/>
      <c r="BJ183" s="141"/>
      <c r="BK183" s="141"/>
      <c r="BL183" s="142"/>
      <c r="BM183" s="274" t="s">
        <v>1203</v>
      </c>
      <c r="BN183" s="372">
        <v>1</v>
      </c>
      <c r="BO183" s="371" t="s">
        <v>1204</v>
      </c>
      <c r="BP183" s="371" t="s">
        <v>1205</v>
      </c>
      <c r="BQ183" s="373">
        <v>44927</v>
      </c>
      <c r="BR183" s="373">
        <v>45260</v>
      </c>
      <c r="BS183" s="374">
        <v>3</v>
      </c>
      <c r="BT183" s="781" t="s">
        <v>2816</v>
      </c>
      <c r="BU183" s="832" t="s">
        <v>2819</v>
      </c>
      <c r="BV183" s="719" t="s">
        <v>2818</v>
      </c>
      <c r="BW183" s="758" t="s">
        <v>2343</v>
      </c>
      <c r="BX183" s="758"/>
      <c r="BY183" s="789" t="s">
        <v>2601</v>
      </c>
      <c r="BZ183" s="789"/>
      <c r="CA183" s="789" t="s">
        <v>2343</v>
      </c>
      <c r="CB183" s="760" t="s">
        <v>2601</v>
      </c>
      <c r="CC183" s="715" t="s">
        <v>3730</v>
      </c>
      <c r="CD183" s="832" t="s">
        <v>3817</v>
      </c>
      <c r="CE183" s="719" t="s">
        <v>2818</v>
      </c>
      <c r="CF183" s="141"/>
      <c r="CG183" s="141"/>
      <c r="CH183" s="142"/>
      <c r="CI183" s="142"/>
      <c r="CJ183" s="142"/>
      <c r="CK183" s="142"/>
      <c r="CL183" s="141"/>
      <c r="CM183" s="142"/>
      <c r="CN183" s="143"/>
      <c r="CO183" s="141"/>
      <c r="CP183" s="141"/>
      <c r="CQ183" s="142"/>
      <c r="CR183" s="142"/>
      <c r="CS183" s="142"/>
      <c r="CT183" s="142"/>
      <c r="CU183" s="147"/>
      <c r="CV183" s="147"/>
    </row>
    <row r="184" spans="1:100" s="148" customFormat="1" ht="160" customHeight="1">
      <c r="A184" s="1317"/>
      <c r="B184" s="1318"/>
      <c r="C184" s="1277"/>
      <c r="D184" s="1295"/>
      <c r="E184" s="1295"/>
      <c r="F184" s="1274"/>
      <c r="G184" s="1277"/>
      <c r="H184" s="1277"/>
      <c r="I184" s="1280"/>
      <c r="J184" s="1283"/>
      <c r="K184" s="1286"/>
      <c r="L184" s="388">
        <f>IF(NOT(ISERROR(MATCH(K184,_xlfn.ANCHORARRAY(F193),0))),J195&amp;"Por favor no seleccionar los criterios de impacto",K184)</f>
        <v>0</v>
      </c>
      <c r="M184" s="1280"/>
      <c r="N184" s="1283"/>
      <c r="O184" s="1280"/>
      <c r="P184" s="371">
        <v>2</v>
      </c>
      <c r="Q184" s="274" t="s">
        <v>1200</v>
      </c>
      <c r="R184" s="139" t="str">
        <f t="shared" si="104"/>
        <v>Probabilidad</v>
      </c>
      <c r="S184" s="97" t="s">
        <v>100</v>
      </c>
      <c r="T184" s="97" t="s">
        <v>316</v>
      </c>
      <c r="U184" s="189" t="str">
        <f t="shared" si="105"/>
        <v>40%</v>
      </c>
      <c r="V184" s="97" t="s">
        <v>334</v>
      </c>
      <c r="W184" s="97" t="s">
        <v>318</v>
      </c>
      <c r="X184" s="97" t="s">
        <v>319</v>
      </c>
      <c r="Y184" s="140">
        <f>IFERROR(IF(AND(R183="Probabilidad",R184="Probabilidad"),(AA183-(+AA183*U184)),IF(R184="Probabilidad",(J183-(+J183*U184)),IF(R184="Impacto",AA183,""))),"")</f>
        <v>0.216</v>
      </c>
      <c r="Z184" s="113" t="str">
        <f t="shared" si="106"/>
        <v>Baja</v>
      </c>
      <c r="AA184" s="189">
        <f t="shared" si="107"/>
        <v>0.216</v>
      </c>
      <c r="AB184" s="113" t="str">
        <f t="shared" si="108"/>
        <v>Catastrófico</v>
      </c>
      <c r="AC184" s="189">
        <f>IFERROR(IF(AND(R183="Impacto",R184="Impacto"),(AC183-(+AC183*U184)),IF(R184="Impacto",($N$141-(+$N$141*U184)),IF(R184="Probabilidad",AC183,""))),"")</f>
        <v>1</v>
      </c>
      <c r="AD184" s="113" t="str">
        <f t="shared" si="109"/>
        <v>Extremo</v>
      </c>
      <c r="AE184" s="1271"/>
      <c r="AF184" s="782" t="s">
        <v>2812</v>
      </c>
      <c r="AG184" s="772" t="s">
        <v>2813</v>
      </c>
      <c r="AH184" s="785"/>
      <c r="AI184" s="785" t="s">
        <v>2343</v>
      </c>
      <c r="AJ184" s="785" t="s">
        <v>770</v>
      </c>
      <c r="AK184" s="785"/>
      <c r="AL184" s="785"/>
      <c r="AM184" s="785"/>
      <c r="AN184" s="758" t="s">
        <v>2343</v>
      </c>
      <c r="AO184" s="808"/>
      <c r="AP184" s="760" t="s">
        <v>2708</v>
      </c>
      <c r="AQ184" s="992" t="s">
        <v>3732</v>
      </c>
      <c r="AR184" s="998" t="s">
        <v>3733</v>
      </c>
      <c r="AS184" s="1079"/>
      <c r="AT184" s="1079" t="s">
        <v>2343</v>
      </c>
      <c r="AU184" s="233" t="s">
        <v>491</v>
      </c>
      <c r="AV184" s="785"/>
      <c r="AW184" s="785" t="s">
        <v>2343</v>
      </c>
      <c r="AX184" s="233" t="s">
        <v>491</v>
      </c>
      <c r="AY184" s="154"/>
      <c r="AZ184" s="154"/>
      <c r="BA184" s="155"/>
      <c r="BB184" s="154"/>
      <c r="BC184" s="155"/>
      <c r="BD184" s="233"/>
      <c r="BE184" s="233"/>
      <c r="BF184" s="233"/>
      <c r="BG184" s="233"/>
      <c r="BH184" s="233"/>
      <c r="BI184" s="233"/>
      <c r="BJ184" s="154"/>
      <c r="BK184" s="154"/>
      <c r="BL184" s="155"/>
      <c r="BM184" s="184"/>
      <c r="BN184" s="224"/>
      <c r="BO184" s="146"/>
      <c r="BP184" s="184"/>
      <c r="BQ184" s="146"/>
      <c r="BR184" s="146"/>
      <c r="BS184" s="146"/>
      <c r="BT184" s="154"/>
      <c r="BU184" s="155"/>
      <c r="BV184" s="156"/>
      <c r="BW184" s="154"/>
      <c r="BX184" s="154"/>
      <c r="BY184" s="155"/>
      <c r="BZ184" s="155"/>
      <c r="CA184" s="155"/>
      <c r="CB184" s="155"/>
      <c r="CC184" s="154"/>
      <c r="CD184" s="155"/>
      <c r="CE184" s="156"/>
      <c r="CF184" s="154"/>
      <c r="CG184" s="154"/>
      <c r="CH184" s="155"/>
      <c r="CI184" s="155"/>
      <c r="CJ184" s="155"/>
      <c r="CK184" s="155"/>
      <c r="CL184" s="154"/>
      <c r="CM184" s="155"/>
      <c r="CN184" s="156"/>
      <c r="CO184" s="154"/>
      <c r="CP184" s="154"/>
      <c r="CQ184" s="155"/>
      <c r="CR184" s="155"/>
      <c r="CS184" s="155"/>
      <c r="CT184" s="155"/>
    </row>
    <row r="185" spans="1:100" s="148" customFormat="1" ht="160" customHeight="1">
      <c r="A185" s="1317"/>
      <c r="B185" s="1318"/>
      <c r="C185" s="1277"/>
      <c r="D185" s="1295"/>
      <c r="E185" s="1295"/>
      <c r="F185" s="1274"/>
      <c r="G185" s="1277"/>
      <c r="H185" s="1277"/>
      <c r="I185" s="1280"/>
      <c r="J185" s="1283"/>
      <c r="K185" s="1286"/>
      <c r="L185" s="388">
        <f>IF(NOT(ISERROR(MATCH(K185,_xlfn.ANCHORARRAY(F194),0))),J196&amp;"Por favor no seleccionar los criterios de impacto",K185)</f>
        <v>0</v>
      </c>
      <c r="M185" s="1280"/>
      <c r="N185" s="1283"/>
      <c r="O185" s="1280"/>
      <c r="P185" s="371">
        <v>3</v>
      </c>
      <c r="Q185" s="274" t="s">
        <v>1201</v>
      </c>
      <c r="R185" s="139" t="str">
        <f t="shared" si="104"/>
        <v>Probabilidad</v>
      </c>
      <c r="S185" s="97" t="s">
        <v>100</v>
      </c>
      <c r="T185" s="97" t="s">
        <v>316</v>
      </c>
      <c r="U185" s="189" t="str">
        <f t="shared" si="105"/>
        <v>40%</v>
      </c>
      <c r="V185" s="97" t="s">
        <v>334</v>
      </c>
      <c r="W185" s="97" t="s">
        <v>318</v>
      </c>
      <c r="X185" s="97" t="s">
        <v>319</v>
      </c>
      <c r="Y185" s="140">
        <f>IFERROR(IF(AND(R184="Probabilidad",R185="Probabilidad"),(AA184-(+AA184*U185)),IF(R185="Probabilidad",(J184-(+J184*U185)),IF(R185="Impacto",AA184,""))),"")</f>
        <v>0.12959999999999999</v>
      </c>
      <c r="Z185" s="113" t="str">
        <f t="shared" si="106"/>
        <v>Muy Baja</v>
      </c>
      <c r="AA185" s="189">
        <f t="shared" si="107"/>
        <v>0.12959999999999999</v>
      </c>
      <c r="AB185" s="113" t="str">
        <f t="shared" si="108"/>
        <v>Catastrófico</v>
      </c>
      <c r="AC185" s="189">
        <f>IFERROR(IF(AND(R184="Impacto",R185="Impacto"),(AC184-(+AC184*U185)),IF(AND(R184="Probabilidad",R185="Impacto"),(AC183-(+AC183*U185)),IF(R185="Probabilidad",AC184,""))),"")</f>
        <v>1</v>
      </c>
      <c r="AD185" s="113" t="str">
        <f t="shared" si="109"/>
        <v>Extremo</v>
      </c>
      <c r="AE185" s="1271"/>
      <c r="AF185" s="782" t="s">
        <v>2814</v>
      </c>
      <c r="AG185" s="772" t="s">
        <v>2815</v>
      </c>
      <c r="AH185" s="785"/>
      <c r="AI185" s="785" t="s">
        <v>2343</v>
      </c>
      <c r="AJ185" s="785" t="s">
        <v>770</v>
      </c>
      <c r="AK185" s="785"/>
      <c r="AL185" s="785"/>
      <c r="AM185" s="785"/>
      <c r="AN185" s="758" t="s">
        <v>2343</v>
      </c>
      <c r="AO185" s="808"/>
      <c r="AP185" s="760" t="s">
        <v>2708</v>
      </c>
      <c r="AQ185" s="992" t="s">
        <v>3734</v>
      </c>
      <c r="AR185" s="998" t="s">
        <v>3735</v>
      </c>
      <c r="AS185" s="1079"/>
      <c r="AT185" s="1079" t="s">
        <v>2433</v>
      </c>
      <c r="AU185" s="233" t="s">
        <v>491</v>
      </c>
      <c r="AV185" s="785"/>
      <c r="AW185" s="785" t="s">
        <v>2343</v>
      </c>
      <c r="AX185" s="233" t="s">
        <v>491</v>
      </c>
      <c r="AY185" s="154"/>
      <c r="AZ185" s="154"/>
      <c r="BA185" s="155"/>
      <c r="BB185" s="154"/>
      <c r="BC185" s="155"/>
      <c r="BD185" s="233"/>
      <c r="BE185" s="233"/>
      <c r="BF185" s="233"/>
      <c r="BG185" s="233"/>
      <c r="BH185" s="233"/>
      <c r="BI185" s="233"/>
      <c r="BJ185" s="154"/>
      <c r="BK185" s="154"/>
      <c r="BL185" s="155"/>
      <c r="BM185" s="184"/>
      <c r="BN185" s="224"/>
      <c r="BO185" s="146"/>
      <c r="BP185" s="184"/>
      <c r="BQ185" s="146"/>
      <c r="BR185" s="146"/>
      <c r="BS185" s="146"/>
      <c r="BT185" s="154"/>
      <c r="BU185" s="155"/>
      <c r="BV185" s="156"/>
      <c r="BW185" s="154"/>
      <c r="BX185" s="154"/>
      <c r="BY185" s="155"/>
      <c r="BZ185" s="155"/>
      <c r="CA185" s="155"/>
      <c r="CB185" s="155"/>
      <c r="CC185" s="154"/>
      <c r="CD185" s="155"/>
      <c r="CE185" s="156"/>
      <c r="CF185" s="154"/>
      <c r="CG185" s="154"/>
      <c r="CH185" s="155"/>
      <c r="CI185" s="155"/>
      <c r="CJ185" s="155"/>
      <c r="CK185" s="155"/>
      <c r="CL185" s="154"/>
      <c r="CM185" s="155"/>
      <c r="CN185" s="156"/>
      <c r="CO185" s="154"/>
      <c r="CP185" s="154"/>
      <c r="CQ185" s="155"/>
      <c r="CR185" s="155"/>
      <c r="CS185" s="155"/>
      <c r="CT185" s="155"/>
    </row>
    <row r="186" spans="1:100" s="148" customFormat="1" ht="160" customHeight="1">
      <c r="A186" s="1317"/>
      <c r="B186" s="1318"/>
      <c r="C186" s="1277"/>
      <c r="D186" s="1295"/>
      <c r="E186" s="1295"/>
      <c r="F186" s="1274"/>
      <c r="G186" s="1277"/>
      <c r="H186" s="1277"/>
      <c r="I186" s="1280"/>
      <c r="J186" s="1283"/>
      <c r="K186" s="1286"/>
      <c r="L186" s="388">
        <f>IF(NOT(ISERROR(MATCH(K186,_xlfn.ANCHORARRAY(F195),0))),J197&amp;"Por favor no seleccionar los criterios de impacto",K186)</f>
        <v>0</v>
      </c>
      <c r="M186" s="1280"/>
      <c r="N186" s="1283"/>
      <c r="O186" s="1280"/>
      <c r="P186" s="371">
        <v>4</v>
      </c>
      <c r="Q186" s="274" t="s">
        <v>1202</v>
      </c>
      <c r="R186" s="139" t="str">
        <f t="shared" si="104"/>
        <v>Impacto</v>
      </c>
      <c r="S186" s="97" t="s">
        <v>327</v>
      </c>
      <c r="T186" s="97" t="s">
        <v>316</v>
      </c>
      <c r="U186" s="189" t="str">
        <f t="shared" si="105"/>
        <v>25%</v>
      </c>
      <c r="V186" s="97" t="s">
        <v>334</v>
      </c>
      <c r="W186" s="97" t="s">
        <v>318</v>
      </c>
      <c r="X186" s="97" t="s">
        <v>319</v>
      </c>
      <c r="Y186" s="140">
        <f>IFERROR(IF(AND(R185="Probabilidad",R186="Probabilidad"),(AA185-(+AA185*U186)),IF(R186="Probabilidad",(J185-(+J185*U186)),IF(R186="Impacto",AA185,""))),"")</f>
        <v>0.12959999999999999</v>
      </c>
      <c r="Z186" s="113" t="str">
        <f t="shared" si="106"/>
        <v>Muy Baja</v>
      </c>
      <c r="AA186" s="189">
        <f t="shared" si="107"/>
        <v>0.12959999999999999</v>
      </c>
      <c r="AB186" s="113" t="str">
        <f t="shared" si="108"/>
        <v>Mayor</v>
      </c>
      <c r="AC186" s="189">
        <f>IFERROR(IF(AND(R185="Impacto",R186="Impacto"),(AC185-(+AC185*U186)),IF(AND(R185="Probabilidad",R186="Impacto"),(AC184-(+AC184*U186)),IF(R186="Probabilidad",AC185,""))),"")</f>
        <v>0.75</v>
      </c>
      <c r="AD186" s="113" t="str">
        <f t="shared" si="109"/>
        <v>Alto</v>
      </c>
      <c r="AE186" s="1271"/>
      <c r="AF186" s="782" t="s">
        <v>2816</v>
      </c>
      <c r="AG186" s="834" t="s">
        <v>2817</v>
      </c>
      <c r="AH186" s="785"/>
      <c r="AI186" s="785" t="s">
        <v>2343</v>
      </c>
      <c r="AJ186" s="785" t="s">
        <v>770</v>
      </c>
      <c r="AK186" s="785"/>
      <c r="AL186" s="785"/>
      <c r="AM186" s="785"/>
      <c r="AN186" s="808"/>
      <c r="AO186" s="808"/>
      <c r="AP186" s="760"/>
      <c r="AQ186" s="498" t="s">
        <v>3730</v>
      </c>
      <c r="AR186" s="834" t="s">
        <v>2817</v>
      </c>
      <c r="AS186" s="233"/>
      <c r="AT186" s="233"/>
      <c r="AU186" s="233"/>
      <c r="AV186" s="233"/>
      <c r="AW186" s="233"/>
      <c r="AX186" s="233"/>
      <c r="AY186" s="154"/>
      <c r="AZ186" s="154"/>
      <c r="BA186" s="155"/>
      <c r="BB186" s="154"/>
      <c r="BC186" s="155"/>
      <c r="BD186" s="233"/>
      <c r="BE186" s="233"/>
      <c r="BF186" s="233"/>
      <c r="BG186" s="233"/>
      <c r="BH186" s="233"/>
      <c r="BI186" s="233"/>
      <c r="BJ186" s="154"/>
      <c r="BK186" s="154"/>
      <c r="BL186" s="155"/>
      <c r="BM186" s="184"/>
      <c r="BN186" s="224"/>
      <c r="BO186" s="146"/>
      <c r="BP186" s="184"/>
      <c r="BQ186" s="146"/>
      <c r="BR186" s="146"/>
      <c r="BS186" s="146"/>
      <c r="BT186" s="154"/>
      <c r="BU186" s="155"/>
      <c r="BV186" s="156"/>
      <c r="BW186" s="154"/>
      <c r="BX186" s="154"/>
      <c r="BY186" s="155"/>
      <c r="BZ186" s="155"/>
      <c r="CA186" s="155"/>
      <c r="CB186" s="155"/>
      <c r="CC186" s="154"/>
      <c r="CD186" s="155"/>
      <c r="CE186" s="156"/>
      <c r="CF186" s="154"/>
      <c r="CG186" s="154"/>
      <c r="CH186" s="155"/>
      <c r="CI186" s="155"/>
      <c r="CJ186" s="155"/>
      <c r="CK186" s="155"/>
      <c r="CL186" s="154"/>
      <c r="CM186" s="155"/>
      <c r="CN186" s="156"/>
      <c r="CO186" s="154"/>
      <c r="CP186" s="154"/>
      <c r="CQ186" s="155"/>
      <c r="CR186" s="155"/>
      <c r="CS186" s="155"/>
      <c r="CT186" s="155"/>
    </row>
    <row r="187" spans="1:100" s="148" customFormat="1" ht="27" customHeight="1">
      <c r="A187" s="1317"/>
      <c r="B187" s="1318"/>
      <c r="C187" s="1277"/>
      <c r="D187" s="1295"/>
      <c r="E187" s="1295"/>
      <c r="F187" s="1274"/>
      <c r="G187" s="1277"/>
      <c r="H187" s="1277"/>
      <c r="I187" s="1280"/>
      <c r="J187" s="1283"/>
      <c r="K187" s="1286"/>
      <c r="L187" s="388">
        <f>IF(NOT(ISERROR(MATCH(K187,_xlfn.ANCHORARRAY(F196),0))),J198&amp;"Por favor no seleccionar los criterios de impacto",K187)</f>
        <v>0</v>
      </c>
      <c r="M187" s="1280"/>
      <c r="N187" s="1283"/>
      <c r="O187" s="1280"/>
      <c r="P187" s="184"/>
      <c r="Q187" s="94"/>
      <c r="R187" s="139" t="str">
        <f t="shared" si="104"/>
        <v/>
      </c>
      <c r="S187" s="97"/>
      <c r="T187" s="97"/>
      <c r="U187" s="189" t="str">
        <f t="shared" si="105"/>
        <v/>
      </c>
      <c r="V187" s="97"/>
      <c r="W187" s="97"/>
      <c r="X187" s="97"/>
      <c r="Y187" s="140" t="str">
        <f>IFERROR(IF(AND(R186="Probabilidad",R187="Probabilidad"),(AA186-(+AA186*U187)),IF(R187="Probabilidad",(J186-(+J186*U187)),IF(R187="Impacto",AA186,""))),"")</f>
        <v/>
      </c>
      <c r="Z187" s="113" t="str">
        <f t="shared" si="106"/>
        <v/>
      </c>
      <c r="AA187" s="189" t="str">
        <f t="shared" si="107"/>
        <v/>
      </c>
      <c r="AB187" s="113" t="str">
        <f t="shared" si="108"/>
        <v/>
      </c>
      <c r="AC187" s="189" t="str">
        <f>IFERROR(IF(AND(R186="Impacto",R187="Impacto"),(AC186-(+AC186*U187)),IF(AND(R186="Probabilidad",R187="Impacto"),(AC185-(+AC185*U187)),IF(R187="Probabilidad",AC186,""))),"")</f>
        <v/>
      </c>
      <c r="AD187" s="113" t="str">
        <f t="shared" si="109"/>
        <v/>
      </c>
      <c r="AE187" s="1271"/>
      <c r="AF187" s="154"/>
      <c r="AG187" s="155"/>
      <c r="AH187" s="233"/>
      <c r="AI187" s="233"/>
      <c r="AJ187" s="233"/>
      <c r="AK187" s="233"/>
      <c r="AL187" s="233"/>
      <c r="AM187" s="233"/>
      <c r="AN187" s="154"/>
      <c r="AO187" s="154"/>
      <c r="AP187" s="155"/>
      <c r="AQ187" s="163"/>
      <c r="AR187" s="155"/>
      <c r="AS187" s="233"/>
      <c r="AT187" s="233"/>
      <c r="AU187" s="233"/>
      <c r="AV187" s="233"/>
      <c r="AW187" s="233"/>
      <c r="AX187" s="233"/>
      <c r="AY187" s="154"/>
      <c r="AZ187" s="154"/>
      <c r="BA187" s="155"/>
      <c r="BB187" s="154"/>
      <c r="BC187" s="155"/>
      <c r="BD187" s="233"/>
      <c r="BE187" s="233"/>
      <c r="BF187" s="233"/>
      <c r="BG187" s="233"/>
      <c r="BH187" s="233"/>
      <c r="BI187" s="233"/>
      <c r="BJ187" s="154"/>
      <c r="BK187" s="154"/>
      <c r="BL187" s="155"/>
      <c r="BM187" s="184"/>
      <c r="BN187" s="224"/>
      <c r="BO187" s="146"/>
      <c r="BP187" s="184"/>
      <c r="BQ187" s="146"/>
      <c r="BR187" s="146"/>
      <c r="BS187" s="146"/>
      <c r="BT187" s="154"/>
      <c r="BU187" s="155"/>
      <c r="BV187" s="156"/>
      <c r="BW187" s="154"/>
      <c r="BX187" s="154"/>
      <c r="BY187" s="155"/>
      <c r="BZ187" s="155"/>
      <c r="CA187" s="155"/>
      <c r="CB187" s="155"/>
      <c r="CC187" s="154"/>
      <c r="CD187" s="155"/>
      <c r="CE187" s="156"/>
      <c r="CF187" s="154"/>
      <c r="CG187" s="154"/>
      <c r="CH187" s="155"/>
      <c r="CI187" s="155"/>
      <c r="CJ187" s="155"/>
      <c r="CK187" s="155"/>
      <c r="CL187" s="154"/>
      <c r="CM187" s="155"/>
      <c r="CN187" s="156"/>
      <c r="CO187" s="154"/>
      <c r="CP187" s="154"/>
      <c r="CQ187" s="155"/>
      <c r="CR187" s="155"/>
      <c r="CS187" s="155"/>
      <c r="CT187" s="155"/>
    </row>
    <row r="188" spans="1:100" s="148" customFormat="1" ht="27" customHeight="1" thickBot="1">
      <c r="A188" s="1317"/>
      <c r="B188" s="1318"/>
      <c r="C188" s="1278"/>
      <c r="D188" s="1296"/>
      <c r="E188" s="1296"/>
      <c r="F188" s="1274"/>
      <c r="G188" s="1278"/>
      <c r="H188" s="1278"/>
      <c r="I188" s="1281"/>
      <c r="J188" s="1284"/>
      <c r="K188" s="1287"/>
      <c r="L188" s="389">
        <f>IF(NOT(ISERROR(MATCH(K188,_xlfn.ANCHORARRAY(F197),0))),J199&amp;"Por favor no seleccionar los criterios de impacto",K188)</f>
        <v>0</v>
      </c>
      <c r="M188" s="1281"/>
      <c r="N188" s="1284"/>
      <c r="O188" s="1281"/>
      <c r="P188" s="185"/>
      <c r="Q188" s="95"/>
      <c r="R188" s="153" t="str">
        <f t="shared" si="104"/>
        <v/>
      </c>
      <c r="S188" s="150"/>
      <c r="T188" s="150"/>
      <c r="U188" s="187" t="str">
        <f t="shared" si="105"/>
        <v/>
      </c>
      <c r="V188" s="150"/>
      <c r="W188" s="150"/>
      <c r="X188" s="150"/>
      <c r="Y188" s="151" t="str">
        <f>IFERROR(IF(AND(R187="Probabilidad",R188="Probabilidad"),(AA187-(+AA187*U188)),IF(R188="Probabilidad",(J187-(+J187*U188)),IF(R188="Impacto",AA187,""))),"")</f>
        <v/>
      </c>
      <c r="Z188" s="114" t="str">
        <f t="shared" si="106"/>
        <v/>
      </c>
      <c r="AA188" s="187" t="str">
        <f t="shared" si="107"/>
        <v/>
      </c>
      <c r="AB188" s="114" t="str">
        <f t="shared" si="108"/>
        <v/>
      </c>
      <c r="AC188" s="187" t="str">
        <f>IFERROR(IF(AND(R187="Impacto",R188="Impacto"),(AC187-(+AC187*U188)),IF(AND(R187="Probabilidad",R188="Impacto"),(AC186-(+AC186*U188)),IF(R188="Probabilidad",AC187,""))),"")</f>
        <v/>
      </c>
      <c r="AD188" s="114" t="str">
        <f t="shared" si="109"/>
        <v/>
      </c>
      <c r="AE188" s="1272"/>
      <c r="AF188" s="154"/>
      <c r="AG188" s="155"/>
      <c r="AH188" s="233"/>
      <c r="AI188" s="233"/>
      <c r="AJ188" s="233"/>
      <c r="AK188" s="233"/>
      <c r="AL188" s="233"/>
      <c r="AM188" s="233"/>
      <c r="AN188" s="154"/>
      <c r="AO188" s="154"/>
      <c r="AP188" s="155"/>
      <c r="AQ188" s="163"/>
      <c r="AR188" s="155"/>
      <c r="AS188" s="233"/>
      <c r="AT188" s="233"/>
      <c r="AU188" s="233"/>
      <c r="AV188" s="233"/>
      <c r="AW188" s="233"/>
      <c r="AX188" s="233"/>
      <c r="AY188" s="154"/>
      <c r="AZ188" s="154"/>
      <c r="BA188" s="155"/>
      <c r="BB188" s="154"/>
      <c r="BC188" s="155"/>
      <c r="BD188" s="233"/>
      <c r="BE188" s="233"/>
      <c r="BF188" s="233"/>
      <c r="BG188" s="233"/>
      <c r="BH188" s="233"/>
      <c r="BI188" s="233"/>
      <c r="BJ188" s="154"/>
      <c r="BK188" s="154"/>
      <c r="BL188" s="155"/>
      <c r="BM188" s="184"/>
      <c r="BN188" s="224"/>
      <c r="BO188" s="146"/>
      <c r="BP188" s="184"/>
      <c r="BQ188" s="146"/>
      <c r="BR188" s="146"/>
      <c r="BS188" s="146"/>
      <c r="BT188" s="154"/>
      <c r="BU188" s="155"/>
      <c r="BV188" s="156"/>
      <c r="BW188" s="154"/>
      <c r="BX188" s="154"/>
      <c r="BY188" s="155"/>
      <c r="BZ188" s="155"/>
      <c r="CA188" s="155"/>
      <c r="CB188" s="155"/>
      <c r="CC188" s="154"/>
      <c r="CD188" s="155"/>
      <c r="CE188" s="156"/>
      <c r="CF188" s="154"/>
      <c r="CG188" s="154"/>
      <c r="CH188" s="155"/>
      <c r="CI188" s="155"/>
      <c r="CJ188" s="155"/>
      <c r="CK188" s="155"/>
      <c r="CL188" s="154"/>
      <c r="CM188" s="155"/>
      <c r="CN188" s="156"/>
      <c r="CO188" s="154"/>
      <c r="CP188" s="154"/>
      <c r="CQ188" s="155"/>
      <c r="CR188" s="155"/>
      <c r="CS188" s="155"/>
      <c r="CT188" s="155"/>
    </row>
    <row r="189" spans="1:100" s="148" customFormat="1" ht="160" customHeight="1">
      <c r="A189" s="1317">
        <v>16</v>
      </c>
      <c r="B189" s="1318" t="s">
        <v>165</v>
      </c>
      <c r="C189" s="1276" t="s">
        <v>281</v>
      </c>
      <c r="D189" s="1294" t="s">
        <v>1206</v>
      </c>
      <c r="E189" s="1294" t="s">
        <v>1207</v>
      </c>
      <c r="F189" s="1314" t="s">
        <v>1019</v>
      </c>
      <c r="G189" s="1276" t="s">
        <v>286</v>
      </c>
      <c r="H189" s="1276">
        <v>365</v>
      </c>
      <c r="I189" s="1279" t="str">
        <f>IF(H189&lt;=0,"",IF(H189&lt;=2,"Muy Baja",IF(H189&lt;=24,"Baja",IF(H189&lt;=500,"Media",IF(H189&lt;=5000,"Alta","Muy Alta")))))</f>
        <v>Media</v>
      </c>
      <c r="J189" s="1282">
        <f>IF(I189="","",IF(I189="Muy Baja",0.2,IF(I189="Baja",0.4,IF(I189="Media",0.6,IF(I189="Alta",0.8,IF(I189="Muy Alta",1,))))))</f>
        <v>0.6</v>
      </c>
      <c r="K189" s="1285" t="s">
        <v>313</v>
      </c>
      <c r="L189" s="387" t="str">
        <f>IF(NOT(ISERROR(MATCH(K189,'[3]Tabla Impacto'!$B$221:$B$223,0))),'[3]Tabla Impacto'!$F$223&amp;"Por favor no seleccionar los criterios de impacto(Afectación Económica o presupuestal y Pérdida Reputacional)",K189)</f>
        <v xml:space="preserve">     El riesgo afecta la imagen de la entidad a nivel nacional, con efecto publicitarios sostenible a nivel país</v>
      </c>
      <c r="M189" s="1279" t="str">
        <f>IF(OR(K189='Tabla Impacto'!$C$11,K189='Tabla Impacto'!$D$11),"Leve",IF(OR(K189='Tabla Impacto'!$C$12,K189='Tabla Impacto'!$D$12),"Menor",IF(OR(K189='Tabla Impacto'!$C$13,K189='Tabla Impacto'!$D$13),"Moderado",IF(OR(K189='Tabla Impacto'!$C$14,K189='Tabla Impacto'!$D$14),"Mayor",IF(OR(K189='Tabla Impacto'!$C$15,K189='Tabla Impacto'!$D$15),"Catastrófico","")))))</f>
        <v>Catastrófico</v>
      </c>
      <c r="N189" s="1282">
        <f>IF(M189="","",IF(M189="Leve",0.2,IF(M189="Menor",0.4,IF(M189="Moderado",0.6,IF(M189="Mayor",0.8,IF(M189="Catastrófico",1,))))))</f>
        <v>1</v>
      </c>
      <c r="O189" s="1279" t="str">
        <f>IF(OR(AND(I189="Muy Baja",M189="Leve"),AND(I189="Muy Baja",M189="Menor"),AND(I189="Baja",M189="Leve")),"Bajo",IF(OR(AND(I189="Muy baja",M189="Moderado"),AND(I189="Baja",M189="Menor"),AND(I189="Baja",M189="Moderado"),AND(I189="Media",M189="Leve"),AND(I189="Media",M189="Menor"),AND(I189="Media",M189="Moderado"),AND(I189="Alta",M189="Leve"),AND(I189="Alta",M189="Menor")),"Moderado",IF(OR(AND(I189="Muy Baja",M189="Mayor"),AND(I189="Baja",M189="Mayor"),AND(I189="Media",M189="Mayor"),AND(I189="Alta",M189="Moderado"),AND(I189="Alta",M189="Mayor"),AND(I189="Muy Alta",M189="Leve"),AND(I189="Muy Alta",M189="Menor"),AND(I189="Muy Alta",M189="Moderado"),AND(I189="Muy Alta",M189="Mayor")),"Alto",IF(OR(AND(I189="Muy Baja",M189="Catastrófico"),AND(I189="Baja",M189="Catastrófico"),AND(I189="Media",M189="Catastrófico"),AND(I189="Alta",M189="Catastrófico"),AND(I189="Muy Alta",M189="Catastrófico")),"Extremo",""))))</f>
        <v>Extremo</v>
      </c>
      <c r="P189" s="371">
        <v>1</v>
      </c>
      <c r="Q189" s="274" t="s">
        <v>1208</v>
      </c>
      <c r="R189" s="139" t="str">
        <f t="shared" si="104"/>
        <v>Probabilidad</v>
      </c>
      <c r="S189" s="97" t="s">
        <v>100</v>
      </c>
      <c r="T189" s="97" t="s">
        <v>316</v>
      </c>
      <c r="U189" s="189" t="str">
        <f t="shared" si="105"/>
        <v>40%</v>
      </c>
      <c r="V189" s="97" t="s">
        <v>317</v>
      </c>
      <c r="W189" s="97" t="s">
        <v>318</v>
      </c>
      <c r="X189" s="97" t="s">
        <v>319</v>
      </c>
      <c r="Y189" s="140">
        <f>IFERROR(IF(R189="Probabilidad",(J189-(+J189*U189)),IF(R189="Impacto",J189,"")),"")</f>
        <v>0.36</v>
      </c>
      <c r="Z189" s="113" t="str">
        <f t="shared" si="106"/>
        <v>Baja</v>
      </c>
      <c r="AA189" s="189">
        <f t="shared" si="107"/>
        <v>0.36</v>
      </c>
      <c r="AB189" s="113" t="str">
        <f t="shared" si="108"/>
        <v>Catastrófico</v>
      </c>
      <c r="AC189" s="189">
        <f>IFERROR(IF(R189="Impacto",(N189-(+N189*U189)),IF(R189="Probabilidad",N189,"")),"")</f>
        <v>1</v>
      </c>
      <c r="AD189" s="113" t="str">
        <f t="shared" si="109"/>
        <v>Extremo</v>
      </c>
      <c r="AE189" s="1270" t="s">
        <v>345</v>
      </c>
      <c r="AF189" s="782" t="s">
        <v>2816</v>
      </c>
      <c r="AG189" s="835" t="s">
        <v>2820</v>
      </c>
      <c r="AH189" s="785"/>
      <c r="AI189" s="785" t="s">
        <v>2343</v>
      </c>
      <c r="AJ189" s="785" t="s">
        <v>770</v>
      </c>
      <c r="AK189" s="785"/>
      <c r="AL189" s="785" t="s">
        <v>2343</v>
      </c>
      <c r="AM189" s="785" t="s">
        <v>770</v>
      </c>
      <c r="AN189" s="141"/>
      <c r="AO189" s="141"/>
      <c r="AP189" s="142"/>
      <c r="AQ189" s="992" t="s">
        <v>3736</v>
      </c>
      <c r="AR189" s="998" t="s">
        <v>3737</v>
      </c>
      <c r="AS189" s="1079"/>
      <c r="AT189" s="1079" t="s">
        <v>2343</v>
      </c>
      <c r="AU189" s="1079" t="s">
        <v>491</v>
      </c>
      <c r="AV189" s="785"/>
      <c r="AW189" s="785" t="s">
        <v>2343</v>
      </c>
      <c r="AX189" s="233" t="s">
        <v>491</v>
      </c>
      <c r="AY189" s="681" t="s">
        <v>2343</v>
      </c>
      <c r="AZ189" s="141"/>
      <c r="BA189" s="142" t="s">
        <v>2801</v>
      </c>
      <c r="BB189" s="141"/>
      <c r="BC189" s="142"/>
      <c r="BD189" s="233"/>
      <c r="BE189" s="233"/>
      <c r="BF189" s="233"/>
      <c r="BG189" s="233"/>
      <c r="BH189" s="233"/>
      <c r="BI189" s="233"/>
      <c r="BJ189" s="141"/>
      <c r="BK189" s="141"/>
      <c r="BL189" s="142"/>
      <c r="BM189" s="382" t="s">
        <v>3107</v>
      </c>
      <c r="BN189" s="372">
        <v>1</v>
      </c>
      <c r="BO189" s="274" t="s">
        <v>3108</v>
      </c>
      <c r="BP189" s="371" t="s">
        <v>1205</v>
      </c>
      <c r="BQ189" s="373">
        <v>45107</v>
      </c>
      <c r="BR189" s="373">
        <v>45260</v>
      </c>
      <c r="BS189" s="374">
        <v>3</v>
      </c>
      <c r="BT189" s="781" t="s">
        <v>2816</v>
      </c>
      <c r="BU189" s="762" t="s">
        <v>2824</v>
      </c>
      <c r="BV189" s="719" t="s">
        <v>2825</v>
      </c>
      <c r="BW189" s="141"/>
      <c r="BX189" s="141"/>
      <c r="BY189" s="142"/>
      <c r="BZ189" s="142"/>
      <c r="CA189" s="142"/>
      <c r="CB189" s="142"/>
      <c r="CC189" s="715" t="s">
        <v>3812</v>
      </c>
      <c r="CD189" s="1096" t="s">
        <v>3818</v>
      </c>
      <c r="CE189" s="715" t="s">
        <v>3819</v>
      </c>
      <c r="CF189" s="681" t="s">
        <v>2343</v>
      </c>
      <c r="CG189" s="141"/>
      <c r="CH189" s="142" t="s">
        <v>2801</v>
      </c>
      <c r="CI189" s="1097" t="s">
        <v>2343</v>
      </c>
      <c r="CJ189" s="142"/>
      <c r="CK189" s="142" t="s">
        <v>2801</v>
      </c>
      <c r="CL189" s="141"/>
      <c r="CM189" s="142"/>
      <c r="CN189" s="143"/>
      <c r="CO189" s="141"/>
      <c r="CP189" s="141"/>
      <c r="CQ189" s="142"/>
      <c r="CR189" s="142"/>
      <c r="CS189" s="142"/>
      <c r="CT189" s="142"/>
      <c r="CU189" s="147"/>
      <c r="CV189" s="147"/>
    </row>
    <row r="190" spans="1:100" s="148" customFormat="1" ht="160" customHeight="1">
      <c r="A190" s="1317"/>
      <c r="B190" s="1318"/>
      <c r="C190" s="1277"/>
      <c r="D190" s="1295"/>
      <c r="E190" s="1295"/>
      <c r="F190" s="1274"/>
      <c r="G190" s="1277"/>
      <c r="H190" s="1277"/>
      <c r="I190" s="1280"/>
      <c r="J190" s="1283"/>
      <c r="K190" s="1286"/>
      <c r="L190" s="388">
        <f>IF(NOT(ISERROR(MATCH(K190,_xlfn.ANCHORARRAY(F199),0))),J201&amp;"Por favor no seleccionar los criterios de impacto",K190)</f>
        <v>0</v>
      </c>
      <c r="M190" s="1280"/>
      <c r="N190" s="1283"/>
      <c r="O190" s="1280"/>
      <c r="P190" s="371">
        <v>2</v>
      </c>
      <c r="Q190" s="274" t="s">
        <v>1209</v>
      </c>
      <c r="R190" s="139" t="str">
        <f t="shared" si="104"/>
        <v>Probabilidad</v>
      </c>
      <c r="S190" s="97" t="s">
        <v>145</v>
      </c>
      <c r="T190" s="97" t="s">
        <v>316</v>
      </c>
      <c r="U190" s="189" t="str">
        <f t="shared" si="105"/>
        <v>30%</v>
      </c>
      <c r="V190" s="97" t="s">
        <v>334</v>
      </c>
      <c r="W190" s="97" t="s">
        <v>318</v>
      </c>
      <c r="X190" s="97" t="s">
        <v>319</v>
      </c>
      <c r="Y190" s="140">
        <f>IFERROR(IF(AND(R189="Probabilidad",R190="Probabilidad"),(AA189-(+AA189*U190)),IF(R190="Probabilidad",(J189-(+J189*U190)),IF(R190="Impacto",AA189,""))),"")</f>
        <v>0.252</v>
      </c>
      <c r="Z190" s="113" t="str">
        <f t="shared" si="106"/>
        <v>Baja</v>
      </c>
      <c r="AA190" s="189">
        <f t="shared" si="107"/>
        <v>0.252</v>
      </c>
      <c r="AB190" s="113" t="str">
        <f t="shared" si="108"/>
        <v>Catastrófico</v>
      </c>
      <c r="AC190" s="189">
        <f>IFERROR(IF(AND(R189="Impacto",R190="Impacto"),(AC189-(+AC189*U190)),IF(R190="Impacto",($N$141-(+$N$141*U190)),IF(R190="Probabilidad",AC189,""))),"")</f>
        <v>1</v>
      </c>
      <c r="AD190" s="113" t="str">
        <f t="shared" si="109"/>
        <v>Extremo</v>
      </c>
      <c r="AE190" s="1271"/>
      <c r="AF190" s="782" t="s">
        <v>2816</v>
      </c>
      <c r="AG190" s="834" t="s">
        <v>2821</v>
      </c>
      <c r="AH190" s="785"/>
      <c r="AI190" s="785" t="s">
        <v>2343</v>
      </c>
      <c r="AJ190" s="785" t="s">
        <v>770</v>
      </c>
      <c r="AK190" s="785"/>
      <c r="AL190" s="785"/>
      <c r="AM190" s="785"/>
      <c r="AN190" s="154"/>
      <c r="AO190" s="154"/>
      <c r="AP190" s="155"/>
      <c r="AQ190" s="1080" t="s">
        <v>3738</v>
      </c>
      <c r="AR190" s="834" t="s">
        <v>3739</v>
      </c>
      <c r="AS190" s="1079"/>
      <c r="AT190" s="1079" t="s">
        <v>2343</v>
      </c>
      <c r="AU190" s="1079" t="s">
        <v>491</v>
      </c>
      <c r="AV190" s="785"/>
      <c r="AW190" s="785" t="s">
        <v>2343</v>
      </c>
      <c r="AX190" s="233" t="s">
        <v>491</v>
      </c>
      <c r="AY190" s="681" t="s">
        <v>2343</v>
      </c>
      <c r="AZ190" s="154"/>
      <c r="BA190" s="142" t="s">
        <v>2801</v>
      </c>
      <c r="BB190" s="154"/>
      <c r="BC190" s="155"/>
      <c r="BD190" s="233"/>
      <c r="BE190" s="233"/>
      <c r="BF190" s="233"/>
      <c r="BG190" s="233"/>
      <c r="BH190" s="233"/>
      <c r="BI190" s="233"/>
      <c r="BJ190" s="154"/>
      <c r="BK190" s="154"/>
      <c r="BL190" s="155"/>
      <c r="BM190" s="184"/>
      <c r="BN190" s="224"/>
      <c r="BO190" s="146"/>
      <c r="BP190" s="184"/>
      <c r="BQ190" s="146"/>
      <c r="BR190" s="146"/>
      <c r="BS190" s="146"/>
      <c r="BT190" s="154"/>
      <c r="BU190" s="155"/>
      <c r="BV190" s="156"/>
      <c r="BW190" s="154"/>
      <c r="BX190" s="154"/>
      <c r="BY190" s="155"/>
      <c r="BZ190" s="155"/>
      <c r="CA190" s="155"/>
      <c r="CB190" s="155"/>
      <c r="CC190" s="154"/>
      <c r="CD190" s="155"/>
      <c r="CE190" s="156"/>
      <c r="CF190" s="154"/>
      <c r="CG190" s="154"/>
      <c r="CH190" s="155"/>
      <c r="CI190" s="155"/>
      <c r="CJ190" s="155"/>
      <c r="CK190" s="155"/>
      <c r="CL190" s="154"/>
      <c r="CM190" s="155"/>
      <c r="CN190" s="156"/>
      <c r="CO190" s="154"/>
      <c r="CP190" s="154"/>
      <c r="CQ190" s="155"/>
      <c r="CR190" s="155"/>
      <c r="CS190" s="155"/>
      <c r="CT190" s="155"/>
    </row>
    <row r="191" spans="1:100" s="148" customFormat="1" ht="160" customHeight="1">
      <c r="A191" s="1317"/>
      <c r="B191" s="1318"/>
      <c r="C191" s="1277"/>
      <c r="D191" s="1295"/>
      <c r="E191" s="1295"/>
      <c r="F191" s="1274"/>
      <c r="G191" s="1277"/>
      <c r="H191" s="1277"/>
      <c r="I191" s="1280"/>
      <c r="J191" s="1283"/>
      <c r="K191" s="1286"/>
      <c r="L191" s="388">
        <f>IF(NOT(ISERROR(MATCH(K191,_xlfn.ANCHORARRAY(F200),0))),J202&amp;"Por favor no seleccionar los criterios de impacto",K191)</f>
        <v>0</v>
      </c>
      <c r="M191" s="1280"/>
      <c r="N191" s="1283"/>
      <c r="O191" s="1280"/>
      <c r="P191" s="371">
        <v>3</v>
      </c>
      <c r="Q191" s="274" t="s">
        <v>3119</v>
      </c>
      <c r="R191" s="139" t="str">
        <f t="shared" si="104"/>
        <v>Impacto</v>
      </c>
      <c r="S191" s="97" t="s">
        <v>327</v>
      </c>
      <c r="T191" s="97" t="s">
        <v>316</v>
      </c>
      <c r="U191" s="189" t="str">
        <f t="shared" si="105"/>
        <v>25%</v>
      </c>
      <c r="V191" s="97" t="s">
        <v>317</v>
      </c>
      <c r="W191" s="97" t="s">
        <v>318</v>
      </c>
      <c r="X191" s="97" t="s">
        <v>340</v>
      </c>
      <c r="Y191" s="140">
        <f>IFERROR(IF(AND(R190="Probabilidad",R191="Probabilidad"),(AA190-(+AA190*U191)),IF(R191="Probabilidad",(J190-(+J190*U191)),IF(R191="Impacto",AA190,""))),"")</f>
        <v>0.252</v>
      </c>
      <c r="Z191" s="113" t="str">
        <f t="shared" si="106"/>
        <v>Baja</v>
      </c>
      <c r="AA191" s="189">
        <f t="shared" si="107"/>
        <v>0.252</v>
      </c>
      <c r="AB191" s="113" t="str">
        <f t="shared" si="108"/>
        <v>Mayor</v>
      </c>
      <c r="AC191" s="189">
        <f>IFERROR(IF(AND(R190="Impacto",R191="Impacto"),(AC190-(+AC190*U191)),IF(AND(R190="Probabilidad",R191="Impacto"),(AC189-(+AC189*U191)),IF(R191="Probabilidad",AC190,""))),"")</f>
        <v>0.75</v>
      </c>
      <c r="AD191" s="113" t="str">
        <f t="shared" si="109"/>
        <v>Alto</v>
      </c>
      <c r="AE191" s="1271"/>
      <c r="AF191" s="782" t="s">
        <v>2816</v>
      </c>
      <c r="AG191" s="836" t="s">
        <v>2822</v>
      </c>
      <c r="AH191" s="785"/>
      <c r="AI191" s="785" t="s">
        <v>2343</v>
      </c>
      <c r="AJ191" s="785" t="s">
        <v>770</v>
      </c>
      <c r="AK191" s="785"/>
      <c r="AL191" s="785"/>
      <c r="AM191" s="785"/>
      <c r="AN191" s="154"/>
      <c r="AO191" s="154"/>
      <c r="AP191" s="155"/>
      <c r="AQ191" s="1081" t="s">
        <v>3738</v>
      </c>
      <c r="AR191" s="1082" t="s">
        <v>2822</v>
      </c>
      <c r="AS191" s="233"/>
      <c r="AT191" s="1079" t="s">
        <v>2343</v>
      </c>
      <c r="AU191" s="1079" t="s">
        <v>491</v>
      </c>
      <c r="AV191" s="785"/>
      <c r="AW191" s="785" t="s">
        <v>2343</v>
      </c>
      <c r="AX191" s="233" t="s">
        <v>491</v>
      </c>
      <c r="AY191" s="681" t="s">
        <v>2343</v>
      </c>
      <c r="AZ191" s="154"/>
      <c r="BA191" s="142" t="s">
        <v>2801</v>
      </c>
      <c r="BB191" s="154"/>
      <c r="BC191" s="155"/>
      <c r="BD191" s="233"/>
      <c r="BE191" s="233"/>
      <c r="BF191" s="233"/>
      <c r="BG191" s="233"/>
      <c r="BH191" s="233"/>
      <c r="BI191" s="233"/>
      <c r="BJ191" s="154"/>
      <c r="BK191" s="154"/>
      <c r="BL191" s="155"/>
      <c r="BM191" s="184"/>
      <c r="BN191" s="224"/>
      <c r="BO191" s="146"/>
      <c r="BP191" s="184"/>
      <c r="BQ191" s="146"/>
      <c r="BR191" s="146"/>
      <c r="BS191" s="146"/>
      <c r="BT191" s="154"/>
      <c r="BU191" s="155"/>
      <c r="BV191" s="156"/>
      <c r="BW191" s="154"/>
      <c r="BX191" s="154"/>
      <c r="BY191" s="155"/>
      <c r="BZ191" s="155"/>
      <c r="CA191" s="155"/>
      <c r="CB191" s="155"/>
      <c r="CC191" s="154"/>
      <c r="CD191" s="155"/>
      <c r="CE191" s="156"/>
      <c r="CF191" s="154"/>
      <c r="CG191" s="154"/>
      <c r="CH191" s="155"/>
      <c r="CI191" s="155"/>
      <c r="CJ191" s="155"/>
      <c r="CK191" s="155"/>
      <c r="CL191" s="154"/>
      <c r="CM191" s="155"/>
      <c r="CN191" s="156"/>
      <c r="CO191" s="154"/>
      <c r="CP191" s="154"/>
      <c r="CQ191" s="155"/>
      <c r="CR191" s="155"/>
      <c r="CS191" s="155"/>
      <c r="CT191" s="155"/>
    </row>
    <row r="192" spans="1:100" s="148" customFormat="1" ht="160" customHeight="1">
      <c r="A192" s="1317"/>
      <c r="B192" s="1318"/>
      <c r="C192" s="1277"/>
      <c r="D192" s="1295"/>
      <c r="E192" s="1295"/>
      <c r="F192" s="1274"/>
      <c r="G192" s="1277"/>
      <c r="H192" s="1277"/>
      <c r="I192" s="1280"/>
      <c r="J192" s="1283"/>
      <c r="K192" s="1286"/>
      <c r="L192" s="388">
        <f>IF(NOT(ISERROR(MATCH(K192,_xlfn.ANCHORARRAY(F201),0))),J203&amp;"Por favor no seleccionar los criterios de impacto",K192)</f>
        <v>0</v>
      </c>
      <c r="M192" s="1280"/>
      <c r="N192" s="1283"/>
      <c r="O192" s="1280"/>
      <c r="P192" s="371">
        <v>4</v>
      </c>
      <c r="Q192" s="274" t="s">
        <v>1210</v>
      </c>
      <c r="R192" s="139" t="str">
        <f t="shared" si="104"/>
        <v>Probabilidad</v>
      </c>
      <c r="S192" s="97" t="s">
        <v>100</v>
      </c>
      <c r="T192" s="97" t="s">
        <v>316</v>
      </c>
      <c r="U192" s="189" t="str">
        <f t="shared" si="105"/>
        <v>40%</v>
      </c>
      <c r="V192" s="97" t="s">
        <v>317</v>
      </c>
      <c r="W192" s="97" t="s">
        <v>318</v>
      </c>
      <c r="X192" s="97" t="s">
        <v>319</v>
      </c>
      <c r="Y192" s="140">
        <f>IFERROR(IF(AND(R191="Probabilidad",R192="Probabilidad"),(AA191-(+AA191*U192)),IF(R192="Probabilidad",(J191-(+J191*U192)),IF(R192="Impacto",AA191,""))),"")</f>
        <v>0</v>
      </c>
      <c r="Z192" s="113" t="str">
        <f t="shared" si="106"/>
        <v>Muy Baja</v>
      </c>
      <c r="AA192" s="189">
        <f t="shared" si="107"/>
        <v>0</v>
      </c>
      <c r="AB192" s="113" t="str">
        <f t="shared" si="108"/>
        <v>Mayor</v>
      </c>
      <c r="AC192" s="189">
        <f>IFERROR(IF(AND(R191="Impacto",R192="Impacto"),(AC191-(+AC191*U192)),IF(AND(R191="Probabilidad",R192="Impacto"),(AC190-(+AC190*U192)),IF(R192="Probabilidad",AC191,""))),"")</f>
        <v>0.75</v>
      </c>
      <c r="AD192" s="113" t="str">
        <f t="shared" si="109"/>
        <v>Alto</v>
      </c>
      <c r="AE192" s="1271"/>
      <c r="AF192" s="782" t="s">
        <v>2816</v>
      </c>
      <c r="AG192" s="837" t="s">
        <v>2823</v>
      </c>
      <c r="AH192" s="785"/>
      <c r="AI192" s="785" t="s">
        <v>2343</v>
      </c>
      <c r="AJ192" s="785" t="s">
        <v>770</v>
      </c>
      <c r="AK192" s="785"/>
      <c r="AL192" s="785"/>
      <c r="AM192" s="785"/>
      <c r="AN192" s="154"/>
      <c r="AO192" s="154"/>
      <c r="AP192" s="155"/>
      <c r="AQ192" s="498" t="s">
        <v>3812</v>
      </c>
      <c r="AR192" s="780" t="s">
        <v>3813</v>
      </c>
      <c r="AS192" s="233"/>
      <c r="AT192" s="785" t="s">
        <v>2343</v>
      </c>
      <c r="AU192" s="785" t="s">
        <v>491</v>
      </c>
      <c r="AV192" s="785"/>
      <c r="AW192" s="785" t="s">
        <v>2343</v>
      </c>
      <c r="AX192" s="233" t="s">
        <v>491</v>
      </c>
      <c r="AY192" s="163" t="s">
        <v>2343</v>
      </c>
      <c r="AZ192" s="154"/>
      <c r="BA192" s="155" t="s">
        <v>2801</v>
      </c>
      <c r="BB192" s="154"/>
      <c r="BC192" s="155"/>
      <c r="BD192" s="233"/>
      <c r="BE192" s="233"/>
      <c r="BF192" s="233"/>
      <c r="BG192" s="233"/>
      <c r="BH192" s="233"/>
      <c r="BI192" s="233"/>
      <c r="BJ192" s="154"/>
      <c r="BK192" s="154"/>
      <c r="BL192" s="155"/>
      <c r="BM192" s="184"/>
      <c r="BN192" s="224"/>
      <c r="BO192" s="146"/>
      <c r="BP192" s="184"/>
      <c r="BQ192" s="146"/>
      <c r="BR192" s="146"/>
      <c r="BS192" s="146"/>
      <c r="BT192" s="154"/>
      <c r="BU192" s="155"/>
      <c r="BV192" s="156"/>
      <c r="BW192" s="154"/>
      <c r="BX192" s="154"/>
      <c r="BY192" s="155"/>
      <c r="BZ192" s="155"/>
      <c r="CA192" s="155"/>
      <c r="CB192" s="155"/>
      <c r="CC192" s="154"/>
      <c r="CD192" s="155"/>
      <c r="CE192" s="156"/>
      <c r="CF192" s="154"/>
      <c r="CG192" s="154"/>
      <c r="CH192" s="155"/>
      <c r="CI192" s="155"/>
      <c r="CJ192" s="155"/>
      <c r="CK192" s="155"/>
      <c r="CL192" s="154"/>
      <c r="CM192" s="155"/>
      <c r="CN192" s="156"/>
      <c r="CO192" s="154"/>
      <c r="CP192" s="154"/>
      <c r="CQ192" s="155"/>
      <c r="CR192" s="155"/>
      <c r="CS192" s="155"/>
      <c r="CT192" s="155"/>
    </row>
    <row r="193" spans="1:100" s="148" customFormat="1" ht="27" customHeight="1">
      <c r="A193" s="1317"/>
      <c r="B193" s="1318"/>
      <c r="C193" s="1277"/>
      <c r="D193" s="1295"/>
      <c r="E193" s="1295"/>
      <c r="F193" s="1274"/>
      <c r="G193" s="1277"/>
      <c r="H193" s="1277"/>
      <c r="I193" s="1280"/>
      <c r="J193" s="1283"/>
      <c r="K193" s="1286"/>
      <c r="L193" s="388">
        <f>IF(NOT(ISERROR(MATCH(K193,_xlfn.ANCHORARRAY(F202),0))),J204&amp;"Por favor no seleccionar los criterios de impacto",K193)</f>
        <v>0</v>
      </c>
      <c r="M193" s="1280"/>
      <c r="N193" s="1283"/>
      <c r="O193" s="1280"/>
      <c r="P193" s="184"/>
      <c r="Q193" s="94"/>
      <c r="R193" s="139" t="str">
        <f t="shared" si="104"/>
        <v/>
      </c>
      <c r="S193" s="97"/>
      <c r="T193" s="97"/>
      <c r="U193" s="189" t="str">
        <f t="shared" si="105"/>
        <v/>
      </c>
      <c r="V193" s="97"/>
      <c r="W193" s="97"/>
      <c r="X193" s="97"/>
      <c r="Y193" s="140" t="str">
        <f>IFERROR(IF(AND(R192="Probabilidad",R193="Probabilidad"),(AA192-(+AA192*U193)),IF(R193="Probabilidad",(J192-(+J192*U193)),IF(R193="Impacto",AA192,""))),"")</f>
        <v/>
      </c>
      <c r="Z193" s="113" t="str">
        <f t="shared" si="106"/>
        <v/>
      </c>
      <c r="AA193" s="189" t="str">
        <f t="shared" si="107"/>
        <v/>
      </c>
      <c r="AB193" s="113" t="str">
        <f t="shared" si="108"/>
        <v/>
      </c>
      <c r="AC193" s="189" t="str">
        <f>IFERROR(IF(AND(R192="Impacto",R193="Impacto"),(AC192-(+AC192*U193)),IF(AND(R192="Probabilidad",R193="Impacto"),(AC191-(+AC191*U193)),IF(R193="Probabilidad",AC192,""))),"")</f>
        <v/>
      </c>
      <c r="AD193" s="113" t="str">
        <f t="shared" si="109"/>
        <v/>
      </c>
      <c r="AE193" s="1271"/>
      <c r="AF193" s="154"/>
      <c r="AG193" s="155"/>
      <c r="AH193" s="233"/>
      <c r="AI193" s="233"/>
      <c r="AJ193" s="233"/>
      <c r="AK193" s="233"/>
      <c r="AL193" s="233"/>
      <c r="AM193" s="233"/>
      <c r="AN193" s="154"/>
      <c r="AO193" s="154"/>
      <c r="AP193" s="155"/>
      <c r="AQ193" s="163"/>
      <c r="AR193" s="155"/>
      <c r="AS193" s="233"/>
      <c r="AT193" s="233"/>
      <c r="AU193" s="233"/>
      <c r="AV193" s="233"/>
      <c r="AW193" s="233"/>
      <c r="AX193" s="233"/>
      <c r="AY193" s="154"/>
      <c r="AZ193" s="154"/>
      <c r="BA193" s="155"/>
      <c r="BB193" s="154"/>
      <c r="BC193" s="155"/>
      <c r="BD193" s="233"/>
      <c r="BE193" s="233"/>
      <c r="BF193" s="233"/>
      <c r="BG193" s="233"/>
      <c r="BH193" s="233"/>
      <c r="BI193" s="233"/>
      <c r="BJ193" s="154"/>
      <c r="BK193" s="154"/>
      <c r="BL193" s="155"/>
      <c r="BM193" s="184"/>
      <c r="BN193" s="224"/>
      <c r="BO193" s="146"/>
      <c r="BP193" s="184"/>
      <c r="BQ193" s="146"/>
      <c r="BR193" s="146"/>
      <c r="BS193" s="146"/>
      <c r="BT193" s="154"/>
      <c r="BU193" s="155"/>
      <c r="BV193" s="156"/>
      <c r="BW193" s="154"/>
      <c r="BX193" s="154"/>
      <c r="BY193" s="155"/>
      <c r="BZ193" s="155"/>
      <c r="CA193" s="155"/>
      <c r="CB193" s="155"/>
      <c r="CC193" s="154"/>
      <c r="CD193" s="155"/>
      <c r="CE193" s="156"/>
      <c r="CF193" s="154"/>
      <c r="CG193" s="154"/>
      <c r="CH193" s="155"/>
      <c r="CI193" s="155"/>
      <c r="CJ193" s="155"/>
      <c r="CK193" s="155"/>
      <c r="CL193" s="154"/>
      <c r="CM193" s="155"/>
      <c r="CN193" s="156"/>
      <c r="CO193" s="154"/>
      <c r="CP193" s="154"/>
      <c r="CQ193" s="155"/>
      <c r="CR193" s="155"/>
      <c r="CS193" s="155"/>
      <c r="CT193" s="155"/>
    </row>
    <row r="194" spans="1:100" s="148" customFormat="1" ht="27" customHeight="1" thickBot="1">
      <c r="A194" s="1317"/>
      <c r="B194" s="1318"/>
      <c r="C194" s="1278"/>
      <c r="D194" s="1296"/>
      <c r="E194" s="1296"/>
      <c r="F194" s="1274"/>
      <c r="G194" s="1278"/>
      <c r="H194" s="1278"/>
      <c r="I194" s="1281"/>
      <c r="J194" s="1284"/>
      <c r="K194" s="1287"/>
      <c r="L194" s="389">
        <f>IF(NOT(ISERROR(MATCH(K194,_xlfn.ANCHORARRAY(F203),0))),J205&amp;"Por favor no seleccionar los criterios de impacto",K194)</f>
        <v>0</v>
      </c>
      <c r="M194" s="1281"/>
      <c r="N194" s="1284"/>
      <c r="O194" s="1281"/>
      <c r="P194" s="185"/>
      <c r="Q194" s="95"/>
      <c r="R194" s="153" t="str">
        <f t="shared" si="104"/>
        <v/>
      </c>
      <c r="S194" s="150"/>
      <c r="T194" s="150"/>
      <c r="U194" s="187" t="str">
        <f t="shared" si="105"/>
        <v/>
      </c>
      <c r="V194" s="150"/>
      <c r="W194" s="150"/>
      <c r="X194" s="150"/>
      <c r="Y194" s="151" t="str">
        <f>IFERROR(IF(AND(R193="Probabilidad",R194="Probabilidad"),(AA193-(+AA193*U194)),IF(R194="Probabilidad",(J193-(+J193*U194)),IF(R194="Impacto",AA193,""))),"")</f>
        <v/>
      </c>
      <c r="Z194" s="114" t="str">
        <f t="shared" si="106"/>
        <v/>
      </c>
      <c r="AA194" s="187" t="str">
        <f t="shared" si="107"/>
        <v/>
      </c>
      <c r="AB194" s="114" t="str">
        <f t="shared" si="108"/>
        <v/>
      </c>
      <c r="AC194" s="187" t="str">
        <f>IFERROR(IF(AND(R193="Impacto",R194="Impacto"),(AC193-(+AC193*U194)),IF(AND(R193="Probabilidad",R194="Impacto"),(AC192-(+AC192*U194)),IF(R194="Probabilidad",AC193,""))),"")</f>
        <v/>
      </c>
      <c r="AD194" s="114" t="str">
        <f t="shared" si="109"/>
        <v/>
      </c>
      <c r="AE194" s="1272"/>
      <c r="AF194" s="154"/>
      <c r="AG194" s="155"/>
      <c r="AH194" s="233"/>
      <c r="AI194" s="233"/>
      <c r="AJ194" s="233"/>
      <c r="AK194" s="233"/>
      <c r="AL194" s="233"/>
      <c r="AM194" s="233"/>
      <c r="AN194" s="154"/>
      <c r="AO194" s="154"/>
      <c r="AP194" s="155"/>
      <c r="AQ194" s="163"/>
      <c r="AR194" s="155"/>
      <c r="AS194" s="233"/>
      <c r="AT194" s="233"/>
      <c r="AU194" s="233"/>
      <c r="AV194" s="233"/>
      <c r="AW194" s="233"/>
      <c r="AX194" s="233"/>
      <c r="AY194" s="154"/>
      <c r="AZ194" s="154"/>
      <c r="BA194" s="155"/>
      <c r="BB194" s="154"/>
      <c r="BC194" s="155"/>
      <c r="BD194" s="233"/>
      <c r="BE194" s="233"/>
      <c r="BF194" s="233"/>
      <c r="BG194" s="233"/>
      <c r="BH194" s="233"/>
      <c r="BI194" s="233"/>
      <c r="BJ194" s="154"/>
      <c r="BK194" s="154"/>
      <c r="BL194" s="155"/>
      <c r="BM194" s="184"/>
      <c r="BN194" s="224"/>
      <c r="BO194" s="146"/>
      <c r="BP194" s="184"/>
      <c r="BQ194" s="146"/>
      <c r="BR194" s="146"/>
      <c r="BS194" s="146"/>
      <c r="BT194" s="154"/>
      <c r="BU194" s="155"/>
      <c r="BV194" s="156"/>
      <c r="BW194" s="154"/>
      <c r="BX194" s="154"/>
      <c r="BY194" s="155"/>
      <c r="BZ194" s="155"/>
      <c r="CA194" s="155"/>
      <c r="CB194" s="155"/>
      <c r="CC194" s="154"/>
      <c r="CD194" s="155"/>
      <c r="CE194" s="156"/>
      <c r="CF194" s="154"/>
      <c r="CG194" s="154"/>
      <c r="CH194" s="155"/>
      <c r="CI194" s="155"/>
      <c r="CJ194" s="155"/>
      <c r="CK194" s="155"/>
      <c r="CL194" s="154"/>
      <c r="CM194" s="155"/>
      <c r="CN194" s="156"/>
      <c r="CO194" s="154"/>
      <c r="CP194" s="154"/>
      <c r="CQ194" s="155"/>
      <c r="CR194" s="155"/>
      <c r="CS194" s="155"/>
      <c r="CT194" s="155"/>
    </row>
    <row r="195" spans="1:100" s="148" customFormat="1" ht="160" customHeight="1">
      <c r="A195" s="1317">
        <v>17</v>
      </c>
      <c r="B195" s="1318" t="s">
        <v>165</v>
      </c>
      <c r="C195" s="1276" t="s">
        <v>365</v>
      </c>
      <c r="D195" s="1315" t="s">
        <v>1211</v>
      </c>
      <c r="E195" s="1315" t="s">
        <v>1212</v>
      </c>
      <c r="F195" s="1317" t="s">
        <v>3120</v>
      </c>
      <c r="G195" s="1276" t="s">
        <v>286</v>
      </c>
      <c r="H195" s="1276">
        <v>365</v>
      </c>
      <c r="I195" s="1279" t="str">
        <f>IF(H195&lt;=0,"",IF(H195&lt;=2,"Muy Baja",IF(H195&lt;=24,"Baja",IF(H195&lt;=500,"Media",IF(H195&lt;=5000,"Alta","Muy Alta")))))</f>
        <v>Media</v>
      </c>
      <c r="J195" s="1282">
        <f>IF(I195="","",IF(I195="Muy Baja",0.2,IF(I195="Baja",0.4,IF(I195="Media",0.6,IF(I195="Alta",0.8,IF(I195="Muy Alta",1,))))))</f>
        <v>0.6</v>
      </c>
      <c r="K195" s="1285" t="s">
        <v>310</v>
      </c>
      <c r="L195" s="387" t="str">
        <f>IF(NOT(ISERROR(MATCH(K195,'[3]Tabla Impacto'!$B$221:$B$223,0))),'[3]Tabla Impacto'!$F$223&amp;"Por favor no seleccionar los criterios de impacto(Afectación Económica o presupuestal y Pérdida Reputacional)",K195)</f>
        <v xml:space="preserve">     El riesgo afecta la imagen de la entidad internamente, de conocimiento general, nivel interno, de junta dircetiva y accionistas y/o de provedores</v>
      </c>
      <c r="M195" s="1279" t="str">
        <f>IF(OR(K195='Tabla Impacto'!$C$11,K195='Tabla Impacto'!$D$11),"Leve",IF(OR(K195='Tabla Impacto'!$C$12,K195='Tabla Impacto'!$D$12),"Menor",IF(OR(K195='Tabla Impacto'!$C$13,K195='Tabla Impacto'!$D$13),"Moderado",IF(OR(K195='Tabla Impacto'!$C$14,K195='Tabla Impacto'!$D$14),"Mayor",IF(OR(K195='Tabla Impacto'!$C$15,K195='Tabla Impacto'!$D$15),"Catastrófico","")))))</f>
        <v>Menor</v>
      </c>
      <c r="N195" s="1282">
        <f>IF(M195="","",IF(M195="Leve",0.2,IF(M195="Menor",0.4,IF(M195="Moderado",0.6,IF(M195="Mayor",0.8,IF(M195="Catastrófico",1,))))))</f>
        <v>0.4</v>
      </c>
      <c r="O195" s="1279" t="str">
        <f>IF(OR(AND(I195="Muy Baja",M195="Leve"),AND(I195="Muy Baja",M195="Menor"),AND(I195="Baja",M195="Leve")),"Bajo",IF(OR(AND(I195="Muy baja",M195="Moderado"),AND(I195="Baja",M195="Menor"),AND(I195="Baja",M195="Moderado"),AND(I195="Media",M195="Leve"),AND(I195="Media",M195="Menor"),AND(I195="Media",M195="Moderado"),AND(I195="Alta",M195="Leve"),AND(I195="Alta",M195="Menor")),"Moderado",IF(OR(AND(I195="Muy Baja",M195="Mayor"),AND(I195="Baja",M195="Mayor"),AND(I195="Media",M195="Mayor"),AND(I195="Alta",M195="Moderado"),AND(I195="Alta",M195="Mayor"),AND(I195="Muy Alta",M195="Leve"),AND(I195="Muy Alta",M195="Menor"),AND(I195="Muy Alta",M195="Moderado"),AND(I195="Muy Alta",M195="Mayor")),"Alto",IF(OR(AND(I195="Muy Baja",M195="Catastrófico"),AND(I195="Baja",M195="Catastrófico"),AND(I195="Media",M195="Catastrófico"),AND(I195="Alta",M195="Catastrófico"),AND(I195="Muy Alta",M195="Catastrófico")),"Extremo",""))))</f>
        <v>Moderado</v>
      </c>
      <c r="P195" s="371">
        <v>1</v>
      </c>
      <c r="Q195" s="274" t="s">
        <v>1213</v>
      </c>
      <c r="R195" s="139" t="str">
        <f t="shared" si="104"/>
        <v>Probabilidad</v>
      </c>
      <c r="S195" s="97" t="s">
        <v>100</v>
      </c>
      <c r="T195" s="97" t="s">
        <v>316</v>
      </c>
      <c r="U195" s="189" t="str">
        <f t="shared" si="105"/>
        <v>40%</v>
      </c>
      <c r="V195" s="97" t="s">
        <v>317</v>
      </c>
      <c r="W195" s="97" t="s">
        <v>318</v>
      </c>
      <c r="X195" s="97" t="s">
        <v>319</v>
      </c>
      <c r="Y195" s="140">
        <f>IFERROR(IF(R195="Probabilidad",(J195-(+J195*U195)),IF(R195="Impacto",J195,"")),"")</f>
        <v>0.36</v>
      </c>
      <c r="Z195" s="113" t="str">
        <f t="shared" si="106"/>
        <v>Baja</v>
      </c>
      <c r="AA195" s="189">
        <f t="shared" si="107"/>
        <v>0.36</v>
      </c>
      <c r="AB195" s="113" t="str">
        <f t="shared" si="108"/>
        <v>Menor</v>
      </c>
      <c r="AC195" s="189">
        <f>IFERROR(IF(R195="Impacto",(N195-(+N195*U195)),IF(R195="Probabilidad",N195,"")),"")</f>
        <v>0.4</v>
      </c>
      <c r="AD195" s="113" t="str">
        <f t="shared" si="109"/>
        <v>Moderado</v>
      </c>
      <c r="AE195" s="1270" t="s">
        <v>345</v>
      </c>
      <c r="AF195" s="781" t="s">
        <v>2826</v>
      </c>
      <c r="AG195" s="718" t="s">
        <v>2827</v>
      </c>
      <c r="AH195" s="785"/>
      <c r="AI195" s="785" t="s">
        <v>2343</v>
      </c>
      <c r="AJ195" s="785" t="s">
        <v>770</v>
      </c>
      <c r="AK195" s="785"/>
      <c r="AL195" s="785" t="s">
        <v>2343</v>
      </c>
      <c r="AM195" s="785" t="s">
        <v>770</v>
      </c>
      <c r="AN195" s="141"/>
      <c r="AO195" s="141"/>
      <c r="AP195" s="142"/>
      <c r="AQ195" s="992" t="s">
        <v>3740</v>
      </c>
      <c r="AR195" s="832" t="s">
        <v>3741</v>
      </c>
      <c r="AS195" s="1079"/>
      <c r="AT195" s="1079" t="s">
        <v>2343</v>
      </c>
      <c r="AU195" s="233" t="s">
        <v>491</v>
      </c>
      <c r="AV195" s="1079"/>
      <c r="AW195" s="1079" t="s">
        <v>2343</v>
      </c>
      <c r="AX195" s="233" t="s">
        <v>491</v>
      </c>
      <c r="AY195" s="141"/>
      <c r="AZ195" s="141"/>
      <c r="BA195" s="142"/>
      <c r="BB195" s="141"/>
      <c r="BC195" s="142"/>
      <c r="BD195" s="233"/>
      <c r="BE195" s="233"/>
      <c r="BF195" s="233"/>
      <c r="BG195" s="233"/>
      <c r="BH195" s="233"/>
      <c r="BI195" s="233"/>
      <c r="BJ195" s="141"/>
      <c r="BK195" s="141"/>
      <c r="BL195" s="142"/>
      <c r="BM195" s="274" t="s">
        <v>2009</v>
      </c>
      <c r="BN195" s="372">
        <v>0.7</v>
      </c>
      <c r="BO195" s="371" t="s">
        <v>2010</v>
      </c>
      <c r="BP195" s="371" t="s">
        <v>1216</v>
      </c>
      <c r="BQ195" s="373">
        <v>44927</v>
      </c>
      <c r="BR195" s="373">
        <v>45260</v>
      </c>
      <c r="BS195" s="374">
        <v>3</v>
      </c>
      <c r="BT195" s="781" t="s">
        <v>2816</v>
      </c>
      <c r="BU195" s="832" t="s">
        <v>2829</v>
      </c>
      <c r="BV195" s="719" t="s">
        <v>2830</v>
      </c>
      <c r="BW195" s="141"/>
      <c r="BX195" s="141"/>
      <c r="BY195" s="142"/>
      <c r="BZ195" s="142"/>
      <c r="CA195" s="142"/>
      <c r="CB195" s="142"/>
      <c r="CC195" s="992" t="s">
        <v>3730</v>
      </c>
      <c r="CD195" s="832" t="s">
        <v>2829</v>
      </c>
      <c r="CE195" s="1098" t="s">
        <v>2830</v>
      </c>
      <c r="CF195" s="141"/>
      <c r="CG195" s="141"/>
      <c r="CH195" s="142"/>
      <c r="CI195" s="142"/>
      <c r="CJ195" s="142"/>
      <c r="CK195" s="142"/>
      <c r="CL195" s="141"/>
      <c r="CM195" s="142"/>
      <c r="CN195" s="143"/>
      <c r="CO195" s="141"/>
      <c r="CP195" s="141"/>
      <c r="CQ195" s="142"/>
      <c r="CR195" s="142"/>
      <c r="CS195" s="142"/>
      <c r="CT195" s="142"/>
      <c r="CU195" s="147"/>
      <c r="CV195" s="147"/>
    </row>
    <row r="196" spans="1:100" s="148" customFormat="1" ht="160" customHeight="1">
      <c r="A196" s="1317"/>
      <c r="B196" s="1318"/>
      <c r="C196" s="1277"/>
      <c r="D196" s="1295"/>
      <c r="E196" s="1295"/>
      <c r="F196" s="1317"/>
      <c r="G196" s="1277"/>
      <c r="H196" s="1277"/>
      <c r="I196" s="1280"/>
      <c r="J196" s="1283"/>
      <c r="K196" s="1286"/>
      <c r="L196" s="388">
        <f>IF(NOT(ISERROR(MATCH(K196,_xlfn.ANCHORARRAY(F205),0))),J207&amp;"Por favor no seleccionar los criterios de impacto",K196)</f>
        <v>0</v>
      </c>
      <c r="M196" s="1280"/>
      <c r="N196" s="1283"/>
      <c r="O196" s="1280"/>
      <c r="P196" s="371">
        <v>2</v>
      </c>
      <c r="Q196" s="274" t="s">
        <v>1214</v>
      </c>
      <c r="R196" s="139" t="str">
        <f t="shared" si="104"/>
        <v>Impacto</v>
      </c>
      <c r="S196" s="97" t="s">
        <v>327</v>
      </c>
      <c r="T196" s="97" t="s">
        <v>316</v>
      </c>
      <c r="U196" s="189" t="str">
        <f t="shared" si="105"/>
        <v>25%</v>
      </c>
      <c r="V196" s="97" t="s">
        <v>317</v>
      </c>
      <c r="W196" s="97" t="s">
        <v>318</v>
      </c>
      <c r="X196" s="97" t="s">
        <v>319</v>
      </c>
      <c r="Y196" s="140">
        <f>IFERROR(IF(AND(R195="Probabilidad",R196="Probabilidad"),(AA195-(+AA195*U196)),IF(R196="Probabilidad",(J195-(+J195*U196)),IF(R196="Impacto",AA195,""))),"")</f>
        <v>0.36</v>
      </c>
      <c r="Z196" s="113" t="str">
        <f t="shared" si="106"/>
        <v>Baja</v>
      </c>
      <c r="AA196" s="189">
        <f t="shared" si="107"/>
        <v>0.36</v>
      </c>
      <c r="AB196" s="113" t="str">
        <f t="shared" si="108"/>
        <v>Mayor</v>
      </c>
      <c r="AC196" s="189">
        <f>IFERROR(IF(AND(R195="Impacto",R196="Impacto"),(AC195-(+AC195*U196)),IF(R196="Impacto",($N$141-(+$N$141*U196)),IF(R196="Probabilidad",AC195,""))),"")</f>
        <v>0.75</v>
      </c>
      <c r="AD196" s="113" t="str">
        <f t="shared" si="109"/>
        <v>Alto</v>
      </c>
      <c r="AE196" s="1271"/>
      <c r="AF196" s="781" t="s">
        <v>2810</v>
      </c>
      <c r="AG196" s="838" t="s">
        <v>2828</v>
      </c>
      <c r="AH196" s="785"/>
      <c r="AI196" s="785" t="s">
        <v>2343</v>
      </c>
      <c r="AJ196" s="785" t="s">
        <v>770</v>
      </c>
      <c r="AK196" s="785"/>
      <c r="AL196" s="785"/>
      <c r="AM196" s="785"/>
      <c r="AN196" s="154"/>
      <c r="AO196" s="154"/>
      <c r="AP196" s="155"/>
      <c r="AQ196" s="992" t="s">
        <v>3740</v>
      </c>
      <c r="AR196" s="838" t="s">
        <v>2828</v>
      </c>
      <c r="AS196" s="233"/>
      <c r="AT196" s="1079" t="s">
        <v>2343</v>
      </c>
      <c r="AU196" s="233" t="s">
        <v>491</v>
      </c>
      <c r="AV196" s="1079"/>
      <c r="AW196" s="1079" t="s">
        <v>2343</v>
      </c>
      <c r="AX196" s="233" t="s">
        <v>491</v>
      </c>
      <c r="AY196" s="154"/>
      <c r="AZ196" s="154"/>
      <c r="BA196" s="155"/>
      <c r="BB196" s="154"/>
      <c r="BC196" s="155"/>
      <c r="BD196" s="233"/>
      <c r="BE196" s="233"/>
      <c r="BF196" s="233"/>
      <c r="BG196" s="233"/>
      <c r="BH196" s="233"/>
      <c r="BI196" s="233"/>
      <c r="BJ196" s="154"/>
      <c r="BK196" s="154"/>
      <c r="BL196" s="155"/>
      <c r="BM196" s="377" t="s">
        <v>1217</v>
      </c>
      <c r="BN196" s="372">
        <v>0.3</v>
      </c>
      <c r="BO196" s="371" t="s">
        <v>1215</v>
      </c>
      <c r="BP196" s="371" t="s">
        <v>1218</v>
      </c>
      <c r="BQ196" s="373">
        <v>44927</v>
      </c>
      <c r="BR196" s="373">
        <v>45260</v>
      </c>
      <c r="BS196" s="371">
        <v>1</v>
      </c>
      <c r="BT196" s="781" t="s">
        <v>2810</v>
      </c>
      <c r="BU196" s="762" t="s">
        <v>2831</v>
      </c>
      <c r="BV196" s="719" t="s">
        <v>2832</v>
      </c>
      <c r="BW196" s="154"/>
      <c r="BX196" s="154"/>
      <c r="BY196" s="155"/>
      <c r="BZ196" s="155"/>
      <c r="CA196" s="155"/>
      <c r="CB196" s="155"/>
      <c r="CC196" s="715" t="s">
        <v>3730</v>
      </c>
      <c r="CD196" s="762" t="s">
        <v>3820</v>
      </c>
      <c r="CE196" s="715" t="s">
        <v>3821</v>
      </c>
      <c r="CF196" s="154"/>
      <c r="CG196" s="154"/>
      <c r="CH196" s="155"/>
      <c r="CI196" s="155"/>
      <c r="CJ196" s="155"/>
      <c r="CK196" s="155"/>
      <c r="CL196" s="154"/>
      <c r="CM196" s="155"/>
      <c r="CN196" s="156"/>
      <c r="CO196" s="154"/>
      <c r="CP196" s="154"/>
      <c r="CQ196" s="155"/>
      <c r="CR196" s="155"/>
      <c r="CS196" s="155"/>
      <c r="CT196" s="155"/>
    </row>
    <row r="197" spans="1:100" s="148" customFormat="1" ht="32" customHeight="1">
      <c r="A197" s="1317"/>
      <c r="B197" s="1318"/>
      <c r="C197" s="1277"/>
      <c r="D197" s="1295"/>
      <c r="E197" s="1295"/>
      <c r="F197" s="1317"/>
      <c r="G197" s="1277"/>
      <c r="H197" s="1277"/>
      <c r="I197" s="1280"/>
      <c r="J197" s="1283"/>
      <c r="K197" s="1286"/>
      <c r="L197" s="388">
        <f>IF(NOT(ISERROR(MATCH(K197,_xlfn.ANCHORARRAY(F206),0))),J208&amp;"Por favor no seleccionar los criterios de impacto",K197)</f>
        <v>0</v>
      </c>
      <c r="M197" s="1280"/>
      <c r="N197" s="1283"/>
      <c r="O197" s="1280"/>
      <c r="P197" s="184"/>
      <c r="Q197" s="94"/>
      <c r="R197" s="139" t="str">
        <f t="shared" si="104"/>
        <v/>
      </c>
      <c r="S197" s="97"/>
      <c r="T197" s="97"/>
      <c r="U197" s="189" t="str">
        <f t="shared" si="105"/>
        <v/>
      </c>
      <c r="V197" s="97"/>
      <c r="W197" s="97"/>
      <c r="X197" s="97"/>
      <c r="Y197" s="140" t="str">
        <f>IFERROR(IF(AND(R196="Probabilidad",R197="Probabilidad"),(AA196-(+AA196*U197)),IF(R197="Probabilidad",(J196-(+J196*U197)),IF(R197="Impacto",AA196,""))),"")</f>
        <v/>
      </c>
      <c r="Z197" s="113" t="str">
        <f t="shared" si="106"/>
        <v/>
      </c>
      <c r="AA197" s="189" t="str">
        <f t="shared" si="107"/>
        <v/>
      </c>
      <c r="AB197" s="113" t="str">
        <f t="shared" si="108"/>
        <v/>
      </c>
      <c r="AC197" s="189" t="str">
        <f>IFERROR(IF(AND(R196="Impacto",R197="Impacto"),(AC196-(+AC196*U197)),IF(AND(R196="Probabilidad",R197="Impacto"),(AC195-(+AC195*U197)),IF(R197="Probabilidad",AC196,""))),"")</f>
        <v/>
      </c>
      <c r="AD197" s="113" t="str">
        <f t="shared" si="109"/>
        <v/>
      </c>
      <c r="AE197" s="1271"/>
      <c r="AF197" s="154"/>
      <c r="AG197" s="155"/>
      <c r="AH197" s="233"/>
      <c r="AI197" s="233"/>
      <c r="AJ197" s="233"/>
      <c r="AK197" s="233"/>
      <c r="AL197" s="233"/>
      <c r="AM197" s="233"/>
      <c r="AN197" s="154"/>
      <c r="AO197" s="154"/>
      <c r="AP197" s="155"/>
      <c r="AQ197" s="163"/>
      <c r="AR197" s="155"/>
      <c r="AS197" s="233"/>
      <c r="AT197" s="233"/>
      <c r="AU197" s="233"/>
      <c r="AV197" s="233"/>
      <c r="AW197" s="233"/>
      <c r="AX197" s="233"/>
      <c r="AY197" s="154"/>
      <c r="AZ197" s="154"/>
      <c r="BA197" s="155"/>
      <c r="BB197" s="154"/>
      <c r="BC197" s="155"/>
      <c r="BD197" s="233"/>
      <c r="BE197" s="233"/>
      <c r="BF197" s="233"/>
      <c r="BG197" s="233"/>
      <c r="BH197" s="233"/>
      <c r="BI197" s="233"/>
      <c r="BJ197" s="154"/>
      <c r="BK197" s="154"/>
      <c r="BL197" s="155"/>
      <c r="BM197" s="184"/>
      <c r="BN197" s="224"/>
      <c r="BO197" s="146"/>
      <c r="BP197" s="184"/>
      <c r="BQ197" s="146"/>
      <c r="BR197" s="146"/>
      <c r="BS197" s="146"/>
      <c r="BT197" s="154"/>
      <c r="BU197" s="155"/>
      <c r="BV197" s="156"/>
      <c r="BW197" s="154"/>
      <c r="BX197" s="154"/>
      <c r="BY197" s="155"/>
      <c r="BZ197" s="155"/>
      <c r="CA197" s="155"/>
      <c r="CB197" s="155"/>
      <c r="CC197" s="154"/>
      <c r="CD197" s="155"/>
      <c r="CE197" s="156"/>
      <c r="CF197" s="154"/>
      <c r="CG197" s="154"/>
      <c r="CH197" s="155"/>
      <c r="CI197" s="155"/>
      <c r="CJ197" s="155"/>
      <c r="CK197" s="155"/>
      <c r="CL197" s="154"/>
      <c r="CM197" s="155"/>
      <c r="CN197" s="156"/>
      <c r="CO197" s="154"/>
      <c r="CP197" s="154"/>
      <c r="CQ197" s="155"/>
      <c r="CR197" s="155"/>
      <c r="CS197" s="155"/>
      <c r="CT197" s="155"/>
    </row>
    <row r="198" spans="1:100" s="148" customFormat="1" ht="25" customHeight="1">
      <c r="A198" s="1317"/>
      <c r="B198" s="1318"/>
      <c r="C198" s="1277"/>
      <c r="D198" s="1295"/>
      <c r="E198" s="1295"/>
      <c r="F198" s="1317"/>
      <c r="G198" s="1277"/>
      <c r="H198" s="1277"/>
      <c r="I198" s="1280"/>
      <c r="J198" s="1283"/>
      <c r="K198" s="1286"/>
      <c r="L198" s="388">
        <f>IF(NOT(ISERROR(MATCH(K198,_xlfn.ANCHORARRAY(F207),0))),J209&amp;"Por favor no seleccionar los criterios de impacto",K198)</f>
        <v>0</v>
      </c>
      <c r="M198" s="1280"/>
      <c r="N198" s="1283"/>
      <c r="O198" s="1280"/>
      <c r="P198" s="184"/>
      <c r="Q198" s="94"/>
      <c r="R198" s="139" t="str">
        <f t="shared" si="104"/>
        <v/>
      </c>
      <c r="S198" s="97"/>
      <c r="T198" s="97"/>
      <c r="U198" s="189" t="str">
        <f t="shared" si="105"/>
        <v/>
      </c>
      <c r="V198" s="97"/>
      <c r="W198" s="97"/>
      <c r="X198" s="97"/>
      <c r="Y198" s="140" t="str">
        <f>IFERROR(IF(AND(R197="Probabilidad",R198="Probabilidad"),(AA197-(+AA197*U198)),IF(R198="Probabilidad",(J197-(+J197*U198)),IF(R198="Impacto",AA197,""))),"")</f>
        <v/>
      </c>
      <c r="Z198" s="113" t="str">
        <f t="shared" si="106"/>
        <v/>
      </c>
      <c r="AA198" s="189" t="str">
        <f t="shared" si="107"/>
        <v/>
      </c>
      <c r="AB198" s="113" t="str">
        <f t="shared" si="108"/>
        <v/>
      </c>
      <c r="AC198" s="189" t="str">
        <f>IFERROR(IF(AND(R197="Impacto",R198="Impacto"),(AC197-(+AC197*U198)),IF(AND(R197="Probabilidad",R198="Impacto"),(AC196-(+AC196*U198)),IF(R198="Probabilidad",AC197,""))),"")</f>
        <v/>
      </c>
      <c r="AD198" s="113" t="str">
        <f t="shared" si="109"/>
        <v/>
      </c>
      <c r="AE198" s="1271"/>
      <c r="AF198" s="154"/>
      <c r="AG198" s="155"/>
      <c r="AH198" s="233"/>
      <c r="AI198" s="233"/>
      <c r="AJ198" s="233"/>
      <c r="AK198" s="233"/>
      <c r="AL198" s="233"/>
      <c r="AM198" s="233"/>
      <c r="AN198" s="154"/>
      <c r="AO198" s="154"/>
      <c r="AP198" s="155"/>
      <c r="AQ198" s="163"/>
      <c r="AR198" s="155"/>
      <c r="AS198" s="233"/>
      <c r="AT198" s="233"/>
      <c r="AU198" s="233"/>
      <c r="AV198" s="233"/>
      <c r="AW198" s="233"/>
      <c r="AX198" s="233"/>
      <c r="AY198" s="154"/>
      <c r="AZ198" s="154"/>
      <c r="BA198" s="155"/>
      <c r="BB198" s="154"/>
      <c r="BC198" s="155"/>
      <c r="BD198" s="233"/>
      <c r="BE198" s="233"/>
      <c r="BF198" s="233"/>
      <c r="BG198" s="233"/>
      <c r="BH198" s="233"/>
      <c r="BI198" s="233"/>
      <c r="BJ198" s="154"/>
      <c r="BK198" s="154"/>
      <c r="BL198" s="155"/>
      <c r="BM198" s="184"/>
      <c r="BN198" s="224"/>
      <c r="BO198" s="146"/>
      <c r="BP198" s="184"/>
      <c r="BQ198" s="146"/>
      <c r="BR198" s="146"/>
      <c r="BS198" s="146"/>
      <c r="BT198" s="154"/>
      <c r="BU198" s="155"/>
      <c r="BV198" s="156"/>
      <c r="BW198" s="154"/>
      <c r="BX198" s="154"/>
      <c r="BY198" s="155"/>
      <c r="BZ198" s="155"/>
      <c r="CA198" s="155"/>
      <c r="CB198" s="155"/>
      <c r="CC198" s="154"/>
      <c r="CD198" s="155"/>
      <c r="CE198" s="156"/>
      <c r="CF198" s="154"/>
      <c r="CG198" s="154"/>
      <c r="CH198" s="155"/>
      <c r="CI198" s="155"/>
      <c r="CJ198" s="155"/>
      <c r="CK198" s="155"/>
      <c r="CL198" s="154"/>
      <c r="CM198" s="155"/>
      <c r="CN198" s="156"/>
      <c r="CO198" s="154"/>
      <c r="CP198" s="154"/>
      <c r="CQ198" s="155"/>
      <c r="CR198" s="155"/>
      <c r="CS198" s="155"/>
      <c r="CT198" s="155"/>
    </row>
    <row r="199" spans="1:100" s="148" customFormat="1" ht="25" customHeight="1">
      <c r="A199" s="1317"/>
      <c r="B199" s="1318"/>
      <c r="C199" s="1277"/>
      <c r="D199" s="1295"/>
      <c r="E199" s="1295"/>
      <c r="F199" s="1317"/>
      <c r="G199" s="1277"/>
      <c r="H199" s="1277"/>
      <c r="I199" s="1280"/>
      <c r="J199" s="1283"/>
      <c r="K199" s="1286"/>
      <c r="L199" s="388">
        <f>IF(NOT(ISERROR(MATCH(K199,_xlfn.ANCHORARRAY(F208),0))),J210&amp;"Por favor no seleccionar los criterios de impacto",K199)</f>
        <v>0</v>
      </c>
      <c r="M199" s="1280"/>
      <c r="N199" s="1283"/>
      <c r="O199" s="1280"/>
      <c r="P199" s="184"/>
      <c r="Q199" s="94"/>
      <c r="R199" s="139" t="str">
        <f t="shared" si="104"/>
        <v/>
      </c>
      <c r="S199" s="97"/>
      <c r="T199" s="97"/>
      <c r="U199" s="189" t="str">
        <f t="shared" si="105"/>
        <v/>
      </c>
      <c r="V199" s="97"/>
      <c r="W199" s="97"/>
      <c r="X199" s="97"/>
      <c r="Y199" s="140" t="str">
        <f>IFERROR(IF(AND(R198="Probabilidad",R199="Probabilidad"),(AA198-(+AA198*U199)),IF(R199="Probabilidad",(J198-(+J198*U199)),IF(R199="Impacto",AA198,""))),"")</f>
        <v/>
      </c>
      <c r="Z199" s="113" t="str">
        <f t="shared" si="106"/>
        <v/>
      </c>
      <c r="AA199" s="189" t="str">
        <f t="shared" si="107"/>
        <v/>
      </c>
      <c r="AB199" s="113" t="str">
        <f t="shared" si="108"/>
        <v/>
      </c>
      <c r="AC199" s="189" t="str">
        <f>IFERROR(IF(AND(R198="Impacto",R199="Impacto"),(AC198-(+AC198*U199)),IF(AND(R198="Probabilidad",R199="Impacto"),(AC197-(+AC197*U199)),IF(R199="Probabilidad",AC198,""))),"")</f>
        <v/>
      </c>
      <c r="AD199" s="113" t="str">
        <f t="shared" si="109"/>
        <v/>
      </c>
      <c r="AE199" s="1271"/>
      <c r="AF199" s="154"/>
      <c r="AG199" s="155"/>
      <c r="AH199" s="233"/>
      <c r="AI199" s="233"/>
      <c r="AJ199" s="233"/>
      <c r="AK199" s="233"/>
      <c r="AL199" s="233"/>
      <c r="AM199" s="233"/>
      <c r="AN199" s="154"/>
      <c r="AO199" s="154"/>
      <c r="AP199" s="155"/>
      <c r="AQ199" s="163"/>
      <c r="AR199" s="155"/>
      <c r="AS199" s="233"/>
      <c r="AT199" s="233"/>
      <c r="AU199" s="233"/>
      <c r="AV199" s="233"/>
      <c r="AW199" s="233"/>
      <c r="AX199" s="233"/>
      <c r="AY199" s="154"/>
      <c r="AZ199" s="154"/>
      <c r="BA199" s="155"/>
      <c r="BB199" s="154"/>
      <c r="BC199" s="155"/>
      <c r="BD199" s="233"/>
      <c r="BE199" s="233"/>
      <c r="BF199" s="233"/>
      <c r="BG199" s="233"/>
      <c r="BH199" s="233"/>
      <c r="BI199" s="233"/>
      <c r="BJ199" s="154"/>
      <c r="BK199" s="154"/>
      <c r="BL199" s="155"/>
      <c r="BM199" s="184"/>
      <c r="BN199" s="224"/>
      <c r="BO199" s="146"/>
      <c r="BP199" s="184"/>
      <c r="BQ199" s="146"/>
      <c r="BR199" s="146"/>
      <c r="BS199" s="146"/>
      <c r="BT199" s="154"/>
      <c r="BU199" s="155"/>
      <c r="BV199" s="156"/>
      <c r="BW199" s="154"/>
      <c r="BX199" s="154"/>
      <c r="BY199" s="155"/>
      <c r="BZ199" s="155"/>
      <c r="CA199" s="155"/>
      <c r="CB199" s="155"/>
      <c r="CC199" s="154"/>
      <c r="CD199" s="155"/>
      <c r="CE199" s="156"/>
      <c r="CF199" s="154"/>
      <c r="CG199" s="154"/>
      <c r="CH199" s="155"/>
      <c r="CI199" s="155"/>
      <c r="CJ199" s="155"/>
      <c r="CK199" s="155"/>
      <c r="CL199" s="154"/>
      <c r="CM199" s="155"/>
      <c r="CN199" s="156"/>
      <c r="CO199" s="154"/>
      <c r="CP199" s="154"/>
      <c r="CQ199" s="155"/>
      <c r="CR199" s="155"/>
      <c r="CS199" s="155"/>
      <c r="CT199" s="155"/>
    </row>
    <row r="200" spans="1:100" s="148" customFormat="1" ht="25" customHeight="1" thickBot="1">
      <c r="A200" s="1317"/>
      <c r="B200" s="1318"/>
      <c r="C200" s="1278"/>
      <c r="D200" s="1296"/>
      <c r="E200" s="1296"/>
      <c r="F200" s="1317"/>
      <c r="G200" s="1278"/>
      <c r="H200" s="1278"/>
      <c r="I200" s="1281"/>
      <c r="J200" s="1284"/>
      <c r="K200" s="1287"/>
      <c r="L200" s="389">
        <f>IF(NOT(ISERROR(MATCH(K200,_xlfn.ANCHORARRAY(F209),0))),J211&amp;"Por favor no seleccionar los criterios de impacto",K200)</f>
        <v>0</v>
      </c>
      <c r="M200" s="1281"/>
      <c r="N200" s="1284"/>
      <c r="O200" s="1281"/>
      <c r="P200" s="185"/>
      <c r="Q200" s="95"/>
      <c r="R200" s="153" t="str">
        <f t="shared" si="104"/>
        <v/>
      </c>
      <c r="S200" s="150"/>
      <c r="T200" s="150"/>
      <c r="U200" s="187" t="str">
        <f t="shared" si="105"/>
        <v/>
      </c>
      <c r="V200" s="150"/>
      <c r="W200" s="150"/>
      <c r="X200" s="150"/>
      <c r="Y200" s="151" t="str">
        <f>IFERROR(IF(AND(R199="Probabilidad",R200="Probabilidad"),(AA199-(+AA199*U200)),IF(R200="Probabilidad",(J199-(+J199*U200)),IF(R200="Impacto",AA199,""))),"")</f>
        <v/>
      </c>
      <c r="Z200" s="114" t="str">
        <f t="shared" si="106"/>
        <v/>
      </c>
      <c r="AA200" s="187" t="str">
        <f t="shared" si="107"/>
        <v/>
      </c>
      <c r="AB200" s="114" t="str">
        <f t="shared" si="108"/>
        <v/>
      </c>
      <c r="AC200" s="187" t="str">
        <f>IFERROR(IF(AND(R199="Impacto",R200="Impacto"),(AC199-(+AC199*U200)),IF(AND(R199="Probabilidad",R200="Impacto"),(AC198-(+AC198*U200)),IF(R200="Probabilidad",AC199,""))),"")</f>
        <v/>
      </c>
      <c r="AD200" s="114" t="str">
        <f t="shared" si="109"/>
        <v/>
      </c>
      <c r="AE200" s="1272"/>
      <c r="AF200" s="154"/>
      <c r="AG200" s="155"/>
      <c r="AH200" s="233"/>
      <c r="AI200" s="233"/>
      <c r="AJ200" s="233"/>
      <c r="AK200" s="233"/>
      <c r="AL200" s="233"/>
      <c r="AM200" s="233"/>
      <c r="AN200" s="154"/>
      <c r="AO200" s="154"/>
      <c r="AP200" s="155"/>
      <c r="AQ200" s="163"/>
      <c r="AR200" s="155"/>
      <c r="AS200" s="233"/>
      <c r="AT200" s="233"/>
      <c r="AU200" s="233"/>
      <c r="AV200" s="233"/>
      <c r="AW200" s="233"/>
      <c r="AX200" s="233"/>
      <c r="AY200" s="154"/>
      <c r="AZ200" s="154"/>
      <c r="BA200" s="155"/>
      <c r="BB200" s="154"/>
      <c r="BC200" s="155"/>
      <c r="BD200" s="233"/>
      <c r="BE200" s="233"/>
      <c r="BF200" s="233"/>
      <c r="BG200" s="233"/>
      <c r="BH200" s="233"/>
      <c r="BI200" s="233"/>
      <c r="BJ200" s="154"/>
      <c r="BK200" s="154"/>
      <c r="BL200" s="155"/>
      <c r="BM200" s="184"/>
      <c r="BN200" s="224"/>
      <c r="BO200" s="146"/>
      <c r="BP200" s="184"/>
      <c r="BQ200" s="146"/>
      <c r="BR200" s="146"/>
      <c r="BS200" s="146"/>
      <c r="BT200" s="154"/>
      <c r="BU200" s="155"/>
      <c r="BV200" s="156"/>
      <c r="BW200" s="154"/>
      <c r="BX200" s="154"/>
      <c r="BY200" s="155"/>
      <c r="BZ200" s="155"/>
      <c r="CA200" s="155"/>
      <c r="CB200" s="155"/>
      <c r="CC200" s="154"/>
      <c r="CD200" s="155"/>
      <c r="CE200" s="156"/>
      <c r="CF200" s="154"/>
      <c r="CG200" s="154"/>
      <c r="CH200" s="155"/>
      <c r="CI200" s="155"/>
      <c r="CJ200" s="155"/>
      <c r="CK200" s="155"/>
      <c r="CL200" s="154"/>
      <c r="CM200" s="155"/>
      <c r="CN200" s="156"/>
      <c r="CO200" s="154"/>
      <c r="CP200" s="154"/>
      <c r="CQ200" s="155"/>
      <c r="CR200" s="155"/>
      <c r="CS200" s="155"/>
      <c r="CT200" s="155"/>
    </row>
    <row r="201" spans="1:100" s="148" customFormat="1" ht="380" customHeight="1">
      <c r="A201" s="1288">
        <v>18</v>
      </c>
      <c r="B201" s="1291" t="s">
        <v>163</v>
      </c>
      <c r="C201" s="1276" t="s">
        <v>281</v>
      </c>
      <c r="D201" s="1315" t="s">
        <v>1219</v>
      </c>
      <c r="E201" s="1273" t="s">
        <v>1220</v>
      </c>
      <c r="F201" s="1314" t="s">
        <v>3144</v>
      </c>
      <c r="G201" s="1276" t="s">
        <v>291</v>
      </c>
      <c r="H201" s="1276">
        <v>2000</v>
      </c>
      <c r="I201" s="1279" t="str">
        <f>IF(H201&lt;=0,"",IF(H201&lt;=2,"Muy Baja",IF(H201&lt;=24,"Baja",IF(H201&lt;=500,"Media",IF(H201&lt;=5000,"Alta","Muy Alta")))))</f>
        <v>Alta</v>
      </c>
      <c r="J201" s="1282">
        <f>IF(I201="","",IF(I201="Muy Baja",0.2,IF(I201="Baja",0.4,IF(I201="Media",0.6,IF(I201="Alta",0.8,IF(I201="Muy Alta",1,))))))</f>
        <v>0.8</v>
      </c>
      <c r="K201" s="1285" t="s">
        <v>311</v>
      </c>
      <c r="L201" s="387" t="str">
        <f>IF(NOT(ISERROR(MATCH(K201,'[3]Tabla Impacto'!$B$221:$B$223,0))),'[3]Tabla Impacto'!$F$223&amp;"Por favor no seleccionar los criterios de impacto(Afectación Económica o presupuestal y Pérdida Reputacional)",K201)</f>
        <v xml:space="preserve">     El riesgo afecta la imagen de la entidad con algunos usuarios de relevancia frente al logro de los objetivos</v>
      </c>
      <c r="M201" s="1279" t="str">
        <f>IF(OR(K201='Tabla Impacto'!$C$11,K201='Tabla Impacto'!$D$11),"Leve",IF(OR(K201='Tabla Impacto'!$C$12,K201='Tabla Impacto'!$D$12),"Menor",IF(OR(K201='Tabla Impacto'!$C$13,K201='Tabla Impacto'!$D$13),"Moderado",IF(OR(K201='Tabla Impacto'!$C$14,K201='Tabla Impacto'!$D$14),"Mayor",IF(OR(K201='Tabla Impacto'!$C$15,K201='Tabla Impacto'!$D$15),"Catastrófico","")))))</f>
        <v>Moderado</v>
      </c>
      <c r="N201" s="1282">
        <f>IF(M201="","",IF(M201="Leve",0.2,IF(M201="Menor",0.4,IF(M201="Moderado",0.6,IF(M201="Mayor",0.8,IF(M201="Catastrófico",1,))))))</f>
        <v>0.6</v>
      </c>
      <c r="O201" s="1279" t="str">
        <f>IF(OR(AND(I201="Muy Baja",M201="Leve"),AND(I201="Muy Baja",M201="Menor"),AND(I201="Baja",M201="Leve")),"Bajo",IF(OR(AND(I201="Muy baja",M201="Moderado"),AND(I201="Baja",M201="Menor"),AND(I201="Baja",M201="Moderado"),AND(I201="Media",M201="Leve"),AND(I201="Media",M201="Menor"),AND(I201="Media",M201="Moderado"),AND(I201="Alta",M201="Leve"),AND(I201="Alta",M201="Menor")),"Moderado",IF(OR(AND(I201="Muy Baja",M201="Mayor"),AND(I201="Baja",M201="Mayor"),AND(I201="Media",M201="Mayor"),AND(I201="Alta",M201="Moderado"),AND(I201="Alta",M201="Mayor"),AND(I201="Muy Alta",M201="Leve"),AND(I201="Muy Alta",M201="Menor"),AND(I201="Muy Alta",M201="Moderado"),AND(I201="Muy Alta",M201="Mayor")),"Alto",IF(OR(AND(I201="Muy Baja",M201="Catastrófico"),AND(I201="Baja",M201="Catastrófico"),AND(I201="Media",M201="Catastrófico"),AND(I201="Alta",M201="Catastrófico"),AND(I201="Muy Alta",M201="Catastrófico")),"Extremo",""))))</f>
        <v>Alto</v>
      </c>
      <c r="P201" s="371">
        <v>1</v>
      </c>
      <c r="Q201" s="274" t="s">
        <v>3146</v>
      </c>
      <c r="R201" s="139" t="str">
        <f t="shared" si="104"/>
        <v>Probabilidad</v>
      </c>
      <c r="S201" s="97" t="s">
        <v>100</v>
      </c>
      <c r="T201" s="97" t="s">
        <v>316</v>
      </c>
      <c r="U201" s="189" t="str">
        <f t="shared" si="105"/>
        <v>40%</v>
      </c>
      <c r="V201" s="97" t="s">
        <v>334</v>
      </c>
      <c r="W201" s="97" t="s">
        <v>318</v>
      </c>
      <c r="X201" s="97" t="s">
        <v>319</v>
      </c>
      <c r="Y201" s="140">
        <f>IFERROR(IF(R201="Probabilidad",(J201-(+J201*U201)),IF(R201="Impacto",J201,"")),"")</f>
        <v>0.48</v>
      </c>
      <c r="Z201" s="113" t="str">
        <f t="shared" si="106"/>
        <v>Media</v>
      </c>
      <c r="AA201" s="189">
        <f t="shared" si="107"/>
        <v>0.48</v>
      </c>
      <c r="AB201" s="113" t="str">
        <f t="shared" si="108"/>
        <v>Moderado</v>
      </c>
      <c r="AC201" s="189">
        <f>IFERROR(IF(R201="Impacto",(N201-(+N201*U201)),IF(R201="Probabilidad",N201,"")),"")</f>
        <v>0.6</v>
      </c>
      <c r="AD201" s="113" t="str">
        <f t="shared" si="109"/>
        <v>Moderado</v>
      </c>
      <c r="AE201" s="1270" t="s">
        <v>345</v>
      </c>
      <c r="AF201" s="758" t="s">
        <v>3040</v>
      </c>
      <c r="AG201" s="756" t="s">
        <v>2833</v>
      </c>
      <c r="AH201" s="828" t="s">
        <v>2834</v>
      </c>
      <c r="AI201" s="828" t="s">
        <v>2835</v>
      </c>
      <c r="AJ201" s="840" t="s">
        <v>2836</v>
      </c>
      <c r="AK201" s="828" t="s">
        <v>2837</v>
      </c>
      <c r="AL201" s="828" t="s">
        <v>2838</v>
      </c>
      <c r="AM201" s="840" t="s">
        <v>2839</v>
      </c>
      <c r="AN201" s="758" t="s">
        <v>2838</v>
      </c>
      <c r="AO201" s="758" t="s">
        <v>2840</v>
      </c>
      <c r="AP201" s="760" t="s">
        <v>2852</v>
      </c>
      <c r="AQ201" s="681" t="s">
        <v>3742</v>
      </c>
      <c r="AR201" s="1083" t="s">
        <v>3743</v>
      </c>
      <c r="AS201" s="828" t="s">
        <v>3744</v>
      </c>
      <c r="AT201" s="828" t="s">
        <v>3745</v>
      </c>
      <c r="AU201" s="840" t="s">
        <v>3746</v>
      </c>
      <c r="AV201" s="827" t="s">
        <v>3747</v>
      </c>
      <c r="AW201" s="828" t="s">
        <v>3748</v>
      </c>
      <c r="AX201" s="828" t="s">
        <v>3749</v>
      </c>
      <c r="AY201" s="141"/>
      <c r="AZ201" s="141"/>
      <c r="BA201" s="142"/>
      <c r="BB201" s="141"/>
      <c r="BC201" s="142"/>
      <c r="BD201" s="233"/>
      <c r="BE201" s="233"/>
      <c r="BF201" s="233"/>
      <c r="BG201" s="233"/>
      <c r="BH201" s="233"/>
      <c r="BI201" s="233"/>
      <c r="BJ201" s="141"/>
      <c r="BK201" s="141"/>
      <c r="BL201" s="142"/>
      <c r="BM201" s="274" t="s">
        <v>1961</v>
      </c>
      <c r="BN201" s="380" t="s">
        <v>1222</v>
      </c>
      <c r="BO201" s="371" t="s">
        <v>1223</v>
      </c>
      <c r="BP201" s="371" t="s">
        <v>1224</v>
      </c>
      <c r="BQ201" s="385">
        <v>44927</v>
      </c>
      <c r="BR201" s="385">
        <v>45260</v>
      </c>
      <c r="BS201" s="374">
        <v>2</v>
      </c>
      <c r="BT201" s="790" t="s">
        <v>2853</v>
      </c>
      <c r="BU201" s="841" t="s">
        <v>2854</v>
      </c>
      <c r="BV201" s="736" t="s">
        <v>2855</v>
      </c>
      <c r="BW201" s="758" t="s">
        <v>2343</v>
      </c>
      <c r="BX201" s="808"/>
      <c r="BY201" s="760" t="s">
        <v>2708</v>
      </c>
      <c r="BZ201" s="758" t="s">
        <v>2343</v>
      </c>
      <c r="CA201" s="808"/>
      <c r="CB201" s="760" t="s">
        <v>2708</v>
      </c>
      <c r="CC201" s="681" t="s">
        <v>3822</v>
      </c>
      <c r="CD201" s="841" t="s">
        <v>3823</v>
      </c>
      <c r="CE201" s="736" t="s">
        <v>3826</v>
      </c>
      <c r="CF201" s="141"/>
      <c r="CG201" s="141"/>
      <c r="CH201" s="142"/>
      <c r="CI201" s="142"/>
      <c r="CJ201" s="142"/>
      <c r="CK201" s="142"/>
      <c r="CL201" s="141"/>
      <c r="CM201" s="142"/>
      <c r="CN201" s="143"/>
      <c r="CO201" s="141"/>
      <c r="CP201" s="141"/>
      <c r="CQ201" s="142"/>
      <c r="CR201" s="142"/>
      <c r="CS201" s="142"/>
      <c r="CT201" s="142"/>
      <c r="CU201" s="147"/>
      <c r="CV201" s="147"/>
    </row>
    <row r="202" spans="1:100" s="148" customFormat="1" ht="160" customHeight="1">
      <c r="A202" s="1289"/>
      <c r="B202" s="1292"/>
      <c r="C202" s="1277"/>
      <c r="D202" s="1295"/>
      <c r="E202" s="1298"/>
      <c r="F202" s="1274"/>
      <c r="G202" s="1277"/>
      <c r="H202" s="1277"/>
      <c r="I202" s="1280"/>
      <c r="J202" s="1283"/>
      <c r="K202" s="1286"/>
      <c r="L202" s="388">
        <f>IF(NOT(ISERROR(MATCH(K202,_xlfn.ANCHORARRAY(F211),0))),J213&amp;"Por favor no seleccionar los criterios de impacto",K202)</f>
        <v>0</v>
      </c>
      <c r="M202" s="1280"/>
      <c r="N202" s="1283"/>
      <c r="O202" s="1280"/>
      <c r="P202" s="371">
        <v>2</v>
      </c>
      <c r="Q202" s="274" t="s">
        <v>3145</v>
      </c>
      <c r="R202" s="139" t="str">
        <f t="shared" si="104"/>
        <v>Probabilidad</v>
      </c>
      <c r="S202" s="97" t="s">
        <v>145</v>
      </c>
      <c r="T202" s="97" t="s">
        <v>316</v>
      </c>
      <c r="U202" s="189" t="str">
        <f t="shared" si="105"/>
        <v>30%</v>
      </c>
      <c r="V202" s="97" t="s">
        <v>334</v>
      </c>
      <c r="W202" s="97" t="s">
        <v>318</v>
      </c>
      <c r="X202" s="97" t="s">
        <v>319</v>
      </c>
      <c r="Y202" s="140">
        <f>IFERROR(IF(AND(R201="Probabilidad",R202="Probabilidad"),(AA201-(+AA201*U202)),IF(R202="Probabilidad",(J201-(+J201*U202)),IF(R202="Impacto",AA201,""))),"")</f>
        <v>0.33599999999999997</v>
      </c>
      <c r="Z202" s="113" t="str">
        <f t="shared" si="106"/>
        <v>Baja</v>
      </c>
      <c r="AA202" s="189">
        <f t="shared" si="107"/>
        <v>0.33599999999999997</v>
      </c>
      <c r="AB202" s="113" t="str">
        <f t="shared" si="108"/>
        <v>Moderado</v>
      </c>
      <c r="AC202" s="189">
        <f>IFERROR(IF(AND(R201="Impacto",R202="Impacto"),(AC201-(+AC201*U202)),IF(R202="Impacto",($N$141-(+$N$141*U202)),IF(R202="Probabilidad",AC201,""))),"")</f>
        <v>0.6</v>
      </c>
      <c r="AD202" s="113" t="str">
        <f t="shared" si="109"/>
        <v>Moderado</v>
      </c>
      <c r="AE202" s="1271"/>
      <c r="AF202" s="758" t="s">
        <v>3040</v>
      </c>
      <c r="AG202" s="756" t="s">
        <v>2841</v>
      </c>
      <c r="AH202" s="828" t="s">
        <v>2842</v>
      </c>
      <c r="AI202" s="828" t="s">
        <v>2838</v>
      </c>
      <c r="AJ202" s="840" t="s">
        <v>2843</v>
      </c>
      <c r="AK202" s="828" t="s">
        <v>2844</v>
      </c>
      <c r="AL202" s="828" t="s">
        <v>2845</v>
      </c>
      <c r="AM202" s="840" t="s">
        <v>2846</v>
      </c>
      <c r="AN202" s="236" t="s">
        <v>3042</v>
      </c>
      <c r="AO202" s="236" t="s">
        <v>3041</v>
      </c>
      <c r="AP202" s="760" t="s">
        <v>3043</v>
      </c>
      <c r="AQ202" s="681" t="s">
        <v>3742</v>
      </c>
      <c r="AR202" s="1083" t="s">
        <v>3750</v>
      </c>
      <c r="AS202" s="828" t="s">
        <v>3751</v>
      </c>
      <c r="AT202" s="828" t="s">
        <v>3752</v>
      </c>
      <c r="AU202" s="840" t="s">
        <v>3753</v>
      </c>
      <c r="AV202" s="827" t="s">
        <v>3747</v>
      </c>
      <c r="AW202" s="828" t="s">
        <v>3745</v>
      </c>
      <c r="AX202" s="828" t="s">
        <v>3754</v>
      </c>
      <c r="AY202" s="154"/>
      <c r="AZ202" s="154"/>
      <c r="BA202" s="155"/>
      <c r="BB202" s="154"/>
      <c r="BC202" s="155"/>
      <c r="BD202" s="233"/>
      <c r="BE202" s="233"/>
      <c r="BF202" s="233"/>
      <c r="BG202" s="233"/>
      <c r="BH202" s="233"/>
      <c r="BI202" s="233"/>
      <c r="BJ202" s="154"/>
      <c r="BK202" s="154"/>
      <c r="BL202" s="155"/>
      <c r="BM202" s="274" t="s">
        <v>1225</v>
      </c>
      <c r="BN202" s="402" t="s">
        <v>1226</v>
      </c>
      <c r="BO202" s="403" t="s">
        <v>1227</v>
      </c>
      <c r="BP202" s="403" t="s">
        <v>1228</v>
      </c>
      <c r="BQ202" s="385">
        <v>44927</v>
      </c>
      <c r="BR202" s="385">
        <v>45260</v>
      </c>
      <c r="BS202" s="380">
        <v>1</v>
      </c>
      <c r="BT202" s="790" t="s">
        <v>2853</v>
      </c>
      <c r="BU202" s="841" t="s">
        <v>2856</v>
      </c>
      <c r="BV202" s="736" t="s">
        <v>2857</v>
      </c>
      <c r="BW202" s="758" t="s">
        <v>2343</v>
      </c>
      <c r="BX202" s="808"/>
      <c r="BY202" s="760" t="s">
        <v>2708</v>
      </c>
      <c r="BZ202" s="758" t="s">
        <v>2343</v>
      </c>
      <c r="CA202" s="808"/>
      <c r="CB202" s="760" t="s">
        <v>2708</v>
      </c>
      <c r="CC202" s="681" t="s">
        <v>3824</v>
      </c>
      <c r="CD202" s="841" t="s">
        <v>3825</v>
      </c>
      <c r="CE202" s="736" t="s">
        <v>3826</v>
      </c>
      <c r="CF202" s="154"/>
      <c r="CG202" s="154"/>
      <c r="CH202" s="155"/>
      <c r="CI202" s="155"/>
      <c r="CJ202" s="155"/>
      <c r="CK202" s="155"/>
      <c r="CL202" s="154"/>
      <c r="CM202" s="155"/>
      <c r="CN202" s="156"/>
      <c r="CO202" s="154"/>
      <c r="CP202" s="154"/>
      <c r="CQ202" s="155"/>
      <c r="CR202" s="155"/>
      <c r="CS202" s="155"/>
      <c r="CT202" s="155"/>
    </row>
    <row r="203" spans="1:100" s="148" customFormat="1" ht="160" customHeight="1">
      <c r="A203" s="1289"/>
      <c r="B203" s="1292"/>
      <c r="C203" s="1277"/>
      <c r="D203" s="1295"/>
      <c r="E203" s="1298"/>
      <c r="F203" s="1274"/>
      <c r="G203" s="1277"/>
      <c r="H203" s="1277"/>
      <c r="I203" s="1280"/>
      <c r="J203" s="1283"/>
      <c r="K203" s="1286"/>
      <c r="L203" s="388">
        <f>IF(NOT(ISERROR(MATCH(K203,_xlfn.ANCHORARRAY(F212),0))),J214&amp;"Por favor no seleccionar los criterios de impacto",K203)</f>
        <v>0</v>
      </c>
      <c r="M203" s="1280"/>
      <c r="N203" s="1283"/>
      <c r="O203" s="1280"/>
      <c r="P203" s="371">
        <v>3</v>
      </c>
      <c r="Q203" s="274" t="s">
        <v>1221</v>
      </c>
      <c r="R203" s="139" t="str">
        <f t="shared" si="104"/>
        <v>Impacto</v>
      </c>
      <c r="S203" s="97" t="s">
        <v>327</v>
      </c>
      <c r="T203" s="97" t="s">
        <v>316</v>
      </c>
      <c r="U203" s="189" t="str">
        <f t="shared" si="105"/>
        <v>25%</v>
      </c>
      <c r="V203" s="97" t="s">
        <v>334</v>
      </c>
      <c r="W203" s="97" t="s">
        <v>318</v>
      </c>
      <c r="X203" s="97" t="s">
        <v>319</v>
      </c>
      <c r="Y203" s="140">
        <f>IFERROR(IF(AND(R202="Probabilidad",R203="Probabilidad"),(AA202-(+AA202*U203)),IF(R203="Probabilidad",(J202-(+J202*U203)),IF(R203="Impacto",AA202,""))),"")</f>
        <v>0.33599999999999997</v>
      </c>
      <c r="Z203" s="113" t="str">
        <f t="shared" si="106"/>
        <v>Baja</v>
      </c>
      <c r="AA203" s="189">
        <f t="shared" si="107"/>
        <v>0.33599999999999997</v>
      </c>
      <c r="AB203" s="113" t="str">
        <f t="shared" si="108"/>
        <v>Moderado</v>
      </c>
      <c r="AC203" s="189">
        <f>IFERROR(IF(AND(R202="Impacto",R203="Impacto"),(AC202-(+AC202*U203)),IF(AND(R202="Probabilidad",R203="Impacto"),(AC201-(+AC201*U203)),IF(R203="Probabilidad",AC202,""))),"")</f>
        <v>0.44999999999999996</v>
      </c>
      <c r="AD203" s="113" t="str">
        <f t="shared" si="109"/>
        <v>Moderado</v>
      </c>
      <c r="AE203" s="1271"/>
      <c r="AF203" s="755" t="s">
        <v>2847</v>
      </c>
      <c r="AG203" s="756" t="s">
        <v>2848</v>
      </c>
      <c r="AH203" s="839"/>
      <c r="AI203" s="828" t="s">
        <v>2849</v>
      </c>
      <c r="AJ203" s="840" t="s">
        <v>2850</v>
      </c>
      <c r="AK203" s="828" t="s">
        <v>2849</v>
      </c>
      <c r="AL203" s="827"/>
      <c r="AM203" s="840" t="s">
        <v>2851</v>
      </c>
      <c r="AN203" s="758" t="s">
        <v>2343</v>
      </c>
      <c r="AO203" s="808"/>
      <c r="AP203" s="760" t="s">
        <v>2801</v>
      </c>
      <c r="AQ203" s="681">
        <v>45154</v>
      </c>
      <c r="AR203" s="756" t="s">
        <v>3755</v>
      </c>
      <c r="AS203" s="827"/>
      <c r="AT203" s="828" t="s">
        <v>2849</v>
      </c>
      <c r="AU203" s="840" t="s">
        <v>3756</v>
      </c>
      <c r="AV203" s="828" t="s">
        <v>2849</v>
      </c>
      <c r="AW203" s="827"/>
      <c r="AX203" s="840" t="s">
        <v>3757</v>
      </c>
      <c r="AY203" s="154"/>
      <c r="AZ203" s="154"/>
      <c r="BA203" s="155"/>
      <c r="BB203" s="154"/>
      <c r="BC203" s="155"/>
      <c r="BD203" s="233"/>
      <c r="BE203" s="233"/>
      <c r="BF203" s="233"/>
      <c r="BG203" s="233"/>
      <c r="BH203" s="233"/>
      <c r="BI203" s="233"/>
      <c r="BJ203" s="154"/>
      <c r="BK203" s="154"/>
      <c r="BL203" s="155"/>
      <c r="BM203" s="184"/>
      <c r="BN203" s="224"/>
      <c r="BO203" s="146"/>
      <c r="BP203" s="184"/>
      <c r="BQ203" s="146"/>
      <c r="BR203" s="146"/>
      <c r="BS203" s="146"/>
      <c r="BT203" s="154"/>
      <c r="BU203" s="155"/>
      <c r="BV203" s="156"/>
      <c r="BW203" s="154"/>
      <c r="BX203" s="154"/>
      <c r="BY203" s="155"/>
      <c r="BZ203" s="155"/>
      <c r="CA203" s="155"/>
      <c r="CB203" s="155"/>
      <c r="CC203" s="154"/>
      <c r="CD203" s="155"/>
      <c r="CE203" s="156"/>
      <c r="CF203" s="154"/>
      <c r="CG203" s="154"/>
      <c r="CH203" s="155"/>
      <c r="CI203" s="155"/>
      <c r="CJ203" s="155"/>
      <c r="CK203" s="155"/>
      <c r="CL203" s="154"/>
      <c r="CM203" s="155"/>
      <c r="CN203" s="156"/>
      <c r="CO203" s="154"/>
      <c r="CP203" s="154"/>
      <c r="CQ203" s="155"/>
      <c r="CR203" s="155"/>
      <c r="CS203" s="155"/>
      <c r="CT203" s="155"/>
    </row>
    <row r="204" spans="1:100" s="148" customFormat="1" ht="30" customHeight="1">
      <c r="A204" s="1289"/>
      <c r="B204" s="1292"/>
      <c r="C204" s="1277"/>
      <c r="D204" s="1295"/>
      <c r="E204" s="1298"/>
      <c r="F204" s="1274"/>
      <c r="G204" s="1277"/>
      <c r="H204" s="1277"/>
      <c r="I204" s="1280"/>
      <c r="J204" s="1283"/>
      <c r="K204" s="1286"/>
      <c r="L204" s="388">
        <f>IF(NOT(ISERROR(MATCH(K204,_xlfn.ANCHORARRAY(F213),0))),J215&amp;"Por favor no seleccionar los criterios de impacto",K204)</f>
        <v>0</v>
      </c>
      <c r="M204" s="1280"/>
      <c r="N204" s="1283"/>
      <c r="O204" s="1280"/>
      <c r="P204" s="184"/>
      <c r="Q204" s="94"/>
      <c r="R204" s="139" t="str">
        <f t="shared" si="104"/>
        <v/>
      </c>
      <c r="S204" s="97"/>
      <c r="T204" s="97"/>
      <c r="U204" s="189" t="str">
        <f t="shared" si="105"/>
        <v/>
      </c>
      <c r="V204" s="97"/>
      <c r="W204" s="97"/>
      <c r="X204" s="97"/>
      <c r="Y204" s="140" t="str">
        <f>IFERROR(IF(AND(R203="Probabilidad",R204="Probabilidad"),(AA203-(+AA203*U204)),IF(R204="Probabilidad",(J203-(+J203*U204)),IF(R204="Impacto",AA203,""))),"")</f>
        <v/>
      </c>
      <c r="Z204" s="113" t="str">
        <f t="shared" si="106"/>
        <v/>
      </c>
      <c r="AA204" s="189" t="str">
        <f t="shared" si="107"/>
        <v/>
      </c>
      <c r="AB204" s="113" t="str">
        <f t="shared" si="108"/>
        <v/>
      </c>
      <c r="AC204" s="189" t="str">
        <f>IFERROR(IF(AND(R203="Impacto",R204="Impacto"),(AC203-(+AC203*U204)),IF(AND(R203="Probabilidad",R204="Impacto"),(AC202-(+AC202*U204)),IF(R204="Probabilidad",AC203,""))),"")</f>
        <v/>
      </c>
      <c r="AD204" s="113" t="str">
        <f t="shared" si="109"/>
        <v/>
      </c>
      <c r="AE204" s="1271"/>
      <c r="AF204" s="154"/>
      <c r="AG204" s="155"/>
      <c r="AH204" s="233"/>
      <c r="AI204" s="233"/>
      <c r="AJ204" s="233"/>
      <c r="AK204" s="233"/>
      <c r="AL204" s="233"/>
      <c r="AM204" s="233"/>
      <c r="AN204" s="154"/>
      <c r="AO204" s="154"/>
      <c r="AP204" s="155"/>
      <c r="AQ204" s="163"/>
      <c r="AR204" s="155"/>
      <c r="AS204" s="233"/>
      <c r="AT204" s="233"/>
      <c r="AU204" s="233"/>
      <c r="AV204" s="233"/>
      <c r="AW204" s="233"/>
      <c r="AX204" s="233"/>
      <c r="AY204" s="154"/>
      <c r="AZ204" s="154"/>
      <c r="BA204" s="155"/>
      <c r="BB204" s="154"/>
      <c r="BC204" s="155"/>
      <c r="BD204" s="233"/>
      <c r="BE204" s="233"/>
      <c r="BF204" s="233"/>
      <c r="BG204" s="233"/>
      <c r="BH204" s="233"/>
      <c r="BI204" s="233"/>
      <c r="BJ204" s="154"/>
      <c r="BK204" s="154"/>
      <c r="BL204" s="155"/>
      <c r="BM204" s="184"/>
      <c r="BN204" s="224"/>
      <c r="BO204" s="146"/>
      <c r="BP204" s="184"/>
      <c r="BQ204" s="146"/>
      <c r="BR204" s="146"/>
      <c r="BS204" s="146"/>
      <c r="BT204" s="154"/>
      <c r="BU204" s="155"/>
      <c r="BV204" s="156"/>
      <c r="BW204" s="154"/>
      <c r="BX204" s="154"/>
      <c r="BY204" s="155"/>
      <c r="BZ204" s="155"/>
      <c r="CA204" s="155"/>
      <c r="CB204" s="155"/>
      <c r="CC204" s="154"/>
      <c r="CD204" s="155"/>
      <c r="CE204" s="156"/>
      <c r="CF204" s="154"/>
      <c r="CG204" s="154"/>
      <c r="CH204" s="155"/>
      <c r="CI204" s="155"/>
      <c r="CJ204" s="155"/>
      <c r="CK204" s="155"/>
      <c r="CL204" s="154"/>
      <c r="CM204" s="155"/>
      <c r="CN204" s="156"/>
      <c r="CO204" s="154"/>
      <c r="CP204" s="154"/>
      <c r="CQ204" s="155"/>
      <c r="CR204" s="155"/>
      <c r="CS204" s="155"/>
      <c r="CT204" s="155"/>
    </row>
    <row r="205" spans="1:100" s="148" customFormat="1" ht="30" customHeight="1">
      <c r="A205" s="1289"/>
      <c r="B205" s="1292"/>
      <c r="C205" s="1277"/>
      <c r="D205" s="1295"/>
      <c r="E205" s="1298"/>
      <c r="F205" s="1274"/>
      <c r="G205" s="1277"/>
      <c r="H205" s="1277"/>
      <c r="I205" s="1280"/>
      <c r="J205" s="1283"/>
      <c r="K205" s="1286"/>
      <c r="L205" s="388">
        <f>IF(NOT(ISERROR(MATCH(K205,_xlfn.ANCHORARRAY(F214),0))),J216&amp;"Por favor no seleccionar los criterios de impacto",K205)</f>
        <v>0</v>
      </c>
      <c r="M205" s="1280"/>
      <c r="N205" s="1283"/>
      <c r="O205" s="1280"/>
      <c r="P205" s="184"/>
      <c r="Q205" s="94"/>
      <c r="R205" s="139" t="str">
        <f t="shared" si="104"/>
        <v/>
      </c>
      <c r="S205" s="97"/>
      <c r="T205" s="97"/>
      <c r="U205" s="189" t="str">
        <f t="shared" si="105"/>
        <v/>
      </c>
      <c r="V205" s="97"/>
      <c r="W205" s="97"/>
      <c r="X205" s="97"/>
      <c r="Y205" s="140" t="str">
        <f>IFERROR(IF(AND(R204="Probabilidad",R205="Probabilidad"),(AA204-(+AA204*U205)),IF(R205="Probabilidad",(J204-(+J204*U205)),IF(R205="Impacto",AA204,""))),"")</f>
        <v/>
      </c>
      <c r="Z205" s="113" t="str">
        <f t="shared" si="106"/>
        <v/>
      </c>
      <c r="AA205" s="189" t="str">
        <f t="shared" si="107"/>
        <v/>
      </c>
      <c r="AB205" s="113" t="str">
        <f t="shared" si="108"/>
        <v/>
      </c>
      <c r="AC205" s="189" t="str">
        <f>IFERROR(IF(AND(R204="Impacto",R205="Impacto"),(AC204-(+AC204*U205)),IF(AND(R204="Probabilidad",R205="Impacto"),(AC203-(+AC203*U205)),IF(R205="Probabilidad",AC204,""))),"")</f>
        <v/>
      </c>
      <c r="AD205" s="113" t="str">
        <f t="shared" si="109"/>
        <v/>
      </c>
      <c r="AE205" s="1271"/>
      <c r="AF205" s="154"/>
      <c r="AG205" s="155"/>
      <c r="AH205" s="233"/>
      <c r="AI205" s="233"/>
      <c r="AJ205" s="233"/>
      <c r="AK205" s="233"/>
      <c r="AL205" s="233"/>
      <c r="AM205" s="233"/>
      <c r="AN205" s="154"/>
      <c r="AO205" s="154"/>
      <c r="AP205" s="155"/>
      <c r="AQ205" s="163"/>
      <c r="AR205" s="155"/>
      <c r="AS205" s="233"/>
      <c r="AT205" s="233"/>
      <c r="AU205" s="233"/>
      <c r="AV205" s="233"/>
      <c r="AW205" s="233"/>
      <c r="AX205" s="233"/>
      <c r="AY205" s="154"/>
      <c r="AZ205" s="154"/>
      <c r="BA205" s="155"/>
      <c r="BB205" s="154"/>
      <c r="BC205" s="155"/>
      <c r="BD205" s="233"/>
      <c r="BE205" s="233"/>
      <c r="BF205" s="233"/>
      <c r="BG205" s="233"/>
      <c r="BH205" s="233"/>
      <c r="BI205" s="233"/>
      <c r="BJ205" s="154"/>
      <c r="BK205" s="154"/>
      <c r="BL205" s="155"/>
      <c r="BM205" s="184"/>
      <c r="BN205" s="224"/>
      <c r="BO205" s="146"/>
      <c r="BP205" s="184"/>
      <c r="BQ205" s="146"/>
      <c r="BR205" s="146"/>
      <c r="BS205" s="146"/>
      <c r="BT205" s="154"/>
      <c r="BU205" s="155"/>
      <c r="BV205" s="156"/>
      <c r="BW205" s="154"/>
      <c r="BX205" s="154"/>
      <c r="BY205" s="155"/>
      <c r="BZ205" s="155"/>
      <c r="CA205" s="155"/>
      <c r="CB205" s="155"/>
      <c r="CC205" s="154"/>
      <c r="CD205" s="155"/>
      <c r="CE205" s="156"/>
      <c r="CF205" s="154"/>
      <c r="CG205" s="154"/>
      <c r="CH205" s="155"/>
      <c r="CI205" s="155"/>
      <c r="CJ205" s="155"/>
      <c r="CK205" s="155"/>
      <c r="CL205" s="154"/>
      <c r="CM205" s="155"/>
      <c r="CN205" s="156"/>
      <c r="CO205" s="154"/>
      <c r="CP205" s="154"/>
      <c r="CQ205" s="155"/>
      <c r="CR205" s="155"/>
      <c r="CS205" s="155"/>
      <c r="CT205" s="155"/>
    </row>
    <row r="206" spans="1:100" s="148" customFormat="1" ht="30" customHeight="1" thickBot="1">
      <c r="A206" s="1290"/>
      <c r="B206" s="1293"/>
      <c r="C206" s="1278"/>
      <c r="D206" s="1296"/>
      <c r="E206" s="1299"/>
      <c r="F206" s="1316"/>
      <c r="G206" s="1278"/>
      <c r="H206" s="1278"/>
      <c r="I206" s="1281"/>
      <c r="J206" s="1284"/>
      <c r="K206" s="1287"/>
      <c r="L206" s="389">
        <f>IF(NOT(ISERROR(MATCH(K206,_xlfn.ANCHORARRAY(F215),0))),J217&amp;"Por favor no seleccionar los criterios de impacto",K206)</f>
        <v>0</v>
      </c>
      <c r="M206" s="1281"/>
      <c r="N206" s="1284"/>
      <c r="O206" s="1281"/>
      <c r="P206" s="185"/>
      <c r="Q206" s="95"/>
      <c r="R206" s="153" t="str">
        <f t="shared" si="104"/>
        <v/>
      </c>
      <c r="S206" s="150"/>
      <c r="T206" s="150"/>
      <c r="U206" s="187" t="str">
        <f t="shared" si="105"/>
        <v/>
      </c>
      <c r="V206" s="150"/>
      <c r="W206" s="150"/>
      <c r="X206" s="150"/>
      <c r="Y206" s="151" t="str">
        <f>IFERROR(IF(AND(R205="Probabilidad",R206="Probabilidad"),(AA205-(+AA205*U206)),IF(R206="Probabilidad",(J205-(+J205*U206)),IF(R206="Impacto",AA205,""))),"")</f>
        <v/>
      </c>
      <c r="Z206" s="114" t="str">
        <f t="shared" si="106"/>
        <v/>
      </c>
      <c r="AA206" s="187" t="str">
        <f t="shared" si="107"/>
        <v/>
      </c>
      <c r="AB206" s="114" t="str">
        <f t="shared" si="108"/>
        <v/>
      </c>
      <c r="AC206" s="187" t="str">
        <f>IFERROR(IF(AND(R205="Impacto",R206="Impacto"),(AC205-(+AC205*U206)),IF(AND(R205="Probabilidad",R206="Impacto"),(AC204-(+AC204*U206)),IF(R206="Probabilidad",AC205,""))),"")</f>
        <v/>
      </c>
      <c r="AD206" s="114" t="str">
        <f t="shared" si="109"/>
        <v/>
      </c>
      <c r="AE206" s="1272"/>
      <c r="AF206" s="154"/>
      <c r="AG206" s="155"/>
      <c r="AH206" s="233"/>
      <c r="AI206" s="233"/>
      <c r="AJ206" s="233"/>
      <c r="AK206" s="233"/>
      <c r="AL206" s="233"/>
      <c r="AM206" s="233"/>
      <c r="AN206" s="154"/>
      <c r="AO206" s="154"/>
      <c r="AP206" s="155"/>
      <c r="AQ206" s="163"/>
      <c r="AR206" s="155"/>
      <c r="AS206" s="233"/>
      <c r="AT206" s="233"/>
      <c r="AU206" s="233"/>
      <c r="AV206" s="233"/>
      <c r="AW206" s="233"/>
      <c r="AX206" s="233"/>
      <c r="AY206" s="154"/>
      <c r="AZ206" s="154"/>
      <c r="BA206" s="155"/>
      <c r="BB206" s="154"/>
      <c r="BC206" s="155"/>
      <c r="BD206" s="233"/>
      <c r="BE206" s="233"/>
      <c r="BF206" s="233"/>
      <c r="BG206" s="233"/>
      <c r="BH206" s="233"/>
      <c r="BI206" s="233"/>
      <c r="BJ206" s="154"/>
      <c r="BK206" s="154"/>
      <c r="BL206" s="155"/>
      <c r="BM206" s="184"/>
      <c r="BN206" s="224"/>
      <c r="BO206" s="146"/>
      <c r="BP206" s="184"/>
      <c r="BQ206" s="146"/>
      <c r="BR206" s="146"/>
      <c r="BS206" s="146"/>
      <c r="BT206" s="154"/>
      <c r="BU206" s="155"/>
      <c r="BV206" s="156"/>
      <c r="BW206" s="154"/>
      <c r="BX206" s="154"/>
      <c r="BY206" s="155"/>
      <c r="BZ206" s="155"/>
      <c r="CA206" s="155"/>
      <c r="CB206" s="155"/>
      <c r="CC206" s="154"/>
      <c r="CD206" s="155"/>
      <c r="CE206" s="156"/>
      <c r="CF206" s="154"/>
      <c r="CG206" s="154"/>
      <c r="CH206" s="155"/>
      <c r="CI206" s="155"/>
      <c r="CJ206" s="155"/>
      <c r="CK206" s="155"/>
      <c r="CL206" s="154"/>
      <c r="CM206" s="155"/>
      <c r="CN206" s="156"/>
      <c r="CO206" s="154"/>
      <c r="CP206" s="154"/>
      <c r="CQ206" s="155"/>
      <c r="CR206" s="155"/>
      <c r="CS206" s="155"/>
      <c r="CT206" s="155"/>
    </row>
    <row r="207" spans="1:100" s="148" customFormat="1" ht="160" customHeight="1">
      <c r="A207" s="1288">
        <v>19</v>
      </c>
      <c r="B207" s="1291" t="s">
        <v>157</v>
      </c>
      <c r="C207" s="1276" t="s">
        <v>365</v>
      </c>
      <c r="D207" s="1297" t="s">
        <v>1232</v>
      </c>
      <c r="E207" s="1297" t="s">
        <v>1233</v>
      </c>
      <c r="F207" s="1314" t="s">
        <v>1234</v>
      </c>
      <c r="G207" s="1276" t="s">
        <v>286</v>
      </c>
      <c r="H207" s="1276">
        <v>200</v>
      </c>
      <c r="I207" s="1279" t="str">
        <f>IF(H207&lt;=0,"",IF(H207&lt;=2,"Muy Baja",IF(H207&lt;=24,"Baja",IF(H207&lt;=500,"Media",IF(H207&lt;=5000,"Alta","Muy Alta")))))</f>
        <v>Media</v>
      </c>
      <c r="J207" s="1282">
        <f>IF(I207="","",IF(I207="Muy Baja",0.2,IF(I207="Baja",0.4,IF(I207="Media",0.6,IF(I207="Alta",0.8,IF(I207="Muy Alta",1,))))))</f>
        <v>0.6</v>
      </c>
      <c r="K207" s="1285" t="s">
        <v>311</v>
      </c>
      <c r="L207" s="387" t="str">
        <f>IF(NOT(ISERROR(MATCH(K207,'[3]Tabla Impacto'!$B$221:$B$223,0))),'[3]Tabla Impacto'!$F$223&amp;"Por favor no seleccionar los criterios de impacto(Afectación Económica o presupuestal y Pérdida Reputacional)",K207)</f>
        <v xml:space="preserve">     El riesgo afecta la imagen de la entidad con algunos usuarios de relevancia frente al logro de los objetivos</v>
      </c>
      <c r="M207" s="1279" t="str">
        <f>IF(OR(K207='Tabla Impacto'!$C$11,K207='Tabla Impacto'!$D$11),"Leve",IF(OR(K207='Tabla Impacto'!$C$12,K207='Tabla Impacto'!$D$12),"Menor",IF(OR(K207='Tabla Impacto'!$C$13,K207='Tabla Impacto'!$D$13),"Moderado",IF(OR(K207='Tabla Impacto'!$C$14,K207='Tabla Impacto'!$D$14),"Mayor",IF(OR(K207='Tabla Impacto'!$C$15,K207='Tabla Impacto'!$D$15),"Catastrófico","")))))</f>
        <v>Moderado</v>
      </c>
      <c r="N207" s="1282">
        <f>IF(M207="","",IF(M207="Leve",0.2,IF(M207="Menor",0.4,IF(M207="Moderado",0.6,IF(M207="Mayor",0.8,IF(M207="Catastrófico",1,))))))</f>
        <v>0.6</v>
      </c>
      <c r="O207" s="1279" t="str">
        <f>IF(OR(AND(I207="Muy Baja",M207="Leve"),AND(I207="Muy Baja",M207="Menor"),AND(I207="Baja",M207="Leve")),"Bajo",IF(OR(AND(I207="Muy baja",M207="Moderado"),AND(I207="Baja",M207="Menor"),AND(I207="Baja",M207="Moderado"),AND(I207="Media",M207="Leve"),AND(I207="Media",M207="Menor"),AND(I207="Media",M207="Moderado"),AND(I207="Alta",M207="Leve"),AND(I207="Alta",M207="Menor")),"Moderado",IF(OR(AND(I207="Muy Baja",M207="Mayor"),AND(I207="Baja",M207="Mayor"),AND(I207="Media",M207="Mayor"),AND(I207="Alta",M207="Moderado"),AND(I207="Alta",M207="Mayor"),AND(I207="Muy Alta",M207="Leve"),AND(I207="Muy Alta",M207="Menor"),AND(I207="Muy Alta",M207="Moderado"),AND(I207="Muy Alta",M207="Mayor")),"Alto",IF(OR(AND(I207="Muy Baja",M207="Catastrófico"),AND(I207="Baja",M207="Catastrófico"),AND(I207="Media",M207="Catastrófico"),AND(I207="Alta",M207="Catastrófico"),AND(I207="Muy Alta",M207="Catastrófico")),"Extremo",""))))</f>
        <v>Moderado</v>
      </c>
      <c r="P207" s="371">
        <v>1</v>
      </c>
      <c r="Q207" s="274" t="s">
        <v>1235</v>
      </c>
      <c r="R207" s="139" t="str">
        <f t="shared" si="104"/>
        <v>Probabilidad</v>
      </c>
      <c r="S207" s="97" t="s">
        <v>100</v>
      </c>
      <c r="T207" s="97" t="s">
        <v>316</v>
      </c>
      <c r="U207" s="189" t="str">
        <f t="shared" si="105"/>
        <v>40%</v>
      </c>
      <c r="V207" s="97" t="s">
        <v>317</v>
      </c>
      <c r="W207" s="97" t="s">
        <v>318</v>
      </c>
      <c r="X207" s="97" t="s">
        <v>319</v>
      </c>
      <c r="Y207" s="140">
        <f>IFERROR(IF(R207="Probabilidad",(J207-(+J207*U207)),IF(R207="Impacto",J207,"")),"")</f>
        <v>0.36</v>
      </c>
      <c r="Z207" s="113" t="str">
        <f t="shared" si="106"/>
        <v>Baja</v>
      </c>
      <c r="AA207" s="189">
        <f t="shared" si="107"/>
        <v>0.36</v>
      </c>
      <c r="AB207" s="113" t="str">
        <f t="shared" si="108"/>
        <v>Moderado</v>
      </c>
      <c r="AC207" s="189">
        <f>IFERROR(IF(R207="Impacto",(N207-(+N207*U207)),IF(R207="Probabilidad",N207,"")),"")</f>
        <v>0.6</v>
      </c>
      <c r="AD207" s="113" t="str">
        <f t="shared" si="109"/>
        <v>Moderado</v>
      </c>
      <c r="AE207" s="1270" t="s">
        <v>345</v>
      </c>
      <c r="AF207" s="790" t="s">
        <v>2344</v>
      </c>
      <c r="AG207" s="756" t="s">
        <v>2858</v>
      </c>
      <c r="AH207" s="233"/>
      <c r="AI207" s="233" t="s">
        <v>2343</v>
      </c>
      <c r="AJ207" s="233" t="s">
        <v>770</v>
      </c>
      <c r="AK207" s="233"/>
      <c r="AL207" s="233" t="s">
        <v>2343</v>
      </c>
      <c r="AM207" s="233" t="s">
        <v>770</v>
      </c>
      <c r="AN207" s="141"/>
      <c r="AO207" s="141"/>
      <c r="AP207" s="142"/>
      <c r="AQ207" s="1084" t="s">
        <v>3758</v>
      </c>
      <c r="AR207" s="1085" t="s">
        <v>3760</v>
      </c>
      <c r="AS207" s="233"/>
      <c r="AT207" s="233" t="s">
        <v>2343</v>
      </c>
      <c r="AU207" s="233" t="s">
        <v>491</v>
      </c>
      <c r="AV207" s="233"/>
      <c r="AW207" s="233" t="s">
        <v>2343</v>
      </c>
      <c r="AX207" s="233" t="s">
        <v>491</v>
      </c>
      <c r="AY207" s="681" t="s">
        <v>3762</v>
      </c>
      <c r="AZ207" s="141"/>
      <c r="BA207" s="142" t="s">
        <v>2801</v>
      </c>
      <c r="BB207" s="141"/>
      <c r="BC207" s="142"/>
      <c r="BD207" s="233"/>
      <c r="BE207" s="233"/>
      <c r="BF207" s="233"/>
      <c r="BG207" s="233"/>
      <c r="BH207" s="233"/>
      <c r="BI207" s="233"/>
      <c r="BJ207" s="141"/>
      <c r="BK207" s="141"/>
      <c r="BL207" s="142"/>
      <c r="BM207" s="274" t="s">
        <v>1237</v>
      </c>
      <c r="BN207" s="372">
        <v>0.5</v>
      </c>
      <c r="BO207" s="371" t="s">
        <v>1238</v>
      </c>
      <c r="BP207" s="371" t="s">
        <v>1239</v>
      </c>
      <c r="BQ207" s="373">
        <v>44927</v>
      </c>
      <c r="BR207" s="373">
        <v>45260</v>
      </c>
      <c r="BS207" s="404">
        <v>6</v>
      </c>
      <c r="BT207" s="842" t="s">
        <v>2861</v>
      </c>
      <c r="BU207" s="756" t="s">
        <v>2858</v>
      </c>
      <c r="BV207" s="736" t="s">
        <v>2862</v>
      </c>
      <c r="BW207" s="141"/>
      <c r="BX207" s="141"/>
      <c r="BY207" s="142"/>
      <c r="BZ207" s="142"/>
      <c r="CA207" s="142"/>
      <c r="CB207" s="142"/>
      <c r="CC207" s="681" t="s">
        <v>3827</v>
      </c>
      <c r="CD207" s="142" t="s">
        <v>3829</v>
      </c>
      <c r="CE207" s="736" t="s">
        <v>3831</v>
      </c>
      <c r="CF207" s="681" t="s">
        <v>2343</v>
      </c>
      <c r="CG207" s="141"/>
      <c r="CH207" s="142" t="s">
        <v>2801</v>
      </c>
      <c r="CI207" s="681" t="s">
        <v>2343</v>
      </c>
      <c r="CJ207" s="142"/>
      <c r="CK207" s="142" t="s">
        <v>2801</v>
      </c>
      <c r="CL207" s="141"/>
      <c r="CM207" s="142"/>
      <c r="CN207" s="143"/>
      <c r="CO207" s="141"/>
      <c r="CP207" s="141"/>
      <c r="CQ207" s="142"/>
      <c r="CR207" s="142"/>
      <c r="CS207" s="142"/>
      <c r="CT207" s="142"/>
      <c r="CU207" s="147"/>
      <c r="CV207" s="147"/>
    </row>
    <row r="208" spans="1:100" s="148" customFormat="1" ht="160" customHeight="1">
      <c r="A208" s="1289"/>
      <c r="B208" s="1292"/>
      <c r="C208" s="1277"/>
      <c r="D208" s="1298"/>
      <c r="E208" s="1298"/>
      <c r="F208" s="1274"/>
      <c r="G208" s="1277"/>
      <c r="H208" s="1277"/>
      <c r="I208" s="1280"/>
      <c r="J208" s="1283"/>
      <c r="K208" s="1286"/>
      <c r="L208" s="388">
        <f>IF(NOT(ISERROR(MATCH(K208,_xlfn.ANCHORARRAY(F217),0))),J219&amp;"Por favor no seleccionar los criterios de impacto",K208)</f>
        <v>0</v>
      </c>
      <c r="M208" s="1280"/>
      <c r="N208" s="1283"/>
      <c r="O208" s="1280"/>
      <c r="P208" s="371">
        <v>2</v>
      </c>
      <c r="Q208" s="274" t="s">
        <v>1236</v>
      </c>
      <c r="R208" s="139" t="str">
        <f t="shared" si="104"/>
        <v>Impacto</v>
      </c>
      <c r="S208" s="97" t="s">
        <v>327</v>
      </c>
      <c r="T208" s="97" t="s">
        <v>316</v>
      </c>
      <c r="U208" s="189" t="str">
        <f t="shared" si="105"/>
        <v>25%</v>
      </c>
      <c r="V208" s="97" t="s">
        <v>334</v>
      </c>
      <c r="W208" s="97" t="s">
        <v>318</v>
      </c>
      <c r="X208" s="97" t="s">
        <v>340</v>
      </c>
      <c r="Y208" s="140">
        <f>IFERROR(IF(AND(R207="Probabilidad",R208="Probabilidad"),(AA207-(+AA207*U208)),IF(R208="Probabilidad",(J207-(+J207*U208)),IF(R208="Impacto",AA207,""))),"")</f>
        <v>0.36</v>
      </c>
      <c r="Z208" s="113" t="str">
        <f t="shared" si="106"/>
        <v>Baja</v>
      </c>
      <c r="AA208" s="189">
        <f t="shared" si="107"/>
        <v>0.36</v>
      </c>
      <c r="AB208" s="113" t="str">
        <f t="shared" si="108"/>
        <v>Mayor</v>
      </c>
      <c r="AC208" s="189">
        <f>IFERROR(IF(AND(R207="Impacto",R208="Impacto"),(AC207-(+AC207*U208)),IF(R208="Impacto",($N$141-(+$N$141*U208)),IF(R208="Probabilidad",AC207,""))),"")</f>
        <v>0.75</v>
      </c>
      <c r="AD208" s="113" t="str">
        <f t="shared" si="109"/>
        <v>Alto</v>
      </c>
      <c r="AE208" s="1271"/>
      <c r="AF208" s="758" t="s">
        <v>2859</v>
      </c>
      <c r="AG208" s="756" t="s">
        <v>2860</v>
      </c>
      <c r="AH208" s="233"/>
      <c r="AI208" s="233" t="s">
        <v>2343</v>
      </c>
      <c r="AJ208" s="233" t="s">
        <v>770</v>
      </c>
      <c r="AK208" s="233"/>
      <c r="AL208" s="233"/>
      <c r="AM208" s="233"/>
      <c r="AN208" s="154"/>
      <c r="AO208" s="154"/>
      <c r="AP208" s="155"/>
      <c r="AQ208" s="1084" t="s">
        <v>3759</v>
      </c>
      <c r="AR208" s="1085" t="s">
        <v>3761</v>
      </c>
      <c r="AS208" s="233"/>
      <c r="AT208" s="233" t="s">
        <v>2343</v>
      </c>
      <c r="AU208" s="233" t="s">
        <v>491</v>
      </c>
      <c r="AV208" s="233"/>
      <c r="AW208" s="233" t="s">
        <v>2343</v>
      </c>
      <c r="AX208" s="233" t="s">
        <v>491</v>
      </c>
      <c r="AY208" s="681" t="s">
        <v>3762</v>
      </c>
      <c r="AZ208" s="154"/>
      <c r="BA208" s="142" t="s">
        <v>2801</v>
      </c>
      <c r="BB208" s="154"/>
      <c r="BC208" s="155"/>
      <c r="BD208" s="233"/>
      <c r="BE208" s="233"/>
      <c r="BF208" s="233"/>
      <c r="BG208" s="233"/>
      <c r="BH208" s="233"/>
      <c r="BI208" s="233"/>
      <c r="BJ208" s="154"/>
      <c r="BK208" s="154"/>
      <c r="BL208" s="155"/>
      <c r="BM208" s="274" t="s">
        <v>1240</v>
      </c>
      <c r="BN208" s="372">
        <v>0.5</v>
      </c>
      <c r="BO208" s="371" t="s">
        <v>1241</v>
      </c>
      <c r="BP208" s="371" t="s">
        <v>1242</v>
      </c>
      <c r="BQ208" s="385">
        <v>44927</v>
      </c>
      <c r="BR208" s="385">
        <v>45260</v>
      </c>
      <c r="BS208" s="379">
        <v>10</v>
      </c>
      <c r="BT208" s="758" t="s">
        <v>2863</v>
      </c>
      <c r="BU208" s="756" t="s">
        <v>2860</v>
      </c>
      <c r="BV208" s="792" t="s">
        <v>2864</v>
      </c>
      <c r="BW208" s="154"/>
      <c r="BX208" s="154"/>
      <c r="BY208" s="155"/>
      <c r="BZ208" s="155"/>
      <c r="CA208" s="155"/>
      <c r="CB208" s="155"/>
      <c r="CC208" s="163" t="s">
        <v>3828</v>
      </c>
      <c r="CD208" s="155" t="s">
        <v>3830</v>
      </c>
      <c r="CE208" s="736" t="s">
        <v>3831</v>
      </c>
      <c r="CF208" s="681" t="s">
        <v>2343</v>
      </c>
      <c r="CG208" s="141"/>
      <c r="CH208" s="142" t="s">
        <v>2801</v>
      </c>
      <c r="CI208" s="681" t="s">
        <v>2343</v>
      </c>
      <c r="CJ208" s="142"/>
      <c r="CK208" s="142" t="s">
        <v>2801</v>
      </c>
      <c r="CL208" s="154"/>
      <c r="CM208" s="155"/>
      <c r="CN208" s="156"/>
      <c r="CO208" s="154"/>
      <c r="CP208" s="154"/>
      <c r="CQ208" s="155"/>
      <c r="CR208" s="155"/>
      <c r="CS208" s="155"/>
      <c r="CT208" s="155"/>
    </row>
    <row r="209" spans="1:100" s="148" customFormat="1" ht="160" customHeight="1">
      <c r="A209" s="1289"/>
      <c r="B209" s="1292"/>
      <c r="C209" s="1277"/>
      <c r="D209" s="1298"/>
      <c r="E209" s="1298"/>
      <c r="F209" s="1274"/>
      <c r="G209" s="1277"/>
      <c r="H209" s="1277"/>
      <c r="I209" s="1280"/>
      <c r="J209" s="1283"/>
      <c r="K209" s="1286"/>
      <c r="L209" s="388">
        <f>IF(NOT(ISERROR(MATCH(K209,_xlfn.ANCHORARRAY(F218),0))),J220&amp;"Por favor no seleccionar los criterios de impacto",K209)</f>
        <v>0</v>
      </c>
      <c r="M209" s="1280"/>
      <c r="N209" s="1283"/>
      <c r="O209" s="1280"/>
      <c r="P209" s="184"/>
      <c r="Q209" s="94"/>
      <c r="R209" s="139" t="str">
        <f t="shared" si="104"/>
        <v/>
      </c>
      <c r="S209" s="97"/>
      <c r="T209" s="97"/>
      <c r="U209" s="189" t="str">
        <f t="shared" si="105"/>
        <v/>
      </c>
      <c r="V209" s="97"/>
      <c r="W209" s="97"/>
      <c r="X209" s="97"/>
      <c r="Y209" s="140" t="str">
        <f>IFERROR(IF(AND(R208="Probabilidad",R209="Probabilidad"),(AA208-(+AA208*U209)),IF(R209="Probabilidad",(J208-(+J208*U209)),IF(R209="Impacto",AA208,""))),"")</f>
        <v/>
      </c>
      <c r="Z209" s="113" t="str">
        <f t="shared" si="106"/>
        <v/>
      </c>
      <c r="AA209" s="189" t="str">
        <f t="shared" si="107"/>
        <v/>
      </c>
      <c r="AB209" s="113" t="str">
        <f t="shared" si="108"/>
        <v/>
      </c>
      <c r="AC209" s="189" t="str">
        <f>IFERROR(IF(AND(R208="Impacto",R209="Impacto"),(AC208-(+AC208*U209)),IF(AND(R208="Probabilidad",R209="Impacto"),(AC207-(+AC207*U209)),IF(R209="Probabilidad",AC208,""))),"")</f>
        <v/>
      </c>
      <c r="AD209" s="113" t="str">
        <f t="shared" si="109"/>
        <v/>
      </c>
      <c r="AE209" s="1271"/>
      <c r="AF209" s="154"/>
      <c r="AG209" s="155"/>
      <c r="AH209" s="233"/>
      <c r="AI209" s="233"/>
      <c r="AJ209" s="233"/>
      <c r="AK209" s="233"/>
      <c r="AL209" s="233"/>
      <c r="AM209" s="233"/>
      <c r="AN209" s="154"/>
      <c r="AO209" s="154"/>
      <c r="AP209" s="155"/>
      <c r="AQ209" s="163"/>
      <c r="AR209" s="155"/>
      <c r="AS209" s="233"/>
      <c r="AT209" s="233"/>
      <c r="AU209" s="233"/>
      <c r="AV209" s="233"/>
      <c r="AW209" s="233"/>
      <c r="AX209" s="233"/>
      <c r="AY209" s="154"/>
      <c r="AZ209" s="154"/>
      <c r="BA209" s="155"/>
      <c r="BB209" s="154"/>
      <c r="BC209" s="155"/>
      <c r="BD209" s="233"/>
      <c r="BE209" s="233"/>
      <c r="BF209" s="233"/>
      <c r="BG209" s="233"/>
      <c r="BH209" s="233"/>
      <c r="BI209" s="233"/>
      <c r="BJ209" s="154"/>
      <c r="BK209" s="154"/>
      <c r="BL209" s="155"/>
      <c r="BM209" s="184"/>
      <c r="BN209" s="224"/>
      <c r="BO209" s="146"/>
      <c r="BP209" s="184"/>
      <c r="BQ209" s="146"/>
      <c r="BR209" s="146"/>
      <c r="BS209" s="146"/>
      <c r="BT209" s="154"/>
      <c r="BU209" s="155"/>
      <c r="BV209" s="156"/>
      <c r="BW209" s="154"/>
      <c r="BX209" s="154"/>
      <c r="BY209" s="155"/>
      <c r="BZ209" s="155"/>
      <c r="CA209" s="155"/>
      <c r="CB209" s="155"/>
      <c r="CC209" s="154"/>
      <c r="CD209" s="155"/>
      <c r="CE209" s="156"/>
      <c r="CF209" s="154"/>
      <c r="CG209" s="154"/>
      <c r="CH209" s="155"/>
      <c r="CI209" s="155"/>
      <c r="CJ209" s="155"/>
      <c r="CK209" s="155"/>
      <c r="CL209" s="154"/>
      <c r="CM209" s="155"/>
      <c r="CN209" s="156"/>
      <c r="CO209" s="154"/>
      <c r="CP209" s="154"/>
      <c r="CQ209" s="155"/>
      <c r="CR209" s="155"/>
      <c r="CS209" s="155"/>
      <c r="CT209" s="155"/>
    </row>
    <row r="210" spans="1:100" s="148" customFormat="1" ht="32" customHeight="1">
      <c r="A210" s="1289"/>
      <c r="B210" s="1292"/>
      <c r="C210" s="1277"/>
      <c r="D210" s="1298"/>
      <c r="E210" s="1298"/>
      <c r="F210" s="1274"/>
      <c r="G210" s="1277"/>
      <c r="H210" s="1277"/>
      <c r="I210" s="1280"/>
      <c r="J210" s="1283"/>
      <c r="K210" s="1286"/>
      <c r="L210" s="388">
        <f>IF(NOT(ISERROR(MATCH(K210,_xlfn.ANCHORARRAY(F219),0))),J221&amp;"Por favor no seleccionar los criterios de impacto",K210)</f>
        <v>0</v>
      </c>
      <c r="M210" s="1280"/>
      <c r="N210" s="1283"/>
      <c r="O210" s="1280"/>
      <c r="P210" s="184"/>
      <c r="Q210" s="94"/>
      <c r="R210" s="139" t="str">
        <f t="shared" si="104"/>
        <v/>
      </c>
      <c r="S210" s="97"/>
      <c r="T210" s="97"/>
      <c r="U210" s="189" t="str">
        <f t="shared" si="105"/>
        <v/>
      </c>
      <c r="V210" s="97"/>
      <c r="W210" s="97"/>
      <c r="X210" s="97"/>
      <c r="Y210" s="140" t="str">
        <f>IFERROR(IF(AND(R209="Probabilidad",R210="Probabilidad"),(AA209-(+AA209*U210)),IF(R210="Probabilidad",(J209-(+J209*U210)),IF(R210="Impacto",AA209,""))),"")</f>
        <v/>
      </c>
      <c r="Z210" s="113" t="str">
        <f t="shared" si="106"/>
        <v/>
      </c>
      <c r="AA210" s="189" t="str">
        <f t="shared" si="107"/>
        <v/>
      </c>
      <c r="AB210" s="113" t="str">
        <f t="shared" si="108"/>
        <v/>
      </c>
      <c r="AC210" s="189" t="str">
        <f>IFERROR(IF(AND(R209="Impacto",R210="Impacto"),(AC209-(+AC209*U210)),IF(AND(R209="Probabilidad",R210="Impacto"),(AC208-(+AC208*U210)),IF(R210="Probabilidad",AC209,""))),"")</f>
        <v/>
      </c>
      <c r="AD210" s="113" t="str">
        <f t="shared" si="109"/>
        <v/>
      </c>
      <c r="AE210" s="1271"/>
      <c r="AF210" s="154"/>
      <c r="AG210" s="155"/>
      <c r="AH210" s="233"/>
      <c r="AI210" s="233"/>
      <c r="AJ210" s="233"/>
      <c r="AK210" s="233"/>
      <c r="AL210" s="233"/>
      <c r="AM210" s="233"/>
      <c r="AN210" s="154"/>
      <c r="AO210" s="154"/>
      <c r="AP210" s="155"/>
      <c r="AQ210" s="163"/>
      <c r="AR210" s="155"/>
      <c r="AS210" s="233"/>
      <c r="AT210" s="233"/>
      <c r="AU210" s="233"/>
      <c r="AV210" s="233"/>
      <c r="AW210" s="233"/>
      <c r="AX210" s="233"/>
      <c r="AY210" s="154"/>
      <c r="AZ210" s="154"/>
      <c r="BA210" s="155"/>
      <c r="BB210" s="154"/>
      <c r="BC210" s="155"/>
      <c r="BD210" s="233"/>
      <c r="BE210" s="233"/>
      <c r="BF210" s="233"/>
      <c r="BG210" s="233"/>
      <c r="BH210" s="233"/>
      <c r="BI210" s="233"/>
      <c r="BJ210" s="154"/>
      <c r="BK210" s="154"/>
      <c r="BL210" s="155"/>
      <c r="BM210" s="184"/>
      <c r="BN210" s="224"/>
      <c r="BO210" s="146"/>
      <c r="BP210" s="184"/>
      <c r="BQ210" s="146"/>
      <c r="BR210" s="146"/>
      <c r="BS210" s="146"/>
      <c r="BT210" s="154"/>
      <c r="BU210" s="155"/>
      <c r="BV210" s="156"/>
      <c r="BW210" s="154"/>
      <c r="BX210" s="154"/>
      <c r="BY210" s="155"/>
      <c r="BZ210" s="155"/>
      <c r="CA210" s="155"/>
      <c r="CB210" s="155"/>
      <c r="CC210" s="154"/>
      <c r="CD210" s="155"/>
      <c r="CE210" s="156"/>
      <c r="CF210" s="154"/>
      <c r="CG210" s="154"/>
      <c r="CH210" s="155"/>
      <c r="CI210" s="155"/>
      <c r="CJ210" s="155"/>
      <c r="CK210" s="155"/>
      <c r="CL210" s="154"/>
      <c r="CM210" s="155"/>
      <c r="CN210" s="156"/>
      <c r="CO210" s="154"/>
      <c r="CP210" s="154"/>
      <c r="CQ210" s="155"/>
      <c r="CR210" s="155"/>
      <c r="CS210" s="155"/>
      <c r="CT210" s="155"/>
    </row>
    <row r="211" spans="1:100" s="148" customFormat="1" ht="32" customHeight="1">
      <c r="A211" s="1289"/>
      <c r="B211" s="1292"/>
      <c r="C211" s="1277"/>
      <c r="D211" s="1298"/>
      <c r="E211" s="1298"/>
      <c r="F211" s="1274"/>
      <c r="G211" s="1277"/>
      <c r="H211" s="1277"/>
      <c r="I211" s="1280"/>
      <c r="J211" s="1283"/>
      <c r="K211" s="1286"/>
      <c r="L211" s="388">
        <f>IF(NOT(ISERROR(MATCH(K211,_xlfn.ANCHORARRAY(F220),0))),J222&amp;"Por favor no seleccionar los criterios de impacto",K211)</f>
        <v>0</v>
      </c>
      <c r="M211" s="1280"/>
      <c r="N211" s="1283"/>
      <c r="O211" s="1280"/>
      <c r="P211" s="184"/>
      <c r="Q211" s="94"/>
      <c r="R211" s="139" t="str">
        <f t="shared" si="104"/>
        <v/>
      </c>
      <c r="S211" s="97"/>
      <c r="T211" s="97"/>
      <c r="U211" s="189" t="str">
        <f t="shared" si="105"/>
        <v/>
      </c>
      <c r="V211" s="97"/>
      <c r="W211" s="97"/>
      <c r="X211" s="97"/>
      <c r="Y211" s="140" t="str">
        <f>IFERROR(IF(AND(R210="Probabilidad",R211="Probabilidad"),(AA210-(+AA210*U211)),IF(R211="Probabilidad",(J210-(+J210*U211)),IF(R211="Impacto",AA210,""))),"")</f>
        <v/>
      </c>
      <c r="Z211" s="113" t="str">
        <f t="shared" si="106"/>
        <v/>
      </c>
      <c r="AA211" s="189" t="str">
        <f t="shared" si="107"/>
        <v/>
      </c>
      <c r="AB211" s="113" t="str">
        <f t="shared" si="108"/>
        <v/>
      </c>
      <c r="AC211" s="189" t="str">
        <f>IFERROR(IF(AND(R210="Impacto",R211="Impacto"),(AC210-(+AC210*U211)),IF(AND(R210="Probabilidad",R211="Impacto"),(AC209-(+AC209*U211)),IF(R211="Probabilidad",AC210,""))),"")</f>
        <v/>
      </c>
      <c r="AD211" s="113" t="str">
        <f t="shared" si="109"/>
        <v/>
      </c>
      <c r="AE211" s="1271"/>
      <c r="AF211" s="154"/>
      <c r="AG211" s="155"/>
      <c r="AH211" s="233"/>
      <c r="AI211" s="233"/>
      <c r="AJ211" s="233"/>
      <c r="AK211" s="233"/>
      <c r="AL211" s="233"/>
      <c r="AM211" s="233"/>
      <c r="AN211" s="154"/>
      <c r="AO211" s="154"/>
      <c r="AP211" s="155"/>
      <c r="AQ211" s="163"/>
      <c r="AR211" s="155"/>
      <c r="AS211" s="233"/>
      <c r="AT211" s="233"/>
      <c r="AU211" s="233"/>
      <c r="AV211" s="233"/>
      <c r="AW211" s="233"/>
      <c r="AX211" s="233"/>
      <c r="AY211" s="154"/>
      <c r="AZ211" s="154"/>
      <c r="BA211" s="155"/>
      <c r="BB211" s="154"/>
      <c r="BC211" s="155"/>
      <c r="BD211" s="233"/>
      <c r="BE211" s="233"/>
      <c r="BF211" s="233"/>
      <c r="BG211" s="233"/>
      <c r="BH211" s="233"/>
      <c r="BI211" s="233"/>
      <c r="BJ211" s="154"/>
      <c r="BK211" s="154"/>
      <c r="BL211" s="155"/>
      <c r="BM211" s="184"/>
      <c r="BN211" s="224"/>
      <c r="BO211" s="146"/>
      <c r="BP211" s="184"/>
      <c r="BQ211" s="146"/>
      <c r="BR211" s="146"/>
      <c r="BS211" s="146"/>
      <c r="BT211" s="154"/>
      <c r="BU211" s="155"/>
      <c r="BV211" s="156"/>
      <c r="BW211" s="154"/>
      <c r="BX211" s="154"/>
      <c r="BY211" s="155"/>
      <c r="BZ211" s="155"/>
      <c r="CA211" s="155"/>
      <c r="CB211" s="155"/>
      <c r="CC211" s="154"/>
      <c r="CD211" s="155"/>
      <c r="CE211" s="156"/>
      <c r="CF211" s="154"/>
      <c r="CG211" s="154"/>
      <c r="CH211" s="155"/>
      <c r="CI211" s="155"/>
      <c r="CJ211" s="155"/>
      <c r="CK211" s="155"/>
      <c r="CL211" s="154"/>
      <c r="CM211" s="155"/>
      <c r="CN211" s="156"/>
      <c r="CO211" s="154"/>
      <c r="CP211" s="154"/>
      <c r="CQ211" s="155"/>
      <c r="CR211" s="155"/>
      <c r="CS211" s="155"/>
      <c r="CT211" s="155"/>
    </row>
    <row r="212" spans="1:100" s="148" customFormat="1" ht="32" customHeight="1" thickBot="1">
      <c r="A212" s="1290"/>
      <c r="B212" s="1293"/>
      <c r="C212" s="1278"/>
      <c r="D212" s="1299"/>
      <c r="E212" s="1299"/>
      <c r="F212" s="1274"/>
      <c r="G212" s="1278"/>
      <c r="H212" s="1278"/>
      <c r="I212" s="1281"/>
      <c r="J212" s="1284"/>
      <c r="K212" s="1287"/>
      <c r="L212" s="389">
        <f>IF(NOT(ISERROR(MATCH(K212,_xlfn.ANCHORARRAY(F221),0))),J223&amp;"Por favor no seleccionar los criterios de impacto",K212)</f>
        <v>0</v>
      </c>
      <c r="M212" s="1281"/>
      <c r="N212" s="1284"/>
      <c r="O212" s="1281"/>
      <c r="P212" s="185"/>
      <c r="Q212" s="95"/>
      <c r="R212" s="153" t="str">
        <f t="shared" si="104"/>
        <v/>
      </c>
      <c r="S212" s="150"/>
      <c r="T212" s="150"/>
      <c r="U212" s="187" t="str">
        <f t="shared" si="105"/>
        <v/>
      </c>
      <c r="V212" s="150"/>
      <c r="W212" s="150"/>
      <c r="X212" s="150"/>
      <c r="Y212" s="151" t="str">
        <f>IFERROR(IF(AND(R211="Probabilidad",R212="Probabilidad"),(AA211-(+AA211*U212)),IF(R212="Probabilidad",(J211-(+J211*U212)),IF(R212="Impacto",AA211,""))),"")</f>
        <v/>
      </c>
      <c r="Z212" s="114" t="str">
        <f t="shared" si="106"/>
        <v/>
      </c>
      <c r="AA212" s="187" t="str">
        <f t="shared" si="107"/>
        <v/>
      </c>
      <c r="AB212" s="114" t="str">
        <f t="shared" si="108"/>
        <v/>
      </c>
      <c r="AC212" s="187" t="str">
        <f>IFERROR(IF(AND(R211="Impacto",R212="Impacto"),(AC211-(+AC211*U212)),IF(AND(R211="Probabilidad",R212="Impacto"),(AC210-(+AC210*U212)),IF(R212="Probabilidad",AC211,""))),"")</f>
        <v/>
      </c>
      <c r="AD212" s="114" t="str">
        <f t="shared" si="109"/>
        <v/>
      </c>
      <c r="AE212" s="1272"/>
      <c r="AF212" s="154"/>
      <c r="AG212" s="155"/>
      <c r="AH212" s="233"/>
      <c r="AI212" s="233"/>
      <c r="AJ212" s="233"/>
      <c r="AK212" s="233"/>
      <c r="AL212" s="233"/>
      <c r="AM212" s="233"/>
      <c r="AN212" s="154"/>
      <c r="AO212" s="154"/>
      <c r="AP212" s="155"/>
      <c r="AQ212" s="163"/>
      <c r="AR212" s="155"/>
      <c r="AS212" s="233"/>
      <c r="AT212" s="233"/>
      <c r="AU212" s="233"/>
      <c r="AV212" s="233"/>
      <c r="AW212" s="233"/>
      <c r="AX212" s="233"/>
      <c r="AY212" s="154"/>
      <c r="AZ212" s="154"/>
      <c r="BA212" s="155"/>
      <c r="BB212" s="154"/>
      <c r="BC212" s="155"/>
      <c r="BD212" s="233"/>
      <c r="BE212" s="233"/>
      <c r="BF212" s="233"/>
      <c r="BG212" s="233"/>
      <c r="BH212" s="233"/>
      <c r="BI212" s="233"/>
      <c r="BJ212" s="154"/>
      <c r="BK212" s="154"/>
      <c r="BL212" s="155"/>
      <c r="BM212" s="184"/>
      <c r="BN212" s="224"/>
      <c r="BO212" s="146"/>
      <c r="BP212" s="184"/>
      <c r="BQ212" s="146"/>
      <c r="BR212" s="146"/>
      <c r="BS212" s="146"/>
      <c r="BT212" s="154"/>
      <c r="BU212" s="155"/>
      <c r="BV212" s="156"/>
      <c r="BW212" s="154"/>
      <c r="BX212" s="154"/>
      <c r="BY212" s="155"/>
      <c r="BZ212" s="155"/>
      <c r="CA212" s="155"/>
      <c r="CB212" s="155"/>
      <c r="CC212" s="154"/>
      <c r="CD212" s="155"/>
      <c r="CE212" s="156"/>
      <c r="CF212" s="154"/>
      <c r="CG212" s="154"/>
      <c r="CH212" s="155"/>
      <c r="CI212" s="155"/>
      <c r="CJ212" s="155"/>
      <c r="CK212" s="155"/>
      <c r="CL212" s="154"/>
      <c r="CM212" s="155"/>
      <c r="CN212" s="156"/>
      <c r="CO212" s="154"/>
      <c r="CP212" s="154"/>
      <c r="CQ212" s="155"/>
      <c r="CR212" s="155"/>
      <c r="CS212" s="155"/>
      <c r="CT212" s="155"/>
    </row>
    <row r="213" spans="1:100" s="148" customFormat="1" ht="160" customHeight="1">
      <c r="A213" s="1288">
        <v>20</v>
      </c>
      <c r="B213" s="1291" t="s">
        <v>156</v>
      </c>
      <c r="C213" s="1276" t="s">
        <v>281</v>
      </c>
      <c r="D213" s="1297" t="s">
        <v>1229</v>
      </c>
      <c r="E213" s="1297" t="s">
        <v>1230</v>
      </c>
      <c r="F213" s="1314" t="s">
        <v>1231</v>
      </c>
      <c r="G213" s="1276" t="s">
        <v>286</v>
      </c>
      <c r="H213" s="1276">
        <v>300</v>
      </c>
      <c r="I213" s="1279" t="str">
        <f>IF(H213&lt;=0,"",IF(H213&lt;=2,"Muy Baja",IF(H213&lt;=24,"Baja",IF(H213&lt;=500,"Media",IF(H213&lt;=5000,"Alta","Muy Alta")))))</f>
        <v>Media</v>
      </c>
      <c r="J213" s="1282">
        <f>IF(I213="","",IF(I213="Muy Baja",0.2,IF(I213="Baja",0.4,IF(I213="Media",0.6,IF(I213="Alta",0.8,IF(I213="Muy Alta",1,))))))</f>
        <v>0.6</v>
      </c>
      <c r="K213" s="1285" t="s">
        <v>311</v>
      </c>
      <c r="L213" s="387" t="str">
        <f>IF(NOT(ISERROR(MATCH(K213,'[3]Tabla Impacto'!$B$221:$B$223,0))),'[3]Tabla Impacto'!$F$223&amp;"Por favor no seleccionar los criterios de impacto(Afectación Económica o presupuestal y Pérdida Reputacional)",K213)</f>
        <v xml:space="preserve">     El riesgo afecta la imagen de la entidad con algunos usuarios de relevancia frente al logro de los objetivos</v>
      </c>
      <c r="M213" s="1279" t="str">
        <f>IF(OR(K213='Tabla Impacto'!$C$11,K213='Tabla Impacto'!$D$11),"Leve",IF(OR(K213='Tabla Impacto'!$C$12,K213='Tabla Impacto'!$D$12),"Menor",IF(OR(K213='Tabla Impacto'!$C$13,K213='Tabla Impacto'!$D$13),"Moderado",IF(OR(K213='Tabla Impacto'!$C$14,K213='Tabla Impacto'!$D$14),"Mayor",IF(OR(K213='Tabla Impacto'!$C$15,K213='Tabla Impacto'!$D$15),"Catastrófico","")))))</f>
        <v>Moderado</v>
      </c>
      <c r="N213" s="1282">
        <f>IF(M213="","",IF(M213="Leve",0.2,IF(M213="Menor",0.4,IF(M213="Moderado",0.6,IF(M213="Mayor",0.8,IF(M213="Catastrófico",1,))))))</f>
        <v>0.6</v>
      </c>
      <c r="O213" s="1279" t="str">
        <f>IF(OR(AND(I213="Muy Baja",M213="Leve"),AND(I213="Muy Baja",M213="Menor"),AND(I213="Baja",M213="Leve")),"Bajo",IF(OR(AND(I213="Muy baja",M213="Moderado"),AND(I213="Baja",M213="Menor"),AND(I213="Baja",M213="Moderado"),AND(I213="Media",M213="Leve"),AND(I213="Media",M213="Menor"),AND(I213="Media",M213="Moderado"),AND(I213="Alta",M213="Leve"),AND(I213="Alta",M213="Menor")),"Moderado",IF(OR(AND(I213="Muy Baja",M213="Mayor"),AND(I213="Baja",M213="Mayor"),AND(I213="Media",M213="Mayor"),AND(I213="Alta",M213="Moderado"),AND(I213="Alta",M213="Mayor"),AND(I213="Muy Alta",M213="Leve"),AND(I213="Muy Alta",M213="Menor"),AND(I213="Muy Alta",M213="Moderado"),AND(I213="Muy Alta",M213="Mayor")),"Alto",IF(OR(AND(I213="Muy Baja",M213="Catastrófico"),AND(I213="Baja",M213="Catastrófico"),AND(I213="Media",M213="Catastrófico"),AND(I213="Alta",M213="Catastrófico"),AND(I213="Muy Alta",M213="Catastrófico")),"Extremo",""))))</f>
        <v>Moderado</v>
      </c>
      <c r="P213" s="371" t="s">
        <v>1246</v>
      </c>
      <c r="Q213" s="274" t="s">
        <v>1869</v>
      </c>
      <c r="R213" s="139" t="str">
        <f t="shared" ref="R213:R296" si="110">IF(OR(S213="Preventivo",S213="Detectivo"),"Probabilidad",IF(S213="Correctivo","Impacto",""))</f>
        <v>Probabilidad</v>
      </c>
      <c r="S213" s="97" t="s">
        <v>100</v>
      </c>
      <c r="T213" s="97" t="s">
        <v>316</v>
      </c>
      <c r="U213" s="189" t="str">
        <f t="shared" ref="U213:U296" si="111">IF(AND(S213="Preventivo",T213="Automático"),"50%",IF(AND(S213="Preventivo",T213="Manual"),"40%",IF(AND(S213="Detectivo",T213="Automático"),"40%",IF(AND(S213="Detectivo",T213="Manual"),"30%",IF(AND(S213="Correctivo",T213="Automático"),"35%",IF(AND(S213="Correctivo",T213="Manual"),"25%",""))))))</f>
        <v>40%</v>
      </c>
      <c r="V213" s="97" t="s">
        <v>317</v>
      </c>
      <c r="W213" s="97" t="s">
        <v>318</v>
      </c>
      <c r="X213" s="97" t="s">
        <v>319</v>
      </c>
      <c r="Y213" s="140">
        <f>IFERROR(IF(R213="Probabilidad",(J213-(+J213*U213)),IF(R213="Impacto",J213,"")),"")</f>
        <v>0.36</v>
      </c>
      <c r="Z213" s="113" t="str">
        <f t="shared" ref="Z213:Z296" si="112">IFERROR(IF(Y213="","",IF(Y213&lt;=0.2,"Muy Baja",IF(Y213&lt;=0.4,"Baja",IF(Y213&lt;=0.6,"Media",IF(Y213&lt;=0.8,"Alta","Muy Alta"))))),"")</f>
        <v>Baja</v>
      </c>
      <c r="AA213" s="189">
        <f t="shared" ref="AA213:AA296" si="113">+Y213</f>
        <v>0.36</v>
      </c>
      <c r="AB213" s="113" t="str">
        <f t="shared" ref="AB213:AB296" si="114">IFERROR(IF(AC213="","",IF(AC213&lt;=0.2,"Leve",IF(AC213&lt;=0.4,"Menor",IF(AC213&lt;=0.6,"Moderado",IF(AC213&lt;=0.8,"Mayor","Catastrófico"))))),"")</f>
        <v>Moderado</v>
      </c>
      <c r="AC213" s="189">
        <f>IFERROR(IF(R213="Impacto",(N213-(+N213*U213)),IF(R213="Probabilidad",N213,"")),"")</f>
        <v>0.6</v>
      </c>
      <c r="AD213" s="113" t="str">
        <f t="shared" ref="AD213:AD296" si="115">IFERROR(IF(OR(AND(Z213="Muy Baja",AB213="Leve"),AND(Z213="Muy Baja",AB213="Menor"),AND(Z213="Baja",AB213="Leve")),"Bajo",IF(OR(AND(Z213="Muy baja",AB213="Moderado"),AND(Z213="Baja",AB213="Menor"),AND(Z213="Baja",AB213="Moderado"),AND(Z213="Media",AB213="Leve"),AND(Z213="Media",AB213="Menor"),AND(Z213="Media",AB213="Moderado"),AND(Z213="Alta",AB213="Leve"),AND(Z213="Alta",AB213="Menor")),"Moderado",IF(OR(AND(Z213="Muy Baja",AB213="Mayor"),AND(Z213="Baja",AB213="Mayor"),AND(Z213="Media",AB213="Mayor"),AND(Z213="Alta",AB213="Moderado"),AND(Z213="Alta",AB213="Mayor"),AND(Z213="Muy Alta",AB213="Leve"),AND(Z213="Muy Alta",AB213="Menor"),AND(Z213="Muy Alta",AB213="Moderado"),AND(Z213="Muy Alta",AB213="Mayor")),"Alto",IF(OR(AND(Z213="Muy Baja",AB213="Catastrófico"),AND(Z213="Baja",AB213="Catastrófico"),AND(Z213="Media",AB213="Catastrófico"),AND(Z213="Alta",AB213="Catastrófico"),AND(Z213="Muy Alta",AB213="Catastrófico")),"Extremo","")))),"")</f>
        <v>Moderado</v>
      </c>
      <c r="AE213" s="1270" t="s">
        <v>345</v>
      </c>
      <c r="AF213" s="163" t="s">
        <v>2349</v>
      </c>
      <c r="AG213" s="155" t="s">
        <v>2350</v>
      </c>
      <c r="AH213" s="731"/>
      <c r="AI213" s="733" t="s">
        <v>2343</v>
      </c>
      <c r="AJ213" s="732" t="s">
        <v>2351</v>
      </c>
      <c r="AK213" s="1412"/>
      <c r="AL213" s="757" t="s">
        <v>2343</v>
      </c>
      <c r="AM213" s="824" t="s">
        <v>2352</v>
      </c>
      <c r="AN213" s="141"/>
      <c r="AO213" s="141"/>
      <c r="AP213" s="142"/>
      <c r="AQ213" s="993" t="s">
        <v>3763</v>
      </c>
      <c r="AR213" s="832" t="s">
        <v>3764</v>
      </c>
      <c r="AS213" s="1079"/>
      <c r="AT213" s="1079" t="s">
        <v>2343</v>
      </c>
      <c r="AU213" s="1086" t="s">
        <v>2351</v>
      </c>
      <c r="AV213" s="233"/>
      <c r="AW213" s="233" t="s">
        <v>2343</v>
      </c>
      <c r="AX213" s="228" t="s">
        <v>3765</v>
      </c>
      <c r="AY213" s="141"/>
      <c r="AZ213" s="141"/>
      <c r="BA213" s="142"/>
      <c r="BB213" s="141"/>
      <c r="BC213" s="142"/>
      <c r="BD213" s="233"/>
      <c r="BE213" s="233"/>
      <c r="BF213" s="233"/>
      <c r="BG213" s="233"/>
      <c r="BH213" s="233"/>
      <c r="BI213" s="233"/>
      <c r="BJ213" s="141"/>
      <c r="BK213" s="141"/>
      <c r="BL213" s="142"/>
      <c r="BM213" s="274" t="s">
        <v>1243</v>
      </c>
      <c r="BN213" s="372">
        <v>1</v>
      </c>
      <c r="BO213" s="371" t="s">
        <v>1244</v>
      </c>
      <c r="BP213" s="371" t="s">
        <v>1245</v>
      </c>
      <c r="BQ213" s="405">
        <v>45213</v>
      </c>
      <c r="BR213" s="405">
        <v>45260</v>
      </c>
      <c r="BS213" s="372">
        <v>1</v>
      </c>
      <c r="BT213" s="141" t="s">
        <v>2355</v>
      </c>
      <c r="BU213" s="142" t="s">
        <v>2356</v>
      </c>
      <c r="BV213" s="736">
        <v>0</v>
      </c>
      <c r="BW213" s="141"/>
      <c r="BX213" s="141"/>
      <c r="BY213" s="142"/>
      <c r="BZ213" s="142"/>
      <c r="CA213" s="142"/>
      <c r="CB213" s="142"/>
      <c r="CC213" s="781" t="s">
        <v>3832</v>
      </c>
      <c r="CD213" s="762" t="s">
        <v>3833</v>
      </c>
      <c r="CE213" s="719" t="s">
        <v>3834</v>
      </c>
      <c r="CF213" s="141"/>
      <c r="CG213" s="141"/>
      <c r="CH213" s="142"/>
      <c r="CI213" s="142"/>
      <c r="CJ213" s="142"/>
      <c r="CK213" s="142"/>
      <c r="CL213" s="141"/>
      <c r="CM213" s="142"/>
      <c r="CN213" s="143"/>
      <c r="CO213" s="141"/>
      <c r="CP213" s="141"/>
      <c r="CQ213" s="142"/>
      <c r="CR213" s="142"/>
      <c r="CS213" s="142"/>
      <c r="CT213" s="142"/>
      <c r="CU213" s="147"/>
      <c r="CV213" s="147"/>
    </row>
    <row r="214" spans="1:100" s="148" customFormat="1" ht="160" customHeight="1">
      <c r="A214" s="1289"/>
      <c r="B214" s="1292"/>
      <c r="C214" s="1277"/>
      <c r="D214" s="1298"/>
      <c r="E214" s="1298"/>
      <c r="F214" s="1274"/>
      <c r="G214" s="1277"/>
      <c r="H214" s="1277"/>
      <c r="I214" s="1280"/>
      <c r="J214" s="1283"/>
      <c r="K214" s="1286"/>
      <c r="L214" s="388">
        <f>IF(NOT(ISERROR(MATCH(K214,_xlfn.ANCHORARRAY(F223),0))),J225&amp;"Por favor no seleccionar los criterios de impacto",K214)</f>
        <v>0</v>
      </c>
      <c r="M214" s="1280"/>
      <c r="N214" s="1283"/>
      <c r="O214" s="1280"/>
      <c r="P214" s="371" t="s">
        <v>1247</v>
      </c>
      <c r="Q214" s="274" t="s">
        <v>1248</v>
      </c>
      <c r="R214" s="139" t="str">
        <f t="shared" si="110"/>
        <v>Probabilidad</v>
      </c>
      <c r="S214" s="97" t="s">
        <v>100</v>
      </c>
      <c r="T214" s="97" t="s">
        <v>316</v>
      </c>
      <c r="U214" s="189" t="str">
        <f t="shared" si="111"/>
        <v>40%</v>
      </c>
      <c r="V214" s="97" t="s">
        <v>334</v>
      </c>
      <c r="W214" s="97" t="s">
        <v>318</v>
      </c>
      <c r="X214" s="97" t="s">
        <v>319</v>
      </c>
      <c r="Y214" s="140">
        <f>IFERROR(IF(AND(R213="Probabilidad",R214="Probabilidad"),(AA213-(+AA213*U214)),IF(R214="Probabilidad",(J213-(+J213*U214)),IF(R214="Impacto",AA213,""))),"")</f>
        <v>0.216</v>
      </c>
      <c r="Z214" s="113" t="str">
        <f t="shared" si="112"/>
        <v>Baja</v>
      </c>
      <c r="AA214" s="189">
        <f t="shared" si="113"/>
        <v>0.216</v>
      </c>
      <c r="AB214" s="113" t="str">
        <f t="shared" si="114"/>
        <v>Moderado</v>
      </c>
      <c r="AC214" s="189">
        <f>IFERROR(IF(AND(R213="Impacto",R214="Impacto"),(AC213-(+AC213*U214)),IF(R214="Impacto",($N$141-(+$N$141*U214)),IF(R214="Probabilidad",AC213,""))),"")</f>
        <v>0.6</v>
      </c>
      <c r="AD214" s="113" t="str">
        <f t="shared" si="115"/>
        <v>Moderado</v>
      </c>
      <c r="AE214" s="1271"/>
      <c r="AF214" s="163" t="s">
        <v>2353</v>
      </c>
      <c r="AG214" s="155" t="s">
        <v>3014</v>
      </c>
      <c r="AH214" s="734"/>
      <c r="AI214" s="733" t="s">
        <v>2343</v>
      </c>
      <c r="AJ214" s="732" t="s">
        <v>2351</v>
      </c>
      <c r="AK214" s="1413"/>
      <c r="AL214" s="823"/>
      <c r="AM214" s="824"/>
      <c r="AN214" s="154"/>
      <c r="AO214" s="154"/>
      <c r="AP214" s="155"/>
      <c r="AQ214" s="993" t="s">
        <v>3766</v>
      </c>
      <c r="AR214" s="780" t="s">
        <v>3767</v>
      </c>
      <c r="AS214" s="1079" t="s">
        <v>2343</v>
      </c>
      <c r="AT214" s="1079"/>
      <c r="AU214" s="1087" t="s">
        <v>3768</v>
      </c>
      <c r="AV214" s="233"/>
      <c r="AW214" s="233" t="s">
        <v>2343</v>
      </c>
      <c r="AX214" s="228" t="s">
        <v>3765</v>
      </c>
      <c r="AY214" s="154"/>
      <c r="AZ214" s="154"/>
      <c r="BA214" s="155"/>
      <c r="BB214" s="154"/>
      <c r="BC214" s="155"/>
      <c r="BD214" s="233"/>
      <c r="BE214" s="233"/>
      <c r="BF214" s="233"/>
      <c r="BG214" s="233"/>
      <c r="BH214" s="233"/>
      <c r="BI214" s="233"/>
      <c r="BJ214" s="154"/>
      <c r="BK214" s="154"/>
      <c r="BL214" s="155"/>
      <c r="BM214" s="184"/>
      <c r="BN214" s="224"/>
      <c r="BO214" s="146"/>
      <c r="BP214" s="184"/>
      <c r="BQ214" s="146"/>
      <c r="BR214" s="146"/>
      <c r="BS214" s="146"/>
      <c r="BT214" s="154"/>
      <c r="BU214" s="155"/>
      <c r="BV214" s="156"/>
      <c r="BW214" s="154"/>
      <c r="BX214" s="154"/>
      <c r="BY214" s="155"/>
      <c r="BZ214" s="155"/>
      <c r="CA214" s="155"/>
      <c r="CB214" s="155"/>
      <c r="CC214" s="154"/>
      <c r="CD214" s="155"/>
      <c r="CE214" s="156"/>
      <c r="CF214" s="154"/>
      <c r="CG214" s="154"/>
      <c r="CH214" s="155"/>
      <c r="CI214" s="155"/>
      <c r="CJ214" s="155"/>
      <c r="CK214" s="155"/>
      <c r="CL214" s="154"/>
      <c r="CM214" s="155"/>
      <c r="CN214" s="156"/>
      <c r="CO214" s="154"/>
      <c r="CP214" s="154"/>
      <c r="CQ214" s="155"/>
      <c r="CR214" s="155"/>
      <c r="CS214" s="155"/>
      <c r="CT214" s="155"/>
    </row>
    <row r="215" spans="1:100" s="148" customFormat="1" ht="160" customHeight="1">
      <c r="A215" s="1289"/>
      <c r="B215" s="1292"/>
      <c r="C215" s="1277"/>
      <c r="D215" s="1298"/>
      <c r="E215" s="1298"/>
      <c r="F215" s="1274"/>
      <c r="G215" s="1277"/>
      <c r="H215" s="1277"/>
      <c r="I215" s="1280"/>
      <c r="J215" s="1283"/>
      <c r="K215" s="1286"/>
      <c r="L215" s="388">
        <f>IF(NOT(ISERROR(MATCH(K215,_xlfn.ANCHORARRAY(F224),0))),J226&amp;"Por favor no seleccionar los criterios de impacto",K215)</f>
        <v>0</v>
      </c>
      <c r="M215" s="1280"/>
      <c r="N215" s="1283"/>
      <c r="O215" s="1280"/>
      <c r="P215" s="371" t="s">
        <v>1249</v>
      </c>
      <c r="Q215" s="274" t="s">
        <v>1250</v>
      </c>
      <c r="R215" s="139" t="str">
        <f t="shared" si="110"/>
        <v>Probabilidad</v>
      </c>
      <c r="S215" s="97" t="s">
        <v>100</v>
      </c>
      <c r="T215" s="97" t="s">
        <v>329</v>
      </c>
      <c r="U215" s="189" t="str">
        <f t="shared" si="111"/>
        <v>50%</v>
      </c>
      <c r="V215" s="97" t="s">
        <v>317</v>
      </c>
      <c r="W215" s="97" t="s">
        <v>318</v>
      </c>
      <c r="X215" s="97" t="s">
        <v>319</v>
      </c>
      <c r="Y215" s="140">
        <f>IFERROR(IF(AND(R214="Probabilidad",R215="Probabilidad"),(AA214-(+AA214*U215)),IF(R215="Probabilidad",(J214-(+J214*U215)),IF(R215="Impacto",AA214,""))),"")</f>
        <v>0.108</v>
      </c>
      <c r="Z215" s="113" t="str">
        <f t="shared" si="112"/>
        <v>Muy Baja</v>
      </c>
      <c r="AA215" s="189">
        <f t="shared" si="113"/>
        <v>0.108</v>
      </c>
      <c r="AB215" s="113" t="str">
        <f t="shared" si="114"/>
        <v>Moderado</v>
      </c>
      <c r="AC215" s="189">
        <f>IFERROR(IF(AND(R214="Impacto",R215="Impacto"),(AC214-(+AC214*U215)),IF(AND(R214="Probabilidad",R215="Impacto"),(AC213-(+AC213*U215)),IF(R215="Probabilidad",AC214,""))),"")</f>
        <v>0.6</v>
      </c>
      <c r="AD215" s="113" t="str">
        <f t="shared" si="115"/>
        <v>Moderado</v>
      </c>
      <c r="AE215" s="1271"/>
      <c r="AF215" s="163" t="s">
        <v>2349</v>
      </c>
      <c r="AG215" s="155" t="s">
        <v>2354</v>
      </c>
      <c r="AH215" s="735"/>
      <c r="AI215" s="733" t="s">
        <v>2343</v>
      </c>
      <c r="AJ215" s="732" t="s">
        <v>2351</v>
      </c>
      <c r="AK215" s="1414"/>
      <c r="AL215" s="823"/>
      <c r="AM215" s="824"/>
      <c r="AN215" s="154"/>
      <c r="AO215" s="154"/>
      <c r="AP215" s="155"/>
      <c r="AQ215" s="993" t="s">
        <v>3769</v>
      </c>
      <c r="AR215" s="832" t="s">
        <v>3770</v>
      </c>
      <c r="AS215" s="1079"/>
      <c r="AT215" s="1079" t="s">
        <v>2343</v>
      </c>
      <c r="AU215" s="1086" t="s">
        <v>2351</v>
      </c>
      <c r="AV215" s="233"/>
      <c r="AW215" s="233" t="s">
        <v>2343</v>
      </c>
      <c r="AX215" s="228" t="s">
        <v>3765</v>
      </c>
      <c r="AY215" s="154"/>
      <c r="AZ215" s="154"/>
      <c r="BA215" s="155"/>
      <c r="BB215" s="154"/>
      <c r="BC215" s="155"/>
      <c r="BD215" s="233"/>
      <c r="BE215" s="233"/>
      <c r="BF215" s="233"/>
      <c r="BG215" s="233"/>
      <c r="BH215" s="233"/>
      <c r="BI215" s="233"/>
      <c r="BJ215" s="154"/>
      <c r="BK215" s="154"/>
      <c r="BL215" s="155"/>
      <c r="BM215" s="184"/>
      <c r="BN215" s="224"/>
      <c r="BO215" s="146"/>
      <c r="BP215" s="184"/>
      <c r="BQ215" s="146"/>
      <c r="BR215" s="146"/>
      <c r="BS215" s="146"/>
      <c r="BT215" s="154"/>
      <c r="BU215" s="155"/>
      <c r="BV215" s="156"/>
      <c r="BW215" s="154"/>
      <c r="BX215" s="154"/>
      <c r="BY215" s="155"/>
      <c r="BZ215" s="155"/>
      <c r="CA215" s="155"/>
      <c r="CB215" s="155"/>
      <c r="CC215" s="154"/>
      <c r="CD215" s="155"/>
      <c r="CE215" s="156"/>
      <c r="CF215" s="154"/>
      <c r="CG215" s="154"/>
      <c r="CH215" s="155"/>
      <c r="CI215" s="155"/>
      <c r="CJ215" s="155"/>
      <c r="CK215" s="155"/>
      <c r="CL215" s="154"/>
      <c r="CM215" s="155"/>
      <c r="CN215" s="156"/>
      <c r="CO215" s="154"/>
      <c r="CP215" s="154"/>
      <c r="CQ215" s="155"/>
      <c r="CR215" s="155"/>
      <c r="CS215" s="155"/>
      <c r="CT215" s="155"/>
    </row>
    <row r="216" spans="1:100" s="148" customFormat="1" ht="60" customHeight="1">
      <c r="A216" s="1289"/>
      <c r="B216" s="1292"/>
      <c r="C216" s="1277"/>
      <c r="D216" s="1298"/>
      <c r="E216" s="1298"/>
      <c r="F216" s="1274"/>
      <c r="G216" s="1277"/>
      <c r="H216" s="1277"/>
      <c r="I216" s="1280"/>
      <c r="J216" s="1283"/>
      <c r="K216" s="1286"/>
      <c r="L216" s="388">
        <f>IF(NOT(ISERROR(MATCH(K216,_xlfn.ANCHORARRAY(F225),0))),J227&amp;"Por favor no seleccionar los criterios de impacto",K216)</f>
        <v>0</v>
      </c>
      <c r="M216" s="1280"/>
      <c r="N216" s="1283"/>
      <c r="O216" s="1280"/>
      <c r="P216" s="184"/>
      <c r="Q216" s="94"/>
      <c r="R216" s="139" t="str">
        <f t="shared" si="110"/>
        <v/>
      </c>
      <c r="S216" s="97"/>
      <c r="T216" s="97"/>
      <c r="U216" s="189" t="str">
        <f t="shared" si="111"/>
        <v/>
      </c>
      <c r="V216" s="97"/>
      <c r="W216" s="97"/>
      <c r="X216" s="97"/>
      <c r="Y216" s="140" t="str">
        <f>IFERROR(IF(AND(R215="Probabilidad",R216="Probabilidad"),(AA215-(+AA215*U216)),IF(R216="Probabilidad",(J215-(+J215*U216)),IF(R216="Impacto",AA215,""))),"")</f>
        <v/>
      </c>
      <c r="Z216" s="113" t="str">
        <f t="shared" si="112"/>
        <v/>
      </c>
      <c r="AA216" s="189" t="str">
        <f t="shared" si="113"/>
        <v/>
      </c>
      <c r="AB216" s="113" t="str">
        <f t="shared" si="114"/>
        <v/>
      </c>
      <c r="AC216" s="189" t="str">
        <f>IFERROR(IF(AND(R215="Impacto",R216="Impacto"),(AC215-(+AC215*U216)),IF(AND(R215="Probabilidad",R216="Impacto"),(AC214-(+AC214*U216)),IF(R216="Probabilidad",AC215,""))),"")</f>
        <v/>
      </c>
      <c r="AD216" s="113" t="str">
        <f t="shared" si="115"/>
        <v/>
      </c>
      <c r="AE216" s="1271"/>
      <c r="AF216" s="154"/>
      <c r="AG216" s="155"/>
      <c r="AH216" s="233"/>
      <c r="AI216" s="233"/>
      <c r="AJ216" s="233"/>
      <c r="AK216" s="233"/>
      <c r="AL216" s="233"/>
      <c r="AM216" s="233"/>
      <c r="AN216" s="154"/>
      <c r="AO216" s="154"/>
      <c r="AP216" s="155"/>
      <c r="AQ216" s="163"/>
      <c r="AR216" s="155"/>
      <c r="AS216" s="233"/>
      <c r="AT216" s="233"/>
      <c r="AU216" s="233"/>
      <c r="AV216" s="233"/>
      <c r="AW216" s="233"/>
      <c r="AX216" s="233"/>
      <c r="AY216" s="154"/>
      <c r="AZ216" s="154"/>
      <c r="BA216" s="155"/>
      <c r="BB216" s="154"/>
      <c r="BC216" s="155"/>
      <c r="BD216" s="233"/>
      <c r="BE216" s="233"/>
      <c r="BF216" s="233"/>
      <c r="BG216" s="233"/>
      <c r="BH216" s="233"/>
      <c r="BI216" s="233"/>
      <c r="BJ216" s="154"/>
      <c r="BK216" s="154"/>
      <c r="BL216" s="155"/>
      <c r="BM216" s="184"/>
      <c r="BN216" s="224"/>
      <c r="BO216" s="146"/>
      <c r="BP216" s="184"/>
      <c r="BQ216" s="146"/>
      <c r="BR216" s="146"/>
      <c r="BS216" s="146"/>
      <c r="BT216" s="154"/>
      <c r="BU216" s="155"/>
      <c r="BV216" s="156"/>
      <c r="BW216" s="154"/>
      <c r="BX216" s="154"/>
      <c r="BY216" s="155"/>
      <c r="BZ216" s="155"/>
      <c r="CA216" s="155"/>
      <c r="CB216" s="155"/>
      <c r="CC216" s="154"/>
      <c r="CD216" s="155"/>
      <c r="CE216" s="156"/>
      <c r="CF216" s="154"/>
      <c r="CG216" s="154"/>
      <c r="CH216" s="155"/>
      <c r="CI216" s="155"/>
      <c r="CJ216" s="155"/>
      <c r="CK216" s="155"/>
      <c r="CL216" s="154"/>
      <c r="CM216" s="155"/>
      <c r="CN216" s="156"/>
      <c r="CO216" s="154"/>
      <c r="CP216" s="154"/>
      <c r="CQ216" s="155"/>
      <c r="CR216" s="155"/>
      <c r="CS216" s="155"/>
      <c r="CT216" s="155"/>
    </row>
    <row r="217" spans="1:100" s="148" customFormat="1" ht="60" customHeight="1">
      <c r="A217" s="1289"/>
      <c r="B217" s="1292"/>
      <c r="C217" s="1277"/>
      <c r="D217" s="1298"/>
      <c r="E217" s="1298"/>
      <c r="F217" s="1274"/>
      <c r="G217" s="1277"/>
      <c r="H217" s="1277"/>
      <c r="I217" s="1280"/>
      <c r="J217" s="1283"/>
      <c r="K217" s="1286"/>
      <c r="L217" s="388">
        <f>IF(NOT(ISERROR(MATCH(K217,_xlfn.ANCHORARRAY(F226),0))),J228&amp;"Por favor no seleccionar los criterios de impacto",K217)</f>
        <v>0</v>
      </c>
      <c r="M217" s="1280"/>
      <c r="N217" s="1283"/>
      <c r="O217" s="1280"/>
      <c r="P217" s="184"/>
      <c r="Q217" s="94"/>
      <c r="R217" s="139" t="str">
        <f t="shared" si="110"/>
        <v/>
      </c>
      <c r="S217" s="97"/>
      <c r="T217" s="97"/>
      <c r="U217" s="189" t="str">
        <f t="shared" si="111"/>
        <v/>
      </c>
      <c r="V217" s="97"/>
      <c r="W217" s="97"/>
      <c r="X217" s="97"/>
      <c r="Y217" s="140" t="str">
        <f>IFERROR(IF(AND(R216="Probabilidad",R217="Probabilidad"),(AA216-(+AA216*U217)),IF(R217="Probabilidad",(J216-(+J216*U217)),IF(R217="Impacto",AA216,""))),"")</f>
        <v/>
      </c>
      <c r="Z217" s="113" t="str">
        <f t="shared" si="112"/>
        <v/>
      </c>
      <c r="AA217" s="189" t="str">
        <f t="shared" si="113"/>
        <v/>
      </c>
      <c r="AB217" s="113" t="str">
        <f t="shared" si="114"/>
        <v/>
      </c>
      <c r="AC217" s="189" t="str">
        <f>IFERROR(IF(AND(R216="Impacto",R217="Impacto"),(AC216-(+AC216*U217)),IF(AND(R216="Probabilidad",R217="Impacto"),(AC215-(+AC215*U217)),IF(R217="Probabilidad",AC216,""))),"")</f>
        <v/>
      </c>
      <c r="AD217" s="113" t="str">
        <f t="shared" si="115"/>
        <v/>
      </c>
      <c r="AE217" s="1271"/>
      <c r="AF217" s="154"/>
      <c r="AG217" s="155"/>
      <c r="AH217" s="233"/>
      <c r="AI217" s="233"/>
      <c r="AJ217" s="233"/>
      <c r="AK217" s="233"/>
      <c r="AL217" s="233"/>
      <c r="AM217" s="233"/>
      <c r="AN217" s="154"/>
      <c r="AO217" s="154"/>
      <c r="AP217" s="155"/>
      <c r="AQ217" s="163"/>
      <c r="AR217" s="155"/>
      <c r="AS217" s="233"/>
      <c r="AT217" s="233"/>
      <c r="AU217" s="233"/>
      <c r="AV217" s="233"/>
      <c r="AW217" s="233"/>
      <c r="AX217" s="233"/>
      <c r="AY217" s="154"/>
      <c r="AZ217" s="154"/>
      <c r="BA217" s="155"/>
      <c r="BB217" s="154"/>
      <c r="BC217" s="155"/>
      <c r="BD217" s="233"/>
      <c r="BE217" s="233"/>
      <c r="BF217" s="233"/>
      <c r="BG217" s="233"/>
      <c r="BH217" s="233"/>
      <c r="BI217" s="233"/>
      <c r="BJ217" s="154"/>
      <c r="BK217" s="154"/>
      <c r="BL217" s="155"/>
      <c r="BM217" s="184"/>
      <c r="BN217" s="224"/>
      <c r="BO217" s="146"/>
      <c r="BP217" s="184"/>
      <c r="BQ217" s="146"/>
      <c r="BR217" s="146"/>
      <c r="BS217" s="146"/>
      <c r="BT217" s="154"/>
      <c r="BU217" s="155"/>
      <c r="BV217" s="156"/>
      <c r="BW217" s="154"/>
      <c r="BX217" s="154"/>
      <c r="BY217" s="155"/>
      <c r="BZ217" s="155"/>
      <c r="CA217" s="155"/>
      <c r="CB217" s="155"/>
      <c r="CC217" s="154"/>
      <c r="CD217" s="155"/>
      <c r="CE217" s="156"/>
      <c r="CF217" s="154"/>
      <c r="CG217" s="154"/>
      <c r="CH217" s="155"/>
      <c r="CI217" s="155"/>
      <c r="CJ217" s="155"/>
      <c r="CK217" s="155"/>
      <c r="CL217" s="154"/>
      <c r="CM217" s="155"/>
      <c r="CN217" s="156"/>
      <c r="CO217" s="154"/>
      <c r="CP217" s="154"/>
      <c r="CQ217" s="155"/>
      <c r="CR217" s="155"/>
      <c r="CS217" s="155"/>
      <c r="CT217" s="155"/>
    </row>
    <row r="218" spans="1:100" s="148" customFormat="1" ht="60" customHeight="1" thickBot="1">
      <c r="A218" s="1290"/>
      <c r="B218" s="1293"/>
      <c r="C218" s="1278"/>
      <c r="D218" s="1299"/>
      <c r="E218" s="1299"/>
      <c r="F218" s="1274"/>
      <c r="G218" s="1278"/>
      <c r="H218" s="1278"/>
      <c r="I218" s="1281"/>
      <c r="J218" s="1284"/>
      <c r="K218" s="1287"/>
      <c r="L218" s="389">
        <f>IF(NOT(ISERROR(MATCH(K218,_xlfn.ANCHORARRAY(F227),0))),J229&amp;"Por favor no seleccionar los criterios de impacto",K218)</f>
        <v>0</v>
      </c>
      <c r="M218" s="1281"/>
      <c r="N218" s="1284"/>
      <c r="O218" s="1281"/>
      <c r="P218" s="185"/>
      <c r="Q218" s="95"/>
      <c r="R218" s="153" t="str">
        <f t="shared" si="110"/>
        <v/>
      </c>
      <c r="S218" s="150"/>
      <c r="T218" s="150"/>
      <c r="U218" s="187" t="str">
        <f t="shared" si="111"/>
        <v/>
      </c>
      <c r="V218" s="150"/>
      <c r="W218" s="150"/>
      <c r="X218" s="150"/>
      <c r="Y218" s="151" t="str">
        <f>IFERROR(IF(AND(R217="Probabilidad",R218="Probabilidad"),(AA217-(+AA217*U218)),IF(R218="Probabilidad",(J217-(+J217*U218)),IF(R218="Impacto",AA217,""))),"")</f>
        <v/>
      </c>
      <c r="Z218" s="114" t="str">
        <f t="shared" si="112"/>
        <v/>
      </c>
      <c r="AA218" s="187" t="str">
        <f t="shared" si="113"/>
        <v/>
      </c>
      <c r="AB218" s="114" t="str">
        <f t="shared" si="114"/>
        <v/>
      </c>
      <c r="AC218" s="187" t="str">
        <f>IFERROR(IF(AND(R217="Impacto",R218="Impacto"),(AC217-(+AC217*U218)),IF(AND(R217="Probabilidad",R218="Impacto"),(AC216-(+AC216*U218)),IF(R218="Probabilidad",AC217,""))),"")</f>
        <v/>
      </c>
      <c r="AD218" s="114" t="str">
        <f t="shared" si="115"/>
        <v/>
      </c>
      <c r="AE218" s="1272"/>
      <c r="AF218" s="154"/>
      <c r="AG218" s="155"/>
      <c r="AH218" s="233"/>
      <c r="AI218" s="233"/>
      <c r="AJ218" s="233"/>
      <c r="AK218" s="233"/>
      <c r="AL218" s="233"/>
      <c r="AM218" s="233"/>
      <c r="AN218" s="154"/>
      <c r="AO218" s="154"/>
      <c r="AP218" s="155"/>
      <c r="AQ218" s="163"/>
      <c r="AR218" s="155"/>
      <c r="AS218" s="233"/>
      <c r="AT218" s="233"/>
      <c r="AU218" s="233"/>
      <c r="AV218" s="233"/>
      <c r="AW218" s="233"/>
      <c r="AX218" s="233"/>
      <c r="AY218" s="154"/>
      <c r="AZ218" s="154"/>
      <c r="BA218" s="155"/>
      <c r="BB218" s="154"/>
      <c r="BC218" s="155"/>
      <c r="BD218" s="233"/>
      <c r="BE218" s="233"/>
      <c r="BF218" s="233"/>
      <c r="BG218" s="233"/>
      <c r="BH218" s="233"/>
      <c r="BI218" s="233"/>
      <c r="BJ218" s="154"/>
      <c r="BK218" s="154"/>
      <c r="BL218" s="155"/>
      <c r="BM218" s="184"/>
      <c r="BN218" s="224"/>
      <c r="BO218" s="146"/>
      <c r="BP218" s="184"/>
      <c r="BQ218" s="146"/>
      <c r="BR218" s="146"/>
      <c r="BS218" s="146"/>
      <c r="BT218" s="154"/>
      <c r="BU218" s="155"/>
      <c r="BV218" s="156"/>
      <c r="BW218" s="154"/>
      <c r="BX218" s="154"/>
      <c r="BY218" s="155"/>
      <c r="BZ218" s="155"/>
      <c r="CA218" s="155"/>
      <c r="CB218" s="155"/>
      <c r="CC218" s="154"/>
      <c r="CD218" s="155"/>
      <c r="CE218" s="156"/>
      <c r="CF218" s="154"/>
      <c r="CG218" s="154"/>
      <c r="CH218" s="155"/>
      <c r="CI218" s="155"/>
      <c r="CJ218" s="155"/>
      <c r="CK218" s="155"/>
      <c r="CL218" s="154"/>
      <c r="CM218" s="155"/>
      <c r="CN218" s="156"/>
      <c r="CO218" s="154"/>
      <c r="CP218" s="154"/>
      <c r="CQ218" s="155"/>
      <c r="CR218" s="155"/>
      <c r="CS218" s="155"/>
      <c r="CT218" s="155"/>
    </row>
    <row r="219" spans="1:100" s="148" customFormat="1" ht="160" customHeight="1">
      <c r="A219" s="1288">
        <v>21</v>
      </c>
      <c r="B219" s="1291" t="s">
        <v>149</v>
      </c>
      <c r="C219" s="1276" t="s">
        <v>365</v>
      </c>
      <c r="D219" s="1297" t="s">
        <v>2118</v>
      </c>
      <c r="E219" s="1297" t="s">
        <v>2119</v>
      </c>
      <c r="F219" s="1314" t="s">
        <v>2120</v>
      </c>
      <c r="G219" s="1276" t="s">
        <v>286</v>
      </c>
      <c r="H219" s="1276">
        <v>30</v>
      </c>
      <c r="I219" s="1279" t="str">
        <f>IF(H219&lt;=0,"",IF(H219&lt;=2,"Muy Baja",IF(H219&lt;=24,"Baja",IF(H219&lt;=500,"Media",IF(H219&lt;=5000,"Alta","Muy Alta")))))</f>
        <v>Media</v>
      </c>
      <c r="J219" s="1282">
        <f>IF(I219="","",IF(I219="Muy Baja",0.2,IF(I219="Baja",0.4,IF(I219="Media",0.6,IF(I219="Alta",0.8,IF(I219="Muy Alta",1,))))))</f>
        <v>0.6</v>
      </c>
      <c r="K219" s="1285" t="s">
        <v>311</v>
      </c>
      <c r="L219" s="387" t="str">
        <f>IF(NOT(ISERROR(MATCH(K219,'[3]Tabla Impacto'!$B$221:$B$223,0))),'[3]Tabla Impacto'!$F$223&amp;"Por favor no seleccionar los criterios de impacto(Afectación Económica o presupuestal y Pérdida Reputacional)",K219)</f>
        <v xml:space="preserve">     El riesgo afecta la imagen de la entidad con algunos usuarios de relevancia frente al logro de los objetivos</v>
      </c>
      <c r="M219" s="1279" t="str">
        <f>IF(OR(K219='Tabla Impacto'!$C$11,K219='Tabla Impacto'!$D$11),"Leve",IF(OR(K219='Tabla Impacto'!$C$12,K219='Tabla Impacto'!$D$12),"Menor",IF(OR(K219='Tabla Impacto'!$C$13,K219='Tabla Impacto'!$D$13),"Moderado",IF(OR(K219='Tabla Impacto'!$C$14,K219='Tabla Impacto'!$D$14),"Mayor",IF(OR(K219='Tabla Impacto'!$C$15,K219='Tabla Impacto'!$D$15),"Catastrófico","")))))</f>
        <v>Moderado</v>
      </c>
      <c r="N219" s="1282">
        <f>IF(M219="","",IF(M219="Leve",0.2,IF(M219="Menor",0.4,IF(M219="Moderado",0.6,IF(M219="Mayor",0.8,IF(M219="Catastrófico",1,))))))</f>
        <v>0.6</v>
      </c>
      <c r="O219" s="1279" t="str">
        <f>IF(OR(AND(I219="Muy Baja",M219="Leve"),AND(I219="Muy Baja",M219="Menor"),AND(I219="Baja",M219="Leve")),"Bajo",IF(OR(AND(I219="Muy baja",M219="Moderado"),AND(I219="Baja",M219="Menor"),AND(I219="Baja",M219="Moderado"),AND(I219="Media",M219="Leve"),AND(I219="Media",M219="Menor"),AND(I219="Media",M219="Moderado"),AND(I219="Alta",M219="Leve"),AND(I219="Alta",M219="Menor")),"Moderado",IF(OR(AND(I219="Muy Baja",M219="Mayor"),AND(I219="Baja",M219="Mayor"),AND(I219="Media",M219="Mayor"),AND(I219="Alta",M219="Moderado"),AND(I219="Alta",M219="Mayor"),AND(I219="Muy Alta",M219="Leve"),AND(I219="Muy Alta",M219="Menor"),AND(I219="Muy Alta",M219="Moderado"),AND(I219="Muy Alta",M219="Mayor")),"Alto",IF(OR(AND(I219="Muy Baja",M219="Catastrófico"),AND(I219="Baja",M219="Catastrófico"),AND(I219="Media",M219="Catastrófico"),AND(I219="Alta",M219="Catastrófico"),AND(I219="Muy Alta",M219="Catastrófico")),"Extremo",""))))</f>
        <v>Moderado</v>
      </c>
      <c r="P219" s="371">
        <v>1</v>
      </c>
      <c r="Q219" s="274" t="s">
        <v>1251</v>
      </c>
      <c r="R219" s="139" t="str">
        <f t="shared" si="110"/>
        <v>Probabilidad</v>
      </c>
      <c r="S219" s="97" t="s">
        <v>145</v>
      </c>
      <c r="T219" s="97" t="s">
        <v>316</v>
      </c>
      <c r="U219" s="189" t="str">
        <f t="shared" si="111"/>
        <v>30%</v>
      </c>
      <c r="V219" s="97" t="s">
        <v>317</v>
      </c>
      <c r="W219" s="97" t="s">
        <v>318</v>
      </c>
      <c r="X219" s="97" t="s">
        <v>319</v>
      </c>
      <c r="Y219" s="140">
        <f>IFERROR(IF(R219="Probabilidad",(J219-(+J219*U219)),IF(R219="Impacto",J219,"")),"")</f>
        <v>0.42</v>
      </c>
      <c r="Z219" s="113" t="str">
        <f t="shared" si="112"/>
        <v>Media</v>
      </c>
      <c r="AA219" s="189">
        <f t="shared" si="113"/>
        <v>0.42</v>
      </c>
      <c r="AB219" s="113" t="str">
        <f t="shared" si="114"/>
        <v>Moderado</v>
      </c>
      <c r="AC219" s="189">
        <f>IFERROR(IF(R219="Impacto",(N219-(+N219*U219)),IF(R219="Probabilidad",N219,"")),"")</f>
        <v>0.6</v>
      </c>
      <c r="AD219" s="113" t="str">
        <f t="shared" si="115"/>
        <v>Moderado</v>
      </c>
      <c r="AE219" s="1270" t="s">
        <v>345</v>
      </c>
      <c r="AF219" s="758" t="s">
        <v>2748</v>
      </c>
      <c r="AG219" s="863" t="s">
        <v>3023</v>
      </c>
      <c r="AH219" s="233"/>
      <c r="AI219" s="233" t="s">
        <v>2343</v>
      </c>
      <c r="AJ219" s="864" t="s">
        <v>3022</v>
      </c>
      <c r="AK219" s="233"/>
      <c r="AL219" s="233" t="s">
        <v>2343</v>
      </c>
      <c r="AM219" s="864" t="s">
        <v>3022</v>
      </c>
      <c r="AN219" s="758"/>
      <c r="AO219" s="808"/>
      <c r="AP219" s="760"/>
      <c r="AQ219" s="782" t="s">
        <v>4124</v>
      </c>
      <c r="AR219" s="776" t="s">
        <v>4125</v>
      </c>
      <c r="AS219" s="785"/>
      <c r="AT219" s="785" t="s">
        <v>2433</v>
      </c>
      <c r="AU219" s="785" t="s">
        <v>491</v>
      </c>
      <c r="AV219" s="785"/>
      <c r="AW219" s="785" t="s">
        <v>2433</v>
      </c>
      <c r="AX219" s="233" t="s">
        <v>491</v>
      </c>
      <c r="AY219" s="681" t="s">
        <v>2343</v>
      </c>
      <c r="AZ219" s="141"/>
      <c r="BA219" s="142" t="s">
        <v>2801</v>
      </c>
      <c r="BB219" s="141"/>
      <c r="BC219" s="142"/>
      <c r="BD219" s="233"/>
      <c r="BE219" s="233"/>
      <c r="BF219" s="233"/>
      <c r="BG219" s="233"/>
      <c r="BH219" s="233"/>
      <c r="BI219" s="233"/>
      <c r="BJ219" s="141"/>
      <c r="BK219" s="141"/>
      <c r="BL219" s="142"/>
      <c r="BM219" s="382" t="s">
        <v>2122</v>
      </c>
      <c r="BN219" s="372">
        <v>0.2</v>
      </c>
      <c r="BO219" s="274" t="s">
        <v>1252</v>
      </c>
      <c r="BP219" s="371" t="s">
        <v>1253</v>
      </c>
      <c r="BQ219" s="405">
        <v>44927</v>
      </c>
      <c r="BR219" s="405">
        <v>45260</v>
      </c>
      <c r="BS219" s="374">
        <v>1</v>
      </c>
      <c r="BT219" s="758" t="s">
        <v>2748</v>
      </c>
      <c r="BU219" s="756" t="s">
        <v>2747</v>
      </c>
      <c r="BV219" s="736" t="s">
        <v>2749</v>
      </c>
      <c r="BW219" s="141"/>
      <c r="BX219" s="141"/>
      <c r="BY219" s="142"/>
      <c r="BZ219" s="142"/>
      <c r="CA219" s="142"/>
      <c r="CB219" s="142"/>
      <c r="CC219" s="782" t="s">
        <v>4124</v>
      </c>
      <c r="CD219" s="762" t="s">
        <v>4129</v>
      </c>
      <c r="CE219" s="719" t="s">
        <v>4130</v>
      </c>
      <c r="CF219" s="681" t="s">
        <v>2343</v>
      </c>
      <c r="CG219" s="681"/>
      <c r="CH219" s="1102" t="s">
        <v>2801</v>
      </c>
      <c r="CI219" s="681" t="s">
        <v>2343</v>
      </c>
      <c r="CJ219" s="142"/>
      <c r="CK219" s="142" t="s">
        <v>2801</v>
      </c>
      <c r="CL219" s="141"/>
      <c r="CM219" s="142"/>
      <c r="CN219" s="143"/>
      <c r="CO219" s="141"/>
      <c r="CP219" s="141"/>
      <c r="CQ219" s="142"/>
      <c r="CR219" s="142"/>
      <c r="CS219" s="142"/>
      <c r="CT219" s="142"/>
      <c r="CU219" s="147"/>
      <c r="CV219" s="147"/>
    </row>
    <row r="220" spans="1:100" s="148" customFormat="1" ht="160" customHeight="1">
      <c r="A220" s="1289"/>
      <c r="B220" s="1292"/>
      <c r="C220" s="1277"/>
      <c r="D220" s="1298"/>
      <c r="E220" s="1298"/>
      <c r="F220" s="1274"/>
      <c r="G220" s="1277"/>
      <c r="H220" s="1277"/>
      <c r="I220" s="1280"/>
      <c r="J220" s="1283"/>
      <c r="K220" s="1286"/>
      <c r="L220" s="388">
        <f>IF(NOT(ISERROR(MATCH(K220,_xlfn.ANCHORARRAY(F229),0))),J231&amp;"Por favor no seleccionar los criterios de impacto",K220)</f>
        <v>0</v>
      </c>
      <c r="M220" s="1280"/>
      <c r="N220" s="1283"/>
      <c r="O220" s="1280"/>
      <c r="P220" s="371">
        <v>2</v>
      </c>
      <c r="Q220" s="274" t="s">
        <v>1870</v>
      </c>
      <c r="R220" s="139" t="str">
        <f t="shared" si="110"/>
        <v>Probabilidad</v>
      </c>
      <c r="S220" s="97" t="s">
        <v>100</v>
      </c>
      <c r="T220" s="97" t="s">
        <v>316</v>
      </c>
      <c r="U220" s="189" t="str">
        <f t="shared" si="111"/>
        <v>40%</v>
      </c>
      <c r="V220" s="97" t="s">
        <v>317</v>
      </c>
      <c r="W220" s="97" t="s">
        <v>318</v>
      </c>
      <c r="X220" s="97" t="s">
        <v>319</v>
      </c>
      <c r="Y220" s="140">
        <f>IFERROR(IF(AND(R219="Probabilidad",R220="Probabilidad"),(AA219-(+AA219*U220)),IF(R220="Probabilidad",(J219-(+J219*U220)),IF(R220="Impacto",AA219,""))),"")</f>
        <v>0.252</v>
      </c>
      <c r="Z220" s="113" t="str">
        <f t="shared" si="112"/>
        <v>Baja</v>
      </c>
      <c r="AA220" s="189">
        <f t="shared" si="113"/>
        <v>0.252</v>
      </c>
      <c r="AB220" s="113" t="str">
        <f t="shared" si="114"/>
        <v>Moderado</v>
      </c>
      <c r="AC220" s="189">
        <f>IFERROR(IF(AND(R219="Impacto",R220="Impacto"),(AC219-(+AC219*U220)),IF(R220="Impacto",($N$141-(+$N$141*U220)),IF(R220="Probabilidad",AC219,""))),"")</f>
        <v>0.6</v>
      </c>
      <c r="AD220" s="113" t="str">
        <f t="shared" si="115"/>
        <v>Moderado</v>
      </c>
      <c r="AE220" s="1271"/>
      <c r="AF220" s="758" t="s">
        <v>2748</v>
      </c>
      <c r="AG220" s="863" t="s">
        <v>3024</v>
      </c>
      <c r="AH220" s="233"/>
      <c r="AI220" s="233" t="s">
        <v>2343</v>
      </c>
      <c r="AJ220" s="864" t="s">
        <v>3022</v>
      </c>
      <c r="AK220" s="233"/>
      <c r="AL220" s="233"/>
      <c r="AM220" s="864"/>
      <c r="AN220" s="758"/>
      <c r="AO220" s="808"/>
      <c r="AP220" s="760"/>
      <c r="AQ220" s="782" t="s">
        <v>4124</v>
      </c>
      <c r="AR220" s="780" t="s">
        <v>4126</v>
      </c>
      <c r="AS220" s="785"/>
      <c r="AT220" s="785" t="s">
        <v>2433</v>
      </c>
      <c r="AU220" s="785" t="s">
        <v>491</v>
      </c>
      <c r="AV220" s="785"/>
      <c r="AW220" s="785" t="s">
        <v>2433</v>
      </c>
      <c r="AX220" s="785" t="s">
        <v>491</v>
      </c>
      <c r="AY220" s="681" t="s">
        <v>2343</v>
      </c>
      <c r="AZ220" s="141"/>
      <c r="BA220" s="142" t="s">
        <v>2801</v>
      </c>
      <c r="BB220" s="154"/>
      <c r="BC220" s="155"/>
      <c r="BD220" s="233"/>
      <c r="BE220" s="233"/>
      <c r="BF220" s="233"/>
      <c r="BG220" s="233"/>
      <c r="BH220" s="233"/>
      <c r="BI220" s="233"/>
      <c r="BJ220" s="154"/>
      <c r="BK220" s="154"/>
      <c r="BL220" s="155"/>
      <c r="BM220" s="274" t="s">
        <v>2123</v>
      </c>
      <c r="BN220" s="372">
        <v>0.8</v>
      </c>
      <c r="BO220" s="274" t="s">
        <v>1254</v>
      </c>
      <c r="BP220" s="371" t="s">
        <v>1253</v>
      </c>
      <c r="BQ220" s="405">
        <v>44927</v>
      </c>
      <c r="BR220" s="405">
        <v>45260</v>
      </c>
      <c r="BS220" s="372">
        <v>1</v>
      </c>
      <c r="BT220" s="758" t="s">
        <v>2748</v>
      </c>
      <c r="BU220" s="760" t="s">
        <v>2751</v>
      </c>
      <c r="BV220" s="792" t="s">
        <v>2750</v>
      </c>
      <c r="BW220" s="154"/>
      <c r="BX220" s="154"/>
      <c r="BY220" s="155"/>
      <c r="BZ220" s="155"/>
      <c r="CA220" s="155"/>
      <c r="CB220" s="155"/>
      <c r="CC220" s="782" t="s">
        <v>4124</v>
      </c>
      <c r="CD220" s="780" t="s">
        <v>4128</v>
      </c>
      <c r="CE220" s="1144" t="s">
        <v>4131</v>
      </c>
      <c r="CF220" s="681" t="s">
        <v>2343</v>
      </c>
      <c r="CG220" s="681"/>
      <c r="CH220" s="1102" t="s">
        <v>2801</v>
      </c>
      <c r="CI220" s="681" t="s">
        <v>2343</v>
      </c>
      <c r="CJ220" s="142"/>
      <c r="CK220" s="142" t="s">
        <v>2801</v>
      </c>
      <c r="CL220" s="154"/>
      <c r="CM220" s="155"/>
      <c r="CN220" s="156"/>
      <c r="CO220" s="154"/>
      <c r="CP220" s="154"/>
      <c r="CQ220" s="155"/>
      <c r="CR220" s="155"/>
      <c r="CS220" s="155"/>
      <c r="CT220" s="155"/>
    </row>
    <row r="221" spans="1:100" s="148" customFormat="1" ht="160" customHeight="1">
      <c r="A221" s="1289"/>
      <c r="B221" s="1292"/>
      <c r="C221" s="1277"/>
      <c r="D221" s="1298"/>
      <c r="E221" s="1298"/>
      <c r="F221" s="1274"/>
      <c r="G221" s="1277"/>
      <c r="H221" s="1277"/>
      <c r="I221" s="1280"/>
      <c r="J221" s="1283"/>
      <c r="K221" s="1286"/>
      <c r="L221" s="388">
        <f>IF(NOT(ISERROR(MATCH(K221,_xlfn.ANCHORARRAY(F230),0))),J232&amp;"Por favor no seleccionar los criterios de impacto",K221)</f>
        <v>0</v>
      </c>
      <c r="M221" s="1280"/>
      <c r="N221" s="1283"/>
      <c r="O221" s="1280"/>
      <c r="P221" s="371">
        <v>3</v>
      </c>
      <c r="Q221" s="274" t="s">
        <v>2121</v>
      </c>
      <c r="R221" s="139" t="str">
        <f t="shared" si="110"/>
        <v>Impacto</v>
      </c>
      <c r="S221" s="97" t="s">
        <v>327</v>
      </c>
      <c r="T221" s="97" t="s">
        <v>316</v>
      </c>
      <c r="U221" s="189" t="str">
        <f t="shared" si="111"/>
        <v>25%</v>
      </c>
      <c r="V221" s="97" t="s">
        <v>334</v>
      </c>
      <c r="W221" s="97" t="s">
        <v>318</v>
      </c>
      <c r="X221" s="97" t="s">
        <v>319</v>
      </c>
      <c r="Y221" s="140">
        <f>IFERROR(IF(AND(R220="Probabilidad",R221="Probabilidad"),(AA220-(+AA220*U221)),IF(R221="Probabilidad",(J220-(+J220*U221)),IF(R221="Impacto",AA220,""))),"")</f>
        <v>0.252</v>
      </c>
      <c r="Z221" s="113" t="str">
        <f t="shared" si="112"/>
        <v>Baja</v>
      </c>
      <c r="AA221" s="189">
        <f t="shared" si="113"/>
        <v>0.252</v>
      </c>
      <c r="AB221" s="113" t="str">
        <f t="shared" si="114"/>
        <v>Moderado</v>
      </c>
      <c r="AC221" s="189">
        <f>IFERROR(IF(AND(R220="Impacto",R221="Impacto"),(AC220-(+AC220*U221)),IF(AND(R220="Probabilidad",R221="Impacto"),(AC219-(+AC219*U221)),IF(R221="Probabilidad",AC220,""))),"")</f>
        <v>0.44999999999999996</v>
      </c>
      <c r="AD221" s="113" t="str">
        <f t="shared" si="115"/>
        <v>Moderado</v>
      </c>
      <c r="AE221" s="1271"/>
      <c r="AF221" s="758" t="s">
        <v>2748</v>
      </c>
      <c r="AG221" s="863" t="s">
        <v>3025</v>
      </c>
      <c r="AH221" s="233"/>
      <c r="AI221" s="233" t="s">
        <v>2343</v>
      </c>
      <c r="AJ221" s="864" t="s">
        <v>3022</v>
      </c>
      <c r="AK221" s="233"/>
      <c r="AL221" s="233"/>
      <c r="AM221" s="864"/>
      <c r="AN221" s="758"/>
      <c r="AO221" s="808"/>
      <c r="AP221" s="760"/>
      <c r="AQ221" s="1142" t="s">
        <v>4124</v>
      </c>
      <c r="AR221" s="1143" t="s">
        <v>4127</v>
      </c>
      <c r="AS221" s="785"/>
      <c r="AT221" s="785" t="s">
        <v>2433</v>
      </c>
      <c r="AU221" s="785" t="s">
        <v>491</v>
      </c>
      <c r="AV221" s="785"/>
      <c r="AW221" s="785" t="s">
        <v>2433</v>
      </c>
      <c r="AX221" s="785" t="s">
        <v>491</v>
      </c>
      <c r="AY221" s="681" t="s">
        <v>2343</v>
      </c>
      <c r="AZ221" s="141"/>
      <c r="BA221" s="142" t="s">
        <v>2801</v>
      </c>
      <c r="BB221" s="154"/>
      <c r="BC221" s="155"/>
      <c r="BD221" s="233"/>
      <c r="BE221" s="233"/>
      <c r="BF221" s="233"/>
      <c r="BG221" s="233"/>
      <c r="BH221" s="233"/>
      <c r="BI221" s="233"/>
      <c r="BJ221" s="154"/>
      <c r="BK221" s="154"/>
      <c r="BL221" s="155"/>
      <c r="BM221" s="184"/>
      <c r="BN221" s="224"/>
      <c r="BO221" s="146"/>
      <c r="BP221" s="184"/>
      <c r="BQ221" s="146"/>
      <c r="BR221" s="146"/>
      <c r="BS221" s="146"/>
      <c r="BT221" s="154"/>
      <c r="BU221" s="155"/>
      <c r="BV221" s="156"/>
      <c r="BW221" s="154"/>
      <c r="BX221" s="154"/>
      <c r="BY221" s="155"/>
      <c r="BZ221" s="155"/>
      <c r="CA221" s="155"/>
      <c r="CB221" s="155"/>
      <c r="CC221" s="154"/>
      <c r="CD221" s="155"/>
      <c r="CE221" s="156"/>
      <c r="CF221" s="154"/>
      <c r="CG221" s="154"/>
      <c r="CH221" s="155"/>
      <c r="CI221" s="155"/>
      <c r="CJ221" s="155"/>
      <c r="CK221" s="155"/>
      <c r="CL221" s="154"/>
      <c r="CM221" s="155"/>
      <c r="CN221" s="156"/>
      <c r="CO221" s="154"/>
      <c r="CP221" s="154"/>
      <c r="CQ221" s="155"/>
      <c r="CR221" s="155"/>
      <c r="CS221" s="155"/>
      <c r="CT221" s="155"/>
    </row>
    <row r="222" spans="1:100" s="148" customFormat="1" ht="37" customHeight="1">
      <c r="A222" s="1289"/>
      <c r="B222" s="1292"/>
      <c r="C222" s="1277"/>
      <c r="D222" s="1298"/>
      <c r="E222" s="1298"/>
      <c r="F222" s="1274"/>
      <c r="G222" s="1277"/>
      <c r="H222" s="1277"/>
      <c r="I222" s="1280"/>
      <c r="J222" s="1283"/>
      <c r="K222" s="1286"/>
      <c r="L222" s="388">
        <f>IF(NOT(ISERROR(MATCH(K222,_xlfn.ANCHORARRAY(F231),0))),J233&amp;"Por favor no seleccionar los criterios de impacto",K222)</f>
        <v>0</v>
      </c>
      <c r="M222" s="1280"/>
      <c r="N222" s="1283"/>
      <c r="O222" s="1280"/>
      <c r="P222" s="184"/>
      <c r="Q222" s="94"/>
      <c r="R222" s="139" t="str">
        <f t="shared" si="110"/>
        <v/>
      </c>
      <c r="S222" s="97"/>
      <c r="T222" s="97"/>
      <c r="U222" s="189" t="str">
        <f t="shared" si="111"/>
        <v/>
      </c>
      <c r="V222" s="97"/>
      <c r="W222" s="97"/>
      <c r="X222" s="97"/>
      <c r="Y222" s="140" t="str">
        <f>IFERROR(IF(AND(R221="Probabilidad",R222="Probabilidad"),(AA221-(+AA221*U222)),IF(R222="Probabilidad",(J221-(+J221*U222)),IF(R222="Impacto",AA221,""))),"")</f>
        <v/>
      </c>
      <c r="Z222" s="113" t="str">
        <f t="shared" si="112"/>
        <v/>
      </c>
      <c r="AA222" s="189" t="str">
        <f t="shared" si="113"/>
        <v/>
      </c>
      <c r="AB222" s="113" t="str">
        <f t="shared" si="114"/>
        <v/>
      </c>
      <c r="AC222" s="189" t="str">
        <f>IFERROR(IF(AND(R221="Impacto",R222="Impacto"),(AC221-(+AC221*U222)),IF(AND(R221="Probabilidad",R222="Impacto"),(AC220-(+AC220*U222)),IF(R222="Probabilidad",AC221,""))),"")</f>
        <v/>
      </c>
      <c r="AD222" s="113" t="str">
        <f t="shared" si="115"/>
        <v/>
      </c>
      <c r="AE222" s="1271"/>
      <c r="AF222" s="154"/>
      <c r="AG222" s="155"/>
      <c r="AH222" s="233"/>
      <c r="AI222" s="233"/>
      <c r="AJ222" s="233"/>
      <c r="AK222" s="233"/>
      <c r="AL222" s="233"/>
      <c r="AM222" s="233"/>
      <c r="AN222" s="154"/>
      <c r="AO222" s="154"/>
      <c r="AP222" s="155"/>
      <c r="AQ222" s="163"/>
      <c r="AR222" s="155"/>
      <c r="AS222" s="233"/>
      <c r="AT222" s="233"/>
      <c r="AU222" s="233"/>
      <c r="AV222" s="233"/>
      <c r="AW222" s="233"/>
      <c r="AX222" s="233"/>
      <c r="AY222" s="154"/>
      <c r="AZ222" s="154"/>
      <c r="BA222" s="155"/>
      <c r="BB222" s="154"/>
      <c r="BC222" s="155"/>
      <c r="BD222" s="233"/>
      <c r="BE222" s="233"/>
      <c r="BF222" s="233"/>
      <c r="BG222" s="233"/>
      <c r="BH222" s="233"/>
      <c r="BI222" s="233"/>
      <c r="BJ222" s="154"/>
      <c r="BK222" s="154"/>
      <c r="BL222" s="155"/>
      <c r="BM222" s="184"/>
      <c r="BN222" s="224"/>
      <c r="BO222" s="146"/>
      <c r="BP222" s="184"/>
      <c r="BQ222" s="146"/>
      <c r="BR222" s="146"/>
      <c r="BS222" s="146"/>
      <c r="BT222" s="154"/>
      <c r="BU222" s="155"/>
      <c r="BV222" s="156"/>
      <c r="BW222" s="154"/>
      <c r="BX222" s="154"/>
      <c r="BY222" s="155"/>
      <c r="BZ222" s="155"/>
      <c r="CA222" s="155"/>
      <c r="CB222" s="155"/>
      <c r="CC222" s="154"/>
      <c r="CD222" s="155"/>
      <c r="CE222" s="156"/>
      <c r="CF222" s="154"/>
      <c r="CG222" s="154"/>
      <c r="CH222" s="155"/>
      <c r="CI222" s="155"/>
      <c r="CJ222" s="155"/>
      <c r="CK222" s="155"/>
      <c r="CL222" s="154"/>
      <c r="CM222" s="155"/>
      <c r="CN222" s="156"/>
      <c r="CO222" s="154"/>
      <c r="CP222" s="154"/>
      <c r="CQ222" s="155"/>
      <c r="CR222" s="155"/>
      <c r="CS222" s="155"/>
      <c r="CT222" s="155"/>
    </row>
    <row r="223" spans="1:100" s="148" customFormat="1" ht="25" customHeight="1">
      <c r="A223" s="1289"/>
      <c r="B223" s="1292"/>
      <c r="C223" s="1277"/>
      <c r="D223" s="1298"/>
      <c r="E223" s="1298"/>
      <c r="F223" s="1274"/>
      <c r="G223" s="1277"/>
      <c r="H223" s="1277"/>
      <c r="I223" s="1280"/>
      <c r="J223" s="1283"/>
      <c r="K223" s="1286"/>
      <c r="L223" s="388">
        <f>IF(NOT(ISERROR(MATCH(K223,_xlfn.ANCHORARRAY(F232),0))),J234&amp;"Por favor no seleccionar los criterios de impacto",K223)</f>
        <v>0</v>
      </c>
      <c r="M223" s="1280"/>
      <c r="N223" s="1283"/>
      <c r="O223" s="1280"/>
      <c r="P223" s="184"/>
      <c r="Q223" s="94"/>
      <c r="R223" s="139" t="str">
        <f t="shared" si="110"/>
        <v/>
      </c>
      <c r="S223" s="97"/>
      <c r="T223" s="97"/>
      <c r="U223" s="189" t="str">
        <f t="shared" si="111"/>
        <v/>
      </c>
      <c r="V223" s="97"/>
      <c r="W223" s="97"/>
      <c r="X223" s="97"/>
      <c r="Y223" s="140" t="str">
        <f>IFERROR(IF(AND(R222="Probabilidad",R223="Probabilidad"),(AA222-(+AA222*U223)),IF(R223="Probabilidad",(J222-(+J222*U223)),IF(R223="Impacto",AA222,""))),"")</f>
        <v/>
      </c>
      <c r="Z223" s="113" t="str">
        <f t="shared" si="112"/>
        <v/>
      </c>
      <c r="AA223" s="189" t="str">
        <f t="shared" si="113"/>
        <v/>
      </c>
      <c r="AB223" s="113" t="str">
        <f t="shared" si="114"/>
        <v/>
      </c>
      <c r="AC223" s="189" t="str">
        <f>IFERROR(IF(AND(R222="Impacto",R223="Impacto"),(AC222-(+AC222*U223)),IF(AND(R222="Probabilidad",R223="Impacto"),(AC221-(+AC221*U223)),IF(R223="Probabilidad",AC222,""))),"")</f>
        <v/>
      </c>
      <c r="AD223" s="113" t="str">
        <f t="shared" si="115"/>
        <v/>
      </c>
      <c r="AE223" s="1271"/>
      <c r="AF223" s="154"/>
      <c r="AG223" s="155"/>
      <c r="AH223" s="233"/>
      <c r="AI223" s="233"/>
      <c r="AJ223" s="233"/>
      <c r="AK223" s="233"/>
      <c r="AL223" s="233"/>
      <c r="AM223" s="233"/>
      <c r="AN223" s="154"/>
      <c r="AO223" s="154"/>
      <c r="AP223" s="155"/>
      <c r="AQ223" s="163"/>
      <c r="AR223" s="155"/>
      <c r="AS223" s="233"/>
      <c r="AT223" s="233"/>
      <c r="AU223" s="233"/>
      <c r="AV223" s="233"/>
      <c r="AW223" s="233"/>
      <c r="AX223" s="233"/>
      <c r="AY223" s="154"/>
      <c r="AZ223" s="154"/>
      <c r="BA223" s="155"/>
      <c r="BB223" s="154"/>
      <c r="BC223" s="155"/>
      <c r="BD223" s="233"/>
      <c r="BE223" s="233"/>
      <c r="BF223" s="233"/>
      <c r="BG223" s="233"/>
      <c r="BH223" s="233"/>
      <c r="BI223" s="233"/>
      <c r="BJ223" s="154"/>
      <c r="BK223" s="154"/>
      <c r="BL223" s="155"/>
      <c r="BM223" s="184"/>
      <c r="BN223" s="224"/>
      <c r="BO223" s="146"/>
      <c r="BP223" s="184"/>
      <c r="BQ223" s="146"/>
      <c r="BR223" s="146"/>
      <c r="BS223" s="146"/>
      <c r="BT223" s="154"/>
      <c r="BU223" s="155"/>
      <c r="BV223" s="156"/>
      <c r="BW223" s="154"/>
      <c r="BX223" s="154"/>
      <c r="BY223" s="155"/>
      <c r="BZ223" s="155"/>
      <c r="CA223" s="155"/>
      <c r="CB223" s="155"/>
      <c r="CC223" s="154"/>
      <c r="CD223" s="155"/>
      <c r="CE223" s="156"/>
      <c r="CF223" s="154"/>
      <c r="CG223" s="154"/>
      <c r="CH223" s="155"/>
      <c r="CI223" s="155"/>
      <c r="CJ223" s="155"/>
      <c r="CK223" s="155"/>
      <c r="CL223" s="154"/>
      <c r="CM223" s="155"/>
      <c r="CN223" s="156"/>
      <c r="CO223" s="154"/>
      <c r="CP223" s="154"/>
      <c r="CQ223" s="155"/>
      <c r="CR223" s="155"/>
      <c r="CS223" s="155"/>
      <c r="CT223" s="155"/>
    </row>
    <row r="224" spans="1:100" s="148" customFormat="1" ht="25" customHeight="1" thickBot="1">
      <c r="A224" s="1290"/>
      <c r="B224" s="1293"/>
      <c r="C224" s="1278"/>
      <c r="D224" s="1299"/>
      <c r="E224" s="1299"/>
      <c r="F224" s="1274"/>
      <c r="G224" s="1278"/>
      <c r="H224" s="1278"/>
      <c r="I224" s="1281"/>
      <c r="J224" s="1284"/>
      <c r="K224" s="1287"/>
      <c r="L224" s="389">
        <f>IF(NOT(ISERROR(MATCH(K224,_xlfn.ANCHORARRAY(F233),0))),J235&amp;"Por favor no seleccionar los criterios de impacto",K224)</f>
        <v>0</v>
      </c>
      <c r="M224" s="1281"/>
      <c r="N224" s="1284"/>
      <c r="O224" s="1281"/>
      <c r="P224" s="185"/>
      <c r="Q224" s="95"/>
      <c r="R224" s="153" t="str">
        <f t="shared" si="110"/>
        <v/>
      </c>
      <c r="S224" s="150"/>
      <c r="T224" s="150"/>
      <c r="U224" s="187" t="str">
        <f t="shared" si="111"/>
        <v/>
      </c>
      <c r="V224" s="150"/>
      <c r="W224" s="150"/>
      <c r="X224" s="150"/>
      <c r="Y224" s="151" t="str">
        <f>IFERROR(IF(AND(R223="Probabilidad",R224="Probabilidad"),(AA223-(+AA223*U224)),IF(R224="Probabilidad",(J223-(+J223*U224)),IF(R224="Impacto",AA223,""))),"")</f>
        <v/>
      </c>
      <c r="Z224" s="114" t="str">
        <f t="shared" si="112"/>
        <v/>
      </c>
      <c r="AA224" s="187" t="str">
        <f t="shared" si="113"/>
        <v/>
      </c>
      <c r="AB224" s="114" t="str">
        <f t="shared" si="114"/>
        <v/>
      </c>
      <c r="AC224" s="187" t="str">
        <f>IFERROR(IF(AND(R223="Impacto",R224="Impacto"),(AC223-(+AC223*U224)),IF(AND(R223="Probabilidad",R224="Impacto"),(AC222-(+AC222*U224)),IF(R224="Probabilidad",AC223,""))),"")</f>
        <v/>
      </c>
      <c r="AD224" s="114" t="str">
        <f t="shared" si="115"/>
        <v/>
      </c>
      <c r="AE224" s="1272"/>
      <c r="AF224" s="154"/>
      <c r="AG224" s="155"/>
      <c r="AH224" s="233"/>
      <c r="AI224" s="233"/>
      <c r="AJ224" s="233"/>
      <c r="AK224" s="233"/>
      <c r="AL224" s="233"/>
      <c r="AM224" s="233"/>
      <c r="AN224" s="154"/>
      <c r="AO224" s="154"/>
      <c r="AP224" s="155"/>
      <c r="AQ224" s="163"/>
      <c r="AR224" s="155"/>
      <c r="AS224" s="233"/>
      <c r="AT224" s="233"/>
      <c r="AU224" s="233"/>
      <c r="AV224" s="233"/>
      <c r="AW224" s="233"/>
      <c r="AX224" s="233"/>
      <c r="AY224" s="154"/>
      <c r="AZ224" s="154"/>
      <c r="BA224" s="155"/>
      <c r="BB224" s="154"/>
      <c r="BC224" s="155"/>
      <c r="BD224" s="233"/>
      <c r="BE224" s="233"/>
      <c r="BF224" s="233"/>
      <c r="BG224" s="233"/>
      <c r="BH224" s="233"/>
      <c r="BI224" s="233"/>
      <c r="BJ224" s="154"/>
      <c r="BK224" s="154"/>
      <c r="BL224" s="155"/>
      <c r="BM224" s="184"/>
      <c r="BN224" s="224"/>
      <c r="BO224" s="146"/>
      <c r="BP224" s="184"/>
      <c r="BQ224" s="146"/>
      <c r="BR224" s="146"/>
      <c r="BS224" s="146"/>
      <c r="BT224" s="154"/>
      <c r="BU224" s="155"/>
      <c r="BV224" s="156"/>
      <c r="BW224" s="154"/>
      <c r="BX224" s="154"/>
      <c r="BY224" s="155"/>
      <c r="BZ224" s="155"/>
      <c r="CA224" s="155"/>
      <c r="CB224" s="155"/>
      <c r="CC224" s="154"/>
      <c r="CD224" s="155"/>
      <c r="CE224" s="156"/>
      <c r="CF224" s="154"/>
      <c r="CG224" s="154"/>
      <c r="CH224" s="155"/>
      <c r="CI224" s="155"/>
      <c r="CJ224" s="155"/>
      <c r="CK224" s="155"/>
      <c r="CL224" s="154"/>
      <c r="CM224" s="155"/>
      <c r="CN224" s="156"/>
      <c r="CO224" s="154"/>
      <c r="CP224" s="154"/>
      <c r="CQ224" s="155"/>
      <c r="CR224" s="155"/>
      <c r="CS224" s="155"/>
      <c r="CT224" s="155"/>
    </row>
    <row r="225" spans="1:100" s="148" customFormat="1" ht="160" customHeight="1">
      <c r="A225" s="1288">
        <v>22</v>
      </c>
      <c r="B225" s="1291" t="s">
        <v>158</v>
      </c>
      <c r="C225" s="1276" t="s">
        <v>281</v>
      </c>
      <c r="D225" s="1314" t="s">
        <v>1255</v>
      </c>
      <c r="E225" s="1314" t="s">
        <v>1256</v>
      </c>
      <c r="F225" s="1314" t="s">
        <v>1257</v>
      </c>
      <c r="G225" s="1276" t="s">
        <v>286</v>
      </c>
      <c r="H225" s="1276">
        <v>25</v>
      </c>
      <c r="I225" s="1279" t="str">
        <f>IF(H225&lt;=0,"",IF(H225&lt;=2,"Muy Baja",IF(H225&lt;=24,"Baja",IF(H225&lt;=500,"Media",IF(H225&lt;=5000,"Alta","Muy Alta")))))</f>
        <v>Media</v>
      </c>
      <c r="J225" s="1282">
        <f>IF(I225="","",IF(I225="Muy Baja",0.2,IF(I225="Baja",0.4,IF(I225="Media",0.6,IF(I225="Alta",0.8,IF(I225="Muy Alta",1,))))))</f>
        <v>0.6</v>
      </c>
      <c r="K225" s="1285" t="s">
        <v>306</v>
      </c>
      <c r="L225" s="387" t="str">
        <f>IF(NOT(ISERROR(MATCH(K225,'[3]Tabla Impacto'!$B$221:$B$223,0))),'[3]Tabla Impacto'!$F$223&amp;"Por favor no seleccionar los criterios de impacto(Afectación Económica o presupuestal y Pérdida Reputacional)",K225)</f>
        <v xml:space="preserve">     Entre 100 y 500 SMLMV </v>
      </c>
      <c r="M225" s="1279" t="str">
        <f>IF(OR(K225='Tabla Impacto'!$C$11,K225='Tabla Impacto'!$D$11),"Leve",IF(OR(K225='Tabla Impacto'!$C$12,K225='Tabla Impacto'!$D$12),"Menor",IF(OR(K225='Tabla Impacto'!$C$13,K225='Tabla Impacto'!$D$13),"Moderado",IF(OR(K225='Tabla Impacto'!$C$14,K225='Tabla Impacto'!$D$14),"Mayor",IF(OR(K225='Tabla Impacto'!$C$15,K225='Tabla Impacto'!$D$15),"Catastrófico","")))))</f>
        <v>Mayor</v>
      </c>
      <c r="N225" s="1282">
        <f>IF(M225="","",IF(M225="Leve",0.2,IF(M225="Menor",0.4,IF(M225="Moderado",0.6,IF(M225="Mayor",0.8,IF(M225="Catastrófico",1,))))))</f>
        <v>0.8</v>
      </c>
      <c r="O225" s="1279" t="str">
        <f>IF(OR(AND(I225="Muy Baja",M225="Leve"),AND(I225="Muy Baja",M225="Menor"),AND(I225="Baja",M225="Leve")),"Bajo",IF(OR(AND(I225="Muy baja",M225="Moderado"),AND(I225="Baja",M225="Menor"),AND(I225="Baja",M225="Moderado"),AND(I225="Media",M225="Leve"),AND(I225="Media",M225="Menor"),AND(I225="Media",M225="Moderado"),AND(I225="Alta",M225="Leve"),AND(I225="Alta",M225="Menor")),"Moderado",IF(OR(AND(I225="Muy Baja",M225="Mayor"),AND(I225="Baja",M225="Mayor"),AND(I225="Media",M225="Mayor"),AND(I225="Alta",M225="Moderado"),AND(I225="Alta",M225="Mayor"),AND(I225="Muy Alta",M225="Leve"),AND(I225="Muy Alta",M225="Menor"),AND(I225="Muy Alta",M225="Moderado"),AND(I225="Muy Alta",M225="Mayor")),"Alto",IF(OR(AND(I225="Muy Baja",M225="Catastrófico"),AND(I225="Baja",M225="Catastrófico"),AND(I225="Media",M225="Catastrófico"),AND(I225="Alta",M225="Catastrófico"),AND(I225="Muy Alta",M225="Catastrófico")),"Extremo",""))))</f>
        <v>Alto</v>
      </c>
      <c r="P225" s="371">
        <v>1</v>
      </c>
      <c r="Q225" s="274" t="s">
        <v>1267</v>
      </c>
      <c r="R225" s="139" t="str">
        <f t="shared" si="110"/>
        <v>Probabilidad</v>
      </c>
      <c r="S225" s="97" t="s">
        <v>145</v>
      </c>
      <c r="T225" s="97" t="s">
        <v>316</v>
      </c>
      <c r="U225" s="189" t="str">
        <f t="shared" si="111"/>
        <v>30%</v>
      </c>
      <c r="V225" s="97" t="s">
        <v>317</v>
      </c>
      <c r="W225" s="97" t="s">
        <v>318</v>
      </c>
      <c r="X225" s="97" t="s">
        <v>319</v>
      </c>
      <c r="Y225" s="140">
        <f>IFERROR(IF(R225="Probabilidad",(J225-(+J225*U225)),IF(R225="Impacto",J225,"")),"")</f>
        <v>0.42</v>
      </c>
      <c r="Z225" s="113" t="str">
        <f t="shared" si="112"/>
        <v>Media</v>
      </c>
      <c r="AA225" s="189">
        <f t="shared" si="113"/>
        <v>0.42</v>
      </c>
      <c r="AB225" s="113" t="str">
        <f t="shared" si="114"/>
        <v>Mayor</v>
      </c>
      <c r="AC225" s="189">
        <f>IFERROR(IF(R225="Impacto",(N225-(+N225*U225)),IF(R225="Probabilidad",N225,"")),"")</f>
        <v>0.8</v>
      </c>
      <c r="AD225" s="113" t="str">
        <f t="shared" si="115"/>
        <v>Alto</v>
      </c>
      <c r="AE225" s="1270" t="s">
        <v>345</v>
      </c>
      <c r="AF225" s="758" t="s">
        <v>3048</v>
      </c>
      <c r="AG225" s="375" t="s">
        <v>3049</v>
      </c>
      <c r="AH225" s="236" t="s">
        <v>3045</v>
      </c>
      <c r="AI225" s="236" t="s">
        <v>3046</v>
      </c>
      <c r="AJ225" s="800" t="s">
        <v>3050</v>
      </c>
      <c r="AK225" s="236" t="s">
        <v>3047</v>
      </c>
      <c r="AL225" s="236" t="s">
        <v>3046</v>
      </c>
      <c r="AM225" s="368" t="s">
        <v>3051</v>
      </c>
      <c r="AN225" s="755"/>
      <c r="AO225" s="827" t="s">
        <v>2343</v>
      </c>
      <c r="AP225" s="756" t="s">
        <v>2865</v>
      </c>
      <c r="AQ225" s="977" t="s">
        <v>3771</v>
      </c>
      <c r="AR225" s="1031" t="s">
        <v>3772</v>
      </c>
      <c r="AS225" s="828" t="s">
        <v>3773</v>
      </c>
      <c r="AT225" s="827" t="s">
        <v>2343</v>
      </c>
      <c r="AU225" s="827" t="s">
        <v>491</v>
      </c>
      <c r="AV225" s="827"/>
      <c r="AW225" s="828" t="s">
        <v>3774</v>
      </c>
      <c r="AX225" s="827" t="s">
        <v>491</v>
      </c>
      <c r="AY225" s="141"/>
      <c r="AZ225" s="141"/>
      <c r="BA225" s="142"/>
      <c r="BB225" s="141"/>
      <c r="BC225" s="142"/>
      <c r="BD225" s="233"/>
      <c r="BE225" s="233"/>
      <c r="BF225" s="233"/>
      <c r="BG225" s="233"/>
      <c r="BH225" s="233"/>
      <c r="BI225" s="233"/>
      <c r="BJ225" s="141"/>
      <c r="BK225" s="141"/>
      <c r="BL225" s="142"/>
      <c r="BM225" s="274" t="s">
        <v>1275</v>
      </c>
      <c r="BN225" s="380">
        <v>1</v>
      </c>
      <c r="BO225" s="371" t="s">
        <v>1276</v>
      </c>
      <c r="BP225" s="371" t="s">
        <v>1277</v>
      </c>
      <c r="BQ225" s="407">
        <v>44958</v>
      </c>
      <c r="BR225" s="407">
        <v>45260</v>
      </c>
      <c r="BS225" s="371">
        <v>60</v>
      </c>
      <c r="BT225" s="758" t="s">
        <v>3055</v>
      </c>
      <c r="BU225" s="760" t="s">
        <v>3057</v>
      </c>
      <c r="BV225" s="737" t="s">
        <v>3056</v>
      </c>
      <c r="BW225" s="163" t="s">
        <v>2343</v>
      </c>
      <c r="BX225" s="154"/>
      <c r="BY225" s="760" t="s">
        <v>2801</v>
      </c>
      <c r="BZ225" s="184" t="s">
        <v>2343</v>
      </c>
      <c r="CA225" s="155"/>
      <c r="CB225" s="760" t="s">
        <v>2801</v>
      </c>
      <c r="CC225" s="681" t="s">
        <v>3782</v>
      </c>
      <c r="CD225" s="142" t="s">
        <v>3835</v>
      </c>
      <c r="CE225" s="736" t="s">
        <v>3836</v>
      </c>
      <c r="CF225" s="141"/>
      <c r="CG225" s="141"/>
      <c r="CH225" s="142"/>
      <c r="CI225" s="142"/>
      <c r="CJ225" s="142"/>
      <c r="CK225" s="142"/>
      <c r="CL225" s="141"/>
      <c r="CM225" s="142"/>
      <c r="CN225" s="143"/>
      <c r="CO225" s="141"/>
      <c r="CP225" s="141"/>
      <c r="CQ225" s="142"/>
      <c r="CR225" s="142"/>
      <c r="CS225" s="142"/>
      <c r="CT225" s="142"/>
      <c r="CU225" s="147"/>
      <c r="CV225" s="147"/>
    </row>
    <row r="226" spans="1:100" s="148" customFormat="1" ht="160" customHeight="1">
      <c r="A226" s="1289"/>
      <c r="B226" s="1292"/>
      <c r="C226" s="1277"/>
      <c r="D226" s="1274"/>
      <c r="E226" s="1274"/>
      <c r="F226" s="1274"/>
      <c r="G226" s="1277"/>
      <c r="H226" s="1277"/>
      <c r="I226" s="1280"/>
      <c r="J226" s="1283"/>
      <c r="K226" s="1286"/>
      <c r="L226" s="388">
        <f>IF(NOT(ISERROR(MATCH(K226,_xlfn.ANCHORARRAY(F235),0))),J237&amp;"Por favor no seleccionar los criterios de impacto",K226)</f>
        <v>0</v>
      </c>
      <c r="M226" s="1280"/>
      <c r="N226" s="1283"/>
      <c r="O226" s="1280"/>
      <c r="P226" s="371">
        <v>2</v>
      </c>
      <c r="Q226" s="274" t="s">
        <v>1268</v>
      </c>
      <c r="R226" s="139" t="str">
        <f t="shared" si="110"/>
        <v>Probabilidad</v>
      </c>
      <c r="S226" s="97" t="s">
        <v>145</v>
      </c>
      <c r="T226" s="97" t="s">
        <v>316</v>
      </c>
      <c r="U226" s="189" t="str">
        <f t="shared" si="111"/>
        <v>30%</v>
      </c>
      <c r="V226" s="97" t="s">
        <v>334</v>
      </c>
      <c r="W226" s="97" t="s">
        <v>318</v>
      </c>
      <c r="X226" s="97" t="s">
        <v>319</v>
      </c>
      <c r="Y226" s="140">
        <f>IFERROR(IF(AND(R225="Probabilidad",R226="Probabilidad"),(AA225-(+AA225*U226)),IF(R226="Probabilidad",(J225-(+J225*U226)),IF(R226="Impacto",AA225,""))),"")</f>
        <v>0.29399999999999998</v>
      </c>
      <c r="Z226" s="113" t="str">
        <f t="shared" si="112"/>
        <v>Baja</v>
      </c>
      <c r="AA226" s="189">
        <f t="shared" si="113"/>
        <v>0.29399999999999998</v>
      </c>
      <c r="AB226" s="113" t="str">
        <f t="shared" si="114"/>
        <v>Mayor</v>
      </c>
      <c r="AC226" s="189">
        <f>IFERROR(IF(AND(R225="Impacto",R226="Impacto"),(AC225-(+AC225*U226)),IF(R226="Impacto",($N$141-(+$N$141*U226)),IF(R226="Probabilidad",AC225,""))),"")</f>
        <v>0.8</v>
      </c>
      <c r="AD226" s="113" t="str">
        <f t="shared" si="115"/>
        <v>Alto</v>
      </c>
      <c r="AE226" s="1271"/>
      <c r="AF226" s="812" t="s">
        <v>2866</v>
      </c>
      <c r="AG226" s="843" t="s">
        <v>2867</v>
      </c>
      <c r="AH226" s="233"/>
      <c r="AI226" s="233" t="s">
        <v>2343</v>
      </c>
      <c r="AJ226" s="233" t="s">
        <v>491</v>
      </c>
      <c r="AK226" s="233"/>
      <c r="AL226" s="233"/>
      <c r="AM226" s="233"/>
      <c r="AN226" s="233" t="s">
        <v>2343</v>
      </c>
      <c r="AO226" s="808"/>
      <c r="AP226" s="760" t="s">
        <v>2801</v>
      </c>
      <c r="AQ226" s="790" t="s">
        <v>3775</v>
      </c>
      <c r="AR226" s="1088" t="s">
        <v>3776</v>
      </c>
      <c r="AS226" s="827"/>
      <c r="AT226" s="827" t="s">
        <v>2343</v>
      </c>
      <c r="AU226" s="827" t="s">
        <v>491</v>
      </c>
      <c r="AV226" s="827"/>
      <c r="AW226" s="827" t="s">
        <v>2343</v>
      </c>
      <c r="AX226" s="827" t="s">
        <v>491</v>
      </c>
      <c r="AY226" s="154"/>
      <c r="AZ226" s="154"/>
      <c r="BA226" s="155"/>
      <c r="BB226" s="154"/>
      <c r="BC226" s="155"/>
      <c r="BD226" s="233"/>
      <c r="BE226" s="233"/>
      <c r="BF226" s="233"/>
      <c r="BG226" s="233"/>
      <c r="BH226" s="233"/>
      <c r="BI226" s="233"/>
      <c r="BJ226" s="154"/>
      <c r="BK226" s="154"/>
      <c r="BL226" s="155"/>
      <c r="BM226" s="184"/>
      <c r="BN226" s="224"/>
      <c r="BO226" s="146"/>
      <c r="BP226" s="184"/>
      <c r="BQ226" s="146"/>
      <c r="BR226" s="146"/>
      <c r="BS226" s="146"/>
      <c r="BT226" s="154"/>
      <c r="BU226" s="155"/>
      <c r="BV226" s="156"/>
      <c r="BW226" s="154"/>
      <c r="BX226" s="154"/>
      <c r="BY226" s="155"/>
      <c r="BZ226" s="155"/>
      <c r="CA226" s="155"/>
      <c r="CB226" s="155"/>
      <c r="CC226" s="154"/>
      <c r="CD226" s="155"/>
      <c r="CE226" s="156"/>
      <c r="CF226" s="154"/>
      <c r="CG226" s="154"/>
      <c r="CH226" s="155"/>
      <c r="CI226" s="155"/>
      <c r="CJ226" s="155"/>
      <c r="CK226" s="155"/>
      <c r="CL226" s="154"/>
      <c r="CM226" s="155"/>
      <c r="CN226" s="156"/>
      <c r="CO226" s="154"/>
      <c r="CP226" s="154"/>
      <c r="CQ226" s="155"/>
      <c r="CR226" s="155"/>
      <c r="CS226" s="155"/>
      <c r="CT226" s="155"/>
    </row>
    <row r="227" spans="1:100" s="148" customFormat="1" ht="160" customHeight="1">
      <c r="A227" s="1289"/>
      <c r="B227" s="1292"/>
      <c r="C227" s="1277"/>
      <c r="D227" s="1274"/>
      <c r="E227" s="1274"/>
      <c r="F227" s="1274"/>
      <c r="G227" s="1277"/>
      <c r="H227" s="1277"/>
      <c r="I227" s="1280"/>
      <c r="J227" s="1283"/>
      <c r="K227" s="1286"/>
      <c r="L227" s="388">
        <f>IF(NOT(ISERROR(MATCH(K227,_xlfn.ANCHORARRAY(F236),0))),J238&amp;"Por favor no seleccionar los criterios de impacto",K227)</f>
        <v>0</v>
      </c>
      <c r="M227" s="1280"/>
      <c r="N227" s="1283"/>
      <c r="O227" s="1280"/>
      <c r="P227" s="371">
        <v>3</v>
      </c>
      <c r="Q227" s="274" t="s">
        <v>1269</v>
      </c>
      <c r="R227" s="139" t="str">
        <f t="shared" si="110"/>
        <v>Impacto</v>
      </c>
      <c r="S227" s="97" t="s">
        <v>327</v>
      </c>
      <c r="T227" s="97" t="s">
        <v>316</v>
      </c>
      <c r="U227" s="189" t="str">
        <f t="shared" si="111"/>
        <v>25%</v>
      </c>
      <c r="V227" s="97" t="s">
        <v>317</v>
      </c>
      <c r="W227" s="97" t="s">
        <v>318</v>
      </c>
      <c r="X227" s="97" t="s">
        <v>319</v>
      </c>
      <c r="Y227" s="140">
        <f>IFERROR(IF(AND(R226="Probabilidad",R227="Probabilidad"),(AA226-(+AA226*U227)),IF(R227="Probabilidad",(J226-(+J226*U227)),IF(R227="Impacto",AA226,""))),"")</f>
        <v>0.29399999999999998</v>
      </c>
      <c r="Z227" s="113" t="str">
        <f t="shared" si="112"/>
        <v>Baja</v>
      </c>
      <c r="AA227" s="189">
        <f t="shared" si="113"/>
        <v>0.29399999999999998</v>
      </c>
      <c r="AB227" s="113" t="str">
        <f t="shared" si="114"/>
        <v>Moderado</v>
      </c>
      <c r="AC227" s="189">
        <f>IFERROR(IF(AND(R226="Impacto",R227="Impacto"),(AC226-(+AC226*U227)),IF(AND(R226="Probabilidad",R227="Impacto"),(AC225-(+AC225*U227)),IF(R227="Probabilidad",AC226,""))),"")</f>
        <v>0.60000000000000009</v>
      </c>
      <c r="AD227" s="113" t="str">
        <f t="shared" si="115"/>
        <v>Moderado</v>
      </c>
      <c r="AE227" s="1271"/>
      <c r="AF227" s="758" t="s">
        <v>2868</v>
      </c>
      <c r="AG227" s="760" t="s">
        <v>3052</v>
      </c>
      <c r="AH227" s="233"/>
      <c r="AI227" s="233" t="s">
        <v>2343</v>
      </c>
      <c r="AJ227" s="844" t="s">
        <v>491</v>
      </c>
      <c r="AK227" s="233"/>
      <c r="AL227" s="233"/>
      <c r="AM227" s="233"/>
      <c r="AN227" s="871" t="s">
        <v>2343</v>
      </c>
      <c r="AO227" s="758"/>
      <c r="AP227" s="791" t="s">
        <v>3054</v>
      </c>
      <c r="AQ227" s="790" t="s">
        <v>3775</v>
      </c>
      <c r="AR227" s="809" t="s">
        <v>3777</v>
      </c>
      <c r="AS227" s="827"/>
      <c r="AT227" s="827" t="s">
        <v>2343</v>
      </c>
      <c r="AU227" s="827" t="s">
        <v>491</v>
      </c>
      <c r="AV227" s="827"/>
      <c r="AW227" s="827" t="s">
        <v>2343</v>
      </c>
      <c r="AX227" s="827" t="s">
        <v>491</v>
      </c>
      <c r="AY227" s="154"/>
      <c r="AZ227" s="154"/>
      <c r="BA227" s="155"/>
      <c r="BB227" s="154"/>
      <c r="BC227" s="155"/>
      <c r="BD227" s="233"/>
      <c r="BE227" s="233"/>
      <c r="BF227" s="233"/>
      <c r="BG227" s="233"/>
      <c r="BH227" s="233"/>
      <c r="BI227" s="233"/>
      <c r="BJ227" s="154"/>
      <c r="BK227" s="154"/>
      <c r="BL227" s="155"/>
      <c r="BM227" s="184"/>
      <c r="BN227" s="224"/>
      <c r="BO227" s="146"/>
      <c r="BP227" s="184"/>
      <c r="BQ227" s="146"/>
      <c r="BR227" s="146"/>
      <c r="BS227" s="146"/>
      <c r="BT227" s="154"/>
      <c r="BU227" s="155"/>
      <c r="BV227" s="156"/>
      <c r="BW227" s="154"/>
      <c r="BX227" s="154"/>
      <c r="BY227" s="155"/>
      <c r="BZ227" s="155"/>
      <c r="CA227" s="155"/>
      <c r="CB227" s="155"/>
      <c r="CC227" s="154"/>
      <c r="CD227" s="155"/>
      <c r="CE227" s="156"/>
      <c r="CF227" s="154"/>
      <c r="CG227" s="154"/>
      <c r="CH227" s="155"/>
      <c r="CI227" s="155"/>
      <c r="CJ227" s="155"/>
      <c r="CK227" s="155"/>
      <c r="CL227" s="154"/>
      <c r="CM227" s="155"/>
      <c r="CN227" s="156"/>
      <c r="CO227" s="154"/>
      <c r="CP227" s="154"/>
      <c r="CQ227" s="155"/>
      <c r="CR227" s="155"/>
      <c r="CS227" s="155"/>
      <c r="CT227" s="155"/>
    </row>
    <row r="228" spans="1:100" s="148" customFormat="1" ht="149" customHeight="1">
      <c r="A228" s="1289"/>
      <c r="B228" s="1292"/>
      <c r="C228" s="1277"/>
      <c r="D228" s="1274"/>
      <c r="E228" s="1274"/>
      <c r="F228" s="1274"/>
      <c r="G228" s="1277"/>
      <c r="H228" s="1277"/>
      <c r="I228" s="1280"/>
      <c r="J228" s="1283"/>
      <c r="K228" s="1286"/>
      <c r="L228" s="388">
        <f>IF(NOT(ISERROR(MATCH(K228,_xlfn.ANCHORARRAY(F237),0))),J239&amp;"Por favor no seleccionar los criterios de impacto",K228)</f>
        <v>0</v>
      </c>
      <c r="M228" s="1280"/>
      <c r="N228" s="1283"/>
      <c r="O228" s="1280"/>
      <c r="P228" s="371">
        <v>4</v>
      </c>
      <c r="Q228" s="274" t="s">
        <v>1270</v>
      </c>
      <c r="R228" s="139" t="str">
        <f t="shared" si="110"/>
        <v>Probabilidad</v>
      </c>
      <c r="S228" s="97" t="s">
        <v>100</v>
      </c>
      <c r="T228" s="97" t="s">
        <v>316</v>
      </c>
      <c r="U228" s="189" t="str">
        <f t="shared" si="111"/>
        <v>40%</v>
      </c>
      <c r="V228" s="97" t="s">
        <v>317</v>
      </c>
      <c r="W228" s="97" t="s">
        <v>318</v>
      </c>
      <c r="X228" s="97" t="s">
        <v>319</v>
      </c>
      <c r="Y228" s="140">
        <f>IFERROR(IF(AND(R227="Probabilidad",R228="Probabilidad"),(AA227-(+AA227*U228)),IF(R228="Probabilidad",(J227-(+J227*U228)),IF(R228="Impacto",AA227,""))),"")</f>
        <v>0</v>
      </c>
      <c r="Z228" s="113" t="str">
        <f t="shared" si="112"/>
        <v>Muy Baja</v>
      </c>
      <c r="AA228" s="189">
        <f t="shared" si="113"/>
        <v>0</v>
      </c>
      <c r="AB228" s="113" t="str">
        <f t="shared" si="114"/>
        <v>Moderado</v>
      </c>
      <c r="AC228" s="189">
        <f>IFERROR(IF(AND(R227="Impacto",R228="Impacto"),(AC227-(+AC227*U228)),IF(AND(R227="Probabilidad",R228="Impacto"),(AC226-(+AC226*U228)),IF(R228="Probabilidad",AC227,""))),"")</f>
        <v>0.60000000000000009</v>
      </c>
      <c r="AD228" s="113" t="str">
        <f t="shared" si="115"/>
        <v>Moderado</v>
      </c>
      <c r="AE228" s="1271"/>
      <c r="AF228" s="241" t="s">
        <v>2870</v>
      </c>
      <c r="AG228" s="872" t="s">
        <v>3053</v>
      </c>
      <c r="AH228" s="233"/>
      <c r="AI228" s="233" t="s">
        <v>2343</v>
      </c>
      <c r="AJ228" s="844" t="s">
        <v>491</v>
      </c>
      <c r="AK228" s="233"/>
      <c r="AL228" s="233"/>
      <c r="AM228" s="233"/>
      <c r="AN228" s="758" t="s">
        <v>2343</v>
      </c>
      <c r="AO228" s="758"/>
      <c r="AP228" s="760" t="s">
        <v>2801</v>
      </c>
      <c r="AQ228" s="790" t="s">
        <v>3775</v>
      </c>
      <c r="AR228" s="809" t="s">
        <v>3778</v>
      </c>
      <c r="AS228" s="827"/>
      <c r="AT228" s="827" t="s">
        <v>2343</v>
      </c>
      <c r="AU228" s="827" t="s">
        <v>491</v>
      </c>
      <c r="AV228" s="827"/>
      <c r="AW228" s="827" t="s">
        <v>2343</v>
      </c>
      <c r="AX228" s="827" t="s">
        <v>491</v>
      </c>
      <c r="AY228" s="154"/>
      <c r="AZ228" s="154"/>
      <c r="BA228" s="155"/>
      <c r="BB228" s="154"/>
      <c r="BC228" s="155"/>
      <c r="BD228" s="233"/>
      <c r="BE228" s="233"/>
      <c r="BF228" s="233"/>
      <c r="BG228" s="233"/>
      <c r="BH228" s="233"/>
      <c r="BI228" s="233"/>
      <c r="BJ228" s="154"/>
      <c r="BK228" s="154"/>
      <c r="BL228" s="155"/>
      <c r="BM228" s="184"/>
      <c r="BN228" s="224"/>
      <c r="BO228" s="146"/>
      <c r="BP228" s="184"/>
      <c r="BQ228" s="146"/>
      <c r="BR228" s="146"/>
      <c r="BS228" s="146"/>
      <c r="BT228" s="154"/>
      <c r="BU228" s="155"/>
      <c r="BV228" s="156"/>
      <c r="BW228" s="154"/>
      <c r="BX228" s="154"/>
      <c r="BY228" s="155"/>
      <c r="BZ228" s="155"/>
      <c r="CA228" s="155"/>
      <c r="CB228" s="155"/>
      <c r="CC228" s="154"/>
      <c r="CD228" s="155"/>
      <c r="CE228" s="156"/>
      <c r="CF228" s="154"/>
      <c r="CG228" s="154"/>
      <c r="CH228" s="155"/>
      <c r="CI228" s="155"/>
      <c r="CJ228" s="155"/>
      <c r="CK228" s="155"/>
      <c r="CL228" s="154"/>
      <c r="CM228" s="155"/>
      <c r="CN228" s="156"/>
      <c r="CO228" s="154"/>
      <c r="CP228" s="154"/>
      <c r="CQ228" s="155"/>
      <c r="CR228" s="155"/>
      <c r="CS228" s="155"/>
      <c r="CT228" s="155"/>
    </row>
    <row r="229" spans="1:100" s="148" customFormat="1" ht="28" customHeight="1">
      <c r="A229" s="1289"/>
      <c r="B229" s="1292"/>
      <c r="C229" s="1277"/>
      <c r="D229" s="1274"/>
      <c r="E229" s="1274"/>
      <c r="F229" s="1274"/>
      <c r="G229" s="1277"/>
      <c r="H229" s="1277"/>
      <c r="I229" s="1280"/>
      <c r="J229" s="1283"/>
      <c r="K229" s="1286"/>
      <c r="L229" s="388">
        <f>IF(NOT(ISERROR(MATCH(K229,_xlfn.ANCHORARRAY(F238),0))),J240&amp;"Por favor no seleccionar los criterios de impacto",K229)</f>
        <v>0</v>
      </c>
      <c r="M229" s="1280"/>
      <c r="N229" s="1283"/>
      <c r="O229" s="1280"/>
      <c r="P229" s="371"/>
      <c r="Q229" s="274"/>
      <c r="R229" s="139" t="str">
        <f t="shared" si="110"/>
        <v/>
      </c>
      <c r="S229" s="97"/>
      <c r="T229" s="97"/>
      <c r="U229" s="189" t="str">
        <f t="shared" si="111"/>
        <v/>
      </c>
      <c r="V229" s="97"/>
      <c r="W229" s="97"/>
      <c r="X229" s="97"/>
      <c r="Y229" s="140" t="str">
        <f>IFERROR(IF(AND(R228="Probabilidad",R229="Probabilidad"),(AA228-(+AA228*U229)),IF(R229="Probabilidad",(J228-(+J228*U229)),IF(R229="Impacto",AA228,""))),"")</f>
        <v/>
      </c>
      <c r="Z229" s="113" t="str">
        <f t="shared" si="112"/>
        <v/>
      </c>
      <c r="AA229" s="189" t="str">
        <f t="shared" si="113"/>
        <v/>
      </c>
      <c r="AB229" s="113" t="str">
        <f t="shared" si="114"/>
        <v/>
      </c>
      <c r="AC229" s="189" t="str">
        <f>IFERROR(IF(AND(R228="Impacto",R229="Impacto"),(AC228-(+AC228*U229)),IF(AND(R228="Probabilidad",R229="Impacto"),(AC227-(+AC227*U229)),IF(R229="Probabilidad",AC228,""))),"")</f>
        <v/>
      </c>
      <c r="AD229" s="113" t="str">
        <f t="shared" si="115"/>
        <v/>
      </c>
      <c r="AE229" s="1271"/>
      <c r="AF229" s="154"/>
      <c r="AG229" s="155"/>
      <c r="AH229" s="233"/>
      <c r="AI229" s="233"/>
      <c r="AJ229" s="233"/>
      <c r="AK229" s="233"/>
      <c r="AL229" s="233"/>
      <c r="AM229" s="233"/>
      <c r="AN229" s="154"/>
      <c r="AO229" s="154"/>
      <c r="AP229" s="155"/>
      <c r="AQ229" s="163"/>
      <c r="AR229" s="155"/>
      <c r="AS229" s="233"/>
      <c r="AT229" s="233"/>
      <c r="AU229" s="233"/>
      <c r="AV229" s="233"/>
      <c r="AW229" s="233"/>
      <c r="AX229" s="233"/>
      <c r="AY229" s="154"/>
      <c r="AZ229" s="154"/>
      <c r="BA229" s="155"/>
      <c r="BB229" s="154"/>
      <c r="BC229" s="155"/>
      <c r="BD229" s="233"/>
      <c r="BE229" s="233"/>
      <c r="BF229" s="233"/>
      <c r="BG229" s="233"/>
      <c r="BH229" s="233"/>
      <c r="BI229" s="233"/>
      <c r="BJ229" s="154"/>
      <c r="BK229" s="154"/>
      <c r="BL229" s="155"/>
      <c r="BM229" s="184"/>
      <c r="BN229" s="224"/>
      <c r="BO229" s="146"/>
      <c r="BP229" s="184"/>
      <c r="BQ229" s="146"/>
      <c r="BR229" s="146"/>
      <c r="BS229" s="146"/>
      <c r="BT229" s="154"/>
      <c r="BU229" s="155"/>
      <c r="BV229" s="156"/>
      <c r="BW229" s="154"/>
      <c r="BX229" s="154"/>
      <c r="BY229" s="155"/>
      <c r="BZ229" s="155"/>
      <c r="CA229" s="155"/>
      <c r="CB229" s="155"/>
      <c r="CC229" s="154"/>
      <c r="CD229" s="155"/>
      <c r="CE229" s="156"/>
      <c r="CF229" s="154"/>
      <c r="CG229" s="154"/>
      <c r="CH229" s="155"/>
      <c r="CI229" s="155"/>
      <c r="CJ229" s="155"/>
      <c r="CK229" s="155"/>
      <c r="CL229" s="154"/>
      <c r="CM229" s="155"/>
      <c r="CN229" s="156"/>
      <c r="CO229" s="154"/>
      <c r="CP229" s="154"/>
      <c r="CQ229" s="155"/>
      <c r="CR229" s="155"/>
      <c r="CS229" s="155"/>
      <c r="CT229" s="155"/>
    </row>
    <row r="230" spans="1:100" s="148" customFormat="1" ht="28" customHeight="1" thickBot="1">
      <c r="A230" s="1290"/>
      <c r="B230" s="1293"/>
      <c r="C230" s="1278"/>
      <c r="D230" s="1274"/>
      <c r="E230" s="1274"/>
      <c r="F230" s="1274"/>
      <c r="G230" s="1278"/>
      <c r="H230" s="1278"/>
      <c r="I230" s="1281"/>
      <c r="J230" s="1284"/>
      <c r="K230" s="1287"/>
      <c r="L230" s="388">
        <f>IF(NOT(ISERROR(MATCH(K230,_xlfn.ANCHORARRAY(F239),0))),J241&amp;"Por favor no seleccionar los criterios de impacto",K230)</f>
        <v>0</v>
      </c>
      <c r="M230" s="1281"/>
      <c r="N230" s="1284"/>
      <c r="O230" s="1281"/>
      <c r="P230" s="409"/>
      <c r="Q230" s="410"/>
      <c r="R230" s="149" t="str">
        <f t="shared" si="110"/>
        <v/>
      </c>
      <c r="S230" s="392"/>
      <c r="T230" s="392"/>
      <c r="U230" s="159" t="str">
        <f t="shared" si="111"/>
        <v/>
      </c>
      <c r="V230" s="392"/>
      <c r="W230" s="392"/>
      <c r="X230" s="392"/>
      <c r="Y230" s="162" t="str">
        <f>IFERROR(IF(AND(R229="Probabilidad",R230="Probabilidad"),(AA229-(+AA229*U230)),IF(R230="Probabilidad",(J229-(+J229*U230)),IF(R230="Impacto",AA229,""))),"")</f>
        <v/>
      </c>
      <c r="Z230" s="158" t="str">
        <f t="shared" si="112"/>
        <v/>
      </c>
      <c r="AA230" s="159" t="str">
        <f t="shared" si="113"/>
        <v/>
      </c>
      <c r="AB230" s="158" t="str">
        <f t="shared" si="114"/>
        <v/>
      </c>
      <c r="AC230" s="159" t="str">
        <f>IFERROR(IF(AND(R229="Impacto",R230="Impacto"),(AC229-(+AC229*U230)),IF(AND(R229="Probabilidad",R230="Impacto"),(AC228-(+AC228*U230)),IF(R230="Probabilidad",AC229,""))),"")</f>
        <v/>
      </c>
      <c r="AD230" s="158" t="str">
        <f t="shared" si="115"/>
        <v/>
      </c>
      <c r="AE230" s="1272"/>
      <c r="AF230" s="154"/>
      <c r="AG230" s="155"/>
      <c r="AH230" s="233"/>
      <c r="AI230" s="233"/>
      <c r="AJ230" s="233"/>
      <c r="AK230" s="233"/>
      <c r="AL230" s="233"/>
      <c r="AM230" s="233"/>
      <c r="AN230" s="154"/>
      <c r="AO230" s="154"/>
      <c r="AP230" s="155"/>
      <c r="AQ230" s="163"/>
      <c r="AR230" s="155"/>
      <c r="AS230" s="233"/>
      <c r="AT230" s="233"/>
      <c r="AU230" s="233"/>
      <c r="AV230" s="233"/>
      <c r="AW230" s="233"/>
      <c r="AX230" s="233"/>
      <c r="AY230" s="154"/>
      <c r="AZ230" s="154"/>
      <c r="BA230" s="155"/>
      <c r="BB230" s="154"/>
      <c r="BC230" s="155"/>
      <c r="BD230" s="233"/>
      <c r="BE230" s="233"/>
      <c r="BF230" s="233"/>
      <c r="BG230" s="233"/>
      <c r="BH230" s="233"/>
      <c r="BI230" s="233"/>
      <c r="BJ230" s="154"/>
      <c r="BK230" s="154"/>
      <c r="BL230" s="155"/>
      <c r="BM230" s="184"/>
      <c r="BN230" s="224"/>
      <c r="BO230" s="146"/>
      <c r="BP230" s="184"/>
      <c r="BQ230" s="146"/>
      <c r="BR230" s="146"/>
      <c r="BS230" s="146"/>
      <c r="BT230" s="154"/>
      <c r="BU230" s="155"/>
      <c r="BV230" s="156"/>
      <c r="BW230" s="154"/>
      <c r="BX230" s="154"/>
      <c r="BY230" s="155"/>
      <c r="BZ230" s="155"/>
      <c r="CA230" s="155"/>
      <c r="CB230" s="155"/>
      <c r="CC230" s="154"/>
      <c r="CD230" s="155"/>
      <c r="CE230" s="156"/>
      <c r="CF230" s="154"/>
      <c r="CG230" s="154"/>
      <c r="CH230" s="155"/>
      <c r="CI230" s="155"/>
      <c r="CJ230" s="155"/>
      <c r="CK230" s="155"/>
      <c r="CL230" s="154"/>
      <c r="CM230" s="155"/>
      <c r="CN230" s="156"/>
      <c r="CO230" s="154"/>
      <c r="CP230" s="154"/>
      <c r="CQ230" s="155"/>
      <c r="CR230" s="155"/>
      <c r="CS230" s="155"/>
      <c r="CT230" s="155"/>
    </row>
    <row r="231" spans="1:100" s="400" customFormat="1" ht="160" customHeight="1">
      <c r="A231" s="1288">
        <v>23</v>
      </c>
      <c r="B231" s="1291" t="s">
        <v>158</v>
      </c>
      <c r="C231" s="1276" t="s">
        <v>281</v>
      </c>
      <c r="D231" s="1273" t="s">
        <v>1258</v>
      </c>
      <c r="E231" s="1273" t="s">
        <v>1259</v>
      </c>
      <c r="F231" s="1273" t="s">
        <v>1260</v>
      </c>
      <c r="G231" s="1276" t="s">
        <v>286</v>
      </c>
      <c r="H231" s="1276">
        <v>252</v>
      </c>
      <c r="I231" s="1279" t="str">
        <f>IF(H231&lt;=0,"",IF(H231&lt;=2,"Muy Baja",IF(H231&lt;=24,"Baja",IF(H231&lt;=500,"Media",IF(H231&lt;=5000,"Alta","Muy Alta")))))</f>
        <v>Media</v>
      </c>
      <c r="J231" s="1282">
        <f>IF(I231="","",IF(I231="Muy Baja",0.2,IF(I231="Baja",0.4,IF(I231="Media",0.6,IF(I231="Alta",0.8,IF(I231="Muy Alta",1,))))))</f>
        <v>0.6</v>
      </c>
      <c r="K231" s="1285" t="s">
        <v>306</v>
      </c>
      <c r="L231" s="387" t="str">
        <f>IF(NOT(ISERROR(MATCH(K231,'[3]Tabla Impacto'!$B$221:$B$223,0))),'[3]Tabla Impacto'!$F$223&amp;"Por favor no seleccionar los criterios de impacto(Afectación Económica o presupuestal y Pérdida Reputacional)",K231)</f>
        <v xml:space="preserve">     Entre 100 y 500 SMLMV </v>
      </c>
      <c r="M231" s="1279" t="str">
        <f>IF(OR(K231='Tabla Impacto'!$C$11,K231='Tabla Impacto'!$D$11),"Leve",IF(OR(K231='Tabla Impacto'!$C$12,K231='Tabla Impacto'!$D$12),"Menor",IF(OR(K231='Tabla Impacto'!$C$13,K231='Tabla Impacto'!$D$13),"Moderado",IF(OR(K231='Tabla Impacto'!$C$14,K231='Tabla Impacto'!$D$14),"Mayor",IF(OR(K231='Tabla Impacto'!$C$15,K231='Tabla Impacto'!$D$15),"Catastrófico","")))))</f>
        <v>Mayor</v>
      </c>
      <c r="N231" s="1282">
        <f>IF(M231="","",IF(M231="Leve",0.2,IF(M231="Menor",0.4,IF(M231="Moderado",0.6,IF(M231="Mayor",0.8,IF(M231="Catastrófico",1,))))))</f>
        <v>0.8</v>
      </c>
      <c r="O231" s="1279" t="str">
        <f>IF(OR(AND(I231="Muy Baja",M231="Leve"),AND(I231="Muy Baja",M231="Menor"),AND(I231="Baja",M231="Leve")),"Bajo",IF(OR(AND(I231="Muy baja",M231="Moderado"),AND(I231="Baja",M231="Menor"),AND(I231="Baja",M231="Moderado"),AND(I231="Media",M231="Leve"),AND(I231="Media",M231="Menor"),AND(I231="Media",M231="Moderado"),AND(I231="Alta",M231="Leve"),AND(I231="Alta",M231="Menor")),"Moderado",IF(OR(AND(I231="Muy Baja",M231="Mayor"),AND(I231="Baja",M231="Mayor"),AND(I231="Media",M231="Mayor"),AND(I231="Alta",M231="Moderado"),AND(I231="Alta",M231="Mayor"),AND(I231="Muy Alta",M231="Leve"),AND(I231="Muy Alta",M231="Menor"),AND(I231="Muy Alta",M231="Moderado"),AND(I231="Muy Alta",M231="Mayor")),"Alto",IF(OR(AND(I231="Muy Baja",M231="Catastrófico"),AND(I231="Baja",M231="Catastrófico"),AND(I231="Media",M231="Catastrófico"),AND(I231="Alta",M231="Catastrófico"),AND(I231="Muy Alta",M231="Catastrófico")),"Extremo",""))))</f>
        <v>Alto</v>
      </c>
      <c r="P231" s="395">
        <v>1</v>
      </c>
      <c r="Q231" s="396" t="s">
        <v>1271</v>
      </c>
      <c r="R231" s="152" t="str">
        <f t="shared" si="110"/>
        <v>Probabilidad</v>
      </c>
      <c r="S231" s="397" t="s">
        <v>145</v>
      </c>
      <c r="T231" s="397" t="s">
        <v>316</v>
      </c>
      <c r="U231" s="272" t="str">
        <f t="shared" si="111"/>
        <v>30%</v>
      </c>
      <c r="V231" s="397" t="s">
        <v>317</v>
      </c>
      <c r="W231" s="397" t="s">
        <v>318</v>
      </c>
      <c r="X231" s="397" t="s">
        <v>319</v>
      </c>
      <c r="Y231" s="398">
        <f>IFERROR(IF(R231="Probabilidad",(J231-(+J231*U231)),IF(R231="Impacto",J231,"")),"")</f>
        <v>0.42</v>
      </c>
      <c r="Z231" s="399" t="str">
        <f t="shared" si="112"/>
        <v>Media</v>
      </c>
      <c r="AA231" s="272">
        <f t="shared" si="113"/>
        <v>0.42</v>
      </c>
      <c r="AB231" s="399" t="str">
        <f t="shared" si="114"/>
        <v>Mayor</v>
      </c>
      <c r="AC231" s="272">
        <f>IFERROR(IF(R231="Impacto",(N231-(+N231*U231)),IF(R231="Probabilidad",N231,"")),"")</f>
        <v>0.8</v>
      </c>
      <c r="AD231" s="399" t="str">
        <f t="shared" si="115"/>
        <v>Alto</v>
      </c>
      <c r="AE231" s="1270" t="s">
        <v>345</v>
      </c>
      <c r="AF231" s="825" t="s">
        <v>2871</v>
      </c>
      <c r="AG231" s="843" t="s">
        <v>2872</v>
      </c>
      <c r="AH231" s="233"/>
      <c r="AI231" s="233" t="s">
        <v>2343</v>
      </c>
      <c r="AJ231" s="844" t="s">
        <v>491</v>
      </c>
      <c r="AK231" s="233"/>
      <c r="AL231" s="233" t="s">
        <v>2343</v>
      </c>
      <c r="AM231" s="233" t="s">
        <v>491</v>
      </c>
      <c r="AN231" s="141"/>
      <c r="AO231" s="141"/>
      <c r="AP231" s="142"/>
      <c r="AQ231" s="241" t="s">
        <v>3779</v>
      </c>
      <c r="AR231" s="1031" t="s">
        <v>3780</v>
      </c>
      <c r="AS231" s="827"/>
      <c r="AT231" s="827" t="s">
        <v>2343</v>
      </c>
      <c r="AU231" s="827" t="s">
        <v>491</v>
      </c>
      <c r="AV231" s="827"/>
      <c r="AW231" s="827" t="s">
        <v>2343</v>
      </c>
      <c r="AX231" s="827" t="s">
        <v>491</v>
      </c>
      <c r="AY231" s="141"/>
      <c r="AZ231" s="141"/>
      <c r="BA231" s="142"/>
      <c r="BB231" s="141"/>
      <c r="BC231" s="142"/>
      <c r="BD231" s="233"/>
      <c r="BE231" s="233"/>
      <c r="BF231" s="233"/>
      <c r="BG231" s="233"/>
      <c r="BH231" s="233"/>
      <c r="BI231" s="233"/>
      <c r="BJ231" s="141"/>
      <c r="BK231" s="141"/>
      <c r="BL231" s="142"/>
      <c r="BM231" s="274" t="s">
        <v>1278</v>
      </c>
      <c r="BN231" s="380" t="s">
        <v>1279</v>
      </c>
      <c r="BO231" s="371" t="s">
        <v>1280</v>
      </c>
      <c r="BP231" s="371" t="s">
        <v>1281</v>
      </c>
      <c r="BQ231" s="407">
        <v>44927</v>
      </c>
      <c r="BR231" s="407">
        <v>45260</v>
      </c>
      <c r="BS231" s="374">
        <v>12</v>
      </c>
      <c r="BT231" s="758" t="s">
        <v>2868</v>
      </c>
      <c r="BU231" s="756" t="s">
        <v>3015</v>
      </c>
      <c r="BV231" s="736" t="s">
        <v>2874</v>
      </c>
      <c r="BW231" s="141"/>
      <c r="BX231" s="141"/>
      <c r="BY231" s="142"/>
      <c r="BZ231" s="142"/>
      <c r="CA231" s="142"/>
      <c r="CB231" s="142"/>
      <c r="CC231" s="790" t="s">
        <v>3782</v>
      </c>
      <c r="CD231" s="142" t="s">
        <v>3837</v>
      </c>
      <c r="CE231" s="736" t="s">
        <v>3840</v>
      </c>
      <c r="CF231" s="141"/>
      <c r="CG231" s="141"/>
      <c r="CH231" s="142"/>
      <c r="CI231" s="142"/>
      <c r="CJ231" s="142"/>
      <c r="CK231" s="142"/>
      <c r="CL231" s="141"/>
      <c r="CM231" s="142"/>
      <c r="CN231" s="143"/>
      <c r="CO231" s="141"/>
      <c r="CP231" s="141"/>
      <c r="CQ231" s="142"/>
      <c r="CR231" s="142"/>
      <c r="CS231" s="142"/>
      <c r="CT231" s="142"/>
      <c r="CU231" s="408"/>
      <c r="CV231" s="408"/>
    </row>
    <row r="232" spans="1:100" s="148" customFormat="1" ht="160" customHeight="1">
      <c r="A232" s="1289"/>
      <c r="B232" s="1292"/>
      <c r="C232" s="1277"/>
      <c r="D232" s="1274"/>
      <c r="E232" s="1274"/>
      <c r="F232" s="1274"/>
      <c r="G232" s="1277"/>
      <c r="H232" s="1277"/>
      <c r="I232" s="1280"/>
      <c r="J232" s="1283"/>
      <c r="K232" s="1286"/>
      <c r="L232" s="388">
        <f>IF(NOT(ISERROR(MATCH(K232,_xlfn.ANCHORARRAY(F241),0))),J243&amp;"Por favor no seleccionar los criterios de impacto",K232)</f>
        <v>0</v>
      </c>
      <c r="M232" s="1280"/>
      <c r="N232" s="1283"/>
      <c r="O232" s="1280"/>
      <c r="P232" s="371">
        <v>2</v>
      </c>
      <c r="Q232" s="274" t="s">
        <v>1272</v>
      </c>
      <c r="R232" s="139" t="str">
        <f t="shared" si="110"/>
        <v>Impacto</v>
      </c>
      <c r="S232" s="97" t="s">
        <v>327</v>
      </c>
      <c r="T232" s="97" t="s">
        <v>316</v>
      </c>
      <c r="U232" s="189" t="str">
        <f t="shared" si="111"/>
        <v>25%</v>
      </c>
      <c r="V232" s="97" t="s">
        <v>317</v>
      </c>
      <c r="W232" s="97" t="s">
        <v>318</v>
      </c>
      <c r="X232" s="97" t="s">
        <v>319</v>
      </c>
      <c r="Y232" s="140">
        <f>IFERROR(IF(AND(R231="Probabilidad",R232="Probabilidad"),(AA231-(+AA231*U232)),IF(R232="Probabilidad",(J231-(+J231*U232)),IF(R232="Impacto",AA231,""))),"")</f>
        <v>0.42</v>
      </c>
      <c r="Z232" s="113" t="str">
        <f t="shared" si="112"/>
        <v>Media</v>
      </c>
      <c r="AA232" s="189">
        <f t="shared" si="113"/>
        <v>0.42</v>
      </c>
      <c r="AB232" s="113" t="str">
        <f t="shared" si="114"/>
        <v>Mayor</v>
      </c>
      <c r="AC232" s="189">
        <f>IFERROR(IF(AND(R231="Impacto",R232="Impacto"),(AC231-(+AC231*U232)),IF(R232="Impacto",($N$141-(+$N$141*U232)),IF(R232="Probabilidad",AC231,""))),"")</f>
        <v>0.75</v>
      </c>
      <c r="AD232" s="113" t="str">
        <f t="shared" si="115"/>
        <v>Alto</v>
      </c>
      <c r="AE232" s="1271"/>
      <c r="AF232" s="825" t="s">
        <v>2871</v>
      </c>
      <c r="AG232" s="843" t="s">
        <v>2873</v>
      </c>
      <c r="AH232" s="233"/>
      <c r="AI232" s="233" t="s">
        <v>2343</v>
      </c>
      <c r="AJ232" s="844" t="s">
        <v>491</v>
      </c>
      <c r="AK232" s="233"/>
      <c r="AL232" s="233"/>
      <c r="AM232" s="233"/>
      <c r="AN232" s="154"/>
      <c r="AO232" s="154"/>
      <c r="AP232" s="155"/>
      <c r="AQ232" s="241" t="s">
        <v>3779</v>
      </c>
      <c r="AR232" s="1031" t="s">
        <v>3781</v>
      </c>
      <c r="AS232" s="827"/>
      <c r="AT232" s="827" t="s">
        <v>2343</v>
      </c>
      <c r="AU232" s="827" t="s">
        <v>491</v>
      </c>
      <c r="AV232" s="827"/>
      <c r="AW232" s="827" t="s">
        <v>2343</v>
      </c>
      <c r="AX232" s="827" t="s">
        <v>491</v>
      </c>
      <c r="AY232" s="154"/>
      <c r="AZ232" s="154"/>
      <c r="BA232" s="155"/>
      <c r="BB232" s="154"/>
      <c r="BC232" s="155"/>
      <c r="BD232" s="233"/>
      <c r="BE232" s="233"/>
      <c r="BF232" s="233"/>
      <c r="BG232" s="233"/>
      <c r="BH232" s="233"/>
      <c r="BI232" s="233"/>
      <c r="BJ232" s="154"/>
      <c r="BK232" s="154"/>
      <c r="BL232" s="155"/>
      <c r="BM232" s="274" t="s">
        <v>1282</v>
      </c>
      <c r="BN232" s="372">
        <v>0.4</v>
      </c>
      <c r="BO232" s="371" t="s">
        <v>1283</v>
      </c>
      <c r="BP232" s="371" t="s">
        <v>1284</v>
      </c>
      <c r="BQ232" s="407">
        <v>44927</v>
      </c>
      <c r="BR232" s="407">
        <v>45260</v>
      </c>
      <c r="BS232" s="371">
        <v>6</v>
      </c>
      <c r="BT232" s="758" t="s">
        <v>2868</v>
      </c>
      <c r="BU232" s="843" t="s">
        <v>2875</v>
      </c>
      <c r="BV232" s="845" t="s">
        <v>2876</v>
      </c>
      <c r="BW232" s="154"/>
      <c r="BX232" s="154"/>
      <c r="BY232" s="155"/>
      <c r="BZ232" s="155"/>
      <c r="CA232" s="155"/>
      <c r="CB232" s="155"/>
      <c r="CC232" s="790" t="s">
        <v>3782</v>
      </c>
      <c r="CD232" s="142" t="s">
        <v>3838</v>
      </c>
      <c r="CE232" s="736" t="s">
        <v>3841</v>
      </c>
      <c r="CF232" s="154"/>
      <c r="CG232" s="154"/>
      <c r="CH232" s="155"/>
      <c r="CI232" s="155"/>
      <c r="CJ232" s="155"/>
      <c r="CK232" s="155"/>
      <c r="CL232" s="154"/>
      <c r="CM232" s="155"/>
      <c r="CN232" s="156"/>
      <c r="CO232" s="154"/>
      <c r="CP232" s="154"/>
      <c r="CQ232" s="155"/>
      <c r="CR232" s="155"/>
      <c r="CS232" s="155"/>
      <c r="CT232" s="155"/>
    </row>
    <row r="233" spans="1:100" s="148" customFormat="1" ht="160" customHeight="1">
      <c r="A233" s="1289"/>
      <c r="B233" s="1292"/>
      <c r="C233" s="1277"/>
      <c r="D233" s="1274"/>
      <c r="E233" s="1274"/>
      <c r="F233" s="1274"/>
      <c r="G233" s="1277"/>
      <c r="H233" s="1277"/>
      <c r="I233" s="1280"/>
      <c r="J233" s="1283"/>
      <c r="K233" s="1286"/>
      <c r="L233" s="388">
        <f>IF(NOT(ISERROR(MATCH(K233,_xlfn.ANCHORARRAY(F242),0))),J244&amp;"Por favor no seleccionar los criterios de impacto",K233)</f>
        <v>0</v>
      </c>
      <c r="M233" s="1280"/>
      <c r="N233" s="1283"/>
      <c r="O233" s="1280"/>
      <c r="P233" s="371"/>
      <c r="Q233" s="274"/>
      <c r="R233" s="139" t="str">
        <f t="shared" si="110"/>
        <v/>
      </c>
      <c r="S233" s="97"/>
      <c r="T233" s="97"/>
      <c r="U233" s="189" t="str">
        <f t="shared" si="111"/>
        <v/>
      </c>
      <c r="V233" s="97"/>
      <c r="W233" s="97"/>
      <c r="X233" s="97"/>
      <c r="Y233" s="140" t="str">
        <f>IFERROR(IF(AND(R232="Probabilidad",R233="Probabilidad"),(AA232-(+AA232*U233)),IF(R233="Probabilidad",(J232-(+J232*U233)),IF(R233="Impacto",AA232,""))),"")</f>
        <v/>
      </c>
      <c r="Z233" s="113" t="str">
        <f t="shared" si="112"/>
        <v/>
      </c>
      <c r="AA233" s="189" t="str">
        <f t="shared" si="113"/>
        <v/>
      </c>
      <c r="AB233" s="113" t="str">
        <f t="shared" si="114"/>
        <v/>
      </c>
      <c r="AC233" s="189" t="str">
        <f>IFERROR(IF(AND(R232="Impacto",R233="Impacto"),(AC232-(+AC232*U233)),IF(AND(R232="Probabilidad",R233="Impacto"),(AC231-(+AC231*U233)),IF(R233="Probabilidad",AC232,""))),"")</f>
        <v/>
      </c>
      <c r="AD233" s="113" t="str">
        <f t="shared" si="115"/>
        <v/>
      </c>
      <c r="AE233" s="1271"/>
      <c r="AF233" s="154"/>
      <c r="AG233" s="155"/>
      <c r="AH233" s="233"/>
      <c r="AI233" s="233"/>
      <c r="AJ233" s="233"/>
      <c r="AK233" s="233"/>
      <c r="AL233" s="233"/>
      <c r="AM233" s="233"/>
      <c r="AN233" s="154"/>
      <c r="AO233" s="154"/>
      <c r="AP233" s="155"/>
      <c r="AQ233" s="163"/>
      <c r="AR233" s="155"/>
      <c r="AS233" s="233"/>
      <c r="AT233" s="233"/>
      <c r="AU233" s="233"/>
      <c r="AV233" s="233"/>
      <c r="AW233" s="233"/>
      <c r="AX233" s="233"/>
      <c r="AY233" s="154"/>
      <c r="AZ233" s="154"/>
      <c r="BA233" s="155"/>
      <c r="BB233" s="154"/>
      <c r="BC233" s="155"/>
      <c r="BD233" s="233"/>
      <c r="BE233" s="233"/>
      <c r="BF233" s="233"/>
      <c r="BG233" s="233"/>
      <c r="BH233" s="233"/>
      <c r="BI233" s="233"/>
      <c r="BJ233" s="154"/>
      <c r="BK233" s="154"/>
      <c r="BL233" s="155"/>
      <c r="BM233" s="274" t="s">
        <v>1285</v>
      </c>
      <c r="BN233" s="372">
        <v>0.1</v>
      </c>
      <c r="BO233" s="371" t="s">
        <v>1286</v>
      </c>
      <c r="BP233" s="371" t="s">
        <v>1277</v>
      </c>
      <c r="BQ233" s="407">
        <v>44927</v>
      </c>
      <c r="BR233" s="407">
        <v>45260</v>
      </c>
      <c r="BS233" s="374">
        <v>1</v>
      </c>
      <c r="BT233" s="758" t="s">
        <v>2877</v>
      </c>
      <c r="BU233" s="843" t="s">
        <v>2878</v>
      </c>
      <c r="BV233" s="792" t="s">
        <v>2879</v>
      </c>
      <c r="BW233" s="154"/>
      <c r="BX233" s="154"/>
      <c r="BY233" s="155"/>
      <c r="BZ233" s="155"/>
      <c r="CA233" s="155"/>
      <c r="CB233" s="155"/>
      <c r="CC233" s="790" t="s">
        <v>3782</v>
      </c>
      <c r="CD233" s="142" t="s">
        <v>3839</v>
      </c>
      <c r="CE233" s="736" t="s">
        <v>3842</v>
      </c>
      <c r="CF233" s="154"/>
      <c r="CG233" s="154"/>
      <c r="CH233" s="155"/>
      <c r="CI233" s="155"/>
      <c r="CJ233" s="155"/>
      <c r="CK233" s="155"/>
      <c r="CL233" s="154"/>
      <c r="CM233" s="155"/>
      <c r="CN233" s="156"/>
      <c r="CO233" s="154"/>
      <c r="CP233" s="154"/>
      <c r="CQ233" s="155"/>
      <c r="CR233" s="155"/>
      <c r="CS233" s="155"/>
      <c r="CT233" s="155"/>
    </row>
    <row r="234" spans="1:100" s="148" customFormat="1" ht="31" customHeight="1">
      <c r="A234" s="1289"/>
      <c r="B234" s="1292"/>
      <c r="C234" s="1277"/>
      <c r="D234" s="1274"/>
      <c r="E234" s="1274"/>
      <c r="F234" s="1274"/>
      <c r="G234" s="1277"/>
      <c r="H234" s="1277"/>
      <c r="I234" s="1280"/>
      <c r="J234" s="1283"/>
      <c r="K234" s="1286"/>
      <c r="L234" s="388">
        <f>IF(NOT(ISERROR(MATCH(K234,_xlfn.ANCHORARRAY(F243),0))),J245&amp;"Por favor no seleccionar los criterios de impacto",K234)</f>
        <v>0</v>
      </c>
      <c r="M234" s="1280"/>
      <c r="N234" s="1283"/>
      <c r="O234" s="1280"/>
      <c r="P234" s="371"/>
      <c r="Q234" s="274"/>
      <c r="R234" s="139" t="str">
        <f t="shared" si="110"/>
        <v/>
      </c>
      <c r="S234" s="97"/>
      <c r="T234" s="97"/>
      <c r="U234" s="189" t="str">
        <f t="shared" si="111"/>
        <v/>
      </c>
      <c r="V234" s="97"/>
      <c r="W234" s="97"/>
      <c r="X234" s="97"/>
      <c r="Y234" s="140" t="str">
        <f>IFERROR(IF(AND(R233="Probabilidad",R234="Probabilidad"),(AA233-(+AA233*U234)),IF(R234="Probabilidad",(J233-(+J233*U234)),IF(R234="Impacto",AA233,""))),"")</f>
        <v/>
      </c>
      <c r="Z234" s="113" t="str">
        <f t="shared" si="112"/>
        <v/>
      </c>
      <c r="AA234" s="189" t="str">
        <f t="shared" si="113"/>
        <v/>
      </c>
      <c r="AB234" s="113" t="str">
        <f t="shared" si="114"/>
        <v/>
      </c>
      <c r="AC234" s="189" t="str">
        <f>IFERROR(IF(AND(R233="Impacto",R234="Impacto"),(AC233-(+AC233*U234)),IF(AND(R233="Probabilidad",R234="Impacto"),(AC232-(+AC232*U234)),IF(R234="Probabilidad",AC233,""))),"")</f>
        <v/>
      </c>
      <c r="AD234" s="113" t="str">
        <f t="shared" si="115"/>
        <v/>
      </c>
      <c r="AE234" s="1271"/>
      <c r="AF234" s="154"/>
      <c r="AG234" s="155"/>
      <c r="AH234" s="233"/>
      <c r="AI234" s="233"/>
      <c r="AJ234" s="233"/>
      <c r="AK234" s="233"/>
      <c r="AL234" s="233"/>
      <c r="AM234" s="233"/>
      <c r="AN234" s="154"/>
      <c r="AO234" s="154"/>
      <c r="AP234" s="155"/>
      <c r="AQ234" s="163"/>
      <c r="AR234" s="155"/>
      <c r="AS234" s="233"/>
      <c r="AT234" s="233"/>
      <c r="AU234" s="233"/>
      <c r="AV234" s="233"/>
      <c r="AW234" s="233"/>
      <c r="AX234" s="233"/>
      <c r="AY234" s="154"/>
      <c r="AZ234" s="154"/>
      <c r="BA234" s="155"/>
      <c r="BB234" s="154"/>
      <c r="BC234" s="155"/>
      <c r="BD234" s="233"/>
      <c r="BE234" s="233"/>
      <c r="BF234" s="233"/>
      <c r="BG234" s="233"/>
      <c r="BH234" s="233"/>
      <c r="BI234" s="233"/>
      <c r="BJ234" s="154"/>
      <c r="BK234" s="154"/>
      <c r="BL234" s="155"/>
      <c r="BM234" s="184"/>
      <c r="BN234" s="224"/>
      <c r="BO234" s="146"/>
      <c r="BP234" s="184"/>
      <c r="BQ234" s="146"/>
      <c r="BR234" s="146"/>
      <c r="BS234" s="146"/>
      <c r="BT234" s="154"/>
      <c r="BU234" s="155"/>
      <c r="BV234" s="156"/>
      <c r="BW234" s="154"/>
      <c r="BX234" s="154"/>
      <c r="BY234" s="155"/>
      <c r="BZ234" s="155"/>
      <c r="CA234" s="155"/>
      <c r="CB234" s="155"/>
      <c r="CC234" s="154"/>
      <c r="CD234" s="155"/>
      <c r="CE234" s="156"/>
      <c r="CF234" s="154"/>
      <c r="CG234" s="154"/>
      <c r="CH234" s="155"/>
      <c r="CI234" s="155"/>
      <c r="CJ234" s="155"/>
      <c r="CK234" s="155"/>
      <c r="CL234" s="154"/>
      <c r="CM234" s="155"/>
      <c r="CN234" s="156"/>
      <c r="CO234" s="154"/>
      <c r="CP234" s="154"/>
      <c r="CQ234" s="155"/>
      <c r="CR234" s="155"/>
      <c r="CS234" s="155"/>
      <c r="CT234" s="155"/>
    </row>
    <row r="235" spans="1:100" s="148" customFormat="1" ht="31" customHeight="1">
      <c r="A235" s="1289"/>
      <c r="B235" s="1292"/>
      <c r="C235" s="1277"/>
      <c r="D235" s="1274"/>
      <c r="E235" s="1274"/>
      <c r="F235" s="1274"/>
      <c r="G235" s="1277"/>
      <c r="H235" s="1277"/>
      <c r="I235" s="1280"/>
      <c r="J235" s="1283"/>
      <c r="K235" s="1286"/>
      <c r="L235" s="388">
        <f>IF(NOT(ISERROR(MATCH(K235,_xlfn.ANCHORARRAY(F244),0))),J246&amp;"Por favor no seleccionar los criterios de impacto",K235)</f>
        <v>0</v>
      </c>
      <c r="M235" s="1280"/>
      <c r="N235" s="1283"/>
      <c r="O235" s="1280"/>
      <c r="P235" s="371"/>
      <c r="Q235" s="274"/>
      <c r="R235" s="139" t="str">
        <f t="shared" si="110"/>
        <v/>
      </c>
      <c r="S235" s="97"/>
      <c r="T235" s="97"/>
      <c r="U235" s="189" t="str">
        <f t="shared" si="111"/>
        <v/>
      </c>
      <c r="V235" s="97"/>
      <c r="W235" s="97"/>
      <c r="X235" s="97"/>
      <c r="Y235" s="140" t="str">
        <f>IFERROR(IF(AND(R234="Probabilidad",R235="Probabilidad"),(AA234-(+AA234*U235)),IF(R235="Probabilidad",(J234-(+J234*U235)),IF(R235="Impacto",AA234,""))),"")</f>
        <v/>
      </c>
      <c r="Z235" s="113" t="str">
        <f t="shared" si="112"/>
        <v/>
      </c>
      <c r="AA235" s="189" t="str">
        <f t="shared" si="113"/>
        <v/>
      </c>
      <c r="AB235" s="113" t="str">
        <f t="shared" si="114"/>
        <v/>
      </c>
      <c r="AC235" s="189" t="str">
        <f>IFERROR(IF(AND(R234="Impacto",R235="Impacto"),(AC234-(+AC234*U235)),IF(AND(R234="Probabilidad",R235="Impacto"),(AC233-(+AC233*U235)),IF(R235="Probabilidad",AC234,""))),"")</f>
        <v/>
      </c>
      <c r="AD235" s="113" t="str">
        <f t="shared" si="115"/>
        <v/>
      </c>
      <c r="AE235" s="1271"/>
      <c r="AF235" s="154"/>
      <c r="AG235" s="155"/>
      <c r="AH235" s="233"/>
      <c r="AI235" s="233"/>
      <c r="AJ235" s="233"/>
      <c r="AK235" s="233"/>
      <c r="AL235" s="233"/>
      <c r="AM235" s="233"/>
      <c r="AN235" s="154"/>
      <c r="AO235" s="154"/>
      <c r="AP235" s="155"/>
      <c r="AQ235" s="163"/>
      <c r="AR235" s="155"/>
      <c r="AS235" s="233"/>
      <c r="AT235" s="233"/>
      <c r="AU235" s="233"/>
      <c r="AV235" s="233"/>
      <c r="AW235" s="233"/>
      <c r="AX235" s="233"/>
      <c r="AY235" s="154"/>
      <c r="AZ235" s="154"/>
      <c r="BA235" s="155"/>
      <c r="BB235" s="154"/>
      <c r="BC235" s="155"/>
      <c r="BD235" s="233"/>
      <c r="BE235" s="233"/>
      <c r="BF235" s="233"/>
      <c r="BG235" s="233"/>
      <c r="BH235" s="233"/>
      <c r="BI235" s="233"/>
      <c r="BJ235" s="154"/>
      <c r="BK235" s="154"/>
      <c r="BL235" s="155"/>
      <c r="BM235" s="184"/>
      <c r="BN235" s="224"/>
      <c r="BO235" s="146"/>
      <c r="BP235" s="184"/>
      <c r="BQ235" s="146"/>
      <c r="BR235" s="146"/>
      <c r="BS235" s="146"/>
      <c r="BT235" s="154"/>
      <c r="BU235" s="155"/>
      <c r="BV235" s="156"/>
      <c r="BW235" s="154"/>
      <c r="BX235" s="154"/>
      <c r="BY235" s="155"/>
      <c r="BZ235" s="155"/>
      <c r="CA235" s="155"/>
      <c r="CB235" s="155"/>
      <c r="CC235" s="154"/>
      <c r="CD235" s="155"/>
      <c r="CE235" s="156"/>
      <c r="CF235" s="154"/>
      <c r="CG235" s="154"/>
      <c r="CH235" s="155"/>
      <c r="CI235" s="155"/>
      <c r="CJ235" s="155"/>
      <c r="CK235" s="155"/>
      <c r="CL235" s="154"/>
      <c r="CM235" s="155"/>
      <c r="CN235" s="156"/>
      <c r="CO235" s="154"/>
      <c r="CP235" s="154"/>
      <c r="CQ235" s="155"/>
      <c r="CR235" s="155"/>
      <c r="CS235" s="155"/>
      <c r="CT235" s="155"/>
    </row>
    <row r="236" spans="1:100" s="401" customFormat="1" ht="31" customHeight="1" thickBot="1">
      <c r="A236" s="1290"/>
      <c r="B236" s="1293"/>
      <c r="C236" s="1278"/>
      <c r="D236" s="1275"/>
      <c r="E236" s="1275"/>
      <c r="F236" s="1275"/>
      <c r="G236" s="1278"/>
      <c r="H236" s="1278"/>
      <c r="I236" s="1281"/>
      <c r="J236" s="1284"/>
      <c r="K236" s="1287"/>
      <c r="L236" s="389">
        <f>IF(NOT(ISERROR(MATCH(K236,_xlfn.ANCHORARRAY(F245),0))),J247&amp;"Por favor no seleccionar los criterios de impacto",K236)</f>
        <v>0</v>
      </c>
      <c r="M236" s="1281"/>
      <c r="N236" s="1284"/>
      <c r="O236" s="1281"/>
      <c r="P236" s="412"/>
      <c r="Q236" s="413"/>
      <c r="R236" s="153" t="str">
        <f t="shared" si="110"/>
        <v/>
      </c>
      <c r="S236" s="150"/>
      <c r="T236" s="150"/>
      <c r="U236" s="187" t="str">
        <f t="shared" si="111"/>
        <v/>
      </c>
      <c r="V236" s="150"/>
      <c r="W236" s="150"/>
      <c r="X236" s="150"/>
      <c r="Y236" s="151" t="str">
        <f>IFERROR(IF(AND(R235="Probabilidad",R236="Probabilidad"),(AA235-(+AA235*U236)),IF(R236="Probabilidad",(J235-(+J235*U236)),IF(R236="Impacto",AA235,""))),"")</f>
        <v/>
      </c>
      <c r="Z236" s="114" t="str">
        <f t="shared" si="112"/>
        <v/>
      </c>
      <c r="AA236" s="187" t="str">
        <f t="shared" si="113"/>
        <v/>
      </c>
      <c r="AB236" s="114" t="str">
        <f t="shared" si="114"/>
        <v/>
      </c>
      <c r="AC236" s="187" t="str">
        <f>IFERROR(IF(AND(R235="Impacto",R236="Impacto"),(AC235-(+AC235*U236)),IF(AND(R235="Probabilidad",R236="Impacto"),(AC234-(+AC234*U236)),IF(R236="Probabilidad",AC235,""))),"")</f>
        <v/>
      </c>
      <c r="AD236" s="114" t="str">
        <f t="shared" si="115"/>
        <v/>
      </c>
      <c r="AE236" s="1272"/>
      <c r="AF236" s="154"/>
      <c r="AG236" s="155"/>
      <c r="AH236" s="233"/>
      <c r="AI236" s="233"/>
      <c r="AJ236" s="233"/>
      <c r="AK236" s="233"/>
      <c r="AL236" s="233"/>
      <c r="AM236" s="233"/>
      <c r="AN236" s="154"/>
      <c r="AO236" s="154"/>
      <c r="AP236" s="155"/>
      <c r="AQ236" s="163"/>
      <c r="AR236" s="155"/>
      <c r="AS236" s="233"/>
      <c r="AT236" s="233"/>
      <c r="AU236" s="233"/>
      <c r="AV236" s="233"/>
      <c r="AW236" s="233"/>
      <c r="AX236" s="233"/>
      <c r="AY236" s="154"/>
      <c r="AZ236" s="154"/>
      <c r="BA236" s="155"/>
      <c r="BB236" s="154"/>
      <c r="BC236" s="155"/>
      <c r="BD236" s="233"/>
      <c r="BE236" s="233"/>
      <c r="BF236" s="233"/>
      <c r="BG236" s="233"/>
      <c r="BH236" s="233"/>
      <c r="BI236" s="233"/>
      <c r="BJ236" s="154"/>
      <c r="BK236" s="154"/>
      <c r="BL236" s="155"/>
      <c r="BM236" s="184"/>
      <c r="BN236" s="224"/>
      <c r="BO236" s="146"/>
      <c r="BP236" s="184"/>
      <c r="BQ236" s="146"/>
      <c r="BR236" s="146"/>
      <c r="BS236" s="146"/>
      <c r="BT236" s="154"/>
      <c r="BU236" s="155"/>
      <c r="BV236" s="156"/>
      <c r="BW236" s="154"/>
      <c r="BX236" s="154"/>
      <c r="BY236" s="155"/>
      <c r="BZ236" s="155"/>
      <c r="CA236" s="155"/>
      <c r="CB236" s="155"/>
      <c r="CC236" s="154"/>
      <c r="CD236" s="155"/>
      <c r="CE236" s="156"/>
      <c r="CF236" s="154"/>
      <c r="CG236" s="154"/>
      <c r="CH236" s="155"/>
      <c r="CI236" s="155"/>
      <c r="CJ236" s="155"/>
      <c r="CK236" s="155"/>
      <c r="CL236" s="154"/>
      <c r="CM236" s="155"/>
      <c r="CN236" s="156"/>
      <c r="CO236" s="154"/>
      <c r="CP236" s="154"/>
      <c r="CQ236" s="155"/>
      <c r="CR236" s="155"/>
      <c r="CS236" s="155"/>
      <c r="CT236" s="155"/>
    </row>
    <row r="237" spans="1:100" s="148" customFormat="1" ht="160" customHeight="1">
      <c r="A237" s="1288">
        <v>24</v>
      </c>
      <c r="B237" s="1291" t="s">
        <v>158</v>
      </c>
      <c r="C237" s="1276" t="s">
        <v>365</v>
      </c>
      <c r="D237" s="1314" t="s">
        <v>1261</v>
      </c>
      <c r="E237" s="1314" t="s">
        <v>1262</v>
      </c>
      <c r="F237" s="1314" t="s">
        <v>1263</v>
      </c>
      <c r="G237" s="1276" t="s">
        <v>286</v>
      </c>
      <c r="H237" s="1276">
        <v>500</v>
      </c>
      <c r="I237" s="1279" t="str">
        <f>IF(H237&lt;=0,"",IF(H237&lt;=2,"Muy Baja",IF(H237&lt;=24,"Baja",IF(H237&lt;=500,"Media",IF(H237&lt;=5000,"Alta","Muy Alta")))))</f>
        <v>Media</v>
      </c>
      <c r="J237" s="1282">
        <f>IF(I237="","",IF(I237="Muy Baja",0.2,IF(I237="Baja",0.4,IF(I237="Media",0.6,IF(I237="Alta",0.8,IF(I237="Muy Alta",1,))))))</f>
        <v>0.6</v>
      </c>
      <c r="K237" s="1285" t="s">
        <v>306</v>
      </c>
      <c r="L237" s="388" t="str">
        <f>IF(NOT(ISERROR(MATCH(K237,'[3]Tabla Impacto'!$B$221:$B$223,0))),'[3]Tabla Impacto'!$F$223&amp;"Por favor no seleccionar los criterios de impacto(Afectación Económica o presupuestal y Pérdida Reputacional)",K237)</f>
        <v xml:space="preserve">     Entre 100 y 500 SMLMV </v>
      </c>
      <c r="M237" s="1279" t="str">
        <f>IF(OR(K237='Tabla Impacto'!$C$11,K237='Tabla Impacto'!$D$11),"Leve",IF(OR(K237='Tabla Impacto'!$C$12,K237='Tabla Impacto'!$D$12),"Menor",IF(OR(K237='Tabla Impacto'!$C$13,K237='Tabla Impacto'!$D$13),"Moderado",IF(OR(K237='Tabla Impacto'!$C$14,K237='Tabla Impacto'!$D$14),"Mayor",IF(OR(K237='Tabla Impacto'!$C$15,K237='Tabla Impacto'!$D$15),"Catastrófico","")))))</f>
        <v>Mayor</v>
      </c>
      <c r="N237" s="1282">
        <f>IF(M237="","",IF(M237="Leve",0.2,IF(M237="Menor",0.4,IF(M237="Moderado",0.6,IF(M237="Mayor",0.8,IF(M237="Catastrófico",1,))))))</f>
        <v>0.8</v>
      </c>
      <c r="O237" s="1279" t="str">
        <f>IF(OR(AND(I237="Muy Baja",M237="Leve"),AND(I237="Muy Baja",M237="Menor"),AND(I237="Baja",M237="Leve")),"Bajo",IF(OR(AND(I237="Muy baja",M237="Moderado"),AND(I237="Baja",M237="Menor"),AND(I237="Baja",M237="Moderado"),AND(I237="Media",M237="Leve"),AND(I237="Media",M237="Menor"),AND(I237="Media",M237="Moderado"),AND(I237="Alta",M237="Leve"),AND(I237="Alta",M237="Menor")),"Moderado",IF(OR(AND(I237="Muy Baja",M237="Mayor"),AND(I237="Baja",M237="Mayor"),AND(I237="Media",M237="Mayor"),AND(I237="Alta",M237="Moderado"),AND(I237="Alta",M237="Mayor"),AND(I237="Muy Alta",M237="Leve"),AND(I237="Muy Alta",M237="Menor"),AND(I237="Muy Alta",M237="Moderado"),AND(I237="Muy Alta",M237="Mayor")),"Alto",IF(OR(AND(I237="Muy Baja",M237="Catastrófico"),AND(I237="Baja",M237="Catastrófico"),AND(I237="Media",M237="Catastrófico"),AND(I237="Alta",M237="Catastrófico"),AND(I237="Muy Alta",M237="Catastrófico")),"Extremo",""))))</f>
        <v>Alto</v>
      </c>
      <c r="P237" s="376">
        <v>1</v>
      </c>
      <c r="Q237" s="411" t="s">
        <v>2177</v>
      </c>
      <c r="R237" s="139" t="str">
        <f t="shared" si="110"/>
        <v>Probabilidad</v>
      </c>
      <c r="S237" s="97" t="s">
        <v>145</v>
      </c>
      <c r="T237" s="97" t="s">
        <v>316</v>
      </c>
      <c r="U237" s="189" t="str">
        <f t="shared" si="111"/>
        <v>30%</v>
      </c>
      <c r="V237" s="97" t="s">
        <v>317</v>
      </c>
      <c r="W237" s="97" t="s">
        <v>318</v>
      </c>
      <c r="X237" s="97" t="s">
        <v>319</v>
      </c>
      <c r="Y237" s="140">
        <f>IFERROR(IF(R237="Probabilidad",(J237-(+J237*U237)),IF(R237="Impacto",J237,"")),"")</f>
        <v>0.42</v>
      </c>
      <c r="Z237" s="113" t="str">
        <f t="shared" si="112"/>
        <v>Media</v>
      </c>
      <c r="AA237" s="189">
        <f t="shared" si="113"/>
        <v>0.42</v>
      </c>
      <c r="AB237" s="113" t="str">
        <f t="shared" si="114"/>
        <v>Mayor</v>
      </c>
      <c r="AC237" s="189">
        <f>IFERROR(IF(R237="Impacto",(N237-(+N237*U237)),IF(R237="Probabilidad",N237,"")),"")</f>
        <v>0.8</v>
      </c>
      <c r="AD237" s="113" t="str">
        <f t="shared" si="115"/>
        <v>Alto</v>
      </c>
      <c r="AE237" s="1270" t="s">
        <v>345</v>
      </c>
      <c r="AF237" s="758" t="s">
        <v>2880</v>
      </c>
      <c r="AG237" s="843" t="s">
        <v>2881</v>
      </c>
      <c r="AH237" s="233"/>
      <c r="AI237" s="846" t="s">
        <v>2882</v>
      </c>
      <c r="AJ237" s="847" t="s">
        <v>491</v>
      </c>
      <c r="AK237" s="848"/>
      <c r="AL237" s="846" t="s">
        <v>2882</v>
      </c>
      <c r="AM237" s="847" t="s">
        <v>491</v>
      </c>
      <c r="AN237" s="228" t="s">
        <v>2882</v>
      </c>
      <c r="AO237" s="808"/>
      <c r="AP237" s="760" t="s">
        <v>2801</v>
      </c>
      <c r="AQ237" s="681" t="s">
        <v>3782</v>
      </c>
      <c r="AR237" s="142" t="s">
        <v>3783</v>
      </c>
      <c r="AS237" s="827"/>
      <c r="AT237" s="827" t="s">
        <v>2343</v>
      </c>
      <c r="AU237" s="827" t="s">
        <v>491</v>
      </c>
      <c r="AV237" s="827"/>
      <c r="AW237" s="827" t="s">
        <v>2343</v>
      </c>
      <c r="AX237" s="827" t="s">
        <v>491</v>
      </c>
      <c r="AY237" s="141"/>
      <c r="AZ237" s="141"/>
      <c r="BA237" s="142"/>
      <c r="BB237" s="141"/>
      <c r="BC237" s="142"/>
      <c r="BD237" s="233"/>
      <c r="BE237" s="233"/>
      <c r="BF237" s="233"/>
      <c r="BG237" s="233"/>
      <c r="BH237" s="233"/>
      <c r="BI237" s="233"/>
      <c r="BJ237" s="141"/>
      <c r="BK237" s="141"/>
      <c r="BL237" s="142"/>
      <c r="BM237" s="274" t="s">
        <v>1287</v>
      </c>
      <c r="BN237" s="372">
        <v>0.5</v>
      </c>
      <c r="BO237" s="371" t="s">
        <v>1288</v>
      </c>
      <c r="BP237" s="371" t="s">
        <v>1277</v>
      </c>
      <c r="BQ237" s="407">
        <v>44927</v>
      </c>
      <c r="BR237" s="407">
        <v>45260</v>
      </c>
      <c r="BS237" s="404">
        <v>1</v>
      </c>
      <c r="BT237" s="790" t="s">
        <v>2883</v>
      </c>
      <c r="BU237" s="851" t="s">
        <v>2884</v>
      </c>
      <c r="BV237" s="736" t="s">
        <v>2885</v>
      </c>
      <c r="BW237" s="758" t="s">
        <v>2343</v>
      </c>
      <c r="BX237" s="808"/>
      <c r="BY237" s="204" t="s">
        <v>2801</v>
      </c>
      <c r="BZ237" s="758" t="s">
        <v>2343</v>
      </c>
      <c r="CA237" s="808"/>
      <c r="CB237" s="204" t="s">
        <v>2801</v>
      </c>
      <c r="CC237" s="790" t="s">
        <v>3843</v>
      </c>
      <c r="CD237" s="809" t="s">
        <v>3844</v>
      </c>
      <c r="CE237" s="962" t="s">
        <v>3845</v>
      </c>
      <c r="CF237" s="141"/>
      <c r="CG237" s="141"/>
      <c r="CH237" s="142"/>
      <c r="CI237" s="142"/>
      <c r="CJ237" s="142"/>
      <c r="CK237" s="142"/>
      <c r="CL237" s="141"/>
      <c r="CM237" s="142"/>
      <c r="CN237" s="143"/>
      <c r="CO237" s="141"/>
      <c r="CP237" s="141"/>
      <c r="CQ237" s="142"/>
      <c r="CR237" s="142"/>
      <c r="CS237" s="142"/>
      <c r="CT237" s="142"/>
      <c r="CU237" s="147"/>
      <c r="CV237" s="147"/>
    </row>
    <row r="238" spans="1:100" s="148" customFormat="1" ht="219" customHeight="1">
      <c r="A238" s="1289"/>
      <c r="B238" s="1292"/>
      <c r="C238" s="1277"/>
      <c r="D238" s="1274"/>
      <c r="E238" s="1274"/>
      <c r="F238" s="1274"/>
      <c r="G238" s="1277"/>
      <c r="H238" s="1277"/>
      <c r="I238" s="1280"/>
      <c r="J238" s="1283"/>
      <c r="K238" s="1286"/>
      <c r="L238" s="388">
        <f>IF(NOT(ISERROR(MATCH(K238,_xlfn.ANCHORARRAY(F247),0))),J249&amp;"Por favor no seleccionar los criterios de impacto",K238)</f>
        <v>0</v>
      </c>
      <c r="M238" s="1280"/>
      <c r="N238" s="1283"/>
      <c r="O238" s="1280"/>
      <c r="P238" s="371"/>
      <c r="Q238" s="406"/>
      <c r="R238" s="139" t="str">
        <f t="shared" si="110"/>
        <v/>
      </c>
      <c r="S238" s="97"/>
      <c r="T238" s="97"/>
      <c r="U238" s="189" t="str">
        <f t="shared" si="111"/>
        <v/>
      </c>
      <c r="V238" s="97"/>
      <c r="W238" s="97"/>
      <c r="X238" s="97"/>
      <c r="Y238" s="140" t="str">
        <f>IFERROR(IF(AND(R237="Probabilidad",R238="Probabilidad"),(AA237-(+AA237*U238)),IF(R238="Probabilidad",(J237-(+J237*U238)),IF(R238="Impacto",AA237,""))),"")</f>
        <v/>
      </c>
      <c r="Z238" s="113" t="str">
        <f t="shared" si="112"/>
        <v/>
      </c>
      <c r="AA238" s="189" t="str">
        <f t="shared" si="113"/>
        <v/>
      </c>
      <c r="AB238" s="113" t="str">
        <f t="shared" si="114"/>
        <v/>
      </c>
      <c r="AC238" s="189" t="str">
        <f>IFERROR(IF(AND(R237="Impacto",R238="Impacto"),(AC237-(+AC237*U238)),IF(R238="Impacto",($N$141-(+$N$141*U238)),IF(R238="Probabilidad",AC237,""))),"")</f>
        <v/>
      </c>
      <c r="AD238" s="113" t="str">
        <f t="shared" si="115"/>
        <v/>
      </c>
      <c r="AE238" s="1271"/>
      <c r="AF238" s="154"/>
      <c r="AG238" s="155"/>
      <c r="AH238" s="233"/>
      <c r="AI238" s="233"/>
      <c r="AJ238" s="233"/>
      <c r="AK238" s="233"/>
      <c r="AL238" s="233"/>
      <c r="AM238" s="233"/>
      <c r="AN238" s="154"/>
      <c r="AO238" s="154"/>
      <c r="AP238" s="155"/>
      <c r="AQ238" s="163"/>
      <c r="AR238" s="155"/>
      <c r="AS238" s="233"/>
      <c r="AT238" s="233"/>
      <c r="AU238" s="233"/>
      <c r="AV238" s="233"/>
      <c r="AW238" s="233"/>
      <c r="AX238" s="233"/>
      <c r="AY238" s="154"/>
      <c r="AZ238" s="154"/>
      <c r="BA238" s="155"/>
      <c r="BB238" s="154"/>
      <c r="BC238" s="155"/>
      <c r="BD238" s="233"/>
      <c r="BE238" s="233"/>
      <c r="BF238" s="233"/>
      <c r="BG238" s="233"/>
      <c r="BH238" s="233"/>
      <c r="BI238" s="233"/>
      <c r="BJ238" s="154"/>
      <c r="BK238" s="154"/>
      <c r="BL238" s="155"/>
      <c r="BM238" s="274" t="s">
        <v>1289</v>
      </c>
      <c r="BN238" s="372">
        <v>0.5</v>
      </c>
      <c r="BO238" s="371" t="s">
        <v>1290</v>
      </c>
      <c r="BP238" s="371" t="s">
        <v>1291</v>
      </c>
      <c r="BQ238" s="407">
        <v>44927</v>
      </c>
      <c r="BR238" s="407">
        <v>45260</v>
      </c>
      <c r="BS238" s="404">
        <v>1</v>
      </c>
      <c r="BT238" s="758" t="s">
        <v>2886</v>
      </c>
      <c r="BU238" s="849" t="s">
        <v>2887</v>
      </c>
      <c r="BV238" s="850" t="s">
        <v>2888</v>
      </c>
      <c r="BW238" s="228" t="s">
        <v>2882</v>
      </c>
      <c r="BX238" s="808"/>
      <c r="BY238" s="204" t="s">
        <v>2801</v>
      </c>
      <c r="BZ238" s="228" t="s">
        <v>2882</v>
      </c>
      <c r="CA238" s="808"/>
      <c r="CB238" s="204" t="s">
        <v>2801</v>
      </c>
      <c r="CC238" s="681" t="s">
        <v>3846</v>
      </c>
      <c r="CD238" s="1031" t="s">
        <v>3847</v>
      </c>
      <c r="CE238" s="736" t="s">
        <v>3848</v>
      </c>
      <c r="CF238" s="154"/>
      <c r="CG238" s="154"/>
      <c r="CH238" s="155"/>
      <c r="CI238" s="155"/>
      <c r="CJ238" s="155"/>
      <c r="CK238" s="155"/>
      <c r="CL238" s="154"/>
      <c r="CM238" s="155"/>
      <c r="CN238" s="156"/>
      <c r="CO238" s="154"/>
      <c r="CP238" s="154"/>
      <c r="CQ238" s="155"/>
      <c r="CR238" s="155"/>
      <c r="CS238" s="155"/>
      <c r="CT238" s="155"/>
    </row>
    <row r="239" spans="1:100" s="148" customFormat="1" ht="24" customHeight="1">
      <c r="A239" s="1289"/>
      <c r="B239" s="1292"/>
      <c r="C239" s="1277"/>
      <c r="D239" s="1274"/>
      <c r="E239" s="1274"/>
      <c r="F239" s="1274"/>
      <c r="G239" s="1277"/>
      <c r="H239" s="1277"/>
      <c r="I239" s="1280"/>
      <c r="J239" s="1283"/>
      <c r="K239" s="1286"/>
      <c r="L239" s="388">
        <f>IF(NOT(ISERROR(MATCH(K239,_xlfn.ANCHORARRAY(F248),0))),J250&amp;"Por favor no seleccionar los criterios de impacto",K239)</f>
        <v>0</v>
      </c>
      <c r="M239" s="1280"/>
      <c r="N239" s="1283"/>
      <c r="O239" s="1280"/>
      <c r="P239" s="184"/>
      <c r="Q239" s="94"/>
      <c r="R239" s="139" t="str">
        <f t="shared" si="110"/>
        <v/>
      </c>
      <c r="S239" s="97"/>
      <c r="T239" s="97"/>
      <c r="U239" s="189" t="str">
        <f t="shared" si="111"/>
        <v/>
      </c>
      <c r="V239" s="97"/>
      <c r="W239" s="97"/>
      <c r="X239" s="97"/>
      <c r="Y239" s="140" t="str">
        <f>IFERROR(IF(AND(R238="Probabilidad",R239="Probabilidad"),(AA238-(+AA238*U239)),IF(R239="Probabilidad",(J238-(+J238*U239)),IF(R239="Impacto",AA238,""))),"")</f>
        <v/>
      </c>
      <c r="Z239" s="113" t="str">
        <f t="shared" si="112"/>
        <v/>
      </c>
      <c r="AA239" s="189" t="str">
        <f t="shared" si="113"/>
        <v/>
      </c>
      <c r="AB239" s="113" t="str">
        <f t="shared" si="114"/>
        <v/>
      </c>
      <c r="AC239" s="189" t="str">
        <f>IFERROR(IF(AND(R238="Impacto",R239="Impacto"),(AC238-(+AC238*U239)),IF(AND(R238="Probabilidad",R239="Impacto"),(AC237-(+AC237*U239)),IF(R239="Probabilidad",AC238,""))),"")</f>
        <v/>
      </c>
      <c r="AD239" s="113" t="str">
        <f t="shared" si="115"/>
        <v/>
      </c>
      <c r="AE239" s="1271"/>
      <c r="AF239" s="154"/>
      <c r="AG239" s="155"/>
      <c r="AH239" s="233"/>
      <c r="AI239" s="233"/>
      <c r="AJ239" s="233"/>
      <c r="AK239" s="233"/>
      <c r="AL239" s="233"/>
      <c r="AM239" s="233"/>
      <c r="AN239" s="154"/>
      <c r="AO239" s="154"/>
      <c r="AP239" s="155"/>
      <c r="AQ239" s="163"/>
      <c r="AR239" s="155"/>
      <c r="AS239" s="233"/>
      <c r="AT239" s="233"/>
      <c r="AU239" s="233"/>
      <c r="AV239" s="233"/>
      <c r="AW239" s="233"/>
      <c r="AX239" s="233"/>
      <c r="AY239" s="154"/>
      <c r="AZ239" s="154"/>
      <c r="BA239" s="155"/>
      <c r="BB239" s="154"/>
      <c r="BC239" s="155"/>
      <c r="BD239" s="233"/>
      <c r="BE239" s="233"/>
      <c r="BF239" s="233"/>
      <c r="BG239" s="233"/>
      <c r="BH239" s="233"/>
      <c r="BI239" s="233"/>
      <c r="BJ239" s="154"/>
      <c r="BK239" s="154"/>
      <c r="BL239" s="155"/>
      <c r="BM239" s="184"/>
      <c r="BN239" s="224"/>
      <c r="BO239" s="146"/>
      <c r="BP239" s="184"/>
      <c r="BQ239" s="146"/>
      <c r="BR239" s="146"/>
      <c r="BS239" s="146"/>
      <c r="BT239" s="154"/>
      <c r="BU239" s="155"/>
      <c r="BV239" s="156"/>
      <c r="BW239" s="154"/>
      <c r="BX239" s="154"/>
      <c r="BY239" s="155"/>
      <c r="BZ239" s="155"/>
      <c r="CA239" s="155"/>
      <c r="CB239" s="155"/>
      <c r="CC239" s="154"/>
      <c r="CD239" s="155"/>
      <c r="CE239" s="156"/>
      <c r="CF239" s="154"/>
      <c r="CG239" s="154"/>
      <c r="CH239" s="155"/>
      <c r="CI239" s="155"/>
      <c r="CJ239" s="155"/>
      <c r="CK239" s="155"/>
      <c r="CL239" s="154"/>
      <c r="CM239" s="155"/>
      <c r="CN239" s="156"/>
      <c r="CO239" s="154"/>
      <c r="CP239" s="154"/>
      <c r="CQ239" s="155"/>
      <c r="CR239" s="155"/>
      <c r="CS239" s="155"/>
      <c r="CT239" s="155"/>
    </row>
    <row r="240" spans="1:100" s="148" customFormat="1" ht="27" customHeight="1">
      <c r="A240" s="1289"/>
      <c r="B240" s="1292"/>
      <c r="C240" s="1277"/>
      <c r="D240" s="1274"/>
      <c r="E240" s="1274"/>
      <c r="F240" s="1274"/>
      <c r="G240" s="1277"/>
      <c r="H240" s="1277"/>
      <c r="I240" s="1280"/>
      <c r="J240" s="1283"/>
      <c r="K240" s="1286"/>
      <c r="L240" s="388">
        <f>IF(NOT(ISERROR(MATCH(K240,_xlfn.ANCHORARRAY(F249),0))),J251&amp;"Por favor no seleccionar los criterios de impacto",K240)</f>
        <v>0</v>
      </c>
      <c r="M240" s="1280"/>
      <c r="N240" s="1283"/>
      <c r="O240" s="1280"/>
      <c r="P240" s="184"/>
      <c r="Q240" s="94"/>
      <c r="R240" s="139" t="str">
        <f t="shared" si="110"/>
        <v/>
      </c>
      <c r="S240" s="97"/>
      <c r="T240" s="97"/>
      <c r="U240" s="189" t="str">
        <f t="shared" si="111"/>
        <v/>
      </c>
      <c r="V240" s="97"/>
      <c r="W240" s="97"/>
      <c r="X240" s="97"/>
      <c r="Y240" s="140" t="str">
        <f>IFERROR(IF(AND(R239="Probabilidad",R240="Probabilidad"),(AA239-(+AA239*U240)),IF(R240="Probabilidad",(J239-(+J239*U240)),IF(R240="Impacto",AA239,""))),"")</f>
        <v/>
      </c>
      <c r="Z240" s="113" t="str">
        <f t="shared" si="112"/>
        <v/>
      </c>
      <c r="AA240" s="189" t="str">
        <f t="shared" si="113"/>
        <v/>
      </c>
      <c r="AB240" s="113" t="str">
        <f t="shared" si="114"/>
        <v/>
      </c>
      <c r="AC240" s="189" t="str">
        <f>IFERROR(IF(AND(R239="Impacto",R240="Impacto"),(AC239-(+AC239*U240)),IF(AND(R239="Probabilidad",R240="Impacto"),(AC238-(+AC238*U240)),IF(R240="Probabilidad",AC239,""))),"")</f>
        <v/>
      </c>
      <c r="AD240" s="113" t="str">
        <f t="shared" si="115"/>
        <v/>
      </c>
      <c r="AE240" s="1271"/>
      <c r="AF240" s="154"/>
      <c r="AG240" s="155"/>
      <c r="AH240" s="233"/>
      <c r="AI240" s="233"/>
      <c r="AJ240" s="233"/>
      <c r="AK240" s="233"/>
      <c r="AL240" s="233"/>
      <c r="AM240" s="233"/>
      <c r="AN240" s="154"/>
      <c r="AO240" s="154"/>
      <c r="AP240" s="155"/>
      <c r="AQ240" s="163"/>
      <c r="AR240" s="155"/>
      <c r="AS240" s="233"/>
      <c r="AT240" s="233"/>
      <c r="AU240" s="233"/>
      <c r="AV240" s="233"/>
      <c r="AW240" s="233"/>
      <c r="AX240" s="233"/>
      <c r="AY240" s="154"/>
      <c r="AZ240" s="154"/>
      <c r="BA240" s="155"/>
      <c r="BB240" s="154"/>
      <c r="BC240" s="155"/>
      <c r="BD240" s="233"/>
      <c r="BE240" s="233"/>
      <c r="BF240" s="233"/>
      <c r="BG240" s="233"/>
      <c r="BH240" s="233"/>
      <c r="BI240" s="233"/>
      <c r="BJ240" s="154"/>
      <c r="BK240" s="154"/>
      <c r="BL240" s="155"/>
      <c r="BM240" s="184"/>
      <c r="BN240" s="224"/>
      <c r="BO240" s="146"/>
      <c r="BP240" s="184"/>
      <c r="BQ240" s="146"/>
      <c r="BR240" s="146"/>
      <c r="BS240" s="146"/>
      <c r="BT240" s="154"/>
      <c r="BU240" s="155"/>
      <c r="BV240" s="156"/>
      <c r="BW240" s="154"/>
      <c r="BX240" s="154"/>
      <c r="BY240" s="155"/>
      <c r="BZ240" s="155"/>
      <c r="CA240" s="155"/>
      <c r="CB240" s="155"/>
      <c r="CC240" s="154"/>
      <c r="CD240" s="155"/>
      <c r="CE240" s="156"/>
      <c r="CF240" s="154"/>
      <c r="CG240" s="154"/>
      <c r="CH240" s="155"/>
      <c r="CI240" s="155"/>
      <c r="CJ240" s="155"/>
      <c r="CK240" s="155"/>
      <c r="CL240" s="154"/>
      <c r="CM240" s="155"/>
      <c r="CN240" s="156"/>
      <c r="CO240" s="154"/>
      <c r="CP240" s="154"/>
      <c r="CQ240" s="155"/>
      <c r="CR240" s="155"/>
      <c r="CS240" s="155"/>
      <c r="CT240" s="155"/>
    </row>
    <row r="241" spans="1:100" s="148" customFormat="1" ht="27" customHeight="1">
      <c r="A241" s="1289"/>
      <c r="B241" s="1292"/>
      <c r="C241" s="1277"/>
      <c r="D241" s="1274"/>
      <c r="E241" s="1274"/>
      <c r="F241" s="1274"/>
      <c r="G241" s="1277"/>
      <c r="H241" s="1277"/>
      <c r="I241" s="1280"/>
      <c r="J241" s="1283"/>
      <c r="K241" s="1286"/>
      <c r="L241" s="388">
        <f>IF(NOT(ISERROR(MATCH(K241,_xlfn.ANCHORARRAY(F250),0))),J252&amp;"Por favor no seleccionar los criterios de impacto",K241)</f>
        <v>0</v>
      </c>
      <c r="M241" s="1280"/>
      <c r="N241" s="1283"/>
      <c r="O241" s="1280"/>
      <c r="P241" s="184"/>
      <c r="Q241" s="94"/>
      <c r="R241" s="139" t="str">
        <f t="shared" si="110"/>
        <v/>
      </c>
      <c r="S241" s="97"/>
      <c r="T241" s="97"/>
      <c r="U241" s="189" t="str">
        <f t="shared" si="111"/>
        <v/>
      </c>
      <c r="V241" s="97"/>
      <c r="W241" s="97"/>
      <c r="X241" s="97"/>
      <c r="Y241" s="140" t="str">
        <f>IFERROR(IF(AND(R240="Probabilidad",R241="Probabilidad"),(AA240-(+AA240*U241)),IF(R241="Probabilidad",(J240-(+J240*U241)),IF(R241="Impacto",AA240,""))),"")</f>
        <v/>
      </c>
      <c r="Z241" s="113" t="str">
        <f t="shared" si="112"/>
        <v/>
      </c>
      <c r="AA241" s="189" t="str">
        <f t="shared" si="113"/>
        <v/>
      </c>
      <c r="AB241" s="113" t="str">
        <f t="shared" si="114"/>
        <v/>
      </c>
      <c r="AC241" s="189" t="str">
        <f>IFERROR(IF(AND(R240="Impacto",R241="Impacto"),(AC240-(+AC240*U241)),IF(AND(R240="Probabilidad",R241="Impacto"),(AC239-(+AC239*U241)),IF(R241="Probabilidad",AC240,""))),"")</f>
        <v/>
      </c>
      <c r="AD241" s="113" t="str">
        <f t="shared" si="115"/>
        <v/>
      </c>
      <c r="AE241" s="1271"/>
      <c r="AF241" s="154"/>
      <c r="AG241" s="155"/>
      <c r="AH241" s="233"/>
      <c r="AI241" s="233"/>
      <c r="AJ241" s="233"/>
      <c r="AK241" s="233"/>
      <c r="AL241" s="233"/>
      <c r="AM241" s="233"/>
      <c r="AN241" s="154"/>
      <c r="AO241" s="154"/>
      <c r="AP241" s="155"/>
      <c r="AQ241" s="163"/>
      <c r="AR241" s="155"/>
      <c r="AS241" s="233"/>
      <c r="AT241" s="233"/>
      <c r="AU241" s="233"/>
      <c r="AV241" s="233"/>
      <c r="AW241" s="233"/>
      <c r="AX241" s="233"/>
      <c r="AY241" s="154"/>
      <c r="AZ241" s="154"/>
      <c r="BA241" s="155"/>
      <c r="BB241" s="154"/>
      <c r="BC241" s="155"/>
      <c r="BD241" s="233"/>
      <c r="BE241" s="233"/>
      <c r="BF241" s="233"/>
      <c r="BG241" s="233"/>
      <c r="BH241" s="233"/>
      <c r="BI241" s="233"/>
      <c r="BJ241" s="154"/>
      <c r="BK241" s="154"/>
      <c r="BL241" s="155"/>
      <c r="BM241" s="184"/>
      <c r="BN241" s="224"/>
      <c r="BO241" s="146"/>
      <c r="BP241" s="184"/>
      <c r="BQ241" s="146"/>
      <c r="BR241" s="146"/>
      <c r="BS241" s="146"/>
      <c r="BT241" s="154"/>
      <c r="BU241" s="155"/>
      <c r="BV241" s="156"/>
      <c r="BW241" s="154"/>
      <c r="BX241" s="154"/>
      <c r="BY241" s="155"/>
      <c r="BZ241" s="155"/>
      <c r="CA241" s="155"/>
      <c r="CB241" s="155"/>
      <c r="CC241" s="154"/>
      <c r="CD241" s="155"/>
      <c r="CE241" s="156"/>
      <c r="CF241" s="154"/>
      <c r="CG241" s="154"/>
      <c r="CH241" s="155"/>
      <c r="CI241" s="155"/>
      <c r="CJ241" s="155"/>
      <c r="CK241" s="155"/>
      <c r="CL241" s="154"/>
      <c r="CM241" s="155"/>
      <c r="CN241" s="156"/>
      <c r="CO241" s="154"/>
      <c r="CP241" s="154"/>
      <c r="CQ241" s="155"/>
      <c r="CR241" s="155"/>
      <c r="CS241" s="155"/>
      <c r="CT241" s="155"/>
    </row>
    <row r="242" spans="1:100" s="148" customFormat="1" ht="27" customHeight="1" thickBot="1">
      <c r="A242" s="1290"/>
      <c r="B242" s="1293"/>
      <c r="C242" s="1278"/>
      <c r="D242" s="1274"/>
      <c r="E242" s="1274"/>
      <c r="F242" s="1274"/>
      <c r="G242" s="1278"/>
      <c r="H242" s="1278"/>
      <c r="I242" s="1281"/>
      <c r="J242" s="1284"/>
      <c r="K242" s="1287"/>
      <c r="L242" s="388">
        <f>IF(NOT(ISERROR(MATCH(K242,_xlfn.ANCHORARRAY(F251),0))),J253&amp;"Por favor no seleccionar los criterios de impacto",K242)</f>
        <v>0</v>
      </c>
      <c r="M242" s="1281"/>
      <c r="N242" s="1284"/>
      <c r="O242" s="1281"/>
      <c r="P242" s="390"/>
      <c r="Q242" s="391"/>
      <c r="R242" s="149" t="str">
        <f t="shared" si="110"/>
        <v/>
      </c>
      <c r="S242" s="392"/>
      <c r="T242" s="392"/>
      <c r="U242" s="159" t="str">
        <f t="shared" si="111"/>
        <v/>
      </c>
      <c r="V242" s="392"/>
      <c r="W242" s="392"/>
      <c r="X242" s="392"/>
      <c r="Y242" s="162" t="str">
        <f>IFERROR(IF(AND(R241="Probabilidad",R242="Probabilidad"),(AA241-(+AA241*U242)),IF(R242="Probabilidad",(J241-(+J241*U242)),IF(R242="Impacto",AA241,""))),"")</f>
        <v/>
      </c>
      <c r="Z242" s="158" t="str">
        <f t="shared" si="112"/>
        <v/>
      </c>
      <c r="AA242" s="159" t="str">
        <f t="shared" si="113"/>
        <v/>
      </c>
      <c r="AB242" s="158" t="str">
        <f t="shared" si="114"/>
        <v/>
      </c>
      <c r="AC242" s="159" t="str">
        <f>IFERROR(IF(AND(R241="Impacto",R242="Impacto"),(AC241-(+AC241*U242)),IF(AND(R241="Probabilidad",R242="Impacto"),(AC240-(+AC240*U242)),IF(R242="Probabilidad",AC241,""))),"")</f>
        <v/>
      </c>
      <c r="AD242" s="158" t="str">
        <f t="shared" si="115"/>
        <v/>
      </c>
      <c r="AE242" s="1272"/>
      <c r="AF242" s="154"/>
      <c r="AG242" s="155"/>
      <c r="AH242" s="233"/>
      <c r="AI242" s="233"/>
      <c r="AJ242" s="233"/>
      <c r="AK242" s="233"/>
      <c r="AL242" s="233"/>
      <c r="AM242" s="233"/>
      <c r="AN242" s="154"/>
      <c r="AO242" s="154"/>
      <c r="AP242" s="155"/>
      <c r="AQ242" s="163"/>
      <c r="AR242" s="155"/>
      <c r="AS242" s="233"/>
      <c r="AT242" s="233"/>
      <c r="AU242" s="233"/>
      <c r="AV242" s="233"/>
      <c r="AW242" s="233"/>
      <c r="AX242" s="233"/>
      <c r="AY242" s="154"/>
      <c r="AZ242" s="154"/>
      <c r="BA242" s="155"/>
      <c r="BB242" s="154"/>
      <c r="BC242" s="155"/>
      <c r="BD242" s="233"/>
      <c r="BE242" s="233"/>
      <c r="BF242" s="233"/>
      <c r="BG242" s="233"/>
      <c r="BH242" s="233"/>
      <c r="BI242" s="233"/>
      <c r="BJ242" s="154"/>
      <c r="BK242" s="154"/>
      <c r="BL242" s="155"/>
      <c r="BM242" s="184"/>
      <c r="BN242" s="224"/>
      <c r="BO242" s="146"/>
      <c r="BP242" s="184"/>
      <c r="BQ242" s="146"/>
      <c r="BR242" s="146"/>
      <c r="BS242" s="146"/>
      <c r="BT242" s="393"/>
      <c r="BU242" s="394"/>
      <c r="BV242" s="855"/>
      <c r="BW242" s="154"/>
      <c r="BX242" s="154"/>
      <c r="BY242" s="155"/>
      <c r="BZ242" s="155"/>
      <c r="CA242" s="155"/>
      <c r="CB242" s="155"/>
      <c r="CC242" s="154"/>
      <c r="CD242" s="155"/>
      <c r="CE242" s="156"/>
      <c r="CF242" s="154"/>
      <c r="CG242" s="154"/>
      <c r="CH242" s="155"/>
      <c r="CI242" s="155"/>
      <c r="CJ242" s="155"/>
      <c r="CK242" s="155"/>
      <c r="CL242" s="154"/>
      <c r="CM242" s="155"/>
      <c r="CN242" s="156"/>
      <c r="CO242" s="154"/>
      <c r="CP242" s="154"/>
      <c r="CQ242" s="155"/>
      <c r="CR242" s="155"/>
      <c r="CS242" s="155"/>
      <c r="CT242" s="155"/>
    </row>
    <row r="243" spans="1:100" s="400" customFormat="1" ht="160" customHeight="1">
      <c r="A243" s="1276">
        <v>25</v>
      </c>
      <c r="B243" s="1291" t="s">
        <v>158</v>
      </c>
      <c r="C243" s="1276" t="s">
        <v>365</v>
      </c>
      <c r="D243" s="1273" t="s">
        <v>1264</v>
      </c>
      <c r="E243" s="1273" t="s">
        <v>1265</v>
      </c>
      <c r="F243" s="1273" t="s">
        <v>1266</v>
      </c>
      <c r="G243" s="1276" t="s">
        <v>286</v>
      </c>
      <c r="H243" s="1276">
        <v>501</v>
      </c>
      <c r="I243" s="1279" t="str">
        <f>IF(H243&lt;=0,"",IF(H243&lt;=2,"Muy Baja",IF(H243&lt;=24,"Baja",IF(H243&lt;=500,"Media",IF(H243&lt;=5000,"Alta","Muy Alta")))))</f>
        <v>Alta</v>
      </c>
      <c r="J243" s="1282">
        <f>IF(I243="","",IF(I243="Muy Baja",0.2,IF(I243="Baja",0.4,IF(I243="Media",0.6,IF(I243="Alta",0.8,IF(I243="Muy Alta",1,))))))</f>
        <v>0.8</v>
      </c>
      <c r="K243" s="1285" t="s">
        <v>305</v>
      </c>
      <c r="L243" s="387" t="str">
        <f>IF(NOT(ISERROR(MATCH(K243,'[3]Tabla Impacto'!$B$221:$B$223,0))),'[3]Tabla Impacto'!$F$223&amp;"Por favor no seleccionar los criterios de impacto(Afectación Económica o presupuestal y Pérdida Reputacional)",K243)</f>
        <v xml:space="preserve">     Entre 50 y 100 SMLMV </v>
      </c>
      <c r="M243" s="1279" t="str">
        <f>IF(OR(K243='Tabla Impacto'!$C$11,K243='Tabla Impacto'!$D$11),"Leve",IF(OR(K243='Tabla Impacto'!$C$12,K243='Tabla Impacto'!$D$12),"Menor",IF(OR(K243='Tabla Impacto'!$C$13,K243='Tabla Impacto'!$D$13),"Moderado",IF(OR(K243='Tabla Impacto'!$C$14,K243='Tabla Impacto'!$D$14),"Mayor",IF(OR(K243='Tabla Impacto'!$C$15,K243='Tabla Impacto'!$D$15),"Catastrófico","")))))</f>
        <v>Moderado</v>
      </c>
      <c r="N243" s="1282">
        <f>IF(M243="","",IF(M243="Leve",0.2,IF(M243="Menor",0.4,IF(M243="Moderado",0.6,IF(M243="Mayor",0.8,IF(M243="Catastrófico",1,))))))</f>
        <v>0.6</v>
      </c>
      <c r="O243" s="1279" t="str">
        <f>IF(OR(AND(I243="Muy Baja",M243="Leve"),AND(I243="Muy Baja",M243="Menor"),AND(I243="Baja",M243="Leve")),"Bajo",IF(OR(AND(I243="Muy baja",M243="Moderado"),AND(I243="Baja",M243="Menor"),AND(I243="Baja",M243="Moderado"),AND(I243="Media",M243="Leve"),AND(I243="Media",M243="Menor"),AND(I243="Media",M243="Moderado"),AND(I243="Alta",M243="Leve"),AND(I243="Alta",M243="Menor")),"Moderado",IF(OR(AND(I243="Muy Baja",M243="Mayor"),AND(I243="Baja",M243="Mayor"),AND(I243="Media",M243="Mayor"),AND(I243="Alta",M243="Moderado"),AND(I243="Alta",M243="Mayor"),AND(I243="Muy Alta",M243="Leve"),AND(I243="Muy Alta",M243="Menor"),AND(I243="Muy Alta",M243="Moderado"),AND(I243="Muy Alta",M243="Mayor")),"Alto",IF(OR(AND(I243="Muy Baja",M243="Catastrófico"),AND(I243="Baja",M243="Catastrófico"),AND(I243="Media",M243="Catastrófico"),AND(I243="Alta",M243="Catastrófico"),AND(I243="Muy Alta",M243="Catastrófico")),"Extremo",""))))</f>
        <v>Alto</v>
      </c>
      <c r="P243" s="395">
        <v>1</v>
      </c>
      <c r="Q243" s="396" t="s">
        <v>1273</v>
      </c>
      <c r="R243" s="152" t="str">
        <f t="shared" si="110"/>
        <v>Probabilidad</v>
      </c>
      <c r="S243" s="397" t="s">
        <v>145</v>
      </c>
      <c r="T243" s="397" t="s">
        <v>316</v>
      </c>
      <c r="U243" s="272" t="str">
        <f t="shared" si="111"/>
        <v>30%</v>
      </c>
      <c r="V243" s="397" t="s">
        <v>334</v>
      </c>
      <c r="W243" s="397" t="s">
        <v>318</v>
      </c>
      <c r="X243" s="397" t="s">
        <v>319</v>
      </c>
      <c r="Y243" s="398">
        <f>IFERROR(IF(R243="Probabilidad",(J243-(+J243*U243)),IF(R243="Impacto",J243,"")),"")</f>
        <v>0.56000000000000005</v>
      </c>
      <c r="Z243" s="399" t="str">
        <f t="shared" si="112"/>
        <v>Media</v>
      </c>
      <c r="AA243" s="272">
        <f t="shared" si="113"/>
        <v>0.56000000000000005</v>
      </c>
      <c r="AB243" s="399" t="str">
        <f t="shared" si="114"/>
        <v>Moderado</v>
      </c>
      <c r="AC243" s="272">
        <f>IFERROR(IF(R243="Impacto",(N243-(+N243*U243)),IF(R243="Probabilidad",N243,"")),"")</f>
        <v>0.6</v>
      </c>
      <c r="AD243" s="399" t="str">
        <f t="shared" si="115"/>
        <v>Moderado</v>
      </c>
      <c r="AE243" s="1270" t="s">
        <v>345</v>
      </c>
      <c r="AF243" s="852" t="s">
        <v>2889</v>
      </c>
      <c r="AG243" s="853" t="s">
        <v>2890</v>
      </c>
      <c r="AH243" s="233"/>
      <c r="AI243" s="233" t="s">
        <v>2343</v>
      </c>
      <c r="AJ243" s="844" t="s">
        <v>491</v>
      </c>
      <c r="AK243" s="233"/>
      <c r="AL243" s="233" t="s">
        <v>2343</v>
      </c>
      <c r="AM243" s="233" t="s">
        <v>491</v>
      </c>
      <c r="AN243" s="141"/>
      <c r="AO243" s="141"/>
      <c r="AP243" s="142"/>
      <c r="AQ243" s="1089" t="s">
        <v>3784</v>
      </c>
      <c r="AR243" s="1090" t="s">
        <v>3785</v>
      </c>
      <c r="AS243" s="253"/>
      <c r="AT243" s="562" t="s">
        <v>2343</v>
      </c>
      <c r="AU243" s="562" t="s">
        <v>491</v>
      </c>
      <c r="AV243" s="253"/>
      <c r="AW243" s="253" t="s">
        <v>2343</v>
      </c>
      <c r="AX243" s="253" t="s">
        <v>491</v>
      </c>
      <c r="AY243" s="562" t="s">
        <v>2343</v>
      </c>
      <c r="AZ243" s="141"/>
      <c r="BA243" s="562" t="s">
        <v>2801</v>
      </c>
      <c r="BB243" s="141"/>
      <c r="BC243" s="142"/>
      <c r="BD243" s="233"/>
      <c r="BE243" s="233"/>
      <c r="BF243" s="233"/>
      <c r="BG243" s="233"/>
      <c r="BH243" s="233"/>
      <c r="BI243" s="233"/>
      <c r="BJ243" s="141"/>
      <c r="BK243" s="141"/>
      <c r="BL243" s="142"/>
      <c r="BM243" s="274" t="s">
        <v>1292</v>
      </c>
      <c r="BN243" s="372">
        <v>0.5</v>
      </c>
      <c r="BO243" s="371" t="s">
        <v>1293</v>
      </c>
      <c r="BP243" s="371" t="s">
        <v>1277</v>
      </c>
      <c r="BQ243" s="407">
        <v>44927</v>
      </c>
      <c r="BR243" s="407">
        <v>45260</v>
      </c>
      <c r="BS243" s="374">
        <v>1</v>
      </c>
      <c r="BT243" s="758" t="s">
        <v>2893</v>
      </c>
      <c r="BU243" s="849" t="s">
        <v>2894</v>
      </c>
      <c r="BV243" s="737" t="s">
        <v>2895</v>
      </c>
      <c r="BW243" s="141"/>
      <c r="BX243" s="141"/>
      <c r="BY243" s="142"/>
      <c r="BZ243" s="142"/>
      <c r="CA243" s="142"/>
      <c r="CB243" s="142"/>
      <c r="CC243" s="1099" t="s">
        <v>3782</v>
      </c>
      <c r="CD243" s="1088" t="s">
        <v>3849</v>
      </c>
      <c r="CE243" s="831">
        <f>16.6666666666667%*2</f>
        <v>0.33333333333333398</v>
      </c>
      <c r="CF243" s="681" t="s">
        <v>2343</v>
      </c>
      <c r="CG243" s="141"/>
      <c r="CH243" s="142" t="s">
        <v>2801</v>
      </c>
      <c r="CI243" s="1097" t="s">
        <v>2343</v>
      </c>
      <c r="CJ243" s="142"/>
      <c r="CK243" s="142" t="s">
        <v>2801</v>
      </c>
      <c r="CL243" s="141"/>
      <c r="CM243" s="142"/>
      <c r="CN243" s="143"/>
      <c r="CO243" s="141"/>
      <c r="CP243" s="141"/>
      <c r="CQ243" s="142"/>
      <c r="CR243" s="142"/>
      <c r="CS243" s="142"/>
      <c r="CT243" s="142"/>
      <c r="CU243" s="408"/>
      <c r="CV243" s="408"/>
    </row>
    <row r="244" spans="1:100" s="148" customFormat="1" ht="127" customHeight="1">
      <c r="A244" s="1277"/>
      <c r="B244" s="1292"/>
      <c r="C244" s="1277"/>
      <c r="D244" s="1274"/>
      <c r="E244" s="1274"/>
      <c r="F244" s="1274"/>
      <c r="G244" s="1277"/>
      <c r="H244" s="1277"/>
      <c r="I244" s="1280"/>
      <c r="J244" s="1283"/>
      <c r="K244" s="1286"/>
      <c r="L244" s="388">
        <f>IF(NOT(ISERROR(MATCH(K244,_xlfn.ANCHORARRAY(F253),0))),J291&amp;"Por favor no seleccionar los criterios de impacto",K244)</f>
        <v>0</v>
      </c>
      <c r="M244" s="1280"/>
      <c r="N244" s="1283"/>
      <c r="O244" s="1280"/>
      <c r="P244" s="371">
        <v>2</v>
      </c>
      <c r="Q244" s="274" t="s">
        <v>1914</v>
      </c>
      <c r="R244" s="139" t="str">
        <f t="shared" si="110"/>
        <v>Probabilidad</v>
      </c>
      <c r="S244" s="97" t="s">
        <v>100</v>
      </c>
      <c r="T244" s="97" t="s">
        <v>316</v>
      </c>
      <c r="U244" s="189" t="str">
        <f t="shared" si="111"/>
        <v>40%</v>
      </c>
      <c r="V244" s="97" t="s">
        <v>334</v>
      </c>
      <c r="W244" s="97" t="s">
        <v>318</v>
      </c>
      <c r="X244" s="97" t="s">
        <v>319</v>
      </c>
      <c r="Y244" s="140">
        <f>IFERROR(IF(AND(R243="Probabilidad",R244="Probabilidad"),(AA243-(+AA243*U244)),IF(R244="Probabilidad",(J243-(+J243*U244)),IF(R244="Impacto",AA243,""))),"")</f>
        <v>0.33600000000000002</v>
      </c>
      <c r="Z244" s="113" t="str">
        <f t="shared" si="112"/>
        <v>Baja</v>
      </c>
      <c r="AA244" s="189">
        <f t="shared" si="113"/>
        <v>0.33600000000000002</v>
      </c>
      <c r="AB244" s="113" t="str">
        <f t="shared" si="114"/>
        <v>Moderado</v>
      </c>
      <c r="AC244" s="189">
        <f>IFERROR(IF(AND(R243="Impacto",R244="Impacto"),(AC243-(+AC243*U244)),IF(R244="Impacto",($N$141-(+$N$141*U244)),IF(R244="Probabilidad",AC243,""))),"")</f>
        <v>0.6</v>
      </c>
      <c r="AD244" s="113" t="str">
        <f t="shared" si="115"/>
        <v>Moderado</v>
      </c>
      <c r="AE244" s="1271"/>
      <c r="AF244" s="854" t="s">
        <v>2891</v>
      </c>
      <c r="AG244" s="849" t="s">
        <v>2892</v>
      </c>
      <c r="AH244" s="233"/>
      <c r="AI244" s="233" t="s">
        <v>2343</v>
      </c>
      <c r="AJ244" s="844" t="s">
        <v>491</v>
      </c>
      <c r="AK244" s="233"/>
      <c r="AL244" s="233"/>
      <c r="AM244" s="233"/>
      <c r="AN244" s="154"/>
      <c r="AO244" s="154"/>
      <c r="AP244" s="155"/>
      <c r="AQ244" s="1091" t="s">
        <v>3786</v>
      </c>
      <c r="AR244" s="1092" t="s">
        <v>3787</v>
      </c>
      <c r="AS244" s="253"/>
      <c r="AT244" s="562" t="s">
        <v>3788</v>
      </c>
      <c r="AU244" s="562" t="s">
        <v>491</v>
      </c>
      <c r="AV244" s="253"/>
      <c r="AW244" s="562" t="s">
        <v>3788</v>
      </c>
      <c r="AX244" s="562" t="s">
        <v>491</v>
      </c>
      <c r="AY244" s="562" t="s">
        <v>3788</v>
      </c>
      <c r="AZ244" s="141"/>
      <c r="BA244" s="562" t="s">
        <v>3789</v>
      </c>
      <c r="BB244" s="154"/>
      <c r="BC244" s="155"/>
      <c r="BD244" s="233"/>
      <c r="BE244" s="233"/>
      <c r="BF244" s="233"/>
      <c r="BG244" s="233"/>
      <c r="BH244" s="233"/>
      <c r="BI244" s="233"/>
      <c r="BJ244" s="154"/>
      <c r="BK244" s="154"/>
      <c r="BL244" s="155"/>
      <c r="BM244" s="274" t="s">
        <v>1294</v>
      </c>
      <c r="BN244" s="372">
        <v>0.5</v>
      </c>
      <c r="BO244" s="371" t="s">
        <v>1295</v>
      </c>
      <c r="BP244" s="371" t="s">
        <v>1277</v>
      </c>
      <c r="BQ244" s="407">
        <v>44927</v>
      </c>
      <c r="BR244" s="407">
        <v>45260</v>
      </c>
      <c r="BS244" s="379">
        <v>1</v>
      </c>
      <c r="BT244" s="758" t="s">
        <v>2896</v>
      </c>
      <c r="BU244" s="760" t="s">
        <v>2897</v>
      </c>
      <c r="BV244" s="737" t="s">
        <v>2895</v>
      </c>
      <c r="BW244" s="154"/>
      <c r="BX244" s="154"/>
      <c r="BY244" s="155"/>
      <c r="BZ244" s="155"/>
      <c r="CA244" s="155"/>
      <c r="CB244" s="155"/>
      <c r="CC244" s="1100" t="s">
        <v>3784</v>
      </c>
      <c r="CD244" s="1092" t="s">
        <v>3850</v>
      </c>
      <c r="CE244" s="831">
        <f>16.6666666666667%*2</f>
        <v>0.33333333333333398</v>
      </c>
      <c r="CF244" s="163" t="s">
        <v>2343</v>
      </c>
      <c r="CG244" s="154"/>
      <c r="CH244" s="155" t="s">
        <v>2801</v>
      </c>
      <c r="CI244" s="184" t="s">
        <v>2343</v>
      </c>
      <c r="CJ244" s="155"/>
      <c r="CK244" s="155" t="s">
        <v>2801</v>
      </c>
      <c r="CL244" s="154"/>
      <c r="CM244" s="155"/>
      <c r="CN244" s="156"/>
      <c r="CO244" s="154"/>
      <c r="CP244" s="154"/>
      <c r="CQ244" s="155"/>
      <c r="CR244" s="155"/>
      <c r="CS244" s="155"/>
      <c r="CT244" s="155"/>
    </row>
    <row r="245" spans="1:100" s="148" customFormat="1" ht="160" customHeight="1">
      <c r="A245" s="1277"/>
      <c r="B245" s="1292"/>
      <c r="C245" s="1277"/>
      <c r="D245" s="1274"/>
      <c r="E245" s="1274"/>
      <c r="F245" s="1274"/>
      <c r="G245" s="1277"/>
      <c r="H245" s="1277"/>
      <c r="I245" s="1280"/>
      <c r="J245" s="1283"/>
      <c r="K245" s="1286"/>
      <c r="L245" s="388">
        <f>IF(NOT(ISERROR(MATCH(K245,_xlfn.ANCHORARRAY(F254),0))),J292&amp;"Por favor no seleccionar los criterios de impacto",K245)</f>
        <v>0</v>
      </c>
      <c r="M245" s="1280"/>
      <c r="N245" s="1283"/>
      <c r="O245" s="1280"/>
      <c r="P245" s="371">
        <v>3</v>
      </c>
      <c r="Q245" s="274" t="s">
        <v>1274</v>
      </c>
      <c r="R245" s="139" t="str">
        <f t="shared" si="110"/>
        <v>Impacto</v>
      </c>
      <c r="S245" s="97" t="s">
        <v>327</v>
      </c>
      <c r="T245" s="97" t="s">
        <v>316</v>
      </c>
      <c r="U245" s="189" t="str">
        <f t="shared" si="111"/>
        <v>25%</v>
      </c>
      <c r="V245" s="97" t="s">
        <v>334</v>
      </c>
      <c r="W245" s="97" t="s">
        <v>318</v>
      </c>
      <c r="X245" s="97" t="s">
        <v>319</v>
      </c>
      <c r="Y245" s="140">
        <f>IFERROR(IF(AND(R244="Probabilidad",R245="Probabilidad"),(AA244-(+AA244*U245)),IF(R245="Probabilidad",(J244-(+J244*U245)),IF(R245="Impacto",AA244,""))),"")</f>
        <v>0.33600000000000002</v>
      </c>
      <c r="Z245" s="113" t="str">
        <f t="shared" si="112"/>
        <v>Baja</v>
      </c>
      <c r="AA245" s="189">
        <f t="shared" si="113"/>
        <v>0.33600000000000002</v>
      </c>
      <c r="AB245" s="113" t="str">
        <f t="shared" si="114"/>
        <v>Moderado</v>
      </c>
      <c r="AC245" s="189">
        <f>IFERROR(IF(AND(R244="Impacto",R245="Impacto"),(AC244-(+AC244*U245)),IF(AND(R244="Probabilidad",R245="Impacto"),(AC243-(+AC243*U245)),IF(R245="Probabilidad",AC244,""))),"")</f>
        <v>0.44999999999999996</v>
      </c>
      <c r="AD245" s="113" t="str">
        <f t="shared" si="115"/>
        <v>Moderado</v>
      </c>
      <c r="AE245" s="1271"/>
      <c r="AF245" s="758" t="s">
        <v>2868</v>
      </c>
      <c r="AG245" s="760" t="s">
        <v>2869</v>
      </c>
      <c r="AH245" s="233"/>
      <c r="AI245" s="233" t="s">
        <v>2343</v>
      </c>
      <c r="AJ245" s="844" t="s">
        <v>491</v>
      </c>
      <c r="AK245" s="233"/>
      <c r="AL245" s="233"/>
      <c r="AM245" s="233"/>
      <c r="AN245" s="154"/>
      <c r="AO245" s="154"/>
      <c r="AP245" s="155"/>
      <c r="AQ245" s="1089" t="s">
        <v>3790</v>
      </c>
      <c r="AR245" s="809" t="s">
        <v>2869</v>
      </c>
      <c r="AS245" s="828"/>
      <c r="AT245" s="827" t="s">
        <v>2343</v>
      </c>
      <c r="AU245" s="828" t="s">
        <v>491</v>
      </c>
      <c r="AV245" s="827"/>
      <c r="AW245" s="827" t="s">
        <v>2343</v>
      </c>
      <c r="AX245" s="827" t="s">
        <v>491</v>
      </c>
      <c r="AY245" s="163"/>
      <c r="AZ245" s="154"/>
      <c r="BA245" s="155"/>
      <c r="BB245" s="154"/>
      <c r="BC245" s="155"/>
      <c r="BD245" s="233"/>
      <c r="BE245" s="233"/>
      <c r="BF245" s="233"/>
      <c r="BG245" s="233"/>
      <c r="BH245" s="233"/>
      <c r="BI245" s="233"/>
      <c r="BJ245" s="154"/>
      <c r="BK245" s="154"/>
      <c r="BL245" s="155"/>
      <c r="BM245" s="184"/>
      <c r="BN245" s="224"/>
      <c r="BO245" s="146"/>
      <c r="BP245" s="184"/>
      <c r="BQ245" s="146"/>
      <c r="BR245" s="146"/>
      <c r="BS245" s="146"/>
      <c r="BT245" s="154"/>
      <c r="BU245" s="155"/>
      <c r="BV245" s="156"/>
      <c r="BW245" s="154"/>
      <c r="BX245" s="154"/>
      <c r="BY245" s="155"/>
      <c r="BZ245" s="155"/>
      <c r="CA245" s="155"/>
      <c r="CB245" s="155"/>
      <c r="CC245" s="154"/>
      <c r="CD245" s="155"/>
      <c r="CE245" s="156"/>
      <c r="CF245" s="154"/>
      <c r="CG245" s="154"/>
      <c r="CH245" s="155"/>
      <c r="CI245" s="155"/>
      <c r="CJ245" s="155"/>
      <c r="CK245" s="155"/>
      <c r="CL245" s="154"/>
      <c r="CM245" s="155"/>
      <c r="CN245" s="156"/>
      <c r="CO245" s="154"/>
      <c r="CP245" s="154"/>
      <c r="CQ245" s="155"/>
      <c r="CR245" s="155"/>
      <c r="CS245" s="155"/>
      <c r="CT245" s="155"/>
    </row>
    <row r="246" spans="1:100" s="148" customFormat="1" ht="16" customHeight="1">
      <c r="A246" s="1277"/>
      <c r="B246" s="1292"/>
      <c r="C246" s="1277"/>
      <c r="D246" s="1274"/>
      <c r="E246" s="1274"/>
      <c r="F246" s="1274"/>
      <c r="G246" s="1277"/>
      <c r="H246" s="1277"/>
      <c r="I246" s="1280"/>
      <c r="J246" s="1283"/>
      <c r="K246" s="1286"/>
      <c r="L246" s="388">
        <f>IF(NOT(ISERROR(MATCH(K246,_xlfn.ANCHORARRAY(F291),0))),J293&amp;"Por favor no seleccionar los criterios de impacto",K246)</f>
        <v>0</v>
      </c>
      <c r="M246" s="1280"/>
      <c r="N246" s="1283"/>
      <c r="O246" s="1280"/>
      <c r="P246" s="184"/>
      <c r="Q246" s="94"/>
      <c r="R246" s="139" t="str">
        <f t="shared" si="110"/>
        <v/>
      </c>
      <c r="S246" s="97"/>
      <c r="T246" s="97"/>
      <c r="U246" s="189" t="str">
        <f t="shared" si="111"/>
        <v/>
      </c>
      <c r="V246" s="97"/>
      <c r="W246" s="97"/>
      <c r="X246" s="97"/>
      <c r="Y246" s="140" t="str">
        <f>IFERROR(IF(AND(R245="Probabilidad",R246="Probabilidad"),(AA245-(+AA245*U246)),IF(R246="Probabilidad",(J245-(+J245*U246)),IF(R246="Impacto",AA245,""))),"")</f>
        <v/>
      </c>
      <c r="Z246" s="113" t="str">
        <f t="shared" si="112"/>
        <v/>
      </c>
      <c r="AA246" s="189" t="str">
        <f t="shared" si="113"/>
        <v/>
      </c>
      <c r="AB246" s="113" t="str">
        <f t="shared" si="114"/>
        <v/>
      </c>
      <c r="AC246" s="189" t="str">
        <f>IFERROR(IF(AND(R245="Impacto",R246="Impacto"),(AC245-(+AC245*U246)),IF(AND(R245="Probabilidad",R246="Impacto"),(AC244-(+AC244*U246)),IF(R246="Probabilidad",AC245,""))),"")</f>
        <v/>
      </c>
      <c r="AD246" s="113" t="str">
        <f t="shared" si="115"/>
        <v/>
      </c>
      <c r="AE246" s="1271"/>
      <c r="AF246" s="154"/>
      <c r="AG246" s="155"/>
      <c r="AH246" s="233"/>
      <c r="AI246" s="233"/>
      <c r="AJ246" s="233"/>
      <c r="AK246" s="233"/>
      <c r="AL246" s="233"/>
      <c r="AM246" s="233"/>
      <c r="AN246" s="154"/>
      <c r="AO246" s="154"/>
      <c r="AP246" s="155"/>
      <c r="AQ246" s="163"/>
      <c r="AR246" s="155"/>
      <c r="AS246" s="233"/>
      <c r="AT246" s="233"/>
      <c r="AU246" s="233"/>
      <c r="AV246" s="233"/>
      <c r="AW246" s="233"/>
      <c r="AX246" s="233"/>
      <c r="AY246" s="154"/>
      <c r="AZ246" s="154"/>
      <c r="BA246" s="155"/>
      <c r="BB246" s="154"/>
      <c r="BC246" s="155"/>
      <c r="BD246" s="233"/>
      <c r="BE246" s="233"/>
      <c r="BF246" s="233"/>
      <c r="BG246" s="233"/>
      <c r="BH246" s="233"/>
      <c r="BI246" s="233"/>
      <c r="BJ246" s="154"/>
      <c r="BK246" s="154"/>
      <c r="BL246" s="155"/>
      <c r="BM246" s="184"/>
      <c r="BN246" s="224"/>
      <c r="BO246" s="146"/>
      <c r="BP246" s="184"/>
      <c r="BQ246" s="146"/>
      <c r="BR246" s="146"/>
      <c r="BS246" s="146"/>
      <c r="BT246" s="154"/>
      <c r="BU246" s="155"/>
      <c r="BV246" s="156"/>
      <c r="BW246" s="154"/>
      <c r="BX246" s="154"/>
      <c r="BY246" s="155"/>
      <c r="BZ246" s="155"/>
      <c r="CA246" s="155"/>
      <c r="CB246" s="155"/>
      <c r="CC246" s="154"/>
      <c r="CD246" s="155"/>
      <c r="CE246" s="156"/>
      <c r="CF246" s="154"/>
      <c r="CG246" s="154"/>
      <c r="CH246" s="155"/>
      <c r="CI246" s="155"/>
      <c r="CJ246" s="155"/>
      <c r="CK246" s="155"/>
      <c r="CL246" s="154"/>
      <c r="CM246" s="155"/>
      <c r="CN246" s="156"/>
      <c r="CO246" s="154"/>
      <c r="CP246" s="154"/>
      <c r="CQ246" s="155"/>
      <c r="CR246" s="155"/>
      <c r="CS246" s="155"/>
      <c r="CT246" s="155"/>
    </row>
    <row r="247" spans="1:100" s="148" customFormat="1" ht="16" customHeight="1">
      <c r="A247" s="1277"/>
      <c r="B247" s="1292"/>
      <c r="C247" s="1277"/>
      <c r="D247" s="1274"/>
      <c r="E247" s="1274"/>
      <c r="F247" s="1274"/>
      <c r="G247" s="1277"/>
      <c r="H247" s="1277"/>
      <c r="I247" s="1280"/>
      <c r="J247" s="1283"/>
      <c r="K247" s="1286"/>
      <c r="L247" s="388">
        <f>IF(NOT(ISERROR(MATCH(K247,_xlfn.ANCHORARRAY(F292),0))),J294&amp;"Por favor no seleccionar los criterios de impacto",K247)</f>
        <v>0</v>
      </c>
      <c r="M247" s="1280"/>
      <c r="N247" s="1283"/>
      <c r="O247" s="1280"/>
      <c r="P247" s="184"/>
      <c r="Q247" s="94"/>
      <c r="R247" s="139" t="str">
        <f t="shared" si="110"/>
        <v/>
      </c>
      <c r="S247" s="97"/>
      <c r="T247" s="97"/>
      <c r="U247" s="189" t="str">
        <f t="shared" si="111"/>
        <v/>
      </c>
      <c r="V247" s="97"/>
      <c r="W247" s="97"/>
      <c r="X247" s="97"/>
      <c r="Y247" s="140" t="str">
        <f>IFERROR(IF(AND(R246="Probabilidad",R247="Probabilidad"),(AA246-(+AA246*U247)),IF(R247="Probabilidad",(J246-(+J246*U247)),IF(R247="Impacto",AA246,""))),"")</f>
        <v/>
      </c>
      <c r="Z247" s="113" t="str">
        <f t="shared" si="112"/>
        <v/>
      </c>
      <c r="AA247" s="189" t="str">
        <f t="shared" si="113"/>
        <v/>
      </c>
      <c r="AB247" s="113" t="str">
        <f t="shared" si="114"/>
        <v/>
      </c>
      <c r="AC247" s="189" t="str">
        <f>IFERROR(IF(AND(R246="Impacto",R247="Impacto"),(AC246-(+AC246*U247)),IF(AND(R246="Probabilidad",R247="Impacto"),(AC245-(+AC245*U247)),IF(R247="Probabilidad",AC246,""))),"")</f>
        <v/>
      </c>
      <c r="AD247" s="113" t="str">
        <f t="shared" si="115"/>
        <v/>
      </c>
      <c r="AE247" s="1271"/>
      <c r="AF247" s="154"/>
      <c r="AG247" s="155"/>
      <c r="AH247" s="233"/>
      <c r="AI247" s="233"/>
      <c r="AJ247" s="233"/>
      <c r="AK247" s="233"/>
      <c r="AL247" s="233"/>
      <c r="AM247" s="233"/>
      <c r="AN247" s="154"/>
      <c r="AO247" s="154"/>
      <c r="AP247" s="155"/>
      <c r="AQ247" s="163"/>
      <c r="AR247" s="155"/>
      <c r="AS247" s="233"/>
      <c r="AT247" s="233"/>
      <c r="AU247" s="233"/>
      <c r="AV247" s="233"/>
      <c r="AW247" s="233"/>
      <c r="AX247" s="233"/>
      <c r="AY247" s="154"/>
      <c r="AZ247" s="154"/>
      <c r="BA247" s="155"/>
      <c r="BB247" s="154"/>
      <c r="BC247" s="155"/>
      <c r="BD247" s="233"/>
      <c r="BE247" s="233"/>
      <c r="BF247" s="233"/>
      <c r="BG247" s="233"/>
      <c r="BH247" s="233"/>
      <c r="BI247" s="233"/>
      <c r="BJ247" s="154"/>
      <c r="BK247" s="154"/>
      <c r="BL247" s="155"/>
      <c r="BM247" s="184"/>
      <c r="BN247" s="224"/>
      <c r="BO247" s="146"/>
      <c r="BP247" s="184"/>
      <c r="BQ247" s="146"/>
      <c r="BR247" s="146"/>
      <c r="BS247" s="146"/>
      <c r="BT247" s="154"/>
      <c r="BU247" s="155"/>
      <c r="BV247" s="156"/>
      <c r="BW247" s="154"/>
      <c r="BX247" s="154"/>
      <c r="BY247" s="155"/>
      <c r="BZ247" s="155"/>
      <c r="CA247" s="155"/>
      <c r="CB247" s="155"/>
      <c r="CC247" s="154"/>
      <c r="CD247" s="155"/>
      <c r="CE247" s="156"/>
      <c r="CF247" s="154"/>
      <c r="CG247" s="154"/>
      <c r="CH247" s="155"/>
      <c r="CI247" s="155"/>
      <c r="CJ247" s="155"/>
      <c r="CK247" s="155"/>
      <c r="CL247" s="154"/>
      <c r="CM247" s="155"/>
      <c r="CN247" s="156"/>
      <c r="CO247" s="154"/>
      <c r="CP247" s="154"/>
      <c r="CQ247" s="155"/>
      <c r="CR247" s="155"/>
      <c r="CS247" s="155"/>
      <c r="CT247" s="155"/>
    </row>
    <row r="248" spans="1:100" s="401" customFormat="1" ht="16" customHeight="1" thickBot="1">
      <c r="A248" s="1278"/>
      <c r="B248" s="1293"/>
      <c r="C248" s="1278"/>
      <c r="D248" s="1275"/>
      <c r="E248" s="1275"/>
      <c r="F248" s="1275"/>
      <c r="G248" s="1278"/>
      <c r="H248" s="1278"/>
      <c r="I248" s="1281"/>
      <c r="J248" s="1284"/>
      <c r="K248" s="1287"/>
      <c r="L248" s="389">
        <f>IF(NOT(ISERROR(MATCH(K248,_xlfn.ANCHORARRAY(F293),0))),J295&amp;"Por favor no seleccionar los criterios de impacto",K248)</f>
        <v>0</v>
      </c>
      <c r="M248" s="1281"/>
      <c r="N248" s="1284"/>
      <c r="O248" s="1281"/>
      <c r="P248" s="185"/>
      <c r="Q248" s="95"/>
      <c r="R248" s="153" t="str">
        <f t="shared" si="110"/>
        <v/>
      </c>
      <c r="S248" s="150"/>
      <c r="T248" s="150"/>
      <c r="U248" s="187" t="str">
        <f t="shared" si="111"/>
        <v/>
      </c>
      <c r="V248" s="150"/>
      <c r="W248" s="150"/>
      <c r="X248" s="150"/>
      <c r="Y248" s="151" t="str">
        <f>IFERROR(IF(AND(R247="Probabilidad",R248="Probabilidad"),(AA247-(+AA247*U248)),IF(R248="Probabilidad",(J247-(+J247*U248)),IF(R248="Impacto",AA247,""))),"")</f>
        <v/>
      </c>
      <c r="Z248" s="114" t="str">
        <f t="shared" si="112"/>
        <v/>
      </c>
      <c r="AA248" s="187" t="str">
        <f t="shared" si="113"/>
        <v/>
      </c>
      <c r="AB248" s="114" t="str">
        <f t="shared" si="114"/>
        <v/>
      </c>
      <c r="AC248" s="187" t="str">
        <f>IFERROR(IF(AND(R247="Impacto",R248="Impacto"),(AC247-(+AC247*U248)),IF(AND(R247="Probabilidad",R248="Impacto"),(AC246-(+AC246*U248)),IF(R248="Probabilidad",AC247,""))),"")</f>
        <v/>
      </c>
      <c r="AD248" s="114" t="str">
        <f t="shared" si="115"/>
        <v/>
      </c>
      <c r="AE248" s="1272"/>
      <c r="AF248" s="154"/>
      <c r="AG248" s="155"/>
      <c r="AH248" s="233"/>
      <c r="AI248" s="233"/>
      <c r="AJ248" s="233"/>
      <c r="AK248" s="233"/>
      <c r="AL248" s="233"/>
      <c r="AM248" s="233"/>
      <c r="AN248" s="154"/>
      <c r="AO248" s="154"/>
      <c r="AP248" s="155"/>
      <c r="AQ248" s="163"/>
      <c r="AR248" s="155"/>
      <c r="AS248" s="233"/>
      <c r="AT248" s="233"/>
      <c r="AU248" s="233"/>
      <c r="AV248" s="233"/>
      <c r="AW248" s="233"/>
      <c r="AX248" s="233"/>
      <c r="AY248" s="154"/>
      <c r="AZ248" s="154"/>
      <c r="BA248" s="155"/>
      <c r="BB248" s="154"/>
      <c r="BC248" s="155"/>
      <c r="BD248" s="233"/>
      <c r="BE248" s="233"/>
      <c r="BF248" s="233"/>
      <c r="BG248" s="233"/>
      <c r="BH248" s="233"/>
      <c r="BI248" s="233"/>
      <c r="BJ248" s="154"/>
      <c r="BK248" s="154"/>
      <c r="BL248" s="155"/>
      <c r="BM248" s="184"/>
      <c r="BN248" s="224"/>
      <c r="BO248" s="146"/>
      <c r="BP248" s="184"/>
      <c r="BQ248" s="146"/>
      <c r="BR248" s="146"/>
      <c r="BS248" s="146"/>
      <c r="BT248" s="154"/>
      <c r="BU248" s="155"/>
      <c r="BV248" s="156"/>
      <c r="BW248" s="154"/>
      <c r="BX248" s="154"/>
      <c r="BY248" s="155"/>
      <c r="BZ248" s="155"/>
      <c r="CA248" s="155"/>
      <c r="CB248" s="155"/>
      <c r="CC248" s="154"/>
      <c r="CD248" s="155"/>
      <c r="CE248" s="156"/>
      <c r="CF248" s="154"/>
      <c r="CG248" s="154"/>
      <c r="CH248" s="155"/>
      <c r="CI248" s="155"/>
      <c r="CJ248" s="155"/>
      <c r="CK248" s="155"/>
      <c r="CL248" s="154"/>
      <c r="CM248" s="155"/>
      <c r="CN248" s="156"/>
      <c r="CO248" s="154"/>
      <c r="CP248" s="154"/>
      <c r="CQ248" s="155"/>
      <c r="CR248" s="155"/>
      <c r="CS248" s="155"/>
      <c r="CT248" s="155"/>
    </row>
    <row r="249" spans="1:100" s="400" customFormat="1" ht="308" customHeight="1">
      <c r="A249" s="1288">
        <v>26</v>
      </c>
      <c r="B249" s="1291" t="s">
        <v>161</v>
      </c>
      <c r="C249" s="1276" t="s">
        <v>280</v>
      </c>
      <c r="D249" s="1297" t="s">
        <v>2193</v>
      </c>
      <c r="E249" s="1311" t="s">
        <v>1880</v>
      </c>
      <c r="F249" s="1311" t="s">
        <v>1881</v>
      </c>
      <c r="G249" s="1276" t="s">
        <v>286</v>
      </c>
      <c r="H249" s="1276">
        <v>24</v>
      </c>
      <c r="I249" s="1279" t="str">
        <f>IF(H249&lt;=0,"",IF(H249&lt;=2,"Muy Baja",IF(H249&lt;=24,"Baja",IF(H249&lt;=500,"Media",IF(H249&lt;=5000,"Alta","Muy Alta")))))</f>
        <v>Baja</v>
      </c>
      <c r="J249" s="1282">
        <f>IF(I249="","",IF(I249="Muy Baja",0.2,IF(I249="Baja",0.4,IF(I249="Media",0.6,IF(I249="Alta",0.8,IF(I249="Muy Alta",1,))))))</f>
        <v>0.4</v>
      </c>
      <c r="K249" s="1285" t="s">
        <v>306</v>
      </c>
      <c r="L249" s="387" t="str">
        <f>IF(NOT(ISERROR(MATCH(K249,'[3]Tabla Impacto'!$B$221:$B$223,0))),'[3]Tabla Impacto'!$F$223&amp;"Por favor no seleccionar los criterios de impacto(Afectación Económica o presupuestal y Pérdida Reputacional)",K249)</f>
        <v xml:space="preserve">     Entre 100 y 500 SMLMV </v>
      </c>
      <c r="M249" s="1279" t="str">
        <f>IF(OR(K249='Tabla Impacto'!$C$11,K249='Tabla Impacto'!$D$11),"Leve",IF(OR(K249='Tabla Impacto'!$C$12,K249='Tabla Impacto'!$D$12),"Menor",IF(OR(K249='Tabla Impacto'!$C$13,K249='Tabla Impacto'!$D$13),"Moderado",IF(OR(K249='Tabla Impacto'!$C$14,K249='Tabla Impacto'!$D$14),"Mayor",IF(OR(K249='Tabla Impacto'!$C$15,K249='Tabla Impacto'!$D$15),"Catastrófico","")))))</f>
        <v>Mayor</v>
      </c>
      <c r="N249" s="1282">
        <f>IF(M249="","",IF(M249="Leve",0.2,IF(M249="Menor",0.4,IF(M249="Moderado",0.6,IF(M249="Mayor",0.8,IF(M249="Catastrófico",1,))))))</f>
        <v>0.8</v>
      </c>
      <c r="O249" s="1279" t="str">
        <f>IF(OR(AND(I249="Muy Baja",M249="Leve"),AND(I249="Muy Baja",M249="Menor"),AND(I249="Baja",M249="Leve")),"Bajo",IF(OR(AND(I249="Muy baja",M249="Moderado"),AND(I249="Baja",M249="Menor"),AND(I249="Baja",M249="Moderado"),AND(I249="Media",M249="Leve"),AND(I249="Media",M249="Menor"),AND(I249="Media",M249="Moderado"),AND(I249="Alta",M249="Leve"),AND(I249="Alta",M249="Menor")),"Moderado",IF(OR(AND(I249="Muy Baja",M249="Mayor"),AND(I249="Baja",M249="Mayor"),AND(I249="Media",M249="Mayor"),AND(I249="Alta",M249="Moderado"),AND(I249="Alta",M249="Mayor"),AND(I249="Muy Alta",M249="Leve"),AND(I249="Muy Alta",M249="Menor"),AND(I249="Muy Alta",M249="Moderado"),AND(I249="Muy Alta",M249="Mayor")),"Alto",IF(OR(AND(I249="Muy Baja",M249="Catastrófico"),AND(I249="Baja",M249="Catastrófico"),AND(I249="Media",M249="Catastrófico"),AND(I249="Alta",M249="Catastrófico"),AND(I249="Muy Alta",M249="Catastrófico")),"Extremo",""))))</f>
        <v>Alto</v>
      </c>
      <c r="P249" s="497">
        <v>1</v>
      </c>
      <c r="Q249" s="496" t="s">
        <v>3214</v>
      </c>
      <c r="R249" s="152" t="str">
        <f t="shared" si="110"/>
        <v>Probabilidad</v>
      </c>
      <c r="S249" s="397" t="s">
        <v>100</v>
      </c>
      <c r="T249" s="397" t="s">
        <v>316</v>
      </c>
      <c r="U249" s="272" t="str">
        <f t="shared" si="111"/>
        <v>40%</v>
      </c>
      <c r="V249" s="397" t="s">
        <v>317</v>
      </c>
      <c r="W249" s="397" t="s">
        <v>318</v>
      </c>
      <c r="X249" s="397" t="s">
        <v>319</v>
      </c>
      <c r="Y249" s="398">
        <f>IFERROR(IF(R249="Probabilidad",(J249-(+J249*U249)),IF(R249="Impacto",J249,"")),"")</f>
        <v>0.24</v>
      </c>
      <c r="Z249" s="399" t="str">
        <f t="shared" si="112"/>
        <v>Baja</v>
      </c>
      <c r="AA249" s="272">
        <f t="shared" si="113"/>
        <v>0.24</v>
      </c>
      <c r="AB249" s="399" t="str">
        <f t="shared" si="114"/>
        <v>Mayor</v>
      </c>
      <c r="AC249" s="272">
        <f>IFERROR(IF(R249="Impacto",(N249-(+N249*U249)),IF(R249="Probabilidad",N249,"")),"")</f>
        <v>0.8</v>
      </c>
      <c r="AD249" s="399" t="str">
        <f t="shared" si="115"/>
        <v>Alto</v>
      </c>
      <c r="AE249" s="1270" t="s">
        <v>345</v>
      </c>
      <c r="AF249" s="755">
        <v>45043</v>
      </c>
      <c r="AG249" s="756" t="s">
        <v>3072</v>
      </c>
      <c r="AH249" s="233"/>
      <c r="AI249" s="233" t="s">
        <v>2343</v>
      </c>
      <c r="AJ249" s="233"/>
      <c r="AK249" s="233"/>
      <c r="AL249" s="233" t="s">
        <v>2343</v>
      </c>
      <c r="AM249" s="757"/>
      <c r="AN249" s="141"/>
      <c r="AO249" s="141"/>
      <c r="AP249" s="142"/>
      <c r="AQ249" s="977" t="s">
        <v>3301</v>
      </c>
      <c r="AR249" s="142" t="s">
        <v>3302</v>
      </c>
      <c r="AS249" s="233"/>
      <c r="AT249" s="233" t="s">
        <v>2343</v>
      </c>
      <c r="AU249" s="233" t="s">
        <v>229</v>
      </c>
      <c r="AV249" s="233"/>
      <c r="AW249" s="233" t="s">
        <v>2343</v>
      </c>
      <c r="AX249" s="233" t="s">
        <v>229</v>
      </c>
      <c r="AY249" s="681" t="s">
        <v>2343</v>
      </c>
      <c r="AZ249" s="141"/>
      <c r="BA249" s="142" t="s">
        <v>3304</v>
      </c>
      <c r="BB249" s="141"/>
      <c r="BC249" s="142"/>
      <c r="BD249" s="233"/>
      <c r="BE249" s="233"/>
      <c r="BF249" s="233"/>
      <c r="BG249" s="233"/>
      <c r="BH249" s="233"/>
      <c r="BI249" s="233"/>
      <c r="BJ249" s="141"/>
      <c r="BK249" s="141"/>
      <c r="BL249" s="142"/>
      <c r="BM249" s="950" t="s">
        <v>3218</v>
      </c>
      <c r="BN249" s="951">
        <v>1</v>
      </c>
      <c r="BO249" s="952" t="s">
        <v>3219</v>
      </c>
      <c r="BP249" s="537" t="s">
        <v>1729</v>
      </c>
      <c r="BQ249" s="538">
        <v>44927</v>
      </c>
      <c r="BR249" s="538">
        <v>45260</v>
      </c>
      <c r="BS249" s="539">
        <v>1</v>
      </c>
      <c r="BT249" s="790" t="s">
        <v>3074</v>
      </c>
      <c r="BU249" s="787" t="s">
        <v>3077</v>
      </c>
      <c r="BV249" s="579" t="s">
        <v>3075</v>
      </c>
      <c r="BW249" s="141"/>
      <c r="BX249" s="141"/>
      <c r="BY249" s="142"/>
      <c r="BZ249" s="142"/>
      <c r="CA249" s="142"/>
      <c r="CB249" s="142"/>
      <c r="CC249" s="141"/>
      <c r="CD249" s="142"/>
      <c r="CE249" s="143"/>
      <c r="CF249" s="141"/>
      <c r="CG249" s="141"/>
      <c r="CH249" s="142"/>
      <c r="CI249" s="142"/>
      <c r="CJ249" s="142"/>
      <c r="CK249" s="142"/>
      <c r="CL249" s="141"/>
      <c r="CM249" s="142"/>
      <c r="CN249" s="143"/>
      <c r="CO249" s="141"/>
      <c r="CP249" s="141"/>
      <c r="CQ249" s="142"/>
      <c r="CR249" s="142"/>
      <c r="CS249" s="142"/>
      <c r="CT249" s="142"/>
      <c r="CU249" s="408"/>
      <c r="CV249" s="408"/>
    </row>
    <row r="250" spans="1:100" s="148" customFormat="1" ht="277" customHeight="1">
      <c r="A250" s="1289"/>
      <c r="B250" s="1292"/>
      <c r="C250" s="1277"/>
      <c r="D250" s="1298"/>
      <c r="E250" s="1312"/>
      <c r="F250" s="1312"/>
      <c r="G250" s="1277"/>
      <c r="H250" s="1277"/>
      <c r="I250" s="1280"/>
      <c r="J250" s="1283"/>
      <c r="K250" s="1286"/>
      <c r="L250" s="388">
        <f>IF(NOT(ISERROR(MATCH(K250,_xlfn.ANCHORARRAY(F295),0))),J297&amp;"Por favor no seleccionar los criterios de impacto",K250)</f>
        <v>0</v>
      </c>
      <c r="M250" s="1280"/>
      <c r="N250" s="1283"/>
      <c r="O250" s="1280"/>
      <c r="P250" s="498">
        <v>2</v>
      </c>
      <c r="Q250" s="496" t="s">
        <v>3215</v>
      </c>
      <c r="R250" s="139" t="str">
        <f t="shared" si="110"/>
        <v>Probabilidad</v>
      </c>
      <c r="S250" s="97" t="s">
        <v>100</v>
      </c>
      <c r="T250" s="97" t="s">
        <v>316</v>
      </c>
      <c r="U250" s="189" t="str">
        <f t="shared" si="111"/>
        <v>40%</v>
      </c>
      <c r="V250" s="97" t="s">
        <v>317</v>
      </c>
      <c r="W250" s="97" t="s">
        <v>318</v>
      </c>
      <c r="X250" s="97" t="s">
        <v>319</v>
      </c>
      <c r="Y250" s="140">
        <f>IFERROR(IF(AND(R249="Probabilidad",R250="Probabilidad"),(AA249-(+AA249*U250)),IF(R250="Probabilidad",(J249-(+J249*U250)),IF(R250="Impacto",AA249,""))),"")</f>
        <v>0.14399999999999999</v>
      </c>
      <c r="Z250" s="113" t="str">
        <f t="shared" si="112"/>
        <v>Muy Baja</v>
      </c>
      <c r="AA250" s="189">
        <f t="shared" si="113"/>
        <v>0.14399999999999999</v>
      </c>
      <c r="AB250" s="113" t="str">
        <f t="shared" si="114"/>
        <v>Mayor</v>
      </c>
      <c r="AC250" s="189">
        <f>IFERROR(IF(AND(R249="Impacto",R250="Impacto"),(AC249-(+AC249*U250)),IF(R250="Impacto",($N$141-(+$N$141*U250)),IF(R250="Probabilidad",AC249,""))),"")</f>
        <v>0.8</v>
      </c>
      <c r="AD250" s="113" t="str">
        <f t="shared" si="115"/>
        <v>Alto</v>
      </c>
      <c r="AE250" s="1271"/>
      <c r="AF250" s="755">
        <v>45043</v>
      </c>
      <c r="AG250" s="756" t="s">
        <v>3073</v>
      </c>
      <c r="AH250" s="827"/>
      <c r="AI250" s="827" t="s">
        <v>2343</v>
      </c>
      <c r="AJ250" s="827"/>
      <c r="AK250" s="233"/>
      <c r="AL250" s="233"/>
      <c r="AM250" s="233"/>
      <c r="AN250" s="154"/>
      <c r="AO250" s="154"/>
      <c r="AP250" s="155"/>
      <c r="AQ250" s="977" t="s">
        <v>3301</v>
      </c>
      <c r="AR250" s="155" t="s">
        <v>3303</v>
      </c>
      <c r="AS250" s="233"/>
      <c r="AT250" s="233" t="s">
        <v>2343</v>
      </c>
      <c r="AU250" s="233" t="s">
        <v>229</v>
      </c>
      <c r="AV250" s="233"/>
      <c r="AW250" s="233"/>
      <c r="AX250" s="233"/>
      <c r="AY250" s="163" t="s">
        <v>2343</v>
      </c>
      <c r="AZ250" s="154"/>
      <c r="BA250" s="142" t="s">
        <v>3304</v>
      </c>
      <c r="BB250" s="154"/>
      <c r="BC250" s="155"/>
      <c r="BD250" s="233"/>
      <c r="BE250" s="233"/>
      <c r="BF250" s="233"/>
      <c r="BG250" s="233"/>
      <c r="BH250" s="233"/>
      <c r="BI250" s="233"/>
      <c r="BJ250" s="154"/>
      <c r="BK250" s="154"/>
      <c r="BL250" s="155"/>
      <c r="BM250" s="184"/>
      <c r="BN250" s="224"/>
      <c r="BO250" s="146"/>
      <c r="BP250" s="184"/>
      <c r="BQ250" s="146"/>
      <c r="BR250" s="146"/>
      <c r="BS250" s="146"/>
      <c r="BT250" s="154"/>
      <c r="BU250" s="155"/>
      <c r="BV250" s="156"/>
      <c r="BW250" s="154"/>
      <c r="BX250" s="154"/>
      <c r="BY250" s="155"/>
      <c r="BZ250" s="155"/>
      <c r="CA250" s="155"/>
      <c r="CB250" s="155"/>
      <c r="CC250" s="154"/>
      <c r="CD250" s="155"/>
      <c r="CE250" s="156"/>
      <c r="CF250" s="154"/>
      <c r="CG250" s="154"/>
      <c r="CH250" s="155"/>
      <c r="CI250" s="155"/>
      <c r="CJ250" s="155"/>
      <c r="CK250" s="155"/>
      <c r="CL250" s="154"/>
      <c r="CM250" s="155"/>
      <c r="CN250" s="156"/>
      <c r="CO250" s="154"/>
      <c r="CP250" s="154"/>
      <c r="CQ250" s="155"/>
      <c r="CR250" s="155"/>
      <c r="CS250" s="155"/>
      <c r="CT250" s="155"/>
    </row>
    <row r="251" spans="1:100" s="148" customFormat="1" ht="98" customHeight="1">
      <c r="A251" s="1289"/>
      <c r="B251" s="1292"/>
      <c r="C251" s="1277"/>
      <c r="D251" s="1298"/>
      <c r="E251" s="1312"/>
      <c r="F251" s="1312"/>
      <c r="G251" s="1277"/>
      <c r="H251" s="1277"/>
      <c r="I251" s="1280"/>
      <c r="J251" s="1283"/>
      <c r="K251" s="1286"/>
      <c r="L251" s="388">
        <f>IF(NOT(ISERROR(MATCH(K251,_xlfn.ANCHORARRAY(F296),0))),J298&amp;"Por favor no seleccionar los criterios de impacto",K251)</f>
        <v>0</v>
      </c>
      <c r="M251" s="1280"/>
      <c r="N251" s="1283"/>
      <c r="O251" s="1280"/>
      <c r="P251" s="498">
        <v>3</v>
      </c>
      <c r="Q251" s="496" t="s">
        <v>3216</v>
      </c>
      <c r="R251" s="139" t="str">
        <f t="shared" si="110"/>
        <v>Impacto</v>
      </c>
      <c r="S251" s="97" t="s">
        <v>327</v>
      </c>
      <c r="T251" s="97" t="s">
        <v>316</v>
      </c>
      <c r="U251" s="189" t="str">
        <f t="shared" si="111"/>
        <v>25%</v>
      </c>
      <c r="V251" s="97" t="s">
        <v>317</v>
      </c>
      <c r="W251" s="97" t="s">
        <v>318</v>
      </c>
      <c r="X251" s="97" t="s">
        <v>319</v>
      </c>
      <c r="Y251" s="140">
        <f>IFERROR(IF(AND(R250="Probabilidad",R251="Probabilidad"),(AA250-(+AA250*U251)),IF(R251="Probabilidad",(J250-(+J250*U251)),IF(R251="Impacto",AA250,""))),"")</f>
        <v>0.14399999999999999</v>
      </c>
      <c r="Z251" s="113" t="str">
        <f t="shared" si="112"/>
        <v>Muy Baja</v>
      </c>
      <c r="AA251" s="189">
        <f t="shared" si="113"/>
        <v>0.14399999999999999</v>
      </c>
      <c r="AB251" s="113" t="str">
        <f t="shared" si="114"/>
        <v>Moderado</v>
      </c>
      <c r="AC251" s="189">
        <f>IFERROR(IF(AND(R250="Impacto",R251="Impacto"),(AC250-(+AC250*U251)),IF(AND(R250="Probabilidad",R251="Impacto"),(AC249-(+AC249*U251)),IF(R251="Probabilidad",AC250,""))),"")</f>
        <v>0.60000000000000009</v>
      </c>
      <c r="AD251" s="113" t="str">
        <f t="shared" si="115"/>
        <v>Moderado</v>
      </c>
      <c r="AE251" s="1271"/>
      <c r="AF251" s="755">
        <v>45043</v>
      </c>
      <c r="AG251" s="756" t="s">
        <v>3071</v>
      </c>
      <c r="AH251" s="827"/>
      <c r="AI251" s="827" t="s">
        <v>2343</v>
      </c>
      <c r="AJ251" s="827"/>
      <c r="AK251" s="233"/>
      <c r="AL251" s="233"/>
      <c r="AM251" s="233"/>
      <c r="AN251" s="154"/>
      <c r="AO251" s="154"/>
      <c r="AP251" s="155"/>
      <c r="AQ251" s="977" t="s">
        <v>3301</v>
      </c>
      <c r="AR251" s="756" t="s">
        <v>3300</v>
      </c>
      <c r="AS251" s="233"/>
      <c r="AT251" s="233"/>
      <c r="AU251" s="233"/>
      <c r="AV251" s="233"/>
      <c r="AW251" s="233"/>
      <c r="AX251" s="233"/>
      <c r="AY251" s="154"/>
      <c r="AZ251" s="154"/>
      <c r="BA251" s="155"/>
      <c r="BB251" s="154"/>
      <c r="BC251" s="155"/>
      <c r="BD251" s="233"/>
      <c r="BE251" s="233"/>
      <c r="BF251" s="233"/>
      <c r="BG251" s="233"/>
      <c r="BH251" s="233"/>
      <c r="BI251" s="233"/>
      <c r="BJ251" s="154"/>
      <c r="BK251" s="154"/>
      <c r="BL251" s="155"/>
      <c r="BM251" s="184"/>
      <c r="BN251" s="224"/>
      <c r="BO251" s="146"/>
      <c r="BP251" s="184"/>
      <c r="BQ251" s="146"/>
      <c r="BR251" s="146"/>
      <c r="BS251" s="146"/>
      <c r="BT251" s="154"/>
      <c r="BU251" s="155"/>
      <c r="BV251" s="156"/>
      <c r="BW251" s="154"/>
      <c r="BX251" s="154"/>
      <c r="BY251" s="155"/>
      <c r="BZ251" s="155"/>
      <c r="CA251" s="155"/>
      <c r="CB251" s="155"/>
      <c r="CC251" s="154"/>
      <c r="CD251" s="155"/>
      <c r="CE251" s="156"/>
      <c r="CF251" s="154"/>
      <c r="CG251" s="154"/>
      <c r="CH251" s="155"/>
      <c r="CI251" s="155"/>
      <c r="CJ251" s="155"/>
      <c r="CK251" s="155"/>
      <c r="CL251" s="154"/>
      <c r="CM251" s="155"/>
      <c r="CN251" s="156"/>
      <c r="CO251" s="154"/>
      <c r="CP251" s="154"/>
      <c r="CQ251" s="155"/>
      <c r="CR251" s="155"/>
      <c r="CS251" s="155"/>
      <c r="CT251" s="155"/>
    </row>
    <row r="252" spans="1:100" s="148" customFormat="1" ht="27" customHeight="1">
      <c r="A252" s="1289"/>
      <c r="B252" s="1292"/>
      <c r="C252" s="1277"/>
      <c r="D252" s="1298"/>
      <c r="E252" s="1312"/>
      <c r="F252" s="1312"/>
      <c r="G252" s="1277"/>
      <c r="H252" s="1277"/>
      <c r="I252" s="1280"/>
      <c r="J252" s="1283"/>
      <c r="K252" s="1286"/>
      <c r="L252" s="388">
        <f>IF(NOT(ISERROR(MATCH(K252,_xlfn.ANCHORARRAY(F297),0))),J299&amp;"Por favor no seleccionar los criterios de impacto",K252)</f>
        <v>0</v>
      </c>
      <c r="M252" s="1280"/>
      <c r="N252" s="1283"/>
      <c r="O252" s="1280"/>
      <c r="P252" s="184"/>
      <c r="Q252" s="94"/>
      <c r="R252" s="139" t="str">
        <f t="shared" si="110"/>
        <v/>
      </c>
      <c r="S252" s="97"/>
      <c r="T252" s="97"/>
      <c r="U252" s="189" t="str">
        <f t="shared" si="111"/>
        <v/>
      </c>
      <c r="V252" s="97"/>
      <c r="W252" s="97"/>
      <c r="X252" s="97"/>
      <c r="Y252" s="140" t="str">
        <f>IFERROR(IF(AND(R251="Probabilidad",R252="Probabilidad"),(AA251-(+AA251*U252)),IF(R252="Probabilidad",(J251-(+J251*U252)),IF(R252="Impacto",AA251,""))),"")</f>
        <v/>
      </c>
      <c r="Z252" s="113" t="str">
        <f t="shared" si="112"/>
        <v/>
      </c>
      <c r="AA252" s="189" t="str">
        <f t="shared" si="113"/>
        <v/>
      </c>
      <c r="AB252" s="113" t="str">
        <f t="shared" si="114"/>
        <v/>
      </c>
      <c r="AC252" s="189" t="str">
        <f>IFERROR(IF(AND(R251="Impacto",R252="Impacto"),(AC251-(+AC251*U252)),IF(AND(R251="Probabilidad",R252="Impacto"),(AC250-(+AC250*U252)),IF(R252="Probabilidad",AC251,""))),"")</f>
        <v/>
      </c>
      <c r="AD252" s="113" t="str">
        <f t="shared" si="115"/>
        <v/>
      </c>
      <c r="AE252" s="1271"/>
      <c r="AF252" s="154"/>
      <c r="AG252" s="155"/>
      <c r="AH252" s="233"/>
      <c r="AI252" s="233"/>
      <c r="AJ252" s="233"/>
      <c r="AK252" s="233"/>
      <c r="AL252" s="233"/>
      <c r="AM252" s="233"/>
      <c r="AN252" s="154"/>
      <c r="AO252" s="154"/>
      <c r="AP252" s="155"/>
      <c r="AQ252" s="163"/>
      <c r="AR252" s="155"/>
      <c r="AS252" s="233"/>
      <c r="AT252" s="233"/>
      <c r="AU252" s="233"/>
      <c r="AV252" s="233"/>
      <c r="AW252" s="233"/>
      <c r="AX252" s="233"/>
      <c r="AY252" s="154"/>
      <c r="AZ252" s="154"/>
      <c r="BA252" s="155"/>
      <c r="BB252" s="154"/>
      <c r="BC252" s="155"/>
      <c r="BD252" s="233"/>
      <c r="BE252" s="233"/>
      <c r="BF252" s="233"/>
      <c r="BG252" s="233"/>
      <c r="BH252" s="233"/>
      <c r="BI252" s="233"/>
      <c r="BJ252" s="154"/>
      <c r="BK252" s="154"/>
      <c r="BL252" s="155"/>
      <c r="BM252" s="184"/>
      <c r="BN252" s="224"/>
      <c r="BO252" s="146"/>
      <c r="BP252" s="184"/>
      <c r="BQ252" s="146"/>
      <c r="BR252" s="146"/>
      <c r="BS252" s="146"/>
      <c r="BT252" s="154"/>
      <c r="BU252" s="155"/>
      <c r="BV252" s="156"/>
      <c r="BW252" s="154"/>
      <c r="BX252" s="154"/>
      <c r="BY252" s="155"/>
      <c r="BZ252" s="155"/>
      <c r="CA252" s="155"/>
      <c r="CB252" s="155"/>
      <c r="CC252" s="154"/>
      <c r="CD252" s="155"/>
      <c r="CE252" s="156"/>
      <c r="CF252" s="154"/>
      <c r="CG252" s="154"/>
      <c r="CH252" s="155"/>
      <c r="CI252" s="155"/>
      <c r="CJ252" s="155"/>
      <c r="CK252" s="155"/>
      <c r="CL252" s="154"/>
      <c r="CM252" s="155"/>
      <c r="CN252" s="156"/>
      <c r="CO252" s="154"/>
      <c r="CP252" s="154"/>
      <c r="CQ252" s="155"/>
      <c r="CR252" s="155"/>
      <c r="CS252" s="155"/>
      <c r="CT252" s="155"/>
    </row>
    <row r="253" spans="1:100" s="148" customFormat="1" ht="27" customHeight="1">
      <c r="A253" s="1289"/>
      <c r="B253" s="1292"/>
      <c r="C253" s="1277"/>
      <c r="D253" s="1298"/>
      <c r="E253" s="1312"/>
      <c r="F253" s="1312"/>
      <c r="G253" s="1277"/>
      <c r="H253" s="1277"/>
      <c r="I253" s="1280"/>
      <c r="J253" s="1283"/>
      <c r="K253" s="1286"/>
      <c r="L253" s="388">
        <f>IF(NOT(ISERROR(MATCH(K253,_xlfn.ANCHORARRAY(F298),0))),J300&amp;"Por favor no seleccionar los criterios de impacto",K253)</f>
        <v>0</v>
      </c>
      <c r="M253" s="1280"/>
      <c r="N253" s="1283"/>
      <c r="O253" s="1280"/>
      <c r="P253" s="184"/>
      <c r="Q253" s="94"/>
      <c r="R253" s="139" t="str">
        <f t="shared" si="110"/>
        <v/>
      </c>
      <c r="S253" s="97"/>
      <c r="T253" s="97"/>
      <c r="U253" s="189" t="str">
        <f t="shared" si="111"/>
        <v/>
      </c>
      <c r="V253" s="97"/>
      <c r="W253" s="97"/>
      <c r="X253" s="97"/>
      <c r="Y253" s="140" t="str">
        <f>IFERROR(IF(AND(R252="Probabilidad",R253="Probabilidad"),(AA252-(+AA252*U253)),IF(R253="Probabilidad",(J252-(+J252*U253)),IF(R253="Impacto",AA252,""))),"")</f>
        <v/>
      </c>
      <c r="Z253" s="113" t="str">
        <f t="shared" si="112"/>
        <v/>
      </c>
      <c r="AA253" s="189" t="str">
        <f t="shared" si="113"/>
        <v/>
      </c>
      <c r="AB253" s="113" t="str">
        <f t="shared" si="114"/>
        <v/>
      </c>
      <c r="AC253" s="189" t="str">
        <f>IFERROR(IF(AND(R252="Impacto",R253="Impacto"),(AC252-(+AC252*U253)),IF(AND(R252="Probabilidad",R253="Impacto"),(AC251-(+AC251*U253)),IF(R253="Probabilidad",AC252,""))),"")</f>
        <v/>
      </c>
      <c r="AD253" s="113" t="str">
        <f t="shared" si="115"/>
        <v/>
      </c>
      <c r="AE253" s="1271"/>
      <c r="AF253" s="154"/>
      <c r="AG253" s="155"/>
      <c r="AH253" s="233"/>
      <c r="AI253" s="233"/>
      <c r="AJ253" s="233"/>
      <c r="AK253" s="233"/>
      <c r="AL253" s="233"/>
      <c r="AM253" s="233"/>
      <c r="AN253" s="154"/>
      <c r="AO253" s="154"/>
      <c r="AP253" s="155"/>
      <c r="AQ253" s="163"/>
      <c r="AR253" s="155"/>
      <c r="AS253" s="233"/>
      <c r="AT253" s="233"/>
      <c r="AU253" s="233"/>
      <c r="AV253" s="233"/>
      <c r="AW253" s="233"/>
      <c r="AX253" s="233"/>
      <c r="AY253" s="154"/>
      <c r="AZ253" s="154"/>
      <c r="BA253" s="155"/>
      <c r="BB253" s="154"/>
      <c r="BC253" s="155"/>
      <c r="BD253" s="233"/>
      <c r="BE253" s="233"/>
      <c r="BF253" s="233"/>
      <c r="BG253" s="233"/>
      <c r="BH253" s="233"/>
      <c r="BI253" s="233"/>
      <c r="BJ253" s="154"/>
      <c r="BK253" s="154"/>
      <c r="BL253" s="155"/>
      <c r="BM253" s="184"/>
      <c r="BN253" s="224"/>
      <c r="BO253" s="146"/>
      <c r="BP253" s="184"/>
      <c r="BQ253" s="146"/>
      <c r="BR253" s="146"/>
      <c r="BS253" s="146"/>
      <c r="BT253" s="154"/>
      <c r="BU253" s="155"/>
      <c r="BV253" s="156"/>
      <c r="BW253" s="154"/>
      <c r="BX253" s="154"/>
      <c r="BY253" s="155"/>
      <c r="BZ253" s="155"/>
      <c r="CA253" s="155"/>
      <c r="CB253" s="155"/>
      <c r="CC253" s="154"/>
      <c r="CD253" s="155"/>
      <c r="CE253" s="156"/>
      <c r="CF253" s="154"/>
      <c r="CG253" s="154"/>
      <c r="CH253" s="155"/>
      <c r="CI253" s="155"/>
      <c r="CJ253" s="155"/>
      <c r="CK253" s="155"/>
      <c r="CL253" s="154"/>
      <c r="CM253" s="155"/>
      <c r="CN253" s="156"/>
      <c r="CO253" s="154"/>
      <c r="CP253" s="154"/>
      <c r="CQ253" s="155"/>
      <c r="CR253" s="155"/>
      <c r="CS253" s="155"/>
      <c r="CT253" s="155"/>
    </row>
    <row r="254" spans="1:100" s="401" customFormat="1" ht="27" customHeight="1" thickBot="1">
      <c r="A254" s="1290"/>
      <c r="B254" s="1293"/>
      <c r="C254" s="1278"/>
      <c r="D254" s="1299"/>
      <c r="E254" s="1313"/>
      <c r="F254" s="1313"/>
      <c r="G254" s="1278"/>
      <c r="H254" s="1278"/>
      <c r="I254" s="1281"/>
      <c r="J254" s="1284"/>
      <c r="K254" s="1287"/>
      <c r="L254" s="389">
        <f>IF(NOT(ISERROR(MATCH(K254,_xlfn.ANCHORARRAY(F299),0))),J301&amp;"Por favor no seleccionar los criterios de impacto",K254)</f>
        <v>0</v>
      </c>
      <c r="M254" s="1281"/>
      <c r="N254" s="1284"/>
      <c r="O254" s="1281"/>
      <c r="P254" s="185"/>
      <c r="Q254" s="95"/>
      <c r="R254" s="153" t="str">
        <f t="shared" si="110"/>
        <v/>
      </c>
      <c r="S254" s="150"/>
      <c r="T254" s="150"/>
      <c r="U254" s="187" t="str">
        <f t="shared" si="111"/>
        <v/>
      </c>
      <c r="V254" s="150"/>
      <c r="W254" s="150"/>
      <c r="X254" s="150"/>
      <c r="Y254" s="151" t="str">
        <f>IFERROR(IF(AND(R253="Probabilidad",R254="Probabilidad"),(AA253-(+AA253*U254)),IF(R254="Probabilidad",(J253-(+J253*U254)),IF(R254="Impacto",AA253,""))),"")</f>
        <v/>
      </c>
      <c r="Z254" s="114" t="str">
        <f t="shared" si="112"/>
        <v/>
      </c>
      <c r="AA254" s="187" t="str">
        <f t="shared" si="113"/>
        <v/>
      </c>
      <c r="AB254" s="114" t="str">
        <f t="shared" si="114"/>
        <v/>
      </c>
      <c r="AC254" s="187" t="str">
        <f>IFERROR(IF(AND(R253="Impacto",R254="Impacto"),(AC253-(+AC253*U254)),IF(AND(R253="Probabilidad",R254="Impacto"),(AC252-(+AC252*U254)),IF(R254="Probabilidad",AC253,""))),"")</f>
        <v/>
      </c>
      <c r="AD254" s="114" t="str">
        <f t="shared" si="115"/>
        <v/>
      </c>
      <c r="AE254" s="1272"/>
      <c r="AF254" s="393"/>
      <c r="AG254" s="394"/>
      <c r="AH254" s="540"/>
      <c r="AI254" s="540"/>
      <c r="AJ254" s="540"/>
      <c r="AK254" s="233"/>
      <c r="AL254" s="233"/>
      <c r="AM254" s="233"/>
      <c r="AN254" s="154"/>
      <c r="AO254" s="154"/>
      <c r="AP254" s="155"/>
      <c r="AQ254" s="163"/>
      <c r="AR254" s="155"/>
      <c r="AS254" s="233"/>
      <c r="AT254" s="233"/>
      <c r="AU254" s="233"/>
      <c r="AV254" s="233"/>
      <c r="AW254" s="233"/>
      <c r="AX254" s="233"/>
      <c r="AY254" s="154"/>
      <c r="AZ254" s="154"/>
      <c r="BA254" s="155"/>
      <c r="BB254" s="154"/>
      <c r="BC254" s="155"/>
      <c r="BD254" s="233"/>
      <c r="BE254" s="233"/>
      <c r="BF254" s="233"/>
      <c r="BG254" s="233"/>
      <c r="BH254" s="233"/>
      <c r="BI254" s="233"/>
      <c r="BJ254" s="154"/>
      <c r="BK254" s="154"/>
      <c r="BL254" s="155"/>
      <c r="BM254" s="184"/>
      <c r="BN254" s="224"/>
      <c r="BO254" s="146"/>
      <c r="BP254" s="184"/>
      <c r="BQ254" s="146"/>
      <c r="BR254" s="146"/>
      <c r="BS254" s="146"/>
      <c r="BT254" s="154"/>
      <c r="BU254" s="155"/>
      <c r="BV254" s="156"/>
      <c r="BW254" s="154"/>
      <c r="BX254" s="154"/>
      <c r="BY254" s="155"/>
      <c r="BZ254" s="155"/>
      <c r="CA254" s="155"/>
      <c r="CB254" s="155"/>
      <c r="CC254" s="154"/>
      <c r="CD254" s="155"/>
      <c r="CE254" s="156"/>
      <c r="CF254" s="154"/>
      <c r="CG254" s="154"/>
      <c r="CH254" s="155"/>
      <c r="CI254" s="155"/>
      <c r="CJ254" s="155"/>
      <c r="CK254" s="155"/>
      <c r="CL254" s="154"/>
      <c r="CM254" s="155"/>
      <c r="CN254" s="156"/>
      <c r="CO254" s="154"/>
      <c r="CP254" s="154"/>
      <c r="CQ254" s="155"/>
      <c r="CR254" s="155"/>
      <c r="CS254" s="155"/>
      <c r="CT254" s="155"/>
    </row>
    <row r="255" spans="1:100" s="148" customFormat="1" ht="359" customHeight="1">
      <c r="A255" s="1288">
        <v>27</v>
      </c>
      <c r="B255" s="1291" t="s">
        <v>153</v>
      </c>
      <c r="C255" s="1276" t="s">
        <v>281</v>
      </c>
      <c r="D255" s="1297" t="s">
        <v>1900</v>
      </c>
      <c r="E255" s="1297" t="s">
        <v>1901</v>
      </c>
      <c r="F255" s="1297" t="s">
        <v>1902</v>
      </c>
      <c r="G255" s="1276" t="s">
        <v>286</v>
      </c>
      <c r="H255" s="1276">
        <v>365</v>
      </c>
      <c r="I255" s="1279" t="str">
        <f>IF(H255&lt;=0,"",IF(H255&lt;=2,"Muy Baja",IF(H255&lt;=24,"Baja",IF(H255&lt;=500,"Media",IF(H255&lt;=5000,"Alta","Muy Alta")))))</f>
        <v>Media</v>
      </c>
      <c r="J255" s="1282">
        <f>IF(I255="","",IF(I255="Muy Baja",0.2,IF(I255="Baja",0.4,IF(I255="Media",0.6,IF(I255="Alta",0.8,IF(I255="Muy Alta",1,))))))</f>
        <v>0.6</v>
      </c>
      <c r="K255" s="1285" t="s">
        <v>312</v>
      </c>
      <c r="L255" s="388" t="str">
        <f>IF(NOT(ISERROR(MATCH(K255,'[3]Tabla Impacto'!$B$221:$B$223,0))),'[3]Tabla Impacto'!$F$223&amp;"Por favor no seleccionar los criterios de impacto(Afectación Económica o presupuestal y Pérdida Reputacional)",K255)</f>
        <v xml:space="preserve">     El riesgo afecta la imagen de de la entidad con efecto publicitario sostenido a nivel de sector administrativo, nivel departamental o municipal</v>
      </c>
      <c r="M255" s="1279" t="str">
        <f>IF(OR(K255='Tabla Impacto'!$C$11,K255='Tabla Impacto'!$D$11),"Leve",IF(OR(K255='Tabla Impacto'!$C$12,K255='Tabla Impacto'!$D$12),"Menor",IF(OR(K255='Tabla Impacto'!$C$13,K255='Tabla Impacto'!$D$13),"Moderado",IF(OR(K255='Tabla Impacto'!$C$14,K255='Tabla Impacto'!$D$14),"Mayor",IF(OR(K255='Tabla Impacto'!$C$15,K255='Tabla Impacto'!$D$15),"Catastrófico","")))))</f>
        <v>Mayor</v>
      </c>
      <c r="N255" s="1282">
        <f>IF(M255="","",IF(M255="Leve",0.2,IF(M255="Menor",0.4,IF(M255="Moderado",0.6,IF(M255="Mayor",0.8,IF(M255="Catastrófico",1,))))))</f>
        <v>0.8</v>
      </c>
      <c r="O255" s="1279" t="str">
        <f>IF(OR(AND(I255="Muy Baja",M255="Leve"),AND(I255="Muy Baja",M255="Menor"),AND(I255="Baja",M255="Leve")),"Bajo",IF(OR(AND(I255="Muy baja",M255="Moderado"),AND(I255="Baja",M255="Menor"),AND(I255="Baja",M255="Moderado"),AND(I255="Media",M255="Leve"),AND(I255="Media",M255="Menor"),AND(I255="Media",M255="Moderado"),AND(I255="Alta",M255="Leve"),AND(I255="Alta",M255="Menor")),"Moderado",IF(OR(AND(I255="Muy Baja",M255="Mayor"),AND(I255="Baja",M255="Mayor"),AND(I255="Media",M255="Mayor"),AND(I255="Alta",M255="Moderado"),AND(I255="Alta",M255="Mayor"),AND(I255="Muy Alta",M255="Leve"),AND(I255="Muy Alta",M255="Menor"),AND(I255="Muy Alta",M255="Moderado"),AND(I255="Muy Alta",M255="Mayor")),"Alto",IF(OR(AND(I255="Muy Baja",M255="Catastrófico"),AND(I255="Baja",M255="Catastrófico"),AND(I255="Media",M255="Catastrófico"),AND(I255="Alta",M255="Catastrófico"),AND(I255="Muy Alta",M255="Catastrófico")),"Extremo",""))))</f>
        <v>Alto</v>
      </c>
      <c r="P255" s="188">
        <v>1</v>
      </c>
      <c r="Q255" s="93" t="s">
        <v>2189</v>
      </c>
      <c r="R255" s="139" t="str">
        <f t="shared" ref="R255:R290" si="116">IF(OR(S255="Preventivo",S255="Detectivo"),"Probabilidad",IF(S255="Correctivo","Impacto",""))</f>
        <v>Probabilidad</v>
      </c>
      <c r="S255" s="97" t="s">
        <v>100</v>
      </c>
      <c r="T255" s="97" t="s">
        <v>316</v>
      </c>
      <c r="U255" s="189" t="str">
        <f t="shared" ref="U255:U290" si="117">IF(AND(S255="Preventivo",T255="Automático"),"50%",IF(AND(S255="Preventivo",T255="Manual"),"40%",IF(AND(S255="Detectivo",T255="Automático"),"40%",IF(AND(S255="Detectivo",T255="Manual"),"30%",IF(AND(S255="Correctivo",T255="Automático"),"35%",IF(AND(S255="Correctivo",T255="Manual"),"25%",""))))))</f>
        <v>40%</v>
      </c>
      <c r="V255" s="97" t="s">
        <v>317</v>
      </c>
      <c r="W255" s="97" t="s">
        <v>318</v>
      </c>
      <c r="X255" s="97" t="s">
        <v>319</v>
      </c>
      <c r="Y255" s="140">
        <f>IFERROR(IF(R255="Probabilidad",(J255-(+J255*U255)),IF(R255="Impacto",J255,"")),"")</f>
        <v>0.36</v>
      </c>
      <c r="Z255" s="113" t="str">
        <f t="shared" ref="Z255:Z290" si="118">IFERROR(IF(Y255="","",IF(Y255&lt;=0.2,"Muy Baja",IF(Y255&lt;=0.4,"Baja",IF(Y255&lt;=0.6,"Media",IF(Y255&lt;=0.8,"Alta","Muy Alta"))))),"")</f>
        <v>Baja</v>
      </c>
      <c r="AA255" s="189">
        <f t="shared" ref="AA255:AA290" si="119">+Y255</f>
        <v>0.36</v>
      </c>
      <c r="AB255" s="113" t="str">
        <f t="shared" ref="AB255:AB290" si="120">IFERROR(IF(AC255="","",IF(AC255&lt;=0.2,"Leve",IF(AC255&lt;=0.4,"Menor",IF(AC255&lt;=0.6,"Moderado",IF(AC255&lt;=0.8,"Mayor","Catastrófico"))))),"")</f>
        <v>Mayor</v>
      </c>
      <c r="AC255" s="189">
        <f>IFERROR(IF(R255="Impacto",(N255-(+N255*U255)),IF(R255="Probabilidad",N255,"")),"")</f>
        <v>0.8</v>
      </c>
      <c r="AD255" s="113" t="str">
        <f t="shared" ref="AD255:AD290" si="121">IFERROR(IF(OR(AND(Z255="Muy Baja",AB255="Leve"),AND(Z255="Muy Baja",AB255="Menor"),AND(Z255="Baja",AB255="Leve")),"Bajo",IF(OR(AND(Z255="Muy baja",AB255="Moderado"),AND(Z255="Baja",AB255="Menor"),AND(Z255="Baja",AB255="Moderado"),AND(Z255="Media",AB255="Leve"),AND(Z255="Media",AB255="Menor"),AND(Z255="Media",AB255="Moderado"),AND(Z255="Alta",AB255="Leve"),AND(Z255="Alta",AB255="Menor")),"Moderado",IF(OR(AND(Z255="Muy Baja",AB255="Mayor"),AND(Z255="Baja",AB255="Mayor"),AND(Z255="Media",AB255="Mayor"),AND(Z255="Alta",AB255="Moderado"),AND(Z255="Alta",AB255="Mayor"),AND(Z255="Muy Alta",AB255="Leve"),AND(Z255="Muy Alta",AB255="Menor"),AND(Z255="Muy Alta",AB255="Moderado"),AND(Z255="Muy Alta",AB255="Mayor")),"Alto",IF(OR(AND(Z255="Muy Baja",AB255="Catastrófico"),AND(Z255="Baja",AB255="Catastrófico"),AND(Z255="Media",AB255="Catastrófico"),AND(Z255="Alta",AB255="Catastrófico"),AND(Z255="Muy Alta",AB255="Catastrófico")),"Extremo","")))),"")</f>
        <v>Alto</v>
      </c>
      <c r="AE255" s="1308" t="s">
        <v>345</v>
      </c>
      <c r="AF255" s="856" t="s">
        <v>2398</v>
      </c>
      <c r="AG255" s="779" t="s">
        <v>2898</v>
      </c>
      <c r="AH255" s="757"/>
      <c r="AI255" s="757" t="s">
        <v>2343</v>
      </c>
      <c r="AJ255" s="826" t="s">
        <v>2899</v>
      </c>
      <c r="AK255" s="233"/>
      <c r="AL255" s="233" t="s">
        <v>2343</v>
      </c>
      <c r="AM255" s="233"/>
      <c r="AN255" s="141"/>
      <c r="AO255" s="141"/>
      <c r="AP255" s="142"/>
      <c r="AQ255" s="163" t="s">
        <v>3534</v>
      </c>
      <c r="AR255" s="155" t="s">
        <v>3693</v>
      </c>
      <c r="AS255" s="233"/>
      <c r="AT255" s="233" t="s">
        <v>2343</v>
      </c>
      <c r="AU255" s="228" t="s">
        <v>3526</v>
      </c>
      <c r="AV255" s="233"/>
      <c r="AW255" s="233" t="s">
        <v>2343</v>
      </c>
      <c r="AX255" s="233"/>
      <c r="AY255" s="681" t="s">
        <v>2373</v>
      </c>
      <c r="AZ255" s="141"/>
      <c r="BA255" s="142" t="s">
        <v>3535</v>
      </c>
      <c r="BB255" s="141"/>
      <c r="BC255" s="142"/>
      <c r="BD255" s="233"/>
      <c r="BE255" s="233"/>
      <c r="BF255" s="233"/>
      <c r="BG255" s="233"/>
      <c r="BH255" s="233"/>
      <c r="BI255" s="233"/>
      <c r="BJ255" s="141"/>
      <c r="BK255" s="141"/>
      <c r="BL255" s="142"/>
      <c r="BM255" s="274" t="s">
        <v>1903</v>
      </c>
      <c r="BN255" s="372">
        <v>0.5</v>
      </c>
      <c r="BO255" s="377" t="s">
        <v>3537</v>
      </c>
      <c r="BP255" s="371" t="s">
        <v>1904</v>
      </c>
      <c r="BQ255" s="373">
        <v>44927</v>
      </c>
      <c r="BR255" s="373">
        <v>45260</v>
      </c>
      <c r="BS255" s="379">
        <v>3</v>
      </c>
      <c r="BT255" s="758" t="s">
        <v>2639</v>
      </c>
      <c r="BU255" s="759" t="s">
        <v>2638</v>
      </c>
      <c r="BV255" s="737" t="s">
        <v>2400</v>
      </c>
      <c r="BW255" s="141"/>
      <c r="BX255" s="141"/>
      <c r="BY255" s="142"/>
      <c r="BZ255" s="142"/>
      <c r="CA255" s="142"/>
      <c r="CB255" s="142"/>
      <c r="CC255" s="163" t="s">
        <v>3661</v>
      </c>
      <c r="CD255" s="1037" t="s">
        <v>4090</v>
      </c>
      <c r="CE255" s="737" t="s">
        <v>4091</v>
      </c>
      <c r="CF255" s="163" t="s">
        <v>3662</v>
      </c>
      <c r="CG255" s="141"/>
      <c r="CH255" s="741" t="s">
        <v>4092</v>
      </c>
      <c r="CI255" s="163" t="s">
        <v>4093</v>
      </c>
      <c r="CJ255" s="142"/>
      <c r="CK255" s="741" t="s">
        <v>4094</v>
      </c>
      <c r="CL255" s="141"/>
      <c r="CM255" s="142"/>
      <c r="CN255" s="143"/>
      <c r="CO255" s="141"/>
      <c r="CP255" s="141"/>
      <c r="CQ255" s="142"/>
      <c r="CR255" s="142"/>
      <c r="CS255" s="142"/>
      <c r="CT255" s="142"/>
      <c r="CU255" s="147"/>
      <c r="CV255" s="147"/>
    </row>
    <row r="256" spans="1:100" s="148" customFormat="1" ht="135" customHeight="1">
      <c r="A256" s="1289"/>
      <c r="B256" s="1292"/>
      <c r="C256" s="1277"/>
      <c r="D256" s="1298"/>
      <c r="E256" s="1298"/>
      <c r="F256" s="1298"/>
      <c r="G256" s="1277"/>
      <c r="H256" s="1277"/>
      <c r="I256" s="1280"/>
      <c r="J256" s="1283"/>
      <c r="K256" s="1286"/>
      <c r="L256" s="388">
        <f>IF(NOT(ISERROR(MATCH(K256,_xlfn.ANCHORARRAY(F277),0))),J291&amp;"Por favor no seleccionar los criterios de impacto",K256)</f>
        <v>0</v>
      </c>
      <c r="M256" s="1280"/>
      <c r="N256" s="1283"/>
      <c r="O256" s="1280"/>
      <c r="P256" s="184">
        <v>2</v>
      </c>
      <c r="Q256" s="94" t="s">
        <v>2190</v>
      </c>
      <c r="R256" s="139" t="str">
        <f t="shared" si="116"/>
        <v>Impacto</v>
      </c>
      <c r="S256" s="97" t="s">
        <v>327</v>
      </c>
      <c r="T256" s="97" t="s">
        <v>316</v>
      </c>
      <c r="U256" s="189" t="str">
        <f t="shared" si="117"/>
        <v>25%</v>
      </c>
      <c r="V256" s="97" t="s">
        <v>334</v>
      </c>
      <c r="W256" s="97" t="s">
        <v>318</v>
      </c>
      <c r="X256" s="97" t="s">
        <v>319</v>
      </c>
      <c r="Y256" s="140">
        <f>IFERROR(IF(AND(R255="Probabilidad",R256="Probabilidad"),(AA255-(+AA255*U256)),IF(R256="Probabilidad",(J255-(+J255*U256)),IF(R256="Impacto",AA255,""))),"")</f>
        <v>0.36</v>
      </c>
      <c r="Z256" s="113" t="str">
        <f t="shared" si="118"/>
        <v>Baja</v>
      </c>
      <c r="AA256" s="189">
        <f t="shared" si="119"/>
        <v>0.36</v>
      </c>
      <c r="AB256" s="113" t="str">
        <f t="shared" si="120"/>
        <v>Mayor</v>
      </c>
      <c r="AC256" s="189">
        <f>IFERROR(IF(AND(R255="Impacto",R256="Impacto"),(AC255-(+AC255*U256)),IF(R256="Impacto",($N$141-(+$N$141*U256)),IF(R256="Probabilidad",AC255,""))),"")</f>
        <v>0.75</v>
      </c>
      <c r="AD256" s="113" t="str">
        <f t="shared" si="121"/>
        <v>Alto</v>
      </c>
      <c r="AE256" s="1309"/>
      <c r="AF256" s="856" t="s">
        <v>2399</v>
      </c>
      <c r="AG256" s="760" t="s">
        <v>2900</v>
      </c>
      <c r="AH256" s="757"/>
      <c r="AI256" s="757"/>
      <c r="AJ256" s="757"/>
      <c r="AK256" s="233"/>
      <c r="AL256" s="233"/>
      <c r="AM256" s="233"/>
      <c r="AN256" s="154"/>
      <c r="AO256" s="154"/>
      <c r="AP256" s="155"/>
      <c r="AQ256" s="163" t="s">
        <v>3534</v>
      </c>
      <c r="AR256" s="155" t="s">
        <v>2900</v>
      </c>
      <c r="AS256" s="233"/>
      <c r="AT256" s="233" t="s">
        <v>443</v>
      </c>
      <c r="AU256" s="233"/>
      <c r="AV256" s="233"/>
      <c r="AW256" s="233"/>
      <c r="AX256" s="233"/>
      <c r="AY256" s="154"/>
      <c r="AZ256" s="154"/>
      <c r="BA256" s="155"/>
      <c r="BB256" s="154"/>
      <c r="BC256" s="155"/>
      <c r="BD256" s="233"/>
      <c r="BE256" s="233"/>
      <c r="BF256" s="233"/>
      <c r="BG256" s="233"/>
      <c r="BH256" s="233"/>
      <c r="BI256" s="233"/>
      <c r="BJ256" s="154"/>
      <c r="BK256" s="154"/>
      <c r="BL256" s="155"/>
      <c r="BM256" s="274" t="s">
        <v>1905</v>
      </c>
      <c r="BN256" s="372">
        <v>0.5</v>
      </c>
      <c r="BO256" s="371" t="s">
        <v>3538</v>
      </c>
      <c r="BP256" s="371" t="s">
        <v>1357</v>
      </c>
      <c r="BQ256" s="373">
        <v>44927</v>
      </c>
      <c r="BR256" s="373">
        <v>45260</v>
      </c>
      <c r="BS256" s="372">
        <v>1</v>
      </c>
      <c r="BT256" s="758" t="s">
        <v>2397</v>
      </c>
      <c r="BU256" s="760" t="s">
        <v>2401</v>
      </c>
      <c r="BV256" s="761" t="s">
        <v>2380</v>
      </c>
      <c r="BW256" s="753"/>
      <c r="BX256" s="154"/>
      <c r="BY256" s="155"/>
      <c r="BZ256" s="155"/>
      <c r="CA256" s="155"/>
      <c r="CB256" s="155"/>
      <c r="CC256" s="163" t="s">
        <v>3595</v>
      </c>
      <c r="CD256" s="155" t="s">
        <v>3536</v>
      </c>
      <c r="CE256" s="1154" t="s">
        <v>4171</v>
      </c>
      <c r="CF256" s="154"/>
      <c r="CG256" s="154"/>
      <c r="CH256" s="155"/>
      <c r="CI256" s="155"/>
      <c r="CJ256" s="155"/>
      <c r="CK256" s="155"/>
      <c r="CL256" s="154"/>
      <c r="CM256" s="155"/>
      <c r="CN256" s="156"/>
      <c r="CO256" s="154"/>
      <c r="CP256" s="154"/>
      <c r="CQ256" s="155"/>
      <c r="CR256" s="155"/>
      <c r="CS256" s="155"/>
      <c r="CT256" s="155"/>
    </row>
    <row r="257" spans="1:100" s="148" customFormat="1" ht="97" customHeight="1">
      <c r="A257" s="1289"/>
      <c r="B257" s="1292"/>
      <c r="C257" s="1277"/>
      <c r="D257" s="1298"/>
      <c r="E257" s="1298"/>
      <c r="F257" s="1298"/>
      <c r="G257" s="1277"/>
      <c r="H257" s="1277"/>
      <c r="I257" s="1280"/>
      <c r="J257" s="1283"/>
      <c r="K257" s="1286"/>
      <c r="L257" s="388">
        <f>IF(NOT(ISERROR(MATCH(K257,_xlfn.ANCHORARRAY(F278),0))),J292&amp;"Por favor no seleccionar los criterios de impacto",K257)</f>
        <v>0</v>
      </c>
      <c r="M257" s="1280"/>
      <c r="N257" s="1283"/>
      <c r="O257" s="1280"/>
      <c r="P257" s="184"/>
      <c r="Q257" s="94"/>
      <c r="R257" s="139" t="str">
        <f t="shared" si="116"/>
        <v/>
      </c>
      <c r="S257" s="97"/>
      <c r="T257" s="97"/>
      <c r="U257" s="189" t="str">
        <f t="shared" si="117"/>
        <v/>
      </c>
      <c r="V257" s="97"/>
      <c r="W257" s="97"/>
      <c r="X257" s="97"/>
      <c r="Y257" s="140" t="str">
        <f>IFERROR(IF(AND(R256="Probabilidad",R257="Probabilidad"),(AA256-(+AA256*U257)),IF(R257="Probabilidad",(J256-(+J256*U257)),IF(R257="Impacto",AA256,""))),"")</f>
        <v/>
      </c>
      <c r="Z257" s="113" t="str">
        <f t="shared" si="118"/>
        <v/>
      </c>
      <c r="AA257" s="189" t="str">
        <f t="shared" si="119"/>
        <v/>
      </c>
      <c r="AB257" s="113" t="str">
        <f t="shared" si="120"/>
        <v/>
      </c>
      <c r="AC257" s="189" t="str">
        <f>IFERROR(IF(AND(R256="Impacto",R257="Impacto"),(AC256-(+AC256*U257)),IF(AND(R256="Probabilidad",R257="Impacto"),(AC255-(+AC255*U257)),IF(R257="Probabilidad",AC256,""))),"")</f>
        <v/>
      </c>
      <c r="AD257" s="113" t="str">
        <f t="shared" si="121"/>
        <v/>
      </c>
      <c r="AE257" s="1271"/>
      <c r="AF257" s="154"/>
      <c r="AG257" s="155"/>
      <c r="AH257" s="233"/>
      <c r="AI257" s="233"/>
      <c r="AJ257" s="233"/>
      <c r="AK257" s="233"/>
      <c r="AL257" s="233"/>
      <c r="AM257" s="233"/>
      <c r="AN257" s="154"/>
      <c r="AO257" s="154"/>
      <c r="AP257" s="155"/>
      <c r="AQ257" s="163"/>
      <c r="AR257" s="155"/>
      <c r="AS257" s="233"/>
      <c r="AT257" s="233"/>
      <c r="AU257" s="233"/>
      <c r="AV257" s="233"/>
      <c r="AW257" s="233"/>
      <c r="AX257" s="233"/>
      <c r="AY257" s="154"/>
      <c r="AZ257" s="154"/>
      <c r="BA257" s="155"/>
      <c r="BB257" s="154"/>
      <c r="BC257" s="155"/>
      <c r="BD257" s="233"/>
      <c r="BE257" s="233"/>
      <c r="BF257" s="233"/>
      <c r="BG257" s="233"/>
      <c r="BH257" s="233"/>
      <c r="BI257" s="233"/>
      <c r="BJ257" s="154"/>
      <c r="BK257" s="154"/>
      <c r="BL257" s="155"/>
      <c r="BM257" s="184"/>
      <c r="BN257" s="224"/>
      <c r="BO257" s="146"/>
      <c r="BP257" s="184"/>
      <c r="BQ257" s="146"/>
      <c r="BR257" s="146"/>
      <c r="BS257" s="146"/>
      <c r="BT257" s="154"/>
      <c r="BU257" s="155"/>
      <c r="BV257" s="156"/>
      <c r="BW257" s="154"/>
      <c r="BX257" s="154"/>
      <c r="BY257" s="155"/>
      <c r="BZ257" s="155"/>
      <c r="CA257" s="155"/>
      <c r="CB257" s="155"/>
      <c r="CC257" s="154"/>
      <c r="CD257" s="155"/>
      <c r="CE257" s="156"/>
      <c r="CF257" s="154"/>
      <c r="CG257" s="154"/>
      <c r="CH257" s="155"/>
      <c r="CI257" s="155"/>
      <c r="CJ257" s="155"/>
      <c r="CK257" s="155"/>
      <c r="CL257" s="154"/>
      <c r="CM257" s="155"/>
      <c r="CN257" s="156"/>
      <c r="CO257" s="154"/>
      <c r="CP257" s="154"/>
      <c r="CQ257" s="155"/>
      <c r="CR257" s="155"/>
      <c r="CS257" s="155"/>
      <c r="CT257" s="155"/>
    </row>
    <row r="258" spans="1:100" s="148" customFormat="1" ht="97" customHeight="1">
      <c r="A258" s="1289"/>
      <c r="B258" s="1292"/>
      <c r="C258" s="1277"/>
      <c r="D258" s="1298"/>
      <c r="E258" s="1298"/>
      <c r="F258" s="1298"/>
      <c r="G258" s="1277"/>
      <c r="H258" s="1277"/>
      <c r="I258" s="1280"/>
      <c r="J258" s="1283"/>
      <c r="K258" s="1286"/>
      <c r="L258" s="388">
        <f>IF(NOT(ISERROR(MATCH(K258,_xlfn.ANCHORARRAY(F291),0))),J293&amp;"Por favor no seleccionar los criterios de impacto",K258)</f>
        <v>0</v>
      </c>
      <c r="M258" s="1280"/>
      <c r="N258" s="1283"/>
      <c r="O258" s="1280"/>
      <c r="P258" s="184"/>
      <c r="Q258" s="94"/>
      <c r="R258" s="139" t="str">
        <f t="shared" si="116"/>
        <v/>
      </c>
      <c r="S258" s="97"/>
      <c r="T258" s="97"/>
      <c r="U258" s="189" t="str">
        <f t="shared" si="117"/>
        <v/>
      </c>
      <c r="V258" s="97"/>
      <c r="W258" s="97"/>
      <c r="X258" s="97"/>
      <c r="Y258" s="140" t="str">
        <f>IFERROR(IF(AND(R257="Probabilidad",R258="Probabilidad"),(AA257-(+AA257*U258)),IF(R258="Probabilidad",(J257-(+J257*U258)),IF(R258="Impacto",AA257,""))),"")</f>
        <v/>
      </c>
      <c r="Z258" s="113" t="str">
        <f t="shared" si="118"/>
        <v/>
      </c>
      <c r="AA258" s="189" t="str">
        <f t="shared" si="119"/>
        <v/>
      </c>
      <c r="AB258" s="113" t="str">
        <f t="shared" si="120"/>
        <v/>
      </c>
      <c r="AC258" s="189" t="str">
        <f>IFERROR(IF(AND(R257="Impacto",R258="Impacto"),(AC257-(+AC257*U258)),IF(AND(R257="Probabilidad",R258="Impacto"),(AC256-(+AC256*U258)),IF(R258="Probabilidad",AC257,""))),"")</f>
        <v/>
      </c>
      <c r="AD258" s="113" t="str">
        <f t="shared" si="121"/>
        <v/>
      </c>
      <c r="AE258" s="1271"/>
      <c r="AF258" s="154"/>
      <c r="AG258" s="155"/>
      <c r="AH258" s="233"/>
      <c r="AI258" s="233"/>
      <c r="AJ258" s="233"/>
      <c r="AK258" s="233"/>
      <c r="AL258" s="233"/>
      <c r="AM258" s="233"/>
      <c r="AN258" s="154"/>
      <c r="AO258" s="154"/>
      <c r="AP258" s="155"/>
      <c r="AQ258" s="163"/>
      <c r="AR258" s="155"/>
      <c r="AS258" s="233"/>
      <c r="AT258" s="233"/>
      <c r="AU258" s="233"/>
      <c r="AV258" s="233"/>
      <c r="AW258" s="233"/>
      <c r="AX258" s="233"/>
      <c r="AY258" s="154"/>
      <c r="AZ258" s="154"/>
      <c r="BA258" s="155"/>
      <c r="BB258" s="154"/>
      <c r="BC258" s="155"/>
      <c r="BD258" s="233"/>
      <c r="BE258" s="233"/>
      <c r="BF258" s="233"/>
      <c r="BG258" s="233"/>
      <c r="BH258" s="233"/>
      <c r="BI258" s="233"/>
      <c r="BJ258" s="154"/>
      <c r="BK258" s="154"/>
      <c r="BL258" s="155"/>
      <c r="BM258" s="184"/>
      <c r="BN258" s="224"/>
      <c r="BO258" s="146"/>
      <c r="BP258" s="184"/>
      <c r="BQ258" s="146"/>
      <c r="BR258" s="146"/>
      <c r="BS258" s="146"/>
      <c r="BT258" s="154"/>
      <c r="BU258" s="155"/>
      <c r="BV258" s="156"/>
      <c r="BW258" s="154"/>
      <c r="BX258" s="154"/>
      <c r="BY258" s="155"/>
      <c r="BZ258" s="155"/>
      <c r="CA258" s="155"/>
      <c r="CB258" s="155"/>
      <c r="CC258" s="154"/>
      <c r="CD258" s="155"/>
      <c r="CE258" s="156"/>
      <c r="CF258" s="154"/>
      <c r="CG258" s="154"/>
      <c r="CH258" s="155"/>
      <c r="CI258" s="155"/>
      <c r="CJ258" s="155"/>
      <c r="CK258" s="155"/>
      <c r="CL258" s="154"/>
      <c r="CM258" s="155"/>
      <c r="CN258" s="156"/>
      <c r="CO258" s="154"/>
      <c r="CP258" s="154"/>
      <c r="CQ258" s="155"/>
      <c r="CR258" s="155"/>
      <c r="CS258" s="155"/>
      <c r="CT258" s="155"/>
    </row>
    <row r="259" spans="1:100" s="148" customFormat="1" ht="24" customHeight="1">
      <c r="A259" s="1289"/>
      <c r="B259" s="1292"/>
      <c r="C259" s="1277"/>
      <c r="D259" s="1298"/>
      <c r="E259" s="1298"/>
      <c r="F259" s="1298"/>
      <c r="G259" s="1277"/>
      <c r="H259" s="1277"/>
      <c r="I259" s="1280"/>
      <c r="J259" s="1283"/>
      <c r="K259" s="1286"/>
      <c r="L259" s="388">
        <f>IF(NOT(ISERROR(MATCH(K259,_xlfn.ANCHORARRAY(F292),0))),J294&amp;"Por favor no seleccionar los criterios de impacto",K259)</f>
        <v>0</v>
      </c>
      <c r="M259" s="1280"/>
      <c r="N259" s="1283"/>
      <c r="O259" s="1280"/>
      <c r="P259" s="184"/>
      <c r="Q259" s="94"/>
      <c r="R259" s="139" t="str">
        <f t="shared" si="116"/>
        <v/>
      </c>
      <c r="S259" s="97"/>
      <c r="T259" s="97"/>
      <c r="U259" s="189" t="str">
        <f t="shared" si="117"/>
        <v/>
      </c>
      <c r="V259" s="97"/>
      <c r="W259" s="97"/>
      <c r="X259" s="97"/>
      <c r="Y259" s="140" t="str">
        <f>IFERROR(IF(AND(R258="Probabilidad",R259="Probabilidad"),(AA258-(+AA258*U259)),IF(R259="Probabilidad",(J258-(+J258*U259)),IF(R259="Impacto",AA258,""))),"")</f>
        <v/>
      </c>
      <c r="Z259" s="113" t="str">
        <f t="shared" si="118"/>
        <v/>
      </c>
      <c r="AA259" s="189" t="str">
        <f t="shared" si="119"/>
        <v/>
      </c>
      <c r="AB259" s="113" t="str">
        <f t="shared" si="120"/>
        <v/>
      </c>
      <c r="AC259" s="189" t="str">
        <f>IFERROR(IF(AND(R258="Impacto",R259="Impacto"),(AC258-(+AC258*U259)),IF(AND(R258="Probabilidad",R259="Impacto"),(AC257-(+AC257*U259)),IF(R259="Probabilidad",AC258,""))),"")</f>
        <v/>
      </c>
      <c r="AD259" s="113" t="str">
        <f t="shared" si="121"/>
        <v/>
      </c>
      <c r="AE259" s="1271"/>
      <c r="AF259" s="154"/>
      <c r="AG259" s="155"/>
      <c r="AH259" s="233"/>
      <c r="AI259" s="233"/>
      <c r="AJ259" s="233"/>
      <c r="AK259" s="233"/>
      <c r="AL259" s="233"/>
      <c r="AM259" s="233"/>
      <c r="AN259" s="154"/>
      <c r="AO259" s="154"/>
      <c r="AP259" s="155"/>
      <c r="AQ259" s="163"/>
      <c r="AR259" s="155"/>
      <c r="AS259" s="233"/>
      <c r="AT259" s="233"/>
      <c r="AU259" s="233"/>
      <c r="AV259" s="233"/>
      <c r="AW259" s="233"/>
      <c r="AX259" s="233"/>
      <c r="AY259" s="154"/>
      <c r="AZ259" s="154"/>
      <c r="BA259" s="155"/>
      <c r="BB259" s="154"/>
      <c r="BC259" s="155"/>
      <c r="BD259" s="233"/>
      <c r="BE259" s="233"/>
      <c r="BF259" s="233"/>
      <c r="BG259" s="233"/>
      <c r="BH259" s="233"/>
      <c r="BI259" s="233"/>
      <c r="BJ259" s="154"/>
      <c r="BK259" s="154"/>
      <c r="BL259" s="155"/>
      <c r="BM259" s="184"/>
      <c r="BN259" s="224"/>
      <c r="BO259" s="146"/>
      <c r="BP259" s="184"/>
      <c r="BQ259" s="146"/>
      <c r="BR259" s="146"/>
      <c r="BS259" s="146"/>
      <c r="BT259" s="154"/>
      <c r="BU259" s="155"/>
      <c r="BV259" s="156"/>
      <c r="BW259" s="154"/>
      <c r="BX259" s="154"/>
      <c r="BY259" s="155"/>
      <c r="BZ259" s="155"/>
      <c r="CA259" s="155"/>
      <c r="CB259" s="155"/>
      <c r="CC259" s="154"/>
      <c r="CD259" s="155"/>
      <c r="CE259" s="156"/>
      <c r="CF259" s="154"/>
      <c r="CG259" s="154"/>
      <c r="CH259" s="155"/>
      <c r="CI259" s="155"/>
      <c r="CJ259" s="155"/>
      <c r="CK259" s="155"/>
      <c r="CL259" s="154"/>
      <c r="CM259" s="155"/>
      <c r="CN259" s="156"/>
      <c r="CO259" s="154"/>
      <c r="CP259" s="154"/>
      <c r="CQ259" s="155"/>
      <c r="CR259" s="155"/>
      <c r="CS259" s="155"/>
      <c r="CT259" s="155"/>
    </row>
    <row r="260" spans="1:100" s="148" customFormat="1" ht="24" customHeight="1" thickBot="1">
      <c r="A260" s="1290"/>
      <c r="B260" s="1293"/>
      <c r="C260" s="1278"/>
      <c r="D260" s="1299"/>
      <c r="E260" s="1299"/>
      <c r="F260" s="1299"/>
      <c r="G260" s="1278"/>
      <c r="H260" s="1278"/>
      <c r="I260" s="1281"/>
      <c r="J260" s="1284"/>
      <c r="K260" s="1287"/>
      <c r="L260" s="389">
        <f>IF(NOT(ISERROR(MATCH(K260,_xlfn.ANCHORARRAY(F293),0))),J295&amp;"Por favor no seleccionar los criterios de impacto",K260)</f>
        <v>0</v>
      </c>
      <c r="M260" s="1281"/>
      <c r="N260" s="1284"/>
      <c r="O260" s="1281"/>
      <c r="P260" s="185"/>
      <c r="Q260" s="95"/>
      <c r="R260" s="153" t="str">
        <f t="shared" si="116"/>
        <v/>
      </c>
      <c r="S260" s="150"/>
      <c r="T260" s="150"/>
      <c r="U260" s="187" t="str">
        <f t="shared" si="117"/>
        <v/>
      </c>
      <c r="V260" s="150"/>
      <c r="W260" s="150"/>
      <c r="X260" s="150"/>
      <c r="Y260" s="151" t="str">
        <f>IFERROR(IF(AND(R259="Probabilidad",R260="Probabilidad"),(AA259-(+AA259*U260)),IF(R260="Probabilidad",(J259-(+J259*U260)),IF(R260="Impacto",AA259,""))),"")</f>
        <v/>
      </c>
      <c r="Z260" s="114" t="str">
        <f t="shared" si="118"/>
        <v/>
      </c>
      <c r="AA260" s="187" t="str">
        <f t="shared" si="119"/>
        <v/>
      </c>
      <c r="AB260" s="114" t="str">
        <f t="shared" si="120"/>
        <v/>
      </c>
      <c r="AC260" s="187" t="str">
        <f>IFERROR(IF(AND(R259="Impacto",R260="Impacto"),(AC259-(+AC259*U260)),IF(AND(R259="Probabilidad",R260="Impacto"),(AC258-(+AC258*U260)),IF(R260="Probabilidad",AC259,""))),"")</f>
        <v/>
      </c>
      <c r="AD260" s="114" t="str">
        <f t="shared" si="121"/>
        <v/>
      </c>
      <c r="AE260" s="1272"/>
      <c r="AF260" s="154"/>
      <c r="AG260" s="155"/>
      <c r="AH260" s="233"/>
      <c r="AI260" s="233"/>
      <c r="AJ260" s="233"/>
      <c r="AK260" s="233"/>
      <c r="AL260" s="233"/>
      <c r="AM260" s="233"/>
      <c r="AN260" s="154"/>
      <c r="AO260" s="154"/>
      <c r="AP260" s="155"/>
      <c r="AQ260" s="163"/>
      <c r="AR260" s="155"/>
      <c r="AS260" s="233"/>
      <c r="AT260" s="233"/>
      <c r="AU260" s="233"/>
      <c r="AV260" s="233"/>
      <c r="AW260" s="233"/>
      <c r="AX260" s="233"/>
      <c r="AY260" s="154"/>
      <c r="AZ260" s="154"/>
      <c r="BA260" s="155"/>
      <c r="BB260" s="154"/>
      <c r="BC260" s="155"/>
      <c r="BD260" s="233"/>
      <c r="BE260" s="233"/>
      <c r="BF260" s="233"/>
      <c r="BG260" s="233"/>
      <c r="BH260" s="233"/>
      <c r="BI260" s="233"/>
      <c r="BJ260" s="154"/>
      <c r="BK260" s="154"/>
      <c r="BL260" s="155"/>
      <c r="BM260" s="184"/>
      <c r="BN260" s="224"/>
      <c r="BO260" s="146"/>
      <c r="BP260" s="184"/>
      <c r="BQ260" s="146"/>
      <c r="BR260" s="146"/>
      <c r="BS260" s="146"/>
      <c r="BT260" s="154"/>
      <c r="BU260" s="155"/>
      <c r="BV260" s="156"/>
      <c r="BW260" s="154"/>
      <c r="BX260" s="154"/>
      <c r="BY260" s="155"/>
      <c r="BZ260" s="155"/>
      <c r="CA260" s="155"/>
      <c r="CB260" s="155"/>
      <c r="CC260" s="154"/>
      <c r="CD260" s="155"/>
      <c r="CE260" s="156"/>
      <c r="CF260" s="154"/>
      <c r="CG260" s="154"/>
      <c r="CH260" s="155"/>
      <c r="CI260" s="155"/>
      <c r="CJ260" s="155"/>
      <c r="CK260" s="155"/>
      <c r="CL260" s="154"/>
      <c r="CM260" s="155"/>
      <c r="CN260" s="156"/>
      <c r="CO260" s="154"/>
      <c r="CP260" s="154"/>
      <c r="CQ260" s="155"/>
      <c r="CR260" s="155"/>
      <c r="CS260" s="155"/>
      <c r="CT260" s="155"/>
    </row>
    <row r="261" spans="1:100" s="148" customFormat="1" ht="213" customHeight="1">
      <c r="A261" s="1288">
        <v>28</v>
      </c>
      <c r="B261" s="1291" t="s">
        <v>158</v>
      </c>
      <c r="C261" s="1276" t="s">
        <v>280</v>
      </c>
      <c r="D261" s="1273" t="s">
        <v>1917</v>
      </c>
      <c r="E261" s="1273" t="s">
        <v>1918</v>
      </c>
      <c r="F261" s="1273" t="s">
        <v>1919</v>
      </c>
      <c r="G261" s="1276" t="s">
        <v>286</v>
      </c>
      <c r="H261" s="1276">
        <v>501</v>
      </c>
      <c r="I261" s="1279" t="str">
        <f>IF(H261&lt;=0,"",IF(H261&lt;=2,"Muy Baja",IF(H261&lt;=24,"Baja",IF(H261&lt;=500,"Media",IF(H261&lt;=5000,"Alta","Muy Alta")))))</f>
        <v>Alta</v>
      </c>
      <c r="J261" s="1282">
        <f>IF(I261="","",IF(I261="Muy Baja",0.2,IF(I261="Baja",0.4,IF(I261="Media",0.6,IF(I261="Alta",0.8,IF(I261="Muy Alta",1,))))))</f>
        <v>0.8</v>
      </c>
      <c r="K261" s="1285" t="s">
        <v>305</v>
      </c>
      <c r="L261" s="388" t="str">
        <f>IF(NOT(ISERROR(MATCH(K261,'[3]Tabla Impacto'!$B$221:$B$223,0))),'[3]Tabla Impacto'!$F$223&amp;"Por favor no seleccionar los criterios de impacto(Afectación Económica o presupuestal y Pérdida Reputacional)",K261)</f>
        <v xml:space="preserve">     Entre 50 y 100 SMLMV </v>
      </c>
      <c r="M261" s="1279" t="str">
        <f>IF(OR(K261='Tabla Impacto'!$C$11,K261='Tabla Impacto'!$D$11),"Leve",IF(OR(K261='Tabla Impacto'!$C$12,K261='Tabla Impacto'!$D$12),"Menor",IF(OR(K261='Tabla Impacto'!$C$13,K261='Tabla Impacto'!$D$13),"Moderado",IF(OR(K261='Tabla Impacto'!$C$14,K261='Tabla Impacto'!$D$14),"Mayor",IF(OR(K261='Tabla Impacto'!$C$15,K261='Tabla Impacto'!$D$15),"Catastrófico","")))))</f>
        <v>Moderado</v>
      </c>
      <c r="N261" s="1282">
        <f>IF(M261="","",IF(M261="Leve",0.2,IF(M261="Menor",0.4,IF(M261="Moderado",0.6,IF(M261="Mayor",0.8,IF(M261="Catastrófico",1,))))))</f>
        <v>0.6</v>
      </c>
      <c r="O261" s="1279" t="str">
        <f>IF(OR(AND(I261="Muy Baja",M261="Leve"),AND(I261="Muy Baja",M261="Menor"),AND(I261="Baja",M261="Leve")),"Bajo",IF(OR(AND(I261="Muy baja",M261="Moderado"),AND(I261="Baja",M261="Menor"),AND(I261="Baja",M261="Moderado"),AND(I261="Media",M261="Leve"),AND(I261="Media",M261="Menor"),AND(I261="Media",M261="Moderado"),AND(I261="Alta",M261="Leve"),AND(I261="Alta",M261="Menor")),"Moderado",IF(OR(AND(I261="Muy Baja",M261="Mayor"),AND(I261="Baja",M261="Mayor"),AND(I261="Media",M261="Mayor"),AND(I261="Alta",M261="Moderado"),AND(I261="Alta",M261="Mayor"),AND(I261="Muy Alta",M261="Leve"),AND(I261="Muy Alta",M261="Menor"),AND(I261="Muy Alta",M261="Moderado"),AND(I261="Muy Alta",M261="Mayor")),"Alto",IF(OR(AND(I261="Muy Baja",M261="Catastrófico"),AND(I261="Baja",M261="Catastrófico"),AND(I261="Media",M261="Catastrófico"),AND(I261="Alta",M261="Catastrófico"),AND(I261="Muy Alta",M261="Catastrófico")),"Extremo",""))))</f>
        <v>Alto</v>
      </c>
      <c r="P261" s="395">
        <v>1</v>
      </c>
      <c r="Q261" s="523" t="s">
        <v>1931</v>
      </c>
      <c r="R261" s="139" t="str">
        <f t="shared" si="116"/>
        <v>Probabilidad</v>
      </c>
      <c r="S261" s="97" t="s">
        <v>145</v>
      </c>
      <c r="T261" s="97" t="s">
        <v>316</v>
      </c>
      <c r="U261" s="189" t="str">
        <f t="shared" si="117"/>
        <v>30%</v>
      </c>
      <c r="V261" s="97" t="s">
        <v>317</v>
      </c>
      <c r="W261" s="97" t="s">
        <v>318</v>
      </c>
      <c r="X261" s="97" t="s">
        <v>319</v>
      </c>
      <c r="Y261" s="140">
        <f>IFERROR(IF(R261="Probabilidad",(J261-(+J261*U261)),IF(R261="Impacto",J261,"")),"")</f>
        <v>0.56000000000000005</v>
      </c>
      <c r="Z261" s="113" t="str">
        <f t="shared" si="118"/>
        <v>Media</v>
      </c>
      <c r="AA261" s="189">
        <f t="shared" si="119"/>
        <v>0.56000000000000005</v>
      </c>
      <c r="AB261" s="113" t="str">
        <f t="shared" si="120"/>
        <v>Moderado</v>
      </c>
      <c r="AC261" s="189">
        <f>IFERROR(IF(R261="Impacto",(N261-(+N261*U261)),IF(R261="Probabilidad",N261,"")),"")</f>
        <v>0.6</v>
      </c>
      <c r="AD261" s="113" t="str">
        <f t="shared" si="121"/>
        <v>Moderado</v>
      </c>
      <c r="AE261" s="1270" t="s">
        <v>345</v>
      </c>
      <c r="AF261" s="758" t="s">
        <v>2901</v>
      </c>
      <c r="AG261" s="849" t="s">
        <v>2902</v>
      </c>
      <c r="AH261" s="233"/>
      <c r="AI261" s="233" t="s">
        <v>2343</v>
      </c>
      <c r="AJ261" s="844" t="s">
        <v>491</v>
      </c>
      <c r="AK261" s="233"/>
      <c r="AL261" s="233" t="s">
        <v>2343</v>
      </c>
      <c r="AM261" s="233" t="s">
        <v>491</v>
      </c>
      <c r="AN261" s="141"/>
      <c r="AO261" s="141"/>
      <c r="AP261" s="142"/>
      <c r="AQ261" s="681" t="s">
        <v>3794</v>
      </c>
      <c r="AR261" s="1031" t="s">
        <v>3791</v>
      </c>
      <c r="AS261" s="828"/>
      <c r="AT261" s="827" t="s">
        <v>2343</v>
      </c>
      <c r="AU261" s="828" t="s">
        <v>491</v>
      </c>
      <c r="AV261" s="827"/>
      <c r="AW261" s="827" t="s">
        <v>2343</v>
      </c>
      <c r="AX261" s="827" t="s">
        <v>491</v>
      </c>
      <c r="AY261" s="141"/>
      <c r="AZ261" s="141"/>
      <c r="BA261" s="142"/>
      <c r="BB261" s="141"/>
      <c r="BC261" s="142"/>
      <c r="BD261" s="233"/>
      <c r="BE261" s="233"/>
      <c r="BF261" s="233"/>
      <c r="BG261" s="233"/>
      <c r="BH261" s="233"/>
      <c r="BI261" s="233"/>
      <c r="BJ261" s="141"/>
      <c r="BK261" s="141"/>
      <c r="BL261" s="142"/>
      <c r="BM261" s="377" t="s">
        <v>1930</v>
      </c>
      <c r="BN261" s="372">
        <v>0.5</v>
      </c>
      <c r="BO261" s="405" t="s">
        <v>1926</v>
      </c>
      <c r="BP261" s="371" t="s">
        <v>1927</v>
      </c>
      <c r="BQ261" s="407">
        <v>44927</v>
      </c>
      <c r="BR261" s="407">
        <v>45260</v>
      </c>
      <c r="BS261" s="404">
        <v>1</v>
      </c>
      <c r="BT261" s="852" t="s">
        <v>2906</v>
      </c>
      <c r="BU261" s="849" t="s">
        <v>2907</v>
      </c>
      <c r="BV261" s="850" t="s">
        <v>2908</v>
      </c>
      <c r="BW261" s="141"/>
      <c r="BX261" s="141"/>
      <c r="BY261" s="142"/>
      <c r="BZ261" s="142"/>
      <c r="CA261" s="142"/>
      <c r="CB261" s="142"/>
      <c r="CC261" s="681" t="s">
        <v>3851</v>
      </c>
      <c r="CD261" s="1031" t="s">
        <v>3852</v>
      </c>
      <c r="CE261" s="736" t="s">
        <v>3853</v>
      </c>
      <c r="CF261" s="141"/>
      <c r="CG261" s="141"/>
      <c r="CH261" s="142"/>
      <c r="CI261" s="142"/>
      <c r="CJ261" s="142"/>
      <c r="CK261" s="142"/>
      <c r="CL261" s="141"/>
      <c r="CM261" s="142"/>
      <c r="CN261" s="143"/>
      <c r="CO261" s="141"/>
      <c r="CP261" s="141"/>
      <c r="CQ261" s="142"/>
      <c r="CR261" s="142"/>
      <c r="CS261" s="142"/>
      <c r="CT261" s="142"/>
      <c r="CU261" s="147"/>
      <c r="CV261" s="147"/>
    </row>
    <row r="262" spans="1:100" s="148" customFormat="1" ht="133" customHeight="1">
      <c r="A262" s="1289"/>
      <c r="B262" s="1292"/>
      <c r="C262" s="1277"/>
      <c r="D262" s="1274"/>
      <c r="E262" s="1274"/>
      <c r="F262" s="1274"/>
      <c r="G262" s="1277"/>
      <c r="H262" s="1277"/>
      <c r="I262" s="1280"/>
      <c r="J262" s="1283"/>
      <c r="K262" s="1286"/>
      <c r="L262" s="388">
        <f>IF(NOT(ISERROR(MATCH(K262,_xlfn.ANCHORARRAY(F271),0))),J273&amp;"Por favor no seleccionar los criterios de impacto",K262)</f>
        <v>0</v>
      </c>
      <c r="M262" s="1280"/>
      <c r="N262" s="1283"/>
      <c r="O262" s="1280"/>
      <c r="P262" s="371">
        <v>2</v>
      </c>
      <c r="Q262" s="496" t="s">
        <v>1923</v>
      </c>
      <c r="R262" s="139" t="str">
        <f t="shared" si="116"/>
        <v>Probabilidad</v>
      </c>
      <c r="S262" s="97" t="s">
        <v>100</v>
      </c>
      <c r="T262" s="97" t="s">
        <v>316</v>
      </c>
      <c r="U262" s="189" t="str">
        <f t="shared" si="117"/>
        <v>40%</v>
      </c>
      <c r="V262" s="97" t="s">
        <v>317</v>
      </c>
      <c r="W262" s="97" t="s">
        <v>318</v>
      </c>
      <c r="X262" s="97" t="s">
        <v>319</v>
      </c>
      <c r="Y262" s="140">
        <f>IFERROR(IF(AND(R261="Probabilidad",R262="Probabilidad"),(AA261-(+AA261*U262)),IF(R262="Probabilidad",(J261-(+J261*U262)),IF(R262="Impacto",AA261,""))),"")</f>
        <v>0.33600000000000002</v>
      </c>
      <c r="Z262" s="113" t="str">
        <f t="shared" si="118"/>
        <v>Baja</v>
      </c>
      <c r="AA262" s="189">
        <f t="shared" si="119"/>
        <v>0.33600000000000002</v>
      </c>
      <c r="AB262" s="113" t="str">
        <f t="shared" si="120"/>
        <v>Moderado</v>
      </c>
      <c r="AC262" s="189">
        <f>IFERROR(IF(AND(R261="Impacto",R262="Impacto"),(AC261-(+AC261*U262)),IF(R262="Impacto",($N$141-(+$N$141*U262)),IF(R262="Probabilidad",AC261,""))),"")</f>
        <v>0.6</v>
      </c>
      <c r="AD262" s="113" t="str">
        <f t="shared" si="121"/>
        <v>Moderado</v>
      </c>
      <c r="AE262" s="1271"/>
      <c r="AF262" s="758" t="s">
        <v>2877</v>
      </c>
      <c r="AG262" s="849" t="s">
        <v>2903</v>
      </c>
      <c r="AH262" s="233"/>
      <c r="AI262" s="233" t="s">
        <v>2343</v>
      </c>
      <c r="AJ262" s="844" t="s">
        <v>491</v>
      </c>
      <c r="AK262" s="233"/>
      <c r="AL262" s="233"/>
      <c r="AM262" s="233"/>
      <c r="AN262" s="154"/>
      <c r="AO262" s="154"/>
      <c r="AP262" s="155"/>
      <c r="AQ262" s="681" t="s">
        <v>3795</v>
      </c>
      <c r="AR262" s="1088" t="s">
        <v>3792</v>
      </c>
      <c r="AS262" s="827"/>
      <c r="AT262" s="827" t="s">
        <v>2343</v>
      </c>
      <c r="AU262" s="1093" t="s">
        <v>491</v>
      </c>
      <c r="AV262" s="827"/>
      <c r="AW262" s="827" t="s">
        <v>2343</v>
      </c>
      <c r="AX262" s="1093" t="s">
        <v>491</v>
      </c>
      <c r="AY262" s="154"/>
      <c r="AZ262" s="154"/>
      <c r="BA262" s="155"/>
      <c r="BB262" s="154"/>
      <c r="BC262" s="155"/>
      <c r="BD262" s="233"/>
      <c r="BE262" s="233"/>
      <c r="BF262" s="233"/>
      <c r="BG262" s="233"/>
      <c r="BH262" s="233"/>
      <c r="BI262" s="233"/>
      <c r="BJ262" s="154"/>
      <c r="BK262" s="154"/>
      <c r="BL262" s="155"/>
      <c r="BM262" s="377" t="s">
        <v>1932</v>
      </c>
      <c r="BN262" s="372">
        <v>0.5</v>
      </c>
      <c r="BO262" s="371" t="s">
        <v>1928</v>
      </c>
      <c r="BP262" s="371" t="s">
        <v>1929</v>
      </c>
      <c r="BQ262" s="407">
        <v>45260</v>
      </c>
      <c r="BR262" s="407">
        <v>45260</v>
      </c>
      <c r="BS262" s="404">
        <v>10</v>
      </c>
      <c r="BT262" s="852" t="s">
        <v>2909</v>
      </c>
      <c r="BU262" s="849" t="s">
        <v>2910</v>
      </c>
      <c r="BV262" s="850" t="s">
        <v>2911</v>
      </c>
      <c r="BW262" s="154"/>
      <c r="BX262" s="154"/>
      <c r="BY262" s="155"/>
      <c r="BZ262" s="155"/>
      <c r="CA262" s="155"/>
      <c r="CB262" s="155"/>
      <c r="CC262" s="681" t="s">
        <v>3795</v>
      </c>
      <c r="CD262" s="843" t="s">
        <v>3854</v>
      </c>
      <c r="CE262" s="1101" t="s">
        <v>3855</v>
      </c>
      <c r="CF262" s="154"/>
      <c r="CG262" s="154"/>
      <c r="CH262" s="155"/>
      <c r="CI262" s="155"/>
      <c r="CJ262" s="155"/>
      <c r="CK262" s="155"/>
      <c r="CL262" s="154"/>
      <c r="CM262" s="155"/>
      <c r="CN262" s="156"/>
      <c r="CO262" s="154"/>
      <c r="CP262" s="154"/>
      <c r="CQ262" s="155"/>
      <c r="CR262" s="155"/>
      <c r="CS262" s="155"/>
      <c r="CT262" s="155"/>
    </row>
    <row r="263" spans="1:100" s="148" customFormat="1" ht="105" customHeight="1">
      <c r="A263" s="1289"/>
      <c r="B263" s="1292"/>
      <c r="C263" s="1277"/>
      <c r="D263" s="1274"/>
      <c r="E263" s="1274"/>
      <c r="F263" s="1274"/>
      <c r="G263" s="1277"/>
      <c r="H263" s="1277"/>
      <c r="I263" s="1280"/>
      <c r="J263" s="1283"/>
      <c r="K263" s="1286"/>
      <c r="L263" s="388">
        <f>IF(NOT(ISERROR(MATCH(K263,_xlfn.ANCHORARRAY(F272),0))),J274&amp;"Por favor no seleccionar los criterios de impacto",K263)</f>
        <v>0</v>
      </c>
      <c r="M263" s="1280"/>
      <c r="N263" s="1283"/>
      <c r="O263" s="1280"/>
      <c r="P263" s="371">
        <v>3</v>
      </c>
      <c r="Q263" s="496" t="s">
        <v>1924</v>
      </c>
      <c r="R263" s="139" t="str">
        <f t="shared" si="116"/>
        <v>Impacto</v>
      </c>
      <c r="S263" s="97" t="s">
        <v>327</v>
      </c>
      <c r="T263" s="97" t="s">
        <v>316</v>
      </c>
      <c r="U263" s="189" t="str">
        <f t="shared" si="117"/>
        <v>25%</v>
      </c>
      <c r="V263" s="97" t="s">
        <v>317</v>
      </c>
      <c r="W263" s="97" t="s">
        <v>318</v>
      </c>
      <c r="X263" s="97" t="s">
        <v>319</v>
      </c>
      <c r="Y263" s="140">
        <f>IFERROR(IF(AND(R262="Probabilidad",R263="Probabilidad"),(AA262-(+AA262*U263)),IF(R263="Probabilidad",(J262-(+J262*U263)),IF(R263="Impacto",AA262,""))),"")</f>
        <v>0.33600000000000002</v>
      </c>
      <c r="Z263" s="113" t="str">
        <f t="shared" si="118"/>
        <v>Baja</v>
      </c>
      <c r="AA263" s="189">
        <f t="shared" si="119"/>
        <v>0.33600000000000002</v>
      </c>
      <c r="AB263" s="113" t="str">
        <f t="shared" si="120"/>
        <v>Moderado</v>
      </c>
      <c r="AC263" s="189">
        <f>IFERROR(IF(AND(R262="Impacto",R263="Impacto"),(AC262-(+AC262*U263)),IF(AND(R262="Probabilidad",R263="Impacto"),(AC261-(+AC261*U263)),IF(R263="Probabilidad",AC262,""))),"")</f>
        <v>0.44999999999999996</v>
      </c>
      <c r="AD263" s="113" t="str">
        <f t="shared" si="121"/>
        <v>Moderado</v>
      </c>
      <c r="AE263" s="1271"/>
      <c r="AF263" s="758" t="s">
        <v>2868</v>
      </c>
      <c r="AG263" s="857" t="s">
        <v>2904</v>
      </c>
      <c r="AH263" s="233"/>
      <c r="AI263" s="233" t="s">
        <v>2343</v>
      </c>
      <c r="AJ263" s="844" t="s">
        <v>491</v>
      </c>
      <c r="AK263" s="233"/>
      <c r="AL263" s="233"/>
      <c r="AM263" s="233"/>
      <c r="AN263" s="154"/>
      <c r="AO263" s="154"/>
      <c r="AP263" s="155"/>
      <c r="AQ263" s="681" t="s">
        <v>3795</v>
      </c>
      <c r="AR263" s="1094" t="s">
        <v>2904</v>
      </c>
      <c r="AS263" s="827"/>
      <c r="AT263" s="827" t="s">
        <v>2343</v>
      </c>
      <c r="AU263" s="1093" t="s">
        <v>491</v>
      </c>
      <c r="AV263" s="827"/>
      <c r="AW263" s="827" t="s">
        <v>2343</v>
      </c>
      <c r="AX263" s="1093" t="s">
        <v>491</v>
      </c>
      <c r="AY263" s="154"/>
      <c r="AZ263" s="154"/>
      <c r="BA263" s="155"/>
      <c r="BB263" s="154"/>
      <c r="BC263" s="155"/>
      <c r="BD263" s="233"/>
      <c r="BE263" s="233"/>
      <c r="BF263" s="233"/>
      <c r="BG263" s="233"/>
      <c r="BH263" s="233"/>
      <c r="BI263" s="233"/>
      <c r="BJ263" s="154"/>
      <c r="BK263" s="154"/>
      <c r="BL263" s="155"/>
      <c r="BM263" s="184"/>
      <c r="BN263" s="224"/>
      <c r="BO263" s="146"/>
      <c r="BP263" s="184"/>
      <c r="BQ263" s="146"/>
      <c r="BR263" s="146"/>
      <c r="BS263" s="146"/>
      <c r="BT263" s="154"/>
      <c r="BU263" s="155"/>
      <c r="BV263" s="156"/>
      <c r="BW263" s="154"/>
      <c r="BX263" s="154"/>
      <c r="BY263" s="155"/>
      <c r="BZ263" s="155"/>
      <c r="CA263" s="155"/>
      <c r="CB263" s="155"/>
      <c r="CC263" s="154"/>
      <c r="CD263" s="155"/>
      <c r="CE263" s="156"/>
      <c r="CF263" s="154"/>
      <c r="CG263" s="154"/>
      <c r="CH263" s="155"/>
      <c r="CI263" s="155"/>
      <c r="CJ263" s="155"/>
      <c r="CK263" s="155"/>
      <c r="CL263" s="154"/>
      <c r="CM263" s="155"/>
      <c r="CN263" s="156"/>
      <c r="CO263" s="154"/>
      <c r="CP263" s="154"/>
      <c r="CQ263" s="155"/>
      <c r="CR263" s="155"/>
      <c r="CS263" s="155"/>
      <c r="CT263" s="155"/>
    </row>
    <row r="264" spans="1:100" s="148" customFormat="1" ht="151" customHeight="1">
      <c r="A264" s="1289"/>
      <c r="B264" s="1292"/>
      <c r="C264" s="1277"/>
      <c r="D264" s="1274"/>
      <c r="E264" s="1274"/>
      <c r="F264" s="1274"/>
      <c r="G264" s="1277"/>
      <c r="H264" s="1277"/>
      <c r="I264" s="1280"/>
      <c r="J264" s="1283"/>
      <c r="K264" s="1286"/>
      <c r="L264" s="388">
        <f>IF(NOT(ISERROR(MATCH(K264,_xlfn.ANCHORARRAY(F273),0))),J275&amp;"Por favor no seleccionar los criterios de impacto",K264)</f>
        <v>0</v>
      </c>
      <c r="M264" s="1280"/>
      <c r="N264" s="1283"/>
      <c r="O264" s="1280"/>
      <c r="P264" s="184">
        <v>4</v>
      </c>
      <c r="Q264" s="496" t="s">
        <v>1925</v>
      </c>
      <c r="R264" s="139" t="str">
        <f t="shared" si="116"/>
        <v>Probabilidad</v>
      </c>
      <c r="S264" s="97" t="s">
        <v>145</v>
      </c>
      <c r="T264" s="97" t="s">
        <v>316</v>
      </c>
      <c r="U264" s="189" t="str">
        <f t="shared" si="117"/>
        <v>30%</v>
      </c>
      <c r="V264" s="97" t="s">
        <v>317</v>
      </c>
      <c r="W264" s="97" t="s">
        <v>318</v>
      </c>
      <c r="X264" s="97" t="s">
        <v>319</v>
      </c>
      <c r="Y264" s="140">
        <f>IFERROR(IF(AND(R263="Probabilidad",R264="Probabilidad"),(AA263-(+AA263*U264)),IF(R264="Probabilidad",(J263-(+J263*U264)),IF(R264="Impacto",AA263,""))),"")</f>
        <v>0</v>
      </c>
      <c r="Z264" s="113" t="str">
        <f t="shared" si="118"/>
        <v>Muy Baja</v>
      </c>
      <c r="AA264" s="189">
        <f t="shared" si="119"/>
        <v>0</v>
      </c>
      <c r="AB264" s="113" t="str">
        <f t="shared" si="120"/>
        <v>Moderado</v>
      </c>
      <c r="AC264" s="189">
        <f>IFERROR(IF(AND(R263="Impacto",R264="Impacto"),(AC263-(+AC263*U264)),IF(AND(R263="Probabilidad",R264="Impacto"),(AC262-(+AC262*U264)),IF(R264="Probabilidad",AC263,""))),"")</f>
        <v>0.44999999999999996</v>
      </c>
      <c r="AD264" s="113" t="str">
        <f t="shared" si="121"/>
        <v>Moderado</v>
      </c>
      <c r="AE264" s="1271"/>
      <c r="AF264" s="758" t="s">
        <v>2868</v>
      </c>
      <c r="AG264" s="849" t="s">
        <v>2905</v>
      </c>
      <c r="AH264" s="794"/>
      <c r="AI264" s="233" t="s">
        <v>2343</v>
      </c>
      <c r="AJ264" s="844" t="s">
        <v>491</v>
      </c>
      <c r="AK264" s="233"/>
      <c r="AL264" s="233"/>
      <c r="AM264" s="233"/>
      <c r="AN264" s="154"/>
      <c r="AO264" s="154"/>
      <c r="AP264" s="155"/>
      <c r="AQ264" s="681" t="s">
        <v>3795</v>
      </c>
      <c r="AR264" s="1088" t="s">
        <v>3793</v>
      </c>
      <c r="AS264" s="736"/>
      <c r="AT264" s="827" t="s">
        <v>2343</v>
      </c>
      <c r="AU264" s="1093" t="s">
        <v>491</v>
      </c>
      <c r="AV264" s="827"/>
      <c r="AW264" s="827" t="s">
        <v>2343</v>
      </c>
      <c r="AX264" s="1093" t="s">
        <v>491</v>
      </c>
      <c r="AY264" s="154"/>
      <c r="AZ264" s="154"/>
      <c r="BA264" s="155"/>
      <c r="BB264" s="154"/>
      <c r="BC264" s="155"/>
      <c r="BD264" s="233"/>
      <c r="BE264" s="233"/>
      <c r="BF264" s="233"/>
      <c r="BG264" s="233"/>
      <c r="BH264" s="233"/>
      <c r="BI264" s="233"/>
      <c r="BJ264" s="154"/>
      <c r="BK264" s="154"/>
      <c r="BL264" s="155"/>
      <c r="BM264" s="184"/>
      <c r="BN264" s="224"/>
      <c r="BO264" s="146"/>
      <c r="BP264" s="184"/>
      <c r="BQ264" s="146"/>
      <c r="BR264" s="146"/>
      <c r="BS264" s="146"/>
      <c r="BT264" s="154"/>
      <c r="BU264" s="155"/>
      <c r="BV264" s="156"/>
      <c r="BW264" s="154"/>
      <c r="BX264" s="154"/>
      <c r="BY264" s="155"/>
      <c r="BZ264" s="155"/>
      <c r="CA264" s="155"/>
      <c r="CB264" s="155"/>
      <c r="CC264" s="154"/>
      <c r="CD264" s="155"/>
      <c r="CE264" s="156"/>
      <c r="CF264" s="154"/>
      <c r="CG264" s="154"/>
      <c r="CH264" s="155"/>
      <c r="CI264" s="155"/>
      <c r="CJ264" s="155"/>
      <c r="CK264" s="155"/>
      <c r="CL264" s="154"/>
      <c r="CM264" s="155"/>
      <c r="CN264" s="156"/>
      <c r="CO264" s="154"/>
      <c r="CP264" s="154"/>
      <c r="CQ264" s="155"/>
      <c r="CR264" s="155"/>
      <c r="CS264" s="155"/>
      <c r="CT264" s="155"/>
    </row>
    <row r="265" spans="1:100" s="148" customFormat="1" ht="24" customHeight="1">
      <c r="A265" s="1289"/>
      <c r="B265" s="1292"/>
      <c r="C265" s="1277"/>
      <c r="D265" s="1274"/>
      <c r="E265" s="1274"/>
      <c r="F265" s="1274"/>
      <c r="G265" s="1277"/>
      <c r="H265" s="1277"/>
      <c r="I265" s="1280"/>
      <c r="J265" s="1283"/>
      <c r="K265" s="1286"/>
      <c r="L265" s="388">
        <f>IF(NOT(ISERROR(MATCH(K265,_xlfn.ANCHORARRAY(F274),0))),J276&amp;"Por favor no seleccionar los criterios de impacto",K265)</f>
        <v>0</v>
      </c>
      <c r="M265" s="1280"/>
      <c r="N265" s="1283"/>
      <c r="O265" s="1280"/>
      <c r="P265" s="184"/>
      <c r="Q265" s="94"/>
      <c r="R265" s="139" t="str">
        <f t="shared" si="116"/>
        <v/>
      </c>
      <c r="S265" s="97"/>
      <c r="T265" s="97"/>
      <c r="U265" s="189" t="str">
        <f t="shared" si="117"/>
        <v/>
      </c>
      <c r="V265" s="97"/>
      <c r="W265" s="97"/>
      <c r="X265" s="97"/>
      <c r="Y265" s="140" t="str">
        <f>IFERROR(IF(AND(R264="Probabilidad",R265="Probabilidad"),(AA264-(+AA264*U265)),IF(R265="Probabilidad",(J264-(+J264*U265)),IF(R265="Impacto",AA264,""))),"")</f>
        <v/>
      </c>
      <c r="Z265" s="113" t="str">
        <f t="shared" si="118"/>
        <v/>
      </c>
      <c r="AA265" s="189" t="str">
        <f t="shared" si="119"/>
        <v/>
      </c>
      <c r="AB265" s="113" t="str">
        <f t="shared" si="120"/>
        <v/>
      </c>
      <c r="AC265" s="189" t="str">
        <f>IFERROR(IF(AND(R264="Impacto",R265="Impacto"),(AC264-(+AC264*U265)),IF(AND(R264="Probabilidad",R265="Impacto"),(AC263-(+AC263*U265)),IF(R265="Probabilidad",AC264,""))),"")</f>
        <v/>
      </c>
      <c r="AD265" s="113" t="str">
        <f t="shared" si="121"/>
        <v/>
      </c>
      <c r="AE265" s="1271"/>
      <c r="AF265" s="154"/>
      <c r="AG265" s="155"/>
      <c r="AH265" s="233"/>
      <c r="AI265" s="233"/>
      <c r="AJ265" s="233"/>
      <c r="AK265" s="233"/>
      <c r="AL265" s="233"/>
      <c r="AM265" s="233"/>
      <c r="AN265" s="154"/>
      <c r="AO265" s="154"/>
      <c r="AP265" s="155"/>
      <c r="AQ265" s="163"/>
      <c r="AR265" s="155"/>
      <c r="AS265" s="233"/>
      <c r="AT265" s="233"/>
      <c r="AU265" s="233"/>
      <c r="AV265" s="233"/>
      <c r="AW265" s="233"/>
      <c r="AX265" s="233"/>
      <c r="AY265" s="154"/>
      <c r="AZ265" s="154"/>
      <c r="BA265" s="155"/>
      <c r="BB265" s="154"/>
      <c r="BC265" s="155"/>
      <c r="BD265" s="233"/>
      <c r="BE265" s="233"/>
      <c r="BF265" s="233"/>
      <c r="BG265" s="233"/>
      <c r="BH265" s="233"/>
      <c r="BI265" s="233"/>
      <c r="BJ265" s="154"/>
      <c r="BK265" s="154"/>
      <c r="BL265" s="155"/>
      <c r="BM265" s="184"/>
      <c r="BN265" s="224"/>
      <c r="BO265" s="146"/>
      <c r="BP265" s="184"/>
      <c r="BQ265" s="146"/>
      <c r="BR265" s="146"/>
      <c r="BS265" s="146"/>
      <c r="BT265" s="154"/>
      <c r="BU265" s="155"/>
      <c r="BV265" s="156"/>
      <c r="BW265" s="154"/>
      <c r="BX265" s="154"/>
      <c r="BY265" s="155"/>
      <c r="BZ265" s="155"/>
      <c r="CA265" s="155"/>
      <c r="CB265" s="155"/>
      <c r="CC265" s="154"/>
      <c r="CD265" s="155"/>
      <c r="CE265" s="156"/>
      <c r="CF265" s="154"/>
      <c r="CG265" s="154"/>
      <c r="CH265" s="155"/>
      <c r="CI265" s="155"/>
      <c r="CJ265" s="155"/>
      <c r="CK265" s="155"/>
      <c r="CL265" s="154"/>
      <c r="CM265" s="155"/>
      <c r="CN265" s="156"/>
      <c r="CO265" s="154"/>
      <c r="CP265" s="154"/>
      <c r="CQ265" s="155"/>
      <c r="CR265" s="155"/>
      <c r="CS265" s="155"/>
      <c r="CT265" s="155"/>
    </row>
    <row r="266" spans="1:100" s="148" customFormat="1" ht="24" customHeight="1" thickBot="1">
      <c r="A266" s="1290"/>
      <c r="B266" s="1293"/>
      <c r="C266" s="1278"/>
      <c r="D266" s="1275"/>
      <c r="E266" s="1275"/>
      <c r="F266" s="1275"/>
      <c r="G266" s="1278"/>
      <c r="H266" s="1278"/>
      <c r="I266" s="1281"/>
      <c r="J266" s="1284"/>
      <c r="K266" s="1287"/>
      <c r="L266" s="389">
        <f>IF(NOT(ISERROR(MATCH(K266,_xlfn.ANCHORARRAY(F275),0))),J277&amp;"Por favor no seleccionar los criterios de impacto",K266)</f>
        <v>0</v>
      </c>
      <c r="M266" s="1281"/>
      <c r="N266" s="1284"/>
      <c r="O266" s="1281"/>
      <c r="P266" s="185"/>
      <c r="Q266" s="95"/>
      <c r="R266" s="153" t="str">
        <f t="shared" si="116"/>
        <v/>
      </c>
      <c r="S266" s="150"/>
      <c r="T266" s="150"/>
      <c r="U266" s="187" t="str">
        <f t="shared" si="117"/>
        <v/>
      </c>
      <c r="V266" s="150"/>
      <c r="W266" s="150"/>
      <c r="X266" s="150"/>
      <c r="Y266" s="151" t="str">
        <f>IFERROR(IF(AND(R265="Probabilidad",R266="Probabilidad"),(AA265-(+AA265*U266)),IF(R266="Probabilidad",(J265-(+J265*U266)),IF(R266="Impacto",AA265,""))),"")</f>
        <v/>
      </c>
      <c r="Z266" s="114" t="str">
        <f t="shared" si="118"/>
        <v/>
      </c>
      <c r="AA266" s="187" t="str">
        <f t="shared" si="119"/>
        <v/>
      </c>
      <c r="AB266" s="114" t="str">
        <f t="shared" si="120"/>
        <v/>
      </c>
      <c r="AC266" s="187" t="str">
        <f>IFERROR(IF(AND(R265="Impacto",R266="Impacto"),(AC265-(+AC265*U266)),IF(AND(R265="Probabilidad",R266="Impacto"),(AC264-(+AC264*U266)),IF(R266="Probabilidad",AC265,""))),"")</f>
        <v/>
      </c>
      <c r="AD266" s="114" t="str">
        <f t="shared" si="121"/>
        <v/>
      </c>
      <c r="AE266" s="1272"/>
      <c r="AF266" s="154"/>
      <c r="AG266" s="155"/>
      <c r="AH266" s="233"/>
      <c r="AI266" s="233"/>
      <c r="AJ266" s="233"/>
      <c r="AK266" s="233"/>
      <c r="AL266" s="233"/>
      <c r="AM266" s="233"/>
      <c r="AN266" s="154"/>
      <c r="AO266" s="154"/>
      <c r="AP266" s="155"/>
      <c r="AQ266" s="163"/>
      <c r="AR266" s="155"/>
      <c r="AS266" s="233"/>
      <c r="AT266" s="233"/>
      <c r="AU266" s="233"/>
      <c r="AV266" s="233"/>
      <c r="AW266" s="233"/>
      <c r="AX266" s="233"/>
      <c r="AY266" s="154"/>
      <c r="AZ266" s="154"/>
      <c r="BA266" s="155"/>
      <c r="BB266" s="154"/>
      <c r="BC266" s="155"/>
      <c r="BD266" s="233"/>
      <c r="BE266" s="233"/>
      <c r="BF266" s="233"/>
      <c r="BG266" s="233"/>
      <c r="BH266" s="233"/>
      <c r="BI266" s="233"/>
      <c r="BJ266" s="154"/>
      <c r="BK266" s="154"/>
      <c r="BL266" s="155"/>
      <c r="BM266" s="184"/>
      <c r="BN266" s="224"/>
      <c r="BO266" s="146"/>
      <c r="BP266" s="184"/>
      <c r="BQ266" s="146"/>
      <c r="BR266" s="146"/>
      <c r="BS266" s="146"/>
      <c r="BT266" s="154"/>
      <c r="BU266" s="155"/>
      <c r="BV266" s="156"/>
      <c r="BW266" s="154"/>
      <c r="BX266" s="154"/>
      <c r="BY266" s="155"/>
      <c r="BZ266" s="155"/>
      <c r="CA266" s="155"/>
      <c r="CB266" s="155"/>
      <c r="CC266" s="154"/>
      <c r="CD266" s="155"/>
      <c r="CE266" s="156"/>
      <c r="CF266" s="154"/>
      <c r="CG266" s="154"/>
      <c r="CH266" s="155"/>
      <c r="CI266" s="155"/>
      <c r="CJ266" s="155"/>
      <c r="CK266" s="155"/>
      <c r="CL266" s="154"/>
      <c r="CM266" s="155"/>
      <c r="CN266" s="156"/>
      <c r="CO266" s="154"/>
      <c r="CP266" s="154"/>
      <c r="CQ266" s="155"/>
      <c r="CR266" s="155"/>
      <c r="CS266" s="155"/>
      <c r="CT266" s="155"/>
    </row>
    <row r="267" spans="1:100" s="148" customFormat="1" ht="96" customHeight="1">
      <c r="A267" s="1288">
        <v>29</v>
      </c>
      <c r="B267" s="1291" t="s">
        <v>158</v>
      </c>
      <c r="C267" s="1276" t="s">
        <v>281</v>
      </c>
      <c r="D267" s="1273" t="s">
        <v>1920</v>
      </c>
      <c r="E267" s="1273" t="s">
        <v>1921</v>
      </c>
      <c r="F267" s="1273" t="s">
        <v>1922</v>
      </c>
      <c r="G267" s="1276" t="s">
        <v>286</v>
      </c>
      <c r="H267" s="1276">
        <v>2500</v>
      </c>
      <c r="I267" s="1279" t="str">
        <f>IF(H267&lt;=0,"",IF(H267&lt;=2,"Muy Baja",IF(H267&lt;=24,"Baja",IF(H267&lt;=500,"Media",IF(H267&lt;=5000,"Alta","Muy Alta")))))</f>
        <v>Alta</v>
      </c>
      <c r="J267" s="1282">
        <f>IF(I267="","",IF(I267="Muy Baja",0.2,IF(I267="Baja",0.4,IF(I267="Media",0.6,IF(I267="Alta",0.8,IF(I267="Muy Alta",1,))))))</f>
        <v>0.8</v>
      </c>
      <c r="K267" s="1285" t="s">
        <v>307</v>
      </c>
      <c r="L267" s="388" t="str">
        <f>IF(NOT(ISERROR(MATCH(K267,'[3]Tabla Impacto'!$B$221:$B$223,0))),'[3]Tabla Impacto'!$F$223&amp;"Por favor no seleccionar los criterios de impacto(Afectación Económica o presupuestal y Pérdida Reputacional)",K267)</f>
        <v xml:space="preserve">     Mayor a 500 SMLMV </v>
      </c>
      <c r="M267" s="1279" t="str">
        <f>IF(OR(K267='Tabla Impacto'!$C$11,K267='Tabla Impacto'!$D$11),"Leve",IF(OR(K267='Tabla Impacto'!$C$12,K267='Tabla Impacto'!$D$12),"Menor",IF(OR(K267='Tabla Impacto'!$C$13,K267='Tabla Impacto'!$D$13),"Moderado",IF(OR(K267='Tabla Impacto'!$C$14,K267='Tabla Impacto'!$D$14),"Mayor",IF(OR(K267='Tabla Impacto'!$C$15,K267='Tabla Impacto'!$D$15),"Catastrófico","")))))</f>
        <v>Catastrófico</v>
      </c>
      <c r="N267" s="1282">
        <f>IF(M267="","",IF(M267="Leve",0.2,IF(M267="Menor",0.4,IF(M267="Moderado",0.6,IF(M267="Mayor",0.8,IF(M267="Catastrófico",1,))))))</f>
        <v>1</v>
      </c>
      <c r="O267" s="1279" t="str">
        <f>IF(OR(AND(I267="Muy Baja",M267="Leve"),AND(I267="Muy Baja",M267="Menor"),AND(I267="Baja",M267="Leve")),"Bajo",IF(OR(AND(I267="Muy baja",M267="Moderado"),AND(I267="Baja",M267="Menor"),AND(I267="Baja",M267="Moderado"),AND(I267="Media",M267="Leve"),AND(I267="Media",M267="Menor"),AND(I267="Media",M267="Moderado"),AND(I267="Alta",M267="Leve"),AND(I267="Alta",M267="Menor")),"Moderado",IF(OR(AND(I267="Muy Baja",M267="Mayor"),AND(I267="Baja",M267="Mayor"),AND(I267="Media",M267="Mayor"),AND(I267="Alta",M267="Moderado"),AND(I267="Alta",M267="Mayor"),AND(I267="Muy Alta",M267="Leve"),AND(I267="Muy Alta",M267="Menor"),AND(I267="Muy Alta",M267="Moderado"),AND(I267="Muy Alta",M267="Mayor")),"Alto",IF(OR(AND(I267="Muy Baja",M267="Catastrófico"),AND(I267="Baja",M267="Catastrófico"),AND(I267="Media",M267="Catastrófico"),AND(I267="Alta",M267="Catastrófico"),AND(I267="Muy Alta",M267="Catastrófico")),"Extremo",""))))</f>
        <v>Extremo</v>
      </c>
      <c r="P267" s="395">
        <v>1</v>
      </c>
      <c r="Q267" s="522" t="s">
        <v>1933</v>
      </c>
      <c r="R267" s="139" t="str">
        <f t="shared" si="116"/>
        <v>Probabilidad</v>
      </c>
      <c r="S267" s="97" t="s">
        <v>145</v>
      </c>
      <c r="T267" s="97" t="s">
        <v>316</v>
      </c>
      <c r="U267" s="189" t="str">
        <f t="shared" si="117"/>
        <v>30%</v>
      </c>
      <c r="V267" s="97" t="s">
        <v>317</v>
      </c>
      <c r="W267" s="97" t="s">
        <v>318</v>
      </c>
      <c r="X267" s="97" t="s">
        <v>319</v>
      </c>
      <c r="Y267" s="140">
        <f>IFERROR(IF(R267="Probabilidad",(J267-(+J267*U267)),IF(R267="Impacto",J267,"")),"")</f>
        <v>0.56000000000000005</v>
      </c>
      <c r="Z267" s="113" t="str">
        <f t="shared" si="118"/>
        <v>Media</v>
      </c>
      <c r="AA267" s="189">
        <f t="shared" si="119"/>
        <v>0.56000000000000005</v>
      </c>
      <c r="AB267" s="113" t="str">
        <f t="shared" si="120"/>
        <v>Catastrófico</v>
      </c>
      <c r="AC267" s="189">
        <f>IFERROR(IF(R267="Impacto",(N267-(+N267*U267)),IF(R267="Probabilidad",N267,"")),"")</f>
        <v>1</v>
      </c>
      <c r="AD267" s="113" t="str">
        <f t="shared" si="121"/>
        <v>Extremo</v>
      </c>
      <c r="AE267" s="1270" t="s">
        <v>345</v>
      </c>
      <c r="AF267" s="758" t="s">
        <v>2877</v>
      </c>
      <c r="AG267" s="849" t="s">
        <v>2912</v>
      </c>
      <c r="AH267" s="233"/>
      <c r="AI267" s="233" t="s">
        <v>2343</v>
      </c>
      <c r="AJ267" s="844" t="s">
        <v>491</v>
      </c>
      <c r="AK267" s="233"/>
      <c r="AL267" s="233" t="s">
        <v>2343</v>
      </c>
      <c r="AM267" s="233" t="s">
        <v>491</v>
      </c>
      <c r="AN267" s="141"/>
      <c r="AO267" s="141"/>
      <c r="AP267" s="142"/>
      <c r="AQ267" s="681" t="s">
        <v>3796</v>
      </c>
      <c r="AR267" s="1031" t="s">
        <v>3797</v>
      </c>
      <c r="AS267" s="828"/>
      <c r="AT267" s="827" t="s">
        <v>2343</v>
      </c>
      <c r="AU267" s="827" t="s">
        <v>491</v>
      </c>
      <c r="AV267" s="827"/>
      <c r="AW267" s="827" t="s">
        <v>2343</v>
      </c>
      <c r="AX267" s="827" t="s">
        <v>491</v>
      </c>
      <c r="AY267" s="681" t="s">
        <v>3798</v>
      </c>
      <c r="AZ267" s="141"/>
      <c r="BA267" s="142" t="s">
        <v>2801</v>
      </c>
      <c r="BB267" s="141"/>
      <c r="BC267" s="142"/>
      <c r="BD267" s="233"/>
      <c r="BE267" s="233"/>
      <c r="BF267" s="233"/>
      <c r="BG267" s="233"/>
      <c r="BH267" s="233"/>
      <c r="BI267" s="233"/>
      <c r="BJ267" s="141"/>
      <c r="BK267" s="141"/>
      <c r="BL267" s="142"/>
      <c r="BM267" s="274" t="s">
        <v>1934</v>
      </c>
      <c r="BN267" s="380">
        <v>0.5</v>
      </c>
      <c r="BO267" s="405" t="s">
        <v>1935</v>
      </c>
      <c r="BP267" s="371" t="s">
        <v>1277</v>
      </c>
      <c r="BQ267" s="407">
        <v>44927</v>
      </c>
      <c r="BR267" s="407">
        <v>45260</v>
      </c>
      <c r="BS267" s="404">
        <v>1</v>
      </c>
      <c r="BT267" s="790" t="s">
        <v>2877</v>
      </c>
      <c r="BU267" s="849" t="s">
        <v>2913</v>
      </c>
      <c r="BV267" s="858" t="s">
        <v>2914</v>
      </c>
      <c r="BW267" s="141"/>
      <c r="BX267" s="141"/>
      <c r="BY267" s="142"/>
      <c r="BZ267" s="142"/>
      <c r="CA267" s="142"/>
      <c r="CB267" s="142"/>
      <c r="CC267" s="790" t="s">
        <v>3856</v>
      </c>
      <c r="CD267" s="843" t="s">
        <v>3857</v>
      </c>
      <c r="CE267" s="858" t="s">
        <v>3056</v>
      </c>
      <c r="CF267" s="681" t="s">
        <v>2343</v>
      </c>
      <c r="CG267" s="141"/>
      <c r="CH267" s="1103" t="s">
        <v>2801</v>
      </c>
      <c r="CI267" s="1097" t="s">
        <v>2343</v>
      </c>
      <c r="CJ267" s="1102"/>
      <c r="CK267" s="1103" t="s">
        <v>2801</v>
      </c>
      <c r="CL267" s="141"/>
      <c r="CM267" s="142"/>
      <c r="CN267" s="143"/>
      <c r="CO267" s="141"/>
      <c r="CP267" s="141"/>
      <c r="CQ267" s="142"/>
      <c r="CR267" s="142"/>
      <c r="CS267" s="142"/>
      <c r="CT267" s="142"/>
      <c r="CU267" s="147"/>
      <c r="CV267" s="147"/>
    </row>
    <row r="268" spans="1:100" s="148" customFormat="1" ht="86" customHeight="1">
      <c r="A268" s="1289"/>
      <c r="B268" s="1292"/>
      <c r="C268" s="1277"/>
      <c r="D268" s="1274"/>
      <c r="E268" s="1274"/>
      <c r="F268" s="1274"/>
      <c r="G268" s="1277"/>
      <c r="H268" s="1277"/>
      <c r="I268" s="1280"/>
      <c r="J268" s="1283"/>
      <c r="K268" s="1286"/>
      <c r="L268" s="388">
        <f>IF(NOT(ISERROR(MATCH(K268,_xlfn.ANCHORARRAY(F277),0))),J291&amp;"Por favor no seleccionar los criterios de impacto",K268)</f>
        <v>0</v>
      </c>
      <c r="M268" s="1280"/>
      <c r="N268" s="1283"/>
      <c r="O268" s="1280"/>
      <c r="P268" s="184"/>
      <c r="Q268" s="94"/>
      <c r="R268" s="139" t="str">
        <f t="shared" si="116"/>
        <v/>
      </c>
      <c r="S268" s="97"/>
      <c r="T268" s="97"/>
      <c r="U268" s="189" t="str">
        <f t="shared" si="117"/>
        <v/>
      </c>
      <c r="V268" s="97"/>
      <c r="W268" s="97"/>
      <c r="X268" s="97"/>
      <c r="Y268" s="140" t="str">
        <f>IFERROR(IF(AND(R267="Probabilidad",R268="Probabilidad"),(AA267-(+AA267*U268)),IF(R268="Probabilidad",(J267-(+J267*U268)),IF(R268="Impacto",AA267,""))),"")</f>
        <v/>
      </c>
      <c r="Z268" s="113" t="str">
        <f t="shared" si="118"/>
        <v/>
      </c>
      <c r="AA268" s="189" t="str">
        <f t="shared" si="119"/>
        <v/>
      </c>
      <c r="AB268" s="113" t="str">
        <f t="shared" si="120"/>
        <v/>
      </c>
      <c r="AC268" s="189" t="str">
        <f>IFERROR(IF(AND(R267="Impacto",R268="Impacto"),(AC267-(+AC267*U268)),IF(R268="Impacto",($N$141-(+$N$141*U268)),IF(R268="Probabilidad",AC267,""))),"")</f>
        <v/>
      </c>
      <c r="AD268" s="113" t="str">
        <f t="shared" si="121"/>
        <v/>
      </c>
      <c r="AE268" s="1271"/>
      <c r="AF268" s="154"/>
      <c r="AG268" s="155"/>
      <c r="AH268" s="233"/>
      <c r="AI268" s="233"/>
      <c r="AJ268" s="233"/>
      <c r="AK268" s="233"/>
      <c r="AL268" s="233"/>
      <c r="AM268" s="233"/>
      <c r="AN268" s="154"/>
      <c r="AO268" s="154"/>
      <c r="AP268" s="155"/>
      <c r="AQ268" s="163"/>
      <c r="AR268" s="155"/>
      <c r="AS268" s="233"/>
      <c r="AT268" s="233"/>
      <c r="AU268" s="233"/>
      <c r="AV268" s="233"/>
      <c r="AW268" s="233"/>
      <c r="AX268" s="233"/>
      <c r="AY268" s="154"/>
      <c r="AZ268" s="154"/>
      <c r="BA268" s="155"/>
      <c r="BB268" s="154"/>
      <c r="BC268" s="155"/>
      <c r="BD268" s="233"/>
      <c r="BE268" s="233"/>
      <c r="BF268" s="233"/>
      <c r="BG268" s="233"/>
      <c r="BH268" s="233"/>
      <c r="BI268" s="233"/>
      <c r="BJ268" s="154"/>
      <c r="BK268" s="154"/>
      <c r="BL268" s="155"/>
      <c r="BM268" s="274" t="s">
        <v>1937</v>
      </c>
      <c r="BN268" s="380">
        <v>0.5</v>
      </c>
      <c r="BO268" s="405" t="s">
        <v>1936</v>
      </c>
      <c r="BP268" s="371" t="s">
        <v>1277</v>
      </c>
      <c r="BQ268" s="407">
        <v>44927</v>
      </c>
      <c r="BR268" s="407">
        <v>45260</v>
      </c>
      <c r="BS268" s="404">
        <v>1</v>
      </c>
      <c r="BT268" s="758" t="s">
        <v>2868</v>
      </c>
      <c r="BU268" s="849" t="s">
        <v>2915</v>
      </c>
      <c r="BV268" s="737" t="s">
        <v>2916</v>
      </c>
      <c r="BW268" s="154"/>
      <c r="BX268" s="154"/>
      <c r="BY268" s="155"/>
      <c r="BZ268" s="155"/>
      <c r="CA268" s="155"/>
      <c r="CB268" s="155"/>
      <c r="CC268" s="681" t="s">
        <v>3858</v>
      </c>
      <c r="CD268" s="1031" t="s">
        <v>3859</v>
      </c>
      <c r="CE268" s="831" t="s">
        <v>3860</v>
      </c>
      <c r="CF268" s="163" t="s">
        <v>2343</v>
      </c>
      <c r="CG268" s="154"/>
      <c r="CH268" s="1104" t="s">
        <v>2801</v>
      </c>
      <c r="CI268" s="184" t="s">
        <v>2343</v>
      </c>
      <c r="CJ268" s="814"/>
      <c r="CK268" s="1104" t="s">
        <v>2801</v>
      </c>
      <c r="CL268" s="154"/>
      <c r="CM268" s="155"/>
      <c r="CN268" s="156"/>
      <c r="CO268" s="154"/>
      <c r="CP268" s="154"/>
      <c r="CQ268" s="155"/>
      <c r="CR268" s="155"/>
      <c r="CS268" s="155"/>
      <c r="CT268" s="155"/>
    </row>
    <row r="269" spans="1:100" s="148" customFormat="1" ht="24" customHeight="1">
      <c r="A269" s="1289"/>
      <c r="B269" s="1292"/>
      <c r="C269" s="1277"/>
      <c r="D269" s="1274"/>
      <c r="E269" s="1274"/>
      <c r="F269" s="1274"/>
      <c r="G269" s="1277"/>
      <c r="H269" s="1277"/>
      <c r="I269" s="1280"/>
      <c r="J269" s="1283"/>
      <c r="K269" s="1286"/>
      <c r="L269" s="388">
        <f>IF(NOT(ISERROR(MATCH(K269,_xlfn.ANCHORARRAY(F278),0))),J292&amp;"Por favor no seleccionar los criterios de impacto",K269)</f>
        <v>0</v>
      </c>
      <c r="M269" s="1280"/>
      <c r="N269" s="1283"/>
      <c r="O269" s="1280"/>
      <c r="P269" s="184"/>
      <c r="Q269" s="94"/>
      <c r="R269" s="139" t="str">
        <f t="shared" si="116"/>
        <v/>
      </c>
      <c r="S269" s="97"/>
      <c r="T269" s="97"/>
      <c r="U269" s="189" t="str">
        <f t="shared" si="117"/>
        <v/>
      </c>
      <c r="V269" s="97"/>
      <c r="W269" s="97"/>
      <c r="X269" s="97"/>
      <c r="Y269" s="140" t="str">
        <f>IFERROR(IF(AND(R268="Probabilidad",R269="Probabilidad"),(AA268-(+AA268*U269)),IF(R269="Probabilidad",(J268-(+J268*U269)),IF(R269="Impacto",AA268,""))),"")</f>
        <v/>
      </c>
      <c r="Z269" s="113" t="str">
        <f t="shared" si="118"/>
        <v/>
      </c>
      <c r="AA269" s="189" t="str">
        <f t="shared" si="119"/>
        <v/>
      </c>
      <c r="AB269" s="113" t="str">
        <f t="shared" si="120"/>
        <v/>
      </c>
      <c r="AC269" s="189" t="str">
        <f>IFERROR(IF(AND(R268="Impacto",R269="Impacto"),(AC268-(+AC268*U269)),IF(AND(R268="Probabilidad",R269="Impacto"),(AC267-(+AC267*U269)),IF(R269="Probabilidad",AC268,""))),"")</f>
        <v/>
      </c>
      <c r="AD269" s="113" t="str">
        <f t="shared" si="121"/>
        <v/>
      </c>
      <c r="AE269" s="1271"/>
      <c r="AF269" s="154"/>
      <c r="AG269" s="155"/>
      <c r="AH269" s="233"/>
      <c r="AI269" s="233"/>
      <c r="AJ269" s="233"/>
      <c r="AK269" s="233"/>
      <c r="AL269" s="233"/>
      <c r="AM269" s="233"/>
      <c r="AN269" s="154"/>
      <c r="AO269" s="154"/>
      <c r="AP269" s="155"/>
      <c r="AQ269" s="163"/>
      <c r="AR269" s="155"/>
      <c r="AS269" s="233"/>
      <c r="AT269" s="233"/>
      <c r="AU269" s="233"/>
      <c r="AV269" s="233"/>
      <c r="AW269" s="233"/>
      <c r="AX269" s="233"/>
      <c r="AY269" s="154"/>
      <c r="AZ269" s="154"/>
      <c r="BA269" s="155"/>
      <c r="BB269" s="154"/>
      <c r="BC269" s="155"/>
      <c r="BD269" s="233"/>
      <c r="BE269" s="233"/>
      <c r="BF269" s="233"/>
      <c r="BG269" s="233"/>
      <c r="BH269" s="233"/>
      <c r="BI269" s="233"/>
      <c r="BJ269" s="154"/>
      <c r="BK269" s="154"/>
      <c r="BL269" s="155"/>
      <c r="BM269" s="184"/>
      <c r="BN269" s="224"/>
      <c r="BO269" s="146"/>
      <c r="BP269" s="184"/>
      <c r="BQ269" s="146"/>
      <c r="BR269" s="146"/>
      <c r="BS269" s="146"/>
      <c r="BT269" s="154"/>
      <c r="BU269" s="155"/>
      <c r="BV269" s="156"/>
      <c r="BW269" s="154"/>
      <c r="BX269" s="154"/>
      <c r="BY269" s="155"/>
      <c r="BZ269" s="155"/>
      <c r="CA269" s="155"/>
      <c r="CB269" s="155"/>
      <c r="CC269" s="154"/>
      <c r="CD269" s="155"/>
      <c r="CE269" s="156"/>
      <c r="CF269" s="154"/>
      <c r="CG269" s="154"/>
      <c r="CH269" s="155"/>
      <c r="CI269" s="155"/>
      <c r="CJ269" s="155"/>
      <c r="CK269" s="155"/>
      <c r="CL269" s="154"/>
      <c r="CM269" s="155"/>
      <c r="CN269" s="156"/>
      <c r="CO269" s="154"/>
      <c r="CP269" s="154"/>
      <c r="CQ269" s="155"/>
      <c r="CR269" s="155"/>
      <c r="CS269" s="155"/>
      <c r="CT269" s="155"/>
    </row>
    <row r="270" spans="1:100" s="148" customFormat="1" ht="24" customHeight="1">
      <c r="A270" s="1289"/>
      <c r="B270" s="1292"/>
      <c r="C270" s="1277"/>
      <c r="D270" s="1274"/>
      <c r="E270" s="1274"/>
      <c r="F270" s="1274"/>
      <c r="G270" s="1277"/>
      <c r="H270" s="1277"/>
      <c r="I270" s="1280"/>
      <c r="J270" s="1283"/>
      <c r="K270" s="1286"/>
      <c r="L270" s="388">
        <f>IF(NOT(ISERROR(MATCH(K270,_xlfn.ANCHORARRAY(F291),0))),J293&amp;"Por favor no seleccionar los criterios de impacto",K270)</f>
        <v>0</v>
      </c>
      <c r="M270" s="1280"/>
      <c r="N270" s="1283"/>
      <c r="O270" s="1280"/>
      <c r="P270" s="184"/>
      <c r="Q270" s="94"/>
      <c r="R270" s="139" t="str">
        <f t="shared" si="116"/>
        <v/>
      </c>
      <c r="S270" s="97"/>
      <c r="T270" s="97"/>
      <c r="U270" s="189" t="str">
        <f t="shared" si="117"/>
        <v/>
      </c>
      <c r="V270" s="97"/>
      <c r="W270" s="97"/>
      <c r="X270" s="97"/>
      <c r="Y270" s="140" t="str">
        <f>IFERROR(IF(AND(R269="Probabilidad",R270="Probabilidad"),(AA269-(+AA269*U270)),IF(R270="Probabilidad",(J269-(+J269*U270)),IF(R270="Impacto",AA269,""))),"")</f>
        <v/>
      </c>
      <c r="Z270" s="113" t="str">
        <f t="shared" si="118"/>
        <v/>
      </c>
      <c r="AA270" s="189" t="str">
        <f t="shared" si="119"/>
        <v/>
      </c>
      <c r="AB270" s="113" t="str">
        <f t="shared" si="120"/>
        <v/>
      </c>
      <c r="AC270" s="189" t="str">
        <f>IFERROR(IF(AND(R269="Impacto",R270="Impacto"),(AC269-(+AC269*U270)),IF(AND(R269="Probabilidad",R270="Impacto"),(AC268-(+AC268*U270)),IF(R270="Probabilidad",AC269,""))),"")</f>
        <v/>
      </c>
      <c r="AD270" s="113" t="str">
        <f t="shared" si="121"/>
        <v/>
      </c>
      <c r="AE270" s="1271"/>
      <c r="AF270" s="154"/>
      <c r="AG270" s="155"/>
      <c r="AH270" s="233"/>
      <c r="AI270" s="233"/>
      <c r="AJ270" s="233"/>
      <c r="AK270" s="233"/>
      <c r="AL270" s="233"/>
      <c r="AM270" s="233"/>
      <c r="AN270" s="154"/>
      <c r="AO270" s="154"/>
      <c r="AP270" s="155"/>
      <c r="AQ270" s="163"/>
      <c r="AR270" s="155"/>
      <c r="AS270" s="233"/>
      <c r="AT270" s="233"/>
      <c r="AU270" s="233"/>
      <c r="AV270" s="233"/>
      <c r="AW270" s="233"/>
      <c r="AX270" s="233"/>
      <c r="AY270" s="154"/>
      <c r="AZ270" s="154"/>
      <c r="BA270" s="155"/>
      <c r="BB270" s="154"/>
      <c r="BC270" s="155"/>
      <c r="BD270" s="233"/>
      <c r="BE270" s="233"/>
      <c r="BF270" s="233"/>
      <c r="BG270" s="233"/>
      <c r="BH270" s="233"/>
      <c r="BI270" s="233"/>
      <c r="BJ270" s="154"/>
      <c r="BK270" s="154"/>
      <c r="BL270" s="155"/>
      <c r="BM270" s="184"/>
      <c r="BN270" s="224"/>
      <c r="BO270" s="146"/>
      <c r="BP270" s="184"/>
      <c r="BQ270" s="146"/>
      <c r="BR270" s="146"/>
      <c r="BS270" s="146"/>
      <c r="BT270" s="154"/>
      <c r="BU270" s="155"/>
      <c r="BV270" s="156"/>
      <c r="BW270" s="154"/>
      <c r="BX270" s="154"/>
      <c r="BY270" s="155"/>
      <c r="BZ270" s="155"/>
      <c r="CA270" s="155"/>
      <c r="CB270" s="155"/>
      <c r="CC270" s="154"/>
      <c r="CD270" s="155"/>
      <c r="CE270" s="156"/>
      <c r="CF270" s="154"/>
      <c r="CG270" s="154"/>
      <c r="CH270" s="155"/>
      <c r="CI270" s="155"/>
      <c r="CJ270" s="155"/>
      <c r="CK270" s="155"/>
      <c r="CL270" s="154"/>
      <c r="CM270" s="155"/>
      <c r="CN270" s="156"/>
      <c r="CO270" s="154"/>
      <c r="CP270" s="154"/>
      <c r="CQ270" s="155"/>
      <c r="CR270" s="155"/>
      <c r="CS270" s="155"/>
      <c r="CT270" s="155"/>
    </row>
    <row r="271" spans="1:100" s="148" customFormat="1" ht="24" customHeight="1">
      <c r="A271" s="1289"/>
      <c r="B271" s="1292"/>
      <c r="C271" s="1277"/>
      <c r="D271" s="1274"/>
      <c r="E271" s="1274"/>
      <c r="F271" s="1274"/>
      <c r="G271" s="1277"/>
      <c r="H271" s="1277"/>
      <c r="I271" s="1280"/>
      <c r="J271" s="1283"/>
      <c r="K271" s="1286"/>
      <c r="L271" s="388">
        <f>IF(NOT(ISERROR(MATCH(K271,_xlfn.ANCHORARRAY(F292),0))),J294&amp;"Por favor no seleccionar los criterios de impacto",K271)</f>
        <v>0</v>
      </c>
      <c r="M271" s="1280"/>
      <c r="N271" s="1283"/>
      <c r="O271" s="1280"/>
      <c r="P271" s="184"/>
      <c r="Q271" s="94"/>
      <c r="R271" s="139" t="str">
        <f t="shared" si="116"/>
        <v/>
      </c>
      <c r="S271" s="97"/>
      <c r="T271" s="97"/>
      <c r="U271" s="189" t="str">
        <f t="shared" si="117"/>
        <v/>
      </c>
      <c r="V271" s="97"/>
      <c r="W271" s="97"/>
      <c r="X271" s="97"/>
      <c r="Y271" s="140" t="str">
        <f>IFERROR(IF(AND(R270="Probabilidad",R271="Probabilidad"),(AA270-(+AA270*U271)),IF(R271="Probabilidad",(J270-(+J270*U271)),IF(R271="Impacto",AA270,""))),"")</f>
        <v/>
      </c>
      <c r="Z271" s="113" t="str">
        <f t="shared" si="118"/>
        <v/>
      </c>
      <c r="AA271" s="189" t="str">
        <f t="shared" si="119"/>
        <v/>
      </c>
      <c r="AB271" s="113" t="str">
        <f t="shared" si="120"/>
        <v/>
      </c>
      <c r="AC271" s="189" t="str">
        <f>IFERROR(IF(AND(R270="Impacto",R271="Impacto"),(AC270-(+AC270*U271)),IF(AND(R270="Probabilidad",R271="Impacto"),(AC269-(+AC269*U271)),IF(R271="Probabilidad",AC270,""))),"")</f>
        <v/>
      </c>
      <c r="AD271" s="113" t="str">
        <f t="shared" si="121"/>
        <v/>
      </c>
      <c r="AE271" s="1271"/>
      <c r="AF271" s="154"/>
      <c r="AG271" s="155"/>
      <c r="AH271" s="233"/>
      <c r="AI271" s="233"/>
      <c r="AJ271" s="233"/>
      <c r="AK271" s="233"/>
      <c r="AL271" s="233"/>
      <c r="AM271" s="233"/>
      <c r="AN271" s="154"/>
      <c r="AO271" s="154"/>
      <c r="AP271" s="155"/>
      <c r="AQ271" s="163"/>
      <c r="AR271" s="155"/>
      <c r="AS271" s="233"/>
      <c r="AT271" s="233"/>
      <c r="AU271" s="233"/>
      <c r="AV271" s="233"/>
      <c r="AW271" s="233"/>
      <c r="AX271" s="233"/>
      <c r="AY271" s="154"/>
      <c r="AZ271" s="154"/>
      <c r="BA271" s="155"/>
      <c r="BB271" s="154"/>
      <c r="BC271" s="155"/>
      <c r="BD271" s="233"/>
      <c r="BE271" s="233"/>
      <c r="BF271" s="233"/>
      <c r="BG271" s="233"/>
      <c r="BH271" s="233"/>
      <c r="BI271" s="233"/>
      <c r="BJ271" s="154"/>
      <c r="BK271" s="154"/>
      <c r="BL271" s="155"/>
      <c r="BM271" s="184"/>
      <c r="BN271" s="224"/>
      <c r="BO271" s="146"/>
      <c r="BP271" s="184"/>
      <c r="BQ271" s="146"/>
      <c r="BR271" s="146"/>
      <c r="BS271" s="146"/>
      <c r="BT271" s="154"/>
      <c r="BU271" s="155"/>
      <c r="BV271" s="156"/>
      <c r="BW271" s="154"/>
      <c r="BX271" s="154"/>
      <c r="BY271" s="155"/>
      <c r="BZ271" s="155"/>
      <c r="CA271" s="155"/>
      <c r="CB271" s="155"/>
      <c r="CC271" s="154"/>
      <c r="CD271" s="155"/>
      <c r="CE271" s="156"/>
      <c r="CF271" s="154"/>
      <c r="CG271" s="154"/>
      <c r="CH271" s="155"/>
      <c r="CI271" s="155"/>
      <c r="CJ271" s="155"/>
      <c r="CK271" s="155"/>
      <c r="CL271" s="154"/>
      <c r="CM271" s="155"/>
      <c r="CN271" s="156"/>
      <c r="CO271" s="154"/>
      <c r="CP271" s="154"/>
      <c r="CQ271" s="155"/>
      <c r="CR271" s="155"/>
      <c r="CS271" s="155"/>
      <c r="CT271" s="155"/>
    </row>
    <row r="272" spans="1:100" s="148" customFormat="1" ht="24" customHeight="1" thickBot="1">
      <c r="A272" s="1290"/>
      <c r="B272" s="1293"/>
      <c r="C272" s="1278"/>
      <c r="D272" s="1275"/>
      <c r="E272" s="1275"/>
      <c r="F272" s="1275"/>
      <c r="G272" s="1278"/>
      <c r="H272" s="1278"/>
      <c r="I272" s="1281"/>
      <c r="J272" s="1284"/>
      <c r="K272" s="1287"/>
      <c r="L272" s="389">
        <f>IF(NOT(ISERROR(MATCH(K272,_xlfn.ANCHORARRAY(F293),0))),J295&amp;"Por favor no seleccionar los criterios de impacto",K272)</f>
        <v>0</v>
      </c>
      <c r="M272" s="1281"/>
      <c r="N272" s="1284"/>
      <c r="O272" s="1281"/>
      <c r="P272" s="185"/>
      <c r="Q272" s="95"/>
      <c r="R272" s="153" t="str">
        <f t="shared" si="116"/>
        <v/>
      </c>
      <c r="S272" s="150"/>
      <c r="T272" s="150"/>
      <c r="U272" s="187" t="str">
        <f t="shared" si="117"/>
        <v/>
      </c>
      <c r="V272" s="150"/>
      <c r="W272" s="150"/>
      <c r="X272" s="150"/>
      <c r="Y272" s="151" t="str">
        <f>IFERROR(IF(AND(R271="Probabilidad",R272="Probabilidad"),(AA271-(+AA271*U272)),IF(R272="Probabilidad",(J271-(+J271*U272)),IF(R272="Impacto",AA271,""))),"")</f>
        <v/>
      </c>
      <c r="Z272" s="114" t="str">
        <f t="shared" si="118"/>
        <v/>
      </c>
      <c r="AA272" s="187" t="str">
        <f t="shared" si="119"/>
        <v/>
      </c>
      <c r="AB272" s="114" t="str">
        <f t="shared" si="120"/>
        <v/>
      </c>
      <c r="AC272" s="187" t="str">
        <f>IFERROR(IF(AND(R271="Impacto",R272="Impacto"),(AC271-(+AC271*U272)),IF(AND(R271="Probabilidad",R272="Impacto"),(AC270-(+AC270*U272)),IF(R272="Probabilidad",AC271,""))),"")</f>
        <v/>
      </c>
      <c r="AD272" s="114" t="str">
        <f t="shared" si="121"/>
        <v/>
      </c>
      <c r="AE272" s="1272"/>
      <c r="AF272" s="154"/>
      <c r="AG272" s="155"/>
      <c r="AH272" s="233"/>
      <c r="AI272" s="233"/>
      <c r="AJ272" s="233"/>
      <c r="AK272" s="233"/>
      <c r="AL272" s="233"/>
      <c r="AM272" s="233"/>
      <c r="AN272" s="154"/>
      <c r="AO272" s="154"/>
      <c r="AP272" s="155"/>
      <c r="AQ272" s="163"/>
      <c r="AR272" s="155"/>
      <c r="AS272" s="233"/>
      <c r="AT272" s="233"/>
      <c r="AU272" s="233"/>
      <c r="AV272" s="233"/>
      <c r="AW272" s="233"/>
      <c r="AX272" s="233"/>
      <c r="AY272" s="154"/>
      <c r="AZ272" s="154"/>
      <c r="BA272" s="155"/>
      <c r="BB272" s="154"/>
      <c r="BC272" s="155"/>
      <c r="BD272" s="233"/>
      <c r="BE272" s="233"/>
      <c r="BF272" s="233"/>
      <c r="BG272" s="233"/>
      <c r="BH272" s="233"/>
      <c r="BI272" s="233"/>
      <c r="BJ272" s="154"/>
      <c r="BK272" s="154"/>
      <c r="BL272" s="155"/>
      <c r="BM272" s="184"/>
      <c r="BN272" s="224"/>
      <c r="BO272" s="146"/>
      <c r="BP272" s="184"/>
      <c r="BQ272" s="146"/>
      <c r="BR272" s="146"/>
      <c r="BS272" s="146"/>
      <c r="BT272" s="154"/>
      <c r="BU272" s="155"/>
      <c r="BV272" s="156"/>
      <c r="BW272" s="154"/>
      <c r="BX272" s="154"/>
      <c r="BY272" s="155"/>
      <c r="BZ272" s="155"/>
      <c r="CA272" s="155"/>
      <c r="CB272" s="155"/>
      <c r="CC272" s="154"/>
      <c r="CD272" s="155"/>
      <c r="CE272" s="156"/>
      <c r="CF272" s="154"/>
      <c r="CG272" s="154"/>
      <c r="CH272" s="155"/>
      <c r="CI272" s="155"/>
      <c r="CJ272" s="155"/>
      <c r="CK272" s="155"/>
      <c r="CL272" s="154"/>
      <c r="CM272" s="155"/>
      <c r="CN272" s="156"/>
      <c r="CO272" s="154"/>
      <c r="CP272" s="154"/>
      <c r="CQ272" s="155"/>
      <c r="CR272" s="155"/>
      <c r="CS272" s="155"/>
      <c r="CT272" s="155"/>
    </row>
    <row r="273" spans="1:100" s="148" customFormat="1" ht="102" customHeight="1">
      <c r="A273" s="1288">
        <v>30</v>
      </c>
      <c r="B273" s="1291" t="s">
        <v>156</v>
      </c>
      <c r="C273" s="1276" t="s">
        <v>281</v>
      </c>
      <c r="D273" s="1294" t="s">
        <v>2321</v>
      </c>
      <c r="E273" s="1294" t="s">
        <v>2322</v>
      </c>
      <c r="F273" s="1297" t="s">
        <v>2311</v>
      </c>
      <c r="G273" s="1276" t="s">
        <v>289</v>
      </c>
      <c r="H273" s="1276">
        <v>400</v>
      </c>
      <c r="I273" s="1279" t="str">
        <f>IF(H273&lt;=0,"",IF(H273&lt;=2,"Muy Baja",IF(H273&lt;=24,"Baja",IF(H273&lt;=500,"Media",IF(H273&lt;=5000,"Alta","Muy Alta")))))</f>
        <v>Media</v>
      </c>
      <c r="J273" s="1282">
        <f>IF(I273="","",IF(I273="Muy Baja",0.2,IF(I273="Baja",0.4,IF(I273="Media",0.6,IF(I273="Alta",0.8,IF(I273="Muy Alta",1,))))))</f>
        <v>0.6</v>
      </c>
      <c r="K273" s="1285" t="s">
        <v>312</v>
      </c>
      <c r="L273" s="388" t="str">
        <f>IF(NOT(ISERROR(MATCH(K273,'[3]Tabla Impacto'!$B$221:$B$223,0))),'[3]Tabla Impacto'!$F$223&amp;"Por favor no seleccionar los criterios de impacto(Afectación Económica o presupuestal y Pérdida Reputacional)",K273)</f>
        <v xml:space="preserve">     El riesgo afecta la imagen de de la entidad con efecto publicitario sostenido a nivel de sector administrativo, nivel departamental o municipal</v>
      </c>
      <c r="M273" s="1279" t="str">
        <f>IF(OR(K273='Tabla Impacto'!$C$11,K273='Tabla Impacto'!$D$11),"Leve",IF(OR(K273='Tabla Impacto'!$C$12,K273='Tabla Impacto'!$D$12),"Menor",IF(OR(K273='Tabla Impacto'!$C$13,K273='Tabla Impacto'!$D$13),"Moderado",IF(OR(K273='Tabla Impacto'!$C$14,K273='Tabla Impacto'!$D$14),"Mayor",IF(OR(K273='Tabla Impacto'!$C$15,K273='Tabla Impacto'!$D$15),"Catastrófico","")))))</f>
        <v>Mayor</v>
      </c>
      <c r="N273" s="1282">
        <f>IF(M273="","",IF(M273="Leve",0.2,IF(M273="Menor",0.4,IF(M273="Moderado",0.6,IF(M273="Mayor",0.8,IF(M273="Catastrófico",1,))))))</f>
        <v>0.8</v>
      </c>
      <c r="O273" s="1279" t="str">
        <f>IF(OR(AND(I273="Muy Baja",M273="Leve"),AND(I273="Muy Baja",M273="Menor"),AND(I273="Baja",M273="Leve")),"Bajo",IF(OR(AND(I273="Muy baja",M273="Moderado"),AND(I273="Baja",M273="Menor"),AND(I273="Baja",M273="Moderado"),AND(I273="Media",M273="Leve"),AND(I273="Media",M273="Menor"),AND(I273="Media",M273="Moderado"),AND(I273="Alta",M273="Leve"),AND(I273="Alta",M273="Menor")),"Moderado",IF(OR(AND(I273="Muy Baja",M273="Mayor"),AND(I273="Baja",M273="Mayor"),AND(I273="Media",M273="Mayor"),AND(I273="Alta",M273="Moderado"),AND(I273="Alta",M273="Mayor"),AND(I273="Muy Alta",M273="Leve"),AND(I273="Muy Alta",M273="Menor"),AND(I273="Muy Alta",M273="Moderado"),AND(I273="Muy Alta",M273="Mayor")),"Alto",IF(OR(AND(I273="Muy Baja",M273="Catastrófico"),AND(I273="Baja",M273="Catastrófico"),AND(I273="Media",M273="Catastrófico"),AND(I273="Alta",M273="Catastrófico"),AND(I273="Muy Alta",M273="Catastrófico")),"Extremo",""))))</f>
        <v>Alto</v>
      </c>
      <c r="P273" s="376">
        <v>1</v>
      </c>
      <c r="Q273" s="411" t="s">
        <v>2313</v>
      </c>
      <c r="R273" s="139" t="str">
        <f t="shared" si="116"/>
        <v>Probabilidad</v>
      </c>
      <c r="S273" s="97" t="s">
        <v>100</v>
      </c>
      <c r="T273" s="97" t="s">
        <v>316</v>
      </c>
      <c r="U273" s="189" t="str">
        <f t="shared" si="117"/>
        <v>40%</v>
      </c>
      <c r="V273" s="97" t="s">
        <v>317</v>
      </c>
      <c r="W273" s="97" t="s">
        <v>318</v>
      </c>
      <c r="X273" s="97" t="s">
        <v>319</v>
      </c>
      <c r="Y273" s="140">
        <f>IFERROR(IF(R273="Probabilidad",(J273-(+J273*U273)),IF(R273="Impacto",J273,"")),"")</f>
        <v>0.36</v>
      </c>
      <c r="Z273" s="113" t="str">
        <f t="shared" si="118"/>
        <v>Baja</v>
      </c>
      <c r="AA273" s="189">
        <f t="shared" si="119"/>
        <v>0.36</v>
      </c>
      <c r="AB273" s="113" t="str">
        <f t="shared" si="120"/>
        <v>Mayor</v>
      </c>
      <c r="AC273" s="189">
        <f>IFERROR(IF(R273="Impacto",(N273-(+N273*U273)),IF(R273="Probabilidad",N273,"")),"")</f>
        <v>0.8</v>
      </c>
      <c r="AD273" s="113" t="str">
        <f t="shared" si="121"/>
        <v>Alto</v>
      </c>
      <c r="AE273" s="1270" t="s">
        <v>345</v>
      </c>
      <c r="AF273" s="163" t="s">
        <v>2362</v>
      </c>
      <c r="AG273" s="155" t="s">
        <v>2365</v>
      </c>
      <c r="AH273" s="731"/>
      <c r="AI273" s="733" t="s">
        <v>2343</v>
      </c>
      <c r="AJ273" s="731" t="s">
        <v>2351</v>
      </c>
      <c r="AK273" s="1412"/>
      <c r="AL273" s="757" t="s">
        <v>2343</v>
      </c>
      <c r="AM273" s="824" t="s">
        <v>2352</v>
      </c>
      <c r="AN273" s="141"/>
      <c r="AO273" s="141"/>
      <c r="AP273" s="142"/>
      <c r="AQ273" s="498" t="s">
        <v>3799</v>
      </c>
      <c r="AR273" s="780" t="s">
        <v>3800</v>
      </c>
      <c r="AS273" s="785"/>
      <c r="AT273" s="1095" t="s">
        <v>2343</v>
      </c>
      <c r="AU273" s="1086" t="s">
        <v>2351</v>
      </c>
      <c r="AV273" s="233"/>
      <c r="AW273" s="233" t="s">
        <v>2343</v>
      </c>
      <c r="AX273" s="228" t="s">
        <v>2352</v>
      </c>
      <c r="AY273" s="681" t="s">
        <v>2343</v>
      </c>
      <c r="AZ273" s="141"/>
      <c r="BA273" s="142" t="s">
        <v>2801</v>
      </c>
      <c r="BB273" s="141"/>
      <c r="BC273" s="142"/>
      <c r="BD273" s="233"/>
      <c r="BE273" s="233"/>
      <c r="BF273" s="233"/>
      <c r="BG273" s="233"/>
      <c r="BH273" s="233"/>
      <c r="BI273" s="233"/>
      <c r="BJ273" s="141"/>
      <c r="BK273" s="141"/>
      <c r="BL273" s="142"/>
      <c r="BM273" s="695" t="s">
        <v>2319</v>
      </c>
      <c r="BN273" s="696">
        <v>0.5</v>
      </c>
      <c r="BO273" s="697" t="s">
        <v>2314</v>
      </c>
      <c r="BP273" s="698" t="s">
        <v>2315</v>
      </c>
      <c r="BQ273" s="407">
        <v>44927</v>
      </c>
      <c r="BR273" s="407">
        <v>45260</v>
      </c>
      <c r="BS273" s="699">
        <v>2</v>
      </c>
      <c r="BT273" s="681" t="s">
        <v>2357</v>
      </c>
      <c r="BU273" s="142" t="s">
        <v>2358</v>
      </c>
      <c r="BV273" s="736" t="s">
        <v>2744</v>
      </c>
      <c r="BW273" s="141"/>
      <c r="BX273" s="141"/>
      <c r="BY273" s="142"/>
      <c r="BZ273" s="142"/>
      <c r="CA273" s="142"/>
      <c r="CB273" s="142"/>
      <c r="CC273" s="958" t="s">
        <v>3861</v>
      </c>
      <c r="CD273" s="1066" t="s">
        <v>3864</v>
      </c>
      <c r="CE273" s="880" t="s">
        <v>3866</v>
      </c>
      <c r="CF273" s="681" t="s">
        <v>2343</v>
      </c>
      <c r="CG273" s="141"/>
      <c r="CH273" s="1104" t="s">
        <v>2801</v>
      </c>
      <c r="CI273" s="681" t="s">
        <v>2343</v>
      </c>
      <c r="CJ273" s="142"/>
      <c r="CK273" s="1104" t="s">
        <v>2801</v>
      </c>
      <c r="CL273" s="141"/>
      <c r="CM273" s="142"/>
      <c r="CN273" s="143"/>
      <c r="CO273" s="141"/>
      <c r="CP273" s="141"/>
      <c r="CQ273" s="142"/>
      <c r="CR273" s="142"/>
      <c r="CS273" s="142"/>
      <c r="CT273" s="142"/>
      <c r="CU273" s="147"/>
      <c r="CV273" s="147"/>
    </row>
    <row r="274" spans="1:100" s="148" customFormat="1" ht="102" customHeight="1">
      <c r="A274" s="1289"/>
      <c r="B274" s="1292"/>
      <c r="C274" s="1277"/>
      <c r="D274" s="1295"/>
      <c r="E274" s="1295"/>
      <c r="F274" s="1298"/>
      <c r="G274" s="1277"/>
      <c r="H274" s="1277"/>
      <c r="I274" s="1280"/>
      <c r="J274" s="1283"/>
      <c r="K274" s="1286"/>
      <c r="L274" s="388">
        <f>IF(NOT(ISERROR(MATCH(K274,_xlfn.ANCHORARRAY(F295),0))),J297&amp;"Por favor no seleccionar los criterios de impacto",K274)</f>
        <v>0</v>
      </c>
      <c r="M274" s="1280"/>
      <c r="N274" s="1283"/>
      <c r="O274" s="1280"/>
      <c r="P274" s="371">
        <v>2</v>
      </c>
      <c r="Q274" s="274" t="s">
        <v>2312</v>
      </c>
      <c r="R274" s="139" t="str">
        <f t="shared" si="116"/>
        <v>Probabilidad</v>
      </c>
      <c r="S274" s="97" t="s">
        <v>145</v>
      </c>
      <c r="T274" s="97" t="s">
        <v>329</v>
      </c>
      <c r="U274" s="189" t="str">
        <f t="shared" si="117"/>
        <v>40%</v>
      </c>
      <c r="V274" s="97" t="s">
        <v>317</v>
      </c>
      <c r="W274" s="97" t="s">
        <v>318</v>
      </c>
      <c r="X274" s="97" t="s">
        <v>319</v>
      </c>
      <c r="Y274" s="140">
        <f>IFERROR(IF(AND(R273="Probabilidad",R274="Probabilidad"),(AA273-(+AA273*U274)),IF(R274="Probabilidad",(J273-(+J273*U274)),IF(R274="Impacto",AA273,""))),"")</f>
        <v>0.216</v>
      </c>
      <c r="Z274" s="113" t="str">
        <f t="shared" si="118"/>
        <v>Baja</v>
      </c>
      <c r="AA274" s="189">
        <f t="shared" si="119"/>
        <v>0.216</v>
      </c>
      <c r="AB274" s="113" t="str">
        <f t="shared" si="120"/>
        <v>Mayor</v>
      </c>
      <c r="AC274" s="189">
        <f>IFERROR(IF(AND(R273="Impacto",R274="Impacto"),(AC273-(+AC273*U274)),IF(R274="Impacto",($N$141-(+$N$141*U274)),IF(R274="Probabilidad",AC273,""))),"")</f>
        <v>0.8</v>
      </c>
      <c r="AD274" s="113" t="str">
        <f t="shared" si="121"/>
        <v>Alto</v>
      </c>
      <c r="AE274" s="1271"/>
      <c r="AF274" s="163" t="s">
        <v>2362</v>
      </c>
      <c r="AG274" s="155" t="s">
        <v>2363</v>
      </c>
      <c r="AH274" s="731"/>
      <c r="AI274" s="733" t="s">
        <v>2343</v>
      </c>
      <c r="AJ274" s="731" t="s">
        <v>2351</v>
      </c>
      <c r="AK274" s="1413"/>
      <c r="AL274" s="823"/>
      <c r="AM274" s="824"/>
      <c r="AN274" s="154"/>
      <c r="AO274" s="154"/>
      <c r="AP274" s="155"/>
      <c r="AQ274" s="795" t="s">
        <v>3801</v>
      </c>
      <c r="AR274" s="780" t="s">
        <v>3802</v>
      </c>
      <c r="AS274" s="785"/>
      <c r="AT274" s="785" t="s">
        <v>2343</v>
      </c>
      <c r="AU274" s="1086" t="s">
        <v>2351</v>
      </c>
      <c r="AV274" s="233"/>
      <c r="AW274" s="233" t="s">
        <v>2343</v>
      </c>
      <c r="AX274" s="228" t="s">
        <v>2352</v>
      </c>
      <c r="AY274" s="681" t="s">
        <v>2343</v>
      </c>
      <c r="AZ274" s="154"/>
      <c r="BA274" s="142" t="s">
        <v>2801</v>
      </c>
      <c r="BB274" s="154"/>
      <c r="BC274" s="155"/>
      <c r="BD274" s="233"/>
      <c r="BE274" s="233"/>
      <c r="BF274" s="233"/>
      <c r="BG274" s="233"/>
      <c r="BH274" s="233"/>
      <c r="BI274" s="233"/>
      <c r="BJ274" s="154"/>
      <c r="BK274" s="154"/>
      <c r="BL274" s="155"/>
      <c r="BM274" s="382" t="s">
        <v>2320</v>
      </c>
      <c r="BN274" s="700">
        <v>0.2</v>
      </c>
      <c r="BO274" s="701" t="s">
        <v>2316</v>
      </c>
      <c r="BP274" s="611" t="s">
        <v>2315</v>
      </c>
      <c r="BQ274" s="407">
        <v>44927</v>
      </c>
      <c r="BR274" s="407">
        <v>45260</v>
      </c>
      <c r="BS274" s="702">
        <v>1</v>
      </c>
      <c r="BT274" s="681" t="s">
        <v>2359</v>
      </c>
      <c r="BU274" s="155" t="s">
        <v>2360</v>
      </c>
      <c r="BV274" s="737" t="s">
        <v>2745</v>
      </c>
      <c r="BW274" s="154"/>
      <c r="BX274" s="154"/>
      <c r="BY274" s="155"/>
      <c r="BZ274" s="155"/>
      <c r="CA274" s="155"/>
      <c r="CB274" s="155"/>
      <c r="CC274" s="958" t="s">
        <v>3861</v>
      </c>
      <c r="CD274" s="780" t="s">
        <v>3865</v>
      </c>
      <c r="CE274" s="880" t="s">
        <v>3867</v>
      </c>
      <c r="CF274" s="163" t="s">
        <v>2343</v>
      </c>
      <c r="CG274" s="154"/>
      <c r="CH274" s="1104" t="s">
        <v>2801</v>
      </c>
      <c r="CI274" s="163" t="s">
        <v>2343</v>
      </c>
      <c r="CJ274" s="155"/>
      <c r="CK274" s="1104" t="s">
        <v>2801</v>
      </c>
      <c r="CL274" s="154"/>
      <c r="CM274" s="155"/>
      <c r="CN274" s="156"/>
      <c r="CO274" s="154"/>
      <c r="CP274" s="154"/>
      <c r="CQ274" s="155"/>
      <c r="CR274" s="155"/>
      <c r="CS274" s="155"/>
      <c r="CT274" s="155"/>
    </row>
    <row r="275" spans="1:100" s="148" customFormat="1" ht="102" customHeight="1">
      <c r="A275" s="1289"/>
      <c r="B275" s="1292"/>
      <c r="C275" s="1277"/>
      <c r="D275" s="1295"/>
      <c r="E275" s="1295"/>
      <c r="F275" s="1298"/>
      <c r="G275" s="1277"/>
      <c r="H275" s="1277"/>
      <c r="I275" s="1280"/>
      <c r="J275" s="1283"/>
      <c r="K275" s="1286"/>
      <c r="L275" s="388">
        <f>IF(NOT(ISERROR(MATCH(K275,_xlfn.ANCHORARRAY(F296),0))),J298&amp;"Por favor no seleccionar los criterios de impacto",K275)</f>
        <v>0</v>
      </c>
      <c r="M275" s="1280"/>
      <c r="N275" s="1283"/>
      <c r="O275" s="1280"/>
      <c r="P275" s="371">
        <v>3</v>
      </c>
      <c r="Q275" s="274" t="s">
        <v>2312</v>
      </c>
      <c r="R275" s="139" t="str">
        <f t="shared" si="116"/>
        <v>Impacto</v>
      </c>
      <c r="S275" s="97" t="s">
        <v>327</v>
      </c>
      <c r="T275" s="97" t="s">
        <v>316</v>
      </c>
      <c r="U275" s="189" t="str">
        <f t="shared" si="117"/>
        <v>25%</v>
      </c>
      <c r="V275" s="97" t="s">
        <v>334</v>
      </c>
      <c r="W275" s="97" t="s">
        <v>337</v>
      </c>
      <c r="X275" s="97" t="s">
        <v>319</v>
      </c>
      <c r="Y275" s="140">
        <f>IFERROR(IF(AND(R274="Probabilidad",R275="Probabilidad"),(AA274-(+AA274*U275)),IF(R275="Probabilidad",(J274-(+J274*U275)),IF(R275="Impacto",AA274,""))),"")</f>
        <v>0.216</v>
      </c>
      <c r="Z275" s="113" t="str">
        <f t="shared" si="118"/>
        <v>Baja</v>
      </c>
      <c r="AA275" s="189">
        <f t="shared" si="119"/>
        <v>0.216</v>
      </c>
      <c r="AB275" s="113" t="str">
        <f t="shared" si="120"/>
        <v>Moderado</v>
      </c>
      <c r="AC275" s="189">
        <f>IFERROR(IF(AND(R274="Impacto",R275="Impacto"),(AC274-(+AC274*U275)),IF(AND(R274="Probabilidad",R275="Impacto"),(AC273-(+AC273*U275)),IF(R275="Probabilidad",AC274,""))),"")</f>
        <v>0.60000000000000009</v>
      </c>
      <c r="AD275" s="113" t="str">
        <f t="shared" si="121"/>
        <v>Moderado</v>
      </c>
      <c r="AE275" s="1271"/>
      <c r="AF275" s="163" t="s">
        <v>2349</v>
      </c>
      <c r="AG275" s="155" t="s">
        <v>2364</v>
      </c>
      <c r="AH275" s="731"/>
      <c r="AI275" s="733" t="s">
        <v>2343</v>
      </c>
      <c r="AJ275" s="731" t="s">
        <v>2351</v>
      </c>
      <c r="AK275" s="1414"/>
      <c r="AL275" s="823"/>
      <c r="AM275" s="824"/>
      <c r="AN275" s="154"/>
      <c r="AO275" s="154"/>
      <c r="AP275" s="155"/>
      <c r="AQ275" s="795" t="s">
        <v>3801</v>
      </c>
      <c r="AR275" s="780" t="s">
        <v>3803</v>
      </c>
      <c r="AS275" s="785"/>
      <c r="AT275" s="785" t="s">
        <v>2343</v>
      </c>
      <c r="AU275" s="1086" t="s">
        <v>2351</v>
      </c>
      <c r="AV275" s="233"/>
      <c r="AW275" s="233" t="s">
        <v>2343</v>
      </c>
      <c r="AX275" s="228" t="s">
        <v>2352</v>
      </c>
      <c r="AY275" s="681" t="s">
        <v>2343</v>
      </c>
      <c r="AZ275" s="154"/>
      <c r="BA275" s="142" t="s">
        <v>2801</v>
      </c>
      <c r="BB275" s="154"/>
      <c r="BC275" s="155"/>
      <c r="BD275" s="233"/>
      <c r="BE275" s="233"/>
      <c r="BF275" s="233"/>
      <c r="BG275" s="233"/>
      <c r="BH275" s="233"/>
      <c r="BI275" s="233"/>
      <c r="BJ275" s="154"/>
      <c r="BK275" s="154"/>
      <c r="BL275" s="155"/>
      <c r="BM275" s="382" t="s">
        <v>2317</v>
      </c>
      <c r="BN275" s="700">
        <v>0.3</v>
      </c>
      <c r="BO275" s="701" t="s">
        <v>2318</v>
      </c>
      <c r="BP275" s="611" t="s">
        <v>2315</v>
      </c>
      <c r="BQ275" s="407">
        <v>44927</v>
      </c>
      <c r="BR275" s="407">
        <v>45260</v>
      </c>
      <c r="BS275" s="700">
        <v>1</v>
      </c>
      <c r="BT275" s="681" t="s">
        <v>2357</v>
      </c>
      <c r="BU275" s="142" t="s">
        <v>2361</v>
      </c>
      <c r="BV275" s="737" t="s">
        <v>2746</v>
      </c>
      <c r="BW275" s="154"/>
      <c r="BX275" s="154"/>
      <c r="BY275" s="155"/>
      <c r="BZ275" s="155"/>
      <c r="CA275" s="155"/>
      <c r="CB275" s="155"/>
      <c r="CC275" s="958" t="s">
        <v>3861</v>
      </c>
      <c r="CD275" s="780" t="s">
        <v>3863</v>
      </c>
      <c r="CE275" s="959" t="s">
        <v>3862</v>
      </c>
      <c r="CF275" s="163" t="s">
        <v>2343</v>
      </c>
      <c r="CG275" s="154"/>
      <c r="CH275" s="1104" t="s">
        <v>2801</v>
      </c>
      <c r="CI275" s="163" t="s">
        <v>2343</v>
      </c>
      <c r="CJ275" s="155"/>
      <c r="CK275" s="1104" t="s">
        <v>2801</v>
      </c>
      <c r="CL275" s="154"/>
      <c r="CM275" s="155"/>
      <c r="CN275" s="156"/>
      <c r="CO275" s="154"/>
      <c r="CP275" s="154"/>
      <c r="CQ275" s="155"/>
      <c r="CR275" s="155"/>
      <c r="CS275" s="155"/>
      <c r="CT275" s="155"/>
    </row>
    <row r="276" spans="1:100" s="148" customFormat="1" ht="24" customHeight="1">
      <c r="A276" s="1289"/>
      <c r="B276" s="1292"/>
      <c r="C276" s="1277"/>
      <c r="D276" s="1295"/>
      <c r="E276" s="1295"/>
      <c r="F276" s="1298"/>
      <c r="G276" s="1277"/>
      <c r="H276" s="1277"/>
      <c r="I276" s="1280"/>
      <c r="J276" s="1283"/>
      <c r="K276" s="1286"/>
      <c r="L276" s="388">
        <f>IF(NOT(ISERROR(MATCH(K276,_xlfn.ANCHORARRAY(F297),0))),J299&amp;"Por favor no seleccionar los criterios de impacto",K276)</f>
        <v>0</v>
      </c>
      <c r="M276" s="1280"/>
      <c r="N276" s="1283"/>
      <c r="O276" s="1280"/>
      <c r="P276" s="184"/>
      <c r="Q276" s="94"/>
      <c r="R276" s="139" t="str">
        <f t="shared" si="116"/>
        <v/>
      </c>
      <c r="S276" s="97"/>
      <c r="T276" s="97"/>
      <c r="U276" s="189" t="str">
        <f t="shared" si="117"/>
        <v/>
      </c>
      <c r="V276" s="97"/>
      <c r="W276" s="97"/>
      <c r="X276" s="97"/>
      <c r="Y276" s="140" t="str">
        <f>IFERROR(IF(AND(R275="Probabilidad",R276="Probabilidad"),(AA275-(+AA275*U276)),IF(R276="Probabilidad",(J275-(+J275*U276)),IF(R276="Impacto",AA275,""))),"")</f>
        <v/>
      </c>
      <c r="Z276" s="113" t="str">
        <f t="shared" si="118"/>
        <v/>
      </c>
      <c r="AA276" s="189" t="str">
        <f t="shared" si="119"/>
        <v/>
      </c>
      <c r="AB276" s="113" t="str">
        <f t="shared" si="120"/>
        <v/>
      </c>
      <c r="AC276" s="189" t="str">
        <f>IFERROR(IF(AND(R275="Impacto",R276="Impacto"),(AC275-(+AC275*U276)),IF(AND(R275="Probabilidad",R276="Impacto"),(AC274-(+AC274*U276)),IF(R276="Probabilidad",AC275,""))),"")</f>
        <v/>
      </c>
      <c r="AD276" s="113" t="str">
        <f t="shared" si="121"/>
        <v/>
      </c>
      <c r="AE276" s="1271"/>
      <c r="AF276" s="154"/>
      <c r="AG276" s="155"/>
      <c r="AH276" s="233"/>
      <c r="AI276" s="233"/>
      <c r="AJ276" s="233"/>
      <c r="AK276" s="233"/>
      <c r="AL276" s="233"/>
      <c r="AM276" s="233"/>
      <c r="AN276" s="154"/>
      <c r="AO276" s="154"/>
      <c r="AP276" s="155"/>
      <c r="AQ276" s="163"/>
      <c r="AR276" s="155"/>
      <c r="AS276" s="233"/>
      <c r="AT276" s="233"/>
      <c r="AU276" s="233"/>
      <c r="AV276" s="233"/>
      <c r="AW276" s="233"/>
      <c r="AX276" s="233"/>
      <c r="AY276" s="154"/>
      <c r="AZ276" s="154"/>
      <c r="BA276" s="155"/>
      <c r="BB276" s="154"/>
      <c r="BC276" s="155"/>
      <c r="BD276" s="233"/>
      <c r="BE276" s="233"/>
      <c r="BF276" s="233"/>
      <c r="BG276" s="233"/>
      <c r="BH276" s="233"/>
      <c r="BI276" s="233"/>
      <c r="BJ276" s="154"/>
      <c r="BK276" s="154"/>
      <c r="BL276" s="155"/>
      <c r="BM276" s="184"/>
      <c r="BN276" s="224"/>
      <c r="BO276" s="146"/>
      <c r="BP276" s="184"/>
      <c r="BQ276" s="146"/>
      <c r="BR276" s="146"/>
      <c r="BS276" s="146"/>
      <c r="BT276" s="154"/>
      <c r="BU276" s="155"/>
      <c r="BV276" s="156"/>
      <c r="BW276" s="154"/>
      <c r="BX276" s="154"/>
      <c r="BY276" s="155"/>
      <c r="BZ276" s="155"/>
      <c r="CA276" s="155"/>
      <c r="CB276" s="155"/>
      <c r="CC276" s="154"/>
      <c r="CD276" s="155"/>
      <c r="CE276" s="156"/>
      <c r="CF276" s="154"/>
      <c r="CG276" s="154"/>
      <c r="CH276" s="155"/>
      <c r="CI276" s="155"/>
      <c r="CJ276" s="155"/>
      <c r="CK276" s="155"/>
      <c r="CL276" s="154"/>
      <c r="CM276" s="155"/>
      <c r="CN276" s="156"/>
      <c r="CO276" s="154"/>
      <c r="CP276" s="154"/>
      <c r="CQ276" s="155"/>
      <c r="CR276" s="155"/>
      <c r="CS276" s="155"/>
      <c r="CT276" s="155"/>
    </row>
    <row r="277" spans="1:100" s="148" customFormat="1" ht="24" customHeight="1">
      <c r="A277" s="1289"/>
      <c r="B277" s="1292"/>
      <c r="C277" s="1277"/>
      <c r="D277" s="1295"/>
      <c r="E277" s="1295"/>
      <c r="F277" s="1298"/>
      <c r="G277" s="1277"/>
      <c r="H277" s="1277"/>
      <c r="I277" s="1280"/>
      <c r="J277" s="1283"/>
      <c r="K277" s="1286"/>
      <c r="L277" s="388">
        <f>IF(NOT(ISERROR(MATCH(K277,_xlfn.ANCHORARRAY(F298),0))),J300&amp;"Por favor no seleccionar los criterios de impacto",K277)</f>
        <v>0</v>
      </c>
      <c r="M277" s="1280"/>
      <c r="N277" s="1283"/>
      <c r="O277" s="1280"/>
      <c r="P277" s="184"/>
      <c r="Q277" s="94"/>
      <c r="R277" s="139" t="str">
        <f t="shared" si="116"/>
        <v/>
      </c>
      <c r="S277" s="97"/>
      <c r="T277" s="97"/>
      <c r="U277" s="189" t="str">
        <f t="shared" si="117"/>
        <v/>
      </c>
      <c r="V277" s="97"/>
      <c r="W277" s="97"/>
      <c r="X277" s="97"/>
      <c r="Y277" s="140" t="str">
        <f>IFERROR(IF(AND(R276="Probabilidad",R277="Probabilidad"),(AA276-(+AA276*U277)),IF(R277="Probabilidad",(J276-(+J276*U277)),IF(R277="Impacto",AA276,""))),"")</f>
        <v/>
      </c>
      <c r="Z277" s="113" t="str">
        <f t="shared" si="118"/>
        <v/>
      </c>
      <c r="AA277" s="189" t="str">
        <f t="shared" si="119"/>
        <v/>
      </c>
      <c r="AB277" s="113" t="str">
        <f t="shared" si="120"/>
        <v/>
      </c>
      <c r="AC277" s="189" t="str">
        <f>IFERROR(IF(AND(R276="Impacto",R277="Impacto"),(AC276-(+AC276*U277)),IF(AND(R276="Probabilidad",R277="Impacto"),(AC275-(+AC275*U277)),IF(R277="Probabilidad",AC276,""))),"")</f>
        <v/>
      </c>
      <c r="AD277" s="113" t="str">
        <f t="shared" si="121"/>
        <v/>
      </c>
      <c r="AE277" s="1271"/>
      <c r="AF277" s="154"/>
      <c r="AG277" s="155"/>
      <c r="AH277" s="233"/>
      <c r="AI277" s="233"/>
      <c r="AJ277" s="233"/>
      <c r="AK277" s="233"/>
      <c r="AL277" s="233"/>
      <c r="AM277" s="233"/>
      <c r="AN277" s="154"/>
      <c r="AO277" s="154"/>
      <c r="AP277" s="155"/>
      <c r="AQ277" s="163"/>
      <c r="AR277" s="155"/>
      <c r="AS277" s="233"/>
      <c r="AT277" s="233"/>
      <c r="AU277" s="233"/>
      <c r="AV277" s="233"/>
      <c r="AW277" s="233"/>
      <c r="AX277" s="233"/>
      <c r="AY277" s="154"/>
      <c r="AZ277" s="154"/>
      <c r="BA277" s="155"/>
      <c r="BB277" s="154"/>
      <c r="BC277" s="155"/>
      <c r="BD277" s="233"/>
      <c r="BE277" s="233"/>
      <c r="BF277" s="233"/>
      <c r="BG277" s="233"/>
      <c r="BH277" s="233"/>
      <c r="BI277" s="233"/>
      <c r="BJ277" s="154"/>
      <c r="BK277" s="154"/>
      <c r="BL277" s="155"/>
      <c r="BM277" s="184"/>
      <c r="BN277" s="224"/>
      <c r="BO277" s="146"/>
      <c r="BP277" s="184"/>
      <c r="BQ277" s="146"/>
      <c r="BR277" s="146"/>
      <c r="BS277" s="146"/>
      <c r="BT277" s="154"/>
      <c r="BU277" s="155"/>
      <c r="BV277" s="156"/>
      <c r="BW277" s="154"/>
      <c r="BX277" s="154"/>
      <c r="BY277" s="155"/>
      <c r="BZ277" s="155"/>
      <c r="CA277" s="155"/>
      <c r="CB277" s="155"/>
      <c r="CC277" s="154"/>
      <c r="CD277" s="155"/>
      <c r="CE277" s="156"/>
      <c r="CF277" s="154"/>
      <c r="CG277" s="154"/>
      <c r="CH277" s="155"/>
      <c r="CI277" s="155"/>
      <c r="CJ277" s="155"/>
      <c r="CK277" s="155"/>
      <c r="CL277" s="154"/>
      <c r="CM277" s="155"/>
      <c r="CN277" s="156"/>
      <c r="CO277" s="154"/>
      <c r="CP277" s="154"/>
      <c r="CQ277" s="155"/>
      <c r="CR277" s="155"/>
      <c r="CS277" s="155"/>
      <c r="CT277" s="155"/>
    </row>
    <row r="278" spans="1:100" s="148" customFormat="1" ht="24" customHeight="1" thickBot="1">
      <c r="A278" s="1290"/>
      <c r="B278" s="1293"/>
      <c r="C278" s="1278"/>
      <c r="D278" s="1296"/>
      <c r="E278" s="1296"/>
      <c r="F278" s="1299"/>
      <c r="G278" s="1278"/>
      <c r="H278" s="1278"/>
      <c r="I278" s="1281"/>
      <c r="J278" s="1284"/>
      <c r="K278" s="1287"/>
      <c r="L278" s="389">
        <f>IF(NOT(ISERROR(MATCH(K278,_xlfn.ANCHORARRAY(F299),0))),J301&amp;"Por favor no seleccionar los criterios de impacto",K278)</f>
        <v>0</v>
      </c>
      <c r="M278" s="1281"/>
      <c r="N278" s="1284"/>
      <c r="O278" s="1281"/>
      <c r="P278" s="185"/>
      <c r="Q278" s="95"/>
      <c r="R278" s="153" t="str">
        <f t="shared" si="116"/>
        <v/>
      </c>
      <c r="S278" s="150"/>
      <c r="T278" s="150"/>
      <c r="U278" s="187" t="str">
        <f t="shared" si="117"/>
        <v/>
      </c>
      <c r="V278" s="150"/>
      <c r="W278" s="150"/>
      <c r="X278" s="150"/>
      <c r="Y278" s="151" t="str">
        <f>IFERROR(IF(AND(R277="Probabilidad",R278="Probabilidad"),(AA277-(+AA277*U278)),IF(R278="Probabilidad",(J277-(+J277*U278)),IF(R278="Impacto",AA277,""))),"")</f>
        <v/>
      </c>
      <c r="Z278" s="114" t="str">
        <f t="shared" si="118"/>
        <v/>
      </c>
      <c r="AA278" s="187" t="str">
        <f t="shared" si="119"/>
        <v/>
      </c>
      <c r="AB278" s="114" t="str">
        <f t="shared" si="120"/>
        <v/>
      </c>
      <c r="AC278" s="187" t="str">
        <f>IFERROR(IF(AND(R277="Impacto",R278="Impacto"),(AC277-(+AC277*U278)),IF(AND(R277="Probabilidad",R278="Impacto"),(AC276-(+AC276*U278)),IF(R278="Probabilidad",AC277,""))),"")</f>
        <v/>
      </c>
      <c r="AD278" s="114" t="str">
        <f t="shared" si="121"/>
        <v/>
      </c>
      <c r="AE278" s="1272"/>
      <c r="AF278" s="154"/>
      <c r="AG278" s="155"/>
      <c r="AH278" s="233"/>
      <c r="AI278" s="233"/>
      <c r="AJ278" s="233"/>
      <c r="AK278" s="233"/>
      <c r="AL278" s="233"/>
      <c r="AM278" s="233"/>
      <c r="AN278" s="154"/>
      <c r="AO278" s="154"/>
      <c r="AP278" s="155"/>
      <c r="AQ278" s="163"/>
      <c r="AR278" s="155"/>
      <c r="AS278" s="233"/>
      <c r="AT278" s="233"/>
      <c r="AU278" s="233"/>
      <c r="AV278" s="233"/>
      <c r="AW278" s="233"/>
      <c r="AX278" s="233"/>
      <c r="AY278" s="154"/>
      <c r="AZ278" s="154"/>
      <c r="BA278" s="155"/>
      <c r="BB278" s="154"/>
      <c r="BC278" s="155"/>
      <c r="BD278" s="233"/>
      <c r="BE278" s="233"/>
      <c r="BF278" s="233"/>
      <c r="BG278" s="233"/>
      <c r="BH278" s="233"/>
      <c r="BI278" s="233"/>
      <c r="BJ278" s="154"/>
      <c r="BK278" s="154"/>
      <c r="BL278" s="155"/>
      <c r="BM278" s="184"/>
      <c r="BN278" s="224"/>
      <c r="BO278" s="146"/>
      <c r="BP278" s="184"/>
      <c r="BQ278" s="146"/>
      <c r="BR278" s="146"/>
      <c r="BS278" s="146"/>
      <c r="BT278" s="154"/>
      <c r="BU278" s="155"/>
      <c r="BV278" s="156"/>
      <c r="BW278" s="154"/>
      <c r="BX278" s="154"/>
      <c r="BY278" s="155"/>
      <c r="BZ278" s="155"/>
      <c r="CA278" s="155"/>
      <c r="CB278" s="155"/>
      <c r="CC278" s="154"/>
      <c r="CD278" s="155"/>
      <c r="CE278" s="156"/>
      <c r="CF278" s="154"/>
      <c r="CG278" s="154"/>
      <c r="CH278" s="155"/>
      <c r="CI278" s="155"/>
      <c r="CJ278" s="155"/>
      <c r="CK278" s="155"/>
      <c r="CL278" s="154"/>
      <c r="CM278" s="155"/>
      <c r="CN278" s="156"/>
      <c r="CO278" s="154"/>
      <c r="CP278" s="154"/>
      <c r="CQ278" s="155"/>
      <c r="CR278" s="155"/>
      <c r="CS278" s="155"/>
      <c r="CT278" s="155"/>
    </row>
    <row r="279" spans="1:100" s="148" customFormat="1" ht="121" customHeight="1">
      <c r="A279" s="1347">
        <v>31</v>
      </c>
      <c r="B279" s="1336" t="s">
        <v>152</v>
      </c>
      <c r="C279" s="1277" t="s">
        <v>281</v>
      </c>
      <c r="D279" s="1311" t="s">
        <v>2331</v>
      </c>
      <c r="E279" s="1311" t="s">
        <v>2332</v>
      </c>
      <c r="F279" s="1311" t="s">
        <v>2333</v>
      </c>
      <c r="G279" s="1341" t="s">
        <v>286</v>
      </c>
      <c r="H279" s="1343">
        <v>365</v>
      </c>
      <c r="I279" s="1279" t="str">
        <f>IF(H279&lt;=0,"",IF(H279&lt;=2,"Muy Baja",IF(H279&lt;=24,"Baja",IF(H279&lt;=500,"Media",IF(H279&lt;=5000,"Alta","Muy Alta")))))</f>
        <v>Media</v>
      </c>
      <c r="J279" s="1325">
        <f>IF(I279="","",IF(I279="Muy Baja",0.2,IF(I279="Baja",0.4,IF(I279="Media",0.6,IF(I279="Alta",0.8,IF(I279="Muy Alta",1,))))))</f>
        <v>0.6</v>
      </c>
      <c r="K279" s="1328" t="s">
        <v>313</v>
      </c>
      <c r="L279" s="1331" t="str">
        <f>IF(NOT(ISERROR(MATCH(K279,'[3]Tabla Impacto'!$B$221:$B$223,0))),'[3]Tabla Impacto'!$F$223&amp;"Por favor no seleccionar los criterios de impacto(Afectación Económica o presupuestal y Pérdida Reputacional)",K279)</f>
        <v xml:space="preserve">     El riesgo afecta la imagen de la entidad a nivel nacional, con efecto publicitarios sostenible a nivel país</v>
      </c>
      <c r="M279" s="1332" t="str">
        <f>IF(OR(K279='Tabla Impacto'!$C$11,K279='Tabla Impacto'!$D$11),"Leve",IF(OR(K279='Tabla Impacto'!$C$12,K279='Tabla Impacto'!$D$12),"Menor",IF(OR(K279='Tabla Impacto'!$C$13,K279='Tabla Impacto'!$D$13),"Moderado",IF(OR(K279='Tabla Impacto'!$C$14,K279='Tabla Impacto'!$D$14),"Mayor",IF(OR(K279='Tabla Impacto'!$C$15,K279='Tabla Impacto'!$D$15),"Catastrófico","")))))</f>
        <v>Catastrófico</v>
      </c>
      <c r="N279" s="1325">
        <f>IF(M279="","",IF(M279="Leve",0.2,IF(M279="Menor",0.4,IF(M279="Moderado",0.6,IF(M279="Mayor",0.8,IF(M279="Catastrófico",1,))))))</f>
        <v>1</v>
      </c>
      <c r="O279" s="1333" t="str">
        <f>IF(OR(AND(I279="Muy Baja",M279="Leve"),AND(I279="Muy Baja",M279="Menor"),AND(I279="Baja",M279="Leve")),"Bajo",IF(OR(AND(I279="Muy baja",M279="Moderado"),AND(I279="Baja",M279="Menor"),AND(I279="Baja",M279="Moderado"),AND(I279="Media",M279="Leve"),AND(I279="Media",M279="Menor"),AND(I279="Media",M279="Moderado"),AND(I279="Alta",M279="Leve"),AND(I279="Alta",M279="Menor")),"Moderado",IF(OR(AND(I279="Muy Baja",M279="Mayor"),AND(I279="Baja",M279="Mayor"),AND(I279="Media",M279="Mayor"),AND(I279="Alta",M279="Moderado"),AND(I279="Alta",M279="Mayor"),AND(I279="Muy Alta",M279="Leve"),AND(I279="Muy Alta",M279="Menor"),AND(I279="Muy Alta",M279="Moderado"),AND(I279="Muy Alta",M279="Mayor")),"Alto",IF(OR(AND(I279="Muy Baja",M279="Catastrófico"),AND(I279="Baja",M279="Catastrófico"),AND(I279="Media",M279="Catastrófico"),AND(I279="Alta",M279="Catastrófico"),AND(I279="Muy Alta",M279="Catastrófico")),"Extremo",""))))</f>
        <v>Extremo</v>
      </c>
      <c r="P279" s="184">
        <v>1</v>
      </c>
      <c r="Q279" s="709" t="s">
        <v>2334</v>
      </c>
      <c r="R279" s="139" t="str">
        <f t="shared" si="116"/>
        <v>Probabilidad</v>
      </c>
      <c r="S279" s="392" t="s">
        <v>145</v>
      </c>
      <c r="T279" s="97" t="s">
        <v>316</v>
      </c>
      <c r="U279" s="189" t="str">
        <f t="shared" si="117"/>
        <v>30%</v>
      </c>
      <c r="V279" s="97" t="s">
        <v>317</v>
      </c>
      <c r="W279" s="97" t="s">
        <v>318</v>
      </c>
      <c r="X279" s="97" t="s">
        <v>319</v>
      </c>
      <c r="Y279" s="140">
        <f>IFERROR(IF(R279="Probabilidad",(J279-(+J279*U279)),IF(R279="Impacto",J279,"")),"")</f>
        <v>0.42</v>
      </c>
      <c r="Z279" s="113" t="str">
        <f t="shared" si="118"/>
        <v>Media</v>
      </c>
      <c r="AA279" s="189">
        <f t="shared" si="119"/>
        <v>0.42</v>
      </c>
      <c r="AB279" s="113" t="str">
        <f t="shared" si="120"/>
        <v>Catastrófico</v>
      </c>
      <c r="AC279" s="189">
        <f>IFERROR(IF(R279="Impacto",(N279-(+N279*U279)),IF(R279="Probabilidad",N279,"")),"")</f>
        <v>1</v>
      </c>
      <c r="AD279" s="113" t="str">
        <f t="shared" si="121"/>
        <v>Extremo</v>
      </c>
      <c r="AE279" s="1271" t="s">
        <v>345</v>
      </c>
      <c r="AF279" s="795" t="s">
        <v>2651</v>
      </c>
      <c r="AG279" s="816" t="s">
        <v>2737</v>
      </c>
      <c r="AH279" s="498"/>
      <c r="AI279" s="498" t="s">
        <v>2343</v>
      </c>
      <c r="AJ279" s="498" t="s">
        <v>2652</v>
      </c>
      <c r="AK279" s="498"/>
      <c r="AL279" s="498" t="s">
        <v>2343</v>
      </c>
      <c r="AM279" s="498" t="s">
        <v>2740</v>
      </c>
      <c r="AN279" s="141"/>
      <c r="AO279" s="141"/>
      <c r="AP279" s="142"/>
      <c r="AQ279" s="163" t="s">
        <v>3246</v>
      </c>
      <c r="AR279" s="154" t="s">
        <v>3247</v>
      </c>
      <c r="AS279" s="163"/>
      <c r="AT279" s="163" t="s">
        <v>2433</v>
      </c>
      <c r="AU279" s="154" t="s">
        <v>2652</v>
      </c>
      <c r="AV279" s="154"/>
      <c r="AW279" s="163" t="s">
        <v>2343</v>
      </c>
      <c r="AX279" s="236" t="s">
        <v>229</v>
      </c>
      <c r="AY279" s="141"/>
      <c r="AZ279" s="141"/>
      <c r="BA279" s="142"/>
      <c r="BB279" s="141"/>
      <c r="BC279" s="142"/>
      <c r="BD279" s="235"/>
      <c r="BE279" s="235"/>
      <c r="BF279" s="235"/>
      <c r="BG279" s="235"/>
      <c r="BH279" s="235"/>
      <c r="BI279" s="235"/>
      <c r="BJ279" s="141"/>
      <c r="BK279" s="141"/>
      <c r="BL279" s="142"/>
      <c r="BM279" s="712" t="s">
        <v>3252</v>
      </c>
      <c r="BN279" s="713">
        <v>0.35</v>
      </c>
      <c r="BO279" s="714" t="s">
        <v>2338</v>
      </c>
      <c r="BP279" s="715" t="s">
        <v>1105</v>
      </c>
      <c r="BQ279" s="716">
        <v>44927</v>
      </c>
      <c r="BR279" s="716">
        <v>45260</v>
      </c>
      <c r="BS279" s="717">
        <v>4</v>
      </c>
      <c r="BT279" s="796" t="s">
        <v>2656</v>
      </c>
      <c r="BU279" s="779" t="s">
        <v>2657</v>
      </c>
      <c r="BV279" s="797" t="s">
        <v>2660</v>
      </c>
      <c r="BW279" s="141"/>
      <c r="BX279" s="141"/>
      <c r="BY279" s="142"/>
      <c r="BZ279" s="142"/>
      <c r="CA279" s="142"/>
      <c r="CB279" s="142"/>
      <c r="CC279" s="782" t="s">
        <v>3251</v>
      </c>
      <c r="CD279" s="958" t="s">
        <v>3253</v>
      </c>
      <c r="CE279" s="959" t="s">
        <v>3254</v>
      </c>
      <c r="CF279" s="141"/>
      <c r="CG279" s="141"/>
      <c r="CH279" s="142"/>
      <c r="CI279" s="142"/>
      <c r="CJ279" s="142"/>
      <c r="CK279" s="142"/>
      <c r="CL279" s="141"/>
      <c r="CM279" s="142"/>
      <c r="CN279" s="143"/>
      <c r="CO279" s="141"/>
      <c r="CP279" s="141"/>
      <c r="CQ279" s="142"/>
      <c r="CR279" s="142"/>
      <c r="CS279" s="142"/>
      <c r="CT279" s="142"/>
      <c r="CU279" s="147"/>
      <c r="CV279" s="147"/>
    </row>
    <row r="280" spans="1:100" s="148" customFormat="1" ht="145" customHeight="1">
      <c r="A280" s="1348"/>
      <c r="B280" s="1336"/>
      <c r="C280" s="1277"/>
      <c r="D280" s="1312"/>
      <c r="E280" s="1312"/>
      <c r="F280" s="1312"/>
      <c r="G280" s="1317"/>
      <c r="H280" s="1317"/>
      <c r="I280" s="1280"/>
      <c r="J280" s="1326"/>
      <c r="K280" s="1329"/>
      <c r="L280" s="1329">
        <f>IF(NOT(ISERROR(MATCH(K280,_xlfn.ANCHORARRAY(F291),0))),J293&amp;"Por favor no seleccionar los criterios de impacto",K280)</f>
        <v>0</v>
      </c>
      <c r="M280" s="1280"/>
      <c r="N280" s="1326"/>
      <c r="O280" s="1334"/>
      <c r="P280" s="184">
        <v>2</v>
      </c>
      <c r="Q280" s="710" t="s">
        <v>2335</v>
      </c>
      <c r="R280" s="139" t="str">
        <f t="shared" si="116"/>
        <v>Probabilidad</v>
      </c>
      <c r="S280" s="365" t="s">
        <v>145</v>
      </c>
      <c r="T280" s="97" t="s">
        <v>316</v>
      </c>
      <c r="U280" s="189" t="str">
        <f t="shared" si="117"/>
        <v>30%</v>
      </c>
      <c r="V280" s="97" t="s">
        <v>317</v>
      </c>
      <c r="W280" s="97" t="s">
        <v>318</v>
      </c>
      <c r="X280" s="97" t="s">
        <v>319</v>
      </c>
      <c r="Y280" s="140">
        <f>IFERROR(IF(AND(R279="Probabilidad",R280="Probabilidad"),(AA279-(+AA279*U280)),IF(R280="Probabilidad",(J279-(+J279*U280)),IF(R280="Impacto",AA279,""))),"")</f>
        <v>0.29399999999999998</v>
      </c>
      <c r="Z280" s="113" t="str">
        <f t="shared" si="118"/>
        <v>Baja</v>
      </c>
      <c r="AA280" s="189">
        <f t="shared" si="119"/>
        <v>0.29399999999999998</v>
      </c>
      <c r="AB280" s="113" t="str">
        <f t="shared" si="120"/>
        <v>Catastrófico</v>
      </c>
      <c r="AC280" s="189">
        <f>IFERROR(IF(AND(R279="Impacto",R280="Impacto"),(AC279-(+AC279*U280)),IF(R280="Impacto",($N$21-(+$N$21*U280)),IF(R280="Probabilidad",AC279,""))),"")</f>
        <v>1</v>
      </c>
      <c r="AD280" s="113" t="str">
        <f t="shared" si="121"/>
        <v>Extremo</v>
      </c>
      <c r="AE280" s="1271"/>
      <c r="AF280" s="795" t="s">
        <v>2651</v>
      </c>
      <c r="AG280" s="816" t="s">
        <v>2738</v>
      </c>
      <c r="AH280" s="498" t="s">
        <v>2343</v>
      </c>
      <c r="AI280" s="498"/>
      <c r="AJ280" s="772" t="s">
        <v>2739</v>
      </c>
      <c r="AK280" s="817"/>
      <c r="AL280" s="498"/>
      <c r="AM280" s="817"/>
      <c r="AN280" s="141"/>
      <c r="AO280" s="141"/>
      <c r="AP280" s="142"/>
      <c r="AQ280" s="163" t="s">
        <v>3246</v>
      </c>
      <c r="AR280" s="154" t="s">
        <v>3250</v>
      </c>
      <c r="AS280" s="163" t="s">
        <v>2433</v>
      </c>
      <c r="AT280" s="163"/>
      <c r="AU280" s="154" t="s">
        <v>3245</v>
      </c>
      <c r="AV280" s="154"/>
      <c r="AW280" s="163"/>
      <c r="AX280" s="236" t="s">
        <v>113</v>
      </c>
      <c r="AY280" s="141"/>
      <c r="AZ280" s="141"/>
      <c r="BA280" s="142"/>
      <c r="BB280" s="141"/>
      <c r="BC280" s="142"/>
      <c r="BD280" s="235"/>
      <c r="BE280" s="235"/>
      <c r="BF280" s="235"/>
      <c r="BG280" s="235"/>
      <c r="BH280" s="235"/>
      <c r="BI280" s="235"/>
      <c r="BJ280" s="141"/>
      <c r="BK280" s="141"/>
      <c r="BL280" s="142"/>
      <c r="BM280" s="718" t="s">
        <v>2339</v>
      </c>
      <c r="BN280" s="719">
        <v>0.35</v>
      </c>
      <c r="BO280" s="715" t="s">
        <v>2340</v>
      </c>
      <c r="BP280" s="715" t="s">
        <v>1105</v>
      </c>
      <c r="BQ280" s="716">
        <v>44927</v>
      </c>
      <c r="BR280" s="716">
        <v>45260</v>
      </c>
      <c r="BS280" s="720">
        <v>1</v>
      </c>
      <c r="BT280" s="796" t="s">
        <v>2656</v>
      </c>
      <c r="BU280" s="779" t="s">
        <v>2658</v>
      </c>
      <c r="BV280" s="798" t="s">
        <v>2661</v>
      </c>
      <c r="BW280" s="141"/>
      <c r="BX280" s="141"/>
      <c r="BY280" s="142"/>
      <c r="BZ280" s="142"/>
      <c r="CA280" s="142"/>
      <c r="CB280" s="142"/>
      <c r="CC280" s="782" t="s">
        <v>3251</v>
      </c>
      <c r="CD280" s="958" t="s">
        <v>3255</v>
      </c>
      <c r="CE280" s="960">
        <v>0.23200000000000001</v>
      </c>
      <c r="CF280" s="141"/>
      <c r="CG280" s="141"/>
      <c r="CH280" s="142"/>
      <c r="CI280" s="142"/>
      <c r="CJ280" s="142"/>
      <c r="CK280" s="142"/>
      <c r="CL280" s="141"/>
      <c r="CM280" s="142"/>
      <c r="CN280" s="143"/>
      <c r="CO280" s="141"/>
      <c r="CP280" s="141"/>
      <c r="CQ280" s="142"/>
      <c r="CR280" s="142"/>
      <c r="CS280" s="142"/>
      <c r="CT280" s="142"/>
      <c r="CU280" s="147"/>
      <c r="CV280" s="147"/>
    </row>
    <row r="281" spans="1:100" s="148" customFormat="1" ht="137" customHeight="1">
      <c r="A281" s="1348"/>
      <c r="B281" s="1336"/>
      <c r="C281" s="1277"/>
      <c r="D281" s="1312"/>
      <c r="E281" s="1312"/>
      <c r="F281" s="1312"/>
      <c r="G281" s="1317"/>
      <c r="H281" s="1317"/>
      <c r="I281" s="1280"/>
      <c r="J281" s="1326"/>
      <c r="K281" s="1329"/>
      <c r="L281" s="1329">
        <f>IF(NOT(ISERROR(MATCH(K281,_xlfn.ANCHORARRAY(F292),0))),J294&amp;"Por favor no seleccionar los criterios de impacto",K281)</f>
        <v>0</v>
      </c>
      <c r="M281" s="1280"/>
      <c r="N281" s="1326"/>
      <c r="O281" s="1334"/>
      <c r="P281" s="184">
        <v>3</v>
      </c>
      <c r="Q281" s="710" t="s">
        <v>2336</v>
      </c>
      <c r="R281" s="139" t="str">
        <f t="shared" si="116"/>
        <v>Probabilidad</v>
      </c>
      <c r="S281" s="97" t="s">
        <v>100</v>
      </c>
      <c r="T281" s="97" t="s">
        <v>316</v>
      </c>
      <c r="U281" s="189" t="str">
        <f t="shared" si="117"/>
        <v>40%</v>
      </c>
      <c r="V281" s="97" t="s">
        <v>334</v>
      </c>
      <c r="W281" s="97" t="s">
        <v>318</v>
      </c>
      <c r="X281" s="97" t="s">
        <v>319</v>
      </c>
      <c r="Y281" s="140">
        <f>IFERROR(IF(AND(R280="Probabilidad",R281="Probabilidad"),(AA280-(+AA280*U281)),IF(R281="Probabilidad",(J280-(+J280*U281)),IF(R281="Impacto",AA280,""))),"")</f>
        <v>0.1764</v>
      </c>
      <c r="Z281" s="113" t="str">
        <f t="shared" si="118"/>
        <v>Muy Baja</v>
      </c>
      <c r="AA281" s="189">
        <f t="shared" si="119"/>
        <v>0.1764</v>
      </c>
      <c r="AB281" s="113" t="str">
        <f t="shared" si="120"/>
        <v>Catastrófico</v>
      </c>
      <c r="AC281" s="189">
        <f>IFERROR(IF(AND(R280="Impacto",R281="Impacto"),(AC280-(+AC280*U281)),IF(AND(R280="Probabilidad",R281="Impacto"),(AC279-(+AC279*U281)),IF(R281="Probabilidad",AC280,""))),"")</f>
        <v>1</v>
      </c>
      <c r="AD281" s="113" t="str">
        <f t="shared" si="121"/>
        <v>Extremo</v>
      </c>
      <c r="AE281" s="1271"/>
      <c r="AF281" s="795" t="s">
        <v>2651</v>
      </c>
      <c r="AG281" s="780" t="s">
        <v>2653</v>
      </c>
      <c r="AH281" s="498"/>
      <c r="AI281" s="498" t="s">
        <v>2343</v>
      </c>
      <c r="AJ281" s="498" t="s">
        <v>2654</v>
      </c>
      <c r="AK281" s="498"/>
      <c r="AL281" s="498"/>
      <c r="AM281" s="498"/>
      <c r="AN281" s="141"/>
      <c r="AO281" s="141"/>
      <c r="AP281" s="142"/>
      <c r="AQ281" s="163" t="s">
        <v>3246</v>
      </c>
      <c r="AR281" s="957" t="s">
        <v>3248</v>
      </c>
      <c r="AS281" s="163"/>
      <c r="AT281" s="163" t="s">
        <v>2433</v>
      </c>
      <c r="AU281" s="154" t="s">
        <v>3249</v>
      </c>
      <c r="AV281" s="154"/>
      <c r="AW281" s="163"/>
      <c r="AX281" s="236"/>
      <c r="AY281" s="141"/>
      <c r="AZ281" s="141"/>
      <c r="BA281" s="142"/>
      <c r="BB281" s="141"/>
      <c r="BC281" s="142"/>
      <c r="BD281" s="235"/>
      <c r="BE281" s="235"/>
      <c r="BF281" s="235"/>
      <c r="BG281" s="235"/>
      <c r="BH281" s="235"/>
      <c r="BI281" s="235"/>
      <c r="BJ281" s="141"/>
      <c r="BK281" s="141"/>
      <c r="BL281" s="142"/>
      <c r="BM281" s="718" t="s">
        <v>2341</v>
      </c>
      <c r="BN281" s="719">
        <v>0.3</v>
      </c>
      <c r="BO281" s="715" t="s">
        <v>2342</v>
      </c>
      <c r="BP281" s="715" t="s">
        <v>1105</v>
      </c>
      <c r="BQ281" s="716">
        <v>44927</v>
      </c>
      <c r="BR281" s="716">
        <v>45260</v>
      </c>
      <c r="BS281" s="720">
        <v>1</v>
      </c>
      <c r="BT281" s="796" t="s">
        <v>2656</v>
      </c>
      <c r="BU281" s="751" t="s">
        <v>2659</v>
      </c>
      <c r="BV281" s="799" t="s">
        <v>2662</v>
      </c>
      <c r="BW281" s="141"/>
      <c r="BX281" s="141"/>
      <c r="BY281" s="142"/>
      <c r="BZ281" s="142"/>
      <c r="CA281" s="142"/>
      <c r="CB281" s="142"/>
      <c r="CC281" s="782" t="s">
        <v>3251</v>
      </c>
      <c r="CD281" s="958" t="s">
        <v>3256</v>
      </c>
      <c r="CE281" s="880">
        <v>0.1</v>
      </c>
      <c r="CF281" s="141"/>
      <c r="CG281" s="141"/>
      <c r="CH281" s="142"/>
      <c r="CI281" s="142"/>
      <c r="CJ281" s="142"/>
      <c r="CK281" s="142"/>
      <c r="CL281" s="141"/>
      <c r="CM281" s="142"/>
      <c r="CN281" s="143"/>
      <c r="CO281" s="141"/>
      <c r="CP281" s="141"/>
      <c r="CQ281" s="142"/>
      <c r="CR281" s="142"/>
      <c r="CS281" s="142"/>
      <c r="CT281" s="142"/>
      <c r="CU281" s="147"/>
      <c r="CV281" s="147"/>
    </row>
    <row r="282" spans="1:100" s="148" customFormat="1" ht="112" customHeight="1">
      <c r="A282" s="1348"/>
      <c r="B282" s="1336"/>
      <c r="C282" s="1277"/>
      <c r="D282" s="1312"/>
      <c r="E282" s="1312"/>
      <c r="F282" s="1312"/>
      <c r="G282" s="1317"/>
      <c r="H282" s="1317"/>
      <c r="I282" s="1280"/>
      <c r="J282" s="1326"/>
      <c r="K282" s="1329"/>
      <c r="L282" s="1329">
        <f>IF(NOT(ISERROR(MATCH(K282,_xlfn.ANCHORARRAY(F293),0))),J295&amp;"Por favor no seleccionar los criterios de impacto",K282)</f>
        <v>0</v>
      </c>
      <c r="M282" s="1280"/>
      <c r="N282" s="1326"/>
      <c r="O282" s="1334"/>
      <c r="P282" s="184">
        <v>4</v>
      </c>
      <c r="Q282" s="711" t="s">
        <v>2337</v>
      </c>
      <c r="R282" s="139" t="str">
        <f t="shared" si="116"/>
        <v>Impacto</v>
      </c>
      <c r="S282" s="97" t="s">
        <v>327</v>
      </c>
      <c r="T282" s="97" t="s">
        <v>316</v>
      </c>
      <c r="U282" s="189" t="str">
        <f t="shared" si="117"/>
        <v>25%</v>
      </c>
      <c r="V282" s="97" t="s">
        <v>317</v>
      </c>
      <c r="W282" s="97" t="s">
        <v>318</v>
      </c>
      <c r="X282" s="97" t="s">
        <v>319</v>
      </c>
      <c r="Y282" s="140">
        <f>IFERROR(IF(AND(R281="Probabilidad",R282="Probabilidad"),(AA281-(+AA281*U282)),IF(R282="Probabilidad",(J281-(+J281*U282)),IF(R282="Impacto",AA281,""))),"")</f>
        <v>0.1764</v>
      </c>
      <c r="Z282" s="113" t="str">
        <f t="shared" si="118"/>
        <v>Muy Baja</v>
      </c>
      <c r="AA282" s="189">
        <f t="shared" si="119"/>
        <v>0.1764</v>
      </c>
      <c r="AB282" s="113" t="str">
        <f t="shared" si="120"/>
        <v>Mayor</v>
      </c>
      <c r="AC282" s="189">
        <f>IFERROR(IF(AND(R281="Impacto",R282="Impacto"),(AC281-(+AC281*U282)),IF(AND(R281="Probabilidad",R282="Impacto"),(AC280-(+AC280*U282)),IF(R282="Probabilidad",AC281,""))),"")</f>
        <v>0.75</v>
      </c>
      <c r="AD282" s="113" t="str">
        <f t="shared" si="121"/>
        <v>Alto</v>
      </c>
      <c r="AE282" s="1271"/>
      <c r="AF282" s="795" t="s">
        <v>2651</v>
      </c>
      <c r="AG282" s="780" t="s">
        <v>2655</v>
      </c>
      <c r="AH282" s="498"/>
      <c r="AI282" s="498" t="s">
        <v>2343</v>
      </c>
      <c r="AJ282" s="498" t="s">
        <v>2654</v>
      </c>
      <c r="AK282" s="498"/>
      <c r="AL282" s="498"/>
      <c r="AM282" s="498"/>
      <c r="AN282" s="141"/>
      <c r="AO282" s="141"/>
      <c r="AP282" s="142"/>
      <c r="AQ282" s="163" t="s">
        <v>3246</v>
      </c>
      <c r="AR282" s="154" t="s">
        <v>2655</v>
      </c>
      <c r="AS282" s="163"/>
      <c r="AT282" s="163" t="s">
        <v>2433</v>
      </c>
      <c r="AU282" s="154" t="s">
        <v>2654</v>
      </c>
      <c r="AV282" s="154"/>
      <c r="AW282" s="163"/>
      <c r="AX282" s="236"/>
      <c r="AY282" s="141"/>
      <c r="AZ282" s="141"/>
      <c r="BA282" s="142"/>
      <c r="BB282" s="141"/>
      <c r="BC282" s="142"/>
      <c r="BD282" s="235"/>
      <c r="BE282" s="235"/>
      <c r="BF282" s="235"/>
      <c r="BG282" s="235"/>
      <c r="BH282" s="235"/>
      <c r="BI282" s="235"/>
      <c r="BJ282" s="141"/>
      <c r="BK282" s="141"/>
      <c r="BL282" s="142"/>
      <c r="BM282" s="184"/>
      <c r="BN282" s="224"/>
      <c r="BO282" s="146"/>
      <c r="BP282" s="184"/>
      <c r="BQ282" s="146"/>
      <c r="BR282" s="146"/>
      <c r="BS282" s="146"/>
      <c r="BT282" s="141"/>
      <c r="BU282" s="142"/>
      <c r="BV282" s="143"/>
      <c r="BW282" s="141"/>
      <c r="BX282" s="141"/>
      <c r="BY282" s="142"/>
      <c r="BZ282" s="142"/>
      <c r="CA282" s="142"/>
      <c r="CB282" s="142"/>
      <c r="CC282" s="141"/>
      <c r="CD282" s="142"/>
      <c r="CE282" s="143"/>
      <c r="CF282" s="141"/>
      <c r="CG282" s="141"/>
      <c r="CH282" s="142"/>
      <c r="CI282" s="142"/>
      <c r="CJ282" s="142"/>
      <c r="CK282" s="142"/>
      <c r="CL282" s="141"/>
      <c r="CM282" s="142"/>
      <c r="CN282" s="143"/>
      <c r="CO282" s="141"/>
      <c r="CP282" s="141"/>
      <c r="CQ282" s="142"/>
      <c r="CR282" s="142"/>
      <c r="CS282" s="142"/>
      <c r="CT282" s="142"/>
      <c r="CU282" s="147"/>
      <c r="CV282" s="147"/>
    </row>
    <row r="283" spans="1:100" s="148" customFormat="1" ht="31" customHeight="1">
      <c r="A283" s="1348"/>
      <c r="B283" s="1336"/>
      <c r="C283" s="1277"/>
      <c r="D283" s="1312"/>
      <c r="E283" s="1312"/>
      <c r="F283" s="1312"/>
      <c r="G283" s="1317"/>
      <c r="H283" s="1317"/>
      <c r="I283" s="1280"/>
      <c r="J283" s="1326"/>
      <c r="K283" s="1329"/>
      <c r="L283" s="1329">
        <f>IF(NOT(ISERROR(MATCH(K283,_xlfn.ANCHORARRAY(F294),0))),J296&amp;"Por favor no seleccionar los criterios de impacto",K283)</f>
        <v>0</v>
      </c>
      <c r="M283" s="1280"/>
      <c r="N283" s="1326"/>
      <c r="O283" s="1334"/>
      <c r="P283" s="184"/>
      <c r="Q283" s="94"/>
      <c r="R283" s="139" t="str">
        <f t="shared" si="116"/>
        <v/>
      </c>
      <c r="S283" s="97"/>
      <c r="T283" s="97"/>
      <c r="U283" s="189" t="str">
        <f t="shared" si="117"/>
        <v/>
      </c>
      <c r="V283" s="97"/>
      <c r="W283" s="97"/>
      <c r="X283" s="97"/>
      <c r="Y283" s="140" t="str">
        <f>IFERROR(IF(AND(R282="Probabilidad",R283="Probabilidad"),(AA282-(+AA282*U283)),IF(R283="Probabilidad",(J282-(+J282*U283)),IF(R283="Impacto",AA282,""))),"")</f>
        <v/>
      </c>
      <c r="Z283" s="113" t="str">
        <f t="shared" si="118"/>
        <v/>
      </c>
      <c r="AA283" s="189" t="str">
        <f t="shared" si="119"/>
        <v/>
      </c>
      <c r="AB283" s="113" t="str">
        <f t="shared" si="120"/>
        <v/>
      </c>
      <c r="AC283" s="189" t="str">
        <f>IFERROR(IF(AND(R282="Impacto",R283="Impacto"),(AC282-(+AC282*U283)),IF(AND(R282="Probabilidad",R283="Impacto"),(AC281-(+AC281*U283)),IF(R283="Probabilidad",AC282,""))),"")</f>
        <v/>
      </c>
      <c r="AD283" s="113" t="str">
        <f t="shared" si="121"/>
        <v/>
      </c>
      <c r="AE283" s="1271"/>
      <c r="AF283" s="141"/>
      <c r="AG283" s="142"/>
      <c r="AH283" s="235"/>
      <c r="AI283" s="235"/>
      <c r="AJ283" s="235"/>
      <c r="AK283" s="235"/>
      <c r="AL283" s="235"/>
      <c r="AM283" s="235"/>
      <c r="AN283" s="141"/>
      <c r="AO283" s="141"/>
      <c r="AP283" s="142"/>
      <c r="AQ283" s="681"/>
      <c r="AR283" s="142"/>
      <c r="AS283" s="235"/>
      <c r="AT283" s="235"/>
      <c r="AU283" s="235"/>
      <c r="AV283" s="235"/>
      <c r="AW283" s="235"/>
      <c r="AX283" s="235"/>
      <c r="AY283" s="141"/>
      <c r="AZ283" s="141"/>
      <c r="BA283" s="142"/>
      <c r="BB283" s="141"/>
      <c r="BC283" s="142"/>
      <c r="BD283" s="235"/>
      <c r="BE283" s="235"/>
      <c r="BF283" s="235"/>
      <c r="BG283" s="235"/>
      <c r="BH283" s="235"/>
      <c r="BI283" s="235"/>
      <c r="BJ283" s="141"/>
      <c r="BK283" s="141"/>
      <c r="BL283" s="142"/>
      <c r="BM283" s="184"/>
      <c r="BN283" s="224"/>
      <c r="BO283" s="146"/>
      <c r="BP283" s="184"/>
      <c r="BQ283" s="146"/>
      <c r="BR283" s="146"/>
      <c r="BS283" s="146"/>
      <c r="BT283" s="141"/>
      <c r="BU283" s="142"/>
      <c r="BV283" s="143"/>
      <c r="BW283" s="141"/>
      <c r="BX283" s="141"/>
      <c r="BY283" s="142"/>
      <c r="BZ283" s="142"/>
      <c r="CA283" s="142"/>
      <c r="CB283" s="142"/>
      <c r="CC283" s="141"/>
      <c r="CD283" s="142"/>
      <c r="CE283" s="143"/>
      <c r="CF283" s="141"/>
      <c r="CG283" s="141"/>
      <c r="CH283" s="142"/>
      <c r="CI283" s="142"/>
      <c r="CJ283" s="142"/>
      <c r="CK283" s="142"/>
      <c r="CL283" s="141"/>
      <c r="CM283" s="142"/>
      <c r="CN283" s="143"/>
      <c r="CO283" s="141"/>
      <c r="CP283" s="141"/>
      <c r="CQ283" s="142"/>
      <c r="CR283" s="142"/>
      <c r="CS283" s="142"/>
      <c r="CT283" s="142"/>
      <c r="CU283" s="147"/>
      <c r="CV283" s="147"/>
    </row>
    <row r="284" spans="1:100" s="148" customFormat="1" ht="31" customHeight="1" thickBot="1">
      <c r="A284" s="1349"/>
      <c r="B284" s="1337"/>
      <c r="C284" s="1278"/>
      <c r="D284" s="1313"/>
      <c r="E284" s="1313"/>
      <c r="F284" s="1313"/>
      <c r="G284" s="1342"/>
      <c r="H284" s="1342"/>
      <c r="I284" s="1281"/>
      <c r="J284" s="1327"/>
      <c r="K284" s="1330"/>
      <c r="L284" s="1330">
        <f>IF(NOT(ISERROR(MATCH(K284,_xlfn.ANCHORARRAY(F295),0))),J297&amp;"Por favor no seleccionar los criterios de impacto",K284)</f>
        <v>0</v>
      </c>
      <c r="M284" s="1281"/>
      <c r="N284" s="1327"/>
      <c r="O284" s="1335"/>
      <c r="P284" s="185"/>
      <c r="Q284" s="95"/>
      <c r="R284" s="153" t="str">
        <f t="shared" si="116"/>
        <v/>
      </c>
      <c r="S284" s="150"/>
      <c r="T284" s="150"/>
      <c r="U284" s="187" t="str">
        <f t="shared" si="117"/>
        <v/>
      </c>
      <c r="V284" s="150"/>
      <c r="W284" s="150"/>
      <c r="X284" s="150"/>
      <c r="Y284" s="151" t="str">
        <f>IFERROR(IF(AND(R283="Probabilidad",R284="Probabilidad"),(AA283-(+AA283*U284)),IF(R284="Probabilidad",(J283-(+J283*U284)),IF(R284="Impacto",AA283,""))),"")</f>
        <v/>
      </c>
      <c r="Z284" s="114" t="str">
        <f t="shared" si="118"/>
        <v/>
      </c>
      <c r="AA284" s="187" t="str">
        <f t="shared" si="119"/>
        <v/>
      </c>
      <c r="AB284" s="114" t="str">
        <f t="shared" si="120"/>
        <v/>
      </c>
      <c r="AC284" s="187" t="str">
        <f>IFERROR(IF(AND(R283="Impacto",R284="Impacto"),(AC283-(+AC283*U284)),IF(AND(R283="Probabilidad",R284="Impacto"),(AC282-(+AC282*U284)),IF(R284="Probabilidad",AC283,""))),"")</f>
        <v/>
      </c>
      <c r="AD284" s="114" t="str">
        <f t="shared" si="121"/>
        <v/>
      </c>
      <c r="AE284" s="1272"/>
      <c r="AF284" s="141"/>
      <c r="AG284" s="142"/>
      <c r="AH284" s="235"/>
      <c r="AI284" s="235"/>
      <c r="AJ284" s="235"/>
      <c r="AK284" s="235"/>
      <c r="AL284" s="235"/>
      <c r="AM284" s="235"/>
      <c r="AN284" s="141"/>
      <c r="AO284" s="141"/>
      <c r="AP284" s="142"/>
      <c r="AQ284" s="681"/>
      <c r="AR284" s="142"/>
      <c r="AS284" s="235"/>
      <c r="AT284" s="235"/>
      <c r="AU284" s="235"/>
      <c r="AV284" s="235"/>
      <c r="AW284" s="235"/>
      <c r="AX284" s="235"/>
      <c r="AY284" s="141"/>
      <c r="AZ284" s="141"/>
      <c r="BA284" s="142"/>
      <c r="BB284" s="141"/>
      <c r="BC284" s="142"/>
      <c r="BD284" s="235"/>
      <c r="BE284" s="235"/>
      <c r="BF284" s="235"/>
      <c r="BG284" s="235"/>
      <c r="BH284" s="235"/>
      <c r="BI284" s="235"/>
      <c r="BJ284" s="141"/>
      <c r="BK284" s="141"/>
      <c r="BL284" s="142"/>
      <c r="BM284" s="184"/>
      <c r="BN284" s="224"/>
      <c r="BO284" s="146"/>
      <c r="BP284" s="184"/>
      <c r="BQ284" s="146"/>
      <c r="BR284" s="146"/>
      <c r="BS284" s="146"/>
      <c r="BT284" s="141"/>
      <c r="BU284" s="142"/>
      <c r="BV284" s="143"/>
      <c r="BW284" s="141"/>
      <c r="BX284" s="141"/>
      <c r="BY284" s="142"/>
      <c r="BZ284" s="142"/>
      <c r="CA284" s="142"/>
      <c r="CB284" s="142"/>
      <c r="CC284" s="141"/>
      <c r="CD284" s="142"/>
      <c r="CE284" s="143"/>
      <c r="CF284" s="141"/>
      <c r="CG284" s="141"/>
      <c r="CH284" s="142"/>
      <c r="CI284" s="142"/>
      <c r="CJ284" s="142"/>
      <c r="CK284" s="142"/>
      <c r="CL284" s="141"/>
      <c r="CM284" s="142"/>
      <c r="CN284" s="143"/>
      <c r="CO284" s="141"/>
      <c r="CP284" s="141"/>
      <c r="CQ284" s="142"/>
      <c r="CR284" s="142"/>
      <c r="CS284" s="142"/>
      <c r="CT284" s="142"/>
      <c r="CU284" s="147"/>
      <c r="CV284" s="147"/>
    </row>
    <row r="285" spans="1:100" s="148" customFormat="1" ht="71.25" customHeight="1">
      <c r="A285" s="1347">
        <v>32</v>
      </c>
      <c r="B285" s="1336" t="s">
        <v>165</v>
      </c>
      <c r="C285" s="1277" t="s">
        <v>281</v>
      </c>
      <c r="D285" s="1315" t="s">
        <v>3121</v>
      </c>
      <c r="E285" s="1315" t="s">
        <v>3122</v>
      </c>
      <c r="F285" s="1276" t="s">
        <v>3123</v>
      </c>
      <c r="G285" s="1341" t="s">
        <v>286</v>
      </c>
      <c r="H285" s="1343">
        <v>8760</v>
      </c>
      <c r="I285" s="1279" t="str">
        <f>IF(H285&lt;=0,"",IF(H285&lt;=2,"Muy Baja",IF(H285&lt;=24,"Baja",IF(H285&lt;=500,"Media",IF(H285&lt;=5000,"Alta","Muy Alta")))))</f>
        <v>Muy Alta</v>
      </c>
      <c r="J285" s="1282">
        <f>IF(I285="","",IF(I285="Muy Baja",0.2,IF(I285="Baja",0.4,IF(I285="Media",0.6,IF(I285="Alta",0.8,IF(I285="Muy Alta",1,))))))</f>
        <v>1</v>
      </c>
      <c r="K285" s="1285" t="s">
        <v>313</v>
      </c>
      <c r="L285" s="388" t="str">
        <f>IF(NOT(ISERROR(MATCH(K285,'[3]Tabla Impacto'!$B$221:$B$223,0))),'[3]Tabla Impacto'!$F$223&amp;"Por favor no seleccionar los criterios de impacto(Afectación Económica o presupuestal y Pérdida Reputacional)",K285)</f>
        <v xml:space="preserve">     El riesgo afecta la imagen de la entidad a nivel nacional, con efecto publicitarios sostenible a nivel país</v>
      </c>
      <c r="M285" s="1279" t="str">
        <f>IF(OR(K285='Tabla Impacto'!$C$11,K285='Tabla Impacto'!$D$11),"Leve",IF(OR(K285='Tabla Impacto'!$C$12,K285='Tabla Impacto'!$D$12),"Menor",IF(OR(K285='Tabla Impacto'!$C$13,K285='Tabla Impacto'!$D$13),"Moderado",IF(OR(K285='Tabla Impacto'!$C$14,K285='Tabla Impacto'!$D$14),"Mayor",IF(OR(K285='Tabla Impacto'!$C$15,K285='Tabla Impacto'!$D$15),"Catastrófico","")))))</f>
        <v>Catastrófico</v>
      </c>
      <c r="N285" s="1282">
        <f>IF(M285="","",IF(M285="Leve",0.2,IF(M285="Menor",0.4,IF(M285="Moderado",0.6,IF(M285="Mayor",0.8,IF(M285="Catastrófico",1,))))))</f>
        <v>1</v>
      </c>
      <c r="O285" s="1279" t="str">
        <f>IF(OR(AND(I285="Muy Baja",M285="Leve"),AND(I285="Muy Baja",M285="Menor"),AND(I285="Baja",M285="Leve")),"Bajo",IF(OR(AND(I285="Muy baja",M285="Moderado"),AND(I285="Baja",M285="Menor"),AND(I285="Baja",M285="Moderado"),AND(I285="Media",M285="Leve"),AND(I285="Media",M285="Menor"),AND(I285="Media",M285="Moderado"),AND(I285="Alta",M285="Leve"),AND(I285="Alta",M285="Menor")),"Moderado",IF(OR(AND(I285="Muy Baja",M285="Mayor"),AND(I285="Baja",M285="Mayor"),AND(I285="Media",M285="Mayor"),AND(I285="Alta",M285="Moderado"),AND(I285="Alta",M285="Mayor"),AND(I285="Muy Alta",M285="Leve"),AND(I285="Muy Alta",M285="Menor"),AND(I285="Muy Alta",M285="Moderado"),AND(I285="Muy Alta",M285="Mayor")),"Alto",IF(OR(AND(I285="Muy Baja",M285="Catastrófico"),AND(I285="Baja",M285="Catastrófico"),AND(I285="Media",M285="Catastrófico"),AND(I285="Alta",M285="Catastrófico"),AND(I285="Muy Alta",M285="Catastrófico")),"Extremo",""))))</f>
        <v>Extremo</v>
      </c>
      <c r="P285" s="188">
        <v>1</v>
      </c>
      <c r="Q285" s="93" t="s">
        <v>3124</v>
      </c>
      <c r="R285" s="139" t="str">
        <f t="shared" si="116"/>
        <v>Probabilidad</v>
      </c>
      <c r="S285" s="97" t="s">
        <v>100</v>
      </c>
      <c r="T285" s="97" t="s">
        <v>316</v>
      </c>
      <c r="U285" s="189" t="str">
        <f t="shared" si="117"/>
        <v>40%</v>
      </c>
      <c r="V285" s="97" t="s">
        <v>317</v>
      </c>
      <c r="W285" s="97" t="s">
        <v>318</v>
      </c>
      <c r="X285" s="97" t="s">
        <v>319</v>
      </c>
      <c r="Y285" s="140">
        <f>IFERROR(IF(R285="Probabilidad",(J285-(+J285*U285)),IF(R285="Impacto",J285,"")),"")</f>
        <v>0.6</v>
      </c>
      <c r="Z285" s="113" t="str">
        <f t="shared" si="118"/>
        <v>Media</v>
      </c>
      <c r="AA285" s="189">
        <f t="shared" si="119"/>
        <v>0.6</v>
      </c>
      <c r="AB285" s="113" t="str">
        <f t="shared" si="120"/>
        <v>Catastrófico</v>
      </c>
      <c r="AC285" s="189">
        <f>IFERROR(IF(R285="Impacto",(N285-(+N285*U285)),IF(R285="Probabilidad",N285,"")),"")</f>
        <v>1</v>
      </c>
      <c r="AD285" s="113" t="str">
        <f t="shared" si="121"/>
        <v>Extremo</v>
      </c>
      <c r="AE285" s="1270" t="s">
        <v>345</v>
      </c>
      <c r="AF285" s="141" t="s">
        <v>229</v>
      </c>
      <c r="AG285" s="142" t="s">
        <v>229</v>
      </c>
      <c r="AH285" s="233" t="s">
        <v>229</v>
      </c>
      <c r="AI285" s="233" t="s">
        <v>229</v>
      </c>
      <c r="AJ285" s="233" t="s">
        <v>229</v>
      </c>
      <c r="AK285" s="233"/>
      <c r="AL285" s="233"/>
      <c r="AM285" s="233"/>
      <c r="AN285" s="141"/>
      <c r="AO285" s="141"/>
      <c r="AP285" s="142"/>
      <c r="AQ285" s="992" t="s">
        <v>3804</v>
      </c>
      <c r="AR285" s="836" t="s">
        <v>3805</v>
      </c>
      <c r="AS285" s="233"/>
      <c r="AT285" s="1079" t="s">
        <v>2343</v>
      </c>
      <c r="AU285" s="1079" t="s">
        <v>491</v>
      </c>
      <c r="AV285" s="1079"/>
      <c r="AW285" s="1079" t="s">
        <v>2343</v>
      </c>
      <c r="AX285" s="233" t="s">
        <v>491</v>
      </c>
      <c r="AY285" s="141"/>
      <c r="AZ285" s="141"/>
      <c r="BA285" s="142"/>
      <c r="BB285" s="141"/>
      <c r="BC285" s="142"/>
      <c r="BD285" s="233"/>
      <c r="BE285" s="233"/>
      <c r="BF285" s="233"/>
      <c r="BG285" s="233"/>
      <c r="BH285" s="233"/>
      <c r="BI285" s="233"/>
      <c r="BJ285" s="141"/>
      <c r="BK285" s="141"/>
      <c r="BL285" s="142"/>
      <c r="BM285" s="814" t="s">
        <v>3126</v>
      </c>
      <c r="BN285" s="224">
        <v>1</v>
      </c>
      <c r="BO285" s="146" t="s">
        <v>3109</v>
      </c>
      <c r="BP285" s="184" t="s">
        <v>3127</v>
      </c>
      <c r="BQ285" s="146">
        <v>45107</v>
      </c>
      <c r="BR285" s="146">
        <v>45260</v>
      </c>
      <c r="BS285" s="184">
        <v>1</v>
      </c>
      <c r="BT285" s="141"/>
      <c r="BU285" s="142"/>
      <c r="BV285" s="143"/>
      <c r="BW285" s="141"/>
      <c r="BX285" s="141"/>
      <c r="BY285" s="142"/>
      <c r="BZ285" s="142"/>
      <c r="CA285" s="142"/>
      <c r="CB285" s="142"/>
      <c r="CC285" s="992" t="s">
        <v>3804</v>
      </c>
      <c r="CD285" s="832" t="s">
        <v>3868</v>
      </c>
      <c r="CE285" s="992" t="s">
        <v>3869</v>
      </c>
      <c r="CF285" s="141"/>
      <c r="CG285" s="141"/>
      <c r="CH285" s="142"/>
      <c r="CI285" s="142"/>
      <c r="CJ285" s="142"/>
      <c r="CK285" s="142"/>
      <c r="CL285" s="141"/>
      <c r="CM285" s="142"/>
      <c r="CN285" s="143"/>
      <c r="CO285" s="141"/>
      <c r="CP285" s="141"/>
      <c r="CQ285" s="142"/>
      <c r="CR285" s="142"/>
      <c r="CS285" s="142"/>
      <c r="CT285" s="142"/>
      <c r="CU285" s="147"/>
      <c r="CV285" s="147"/>
    </row>
    <row r="286" spans="1:100" s="148" customFormat="1" ht="71.25" customHeight="1">
      <c r="A286" s="1348"/>
      <c r="B286" s="1336"/>
      <c r="C286" s="1277"/>
      <c r="D286" s="1295"/>
      <c r="E286" s="1295"/>
      <c r="F286" s="1277"/>
      <c r="G286" s="1317"/>
      <c r="H286" s="1317"/>
      <c r="I286" s="1280"/>
      <c r="J286" s="1283"/>
      <c r="K286" s="1286"/>
      <c r="L286" s="388">
        <f>IF(NOT(ISERROR(MATCH(K286,_xlfn.ANCHORARRAY(F295),0))),J297&amp;"Por favor no seleccionar los criterios de impacto",K286)</f>
        <v>0</v>
      </c>
      <c r="M286" s="1280"/>
      <c r="N286" s="1283"/>
      <c r="O286" s="1280"/>
      <c r="P286" s="184">
        <v>2</v>
      </c>
      <c r="Q286" s="94" t="s">
        <v>3125</v>
      </c>
      <c r="R286" s="139" t="str">
        <f t="shared" si="116"/>
        <v>Impacto</v>
      </c>
      <c r="S286" s="97" t="s">
        <v>327</v>
      </c>
      <c r="T286" s="97" t="s">
        <v>316</v>
      </c>
      <c r="U286" s="189" t="str">
        <f t="shared" si="117"/>
        <v>25%</v>
      </c>
      <c r="V286" s="97" t="s">
        <v>317</v>
      </c>
      <c r="W286" s="97" t="s">
        <v>318</v>
      </c>
      <c r="X286" s="97" t="s">
        <v>319</v>
      </c>
      <c r="Y286" s="140">
        <f>IFERROR(IF(AND(R285="Probabilidad",R286="Probabilidad"),(AA285-(+AA285*U286)),IF(R286="Probabilidad",(J285-(+J285*U286)),IF(R286="Impacto",AA285,""))),"")</f>
        <v>0.6</v>
      </c>
      <c r="Z286" s="113" t="str">
        <f t="shared" si="118"/>
        <v>Media</v>
      </c>
      <c r="AA286" s="189">
        <f t="shared" si="119"/>
        <v>0.6</v>
      </c>
      <c r="AB286" s="113" t="str">
        <f t="shared" si="120"/>
        <v>Mayor</v>
      </c>
      <c r="AC286" s="189">
        <f>IFERROR(IF(AND(R285="Impacto",R286="Impacto"),(AC285-(+AC285*U286)),IF(R286="Impacto",($N$141-(+$N$141*U286)),IF(R286="Probabilidad",AC285,""))),"")</f>
        <v>0.75</v>
      </c>
      <c r="AD286" s="113" t="str">
        <f t="shared" si="121"/>
        <v>Alto</v>
      </c>
      <c r="AE286" s="1271"/>
      <c r="AF286" s="154"/>
      <c r="AG286" s="155"/>
      <c r="AH286" s="233"/>
      <c r="AI286" s="233"/>
      <c r="AJ286" s="233"/>
      <c r="AK286" s="233"/>
      <c r="AL286" s="233"/>
      <c r="AM286" s="233"/>
      <c r="AN286" s="154"/>
      <c r="AO286" s="154"/>
      <c r="AP286" s="155"/>
      <c r="AQ286" s="498" t="s">
        <v>3804</v>
      </c>
      <c r="AR286" s="772" t="s">
        <v>3814</v>
      </c>
      <c r="AS286" s="233"/>
      <c r="AT286" s="785" t="s">
        <v>2343</v>
      </c>
      <c r="AU286" s="785" t="s">
        <v>491</v>
      </c>
      <c r="AV286" s="785"/>
      <c r="AW286" s="785" t="s">
        <v>2343</v>
      </c>
      <c r="AX286" s="233" t="s">
        <v>491</v>
      </c>
      <c r="AY286" s="154"/>
      <c r="AZ286" s="154"/>
      <c r="BA286" s="155"/>
      <c r="BB286" s="154"/>
      <c r="BC286" s="155"/>
      <c r="BD286" s="233"/>
      <c r="BE286" s="233"/>
      <c r="BF286" s="233"/>
      <c r="BG286" s="233"/>
      <c r="BH286" s="233"/>
      <c r="BI286" s="233"/>
      <c r="BJ286" s="154"/>
      <c r="BK286" s="154"/>
      <c r="BL286" s="155"/>
      <c r="BM286" s="184"/>
      <c r="BN286" s="224"/>
      <c r="BO286" s="146"/>
      <c r="BP286" s="184"/>
      <c r="BQ286" s="146"/>
      <c r="BR286" s="146"/>
      <c r="BS286" s="146"/>
      <c r="BT286" s="154"/>
      <c r="BU286" s="155"/>
      <c r="BV286" s="156"/>
      <c r="BW286" s="154"/>
      <c r="BX286" s="154"/>
      <c r="BY286" s="155"/>
      <c r="BZ286" s="155"/>
      <c r="CA286" s="155"/>
      <c r="CB286" s="155"/>
      <c r="CC286" s="154"/>
      <c r="CD286" s="155"/>
      <c r="CE286" s="156"/>
      <c r="CF286" s="154"/>
      <c r="CG286" s="154"/>
      <c r="CH286" s="155"/>
      <c r="CI286" s="155"/>
      <c r="CJ286" s="155"/>
      <c r="CK286" s="155"/>
      <c r="CL286" s="154"/>
      <c r="CM286" s="155"/>
      <c r="CN286" s="156"/>
      <c r="CO286" s="154"/>
      <c r="CP286" s="154"/>
      <c r="CQ286" s="155"/>
      <c r="CR286" s="155"/>
      <c r="CS286" s="155"/>
      <c r="CT286" s="155"/>
    </row>
    <row r="287" spans="1:100" s="148" customFormat="1" ht="24" customHeight="1">
      <c r="A287" s="1348"/>
      <c r="B287" s="1336"/>
      <c r="C287" s="1277"/>
      <c r="D287" s="1295"/>
      <c r="E287" s="1295"/>
      <c r="F287" s="1277"/>
      <c r="G287" s="1317"/>
      <c r="H287" s="1317"/>
      <c r="I287" s="1280"/>
      <c r="J287" s="1283"/>
      <c r="K287" s="1286"/>
      <c r="L287" s="388">
        <f>IF(NOT(ISERROR(MATCH(K287,_xlfn.ANCHORARRAY(F296),0))),J298&amp;"Por favor no seleccionar los criterios de impacto",K287)</f>
        <v>0</v>
      </c>
      <c r="M287" s="1280"/>
      <c r="N287" s="1283"/>
      <c r="O287" s="1280"/>
      <c r="P287" s="184"/>
      <c r="Q287" s="94"/>
      <c r="R287" s="139" t="str">
        <f t="shared" si="116"/>
        <v/>
      </c>
      <c r="S287" s="97"/>
      <c r="T287" s="97"/>
      <c r="U287" s="189" t="str">
        <f t="shared" si="117"/>
        <v/>
      </c>
      <c r="V287" s="97"/>
      <c r="W287" s="97"/>
      <c r="X287" s="97"/>
      <c r="Y287" s="140" t="str">
        <f>IFERROR(IF(AND(R286="Probabilidad",R287="Probabilidad"),(AA286-(+AA286*U287)),IF(R287="Probabilidad",(J286-(+J286*U287)),IF(R287="Impacto",AA286,""))),"")</f>
        <v/>
      </c>
      <c r="Z287" s="113" t="str">
        <f t="shared" si="118"/>
        <v/>
      </c>
      <c r="AA287" s="189" t="str">
        <f t="shared" si="119"/>
        <v/>
      </c>
      <c r="AB287" s="113" t="str">
        <f t="shared" si="120"/>
        <v/>
      </c>
      <c r="AC287" s="189" t="str">
        <f>IFERROR(IF(AND(R286="Impacto",R287="Impacto"),(AC286-(+AC286*U287)),IF(AND(R286="Probabilidad",R287="Impacto"),(AC285-(+AC285*U287)),IF(R287="Probabilidad",AC286,""))),"")</f>
        <v/>
      </c>
      <c r="AD287" s="113" t="str">
        <f t="shared" si="121"/>
        <v/>
      </c>
      <c r="AE287" s="1271"/>
      <c r="AF287" s="154"/>
      <c r="AG287" s="938"/>
      <c r="AH287" s="233"/>
      <c r="AI287" s="233"/>
      <c r="AJ287" s="233"/>
      <c r="AK287" s="233"/>
      <c r="AL287" s="233"/>
      <c r="AM287" s="233"/>
      <c r="AN287" s="154"/>
      <c r="AO287" s="154"/>
      <c r="AP287" s="155"/>
      <c r="AQ287" s="163"/>
      <c r="AR287" s="155"/>
      <c r="AS287" s="233"/>
      <c r="AT287" s="233"/>
      <c r="AU287" s="233"/>
      <c r="AV287" s="233"/>
      <c r="AW287" s="233"/>
      <c r="AX287" s="233"/>
      <c r="AY287" s="154"/>
      <c r="AZ287" s="154"/>
      <c r="BA287" s="155"/>
      <c r="BB287" s="154"/>
      <c r="BC287" s="155"/>
      <c r="BD287" s="233"/>
      <c r="BE287" s="233"/>
      <c r="BF287" s="233"/>
      <c r="BG287" s="233"/>
      <c r="BH287" s="233"/>
      <c r="BI287" s="233"/>
      <c r="BJ287" s="154"/>
      <c r="BK287" s="154"/>
      <c r="BL287" s="155"/>
      <c r="BM287" s="184"/>
      <c r="BN287" s="224"/>
      <c r="BO287" s="146"/>
      <c r="BP287" s="184"/>
      <c r="BQ287" s="146"/>
      <c r="BR287" s="146"/>
      <c r="BS287" s="146"/>
      <c r="BT287" s="154"/>
      <c r="BU287" s="155"/>
      <c r="BV287" s="156"/>
      <c r="BW287" s="154"/>
      <c r="BX287" s="154"/>
      <c r="BY287" s="155"/>
      <c r="BZ287" s="155"/>
      <c r="CA287" s="155"/>
      <c r="CB287" s="155"/>
      <c r="CC287" s="154"/>
      <c r="CD287" s="155"/>
      <c r="CE287" s="156"/>
      <c r="CF287" s="154"/>
      <c r="CG287" s="154"/>
      <c r="CH287" s="155"/>
      <c r="CI287" s="155"/>
      <c r="CJ287" s="155"/>
      <c r="CK287" s="155"/>
      <c r="CL287" s="154"/>
      <c r="CM287" s="155"/>
      <c r="CN287" s="156"/>
      <c r="CO287" s="154"/>
      <c r="CP287" s="154"/>
      <c r="CQ287" s="155"/>
      <c r="CR287" s="155"/>
      <c r="CS287" s="155"/>
      <c r="CT287" s="155"/>
    </row>
    <row r="288" spans="1:100" s="148" customFormat="1" ht="24" customHeight="1">
      <c r="A288" s="1348"/>
      <c r="B288" s="1336"/>
      <c r="C288" s="1277"/>
      <c r="D288" s="1295"/>
      <c r="E288" s="1295"/>
      <c r="F288" s="1277"/>
      <c r="G288" s="1317"/>
      <c r="H288" s="1317"/>
      <c r="I288" s="1280"/>
      <c r="J288" s="1283"/>
      <c r="K288" s="1286"/>
      <c r="L288" s="388">
        <f>IF(NOT(ISERROR(MATCH(K288,_xlfn.ANCHORARRAY(F297),0))),J299&amp;"Por favor no seleccionar los criterios de impacto",K288)</f>
        <v>0</v>
      </c>
      <c r="M288" s="1280"/>
      <c r="N288" s="1283"/>
      <c r="O288" s="1280"/>
      <c r="P288" s="184"/>
      <c r="Q288" s="94"/>
      <c r="R288" s="139" t="str">
        <f t="shared" si="116"/>
        <v/>
      </c>
      <c r="S288" s="97"/>
      <c r="T288" s="97"/>
      <c r="U288" s="189" t="str">
        <f t="shared" si="117"/>
        <v/>
      </c>
      <c r="V288" s="97"/>
      <c r="W288" s="97"/>
      <c r="X288" s="97"/>
      <c r="Y288" s="140" t="str">
        <f>IFERROR(IF(AND(R287="Probabilidad",R288="Probabilidad"),(AA287-(+AA287*U288)),IF(R288="Probabilidad",(J287-(+J287*U288)),IF(R288="Impacto",AA287,""))),"")</f>
        <v/>
      </c>
      <c r="Z288" s="113" t="str">
        <f t="shared" si="118"/>
        <v/>
      </c>
      <c r="AA288" s="189" t="str">
        <f t="shared" si="119"/>
        <v/>
      </c>
      <c r="AB288" s="113" t="str">
        <f t="shared" si="120"/>
        <v/>
      </c>
      <c r="AC288" s="189" t="str">
        <f>IFERROR(IF(AND(R287="Impacto",R288="Impacto"),(AC287-(+AC287*U288)),IF(AND(R287="Probabilidad",R288="Impacto"),(AC286-(+AC286*U288)),IF(R288="Probabilidad",AC287,""))),"")</f>
        <v/>
      </c>
      <c r="AD288" s="113" t="str">
        <f t="shared" si="121"/>
        <v/>
      </c>
      <c r="AE288" s="1271"/>
      <c r="AF288" s="154"/>
      <c r="AG288" s="155"/>
      <c r="AH288" s="233"/>
      <c r="AI288" s="233"/>
      <c r="AJ288" s="233"/>
      <c r="AK288" s="233"/>
      <c r="AL288" s="233"/>
      <c r="AM288" s="233"/>
      <c r="AN288" s="154"/>
      <c r="AO288" s="154"/>
      <c r="AP288" s="155"/>
      <c r="AQ288" s="163"/>
      <c r="AR288" s="155"/>
      <c r="AS288" s="233"/>
      <c r="AT288" s="233"/>
      <c r="AU288" s="233"/>
      <c r="AV288" s="233"/>
      <c r="AW288" s="233"/>
      <c r="AX288" s="233"/>
      <c r="AY288" s="154"/>
      <c r="AZ288" s="154"/>
      <c r="BA288" s="155"/>
      <c r="BB288" s="154"/>
      <c r="BC288" s="155"/>
      <c r="BD288" s="233"/>
      <c r="BE288" s="233"/>
      <c r="BF288" s="233"/>
      <c r="BG288" s="233"/>
      <c r="BH288" s="233"/>
      <c r="BI288" s="233"/>
      <c r="BJ288" s="154"/>
      <c r="BK288" s="154"/>
      <c r="BL288" s="155"/>
      <c r="BM288" s="184"/>
      <c r="BN288" s="224"/>
      <c r="BO288" s="146"/>
      <c r="BP288" s="184"/>
      <c r="BQ288" s="146"/>
      <c r="BR288" s="146"/>
      <c r="BS288" s="146"/>
      <c r="BT288" s="154"/>
      <c r="BU288" s="155"/>
      <c r="BV288" s="156"/>
      <c r="BW288" s="154"/>
      <c r="BX288" s="154"/>
      <c r="BY288" s="155"/>
      <c r="BZ288" s="155"/>
      <c r="CA288" s="155"/>
      <c r="CB288" s="155"/>
      <c r="CC288" s="154"/>
      <c r="CD288" s="155"/>
      <c r="CE288" s="156"/>
      <c r="CF288" s="154"/>
      <c r="CG288" s="154"/>
      <c r="CH288" s="155"/>
      <c r="CI288" s="155"/>
      <c r="CJ288" s="155"/>
      <c r="CK288" s="155"/>
      <c r="CL288" s="154"/>
      <c r="CM288" s="155"/>
      <c r="CN288" s="156"/>
      <c r="CO288" s="154"/>
      <c r="CP288" s="154"/>
      <c r="CQ288" s="155"/>
      <c r="CR288" s="155"/>
      <c r="CS288" s="155"/>
      <c r="CT288" s="155"/>
    </row>
    <row r="289" spans="1:100" s="148" customFormat="1" ht="24" customHeight="1">
      <c r="A289" s="1348"/>
      <c r="B289" s="1336"/>
      <c r="C289" s="1277"/>
      <c r="D289" s="1295"/>
      <c r="E289" s="1295"/>
      <c r="F289" s="1277"/>
      <c r="G289" s="1317"/>
      <c r="H289" s="1317"/>
      <c r="I289" s="1280"/>
      <c r="J289" s="1283"/>
      <c r="K289" s="1286"/>
      <c r="L289" s="388">
        <f>IF(NOT(ISERROR(MATCH(K289,_xlfn.ANCHORARRAY(F298),0))),J300&amp;"Por favor no seleccionar los criterios de impacto",K289)</f>
        <v>0</v>
      </c>
      <c r="M289" s="1280"/>
      <c r="N289" s="1283"/>
      <c r="O289" s="1280"/>
      <c r="P289" s="184"/>
      <c r="Q289" s="94"/>
      <c r="R289" s="139" t="str">
        <f t="shared" si="116"/>
        <v/>
      </c>
      <c r="S289" s="97"/>
      <c r="T289" s="97"/>
      <c r="U289" s="189" t="str">
        <f t="shared" si="117"/>
        <v/>
      </c>
      <c r="V289" s="97"/>
      <c r="W289" s="97"/>
      <c r="X289" s="97"/>
      <c r="Y289" s="140" t="str">
        <f>IFERROR(IF(AND(R288="Probabilidad",R289="Probabilidad"),(AA288-(+AA288*U289)),IF(R289="Probabilidad",(J288-(+J288*U289)),IF(R289="Impacto",AA288,""))),"")</f>
        <v/>
      </c>
      <c r="Z289" s="113" t="str">
        <f t="shared" si="118"/>
        <v/>
      </c>
      <c r="AA289" s="189" t="str">
        <f t="shared" si="119"/>
        <v/>
      </c>
      <c r="AB289" s="113" t="str">
        <f t="shared" si="120"/>
        <v/>
      </c>
      <c r="AC289" s="189" t="str">
        <f>IFERROR(IF(AND(R288="Impacto",R289="Impacto"),(AC288-(+AC288*U289)),IF(AND(R288="Probabilidad",R289="Impacto"),(AC287-(+AC287*U289)),IF(R289="Probabilidad",AC288,""))),"")</f>
        <v/>
      </c>
      <c r="AD289" s="113" t="str">
        <f t="shared" si="121"/>
        <v/>
      </c>
      <c r="AE289" s="1271"/>
      <c r="AF289" s="154"/>
      <c r="AG289" s="155"/>
      <c r="AH289" s="233"/>
      <c r="AI289" s="233"/>
      <c r="AJ289" s="233"/>
      <c r="AK289" s="233"/>
      <c r="AL289" s="233"/>
      <c r="AM289" s="233"/>
      <c r="AN289" s="154"/>
      <c r="AO289" s="154"/>
      <c r="AP289" s="155"/>
      <c r="AQ289" s="163"/>
      <c r="AR289" s="155"/>
      <c r="AS289" s="233"/>
      <c r="AT289" s="233"/>
      <c r="AU289" s="233"/>
      <c r="AV289" s="233"/>
      <c r="AW289" s="233"/>
      <c r="AX289" s="233"/>
      <c r="AY289" s="154"/>
      <c r="AZ289" s="154"/>
      <c r="BA289" s="155"/>
      <c r="BB289" s="154"/>
      <c r="BC289" s="155"/>
      <c r="BD289" s="233"/>
      <c r="BE289" s="233"/>
      <c r="BF289" s="233"/>
      <c r="BG289" s="233"/>
      <c r="BH289" s="233"/>
      <c r="BI289" s="233"/>
      <c r="BJ289" s="154"/>
      <c r="BK289" s="154"/>
      <c r="BL289" s="155"/>
      <c r="BM289" s="184"/>
      <c r="BN289" s="224"/>
      <c r="BO289" s="146"/>
      <c r="BP289" s="184"/>
      <c r="BQ289" s="146"/>
      <c r="BR289" s="146"/>
      <c r="BS289" s="146"/>
      <c r="BT289" s="154"/>
      <c r="BU289" s="155"/>
      <c r="BV289" s="156"/>
      <c r="BW289" s="154"/>
      <c r="BX289" s="154"/>
      <c r="BY289" s="155"/>
      <c r="BZ289" s="155"/>
      <c r="CA289" s="155"/>
      <c r="CB289" s="155"/>
      <c r="CC289" s="154"/>
      <c r="CD289" s="155"/>
      <c r="CE289" s="156"/>
      <c r="CF289" s="154"/>
      <c r="CG289" s="154"/>
      <c r="CH289" s="155"/>
      <c r="CI289" s="155"/>
      <c r="CJ289" s="155"/>
      <c r="CK289" s="155"/>
      <c r="CL289" s="154"/>
      <c r="CM289" s="155"/>
      <c r="CN289" s="156"/>
      <c r="CO289" s="154"/>
      <c r="CP289" s="154"/>
      <c r="CQ289" s="155"/>
      <c r="CR289" s="155"/>
      <c r="CS289" s="155"/>
      <c r="CT289" s="155"/>
    </row>
    <row r="290" spans="1:100" s="148" customFormat="1" ht="24" customHeight="1" thickBot="1">
      <c r="A290" s="1349"/>
      <c r="B290" s="1337"/>
      <c r="C290" s="1278"/>
      <c r="D290" s="1296"/>
      <c r="E290" s="1296"/>
      <c r="F290" s="1278"/>
      <c r="G290" s="1342"/>
      <c r="H290" s="1342"/>
      <c r="I290" s="1281"/>
      <c r="J290" s="1284"/>
      <c r="K290" s="1287"/>
      <c r="L290" s="389">
        <f>IF(NOT(ISERROR(MATCH(K290,_xlfn.ANCHORARRAY(F299),0))),J301&amp;"Por favor no seleccionar los criterios de impacto",K290)</f>
        <v>0</v>
      </c>
      <c r="M290" s="1281"/>
      <c r="N290" s="1284"/>
      <c r="O290" s="1281"/>
      <c r="P290" s="185"/>
      <c r="Q290" s="95"/>
      <c r="R290" s="153" t="str">
        <f t="shared" si="116"/>
        <v/>
      </c>
      <c r="S290" s="150"/>
      <c r="T290" s="150"/>
      <c r="U290" s="187" t="str">
        <f t="shared" si="117"/>
        <v/>
      </c>
      <c r="V290" s="150"/>
      <c r="W290" s="150"/>
      <c r="X290" s="150"/>
      <c r="Y290" s="151" t="str">
        <f>IFERROR(IF(AND(R289="Probabilidad",R290="Probabilidad"),(AA289-(+AA289*U290)),IF(R290="Probabilidad",(J289-(+J289*U290)),IF(R290="Impacto",AA289,""))),"")</f>
        <v/>
      </c>
      <c r="Z290" s="114" t="str">
        <f t="shared" si="118"/>
        <v/>
      </c>
      <c r="AA290" s="187" t="str">
        <f t="shared" si="119"/>
        <v/>
      </c>
      <c r="AB290" s="114" t="str">
        <f t="shared" si="120"/>
        <v/>
      </c>
      <c r="AC290" s="187" t="str">
        <f>IFERROR(IF(AND(R289="Impacto",R290="Impacto"),(AC289-(+AC289*U290)),IF(AND(R289="Probabilidad",R290="Impacto"),(AC288-(+AC288*U290)),IF(R290="Probabilidad",AC289,""))),"")</f>
        <v/>
      </c>
      <c r="AD290" s="114" t="str">
        <f t="shared" si="121"/>
        <v/>
      </c>
      <c r="AE290" s="1272"/>
      <c r="AF290" s="154"/>
      <c r="AG290" s="155"/>
      <c r="AH290" s="233"/>
      <c r="AI290" s="233"/>
      <c r="AJ290" s="233"/>
      <c r="AK290" s="233"/>
      <c r="AL290" s="233"/>
      <c r="AM290" s="233"/>
      <c r="AN290" s="154"/>
      <c r="AO290" s="154"/>
      <c r="AP290" s="155"/>
      <c r="AQ290" s="163"/>
      <c r="AR290" s="155"/>
      <c r="AS290" s="233"/>
      <c r="AT290" s="233"/>
      <c r="AU290" s="233"/>
      <c r="AV290" s="233"/>
      <c r="AW290" s="233"/>
      <c r="AX290" s="233"/>
      <c r="AY290" s="154"/>
      <c r="AZ290" s="154"/>
      <c r="BA290" s="155"/>
      <c r="BB290" s="154"/>
      <c r="BC290" s="155"/>
      <c r="BD290" s="233"/>
      <c r="BE290" s="233"/>
      <c r="BF290" s="233"/>
      <c r="BG290" s="233"/>
      <c r="BH290" s="233"/>
      <c r="BI290" s="233"/>
      <c r="BJ290" s="154"/>
      <c r="BK290" s="154"/>
      <c r="BL290" s="155"/>
      <c r="BM290" s="184"/>
      <c r="BN290" s="224"/>
      <c r="BO290" s="146"/>
      <c r="BP290" s="184"/>
      <c r="BQ290" s="146"/>
      <c r="BR290" s="146"/>
      <c r="BS290" s="146"/>
      <c r="BT290" s="154"/>
      <c r="BU290" s="155"/>
      <c r="BV290" s="156"/>
      <c r="BW290" s="154"/>
      <c r="BX290" s="154"/>
      <c r="BY290" s="155"/>
      <c r="BZ290" s="155"/>
      <c r="CA290" s="155"/>
      <c r="CB290" s="155"/>
      <c r="CC290" s="154"/>
      <c r="CD290" s="155"/>
      <c r="CE290" s="156"/>
      <c r="CF290" s="154"/>
      <c r="CG290" s="154"/>
      <c r="CH290" s="155"/>
      <c r="CI290" s="155"/>
      <c r="CJ290" s="155"/>
      <c r="CK290" s="155"/>
      <c r="CL290" s="154"/>
      <c r="CM290" s="155"/>
      <c r="CN290" s="156"/>
      <c r="CO290" s="154"/>
      <c r="CP290" s="154"/>
      <c r="CQ290" s="155"/>
      <c r="CR290" s="155"/>
      <c r="CS290" s="155"/>
      <c r="CT290" s="155"/>
    </row>
    <row r="291" spans="1:100" s="148" customFormat="1" ht="101" customHeight="1">
      <c r="A291" s="1288">
        <v>33</v>
      </c>
      <c r="B291" s="1291" t="s">
        <v>163</v>
      </c>
      <c r="C291" s="1276" t="s">
        <v>365</v>
      </c>
      <c r="D291" s="1409" t="s">
        <v>3151</v>
      </c>
      <c r="E291" s="1409" t="s">
        <v>3152</v>
      </c>
      <c r="F291" s="1409" t="s">
        <v>3153</v>
      </c>
      <c r="G291" s="1276" t="s">
        <v>291</v>
      </c>
      <c r="H291" s="1276">
        <v>27000</v>
      </c>
      <c r="I291" s="1279" t="str">
        <f>IF(H291&lt;=0,"",IF(H291&lt;=2,"Muy Baja",IF(H291&lt;=24,"Baja",IF(H291&lt;=500,"Media",IF(H291&lt;=5000,"Alta","Muy Alta")))))</f>
        <v>Muy Alta</v>
      </c>
      <c r="J291" s="1282">
        <f>IF(I291="","",IF(I291="Muy Baja",0.2,IF(I291="Baja",0.4,IF(I291="Media",0.6,IF(I291="Alta",0.8,IF(I291="Muy Alta",1,))))))</f>
        <v>1</v>
      </c>
      <c r="K291" s="1285" t="s">
        <v>312</v>
      </c>
      <c r="L291" s="388" t="str">
        <f>IF(NOT(ISERROR(MATCH(K291,'[3]Tabla Impacto'!$B$221:$B$223,0))),'[3]Tabla Impacto'!$F$223&amp;"Por favor no seleccionar los criterios de impacto(Afectación Económica o presupuestal y Pérdida Reputacional)",K291)</f>
        <v xml:space="preserve">     El riesgo afecta la imagen de de la entidad con efecto publicitario sostenido a nivel de sector administrativo, nivel departamental o municipal</v>
      </c>
      <c r="M291" s="1279" t="str">
        <f>IF(OR(K291='Tabla Impacto'!$C$11,K291='Tabla Impacto'!$D$11),"Leve",IF(OR(K291='Tabla Impacto'!$C$12,K291='Tabla Impacto'!$D$12),"Menor",IF(OR(K291='Tabla Impacto'!$C$13,K291='Tabla Impacto'!$D$13),"Moderado",IF(OR(K291='Tabla Impacto'!$C$14,K291='Tabla Impacto'!$D$14),"Mayor",IF(OR(K291='Tabla Impacto'!$C$15,K291='Tabla Impacto'!$D$15),"Catastrófico","")))))</f>
        <v>Mayor</v>
      </c>
      <c r="N291" s="1282">
        <f>IF(M291="","",IF(M291="Leve",0.2,IF(M291="Menor",0.4,IF(M291="Moderado",0.6,IF(M291="Mayor",0.8,IF(M291="Catastrófico",1,))))))</f>
        <v>0.8</v>
      </c>
      <c r="O291" s="1279" t="str">
        <f>IF(OR(AND(I291="Muy Baja",M291="Leve"),AND(I291="Muy Baja",M291="Menor"),AND(I291="Baja",M291="Leve")),"Bajo",IF(OR(AND(I291="Muy baja",M291="Moderado"),AND(I291="Baja",M291="Menor"),AND(I291="Baja",M291="Moderado"),AND(I291="Media",M291="Leve"),AND(I291="Media",M291="Menor"),AND(I291="Media",M291="Moderado"),AND(I291="Alta",M291="Leve"),AND(I291="Alta",M291="Menor")),"Moderado",IF(OR(AND(I291="Muy Baja",M291="Mayor"),AND(I291="Baja",M291="Mayor"),AND(I291="Media",M291="Mayor"),AND(I291="Alta",M291="Moderado"),AND(I291="Alta",M291="Mayor"),AND(I291="Muy Alta",M291="Leve"),AND(I291="Muy Alta",M291="Menor"),AND(I291="Muy Alta",M291="Moderado"),AND(I291="Muy Alta",M291="Mayor")),"Alto",IF(OR(AND(I291="Muy Baja",M291="Catastrófico"),AND(I291="Baja",M291="Catastrófico"),AND(I291="Media",M291="Catastrófico"),AND(I291="Alta",M291="Catastrófico"),AND(I291="Muy Alta",M291="Catastrófico")),"Extremo",""))))</f>
        <v>Alto</v>
      </c>
      <c r="P291" s="188">
        <v>1</v>
      </c>
      <c r="Q291" s="93" t="s">
        <v>3154</v>
      </c>
      <c r="R291" s="139" t="str">
        <f t="shared" si="110"/>
        <v>Probabilidad</v>
      </c>
      <c r="S291" s="97" t="s">
        <v>100</v>
      </c>
      <c r="T291" s="97" t="s">
        <v>316</v>
      </c>
      <c r="U291" s="189" t="str">
        <f t="shared" si="111"/>
        <v>40%</v>
      </c>
      <c r="V291" s="97" t="s">
        <v>334</v>
      </c>
      <c r="W291" s="97" t="s">
        <v>318</v>
      </c>
      <c r="X291" s="97" t="s">
        <v>319</v>
      </c>
      <c r="Y291" s="140">
        <f>IFERROR(IF(R291="Probabilidad",(J291-(+J291*U291)),IF(R291="Impacto",J291,"")),"")</f>
        <v>0.6</v>
      </c>
      <c r="Z291" s="113" t="str">
        <f t="shared" si="112"/>
        <v>Media</v>
      </c>
      <c r="AA291" s="189">
        <f t="shared" si="113"/>
        <v>0.6</v>
      </c>
      <c r="AB291" s="113" t="str">
        <f t="shared" si="114"/>
        <v>Mayor</v>
      </c>
      <c r="AC291" s="189">
        <f>IFERROR(IF(R291="Impacto",(N291-(+N291*U291)),IF(R291="Probabilidad",N291,"")),"")</f>
        <v>0.8</v>
      </c>
      <c r="AD291" s="113" t="str">
        <f t="shared" si="115"/>
        <v>Alto</v>
      </c>
      <c r="AE291" s="1270"/>
      <c r="AF291" s="141" t="s">
        <v>229</v>
      </c>
      <c r="AG291" s="142" t="s">
        <v>229</v>
      </c>
      <c r="AH291" s="233" t="s">
        <v>229</v>
      </c>
      <c r="AI291" s="233" t="s">
        <v>229</v>
      </c>
      <c r="AJ291" s="233" t="s">
        <v>229</v>
      </c>
      <c r="AK291" s="233"/>
      <c r="AL291" s="233"/>
      <c r="AM291" s="233"/>
      <c r="AN291" s="141"/>
      <c r="AO291" s="141"/>
      <c r="AP291" s="142"/>
      <c r="AQ291" s="163" t="s">
        <v>3809</v>
      </c>
      <c r="AR291" s="155" t="s">
        <v>3810</v>
      </c>
      <c r="AS291" s="233"/>
      <c r="AT291" s="233" t="s">
        <v>2343</v>
      </c>
      <c r="AU291" s="228" t="s">
        <v>3806</v>
      </c>
      <c r="AV291" s="233"/>
      <c r="AW291" s="228" t="s">
        <v>2343</v>
      </c>
      <c r="AX291" s="228" t="s">
        <v>3807</v>
      </c>
      <c r="AY291" s="681" t="s">
        <v>2343</v>
      </c>
      <c r="AZ291" s="141"/>
      <c r="BA291" s="142" t="s">
        <v>2801</v>
      </c>
      <c r="BB291" s="141"/>
      <c r="BC291" s="142"/>
      <c r="BD291" s="233"/>
      <c r="BE291" s="233"/>
      <c r="BF291" s="233"/>
      <c r="BG291" s="233"/>
      <c r="BH291" s="233"/>
      <c r="BI291" s="233"/>
      <c r="BJ291" s="141"/>
      <c r="BK291" s="141"/>
      <c r="BL291" s="142"/>
      <c r="BM291" s="814" t="s">
        <v>3157</v>
      </c>
      <c r="BN291" s="224">
        <v>0.6</v>
      </c>
      <c r="BO291" s="146" t="s">
        <v>3158</v>
      </c>
      <c r="BP291" s="184" t="s">
        <v>3159</v>
      </c>
      <c r="BQ291" s="146">
        <v>45078</v>
      </c>
      <c r="BR291" s="146">
        <v>45260</v>
      </c>
      <c r="BS291" s="146" t="s">
        <v>3160</v>
      </c>
      <c r="BT291" s="141"/>
      <c r="BU291" s="142"/>
      <c r="BV291" s="143"/>
      <c r="BW291" s="141"/>
      <c r="BX291" s="141"/>
      <c r="BY291" s="142"/>
      <c r="BZ291" s="142"/>
      <c r="CA291" s="142"/>
      <c r="CB291" s="142"/>
      <c r="CC291" s="1105" t="s">
        <v>3870</v>
      </c>
      <c r="CD291" s="155" t="s">
        <v>3872</v>
      </c>
      <c r="CE291" s="794" t="s">
        <v>3873</v>
      </c>
      <c r="CF291" s="681" t="s">
        <v>2343</v>
      </c>
      <c r="CG291" s="141"/>
      <c r="CH291" s="142" t="s">
        <v>2801</v>
      </c>
      <c r="CI291" s="681" t="s">
        <v>2343</v>
      </c>
      <c r="CJ291" s="142"/>
      <c r="CK291" s="142" t="s">
        <v>2801</v>
      </c>
      <c r="CL291" s="141"/>
      <c r="CM291" s="142"/>
      <c r="CN291" s="143"/>
      <c r="CO291" s="141"/>
      <c r="CP291" s="141"/>
      <c r="CQ291" s="142"/>
      <c r="CR291" s="142"/>
      <c r="CS291" s="142"/>
      <c r="CT291" s="142"/>
      <c r="CU291" s="147"/>
      <c r="CV291" s="147"/>
    </row>
    <row r="292" spans="1:100" s="148" customFormat="1" ht="102" customHeight="1">
      <c r="A292" s="1289"/>
      <c r="B292" s="1292"/>
      <c r="C292" s="1277"/>
      <c r="D292" s="1410"/>
      <c r="E292" s="1410"/>
      <c r="F292" s="1410"/>
      <c r="G292" s="1277"/>
      <c r="H292" s="1277"/>
      <c r="I292" s="1280"/>
      <c r="J292" s="1283"/>
      <c r="K292" s="1286"/>
      <c r="L292" s="388">
        <f>IF(NOT(ISERROR(MATCH(K292,_xlfn.ANCHORARRAY(F301),0))),J303&amp;"Por favor no seleccionar los criterios de impacto",K292)</f>
        <v>0</v>
      </c>
      <c r="M292" s="1280"/>
      <c r="N292" s="1283"/>
      <c r="O292" s="1280"/>
      <c r="P292" s="184">
        <v>2</v>
      </c>
      <c r="Q292" s="94" t="s">
        <v>3155</v>
      </c>
      <c r="R292" s="139" t="str">
        <f t="shared" si="110"/>
        <v>Probabilidad</v>
      </c>
      <c r="S292" s="97" t="s">
        <v>100</v>
      </c>
      <c r="T292" s="97" t="s">
        <v>316</v>
      </c>
      <c r="U292" s="189" t="str">
        <f t="shared" si="111"/>
        <v>40%</v>
      </c>
      <c r="V292" s="97" t="s">
        <v>334</v>
      </c>
      <c r="W292" s="97" t="s">
        <v>318</v>
      </c>
      <c r="X292" s="97" t="s">
        <v>319</v>
      </c>
      <c r="Y292" s="140">
        <f>IFERROR(IF(AND(R291="Probabilidad",R292="Probabilidad"),(AA291-(+AA291*U292)),IF(R292="Probabilidad",(J291-(+J291*U292)),IF(R292="Impacto",AA291,""))),"")</f>
        <v>0.36</v>
      </c>
      <c r="Z292" s="113" t="str">
        <f t="shared" si="112"/>
        <v>Baja</v>
      </c>
      <c r="AA292" s="189">
        <f t="shared" si="113"/>
        <v>0.36</v>
      </c>
      <c r="AB292" s="113" t="str">
        <f t="shared" si="114"/>
        <v>Mayor</v>
      </c>
      <c r="AC292" s="189">
        <f>IFERROR(IF(AND(R291="Impacto",R292="Impacto"),(AC291-(+AC291*U292)),IF(R292="Impacto",($N$141-(+$N$141*U292)),IF(R292="Probabilidad",AC291,""))),"")</f>
        <v>0.8</v>
      </c>
      <c r="AD292" s="113" t="str">
        <f t="shared" si="115"/>
        <v>Alto</v>
      </c>
      <c r="AE292" s="1271"/>
      <c r="AF292" s="141" t="s">
        <v>229</v>
      </c>
      <c r="AG292" s="142" t="s">
        <v>229</v>
      </c>
      <c r="AH292" s="233" t="s">
        <v>229</v>
      </c>
      <c r="AI292" s="233" t="s">
        <v>229</v>
      </c>
      <c r="AJ292" s="233" t="s">
        <v>229</v>
      </c>
      <c r="AK292" s="233"/>
      <c r="AL292" s="233"/>
      <c r="AM292" s="233"/>
      <c r="AN292" s="154"/>
      <c r="AO292" s="154"/>
      <c r="AP292" s="155"/>
      <c r="AQ292" s="163" t="s">
        <v>3809</v>
      </c>
      <c r="AR292" s="155" t="s">
        <v>3811</v>
      </c>
      <c r="AS292" s="233"/>
      <c r="AT292" s="233" t="s">
        <v>2343</v>
      </c>
      <c r="AU292" s="228" t="s">
        <v>3806</v>
      </c>
      <c r="AV292" s="233"/>
      <c r="AW292" s="228" t="s">
        <v>2343</v>
      </c>
      <c r="AX292" s="228" t="s">
        <v>3807</v>
      </c>
      <c r="AY292" s="163" t="s">
        <v>2343</v>
      </c>
      <c r="AZ292" s="154"/>
      <c r="BA292" s="155" t="s">
        <v>2801</v>
      </c>
      <c r="BB292" s="154"/>
      <c r="BC292" s="155"/>
      <c r="BD292" s="233"/>
      <c r="BE292" s="233"/>
      <c r="BF292" s="233"/>
      <c r="BG292" s="233"/>
      <c r="BH292" s="233"/>
      <c r="BI292" s="233"/>
      <c r="BJ292" s="154"/>
      <c r="BK292" s="154"/>
      <c r="BL292" s="155"/>
      <c r="BM292" s="814" t="s">
        <v>3161</v>
      </c>
      <c r="BN292" s="224">
        <v>0.4</v>
      </c>
      <c r="BO292" s="146" t="s">
        <v>3162</v>
      </c>
      <c r="BP292" s="184" t="s">
        <v>3159</v>
      </c>
      <c r="BQ292" s="146">
        <v>45108</v>
      </c>
      <c r="BR292" s="146">
        <v>45260</v>
      </c>
      <c r="BS292" s="146" t="s">
        <v>3163</v>
      </c>
      <c r="BT292" s="154"/>
      <c r="BU292" s="155"/>
      <c r="BV292" s="156"/>
      <c r="BW292" s="154"/>
      <c r="BX292" s="154"/>
      <c r="BY292" s="155"/>
      <c r="BZ292" s="155"/>
      <c r="CA292" s="155"/>
      <c r="CB292" s="155"/>
      <c r="CC292" s="1105" t="s">
        <v>3870</v>
      </c>
      <c r="CD292" s="155" t="s">
        <v>3871</v>
      </c>
      <c r="CE292" s="794" t="s">
        <v>3874</v>
      </c>
      <c r="CF292" s="163" t="s">
        <v>2343</v>
      </c>
      <c r="CG292" s="154"/>
      <c r="CH292" s="155" t="s">
        <v>2801</v>
      </c>
      <c r="CI292" s="163" t="s">
        <v>2343</v>
      </c>
      <c r="CJ292" s="155"/>
      <c r="CK292" s="155" t="s">
        <v>2801</v>
      </c>
      <c r="CL292" s="154"/>
      <c r="CM292" s="155"/>
      <c r="CN292" s="156"/>
      <c r="CO292" s="154"/>
      <c r="CP292" s="154"/>
      <c r="CQ292" s="155"/>
      <c r="CR292" s="155"/>
      <c r="CS292" s="155"/>
      <c r="CT292" s="155"/>
    </row>
    <row r="293" spans="1:100" s="148" customFormat="1" ht="102" customHeight="1">
      <c r="A293" s="1289"/>
      <c r="B293" s="1292"/>
      <c r="C293" s="1277"/>
      <c r="D293" s="1410"/>
      <c r="E293" s="1410"/>
      <c r="F293" s="1410"/>
      <c r="G293" s="1277"/>
      <c r="H293" s="1277"/>
      <c r="I293" s="1280"/>
      <c r="J293" s="1283"/>
      <c r="K293" s="1286"/>
      <c r="L293" s="388">
        <f>IF(NOT(ISERROR(MATCH(K293,_xlfn.ANCHORARRAY(F302),0))),J304&amp;"Por favor no seleccionar los criterios de impacto",K293)</f>
        <v>0</v>
      </c>
      <c r="M293" s="1280"/>
      <c r="N293" s="1283"/>
      <c r="O293" s="1280"/>
      <c r="P293" s="184">
        <v>3</v>
      </c>
      <c r="Q293" s="94" t="s">
        <v>3156</v>
      </c>
      <c r="R293" s="139" t="str">
        <f t="shared" si="110"/>
        <v>Impacto</v>
      </c>
      <c r="S293" s="97" t="s">
        <v>327</v>
      </c>
      <c r="T293" s="97" t="s">
        <v>316</v>
      </c>
      <c r="U293" s="189" t="str">
        <f t="shared" si="111"/>
        <v>25%</v>
      </c>
      <c r="V293" s="97" t="s">
        <v>317</v>
      </c>
      <c r="W293" s="97" t="s">
        <v>318</v>
      </c>
      <c r="X293" s="97" t="s">
        <v>319</v>
      </c>
      <c r="Y293" s="140">
        <f>IFERROR(IF(AND(R292="Probabilidad",R293="Probabilidad"),(AA292-(+AA292*U293)),IF(R293="Probabilidad",(J292-(+J292*U293)),IF(R293="Impacto",AA292,""))),"")</f>
        <v>0.36</v>
      </c>
      <c r="Z293" s="113" t="str">
        <f t="shared" si="112"/>
        <v>Baja</v>
      </c>
      <c r="AA293" s="189">
        <f t="shared" si="113"/>
        <v>0.36</v>
      </c>
      <c r="AB293" s="113" t="str">
        <f t="shared" si="114"/>
        <v>Moderado</v>
      </c>
      <c r="AC293" s="189">
        <f>IFERROR(IF(AND(R292="Impacto",R293="Impacto"),(AC292-(+AC292*U293)),IF(AND(R292="Probabilidad",R293="Impacto"),(AC291-(+AC291*U293)),IF(R293="Probabilidad",AC292,""))),"")</f>
        <v>0.60000000000000009</v>
      </c>
      <c r="AD293" s="113" t="str">
        <f t="shared" si="115"/>
        <v>Moderado</v>
      </c>
      <c r="AE293" s="1271"/>
      <c r="AF293" s="141" t="s">
        <v>229</v>
      </c>
      <c r="AG293" s="142" t="s">
        <v>229</v>
      </c>
      <c r="AH293" s="233" t="s">
        <v>229</v>
      </c>
      <c r="AI293" s="233" t="s">
        <v>229</v>
      </c>
      <c r="AJ293" s="233" t="s">
        <v>229</v>
      </c>
      <c r="AK293" s="233"/>
      <c r="AL293" s="233"/>
      <c r="AM293" s="233"/>
      <c r="AN293" s="154"/>
      <c r="AO293" s="154"/>
      <c r="AP293" s="155"/>
      <c r="AQ293" s="163" t="s">
        <v>3809</v>
      </c>
      <c r="AR293" s="155" t="s">
        <v>3808</v>
      </c>
      <c r="AS293" s="233"/>
      <c r="AT293" s="233" t="s">
        <v>2343</v>
      </c>
      <c r="AU293" s="228" t="s">
        <v>3806</v>
      </c>
      <c r="AV293" s="233"/>
      <c r="AW293" s="228" t="s">
        <v>2343</v>
      </c>
      <c r="AX293" s="228" t="s">
        <v>3807</v>
      </c>
      <c r="AY293" s="163" t="s">
        <v>2343</v>
      </c>
      <c r="AZ293" s="154"/>
      <c r="BA293" s="155" t="s">
        <v>2801</v>
      </c>
      <c r="BB293" s="154"/>
      <c r="BC293" s="155"/>
      <c r="BD293" s="233"/>
      <c r="BE293" s="233"/>
      <c r="BF293" s="233"/>
      <c r="BG293" s="233"/>
      <c r="BH293" s="233"/>
      <c r="BI293" s="233"/>
      <c r="BJ293" s="154"/>
      <c r="BK293" s="154"/>
      <c r="BL293" s="155"/>
      <c r="BM293" s="184"/>
      <c r="BN293" s="224"/>
      <c r="BO293" s="146"/>
      <c r="BP293" s="184"/>
      <c r="BQ293" s="146"/>
      <c r="BR293" s="146"/>
      <c r="BS293" s="146"/>
      <c r="BT293" s="154"/>
      <c r="BU293" s="155"/>
      <c r="BV293" s="156"/>
      <c r="BW293" s="154"/>
      <c r="BX293" s="154"/>
      <c r="BY293" s="155"/>
      <c r="BZ293" s="155"/>
      <c r="CA293" s="155"/>
      <c r="CB293" s="155"/>
      <c r="CC293" s="154"/>
      <c r="CD293" s="155"/>
      <c r="CE293" s="156"/>
      <c r="CF293" s="154"/>
      <c r="CG293" s="154"/>
      <c r="CH293" s="155"/>
      <c r="CI293" s="155"/>
      <c r="CJ293" s="155"/>
      <c r="CK293" s="155"/>
      <c r="CL293" s="154"/>
      <c r="CM293" s="155"/>
      <c r="CN293" s="156"/>
      <c r="CO293" s="154"/>
      <c r="CP293" s="154"/>
      <c r="CQ293" s="155"/>
      <c r="CR293" s="155"/>
      <c r="CS293" s="155"/>
      <c r="CT293" s="155"/>
    </row>
    <row r="294" spans="1:100" s="148" customFormat="1" ht="24" customHeight="1">
      <c r="A294" s="1289"/>
      <c r="B294" s="1292"/>
      <c r="C294" s="1277"/>
      <c r="D294" s="1410"/>
      <c r="E294" s="1410"/>
      <c r="F294" s="1410"/>
      <c r="G294" s="1277"/>
      <c r="H294" s="1277"/>
      <c r="I294" s="1280"/>
      <c r="J294" s="1283"/>
      <c r="K294" s="1286"/>
      <c r="L294" s="388">
        <f>IF(NOT(ISERROR(MATCH(K294,_xlfn.ANCHORARRAY(F303),0))),J305&amp;"Por favor no seleccionar los criterios de impacto",K294)</f>
        <v>0</v>
      </c>
      <c r="M294" s="1280"/>
      <c r="N294" s="1283"/>
      <c r="O294" s="1280"/>
      <c r="P294" s="184"/>
      <c r="Q294" s="94"/>
      <c r="R294" s="139" t="str">
        <f t="shared" si="110"/>
        <v/>
      </c>
      <c r="S294" s="97"/>
      <c r="T294" s="97"/>
      <c r="U294" s="189" t="str">
        <f t="shared" si="111"/>
        <v/>
      </c>
      <c r="V294" s="97"/>
      <c r="W294" s="97"/>
      <c r="X294" s="97"/>
      <c r="Y294" s="140" t="str">
        <f>IFERROR(IF(AND(R293="Probabilidad",R294="Probabilidad"),(AA293-(+AA293*U294)),IF(R294="Probabilidad",(J293-(+J293*U294)),IF(R294="Impacto",AA293,""))),"")</f>
        <v/>
      </c>
      <c r="Z294" s="113" t="str">
        <f t="shared" si="112"/>
        <v/>
      </c>
      <c r="AA294" s="189" t="str">
        <f t="shared" si="113"/>
        <v/>
      </c>
      <c r="AB294" s="113" t="str">
        <f t="shared" si="114"/>
        <v/>
      </c>
      <c r="AC294" s="189" t="str">
        <f>IFERROR(IF(AND(R293="Impacto",R294="Impacto"),(AC293-(+AC293*U294)),IF(AND(R293="Probabilidad",R294="Impacto"),(AC292-(+AC292*U294)),IF(R294="Probabilidad",AC293,""))),"")</f>
        <v/>
      </c>
      <c r="AD294" s="113" t="str">
        <f t="shared" si="115"/>
        <v/>
      </c>
      <c r="AE294" s="1271"/>
      <c r="AF294" s="154"/>
      <c r="AG294" s="155"/>
      <c r="AH294" s="233"/>
      <c r="AI294" s="233"/>
      <c r="AJ294" s="233"/>
      <c r="AK294" s="233"/>
      <c r="AL294" s="233"/>
      <c r="AM294" s="233"/>
      <c r="AN294" s="154"/>
      <c r="AO294" s="154"/>
      <c r="AP294" s="155"/>
      <c r="AQ294" s="163"/>
      <c r="AR294" s="155"/>
      <c r="AS294" s="233"/>
      <c r="AT294" s="233"/>
      <c r="AU294" s="233"/>
      <c r="AV294" s="233"/>
      <c r="AW294" s="233"/>
      <c r="AX294" s="233"/>
      <c r="AY294" s="154"/>
      <c r="AZ294" s="154"/>
      <c r="BA294" s="155"/>
      <c r="BB294" s="154"/>
      <c r="BC294" s="155"/>
      <c r="BD294" s="233"/>
      <c r="BE294" s="233"/>
      <c r="BF294" s="233"/>
      <c r="BG294" s="233"/>
      <c r="BH294" s="233"/>
      <c r="BI294" s="233"/>
      <c r="BJ294" s="154"/>
      <c r="BK294" s="154"/>
      <c r="BL294" s="155"/>
      <c r="BM294" s="184"/>
      <c r="BN294" s="224"/>
      <c r="BO294" s="146"/>
      <c r="BP294" s="184"/>
      <c r="BQ294" s="146"/>
      <c r="BR294" s="146"/>
      <c r="BS294" s="146"/>
      <c r="BT294" s="154"/>
      <c r="BU294" s="155"/>
      <c r="BV294" s="156"/>
      <c r="BW294" s="154"/>
      <c r="BX294" s="154"/>
      <c r="BY294" s="155"/>
      <c r="BZ294" s="155"/>
      <c r="CA294" s="155"/>
      <c r="CB294" s="155"/>
      <c r="CC294" s="154"/>
      <c r="CD294" s="155"/>
      <c r="CE294" s="156"/>
      <c r="CF294" s="154"/>
      <c r="CG294" s="154"/>
      <c r="CH294" s="155"/>
      <c r="CI294" s="155"/>
      <c r="CJ294" s="155"/>
      <c r="CK294" s="155"/>
      <c r="CL294" s="154"/>
      <c r="CM294" s="155"/>
      <c r="CN294" s="156"/>
      <c r="CO294" s="154"/>
      <c r="CP294" s="154"/>
      <c r="CQ294" s="155"/>
      <c r="CR294" s="155"/>
      <c r="CS294" s="155"/>
      <c r="CT294" s="155"/>
    </row>
    <row r="295" spans="1:100" s="148" customFormat="1" ht="24" customHeight="1">
      <c r="A295" s="1289"/>
      <c r="B295" s="1292"/>
      <c r="C295" s="1277"/>
      <c r="D295" s="1410"/>
      <c r="E295" s="1410"/>
      <c r="F295" s="1410"/>
      <c r="G295" s="1277"/>
      <c r="H295" s="1277"/>
      <c r="I295" s="1280"/>
      <c r="J295" s="1283"/>
      <c r="K295" s="1286"/>
      <c r="L295" s="388">
        <f>IF(NOT(ISERROR(MATCH(K295,_xlfn.ANCHORARRAY(F304),0))),J306&amp;"Por favor no seleccionar los criterios de impacto",K295)</f>
        <v>0</v>
      </c>
      <c r="M295" s="1280"/>
      <c r="N295" s="1283"/>
      <c r="O295" s="1280"/>
      <c r="P295" s="184"/>
      <c r="Q295" s="94"/>
      <c r="R295" s="139" t="str">
        <f t="shared" si="110"/>
        <v/>
      </c>
      <c r="S295" s="97"/>
      <c r="T295" s="97"/>
      <c r="U295" s="189" t="str">
        <f t="shared" si="111"/>
        <v/>
      </c>
      <c r="V295" s="97"/>
      <c r="W295" s="97"/>
      <c r="X295" s="97"/>
      <c r="Y295" s="140" t="str">
        <f>IFERROR(IF(AND(R294="Probabilidad",R295="Probabilidad"),(AA294-(+AA294*U295)),IF(R295="Probabilidad",(J294-(+J294*U295)),IF(R295="Impacto",AA294,""))),"")</f>
        <v/>
      </c>
      <c r="Z295" s="113" t="str">
        <f t="shared" si="112"/>
        <v/>
      </c>
      <c r="AA295" s="189" t="str">
        <f t="shared" si="113"/>
        <v/>
      </c>
      <c r="AB295" s="113" t="str">
        <f t="shared" si="114"/>
        <v/>
      </c>
      <c r="AC295" s="189" t="str">
        <f>IFERROR(IF(AND(R294="Impacto",R295="Impacto"),(AC294-(+AC294*U295)),IF(AND(R294="Probabilidad",R295="Impacto"),(AC293-(+AC293*U295)),IF(R295="Probabilidad",AC294,""))),"")</f>
        <v/>
      </c>
      <c r="AD295" s="113" t="str">
        <f t="shared" si="115"/>
        <v/>
      </c>
      <c r="AE295" s="1271"/>
      <c r="AF295" s="154"/>
      <c r="AG295" s="155"/>
      <c r="AH295" s="233"/>
      <c r="AI295" s="233"/>
      <c r="AJ295" s="233"/>
      <c r="AK295" s="233"/>
      <c r="AL295" s="233"/>
      <c r="AM295" s="233"/>
      <c r="AN295" s="154"/>
      <c r="AO295" s="154"/>
      <c r="AP295" s="155"/>
      <c r="AQ295" s="163"/>
      <c r="AR295" s="155"/>
      <c r="AS295" s="233"/>
      <c r="AT295" s="233"/>
      <c r="AU295" s="233"/>
      <c r="AV295" s="233"/>
      <c r="AW295" s="233"/>
      <c r="AX295" s="233"/>
      <c r="AY295" s="154"/>
      <c r="AZ295" s="154"/>
      <c r="BA295" s="155"/>
      <c r="BB295" s="154"/>
      <c r="BC295" s="155"/>
      <c r="BD295" s="233"/>
      <c r="BE295" s="233"/>
      <c r="BF295" s="233"/>
      <c r="BG295" s="233"/>
      <c r="BH295" s="233"/>
      <c r="BI295" s="233"/>
      <c r="BJ295" s="154"/>
      <c r="BK295" s="154"/>
      <c r="BL295" s="155"/>
      <c r="BM295" s="184"/>
      <c r="BN295" s="224"/>
      <c r="BO295" s="146"/>
      <c r="BP295" s="184"/>
      <c r="BQ295" s="146"/>
      <c r="BR295" s="146"/>
      <c r="BS295" s="146"/>
      <c r="BT295" s="154"/>
      <c r="BU295" s="155"/>
      <c r="BV295" s="156"/>
      <c r="BW295" s="154"/>
      <c r="BX295" s="154"/>
      <c r="BY295" s="155"/>
      <c r="BZ295" s="155"/>
      <c r="CA295" s="155"/>
      <c r="CB295" s="155"/>
      <c r="CC295" s="154"/>
      <c r="CD295" s="155"/>
      <c r="CE295" s="156"/>
      <c r="CF295" s="154"/>
      <c r="CG295" s="154"/>
      <c r="CH295" s="155"/>
      <c r="CI295" s="155"/>
      <c r="CJ295" s="155"/>
      <c r="CK295" s="155"/>
      <c r="CL295" s="154"/>
      <c r="CM295" s="155"/>
      <c r="CN295" s="156"/>
      <c r="CO295" s="154"/>
      <c r="CP295" s="154"/>
      <c r="CQ295" s="155"/>
      <c r="CR295" s="155"/>
      <c r="CS295" s="155"/>
      <c r="CT295" s="155"/>
    </row>
    <row r="296" spans="1:100" s="148" customFormat="1" ht="24" customHeight="1" thickBot="1">
      <c r="A296" s="1290"/>
      <c r="B296" s="1293"/>
      <c r="C296" s="1278"/>
      <c r="D296" s="1411"/>
      <c r="E296" s="1411"/>
      <c r="F296" s="1411"/>
      <c r="G296" s="1278"/>
      <c r="H296" s="1278"/>
      <c r="I296" s="1281"/>
      <c r="J296" s="1284"/>
      <c r="K296" s="1287"/>
      <c r="L296" s="389">
        <f>IF(NOT(ISERROR(MATCH(K296,_xlfn.ANCHORARRAY(F305),0))),J307&amp;"Por favor no seleccionar los criterios de impacto",K296)</f>
        <v>0</v>
      </c>
      <c r="M296" s="1281"/>
      <c r="N296" s="1284"/>
      <c r="O296" s="1281"/>
      <c r="P296" s="185"/>
      <c r="Q296" s="95"/>
      <c r="R296" s="153" t="str">
        <f t="shared" si="110"/>
        <v/>
      </c>
      <c r="S296" s="150"/>
      <c r="T296" s="150"/>
      <c r="U296" s="187" t="str">
        <f t="shared" si="111"/>
        <v/>
      </c>
      <c r="V296" s="150"/>
      <c r="W296" s="150"/>
      <c r="X296" s="150"/>
      <c r="Y296" s="151" t="str">
        <f>IFERROR(IF(AND(R295="Probabilidad",R296="Probabilidad"),(AA295-(+AA295*U296)),IF(R296="Probabilidad",(J295-(+J295*U296)),IF(R296="Impacto",AA295,""))),"")</f>
        <v/>
      </c>
      <c r="Z296" s="114" t="str">
        <f t="shared" si="112"/>
        <v/>
      </c>
      <c r="AA296" s="187" t="str">
        <f t="shared" si="113"/>
        <v/>
      </c>
      <c r="AB296" s="114" t="str">
        <f t="shared" si="114"/>
        <v/>
      </c>
      <c r="AC296" s="187" t="str">
        <f>IFERROR(IF(AND(R295="Impacto",R296="Impacto"),(AC295-(+AC295*U296)),IF(AND(R295="Probabilidad",R296="Impacto"),(AC294-(+AC294*U296)),IF(R296="Probabilidad",AC295,""))),"")</f>
        <v/>
      </c>
      <c r="AD296" s="114" t="str">
        <f t="shared" si="115"/>
        <v/>
      </c>
      <c r="AE296" s="1272"/>
      <c r="AF296" s="154"/>
      <c r="AG296" s="155"/>
      <c r="AH296" s="233"/>
      <c r="AI296" s="233"/>
      <c r="AJ296" s="233"/>
      <c r="AK296" s="233"/>
      <c r="AL296" s="233"/>
      <c r="AM296" s="233"/>
      <c r="AN296" s="154"/>
      <c r="AO296" s="154"/>
      <c r="AP296" s="155"/>
      <c r="AQ296" s="163"/>
      <c r="AR296" s="155"/>
      <c r="AS296" s="233"/>
      <c r="AT296" s="233"/>
      <c r="AU296" s="233"/>
      <c r="AV296" s="233"/>
      <c r="AW296" s="233"/>
      <c r="AX296" s="233"/>
      <c r="AY296" s="154"/>
      <c r="AZ296" s="154"/>
      <c r="BA296" s="155"/>
      <c r="BB296" s="154"/>
      <c r="BC296" s="155"/>
      <c r="BD296" s="233"/>
      <c r="BE296" s="233"/>
      <c r="BF296" s="233"/>
      <c r="BG296" s="233"/>
      <c r="BH296" s="233"/>
      <c r="BI296" s="233"/>
      <c r="BJ296" s="154"/>
      <c r="BK296" s="154"/>
      <c r="BL296" s="155"/>
      <c r="BM296" s="184"/>
      <c r="BN296" s="224"/>
      <c r="BO296" s="146"/>
      <c r="BP296" s="184"/>
      <c r="BQ296" s="146"/>
      <c r="BR296" s="146"/>
      <c r="BS296" s="146"/>
      <c r="BT296" s="154"/>
      <c r="BU296" s="155"/>
      <c r="BV296" s="156"/>
      <c r="BW296" s="154"/>
      <c r="BX296" s="154"/>
      <c r="BY296" s="155"/>
      <c r="BZ296" s="155"/>
      <c r="CA296" s="155"/>
      <c r="CB296" s="155"/>
      <c r="CC296" s="154"/>
      <c r="CD296" s="155"/>
      <c r="CE296" s="156"/>
      <c r="CF296" s="154"/>
      <c r="CG296" s="154"/>
      <c r="CH296" s="155"/>
      <c r="CI296" s="155"/>
      <c r="CJ296" s="155"/>
      <c r="CK296" s="155"/>
      <c r="CL296" s="154"/>
      <c r="CM296" s="155"/>
      <c r="CN296" s="156"/>
      <c r="CO296" s="154"/>
      <c r="CP296" s="154"/>
      <c r="CQ296" s="155"/>
      <c r="CR296" s="155"/>
      <c r="CS296" s="155"/>
      <c r="CT296" s="155"/>
    </row>
    <row r="297" spans="1:100" s="148" customFormat="1" ht="24" customHeight="1">
      <c r="A297" s="1288"/>
      <c r="B297" s="1291"/>
      <c r="C297" s="1276"/>
      <c r="D297" s="1276"/>
      <c r="E297" s="1276"/>
      <c r="F297" s="1276"/>
      <c r="G297" s="1276"/>
      <c r="H297" s="1276"/>
      <c r="I297" s="1279" t="str">
        <f>IF(H297&lt;=0,"",IF(H297&lt;=2,"Muy Baja",IF(H297&lt;=24,"Baja",IF(H297&lt;=500,"Media",IF(H297&lt;=5000,"Alta","Muy Alta")))))</f>
        <v/>
      </c>
      <c r="J297" s="1282" t="str">
        <f>IF(I297="","",IF(I297="Muy Baja",0.2,IF(I297="Baja",0.4,IF(I297="Media",0.6,IF(I297="Alta",0.8,IF(I297="Muy Alta",1,))))))</f>
        <v/>
      </c>
      <c r="K297" s="1285"/>
      <c r="L297" s="388">
        <f>IF(NOT(ISERROR(MATCH(K297,'[3]Tabla Impacto'!$B$221:$B$223,0))),'[3]Tabla Impacto'!$F$223&amp;"Por favor no seleccionar los criterios de impacto(Afectación Económica o presupuestal y Pérdida Reputacional)",K297)</f>
        <v>0</v>
      </c>
      <c r="M297" s="1279" t="str">
        <f>IF(OR(K297='Tabla Impacto'!$C$11,K297='Tabla Impacto'!$D$11),"Leve",IF(OR(K297='Tabla Impacto'!$C$12,K297='Tabla Impacto'!$D$12),"Menor",IF(OR(K297='Tabla Impacto'!$C$13,K297='Tabla Impacto'!$D$13),"Moderado",IF(OR(K297='Tabla Impacto'!$C$14,K297='Tabla Impacto'!$D$14),"Mayor",IF(OR(K297='Tabla Impacto'!$C$15,K297='Tabla Impacto'!$D$15),"Catastrófico","")))))</f>
        <v/>
      </c>
      <c r="N297" s="1282" t="str">
        <f>IF(M297="","",IF(M297="Leve",0.2,IF(M297="Menor",0.4,IF(M297="Moderado",0.6,IF(M297="Mayor",0.8,IF(M297="Catastrófico",1,))))))</f>
        <v/>
      </c>
      <c r="O297" s="1279" t="str">
        <f>IF(OR(AND(I297="Muy Baja",M297="Leve"),AND(I297="Muy Baja",M297="Menor"),AND(I297="Baja",M297="Leve")),"Bajo",IF(OR(AND(I297="Muy baja",M297="Moderado"),AND(I297="Baja",M297="Menor"),AND(I297="Baja",M297="Moderado"),AND(I297="Media",M297="Leve"),AND(I297="Media",M297="Menor"),AND(I297="Media",M297="Moderado"),AND(I297="Alta",M297="Leve"),AND(I297="Alta",M297="Menor")),"Moderado",IF(OR(AND(I297="Muy Baja",M297="Mayor"),AND(I297="Baja",M297="Mayor"),AND(I297="Media",M297="Mayor"),AND(I297="Alta",M297="Moderado"),AND(I297="Alta",M297="Mayor"),AND(I297="Muy Alta",M297="Leve"),AND(I297="Muy Alta",M297="Menor"),AND(I297="Muy Alta",M297="Moderado"),AND(I297="Muy Alta",M297="Mayor")),"Alto",IF(OR(AND(I297="Muy Baja",M297="Catastrófico"),AND(I297="Baja",M297="Catastrófico"),AND(I297="Media",M297="Catastrófico"),AND(I297="Alta",M297="Catastrófico"),AND(I297="Muy Alta",M297="Catastrófico")),"Extremo",""))))</f>
        <v/>
      </c>
      <c r="P297" s="188"/>
      <c r="Q297" s="93"/>
      <c r="R297" s="139" t="str">
        <f t="shared" ref="R297:R302" si="122">IF(OR(S297="Preventivo",S297="Detectivo"),"Probabilidad",IF(S297="Correctivo","Impacto",""))</f>
        <v/>
      </c>
      <c r="S297" s="97"/>
      <c r="T297" s="97"/>
      <c r="U297" s="189" t="str">
        <f t="shared" ref="U297:U302" si="123">IF(AND(S297="Preventivo",T297="Automático"),"50%",IF(AND(S297="Preventivo",T297="Manual"),"40%",IF(AND(S297="Detectivo",T297="Automático"),"40%",IF(AND(S297="Detectivo",T297="Manual"),"30%",IF(AND(S297="Correctivo",T297="Automático"),"35%",IF(AND(S297="Correctivo",T297="Manual"),"25%",""))))))</f>
        <v/>
      </c>
      <c r="V297" s="97"/>
      <c r="W297" s="97"/>
      <c r="X297" s="97"/>
      <c r="Y297" s="140" t="str">
        <f>IFERROR(IF(R297="Probabilidad",(J297-(+J297*U297)),IF(R297="Impacto",J297,"")),"")</f>
        <v/>
      </c>
      <c r="Z297" s="113" t="str">
        <f t="shared" ref="Z297:Z302" si="124">IFERROR(IF(Y297="","",IF(Y297&lt;=0.2,"Muy Baja",IF(Y297&lt;=0.4,"Baja",IF(Y297&lt;=0.6,"Media",IF(Y297&lt;=0.8,"Alta","Muy Alta"))))),"")</f>
        <v/>
      </c>
      <c r="AA297" s="189" t="str">
        <f t="shared" ref="AA297:AA302" si="125">+Y297</f>
        <v/>
      </c>
      <c r="AB297" s="113" t="str">
        <f t="shared" ref="AB297:AB302" si="126">IFERROR(IF(AC297="","",IF(AC297&lt;=0.2,"Leve",IF(AC297&lt;=0.4,"Menor",IF(AC297&lt;=0.6,"Moderado",IF(AC297&lt;=0.8,"Mayor","Catastrófico"))))),"")</f>
        <v/>
      </c>
      <c r="AC297" s="189" t="str">
        <f>IFERROR(IF(R297="Impacto",(N297-(+N297*U297)),IF(R297="Probabilidad",N297,"")),"")</f>
        <v/>
      </c>
      <c r="AD297" s="113" t="str">
        <f t="shared" ref="AD297:AD302" si="127">IFERROR(IF(OR(AND(Z297="Muy Baja",AB297="Leve"),AND(Z297="Muy Baja",AB297="Menor"),AND(Z297="Baja",AB297="Leve")),"Bajo",IF(OR(AND(Z297="Muy baja",AB297="Moderado"),AND(Z297="Baja",AB297="Menor"),AND(Z297="Baja",AB297="Moderado"),AND(Z297="Media",AB297="Leve"),AND(Z297="Media",AB297="Menor"),AND(Z297="Media",AB297="Moderado"),AND(Z297="Alta",AB297="Leve"),AND(Z297="Alta",AB297="Menor")),"Moderado",IF(OR(AND(Z297="Muy Baja",AB297="Mayor"),AND(Z297="Baja",AB297="Mayor"),AND(Z297="Media",AB297="Mayor"),AND(Z297="Alta",AB297="Moderado"),AND(Z297="Alta",AB297="Mayor"),AND(Z297="Muy Alta",AB297="Leve"),AND(Z297="Muy Alta",AB297="Menor"),AND(Z297="Muy Alta",AB297="Moderado"),AND(Z297="Muy Alta",AB297="Mayor")),"Alto",IF(OR(AND(Z297="Muy Baja",AB297="Catastrófico"),AND(Z297="Baja",AB297="Catastrófico"),AND(Z297="Media",AB297="Catastrófico"),AND(Z297="Alta",AB297="Catastrófico"),AND(Z297="Muy Alta",AB297="Catastrófico")),"Extremo","")))),"")</f>
        <v/>
      </c>
      <c r="AE297" s="1270"/>
      <c r="AF297" s="141"/>
      <c r="AG297" s="142"/>
      <c r="AH297" s="233"/>
      <c r="AI297" s="233"/>
      <c r="AJ297" s="233"/>
      <c r="AK297" s="233"/>
      <c r="AL297" s="233"/>
      <c r="AM297" s="233"/>
      <c r="AN297" s="141"/>
      <c r="AO297" s="141"/>
      <c r="AP297" s="142"/>
      <c r="AQ297" s="681"/>
      <c r="AR297" s="142"/>
      <c r="AS297" s="233"/>
      <c r="AT297" s="233"/>
      <c r="AU297" s="233"/>
      <c r="AV297" s="233"/>
      <c r="AW297" s="233"/>
      <c r="AX297" s="233"/>
      <c r="AY297" s="141"/>
      <c r="AZ297" s="141"/>
      <c r="BA297" s="142"/>
      <c r="BB297" s="141"/>
      <c r="BC297" s="142"/>
      <c r="BD297" s="233"/>
      <c r="BE297" s="233"/>
      <c r="BF297" s="233"/>
      <c r="BG297" s="233"/>
      <c r="BH297" s="233"/>
      <c r="BI297" s="233"/>
      <c r="BJ297" s="141"/>
      <c r="BK297" s="141"/>
      <c r="BL297" s="142"/>
      <c r="BM297" s="184"/>
      <c r="BN297" s="224"/>
      <c r="BO297" s="146"/>
      <c r="BP297" s="184"/>
      <c r="BQ297" s="146"/>
      <c r="BR297" s="146"/>
      <c r="BS297" s="146"/>
      <c r="BT297" s="141"/>
      <c r="BU297" s="142"/>
      <c r="BV297" s="143"/>
      <c r="BW297" s="141"/>
      <c r="BX297" s="141"/>
      <c r="BY297" s="142"/>
      <c r="BZ297" s="142"/>
      <c r="CA297" s="142"/>
      <c r="CB297" s="142"/>
      <c r="CC297" s="141"/>
      <c r="CD297" s="142"/>
      <c r="CE297" s="143"/>
      <c r="CF297" s="141"/>
      <c r="CG297" s="141"/>
      <c r="CH297" s="142"/>
      <c r="CI297" s="142"/>
      <c r="CJ297" s="142"/>
      <c r="CK297" s="142"/>
      <c r="CL297" s="141"/>
      <c r="CM297" s="142"/>
      <c r="CN297" s="143"/>
      <c r="CO297" s="141"/>
      <c r="CP297" s="141"/>
      <c r="CQ297" s="142"/>
      <c r="CR297" s="142"/>
      <c r="CS297" s="142"/>
      <c r="CT297" s="142"/>
      <c r="CU297" s="147"/>
      <c r="CV297" s="147"/>
    </row>
    <row r="298" spans="1:100" s="148" customFormat="1" ht="24" customHeight="1">
      <c r="A298" s="1289"/>
      <c r="B298" s="1292"/>
      <c r="C298" s="1277"/>
      <c r="D298" s="1277"/>
      <c r="E298" s="1277"/>
      <c r="F298" s="1277"/>
      <c r="G298" s="1277"/>
      <c r="H298" s="1277"/>
      <c r="I298" s="1280"/>
      <c r="J298" s="1283"/>
      <c r="K298" s="1286"/>
      <c r="L298" s="388">
        <f>IF(NOT(ISERROR(MATCH(K298,_xlfn.ANCHORARRAY(F307),0))),J309&amp;"Por favor no seleccionar los criterios de impacto",K298)</f>
        <v>0</v>
      </c>
      <c r="M298" s="1280"/>
      <c r="N298" s="1283"/>
      <c r="O298" s="1280"/>
      <c r="P298" s="184"/>
      <c r="Q298" s="94"/>
      <c r="R298" s="139" t="str">
        <f t="shared" si="122"/>
        <v/>
      </c>
      <c r="S298" s="97"/>
      <c r="T298" s="97"/>
      <c r="U298" s="189" t="str">
        <f t="shared" si="123"/>
        <v/>
      </c>
      <c r="V298" s="97"/>
      <c r="W298" s="97"/>
      <c r="X298" s="97"/>
      <c r="Y298" s="140" t="str">
        <f>IFERROR(IF(AND(R297="Probabilidad",R298="Probabilidad"),(AA297-(+AA297*U298)),IF(R298="Probabilidad",(J297-(+J297*U298)),IF(R298="Impacto",AA297,""))),"")</f>
        <v/>
      </c>
      <c r="Z298" s="113" t="str">
        <f t="shared" si="124"/>
        <v/>
      </c>
      <c r="AA298" s="189" t="str">
        <f t="shared" si="125"/>
        <v/>
      </c>
      <c r="AB298" s="113" t="str">
        <f t="shared" si="126"/>
        <v/>
      </c>
      <c r="AC298" s="189" t="str">
        <f>IFERROR(IF(AND(R297="Impacto",R298="Impacto"),(AC297-(+AC297*U298)),IF(R298="Impacto",($N$141-(+$N$141*U298)),IF(R298="Probabilidad",AC297,""))),"")</f>
        <v/>
      </c>
      <c r="AD298" s="113" t="str">
        <f t="shared" si="127"/>
        <v/>
      </c>
      <c r="AE298" s="1271"/>
      <c r="AF298" s="154"/>
      <c r="AG298" s="155"/>
      <c r="AH298" s="233"/>
      <c r="AI298" s="233"/>
      <c r="AJ298" s="233"/>
      <c r="AK298" s="233"/>
      <c r="AL298" s="233"/>
      <c r="AM298" s="233"/>
      <c r="AN298" s="154"/>
      <c r="AO298" s="154"/>
      <c r="AP298" s="155"/>
      <c r="AQ298" s="163"/>
      <c r="AR298" s="155"/>
      <c r="AS298" s="233"/>
      <c r="AT298" s="233"/>
      <c r="AU298" s="233"/>
      <c r="AV298" s="233"/>
      <c r="AW298" s="233"/>
      <c r="AX298" s="233"/>
      <c r="AY298" s="154"/>
      <c r="AZ298" s="154"/>
      <c r="BA298" s="155"/>
      <c r="BB298" s="154"/>
      <c r="BC298" s="155"/>
      <c r="BD298" s="233"/>
      <c r="BE298" s="233"/>
      <c r="BF298" s="233"/>
      <c r="BG298" s="233"/>
      <c r="BH298" s="233"/>
      <c r="BI298" s="233"/>
      <c r="BJ298" s="154"/>
      <c r="BK298" s="154"/>
      <c r="BL298" s="155"/>
      <c r="BM298" s="184"/>
      <c r="BN298" s="224"/>
      <c r="BO298" s="146"/>
      <c r="BP298" s="184"/>
      <c r="BQ298" s="146"/>
      <c r="BR298" s="146"/>
      <c r="BS298" s="146"/>
      <c r="BT298" s="154"/>
      <c r="BU298" s="155"/>
      <c r="BV298" s="156"/>
      <c r="BW298" s="154"/>
      <c r="BX298" s="154"/>
      <c r="BY298" s="155"/>
      <c r="BZ298" s="155"/>
      <c r="CA298" s="155"/>
      <c r="CB298" s="155"/>
      <c r="CC298" s="154"/>
      <c r="CD298" s="155"/>
      <c r="CE298" s="156"/>
      <c r="CF298" s="154"/>
      <c r="CG298" s="154"/>
      <c r="CH298" s="155"/>
      <c r="CI298" s="155"/>
      <c r="CJ298" s="155"/>
      <c r="CK298" s="155"/>
      <c r="CL298" s="154"/>
      <c r="CM298" s="155"/>
      <c r="CN298" s="156"/>
      <c r="CO298" s="154"/>
      <c r="CP298" s="154"/>
      <c r="CQ298" s="155"/>
      <c r="CR298" s="155"/>
      <c r="CS298" s="155"/>
      <c r="CT298" s="155"/>
    </row>
    <row r="299" spans="1:100" s="148" customFormat="1" ht="24" customHeight="1">
      <c r="A299" s="1289"/>
      <c r="B299" s="1292"/>
      <c r="C299" s="1277"/>
      <c r="D299" s="1277"/>
      <c r="E299" s="1277"/>
      <c r="F299" s="1277"/>
      <c r="G299" s="1277"/>
      <c r="H299" s="1277"/>
      <c r="I299" s="1280"/>
      <c r="J299" s="1283"/>
      <c r="K299" s="1286"/>
      <c r="L299" s="388">
        <f>IF(NOT(ISERROR(MATCH(K299,_xlfn.ANCHORARRAY(F308),0))),J310&amp;"Por favor no seleccionar los criterios de impacto",K299)</f>
        <v>0</v>
      </c>
      <c r="M299" s="1280"/>
      <c r="N299" s="1283"/>
      <c r="O299" s="1280"/>
      <c r="P299" s="184"/>
      <c r="Q299" s="94"/>
      <c r="R299" s="139" t="str">
        <f t="shared" si="122"/>
        <v/>
      </c>
      <c r="S299" s="97"/>
      <c r="T299" s="97"/>
      <c r="U299" s="189" t="str">
        <f t="shared" si="123"/>
        <v/>
      </c>
      <c r="V299" s="97"/>
      <c r="W299" s="97"/>
      <c r="X299" s="97"/>
      <c r="Y299" s="140" t="str">
        <f>IFERROR(IF(AND(R298="Probabilidad",R299="Probabilidad"),(AA298-(+AA298*U299)),IF(R299="Probabilidad",(J298-(+J298*U299)),IF(R299="Impacto",AA298,""))),"")</f>
        <v/>
      </c>
      <c r="Z299" s="113" t="str">
        <f t="shared" si="124"/>
        <v/>
      </c>
      <c r="AA299" s="189" t="str">
        <f t="shared" si="125"/>
        <v/>
      </c>
      <c r="AB299" s="113" t="str">
        <f t="shared" si="126"/>
        <v/>
      </c>
      <c r="AC299" s="189" t="str">
        <f>IFERROR(IF(AND(R298="Impacto",R299="Impacto"),(AC298-(+AC298*U299)),IF(AND(R298="Probabilidad",R299="Impacto"),(AC297-(+AC297*U299)),IF(R299="Probabilidad",AC298,""))),"")</f>
        <v/>
      </c>
      <c r="AD299" s="113" t="str">
        <f t="shared" si="127"/>
        <v/>
      </c>
      <c r="AE299" s="1271"/>
      <c r="AF299" s="154"/>
      <c r="AG299" s="155"/>
      <c r="AH299" s="233"/>
      <c r="AI299" s="233"/>
      <c r="AJ299" s="233"/>
      <c r="AK299" s="233"/>
      <c r="AL299" s="233"/>
      <c r="AM299" s="233"/>
      <c r="AN299" s="154"/>
      <c r="AO299" s="154"/>
      <c r="AP299" s="155"/>
      <c r="AQ299" s="163"/>
      <c r="AR299" s="155"/>
      <c r="AS299" s="233"/>
      <c r="AT299" s="233"/>
      <c r="AU299" s="233"/>
      <c r="AV299" s="233"/>
      <c r="AW299" s="233"/>
      <c r="AX299" s="233"/>
      <c r="AY299" s="154"/>
      <c r="AZ299" s="154"/>
      <c r="BA299" s="155"/>
      <c r="BB299" s="154"/>
      <c r="BC299" s="155"/>
      <c r="BD299" s="233"/>
      <c r="BE299" s="233"/>
      <c r="BF299" s="233"/>
      <c r="BG299" s="233"/>
      <c r="BH299" s="233"/>
      <c r="BI299" s="233"/>
      <c r="BJ299" s="154"/>
      <c r="BK299" s="154"/>
      <c r="BL299" s="155"/>
      <c r="BM299" s="184"/>
      <c r="BN299" s="224"/>
      <c r="BO299" s="146"/>
      <c r="BP299" s="184"/>
      <c r="BQ299" s="146"/>
      <c r="BR299" s="146"/>
      <c r="BS299" s="146"/>
      <c r="BT299" s="154"/>
      <c r="BU299" s="155"/>
      <c r="BV299" s="156"/>
      <c r="BW299" s="154"/>
      <c r="BX299" s="154"/>
      <c r="BY299" s="155"/>
      <c r="BZ299" s="155"/>
      <c r="CA299" s="155"/>
      <c r="CB299" s="155"/>
      <c r="CC299" s="154"/>
      <c r="CD299" s="155"/>
      <c r="CE299" s="156"/>
      <c r="CF299" s="154"/>
      <c r="CG299" s="154"/>
      <c r="CH299" s="155"/>
      <c r="CI299" s="155"/>
      <c r="CJ299" s="155"/>
      <c r="CK299" s="155"/>
      <c r="CL299" s="154"/>
      <c r="CM299" s="155"/>
      <c r="CN299" s="156"/>
      <c r="CO299" s="154"/>
      <c r="CP299" s="154"/>
      <c r="CQ299" s="155"/>
      <c r="CR299" s="155"/>
      <c r="CS299" s="155"/>
      <c r="CT299" s="155"/>
    </row>
    <row r="300" spans="1:100" s="148" customFormat="1" ht="24" customHeight="1">
      <c r="A300" s="1289"/>
      <c r="B300" s="1292"/>
      <c r="C300" s="1277"/>
      <c r="D300" s="1277"/>
      <c r="E300" s="1277"/>
      <c r="F300" s="1277"/>
      <c r="G300" s="1277"/>
      <c r="H300" s="1277"/>
      <c r="I300" s="1280"/>
      <c r="J300" s="1283"/>
      <c r="K300" s="1286"/>
      <c r="L300" s="388">
        <f>IF(NOT(ISERROR(MATCH(K300,_xlfn.ANCHORARRAY(F309),0))),J311&amp;"Por favor no seleccionar los criterios de impacto",K300)</f>
        <v>0</v>
      </c>
      <c r="M300" s="1280"/>
      <c r="N300" s="1283"/>
      <c r="O300" s="1280"/>
      <c r="P300" s="184"/>
      <c r="Q300" s="94"/>
      <c r="R300" s="139" t="str">
        <f t="shared" si="122"/>
        <v/>
      </c>
      <c r="S300" s="97"/>
      <c r="T300" s="97"/>
      <c r="U300" s="189" t="str">
        <f t="shared" si="123"/>
        <v/>
      </c>
      <c r="V300" s="97"/>
      <c r="W300" s="97"/>
      <c r="X300" s="97"/>
      <c r="Y300" s="140" t="str">
        <f>IFERROR(IF(AND(R299="Probabilidad",R300="Probabilidad"),(AA299-(+AA299*U300)),IF(R300="Probabilidad",(J299-(+J299*U300)),IF(R300="Impacto",AA299,""))),"")</f>
        <v/>
      </c>
      <c r="Z300" s="113" t="str">
        <f t="shared" si="124"/>
        <v/>
      </c>
      <c r="AA300" s="189" t="str">
        <f t="shared" si="125"/>
        <v/>
      </c>
      <c r="AB300" s="113" t="str">
        <f t="shared" si="126"/>
        <v/>
      </c>
      <c r="AC300" s="189" t="str">
        <f>IFERROR(IF(AND(R299="Impacto",R300="Impacto"),(AC299-(+AC299*U300)),IF(AND(R299="Probabilidad",R300="Impacto"),(AC298-(+AC298*U300)),IF(R300="Probabilidad",AC299,""))),"")</f>
        <v/>
      </c>
      <c r="AD300" s="113" t="str">
        <f t="shared" si="127"/>
        <v/>
      </c>
      <c r="AE300" s="1271"/>
      <c r="AF300" s="154"/>
      <c r="AG300" s="155"/>
      <c r="AH300" s="233"/>
      <c r="AI300" s="233"/>
      <c r="AJ300" s="233"/>
      <c r="AK300" s="233"/>
      <c r="AL300" s="233"/>
      <c r="AM300" s="233"/>
      <c r="AN300" s="154"/>
      <c r="AO300" s="154"/>
      <c r="AP300" s="155"/>
      <c r="AQ300" s="163"/>
      <c r="AR300" s="155"/>
      <c r="AS300" s="233"/>
      <c r="AT300" s="233"/>
      <c r="AU300" s="233"/>
      <c r="AV300" s="233"/>
      <c r="AW300" s="233"/>
      <c r="AX300" s="233"/>
      <c r="AY300" s="154"/>
      <c r="AZ300" s="154"/>
      <c r="BA300" s="155"/>
      <c r="BB300" s="154"/>
      <c r="BC300" s="155"/>
      <c r="BD300" s="233"/>
      <c r="BE300" s="233"/>
      <c r="BF300" s="233"/>
      <c r="BG300" s="233"/>
      <c r="BH300" s="233"/>
      <c r="BI300" s="233"/>
      <c r="BJ300" s="154"/>
      <c r="BK300" s="154"/>
      <c r="BL300" s="155"/>
      <c r="BM300" s="184"/>
      <c r="BN300" s="224"/>
      <c r="BO300" s="146"/>
      <c r="BP300" s="184"/>
      <c r="BQ300" s="146"/>
      <c r="BR300" s="146"/>
      <c r="BS300" s="146"/>
      <c r="BT300" s="154"/>
      <c r="BU300" s="155"/>
      <c r="BV300" s="156"/>
      <c r="BW300" s="154"/>
      <c r="BX300" s="154"/>
      <c r="BY300" s="155"/>
      <c r="BZ300" s="155"/>
      <c r="CA300" s="155"/>
      <c r="CB300" s="155"/>
      <c r="CC300" s="154"/>
      <c r="CD300" s="155"/>
      <c r="CE300" s="156"/>
      <c r="CF300" s="154"/>
      <c r="CG300" s="154"/>
      <c r="CH300" s="155"/>
      <c r="CI300" s="155"/>
      <c r="CJ300" s="155"/>
      <c r="CK300" s="155"/>
      <c r="CL300" s="154"/>
      <c r="CM300" s="155"/>
      <c r="CN300" s="156"/>
      <c r="CO300" s="154"/>
      <c r="CP300" s="154"/>
      <c r="CQ300" s="155"/>
      <c r="CR300" s="155"/>
      <c r="CS300" s="155"/>
      <c r="CT300" s="155"/>
    </row>
    <row r="301" spans="1:100" s="148" customFormat="1" ht="24" customHeight="1">
      <c r="A301" s="1289"/>
      <c r="B301" s="1292"/>
      <c r="C301" s="1277"/>
      <c r="D301" s="1277"/>
      <c r="E301" s="1277"/>
      <c r="F301" s="1277"/>
      <c r="G301" s="1277"/>
      <c r="H301" s="1277"/>
      <c r="I301" s="1280"/>
      <c r="J301" s="1283"/>
      <c r="K301" s="1286"/>
      <c r="L301" s="388">
        <f>IF(NOT(ISERROR(MATCH(K301,_xlfn.ANCHORARRAY(F310),0))),J312&amp;"Por favor no seleccionar los criterios de impacto",K301)</f>
        <v>0</v>
      </c>
      <c r="M301" s="1280"/>
      <c r="N301" s="1283"/>
      <c r="O301" s="1280"/>
      <c r="P301" s="184"/>
      <c r="Q301" s="94"/>
      <c r="R301" s="139" t="str">
        <f t="shared" si="122"/>
        <v/>
      </c>
      <c r="S301" s="97"/>
      <c r="T301" s="97"/>
      <c r="U301" s="189" t="str">
        <f t="shared" si="123"/>
        <v/>
      </c>
      <c r="V301" s="97"/>
      <c r="W301" s="97"/>
      <c r="X301" s="97"/>
      <c r="Y301" s="140" t="str">
        <f>IFERROR(IF(AND(R300="Probabilidad",R301="Probabilidad"),(AA300-(+AA300*U301)),IF(R301="Probabilidad",(J300-(+J300*U301)),IF(R301="Impacto",AA300,""))),"")</f>
        <v/>
      </c>
      <c r="Z301" s="113" t="str">
        <f t="shared" si="124"/>
        <v/>
      </c>
      <c r="AA301" s="189" t="str">
        <f t="shared" si="125"/>
        <v/>
      </c>
      <c r="AB301" s="113" t="str">
        <f t="shared" si="126"/>
        <v/>
      </c>
      <c r="AC301" s="189" t="str">
        <f>IFERROR(IF(AND(R300="Impacto",R301="Impacto"),(AC300-(+AC300*U301)),IF(AND(R300="Probabilidad",R301="Impacto"),(AC299-(+AC299*U301)),IF(R301="Probabilidad",AC300,""))),"")</f>
        <v/>
      </c>
      <c r="AD301" s="113" t="str">
        <f t="shared" si="127"/>
        <v/>
      </c>
      <c r="AE301" s="1271"/>
      <c r="AF301" s="154"/>
      <c r="AG301" s="155"/>
      <c r="AH301" s="233"/>
      <c r="AI301" s="233"/>
      <c r="AJ301" s="233"/>
      <c r="AK301" s="233"/>
      <c r="AL301" s="233"/>
      <c r="AM301" s="233"/>
      <c r="AN301" s="154"/>
      <c r="AO301" s="154"/>
      <c r="AP301" s="155"/>
      <c r="AQ301" s="163"/>
      <c r="AR301" s="155"/>
      <c r="AS301" s="233"/>
      <c r="AT301" s="233"/>
      <c r="AU301" s="233"/>
      <c r="AV301" s="233"/>
      <c r="AW301" s="233"/>
      <c r="AX301" s="233"/>
      <c r="AY301" s="154"/>
      <c r="AZ301" s="154"/>
      <c r="BA301" s="155"/>
      <c r="BB301" s="154"/>
      <c r="BC301" s="155"/>
      <c r="BD301" s="233"/>
      <c r="BE301" s="233"/>
      <c r="BF301" s="233"/>
      <c r="BG301" s="233"/>
      <c r="BH301" s="233"/>
      <c r="BI301" s="233"/>
      <c r="BJ301" s="154"/>
      <c r="BK301" s="154"/>
      <c r="BL301" s="155"/>
      <c r="BM301" s="184"/>
      <c r="BN301" s="224"/>
      <c r="BO301" s="146"/>
      <c r="BP301" s="184"/>
      <c r="BQ301" s="146"/>
      <c r="BR301" s="146"/>
      <c r="BS301" s="146"/>
      <c r="BT301" s="154"/>
      <c r="BU301" s="155"/>
      <c r="BV301" s="156"/>
      <c r="BW301" s="154"/>
      <c r="BX301" s="154"/>
      <c r="BY301" s="155"/>
      <c r="BZ301" s="155"/>
      <c r="CA301" s="155"/>
      <c r="CB301" s="155"/>
      <c r="CC301" s="154"/>
      <c r="CD301" s="155"/>
      <c r="CE301" s="156"/>
      <c r="CF301" s="154"/>
      <c r="CG301" s="154"/>
      <c r="CH301" s="155"/>
      <c r="CI301" s="155"/>
      <c r="CJ301" s="155"/>
      <c r="CK301" s="155"/>
      <c r="CL301" s="154"/>
      <c r="CM301" s="155"/>
      <c r="CN301" s="156"/>
      <c r="CO301" s="154"/>
      <c r="CP301" s="154"/>
      <c r="CQ301" s="155"/>
      <c r="CR301" s="155"/>
      <c r="CS301" s="155"/>
      <c r="CT301" s="155"/>
    </row>
    <row r="302" spans="1:100" s="148" customFormat="1" ht="24" customHeight="1" thickBot="1">
      <c r="A302" s="1290"/>
      <c r="B302" s="1293"/>
      <c r="C302" s="1278"/>
      <c r="D302" s="1278"/>
      <c r="E302" s="1278"/>
      <c r="F302" s="1278"/>
      <c r="G302" s="1278"/>
      <c r="H302" s="1278"/>
      <c r="I302" s="1281"/>
      <c r="J302" s="1284"/>
      <c r="K302" s="1287"/>
      <c r="L302" s="389">
        <f>IF(NOT(ISERROR(MATCH(K302,_xlfn.ANCHORARRAY(F311),0))),J313&amp;"Por favor no seleccionar los criterios de impacto",K302)</f>
        <v>0</v>
      </c>
      <c r="M302" s="1281"/>
      <c r="N302" s="1284"/>
      <c r="O302" s="1281"/>
      <c r="P302" s="185"/>
      <c r="Q302" s="95"/>
      <c r="R302" s="153" t="str">
        <f t="shared" si="122"/>
        <v/>
      </c>
      <c r="S302" s="150"/>
      <c r="T302" s="150"/>
      <c r="U302" s="187" t="str">
        <f t="shared" si="123"/>
        <v/>
      </c>
      <c r="V302" s="150"/>
      <c r="W302" s="150"/>
      <c r="X302" s="150"/>
      <c r="Y302" s="151" t="str">
        <f>IFERROR(IF(AND(R301="Probabilidad",R302="Probabilidad"),(AA301-(+AA301*U302)),IF(R302="Probabilidad",(J301-(+J301*U302)),IF(R302="Impacto",AA301,""))),"")</f>
        <v/>
      </c>
      <c r="Z302" s="114" t="str">
        <f t="shared" si="124"/>
        <v/>
      </c>
      <c r="AA302" s="187" t="str">
        <f t="shared" si="125"/>
        <v/>
      </c>
      <c r="AB302" s="114" t="str">
        <f t="shared" si="126"/>
        <v/>
      </c>
      <c r="AC302" s="187" t="str">
        <f>IFERROR(IF(AND(R301="Impacto",R302="Impacto"),(AC301-(+AC301*U302)),IF(AND(R301="Probabilidad",R302="Impacto"),(AC300-(+AC300*U302)),IF(R302="Probabilidad",AC301,""))),"")</f>
        <v/>
      </c>
      <c r="AD302" s="114" t="str">
        <f t="shared" si="127"/>
        <v/>
      </c>
      <c r="AE302" s="1272"/>
      <c r="AF302" s="154"/>
      <c r="AG302" s="155"/>
      <c r="AH302" s="233"/>
      <c r="AI302" s="233"/>
      <c r="AJ302" s="233"/>
      <c r="AK302" s="233"/>
      <c r="AL302" s="233"/>
      <c r="AM302" s="233"/>
      <c r="AN302" s="154"/>
      <c r="AO302" s="154"/>
      <c r="AP302" s="155"/>
      <c r="AQ302" s="163"/>
      <c r="AR302" s="155"/>
      <c r="AS302" s="233"/>
      <c r="AT302" s="233"/>
      <c r="AU302" s="233"/>
      <c r="AV302" s="233"/>
      <c r="AW302" s="233"/>
      <c r="AX302" s="233"/>
      <c r="AY302" s="154"/>
      <c r="AZ302" s="154"/>
      <c r="BA302" s="155"/>
      <c r="BB302" s="154"/>
      <c r="BC302" s="155"/>
      <c r="BD302" s="233"/>
      <c r="BE302" s="233"/>
      <c r="BF302" s="233"/>
      <c r="BG302" s="233"/>
      <c r="BH302" s="233"/>
      <c r="BI302" s="233"/>
      <c r="BJ302" s="154"/>
      <c r="BK302" s="154"/>
      <c r="BL302" s="155"/>
      <c r="BM302" s="184"/>
      <c r="BN302" s="224"/>
      <c r="BO302" s="146"/>
      <c r="BP302" s="184"/>
      <c r="BQ302" s="146"/>
      <c r="BR302" s="146"/>
      <c r="BS302" s="146"/>
      <c r="BT302" s="154"/>
      <c r="BU302" s="155"/>
      <c r="BV302" s="156"/>
      <c r="BW302" s="154"/>
      <c r="BX302" s="154"/>
      <c r="BY302" s="155"/>
      <c r="BZ302" s="155"/>
      <c r="CA302" s="155"/>
      <c r="CB302" s="155"/>
      <c r="CC302" s="154"/>
      <c r="CD302" s="155"/>
      <c r="CE302" s="156"/>
      <c r="CF302" s="154"/>
      <c r="CG302" s="154"/>
      <c r="CH302" s="155"/>
      <c r="CI302" s="155"/>
      <c r="CJ302" s="155"/>
      <c r="CK302" s="155"/>
      <c r="CL302" s="154"/>
      <c r="CM302" s="155"/>
      <c r="CN302" s="156"/>
      <c r="CO302" s="154"/>
      <c r="CP302" s="154"/>
      <c r="CQ302" s="155"/>
      <c r="CR302" s="155"/>
      <c r="CS302" s="155"/>
      <c r="CT302" s="155"/>
    </row>
  </sheetData>
  <dataConsolidate/>
  <mergeCells count="859">
    <mergeCell ref="H219:H224"/>
    <mergeCell ref="I219:I224"/>
    <mergeCell ref="E285:E290"/>
    <mergeCell ref="L279:L284"/>
    <mergeCell ref="B285:B290"/>
    <mergeCell ref="AK213:AK215"/>
    <mergeCell ref="AK273:AK275"/>
    <mergeCell ref="M285:M290"/>
    <mergeCell ref="N285:N290"/>
    <mergeCell ref="O285:O290"/>
    <mergeCell ref="AE285:AE290"/>
    <mergeCell ref="N219:N224"/>
    <mergeCell ref="O219:O224"/>
    <mergeCell ref="AE219:AE224"/>
    <mergeCell ref="O231:O236"/>
    <mergeCell ref="AE231:AE236"/>
    <mergeCell ref="N225:N230"/>
    <mergeCell ref="O225:O230"/>
    <mergeCell ref="AE225:AE230"/>
    <mergeCell ref="G225:G230"/>
    <mergeCell ref="H225:H230"/>
    <mergeCell ref="I225:I230"/>
    <mergeCell ref="J219:J224"/>
    <mergeCell ref="K219:K224"/>
    <mergeCell ref="M219:M224"/>
    <mergeCell ref="G219:G224"/>
    <mergeCell ref="H297:H302"/>
    <mergeCell ref="I297:I302"/>
    <mergeCell ref="M297:M302"/>
    <mergeCell ref="N297:N302"/>
    <mergeCell ref="O297:O302"/>
    <mergeCell ref="AE297:AE302"/>
    <mergeCell ref="A279:A284"/>
    <mergeCell ref="B279:B284"/>
    <mergeCell ref="C279:C284"/>
    <mergeCell ref="D279:D284"/>
    <mergeCell ref="E279:E284"/>
    <mergeCell ref="F279:F284"/>
    <mergeCell ref="G279:G284"/>
    <mergeCell ref="H279:H284"/>
    <mergeCell ref="I279:I284"/>
    <mergeCell ref="J279:J284"/>
    <mergeCell ref="K279:K284"/>
    <mergeCell ref="M279:M284"/>
    <mergeCell ref="N279:N284"/>
    <mergeCell ref="O279:O284"/>
    <mergeCell ref="AE279:AE284"/>
    <mergeCell ref="A285:A290"/>
    <mergeCell ref="C285:C290"/>
    <mergeCell ref="D285:D290"/>
    <mergeCell ref="J297:J302"/>
    <mergeCell ref="K297:K302"/>
    <mergeCell ref="F285:F290"/>
    <mergeCell ref="G285:G290"/>
    <mergeCell ref="H285:H290"/>
    <mergeCell ref="I285:I290"/>
    <mergeCell ref="J285:J290"/>
    <mergeCell ref="K285:K290"/>
    <mergeCell ref="A291:A296"/>
    <mergeCell ref="B291:B296"/>
    <mergeCell ref="C291:C296"/>
    <mergeCell ref="D291:D296"/>
    <mergeCell ref="E291:E296"/>
    <mergeCell ref="F291:F296"/>
    <mergeCell ref="G291:G296"/>
    <mergeCell ref="H291:H296"/>
    <mergeCell ref="I291:I296"/>
    <mergeCell ref="A297:A302"/>
    <mergeCell ref="B297:B302"/>
    <mergeCell ref="C297:C302"/>
    <mergeCell ref="D297:D302"/>
    <mergeCell ref="E297:E302"/>
    <mergeCell ref="F297:F302"/>
    <mergeCell ref="G297:G302"/>
    <mergeCell ref="BW5:CB5"/>
    <mergeCell ref="BW6:CB6"/>
    <mergeCell ref="BW7:BY7"/>
    <mergeCell ref="BZ7:CB7"/>
    <mergeCell ref="W7:W8"/>
    <mergeCell ref="X7:X8"/>
    <mergeCell ref="AD6:AD8"/>
    <mergeCell ref="AE6:AE8"/>
    <mergeCell ref="AH7:AJ7"/>
    <mergeCell ref="AK7:AM7"/>
    <mergeCell ref="AF6:AM6"/>
    <mergeCell ref="AS7:AU7"/>
    <mergeCell ref="AV7:AX7"/>
    <mergeCell ref="AQ6:AX6"/>
    <mergeCell ref="AF7:AF8"/>
    <mergeCell ref="AG7:AG8"/>
    <mergeCell ref="AQ7:AQ8"/>
    <mergeCell ref="CF5:CK5"/>
    <mergeCell ref="CF6:CK6"/>
    <mergeCell ref="CF7:CH7"/>
    <mergeCell ref="CI7:CK7"/>
    <mergeCell ref="CO5:CT5"/>
    <mergeCell ref="CO6:CT6"/>
    <mergeCell ref="CO7:CQ7"/>
    <mergeCell ref="CR7:CT7"/>
    <mergeCell ref="CL6:CN6"/>
    <mergeCell ref="CE7:CE8"/>
    <mergeCell ref="AY5:BA5"/>
    <mergeCell ref="AY6:BA6"/>
    <mergeCell ref="AY7:BA7"/>
    <mergeCell ref="BJ5:BL5"/>
    <mergeCell ref="BJ6:BL6"/>
    <mergeCell ref="BJ7:BL7"/>
    <mergeCell ref="BS6:BS8"/>
    <mergeCell ref="BM5:BS5"/>
    <mergeCell ref="BD7:BF7"/>
    <mergeCell ref="BG7:BI7"/>
    <mergeCell ref="BB5:BI5"/>
    <mergeCell ref="BB6:BI6"/>
    <mergeCell ref="BV7:BV8"/>
    <mergeCell ref="BT7:BT8"/>
    <mergeCell ref="BU7:BU8"/>
    <mergeCell ref="BM6:BM8"/>
    <mergeCell ref="BP6:BP8"/>
    <mergeCell ref="BQ6:BQ8"/>
    <mergeCell ref="BB7:BB8"/>
    <mergeCell ref="BC7:BC8"/>
    <mergeCell ref="CN1:CT1"/>
    <mergeCell ref="CN2:CT2"/>
    <mergeCell ref="CN3:CT3"/>
    <mergeCell ref="C1:CM3"/>
    <mergeCell ref="D6:F7"/>
    <mergeCell ref="CL7:CL8"/>
    <mergeCell ref="CM7:CM8"/>
    <mergeCell ref="CN7:CN8"/>
    <mergeCell ref="BT5:BV5"/>
    <mergeCell ref="CC5:CE5"/>
    <mergeCell ref="CL5:CN5"/>
    <mergeCell ref="BT6:BV6"/>
    <mergeCell ref="CC6:CE6"/>
    <mergeCell ref="Y6:Y8"/>
    <mergeCell ref="Z6:Z8"/>
    <mergeCell ref="AA6:AA8"/>
    <mergeCell ref="AB6:AB8"/>
    <mergeCell ref="AC6:AC8"/>
    <mergeCell ref="S7:S8"/>
    <mergeCell ref="T7:T8"/>
    <mergeCell ref="U7:U8"/>
    <mergeCell ref="V7:V8"/>
    <mergeCell ref="CC7:CC8"/>
    <mergeCell ref="CD7:CD8"/>
    <mergeCell ref="A1:B3"/>
    <mergeCell ref="A5:G5"/>
    <mergeCell ref="H5:O5"/>
    <mergeCell ref="BN6:BN8"/>
    <mergeCell ref="BR6:BR8"/>
    <mergeCell ref="BO6:BO8"/>
    <mergeCell ref="A6:A8"/>
    <mergeCell ref="B6:B8"/>
    <mergeCell ref="C6:C8"/>
    <mergeCell ref="G6:G8"/>
    <mergeCell ref="H6:H8"/>
    <mergeCell ref="I6:I8"/>
    <mergeCell ref="J6:J8"/>
    <mergeCell ref="K6:K8"/>
    <mergeCell ref="L6:L8"/>
    <mergeCell ref="M6:M8"/>
    <mergeCell ref="N6:N8"/>
    <mergeCell ref="O6:O8"/>
    <mergeCell ref="P6:P8"/>
    <mergeCell ref="Q6:Q8"/>
    <mergeCell ref="R6:R8"/>
    <mergeCell ref="P5:X5"/>
    <mergeCell ref="Y5:AE5"/>
    <mergeCell ref="S6:X6"/>
    <mergeCell ref="AR7:AR8"/>
    <mergeCell ref="AN7:AP7"/>
    <mergeCell ref="F15:F20"/>
    <mergeCell ref="G15:G20"/>
    <mergeCell ref="A15:A20"/>
    <mergeCell ref="B15:B20"/>
    <mergeCell ref="C15:C20"/>
    <mergeCell ref="D15:D20"/>
    <mergeCell ref="E15:E20"/>
    <mergeCell ref="I9:I14"/>
    <mergeCell ref="J9:J14"/>
    <mergeCell ref="H15:H20"/>
    <mergeCell ref="I15:I20"/>
    <mergeCell ref="J15:J20"/>
    <mergeCell ref="A9:A14"/>
    <mergeCell ref="B9:B14"/>
    <mergeCell ref="C9:C14"/>
    <mergeCell ref="D9:D14"/>
    <mergeCell ref="E9:E14"/>
    <mergeCell ref="F9:F14"/>
    <mergeCell ref="G9:G14"/>
    <mergeCell ref="H9:H14"/>
    <mergeCell ref="AE27:AE32"/>
    <mergeCell ref="H21:H26"/>
    <mergeCell ref="L27:L32"/>
    <mergeCell ref="O9:O14"/>
    <mergeCell ref="AE21:AE26"/>
    <mergeCell ref="AE9:AE14"/>
    <mergeCell ref="I21:I26"/>
    <mergeCell ref="J21:J26"/>
    <mergeCell ref="K21:K26"/>
    <mergeCell ref="L21:L26"/>
    <mergeCell ref="M21:M26"/>
    <mergeCell ref="N21:N26"/>
    <mergeCell ref="O15:O20"/>
    <mergeCell ref="AE15:AE20"/>
    <mergeCell ref="L15:L20"/>
    <mergeCell ref="K9:K14"/>
    <mergeCell ref="L9:L14"/>
    <mergeCell ref="M9:M14"/>
    <mergeCell ref="N9:N14"/>
    <mergeCell ref="K15:K20"/>
    <mergeCell ref="M15:M20"/>
    <mergeCell ref="N15:N20"/>
    <mergeCell ref="F27:F32"/>
    <mergeCell ref="G27:G32"/>
    <mergeCell ref="A27:A32"/>
    <mergeCell ref="B27:B32"/>
    <mergeCell ref="C27:C32"/>
    <mergeCell ref="D27:D32"/>
    <mergeCell ref="E27:E32"/>
    <mergeCell ref="O21:O26"/>
    <mergeCell ref="A21:A26"/>
    <mergeCell ref="B21:B26"/>
    <mergeCell ref="C21:C26"/>
    <mergeCell ref="D21:D26"/>
    <mergeCell ref="E21:E26"/>
    <mergeCell ref="F21:F26"/>
    <mergeCell ref="G21:G26"/>
    <mergeCell ref="H27:H32"/>
    <mergeCell ref="I27:I32"/>
    <mergeCell ref="J27:J32"/>
    <mergeCell ref="K27:K32"/>
    <mergeCell ref="M27:M32"/>
    <mergeCell ref="N27:N32"/>
    <mergeCell ref="O27:O32"/>
    <mergeCell ref="AE33:AE38"/>
    <mergeCell ref="I33:I38"/>
    <mergeCell ref="J33:J38"/>
    <mergeCell ref="K33:K38"/>
    <mergeCell ref="L33:L38"/>
    <mergeCell ref="M33:M38"/>
    <mergeCell ref="N33:N38"/>
    <mergeCell ref="H39:H44"/>
    <mergeCell ref="I39:I44"/>
    <mergeCell ref="J39:J44"/>
    <mergeCell ref="K39:K44"/>
    <mergeCell ref="M39:M44"/>
    <mergeCell ref="N39:N44"/>
    <mergeCell ref="O39:O44"/>
    <mergeCell ref="AE39:AE44"/>
    <mergeCell ref="H33:H38"/>
    <mergeCell ref="L39:L44"/>
    <mergeCell ref="F39:F44"/>
    <mergeCell ref="G39:G44"/>
    <mergeCell ref="A39:A44"/>
    <mergeCell ref="B39:B44"/>
    <mergeCell ref="C39:C44"/>
    <mergeCell ref="D39:D44"/>
    <mergeCell ref="E39:E44"/>
    <mergeCell ref="O33:O38"/>
    <mergeCell ref="A33:A38"/>
    <mergeCell ref="B33:B38"/>
    <mergeCell ref="C33:C38"/>
    <mergeCell ref="D33:D38"/>
    <mergeCell ref="E33:E38"/>
    <mergeCell ref="F33:F38"/>
    <mergeCell ref="G33:G38"/>
    <mergeCell ref="I51:I56"/>
    <mergeCell ref="J51:J56"/>
    <mergeCell ref="K51:K56"/>
    <mergeCell ref="M51:M56"/>
    <mergeCell ref="N51:N56"/>
    <mergeCell ref="O51:O56"/>
    <mergeCell ref="AE51:AE56"/>
    <mergeCell ref="H45:H50"/>
    <mergeCell ref="L51:L56"/>
    <mergeCell ref="O45:O50"/>
    <mergeCell ref="A45:A50"/>
    <mergeCell ref="B45:B50"/>
    <mergeCell ref="C45:C50"/>
    <mergeCell ref="D45:D50"/>
    <mergeCell ref="E45:E50"/>
    <mergeCell ref="F45:F50"/>
    <mergeCell ref="G45:G50"/>
    <mergeCell ref="AE45:AE50"/>
    <mergeCell ref="I45:I50"/>
    <mergeCell ref="J45:J50"/>
    <mergeCell ref="K45:K50"/>
    <mergeCell ref="L45:L50"/>
    <mergeCell ref="M45:M50"/>
    <mergeCell ref="N45:N50"/>
    <mergeCell ref="A51:A56"/>
    <mergeCell ref="B51:B56"/>
    <mergeCell ref="C51:C56"/>
    <mergeCell ref="D51:D56"/>
    <mergeCell ref="E51:E56"/>
    <mergeCell ref="H51:H56"/>
    <mergeCell ref="B75:B80"/>
    <mergeCell ref="C75:C80"/>
    <mergeCell ref="D75:D80"/>
    <mergeCell ref="E75:E80"/>
    <mergeCell ref="F75:F80"/>
    <mergeCell ref="G75:G80"/>
    <mergeCell ref="H75:H80"/>
    <mergeCell ref="A63:A68"/>
    <mergeCell ref="C69:C74"/>
    <mergeCell ref="D69:D74"/>
    <mergeCell ref="E69:E74"/>
    <mergeCell ref="F69:F74"/>
    <mergeCell ref="G69:G74"/>
    <mergeCell ref="H69:H74"/>
    <mergeCell ref="A57:A62"/>
    <mergeCell ref="B57:B62"/>
    <mergeCell ref="A75:A80"/>
    <mergeCell ref="C135:C140"/>
    <mergeCell ref="D135:D140"/>
    <mergeCell ref="E135:E140"/>
    <mergeCell ref="F135:F140"/>
    <mergeCell ref="G135:G140"/>
    <mergeCell ref="H135:H140"/>
    <mergeCell ref="F51:F56"/>
    <mergeCell ref="G51:G56"/>
    <mergeCell ref="G57:G62"/>
    <mergeCell ref="H57:H62"/>
    <mergeCell ref="C99:C104"/>
    <mergeCell ref="D99:D104"/>
    <mergeCell ref="E99:E104"/>
    <mergeCell ref="F99:F104"/>
    <mergeCell ref="G99:G104"/>
    <mergeCell ref="H99:H104"/>
    <mergeCell ref="C123:C128"/>
    <mergeCell ref="G123:G128"/>
    <mergeCell ref="H123:H128"/>
    <mergeCell ref="AE141:AE146"/>
    <mergeCell ref="A141:A146"/>
    <mergeCell ref="B141:B146"/>
    <mergeCell ref="C141:C146"/>
    <mergeCell ref="D141:D146"/>
    <mergeCell ref="E141:E146"/>
    <mergeCell ref="O135:O140"/>
    <mergeCell ref="AE135:AE140"/>
    <mergeCell ref="I135:I140"/>
    <mergeCell ref="J135:J140"/>
    <mergeCell ref="K135:K140"/>
    <mergeCell ref="M135:M140"/>
    <mergeCell ref="N135:N140"/>
    <mergeCell ref="F141:F146"/>
    <mergeCell ref="G141:G146"/>
    <mergeCell ref="H141:H146"/>
    <mergeCell ref="I141:I146"/>
    <mergeCell ref="J141:J146"/>
    <mergeCell ref="K141:K146"/>
    <mergeCell ref="M141:M146"/>
    <mergeCell ref="N141:N146"/>
    <mergeCell ref="O141:O146"/>
    <mergeCell ref="A135:A140"/>
    <mergeCell ref="B135:B140"/>
    <mergeCell ref="I57:I62"/>
    <mergeCell ref="J57:J62"/>
    <mergeCell ref="K57:K62"/>
    <mergeCell ref="I69:I74"/>
    <mergeCell ref="J69:J74"/>
    <mergeCell ref="K69:K74"/>
    <mergeCell ref="K75:K80"/>
    <mergeCell ref="I75:I80"/>
    <mergeCell ref="J75:J80"/>
    <mergeCell ref="L57:L62"/>
    <mergeCell ref="M57:M62"/>
    <mergeCell ref="N57:N62"/>
    <mergeCell ref="O57:O62"/>
    <mergeCell ref="AE57:AE62"/>
    <mergeCell ref="A69:A74"/>
    <mergeCell ref="B69:B74"/>
    <mergeCell ref="D63:D68"/>
    <mergeCell ref="E63:E68"/>
    <mergeCell ref="F63:F68"/>
    <mergeCell ref="G63:G68"/>
    <mergeCell ref="H63:H68"/>
    <mergeCell ref="I63:I68"/>
    <mergeCell ref="J63:J68"/>
    <mergeCell ref="K63:K68"/>
    <mergeCell ref="L63:L68"/>
    <mergeCell ref="M63:M68"/>
    <mergeCell ref="N63:N68"/>
    <mergeCell ref="O63:O68"/>
    <mergeCell ref="AE63:AE68"/>
    <mergeCell ref="C57:C62"/>
    <mergeCell ref="D57:D62"/>
    <mergeCell ref="E57:E62"/>
    <mergeCell ref="F57:F62"/>
    <mergeCell ref="A81:A86"/>
    <mergeCell ref="B81:B86"/>
    <mergeCell ref="C81:C86"/>
    <mergeCell ref="D81:D86"/>
    <mergeCell ref="E81:E86"/>
    <mergeCell ref="F81:F86"/>
    <mergeCell ref="G81:G86"/>
    <mergeCell ref="H81:H86"/>
    <mergeCell ref="I81:I86"/>
    <mergeCell ref="J81:J86"/>
    <mergeCell ref="K81:K86"/>
    <mergeCell ref="L81:L86"/>
    <mergeCell ref="M81:M86"/>
    <mergeCell ref="N81:N86"/>
    <mergeCell ref="O81:O86"/>
    <mergeCell ref="AE81:AE86"/>
    <mergeCell ref="B63:B68"/>
    <mergeCell ref="C63:C68"/>
    <mergeCell ref="L75:L80"/>
    <mergeCell ref="M75:M80"/>
    <mergeCell ref="N75:N80"/>
    <mergeCell ref="O75:O80"/>
    <mergeCell ref="AE75:AE80"/>
    <mergeCell ref="L69:L74"/>
    <mergeCell ref="M69:M74"/>
    <mergeCell ref="N69:N74"/>
    <mergeCell ref="O69:O74"/>
    <mergeCell ref="AE69:AE74"/>
    <mergeCell ref="K87:K92"/>
    <mergeCell ref="L87:L92"/>
    <mergeCell ref="M87:M92"/>
    <mergeCell ref="N87:N92"/>
    <mergeCell ref="O87:O92"/>
    <mergeCell ref="AE87:AE92"/>
    <mergeCell ref="A93:A98"/>
    <mergeCell ref="B93:B98"/>
    <mergeCell ref="C93:C98"/>
    <mergeCell ref="D93:D98"/>
    <mergeCell ref="E93:E98"/>
    <mergeCell ref="F93:F98"/>
    <mergeCell ref="G93:G98"/>
    <mergeCell ref="H93:H98"/>
    <mergeCell ref="I93:I98"/>
    <mergeCell ref="J93:J98"/>
    <mergeCell ref="K93:K98"/>
    <mergeCell ref="L93:L98"/>
    <mergeCell ref="M93:M98"/>
    <mergeCell ref="N93:N98"/>
    <mergeCell ref="O93:O98"/>
    <mergeCell ref="AE93:AE98"/>
    <mergeCell ref="A87:A92"/>
    <mergeCell ref="B87:B92"/>
    <mergeCell ref="I99:I104"/>
    <mergeCell ref="J87:J92"/>
    <mergeCell ref="C87:C92"/>
    <mergeCell ref="D87:D92"/>
    <mergeCell ref="E87:E92"/>
    <mergeCell ref="F87:F92"/>
    <mergeCell ref="G87:G92"/>
    <mergeCell ref="H87:H92"/>
    <mergeCell ref="I87:I92"/>
    <mergeCell ref="J99:J104"/>
    <mergeCell ref="K99:K104"/>
    <mergeCell ref="L99:L104"/>
    <mergeCell ref="M99:M104"/>
    <mergeCell ref="N99:N104"/>
    <mergeCell ref="O99:O104"/>
    <mergeCell ref="AE99:AE104"/>
    <mergeCell ref="A105:A110"/>
    <mergeCell ref="B105:B110"/>
    <mergeCell ref="C105:C110"/>
    <mergeCell ref="D105:D110"/>
    <mergeCell ref="E105:E110"/>
    <mergeCell ref="F105:F110"/>
    <mergeCell ref="G105:G110"/>
    <mergeCell ref="H105:H110"/>
    <mergeCell ref="I105:I110"/>
    <mergeCell ref="J105:J110"/>
    <mergeCell ref="K105:K110"/>
    <mergeCell ref="L105:L110"/>
    <mergeCell ref="M105:M110"/>
    <mergeCell ref="N105:N110"/>
    <mergeCell ref="O105:O110"/>
    <mergeCell ref="AE105:AE110"/>
    <mergeCell ref="A99:A104"/>
    <mergeCell ref="B99:B104"/>
    <mergeCell ref="M111:M116"/>
    <mergeCell ref="N111:N116"/>
    <mergeCell ref="O111:O116"/>
    <mergeCell ref="AE111:AE116"/>
    <mergeCell ref="A117:A122"/>
    <mergeCell ref="B117:B122"/>
    <mergeCell ref="C117:C122"/>
    <mergeCell ref="D117:D122"/>
    <mergeCell ref="E117:E122"/>
    <mergeCell ref="F117:F122"/>
    <mergeCell ref="G117:G122"/>
    <mergeCell ref="H117:H122"/>
    <mergeCell ref="I117:I122"/>
    <mergeCell ref="J117:J122"/>
    <mergeCell ref="K117:K122"/>
    <mergeCell ref="L117:L122"/>
    <mergeCell ref="M117:M122"/>
    <mergeCell ref="N117:N122"/>
    <mergeCell ref="O117:O122"/>
    <mergeCell ref="AE117:AE122"/>
    <mergeCell ref="A111:A116"/>
    <mergeCell ref="B111:B116"/>
    <mergeCell ref="C111:C116"/>
    <mergeCell ref="D111:D116"/>
    <mergeCell ref="I123:I128"/>
    <mergeCell ref="J111:J116"/>
    <mergeCell ref="K111:K116"/>
    <mergeCell ref="L111:L116"/>
    <mergeCell ref="E111:E116"/>
    <mergeCell ref="F111:F116"/>
    <mergeCell ref="G111:G116"/>
    <mergeCell ref="H111:H116"/>
    <mergeCell ref="I111:I116"/>
    <mergeCell ref="J123:J128"/>
    <mergeCell ref="K123:K128"/>
    <mergeCell ref="M123:M128"/>
    <mergeCell ref="N123:N128"/>
    <mergeCell ref="O123:O128"/>
    <mergeCell ref="AE123:AE128"/>
    <mergeCell ref="A129:A134"/>
    <mergeCell ref="B129:B134"/>
    <mergeCell ref="C129:C134"/>
    <mergeCell ref="D129:D134"/>
    <mergeCell ref="E129:E134"/>
    <mergeCell ref="F129:F134"/>
    <mergeCell ref="G129:G134"/>
    <mergeCell ref="H129:H134"/>
    <mergeCell ref="I129:I134"/>
    <mergeCell ref="J129:J134"/>
    <mergeCell ref="K129:K134"/>
    <mergeCell ref="M129:M134"/>
    <mergeCell ref="N129:N134"/>
    <mergeCell ref="O129:O134"/>
    <mergeCell ref="AE129:AE134"/>
    <mergeCell ref="A123:A128"/>
    <mergeCell ref="B123:B128"/>
    <mergeCell ref="D123:D128"/>
    <mergeCell ref="E123:E128"/>
    <mergeCell ref="F123:F128"/>
    <mergeCell ref="N147:N152"/>
    <mergeCell ref="O147:O152"/>
    <mergeCell ref="AE147:AE152"/>
    <mergeCell ref="A153:A158"/>
    <mergeCell ref="B153:B158"/>
    <mergeCell ref="C153:C158"/>
    <mergeCell ref="D153:D158"/>
    <mergeCell ref="E153:E158"/>
    <mergeCell ref="F153:F158"/>
    <mergeCell ref="G153:G158"/>
    <mergeCell ref="H153:H158"/>
    <mergeCell ref="I153:I158"/>
    <mergeCell ref="J153:J158"/>
    <mergeCell ref="K153:K158"/>
    <mergeCell ref="M153:M158"/>
    <mergeCell ref="N153:N158"/>
    <mergeCell ref="O153:O158"/>
    <mergeCell ref="AE153:AE158"/>
    <mergeCell ref="A147:A152"/>
    <mergeCell ref="B147:B152"/>
    <mergeCell ref="C147:C152"/>
    <mergeCell ref="D147:D152"/>
    <mergeCell ref="E147:E152"/>
    <mergeCell ref="F147:F152"/>
    <mergeCell ref="G159:G164"/>
    <mergeCell ref="H159:H164"/>
    <mergeCell ref="I159:I164"/>
    <mergeCell ref="J147:J152"/>
    <mergeCell ref="K147:K152"/>
    <mergeCell ref="M147:M152"/>
    <mergeCell ref="G147:G152"/>
    <mergeCell ref="H147:H152"/>
    <mergeCell ref="I147:I152"/>
    <mergeCell ref="J159:J164"/>
    <mergeCell ref="K159:K164"/>
    <mergeCell ref="M159:M164"/>
    <mergeCell ref="N159:N164"/>
    <mergeCell ref="O159:O164"/>
    <mergeCell ref="AE159:AE164"/>
    <mergeCell ref="A165:A170"/>
    <mergeCell ref="B165:B170"/>
    <mergeCell ref="C165:C170"/>
    <mergeCell ref="D165:D170"/>
    <mergeCell ref="E165:E170"/>
    <mergeCell ref="F165:F170"/>
    <mergeCell ref="G165:G170"/>
    <mergeCell ref="H165:H170"/>
    <mergeCell ref="I165:I170"/>
    <mergeCell ref="J165:J170"/>
    <mergeCell ref="K165:K170"/>
    <mergeCell ref="M165:M170"/>
    <mergeCell ref="N165:N170"/>
    <mergeCell ref="O165:O170"/>
    <mergeCell ref="AE165:AE170"/>
    <mergeCell ref="A159:A164"/>
    <mergeCell ref="B159:B164"/>
    <mergeCell ref="C159:C164"/>
    <mergeCell ref="D159:D164"/>
    <mergeCell ref="E159:E164"/>
    <mergeCell ref="F159:F164"/>
    <mergeCell ref="N171:N176"/>
    <mergeCell ref="O171:O176"/>
    <mergeCell ref="AE171:AE176"/>
    <mergeCell ref="A177:A182"/>
    <mergeCell ref="B177:B182"/>
    <mergeCell ref="C177:C182"/>
    <mergeCell ref="D177:D182"/>
    <mergeCell ref="E177:E182"/>
    <mergeCell ref="F177:F182"/>
    <mergeCell ref="G177:G182"/>
    <mergeCell ref="H177:H182"/>
    <mergeCell ref="I177:I182"/>
    <mergeCell ref="J177:J182"/>
    <mergeCell ref="K177:K182"/>
    <mergeCell ref="M177:M182"/>
    <mergeCell ref="N177:N182"/>
    <mergeCell ref="O177:O182"/>
    <mergeCell ref="AE177:AE182"/>
    <mergeCell ref="A171:A176"/>
    <mergeCell ref="B171:B176"/>
    <mergeCell ref="C171:C176"/>
    <mergeCell ref="D171:D176"/>
    <mergeCell ref="E171:E176"/>
    <mergeCell ref="F171:F176"/>
    <mergeCell ref="G183:G188"/>
    <mergeCell ref="H183:H188"/>
    <mergeCell ref="I183:I188"/>
    <mergeCell ref="J171:J176"/>
    <mergeCell ref="K171:K176"/>
    <mergeCell ref="M171:M176"/>
    <mergeCell ref="G171:G176"/>
    <mergeCell ref="H171:H176"/>
    <mergeCell ref="I171:I176"/>
    <mergeCell ref="J183:J188"/>
    <mergeCell ref="K183:K188"/>
    <mergeCell ref="M183:M188"/>
    <mergeCell ref="N183:N188"/>
    <mergeCell ref="O183:O188"/>
    <mergeCell ref="AE183:AE188"/>
    <mergeCell ref="A189:A194"/>
    <mergeCell ref="B189:B194"/>
    <mergeCell ref="C189:C194"/>
    <mergeCell ref="D189:D194"/>
    <mergeCell ref="E189:E194"/>
    <mergeCell ref="F189:F194"/>
    <mergeCell ref="G189:G194"/>
    <mergeCell ref="H189:H194"/>
    <mergeCell ref="I189:I194"/>
    <mergeCell ref="J189:J194"/>
    <mergeCell ref="K189:K194"/>
    <mergeCell ref="M189:M194"/>
    <mergeCell ref="N189:N194"/>
    <mergeCell ref="O189:O194"/>
    <mergeCell ref="AE189:AE194"/>
    <mergeCell ref="A183:A188"/>
    <mergeCell ref="B183:B188"/>
    <mergeCell ref="C183:C188"/>
    <mergeCell ref="D183:D188"/>
    <mergeCell ref="E183:E188"/>
    <mergeCell ref="F183:F188"/>
    <mergeCell ref="N195:N200"/>
    <mergeCell ref="O195:O200"/>
    <mergeCell ref="AE195:AE200"/>
    <mergeCell ref="A201:A206"/>
    <mergeCell ref="B201:B206"/>
    <mergeCell ref="C201:C206"/>
    <mergeCell ref="D201:D206"/>
    <mergeCell ref="E201:E206"/>
    <mergeCell ref="F201:F206"/>
    <mergeCell ref="G201:G206"/>
    <mergeCell ref="H201:H206"/>
    <mergeCell ref="I201:I206"/>
    <mergeCell ref="J201:J206"/>
    <mergeCell ref="K201:K206"/>
    <mergeCell ref="M201:M206"/>
    <mergeCell ref="N201:N206"/>
    <mergeCell ref="O201:O206"/>
    <mergeCell ref="AE201:AE206"/>
    <mergeCell ref="A195:A200"/>
    <mergeCell ref="B195:B200"/>
    <mergeCell ref="C195:C200"/>
    <mergeCell ref="D195:D200"/>
    <mergeCell ref="E195:E200"/>
    <mergeCell ref="F195:F200"/>
    <mergeCell ref="G207:G212"/>
    <mergeCell ref="H207:H212"/>
    <mergeCell ref="I207:I212"/>
    <mergeCell ref="J195:J200"/>
    <mergeCell ref="K195:K200"/>
    <mergeCell ref="M195:M200"/>
    <mergeCell ref="G195:G200"/>
    <mergeCell ref="H195:H200"/>
    <mergeCell ref="I195:I200"/>
    <mergeCell ref="J207:J212"/>
    <mergeCell ref="K207:K212"/>
    <mergeCell ref="M207:M212"/>
    <mergeCell ref="N207:N212"/>
    <mergeCell ref="O207:O212"/>
    <mergeCell ref="AE207:AE212"/>
    <mergeCell ref="A213:A218"/>
    <mergeCell ref="B213:B218"/>
    <mergeCell ref="C213:C218"/>
    <mergeCell ref="D213:D218"/>
    <mergeCell ref="E213:E218"/>
    <mergeCell ref="F213:F218"/>
    <mergeCell ref="G213:G218"/>
    <mergeCell ref="H213:H218"/>
    <mergeCell ref="I213:I218"/>
    <mergeCell ref="J213:J218"/>
    <mergeCell ref="K213:K218"/>
    <mergeCell ref="M213:M218"/>
    <mergeCell ref="N213:N218"/>
    <mergeCell ref="O213:O218"/>
    <mergeCell ref="AE213:AE218"/>
    <mergeCell ref="A207:A212"/>
    <mergeCell ref="B207:B212"/>
    <mergeCell ref="C207:C212"/>
    <mergeCell ref="D207:D212"/>
    <mergeCell ref="E207:E212"/>
    <mergeCell ref="F207:F212"/>
    <mergeCell ref="A219:A224"/>
    <mergeCell ref="B219:B224"/>
    <mergeCell ref="C219:C224"/>
    <mergeCell ref="D219:D224"/>
    <mergeCell ref="E219:E224"/>
    <mergeCell ref="F219:F224"/>
    <mergeCell ref="A225:A230"/>
    <mergeCell ref="B225:B230"/>
    <mergeCell ref="C225:C230"/>
    <mergeCell ref="D225:D230"/>
    <mergeCell ref="E225:E230"/>
    <mergeCell ref="F225:F230"/>
    <mergeCell ref="J231:J236"/>
    <mergeCell ref="K231:K236"/>
    <mergeCell ref="M231:M236"/>
    <mergeCell ref="J225:J230"/>
    <mergeCell ref="K225:K230"/>
    <mergeCell ref="M225:M230"/>
    <mergeCell ref="O237:O242"/>
    <mergeCell ref="AE237:AE242"/>
    <mergeCell ref="A231:A236"/>
    <mergeCell ref="B231:B236"/>
    <mergeCell ref="C231:C236"/>
    <mergeCell ref="D231:D236"/>
    <mergeCell ref="E231:E236"/>
    <mergeCell ref="F231:F236"/>
    <mergeCell ref="G231:G236"/>
    <mergeCell ref="A237:A242"/>
    <mergeCell ref="B237:B242"/>
    <mergeCell ref="C237:C242"/>
    <mergeCell ref="D237:D242"/>
    <mergeCell ref="E237:E242"/>
    <mergeCell ref="F237:F242"/>
    <mergeCell ref="G237:G242"/>
    <mergeCell ref="H237:H242"/>
    <mergeCell ref="I237:I242"/>
    <mergeCell ref="H231:H236"/>
    <mergeCell ref="I231:I236"/>
    <mergeCell ref="A243:A248"/>
    <mergeCell ref="B243:B248"/>
    <mergeCell ref="C243:C248"/>
    <mergeCell ref="D243:D248"/>
    <mergeCell ref="E243:E248"/>
    <mergeCell ref="F243:F248"/>
    <mergeCell ref="G243:G248"/>
    <mergeCell ref="H243:H248"/>
    <mergeCell ref="I243:I248"/>
    <mergeCell ref="A249:A254"/>
    <mergeCell ref="B249:B254"/>
    <mergeCell ref="C249:C254"/>
    <mergeCell ref="D249:D254"/>
    <mergeCell ref="E249:E254"/>
    <mergeCell ref="F249:F254"/>
    <mergeCell ref="G249:G254"/>
    <mergeCell ref="H249:H254"/>
    <mergeCell ref="I249:I254"/>
    <mergeCell ref="AN5:AP5"/>
    <mergeCell ref="AN6:AP6"/>
    <mergeCell ref="AF5:AM5"/>
    <mergeCell ref="AE255:AE260"/>
    <mergeCell ref="J273:J278"/>
    <mergeCell ref="K273:K278"/>
    <mergeCell ref="M273:M278"/>
    <mergeCell ref="N273:N278"/>
    <mergeCell ref="O273:O278"/>
    <mergeCell ref="AE273:AE278"/>
    <mergeCell ref="J261:J266"/>
    <mergeCell ref="K261:K266"/>
    <mergeCell ref="M261:M266"/>
    <mergeCell ref="N261:N266"/>
    <mergeCell ref="O261:O266"/>
    <mergeCell ref="AE261:AE266"/>
    <mergeCell ref="N231:N236"/>
    <mergeCell ref="J237:J242"/>
    <mergeCell ref="K237:K242"/>
    <mergeCell ref="M237:M242"/>
    <mergeCell ref="N237:N242"/>
    <mergeCell ref="AL51:AL53"/>
    <mergeCell ref="N267:N272"/>
    <mergeCell ref="O267:O272"/>
    <mergeCell ref="AQ5:AX5"/>
    <mergeCell ref="J291:J296"/>
    <mergeCell ref="K291:K296"/>
    <mergeCell ref="M291:M296"/>
    <mergeCell ref="N291:N296"/>
    <mergeCell ref="O291:O296"/>
    <mergeCell ref="AE291:AE296"/>
    <mergeCell ref="J243:J248"/>
    <mergeCell ref="K243:K248"/>
    <mergeCell ref="M243:M248"/>
    <mergeCell ref="N243:N248"/>
    <mergeCell ref="O243:O248"/>
    <mergeCell ref="AE243:AE248"/>
    <mergeCell ref="J249:J254"/>
    <mergeCell ref="K249:K254"/>
    <mergeCell ref="M249:M254"/>
    <mergeCell ref="N249:N254"/>
    <mergeCell ref="O249:O254"/>
    <mergeCell ref="AE249:AE254"/>
    <mergeCell ref="J255:J260"/>
    <mergeCell ref="K255:K260"/>
    <mergeCell ref="M255:M260"/>
    <mergeCell ref="N255:N260"/>
    <mergeCell ref="O255:O260"/>
    <mergeCell ref="A255:A260"/>
    <mergeCell ref="B255:B260"/>
    <mergeCell ref="C255:C260"/>
    <mergeCell ref="D255:D260"/>
    <mergeCell ref="E255:E260"/>
    <mergeCell ref="F255:F260"/>
    <mergeCell ref="G255:G260"/>
    <mergeCell ref="H255:H260"/>
    <mergeCell ref="I255:I260"/>
    <mergeCell ref="I261:I266"/>
    <mergeCell ref="A273:A278"/>
    <mergeCell ref="B273:B278"/>
    <mergeCell ref="C273:C278"/>
    <mergeCell ref="D273:D278"/>
    <mergeCell ref="E273:E278"/>
    <mergeCell ref="F273:F278"/>
    <mergeCell ref="G273:G278"/>
    <mergeCell ref="H273:H278"/>
    <mergeCell ref="I273:I278"/>
    <mergeCell ref="A267:A272"/>
    <mergeCell ref="B267:B272"/>
    <mergeCell ref="C267:C272"/>
    <mergeCell ref="A261:A266"/>
    <mergeCell ref="B261:B266"/>
    <mergeCell ref="C261:C266"/>
    <mergeCell ref="D261:D266"/>
    <mergeCell ref="E261:E266"/>
    <mergeCell ref="F261:F266"/>
    <mergeCell ref="G261:G266"/>
    <mergeCell ref="H261:H266"/>
    <mergeCell ref="AE267:AE272"/>
    <mergeCell ref="D267:D272"/>
    <mergeCell ref="E267:E272"/>
    <mergeCell ref="F267:F272"/>
    <mergeCell ref="G267:G272"/>
    <mergeCell ref="H267:H272"/>
    <mergeCell ref="I267:I272"/>
    <mergeCell ref="J267:J272"/>
    <mergeCell ref="K267:K272"/>
    <mergeCell ref="M267:M272"/>
  </mergeCells>
  <conditionalFormatting sqref="I9">
    <cfRule type="cellIs" dxfId="742" priority="3173" operator="equal">
      <formula>"Muy Baja"</formula>
    </cfRule>
    <cfRule type="cellIs" dxfId="741" priority="3172" operator="equal">
      <formula>"Baja"</formula>
    </cfRule>
    <cfRule type="cellIs" dxfId="740" priority="3171" operator="equal">
      <formula>"Media"</formula>
    </cfRule>
    <cfRule type="cellIs" dxfId="739" priority="3170" operator="equal">
      <formula>"Alta"</formula>
    </cfRule>
    <cfRule type="cellIs" dxfId="738" priority="3169" operator="equal">
      <formula>"Muy Alta"</formula>
    </cfRule>
  </conditionalFormatting>
  <conditionalFormatting sqref="I15">
    <cfRule type="cellIs" dxfId="737" priority="2536" operator="equal">
      <formula>"Muy Baja"</formula>
    </cfRule>
    <cfRule type="cellIs" dxfId="736" priority="2535" operator="equal">
      <formula>"Baja"</formula>
    </cfRule>
    <cfRule type="cellIs" dxfId="735" priority="2534" operator="equal">
      <formula>"Media"</formula>
    </cfRule>
    <cfRule type="cellIs" dxfId="734" priority="2533" operator="equal">
      <formula>"Alta"</formula>
    </cfRule>
    <cfRule type="cellIs" dxfId="733" priority="2532" operator="equal">
      <formula>"Muy Alta"</formula>
    </cfRule>
  </conditionalFormatting>
  <conditionalFormatting sqref="I21">
    <cfRule type="cellIs" dxfId="732" priority="2531" operator="equal">
      <formula>"Muy Baja"</formula>
    </cfRule>
    <cfRule type="cellIs" dxfId="731" priority="2530" operator="equal">
      <formula>"Baja"</formula>
    </cfRule>
    <cfRule type="cellIs" dxfId="730" priority="2529" operator="equal">
      <formula>"Media"</formula>
    </cfRule>
    <cfRule type="cellIs" dxfId="729" priority="2528" operator="equal">
      <formula>"Alta"</formula>
    </cfRule>
    <cfRule type="cellIs" dxfId="728" priority="2527" operator="equal">
      <formula>"Muy Alta"</formula>
    </cfRule>
  </conditionalFormatting>
  <conditionalFormatting sqref="I27">
    <cfRule type="cellIs" dxfId="727" priority="2526" operator="equal">
      <formula>"Muy Baja"</formula>
    </cfRule>
    <cfRule type="cellIs" dxfId="726" priority="2525" operator="equal">
      <formula>"Baja"</formula>
    </cfRule>
    <cfRule type="cellIs" dxfId="725" priority="2524" operator="equal">
      <formula>"Media"</formula>
    </cfRule>
    <cfRule type="cellIs" dxfId="724" priority="2523" operator="equal">
      <formula>"Alta"</formula>
    </cfRule>
    <cfRule type="cellIs" dxfId="723" priority="2522" operator="equal">
      <formula>"Muy Alta"</formula>
    </cfRule>
  </conditionalFormatting>
  <conditionalFormatting sqref="I33">
    <cfRule type="cellIs" dxfId="722" priority="2521" operator="equal">
      <formula>"Muy Baja"</formula>
    </cfRule>
    <cfRule type="cellIs" dxfId="721" priority="2520" operator="equal">
      <formula>"Baja"</formula>
    </cfRule>
    <cfRule type="cellIs" dxfId="720" priority="2519" operator="equal">
      <formula>"Media"</formula>
    </cfRule>
    <cfRule type="cellIs" dxfId="719" priority="2518" operator="equal">
      <formula>"Alta"</formula>
    </cfRule>
    <cfRule type="cellIs" dxfId="718" priority="2517" operator="equal">
      <formula>"Muy Alta"</formula>
    </cfRule>
  </conditionalFormatting>
  <conditionalFormatting sqref="I39">
    <cfRule type="cellIs" dxfId="717" priority="2516" operator="equal">
      <formula>"Muy Baja"</formula>
    </cfRule>
    <cfRule type="cellIs" dxfId="716" priority="2515" operator="equal">
      <formula>"Baja"</formula>
    </cfRule>
    <cfRule type="cellIs" dxfId="715" priority="2514" operator="equal">
      <formula>"Media"</formula>
    </cfRule>
    <cfRule type="cellIs" dxfId="714" priority="2513" operator="equal">
      <formula>"Alta"</formula>
    </cfRule>
    <cfRule type="cellIs" dxfId="713" priority="2512" operator="equal">
      <formula>"Muy Alta"</formula>
    </cfRule>
  </conditionalFormatting>
  <conditionalFormatting sqref="I45">
    <cfRule type="cellIs" dxfId="712" priority="2511" operator="equal">
      <formula>"Muy Baja"</formula>
    </cfRule>
    <cfRule type="cellIs" dxfId="711" priority="2510" operator="equal">
      <formula>"Baja"</formula>
    </cfRule>
    <cfRule type="cellIs" dxfId="710" priority="2509" operator="equal">
      <formula>"Media"</formula>
    </cfRule>
    <cfRule type="cellIs" dxfId="709" priority="2508" operator="equal">
      <formula>"Alta"</formula>
    </cfRule>
    <cfRule type="cellIs" dxfId="708" priority="2507" operator="equal">
      <formula>"Muy Alta"</formula>
    </cfRule>
  </conditionalFormatting>
  <conditionalFormatting sqref="I51">
    <cfRule type="cellIs" dxfId="707" priority="2506" operator="equal">
      <formula>"Muy Baja"</formula>
    </cfRule>
    <cfRule type="cellIs" dxfId="706" priority="2505" operator="equal">
      <formula>"Baja"</formula>
    </cfRule>
    <cfRule type="cellIs" dxfId="705" priority="2504" operator="equal">
      <formula>"Media"</formula>
    </cfRule>
    <cfRule type="cellIs" dxfId="704" priority="2503" operator="equal">
      <formula>"Alta"</formula>
    </cfRule>
    <cfRule type="cellIs" dxfId="703" priority="2502" operator="equal">
      <formula>"Muy Alta"</formula>
    </cfRule>
  </conditionalFormatting>
  <conditionalFormatting sqref="I57">
    <cfRule type="cellIs" dxfId="702" priority="2393" operator="equal">
      <formula>"Muy Baja"</formula>
    </cfRule>
    <cfRule type="cellIs" dxfId="701" priority="2392" operator="equal">
      <formula>"Baja"</formula>
    </cfRule>
    <cfRule type="cellIs" dxfId="700" priority="2391" operator="equal">
      <formula>"Media"</formula>
    </cfRule>
    <cfRule type="cellIs" dxfId="699" priority="2390" operator="equal">
      <formula>"Alta"</formula>
    </cfRule>
    <cfRule type="cellIs" dxfId="698" priority="2389" operator="equal">
      <formula>"Muy Alta"</formula>
    </cfRule>
  </conditionalFormatting>
  <conditionalFormatting sqref="I63">
    <cfRule type="cellIs" dxfId="697" priority="2351" operator="equal">
      <formula>"Muy Baja"</formula>
    </cfRule>
    <cfRule type="cellIs" dxfId="696" priority="2350" operator="equal">
      <formula>"Baja"</formula>
    </cfRule>
    <cfRule type="cellIs" dxfId="695" priority="2349" operator="equal">
      <formula>"Media"</formula>
    </cfRule>
    <cfRule type="cellIs" dxfId="694" priority="2348" operator="equal">
      <formula>"Alta"</formula>
    </cfRule>
    <cfRule type="cellIs" dxfId="693" priority="2347" operator="equal">
      <formula>"Muy Alta"</formula>
    </cfRule>
  </conditionalFormatting>
  <conditionalFormatting sqref="I69 I75">
    <cfRule type="cellIs" dxfId="692" priority="2435" operator="equal">
      <formula>"Muy Baja"</formula>
    </cfRule>
    <cfRule type="cellIs" dxfId="691" priority="2434" operator="equal">
      <formula>"Baja"</formula>
    </cfRule>
    <cfRule type="cellIs" dxfId="690" priority="2433" operator="equal">
      <formula>"Media"</formula>
    </cfRule>
    <cfRule type="cellIs" dxfId="689" priority="2432" operator="equal">
      <formula>"Alta"</formula>
    </cfRule>
    <cfRule type="cellIs" dxfId="688" priority="2431" operator="equal">
      <formula>"Muy Alta"</formula>
    </cfRule>
  </conditionalFormatting>
  <conditionalFormatting sqref="I81">
    <cfRule type="cellIs" dxfId="687" priority="2309" operator="equal">
      <formula>"Muy Baja"</formula>
    </cfRule>
    <cfRule type="cellIs" dxfId="686" priority="2308" operator="equal">
      <formula>"Baja"</formula>
    </cfRule>
    <cfRule type="cellIs" dxfId="685" priority="2307" operator="equal">
      <formula>"Media"</formula>
    </cfRule>
    <cfRule type="cellIs" dxfId="684" priority="2306" operator="equal">
      <formula>"Alta"</formula>
    </cfRule>
    <cfRule type="cellIs" dxfId="683" priority="2305" operator="equal">
      <formula>"Muy Alta"</formula>
    </cfRule>
  </conditionalFormatting>
  <conditionalFormatting sqref="I87">
    <cfRule type="cellIs" dxfId="682" priority="2253" operator="equal">
      <formula>"Muy Baja"</formula>
    </cfRule>
    <cfRule type="cellIs" dxfId="681" priority="2252" operator="equal">
      <formula>"Baja"</formula>
    </cfRule>
    <cfRule type="cellIs" dxfId="680" priority="2251" operator="equal">
      <formula>"Media"</formula>
    </cfRule>
    <cfRule type="cellIs" dxfId="679" priority="2250" operator="equal">
      <formula>"Alta"</formula>
    </cfRule>
    <cfRule type="cellIs" dxfId="678" priority="2249" operator="equal">
      <formula>"Muy Alta"</formula>
    </cfRule>
  </conditionalFormatting>
  <conditionalFormatting sqref="I93">
    <cfRule type="cellIs" dxfId="677" priority="2049" operator="equal">
      <formula>"Muy Baja"</formula>
    </cfRule>
    <cfRule type="cellIs" dxfId="676" priority="2048" operator="equal">
      <formula>"Baja"</formula>
    </cfRule>
    <cfRule type="cellIs" dxfId="675" priority="2047" operator="equal">
      <formula>"Media"</formula>
    </cfRule>
    <cfRule type="cellIs" dxfId="674" priority="2046" operator="equal">
      <formula>"Alta"</formula>
    </cfRule>
    <cfRule type="cellIs" dxfId="673" priority="2045" operator="equal">
      <formula>"Muy Alta"</formula>
    </cfRule>
  </conditionalFormatting>
  <conditionalFormatting sqref="I99">
    <cfRule type="cellIs" dxfId="672" priority="1998" operator="equal">
      <formula>"Muy Baja"</formula>
    </cfRule>
    <cfRule type="cellIs" dxfId="671" priority="1997" operator="equal">
      <formula>"Baja"</formula>
    </cfRule>
    <cfRule type="cellIs" dxfId="670" priority="1996" operator="equal">
      <formula>"Media"</formula>
    </cfRule>
    <cfRule type="cellIs" dxfId="669" priority="1995" operator="equal">
      <formula>"Alta"</formula>
    </cfRule>
    <cfRule type="cellIs" dxfId="668" priority="1994" operator="equal">
      <formula>"Muy Alta"</formula>
    </cfRule>
  </conditionalFormatting>
  <conditionalFormatting sqref="I105">
    <cfRule type="cellIs" dxfId="667" priority="1947" operator="equal">
      <formula>"Muy Baja"</formula>
    </cfRule>
    <cfRule type="cellIs" dxfId="666" priority="1946" operator="equal">
      <formula>"Baja"</formula>
    </cfRule>
    <cfRule type="cellIs" dxfId="665" priority="1945" operator="equal">
      <formula>"Media"</formula>
    </cfRule>
    <cfRule type="cellIs" dxfId="664" priority="1944" operator="equal">
      <formula>"Alta"</formula>
    </cfRule>
    <cfRule type="cellIs" dxfId="663" priority="1943" operator="equal">
      <formula>"Muy Alta"</formula>
    </cfRule>
  </conditionalFormatting>
  <conditionalFormatting sqref="I111">
    <cfRule type="cellIs" dxfId="662" priority="1905" operator="equal">
      <formula>"Muy Baja"</formula>
    </cfRule>
    <cfRule type="cellIs" dxfId="661" priority="1904" operator="equal">
      <formula>"Baja"</formula>
    </cfRule>
    <cfRule type="cellIs" dxfId="660" priority="1903" operator="equal">
      <formula>"Media"</formula>
    </cfRule>
    <cfRule type="cellIs" dxfId="659" priority="1902" operator="equal">
      <formula>"Alta"</formula>
    </cfRule>
    <cfRule type="cellIs" dxfId="658" priority="1901" operator="equal">
      <formula>"Muy Alta"</formula>
    </cfRule>
  </conditionalFormatting>
  <conditionalFormatting sqref="I117">
    <cfRule type="cellIs" dxfId="657" priority="1863" operator="equal">
      <formula>"Muy Baja"</formula>
    </cfRule>
    <cfRule type="cellIs" dxfId="656" priority="1862" operator="equal">
      <formula>"Baja"</formula>
    </cfRule>
    <cfRule type="cellIs" dxfId="655" priority="1861" operator="equal">
      <formula>"Media"</formula>
    </cfRule>
    <cfRule type="cellIs" dxfId="654" priority="1860" operator="equal">
      <formula>"Alta"</formula>
    </cfRule>
    <cfRule type="cellIs" dxfId="653" priority="1859" operator="equal">
      <formula>"Muy Alta"</formula>
    </cfRule>
  </conditionalFormatting>
  <conditionalFormatting sqref="I123">
    <cfRule type="cellIs" dxfId="652" priority="1858" operator="equal">
      <formula>"Muy Baja"</formula>
    </cfRule>
    <cfRule type="cellIs" dxfId="651" priority="1857" operator="equal">
      <formula>"Baja"</formula>
    </cfRule>
    <cfRule type="cellIs" dxfId="650" priority="1856" operator="equal">
      <formula>"Media"</formula>
    </cfRule>
    <cfRule type="cellIs" dxfId="649" priority="1855" operator="equal">
      <formula>"Alta"</formula>
    </cfRule>
    <cfRule type="cellIs" dxfId="648" priority="1854" operator="equal">
      <formula>"Muy Alta"</formula>
    </cfRule>
  </conditionalFormatting>
  <conditionalFormatting sqref="I129">
    <cfRule type="cellIs" dxfId="647" priority="1792" operator="equal">
      <formula>"Muy Baja"</formula>
    </cfRule>
    <cfRule type="cellIs" dxfId="646" priority="1791" operator="equal">
      <formula>"Baja"</formula>
    </cfRule>
    <cfRule type="cellIs" dxfId="645" priority="1790" operator="equal">
      <formula>"Media"</formula>
    </cfRule>
    <cfRule type="cellIs" dxfId="644" priority="1789" operator="equal">
      <formula>"Alta"</formula>
    </cfRule>
    <cfRule type="cellIs" dxfId="643" priority="1788" operator="equal">
      <formula>"Muy Alta"</formula>
    </cfRule>
  </conditionalFormatting>
  <conditionalFormatting sqref="I135">
    <cfRule type="cellIs" dxfId="642" priority="1722" operator="equal">
      <formula>"Muy Baja"</formula>
    </cfRule>
    <cfRule type="cellIs" dxfId="641" priority="1721" operator="equal">
      <formula>"Baja"</formula>
    </cfRule>
    <cfRule type="cellIs" dxfId="640" priority="1720" operator="equal">
      <formula>"Media"</formula>
    </cfRule>
    <cfRule type="cellIs" dxfId="639" priority="1719" operator="equal">
      <formula>"Alta"</formula>
    </cfRule>
    <cfRule type="cellIs" dxfId="638" priority="1718" operator="equal">
      <formula>"Muy Alta"</formula>
    </cfRule>
  </conditionalFormatting>
  <conditionalFormatting sqref="I141">
    <cfRule type="cellIs" dxfId="637" priority="1428" operator="equal">
      <formula>"Muy Baja"</formula>
    </cfRule>
    <cfRule type="cellIs" dxfId="636" priority="1427" operator="equal">
      <formula>"Baja"</formula>
    </cfRule>
    <cfRule type="cellIs" dxfId="635" priority="1426" operator="equal">
      <formula>"Media"</formula>
    </cfRule>
    <cfRule type="cellIs" dxfId="634" priority="1425" operator="equal">
      <formula>"Alta"</formula>
    </cfRule>
    <cfRule type="cellIs" dxfId="633" priority="1424" operator="equal">
      <formula>"Muy Alta"</formula>
    </cfRule>
  </conditionalFormatting>
  <conditionalFormatting sqref="I147">
    <cfRule type="cellIs" dxfId="632" priority="1358" operator="equal">
      <formula>"Muy Baja"</formula>
    </cfRule>
    <cfRule type="cellIs" dxfId="631" priority="1357" operator="equal">
      <formula>"Baja"</formula>
    </cfRule>
    <cfRule type="cellIs" dxfId="630" priority="1356" operator="equal">
      <formula>"Media"</formula>
    </cfRule>
    <cfRule type="cellIs" dxfId="629" priority="1355" operator="equal">
      <formula>"Alta"</formula>
    </cfRule>
    <cfRule type="cellIs" dxfId="628" priority="1354" operator="equal">
      <formula>"Muy Alta"</formula>
    </cfRule>
  </conditionalFormatting>
  <conditionalFormatting sqref="I153">
    <cfRule type="cellIs" dxfId="627" priority="1285" operator="equal">
      <formula>"Alta"</formula>
    </cfRule>
    <cfRule type="cellIs" dxfId="626" priority="1284" operator="equal">
      <formula>"Muy Alta"</formula>
    </cfRule>
    <cfRule type="cellIs" dxfId="625" priority="1287" operator="equal">
      <formula>"Baja"</formula>
    </cfRule>
    <cfRule type="cellIs" dxfId="624" priority="1288" operator="equal">
      <formula>"Muy Baja"</formula>
    </cfRule>
    <cfRule type="cellIs" dxfId="623" priority="1286" operator="equal">
      <formula>"Media"</formula>
    </cfRule>
  </conditionalFormatting>
  <conditionalFormatting sqref="I159">
    <cfRule type="cellIs" dxfId="622" priority="1507" operator="equal">
      <formula>"Baja"</formula>
    </cfRule>
    <cfRule type="cellIs" dxfId="621" priority="1504" operator="equal">
      <formula>"Muy Alta"</formula>
    </cfRule>
    <cfRule type="cellIs" dxfId="620" priority="1506" operator="equal">
      <formula>"Media"</formula>
    </cfRule>
    <cfRule type="cellIs" dxfId="619" priority="1505" operator="equal">
      <formula>"Alta"</formula>
    </cfRule>
    <cfRule type="cellIs" dxfId="618" priority="1508" operator="equal">
      <formula>"Muy Baja"</formula>
    </cfRule>
  </conditionalFormatting>
  <conditionalFormatting sqref="I165">
    <cfRule type="cellIs" dxfId="617" priority="1451" operator="equal">
      <formula>"Baja"</formula>
    </cfRule>
    <cfRule type="cellIs" dxfId="616" priority="1450" operator="equal">
      <formula>"Media"</formula>
    </cfRule>
    <cfRule type="cellIs" dxfId="615" priority="1448" operator="equal">
      <formula>"Muy Alta"</formula>
    </cfRule>
    <cfRule type="cellIs" dxfId="614" priority="1449" operator="equal">
      <formula>"Alta"</formula>
    </cfRule>
    <cfRule type="cellIs" dxfId="613" priority="1452" operator="equal">
      <formula>"Muy Baja"</formula>
    </cfRule>
  </conditionalFormatting>
  <conditionalFormatting sqref="I171">
    <cfRule type="cellIs" dxfId="612" priority="1183" operator="equal">
      <formula>"Alta"</formula>
    </cfRule>
    <cfRule type="cellIs" dxfId="611" priority="1184" operator="equal">
      <formula>"Media"</formula>
    </cfRule>
    <cfRule type="cellIs" dxfId="610" priority="1185" operator="equal">
      <formula>"Baja"</formula>
    </cfRule>
    <cfRule type="cellIs" dxfId="609" priority="1182" operator="equal">
      <formula>"Muy Alta"</formula>
    </cfRule>
    <cfRule type="cellIs" dxfId="608" priority="1186" operator="equal">
      <formula>"Muy Baja"</formula>
    </cfRule>
  </conditionalFormatting>
  <conditionalFormatting sqref="I177">
    <cfRule type="cellIs" dxfId="607" priority="1129" operator="equal">
      <formula>"Baja"</formula>
    </cfRule>
    <cfRule type="cellIs" dxfId="606" priority="1126" operator="equal">
      <formula>"Muy Alta"</formula>
    </cfRule>
    <cfRule type="cellIs" dxfId="605" priority="1130" operator="equal">
      <formula>"Muy Baja"</formula>
    </cfRule>
    <cfRule type="cellIs" dxfId="604" priority="1127" operator="equal">
      <formula>"Alta"</formula>
    </cfRule>
    <cfRule type="cellIs" dxfId="603" priority="1128" operator="equal">
      <formula>"Media"</formula>
    </cfRule>
  </conditionalFormatting>
  <conditionalFormatting sqref="I183">
    <cfRule type="cellIs" dxfId="602" priority="1071" operator="equal">
      <formula>"Alta"</formula>
    </cfRule>
    <cfRule type="cellIs" dxfId="601" priority="1072" operator="equal">
      <formula>"Media"</formula>
    </cfRule>
    <cfRule type="cellIs" dxfId="600" priority="1073" operator="equal">
      <formula>"Baja"</formula>
    </cfRule>
    <cfRule type="cellIs" dxfId="599" priority="1074" operator="equal">
      <formula>"Muy Baja"</formula>
    </cfRule>
    <cfRule type="cellIs" dxfId="598" priority="1070" operator="equal">
      <formula>"Muy Alta"</formula>
    </cfRule>
  </conditionalFormatting>
  <conditionalFormatting sqref="I189">
    <cfRule type="cellIs" dxfId="597" priority="1018" operator="equal">
      <formula>"Muy Baja"</formula>
    </cfRule>
    <cfRule type="cellIs" dxfId="596" priority="1014" operator="equal">
      <formula>"Muy Alta"</formula>
    </cfRule>
    <cfRule type="cellIs" dxfId="595" priority="1015" operator="equal">
      <formula>"Alta"</formula>
    </cfRule>
    <cfRule type="cellIs" dxfId="594" priority="1016" operator="equal">
      <formula>"Media"</formula>
    </cfRule>
    <cfRule type="cellIs" dxfId="593" priority="1017" operator="equal">
      <formula>"Baja"</formula>
    </cfRule>
  </conditionalFormatting>
  <conditionalFormatting sqref="I195">
    <cfRule type="cellIs" dxfId="592" priority="961" operator="equal">
      <formula>"Baja"</formula>
    </cfRule>
    <cfRule type="cellIs" dxfId="591" priority="962" operator="equal">
      <formula>"Muy Baja"</formula>
    </cfRule>
    <cfRule type="cellIs" dxfId="590" priority="959" operator="equal">
      <formula>"Alta"</formula>
    </cfRule>
    <cfRule type="cellIs" dxfId="589" priority="960" operator="equal">
      <formula>"Media"</formula>
    </cfRule>
    <cfRule type="cellIs" dxfId="588" priority="958" operator="equal">
      <formula>"Muy Alta"</formula>
    </cfRule>
  </conditionalFormatting>
  <conditionalFormatting sqref="I201">
    <cfRule type="cellIs" dxfId="587" priority="902" operator="equal">
      <formula>"Muy Alta"</formula>
    </cfRule>
    <cfRule type="cellIs" dxfId="586" priority="903" operator="equal">
      <formula>"Alta"</formula>
    </cfRule>
    <cfRule type="cellIs" dxfId="585" priority="904" operator="equal">
      <formula>"Media"</formula>
    </cfRule>
    <cfRule type="cellIs" dxfId="584" priority="906" operator="equal">
      <formula>"Muy Baja"</formula>
    </cfRule>
    <cfRule type="cellIs" dxfId="583" priority="905" operator="equal">
      <formula>"Baja"</formula>
    </cfRule>
  </conditionalFormatting>
  <conditionalFormatting sqref="I207">
    <cfRule type="cellIs" dxfId="582" priority="849" operator="equal">
      <formula>"Baja"</formula>
    </cfRule>
    <cfRule type="cellIs" dxfId="581" priority="848" operator="equal">
      <formula>"Media"</formula>
    </cfRule>
    <cfRule type="cellIs" dxfId="580" priority="847" operator="equal">
      <formula>"Alta"</formula>
    </cfRule>
    <cfRule type="cellIs" dxfId="579" priority="846" operator="equal">
      <formula>"Muy Alta"</formula>
    </cfRule>
    <cfRule type="cellIs" dxfId="578" priority="850" operator="equal">
      <formula>"Muy Baja"</formula>
    </cfRule>
  </conditionalFormatting>
  <conditionalFormatting sqref="I213">
    <cfRule type="cellIs" dxfId="577" priority="794" operator="equal">
      <formula>"Muy Baja"</formula>
    </cfRule>
    <cfRule type="cellIs" dxfId="576" priority="793" operator="equal">
      <formula>"Baja"</formula>
    </cfRule>
    <cfRule type="cellIs" dxfId="575" priority="792" operator="equal">
      <formula>"Media"</formula>
    </cfRule>
    <cfRule type="cellIs" dxfId="574" priority="791" operator="equal">
      <formula>"Alta"</formula>
    </cfRule>
    <cfRule type="cellIs" dxfId="573" priority="790" operator="equal">
      <formula>"Muy Alta"</formula>
    </cfRule>
  </conditionalFormatting>
  <conditionalFormatting sqref="I219">
    <cfRule type="cellIs" dxfId="572" priority="738" operator="equal">
      <formula>"Muy Baja"</formula>
    </cfRule>
    <cfRule type="cellIs" dxfId="571" priority="737" operator="equal">
      <formula>"Baja"</formula>
    </cfRule>
    <cfRule type="cellIs" dxfId="570" priority="736" operator="equal">
      <formula>"Media"</formula>
    </cfRule>
    <cfRule type="cellIs" dxfId="569" priority="734" operator="equal">
      <formula>"Muy Alta"</formula>
    </cfRule>
    <cfRule type="cellIs" dxfId="568" priority="735" operator="equal">
      <formula>"Alta"</formula>
    </cfRule>
  </conditionalFormatting>
  <conditionalFormatting sqref="I225">
    <cfRule type="cellIs" dxfId="567" priority="679" operator="equal">
      <formula>"Alta"</formula>
    </cfRule>
    <cfRule type="cellIs" dxfId="566" priority="678" operator="equal">
      <formula>"Muy Alta"</formula>
    </cfRule>
    <cfRule type="cellIs" dxfId="565" priority="680" operator="equal">
      <formula>"Media"</formula>
    </cfRule>
    <cfRule type="cellIs" dxfId="564" priority="682" operator="equal">
      <formula>"Muy Baja"</formula>
    </cfRule>
    <cfRule type="cellIs" dxfId="563" priority="681" operator="equal">
      <formula>"Baja"</formula>
    </cfRule>
  </conditionalFormatting>
  <conditionalFormatting sqref="I231">
    <cfRule type="cellIs" dxfId="562" priority="626" operator="equal">
      <formula>"Muy Baja"</formula>
    </cfRule>
    <cfRule type="cellIs" dxfId="561" priority="623" operator="equal">
      <formula>"Alta"</formula>
    </cfRule>
    <cfRule type="cellIs" dxfId="560" priority="624" operator="equal">
      <formula>"Media"</formula>
    </cfRule>
    <cfRule type="cellIs" dxfId="559" priority="625" operator="equal">
      <formula>"Baja"</formula>
    </cfRule>
    <cfRule type="cellIs" dxfId="558" priority="622" operator="equal">
      <formula>"Muy Alta"</formula>
    </cfRule>
  </conditionalFormatting>
  <conditionalFormatting sqref="I237">
    <cfRule type="cellIs" dxfId="557" priority="569" operator="equal">
      <formula>"Baja"</formula>
    </cfRule>
    <cfRule type="cellIs" dxfId="556" priority="568" operator="equal">
      <formula>"Media"</formula>
    </cfRule>
    <cfRule type="cellIs" dxfId="555" priority="566" operator="equal">
      <formula>"Muy Alta"</formula>
    </cfRule>
    <cfRule type="cellIs" dxfId="554" priority="567" operator="equal">
      <formula>"Alta"</formula>
    </cfRule>
    <cfRule type="cellIs" dxfId="553" priority="570" operator="equal">
      <formula>"Muy Baja"</formula>
    </cfRule>
  </conditionalFormatting>
  <conditionalFormatting sqref="I243">
    <cfRule type="cellIs" dxfId="552" priority="513" operator="equal">
      <formula>"Baja"</formula>
    </cfRule>
    <cfRule type="cellIs" dxfId="551" priority="512" operator="equal">
      <formula>"Media"</formula>
    </cfRule>
    <cfRule type="cellIs" dxfId="550" priority="511" operator="equal">
      <formula>"Alta"</formula>
    </cfRule>
    <cfRule type="cellIs" dxfId="549" priority="510" operator="equal">
      <formula>"Muy Alta"</formula>
    </cfRule>
    <cfRule type="cellIs" dxfId="548" priority="514" operator="equal">
      <formula>"Muy Baja"</formula>
    </cfRule>
  </conditionalFormatting>
  <conditionalFormatting sqref="I249">
    <cfRule type="cellIs" dxfId="547" priority="454" operator="equal">
      <formula>"Muy Alta"</formula>
    </cfRule>
    <cfRule type="cellIs" dxfId="546" priority="456" operator="equal">
      <formula>"Media"</formula>
    </cfRule>
    <cfRule type="cellIs" dxfId="545" priority="457" operator="equal">
      <formula>"Baja"</formula>
    </cfRule>
    <cfRule type="cellIs" dxfId="544" priority="458" operator="equal">
      <formula>"Muy Baja"</formula>
    </cfRule>
    <cfRule type="cellIs" dxfId="543" priority="455" operator="equal">
      <formula>"Alta"</formula>
    </cfRule>
  </conditionalFormatting>
  <conditionalFormatting sqref="I255 I273 I291">
    <cfRule type="cellIs" dxfId="542" priority="399" operator="equal">
      <formula>"Alta"</formula>
    </cfRule>
    <cfRule type="cellIs" dxfId="541" priority="398" operator="equal">
      <formula>"Muy Alta"</formula>
    </cfRule>
    <cfRule type="cellIs" dxfId="540" priority="402" operator="equal">
      <formula>"Muy Baja"</formula>
    </cfRule>
    <cfRule type="cellIs" dxfId="539" priority="400" operator="equal">
      <formula>"Media"</formula>
    </cfRule>
    <cfRule type="cellIs" dxfId="538" priority="401" operator="equal">
      <formula>"Baja"</formula>
    </cfRule>
  </conditionalFormatting>
  <conditionalFormatting sqref="I261">
    <cfRule type="cellIs" dxfId="537" priority="286" operator="equal">
      <formula>"Muy Alta"</formula>
    </cfRule>
    <cfRule type="cellIs" dxfId="536" priority="289" operator="equal">
      <formula>"Baja"</formula>
    </cfRule>
    <cfRule type="cellIs" dxfId="535" priority="290" operator="equal">
      <formula>"Muy Baja"</formula>
    </cfRule>
    <cfRule type="cellIs" dxfId="534" priority="288" operator="equal">
      <formula>"Media"</formula>
    </cfRule>
    <cfRule type="cellIs" dxfId="533" priority="287" operator="equal">
      <formula>"Alta"</formula>
    </cfRule>
  </conditionalFormatting>
  <conditionalFormatting sqref="I267">
    <cfRule type="cellIs" dxfId="532" priority="232" operator="equal">
      <formula>"Media"</formula>
    </cfRule>
    <cfRule type="cellIs" dxfId="531" priority="233" operator="equal">
      <formula>"Baja"</formula>
    </cfRule>
    <cfRule type="cellIs" dxfId="530" priority="234" operator="equal">
      <formula>"Muy Baja"</formula>
    </cfRule>
    <cfRule type="cellIs" dxfId="529" priority="230" operator="equal">
      <formula>"Muy Alta"</formula>
    </cfRule>
    <cfRule type="cellIs" dxfId="528" priority="231" operator="equal">
      <formula>"Alta"</formula>
    </cfRule>
  </conditionalFormatting>
  <conditionalFormatting sqref="I279">
    <cfRule type="cellIs" dxfId="527" priority="8" operator="equal">
      <formula>"Media"</formula>
    </cfRule>
    <cfRule type="cellIs" dxfId="526" priority="9" operator="equal">
      <formula>"Baja"</formula>
    </cfRule>
    <cfRule type="cellIs" dxfId="525" priority="10" operator="equal">
      <formula>"Muy Baja"</formula>
    </cfRule>
    <cfRule type="cellIs" dxfId="524" priority="6" operator="equal">
      <formula>"Muy Alta"</formula>
    </cfRule>
    <cfRule type="cellIs" dxfId="523" priority="7" operator="equal">
      <formula>"Alta"</formula>
    </cfRule>
  </conditionalFormatting>
  <conditionalFormatting sqref="I285">
    <cfRule type="cellIs" dxfId="522" priority="63" operator="equal">
      <formula>"Alta"</formula>
    </cfRule>
    <cfRule type="cellIs" dxfId="521" priority="66" operator="equal">
      <formula>"Muy Baja"</formula>
    </cfRule>
    <cfRule type="cellIs" dxfId="520" priority="65" operator="equal">
      <formula>"Baja"</formula>
    </cfRule>
    <cfRule type="cellIs" dxfId="519" priority="62" operator="equal">
      <formula>"Muy Alta"</formula>
    </cfRule>
    <cfRule type="cellIs" dxfId="518" priority="64" operator="equal">
      <formula>"Media"</formula>
    </cfRule>
  </conditionalFormatting>
  <conditionalFormatting sqref="I297">
    <cfRule type="cellIs" dxfId="517" priority="177" operator="equal">
      <formula>"Baja"</formula>
    </cfRule>
    <cfRule type="cellIs" dxfId="516" priority="176" operator="equal">
      <formula>"Media"</formula>
    </cfRule>
    <cfRule type="cellIs" dxfId="515" priority="178" operator="equal">
      <formula>"Muy Baja"</formula>
    </cfRule>
    <cfRule type="cellIs" dxfId="514" priority="175" operator="equal">
      <formula>"Alta"</formula>
    </cfRule>
    <cfRule type="cellIs" dxfId="513" priority="174" operator="equal">
      <formula>"Muy Alta"</formula>
    </cfRule>
  </conditionalFormatting>
  <conditionalFormatting sqref="L9:L302">
    <cfRule type="containsText" dxfId="512" priority="2943" operator="containsText" text="❌">
      <formula>NOT(ISERROR(SEARCH("❌",L9)))</formula>
    </cfRule>
  </conditionalFormatting>
  <conditionalFormatting sqref="M9">
    <cfRule type="cellIs" dxfId="511" priority="3164" operator="equal">
      <formula>"Catastrófico"</formula>
    </cfRule>
    <cfRule type="cellIs" dxfId="510" priority="3165" operator="equal">
      <formula>"Mayor"</formula>
    </cfRule>
    <cfRule type="cellIs" dxfId="509" priority="3166" operator="equal">
      <formula>"Moderado"</formula>
    </cfRule>
    <cfRule type="cellIs" dxfId="508" priority="3168" operator="equal">
      <formula>"Leve"</formula>
    </cfRule>
    <cfRule type="cellIs" dxfId="507" priority="3167" operator="equal">
      <formula>"Menor"</formula>
    </cfRule>
  </conditionalFormatting>
  <conditionalFormatting sqref="M15 M21 M27 M33 M39 M45 M51 M87 M93 M99 M105">
    <cfRule type="cellIs" dxfId="506" priority="2490" operator="equal">
      <formula>"Menor"</formula>
    </cfRule>
    <cfRule type="cellIs" dxfId="505" priority="2487" operator="equal">
      <formula>"Catastrófico"</formula>
    </cfRule>
    <cfRule type="cellIs" dxfId="504" priority="2488" operator="equal">
      <formula>"Mayor"</formula>
    </cfRule>
    <cfRule type="cellIs" dxfId="503" priority="2491" operator="equal">
      <formula>"Leve"</formula>
    </cfRule>
    <cfRule type="cellIs" dxfId="502" priority="2489" operator="equal">
      <formula>"Moderado"</formula>
    </cfRule>
  </conditionalFormatting>
  <conditionalFormatting sqref="M57">
    <cfRule type="cellIs" dxfId="501" priority="2384" operator="equal">
      <formula>"Catastrófico"</formula>
    </cfRule>
    <cfRule type="cellIs" dxfId="500" priority="2386" operator="equal">
      <formula>"Moderado"</formula>
    </cfRule>
    <cfRule type="cellIs" dxfId="499" priority="2385" operator="equal">
      <formula>"Mayor"</formula>
    </cfRule>
    <cfRule type="cellIs" dxfId="498" priority="2388" operator="equal">
      <formula>"Leve"</formula>
    </cfRule>
    <cfRule type="cellIs" dxfId="497" priority="2387" operator="equal">
      <formula>"Menor"</formula>
    </cfRule>
  </conditionalFormatting>
  <conditionalFormatting sqref="M63">
    <cfRule type="cellIs" dxfId="496" priority="2342" operator="equal">
      <formula>"Catastrófico"</formula>
    </cfRule>
    <cfRule type="cellIs" dxfId="495" priority="2343" operator="equal">
      <formula>"Mayor"</formula>
    </cfRule>
    <cfRule type="cellIs" dxfId="494" priority="2346" operator="equal">
      <formula>"Leve"</formula>
    </cfRule>
    <cfRule type="cellIs" dxfId="493" priority="2345" operator="equal">
      <formula>"Menor"</formula>
    </cfRule>
    <cfRule type="cellIs" dxfId="492" priority="2344" operator="equal">
      <formula>"Moderado"</formula>
    </cfRule>
  </conditionalFormatting>
  <conditionalFormatting sqref="M69 M75">
    <cfRule type="cellIs" dxfId="491" priority="2427" operator="equal">
      <formula>"Mayor"</formula>
    </cfRule>
    <cfRule type="cellIs" dxfId="490" priority="2429" operator="equal">
      <formula>"Menor"</formula>
    </cfRule>
    <cfRule type="cellIs" dxfId="489" priority="2426" operator="equal">
      <formula>"Catastrófico"</formula>
    </cfRule>
    <cfRule type="cellIs" dxfId="488" priority="2428" operator="equal">
      <formula>"Moderado"</formula>
    </cfRule>
    <cfRule type="cellIs" dxfId="487" priority="2430" operator="equal">
      <formula>"Leve"</formula>
    </cfRule>
  </conditionalFormatting>
  <conditionalFormatting sqref="M81">
    <cfRule type="cellIs" dxfId="486" priority="2300" operator="equal">
      <formula>"Catastrófico"</formula>
    </cfRule>
    <cfRule type="cellIs" dxfId="485" priority="2303" operator="equal">
      <formula>"Menor"</formula>
    </cfRule>
    <cfRule type="cellIs" dxfId="484" priority="2304" operator="equal">
      <formula>"Leve"</formula>
    </cfRule>
    <cfRule type="cellIs" dxfId="483" priority="2302" operator="equal">
      <formula>"Moderado"</formula>
    </cfRule>
    <cfRule type="cellIs" dxfId="482" priority="2301" operator="equal">
      <formula>"Mayor"</formula>
    </cfRule>
  </conditionalFormatting>
  <conditionalFormatting sqref="M111">
    <cfRule type="cellIs" dxfId="481" priority="1939" operator="equal">
      <formula>"Mayor"</formula>
    </cfRule>
    <cfRule type="cellIs" dxfId="480" priority="1940" operator="equal">
      <formula>"Moderado"</formula>
    </cfRule>
    <cfRule type="cellIs" dxfId="479" priority="1938" operator="equal">
      <formula>"Catastrófico"</formula>
    </cfRule>
    <cfRule type="cellIs" dxfId="478" priority="1942" operator="equal">
      <formula>"Leve"</formula>
    </cfRule>
    <cfRule type="cellIs" dxfId="477" priority="1941" operator="equal">
      <formula>"Menor"</formula>
    </cfRule>
  </conditionalFormatting>
  <conditionalFormatting sqref="M117">
    <cfRule type="cellIs" dxfId="476" priority="1900" operator="equal">
      <formula>"Leve"</formula>
    </cfRule>
    <cfRule type="cellIs" dxfId="475" priority="1898" operator="equal">
      <formula>"Moderado"</formula>
    </cfRule>
    <cfRule type="cellIs" dxfId="474" priority="1897" operator="equal">
      <formula>"Mayor"</formula>
    </cfRule>
    <cfRule type="cellIs" dxfId="473" priority="1896" operator="equal">
      <formula>"Catastrófico"</formula>
    </cfRule>
    <cfRule type="cellIs" dxfId="472" priority="1899" operator="equal">
      <formula>"Menor"</formula>
    </cfRule>
  </conditionalFormatting>
  <conditionalFormatting sqref="M123">
    <cfRule type="cellIs" dxfId="471" priority="1849" operator="equal">
      <formula>"Catastrófico"</formula>
    </cfRule>
    <cfRule type="cellIs" dxfId="470" priority="1850" operator="equal">
      <formula>"Mayor"</formula>
    </cfRule>
    <cfRule type="cellIs" dxfId="469" priority="1851" operator="equal">
      <formula>"Moderado"</formula>
    </cfRule>
    <cfRule type="cellIs" dxfId="468" priority="1852" operator="equal">
      <formula>"Menor"</formula>
    </cfRule>
    <cfRule type="cellIs" dxfId="467" priority="1853" operator="equal">
      <formula>"Leve"</formula>
    </cfRule>
  </conditionalFormatting>
  <conditionalFormatting sqref="M129">
    <cfRule type="cellIs" dxfId="466" priority="1784" operator="equal">
      <formula>"Mayor"</formula>
    </cfRule>
    <cfRule type="cellIs" dxfId="465" priority="1787" operator="equal">
      <formula>"Leve"</formula>
    </cfRule>
    <cfRule type="cellIs" dxfId="464" priority="1785" operator="equal">
      <formula>"Moderado"</formula>
    </cfRule>
    <cfRule type="cellIs" dxfId="463" priority="1786" operator="equal">
      <formula>"Menor"</formula>
    </cfRule>
    <cfRule type="cellIs" dxfId="462" priority="1783" operator="equal">
      <formula>"Catastrófico"</formula>
    </cfRule>
  </conditionalFormatting>
  <conditionalFormatting sqref="M135">
    <cfRule type="cellIs" dxfId="461" priority="1717" operator="equal">
      <formula>"Leve"</formula>
    </cfRule>
    <cfRule type="cellIs" dxfId="460" priority="1716" operator="equal">
      <formula>"Menor"</formula>
    </cfRule>
    <cfRule type="cellIs" dxfId="459" priority="1715" operator="equal">
      <formula>"Moderado"</formula>
    </cfRule>
    <cfRule type="cellIs" dxfId="458" priority="1714" operator="equal">
      <formula>"Mayor"</formula>
    </cfRule>
    <cfRule type="cellIs" dxfId="457" priority="1713" operator="equal">
      <formula>"Catastrófico"</formula>
    </cfRule>
  </conditionalFormatting>
  <conditionalFormatting sqref="M141">
    <cfRule type="cellIs" dxfId="456" priority="1419" operator="equal">
      <formula>"Catastrófico"</formula>
    </cfRule>
    <cfRule type="cellIs" dxfId="455" priority="1420" operator="equal">
      <formula>"Mayor"</formula>
    </cfRule>
    <cfRule type="cellIs" dxfId="454" priority="1421" operator="equal">
      <formula>"Moderado"</formula>
    </cfRule>
    <cfRule type="cellIs" dxfId="453" priority="1422" operator="equal">
      <formula>"Menor"</formula>
    </cfRule>
    <cfRule type="cellIs" dxfId="452" priority="1423" operator="equal">
      <formula>"Leve"</formula>
    </cfRule>
  </conditionalFormatting>
  <conditionalFormatting sqref="M147">
    <cfRule type="cellIs" dxfId="451" priority="1349" operator="equal">
      <formula>"Catastrófico"</formula>
    </cfRule>
    <cfRule type="cellIs" dxfId="450" priority="1353" operator="equal">
      <formula>"Leve"</formula>
    </cfRule>
    <cfRule type="cellIs" dxfId="449" priority="1352" operator="equal">
      <formula>"Menor"</formula>
    </cfRule>
    <cfRule type="cellIs" dxfId="448" priority="1350" operator="equal">
      <formula>"Mayor"</formula>
    </cfRule>
    <cfRule type="cellIs" dxfId="447" priority="1351" operator="equal">
      <formula>"Moderado"</formula>
    </cfRule>
  </conditionalFormatting>
  <conditionalFormatting sqref="M153">
    <cfRule type="cellIs" dxfId="446" priority="1280" operator="equal">
      <formula>"Mayor"</formula>
    </cfRule>
    <cfRule type="cellIs" dxfId="445" priority="1282" operator="equal">
      <formula>"Menor"</formula>
    </cfRule>
    <cfRule type="cellIs" dxfId="444" priority="1279" operator="equal">
      <formula>"Catastrófico"</formula>
    </cfRule>
    <cfRule type="cellIs" dxfId="443" priority="1283" operator="equal">
      <formula>"Leve"</formula>
    </cfRule>
    <cfRule type="cellIs" dxfId="442" priority="1281" operator="equal">
      <formula>"Moderado"</formula>
    </cfRule>
  </conditionalFormatting>
  <conditionalFormatting sqref="M159">
    <cfRule type="cellIs" dxfId="441" priority="1500" operator="equal">
      <formula>"Mayor"</formula>
    </cfRule>
    <cfRule type="cellIs" dxfId="440" priority="1503" operator="equal">
      <formula>"Leve"</formula>
    </cfRule>
    <cfRule type="cellIs" dxfId="439" priority="1501" operator="equal">
      <formula>"Moderado"</formula>
    </cfRule>
    <cfRule type="cellIs" dxfId="438" priority="1502" operator="equal">
      <formula>"Menor"</formula>
    </cfRule>
    <cfRule type="cellIs" dxfId="437" priority="1499" operator="equal">
      <formula>"Catastrófico"</formula>
    </cfRule>
  </conditionalFormatting>
  <conditionalFormatting sqref="M165">
    <cfRule type="cellIs" dxfId="436" priority="1443" operator="equal">
      <formula>"Catastrófico"</formula>
    </cfRule>
    <cfRule type="cellIs" dxfId="435" priority="1444" operator="equal">
      <formula>"Mayor"</formula>
    </cfRule>
    <cfRule type="cellIs" dxfId="434" priority="1445" operator="equal">
      <formula>"Moderado"</formula>
    </cfRule>
    <cfRule type="cellIs" dxfId="433" priority="1446" operator="equal">
      <formula>"Menor"</formula>
    </cfRule>
    <cfRule type="cellIs" dxfId="432" priority="1447" operator="equal">
      <formula>"Leve"</formula>
    </cfRule>
  </conditionalFormatting>
  <conditionalFormatting sqref="M171">
    <cfRule type="cellIs" dxfId="431" priority="1177" operator="equal">
      <formula>"Catastrófico"</formula>
    </cfRule>
    <cfRule type="cellIs" dxfId="430" priority="1181" operator="equal">
      <formula>"Leve"</formula>
    </cfRule>
    <cfRule type="cellIs" dxfId="429" priority="1180" operator="equal">
      <formula>"Menor"</formula>
    </cfRule>
    <cfRule type="cellIs" dxfId="428" priority="1179" operator="equal">
      <formula>"Moderado"</formula>
    </cfRule>
    <cfRule type="cellIs" dxfId="427" priority="1178" operator="equal">
      <formula>"Mayor"</formula>
    </cfRule>
  </conditionalFormatting>
  <conditionalFormatting sqref="M177">
    <cfRule type="cellIs" dxfId="426" priority="1123" operator="equal">
      <formula>"Moderado"</formula>
    </cfRule>
    <cfRule type="cellIs" dxfId="425" priority="1124" operator="equal">
      <formula>"Menor"</formula>
    </cfRule>
    <cfRule type="cellIs" dxfId="424" priority="1125" operator="equal">
      <formula>"Leve"</formula>
    </cfRule>
    <cfRule type="cellIs" dxfId="423" priority="1122" operator="equal">
      <formula>"Mayor"</formula>
    </cfRule>
    <cfRule type="cellIs" dxfId="422" priority="1121" operator="equal">
      <formula>"Catastrófico"</formula>
    </cfRule>
  </conditionalFormatting>
  <conditionalFormatting sqref="M183">
    <cfRule type="cellIs" dxfId="421" priority="1069" operator="equal">
      <formula>"Leve"</formula>
    </cfRule>
    <cfRule type="cellIs" dxfId="420" priority="1068" operator="equal">
      <formula>"Menor"</formula>
    </cfRule>
    <cfRule type="cellIs" dxfId="419" priority="1065" operator="equal">
      <formula>"Catastrófico"</formula>
    </cfRule>
    <cfRule type="cellIs" dxfId="418" priority="1066" operator="equal">
      <formula>"Mayor"</formula>
    </cfRule>
    <cfRule type="cellIs" dxfId="417" priority="1067" operator="equal">
      <formula>"Moderado"</formula>
    </cfRule>
  </conditionalFormatting>
  <conditionalFormatting sqref="M189">
    <cfRule type="cellIs" dxfId="416" priority="1013" operator="equal">
      <formula>"Leve"</formula>
    </cfRule>
    <cfRule type="cellIs" dxfId="415" priority="1012" operator="equal">
      <formula>"Menor"</formula>
    </cfRule>
    <cfRule type="cellIs" dxfId="414" priority="1011" operator="equal">
      <formula>"Moderado"</formula>
    </cfRule>
    <cfRule type="cellIs" dxfId="413" priority="1010" operator="equal">
      <formula>"Mayor"</formula>
    </cfRule>
    <cfRule type="cellIs" dxfId="412" priority="1009" operator="equal">
      <formula>"Catastrófico"</formula>
    </cfRule>
  </conditionalFormatting>
  <conditionalFormatting sqref="M195">
    <cfRule type="cellIs" dxfId="411" priority="956" operator="equal">
      <formula>"Menor"</formula>
    </cfRule>
    <cfRule type="cellIs" dxfId="410" priority="955" operator="equal">
      <formula>"Moderado"</formula>
    </cfRule>
    <cfRule type="cellIs" dxfId="409" priority="954" operator="equal">
      <formula>"Mayor"</formula>
    </cfRule>
    <cfRule type="cellIs" dxfId="408" priority="953" operator="equal">
      <formula>"Catastrófico"</formula>
    </cfRule>
    <cfRule type="cellIs" dxfId="407" priority="957" operator="equal">
      <formula>"Leve"</formula>
    </cfRule>
  </conditionalFormatting>
  <conditionalFormatting sqref="M201">
    <cfRule type="cellIs" dxfId="406" priority="901" operator="equal">
      <formula>"Leve"</formula>
    </cfRule>
    <cfRule type="cellIs" dxfId="405" priority="899" operator="equal">
      <formula>"Moderado"</formula>
    </cfRule>
    <cfRule type="cellIs" dxfId="404" priority="898" operator="equal">
      <formula>"Mayor"</formula>
    </cfRule>
    <cfRule type="cellIs" dxfId="403" priority="897" operator="equal">
      <formula>"Catastrófico"</formula>
    </cfRule>
    <cfRule type="cellIs" dxfId="402" priority="900" operator="equal">
      <formula>"Menor"</formula>
    </cfRule>
  </conditionalFormatting>
  <conditionalFormatting sqref="M207">
    <cfRule type="cellIs" dxfId="401" priority="842" operator="equal">
      <formula>"Mayor"</formula>
    </cfRule>
    <cfRule type="cellIs" dxfId="400" priority="845" operator="equal">
      <formula>"Leve"</formula>
    </cfRule>
    <cfRule type="cellIs" dxfId="399" priority="843" operator="equal">
      <formula>"Moderado"</formula>
    </cfRule>
    <cfRule type="cellIs" dxfId="398" priority="841" operator="equal">
      <formula>"Catastrófico"</formula>
    </cfRule>
    <cfRule type="cellIs" dxfId="397" priority="844" operator="equal">
      <formula>"Menor"</formula>
    </cfRule>
  </conditionalFormatting>
  <conditionalFormatting sqref="M213">
    <cfRule type="cellIs" dxfId="396" priority="787" operator="equal">
      <formula>"Moderado"</formula>
    </cfRule>
    <cfRule type="cellIs" dxfId="395" priority="789" operator="equal">
      <formula>"Leve"</formula>
    </cfRule>
    <cfRule type="cellIs" dxfId="394" priority="786" operator="equal">
      <formula>"Mayor"</formula>
    </cfRule>
    <cfRule type="cellIs" dxfId="393" priority="785" operator="equal">
      <formula>"Catastrófico"</formula>
    </cfRule>
    <cfRule type="cellIs" dxfId="392" priority="788" operator="equal">
      <formula>"Menor"</formula>
    </cfRule>
  </conditionalFormatting>
  <conditionalFormatting sqref="M219">
    <cfRule type="cellIs" dxfId="391" priority="732" operator="equal">
      <formula>"Menor"</formula>
    </cfRule>
    <cfRule type="cellIs" dxfId="390" priority="730" operator="equal">
      <formula>"Mayor"</formula>
    </cfRule>
    <cfRule type="cellIs" dxfId="389" priority="733" operator="equal">
      <formula>"Leve"</formula>
    </cfRule>
    <cfRule type="cellIs" dxfId="388" priority="729" operator="equal">
      <formula>"Catastrófico"</formula>
    </cfRule>
    <cfRule type="cellIs" dxfId="387" priority="731" operator="equal">
      <formula>"Moderado"</formula>
    </cfRule>
  </conditionalFormatting>
  <conditionalFormatting sqref="M225">
    <cfRule type="cellIs" dxfId="386" priority="674" operator="equal">
      <formula>"Mayor"</formula>
    </cfRule>
    <cfRule type="cellIs" dxfId="385" priority="673" operator="equal">
      <formula>"Catastrófico"</formula>
    </cfRule>
    <cfRule type="cellIs" dxfId="384" priority="676" operator="equal">
      <formula>"Menor"</formula>
    </cfRule>
    <cfRule type="cellIs" dxfId="383" priority="677" operator="equal">
      <formula>"Leve"</formula>
    </cfRule>
    <cfRule type="cellIs" dxfId="382" priority="675" operator="equal">
      <formula>"Moderado"</formula>
    </cfRule>
  </conditionalFormatting>
  <conditionalFormatting sqref="M231">
    <cfRule type="cellIs" dxfId="381" priority="619" operator="equal">
      <formula>"Moderado"</formula>
    </cfRule>
    <cfRule type="cellIs" dxfId="380" priority="618" operator="equal">
      <formula>"Mayor"</formula>
    </cfRule>
    <cfRule type="cellIs" dxfId="379" priority="620" operator="equal">
      <formula>"Menor"</formula>
    </cfRule>
    <cfRule type="cellIs" dxfId="378" priority="621" operator="equal">
      <formula>"Leve"</formula>
    </cfRule>
    <cfRule type="cellIs" dxfId="377" priority="617" operator="equal">
      <formula>"Catastrófico"</formula>
    </cfRule>
  </conditionalFormatting>
  <conditionalFormatting sqref="M237">
    <cfRule type="cellIs" dxfId="376" priority="565" operator="equal">
      <formula>"Leve"</formula>
    </cfRule>
    <cfRule type="cellIs" dxfId="375" priority="561" operator="equal">
      <formula>"Catastrófico"</formula>
    </cfRule>
    <cfRule type="cellIs" dxfId="374" priority="562" operator="equal">
      <formula>"Mayor"</formula>
    </cfRule>
    <cfRule type="cellIs" dxfId="373" priority="563" operator="equal">
      <formula>"Moderado"</formula>
    </cfRule>
    <cfRule type="cellIs" dxfId="372" priority="564" operator="equal">
      <formula>"Menor"</formula>
    </cfRule>
  </conditionalFormatting>
  <conditionalFormatting sqref="M243">
    <cfRule type="cellIs" dxfId="371" priority="505" operator="equal">
      <formula>"Catastrófico"</formula>
    </cfRule>
    <cfRule type="cellIs" dxfId="370" priority="509" operator="equal">
      <formula>"Leve"</formula>
    </cfRule>
    <cfRule type="cellIs" dxfId="369" priority="506" operator="equal">
      <formula>"Mayor"</formula>
    </cfRule>
    <cfRule type="cellIs" dxfId="368" priority="507" operator="equal">
      <formula>"Moderado"</formula>
    </cfRule>
    <cfRule type="cellIs" dxfId="367" priority="508" operator="equal">
      <formula>"Menor"</formula>
    </cfRule>
  </conditionalFormatting>
  <conditionalFormatting sqref="M249">
    <cfRule type="cellIs" dxfId="366" priority="453" operator="equal">
      <formula>"Leve"</formula>
    </cfRule>
    <cfRule type="cellIs" dxfId="365" priority="451" operator="equal">
      <formula>"Moderado"</formula>
    </cfRule>
    <cfRule type="cellIs" dxfId="364" priority="449" operator="equal">
      <formula>"Catastrófico"</formula>
    </cfRule>
    <cfRule type="cellIs" dxfId="363" priority="450" operator="equal">
      <formula>"Mayor"</formula>
    </cfRule>
    <cfRule type="cellIs" dxfId="362" priority="452" operator="equal">
      <formula>"Menor"</formula>
    </cfRule>
  </conditionalFormatting>
  <conditionalFormatting sqref="M255 M273 M291">
    <cfRule type="cellIs" dxfId="361" priority="395" operator="equal">
      <formula>"Moderado"</formula>
    </cfRule>
    <cfRule type="cellIs" dxfId="360" priority="397" operator="equal">
      <formula>"Leve"</formula>
    </cfRule>
    <cfRule type="cellIs" dxfId="359" priority="394" operator="equal">
      <formula>"Mayor"</formula>
    </cfRule>
    <cfRule type="cellIs" dxfId="358" priority="396" operator="equal">
      <formula>"Menor"</formula>
    </cfRule>
    <cfRule type="cellIs" dxfId="357" priority="393" operator="equal">
      <formula>"Catastrófico"</formula>
    </cfRule>
  </conditionalFormatting>
  <conditionalFormatting sqref="M261">
    <cfRule type="cellIs" dxfId="356" priority="285" operator="equal">
      <formula>"Leve"</formula>
    </cfRule>
    <cfRule type="cellIs" dxfId="355" priority="284" operator="equal">
      <formula>"Menor"</formula>
    </cfRule>
    <cfRule type="cellIs" dxfId="354" priority="281" operator="equal">
      <formula>"Catastrófico"</formula>
    </cfRule>
    <cfRule type="cellIs" dxfId="353" priority="283" operator="equal">
      <formula>"Moderado"</formula>
    </cfRule>
    <cfRule type="cellIs" dxfId="352" priority="282" operator="equal">
      <formula>"Mayor"</formula>
    </cfRule>
  </conditionalFormatting>
  <conditionalFormatting sqref="M267">
    <cfRule type="cellIs" dxfId="351" priority="226" operator="equal">
      <formula>"Mayor"</formula>
    </cfRule>
    <cfRule type="cellIs" dxfId="350" priority="229" operator="equal">
      <formula>"Leve"</formula>
    </cfRule>
    <cfRule type="cellIs" dxfId="349" priority="225" operator="equal">
      <formula>"Catastrófico"</formula>
    </cfRule>
    <cfRule type="cellIs" dxfId="348" priority="227" operator="equal">
      <formula>"Moderado"</formula>
    </cfRule>
    <cfRule type="cellIs" dxfId="347" priority="228" operator="equal">
      <formula>"Menor"</formula>
    </cfRule>
  </conditionalFormatting>
  <conditionalFormatting sqref="M279">
    <cfRule type="cellIs" dxfId="346" priority="1" operator="equal">
      <formula>"Catastrófico"</formula>
    </cfRule>
    <cfRule type="cellIs" dxfId="345" priority="3" operator="equal">
      <formula>"Moderado"</formula>
    </cfRule>
    <cfRule type="cellIs" dxfId="344" priority="5" operator="equal">
      <formula>"Leve"</formula>
    </cfRule>
    <cfRule type="cellIs" dxfId="343" priority="4" operator="equal">
      <formula>"Menor"</formula>
    </cfRule>
    <cfRule type="cellIs" dxfId="342" priority="2" operator="equal">
      <formula>"Mayor"</formula>
    </cfRule>
  </conditionalFormatting>
  <conditionalFormatting sqref="M285">
    <cfRule type="cellIs" dxfId="341" priority="57" operator="equal">
      <formula>"Catastrófico"</formula>
    </cfRule>
    <cfRule type="cellIs" dxfId="340" priority="59" operator="equal">
      <formula>"Moderado"</formula>
    </cfRule>
    <cfRule type="cellIs" dxfId="339" priority="58" operator="equal">
      <formula>"Mayor"</formula>
    </cfRule>
    <cfRule type="cellIs" dxfId="338" priority="60" operator="equal">
      <formula>"Menor"</formula>
    </cfRule>
    <cfRule type="cellIs" dxfId="337" priority="61" operator="equal">
      <formula>"Leve"</formula>
    </cfRule>
  </conditionalFormatting>
  <conditionalFormatting sqref="M297">
    <cfRule type="cellIs" dxfId="336" priority="169" operator="equal">
      <formula>"Catastrófico"</formula>
    </cfRule>
    <cfRule type="cellIs" dxfId="335" priority="170" operator="equal">
      <formula>"Mayor"</formula>
    </cfRule>
    <cfRule type="cellIs" dxfId="334" priority="171" operator="equal">
      <formula>"Moderado"</formula>
    </cfRule>
    <cfRule type="cellIs" dxfId="333" priority="172" operator="equal">
      <formula>"Menor"</formula>
    </cfRule>
    <cfRule type="cellIs" dxfId="332" priority="173" operator="equal">
      <formula>"Leve"</formula>
    </cfRule>
  </conditionalFormatting>
  <conditionalFormatting sqref="O9">
    <cfRule type="cellIs" dxfId="331" priority="3160" operator="equal">
      <formula>"Extremo"</formula>
    </cfRule>
    <cfRule type="cellIs" dxfId="330" priority="3161" operator="equal">
      <formula>"Alto"</formula>
    </cfRule>
    <cfRule type="cellIs" dxfId="329" priority="3162" operator="equal">
      <formula>"Moderado"</formula>
    </cfRule>
    <cfRule type="cellIs" dxfId="328" priority="3163" operator="equal">
      <formula>"Bajo"</formula>
    </cfRule>
  </conditionalFormatting>
  <conditionalFormatting sqref="O15">
    <cfRule type="cellIs" dxfId="327" priority="3142" operator="equal">
      <formula>"Extremo"</formula>
    </cfRule>
    <cfRule type="cellIs" dxfId="326" priority="3144" operator="equal">
      <formula>"Moderado"</formula>
    </cfRule>
    <cfRule type="cellIs" dxfId="325" priority="3143" operator="equal">
      <formula>"Alto"</formula>
    </cfRule>
    <cfRule type="cellIs" dxfId="324" priority="3145" operator="equal">
      <formula>"Bajo"</formula>
    </cfRule>
  </conditionalFormatting>
  <conditionalFormatting sqref="O21">
    <cfRule type="cellIs" dxfId="323" priority="3122" operator="equal">
      <formula>"Bajo"</formula>
    </cfRule>
    <cfRule type="cellIs" dxfId="322" priority="3119" operator="equal">
      <formula>"Extremo"</formula>
    </cfRule>
    <cfRule type="cellIs" dxfId="321" priority="3121" operator="equal">
      <formula>"Moderado"</formula>
    </cfRule>
    <cfRule type="cellIs" dxfId="320" priority="3120" operator="equal">
      <formula>"Alto"</formula>
    </cfRule>
  </conditionalFormatting>
  <conditionalFormatting sqref="O27">
    <cfRule type="cellIs" dxfId="319" priority="3096" operator="equal">
      <formula>"Extremo"</formula>
    </cfRule>
    <cfRule type="cellIs" dxfId="318" priority="3099" operator="equal">
      <formula>"Bajo"</formula>
    </cfRule>
    <cfRule type="cellIs" dxfId="317" priority="3098" operator="equal">
      <formula>"Moderado"</formula>
    </cfRule>
    <cfRule type="cellIs" dxfId="316" priority="3097" operator="equal">
      <formula>"Alto"</formula>
    </cfRule>
  </conditionalFormatting>
  <conditionalFormatting sqref="O33">
    <cfRule type="cellIs" dxfId="315" priority="3076" operator="equal">
      <formula>"Bajo"</formula>
    </cfRule>
    <cfRule type="cellIs" dxfId="314" priority="3074" operator="equal">
      <formula>"Alto"</formula>
    </cfRule>
    <cfRule type="cellIs" dxfId="313" priority="3073" operator="equal">
      <formula>"Extremo"</formula>
    </cfRule>
    <cfRule type="cellIs" dxfId="312" priority="3075" operator="equal">
      <formula>"Moderado"</formula>
    </cfRule>
  </conditionalFormatting>
  <conditionalFormatting sqref="O39">
    <cfRule type="cellIs" dxfId="311" priority="3053" operator="equal">
      <formula>"Bajo"</formula>
    </cfRule>
    <cfRule type="cellIs" dxfId="310" priority="3050" operator="equal">
      <formula>"Extremo"</formula>
    </cfRule>
    <cfRule type="cellIs" dxfId="309" priority="3052" operator="equal">
      <formula>"Moderado"</formula>
    </cfRule>
    <cfRule type="cellIs" dxfId="308" priority="3051" operator="equal">
      <formula>"Alto"</formula>
    </cfRule>
  </conditionalFormatting>
  <conditionalFormatting sqref="O45">
    <cfRule type="cellIs" dxfId="307" priority="3029" operator="equal">
      <formula>"Moderado"</formula>
    </cfRule>
    <cfRule type="cellIs" dxfId="306" priority="3028" operator="equal">
      <formula>"Alto"</formula>
    </cfRule>
    <cfRule type="cellIs" dxfId="305" priority="3027" operator="equal">
      <formula>"Extremo"</formula>
    </cfRule>
    <cfRule type="cellIs" dxfId="304" priority="3030" operator="equal">
      <formula>"Bajo"</formula>
    </cfRule>
  </conditionalFormatting>
  <conditionalFormatting sqref="O51">
    <cfRule type="cellIs" dxfId="303" priority="3005" operator="equal">
      <formula>"Alto"</formula>
    </cfRule>
    <cfRule type="cellIs" dxfId="302" priority="3006" operator="equal">
      <formula>"Moderado"</formula>
    </cfRule>
    <cfRule type="cellIs" dxfId="301" priority="3007" operator="equal">
      <formula>"Bajo"</formula>
    </cfRule>
    <cfRule type="cellIs" dxfId="300" priority="3004" operator="equal">
      <formula>"Extremo"</formula>
    </cfRule>
  </conditionalFormatting>
  <conditionalFormatting sqref="O57">
    <cfRule type="cellIs" dxfId="299" priority="2424" operator="equal">
      <formula>"Moderado"</formula>
    </cfRule>
    <cfRule type="cellIs" dxfId="298" priority="2425" operator="equal">
      <formula>"Bajo"</formula>
    </cfRule>
    <cfRule type="cellIs" dxfId="297" priority="2422" operator="equal">
      <formula>"Extremo"</formula>
    </cfRule>
    <cfRule type="cellIs" dxfId="296" priority="2423" operator="equal">
      <formula>"Alto"</formula>
    </cfRule>
  </conditionalFormatting>
  <conditionalFormatting sqref="O63">
    <cfRule type="cellIs" dxfId="295" priority="2381" operator="equal">
      <formula>"Alto"</formula>
    </cfRule>
    <cfRule type="cellIs" dxfId="294" priority="2382" operator="equal">
      <formula>"Moderado"</formula>
    </cfRule>
    <cfRule type="cellIs" dxfId="293" priority="2383" operator="equal">
      <formula>"Bajo"</formula>
    </cfRule>
    <cfRule type="cellIs" dxfId="292" priority="2380" operator="equal">
      <formula>"Extremo"</formula>
    </cfRule>
  </conditionalFormatting>
  <conditionalFormatting sqref="O69 O75">
    <cfRule type="cellIs" dxfId="291" priority="2467" operator="equal">
      <formula>"Bajo"</formula>
    </cfRule>
    <cfRule type="cellIs" dxfId="290" priority="2464" operator="equal">
      <formula>"Extremo"</formula>
    </cfRule>
    <cfRule type="cellIs" dxfId="289" priority="2466" operator="equal">
      <formula>"Moderado"</formula>
    </cfRule>
    <cfRule type="cellIs" dxfId="288" priority="2465" operator="equal">
      <formula>"Alto"</formula>
    </cfRule>
  </conditionalFormatting>
  <conditionalFormatting sqref="O81">
    <cfRule type="cellIs" dxfId="287" priority="2340" operator="equal">
      <formula>"Moderado"</formula>
    </cfRule>
    <cfRule type="cellIs" dxfId="286" priority="2341" operator="equal">
      <formula>"Bajo"</formula>
    </cfRule>
    <cfRule type="cellIs" dxfId="285" priority="2338" operator="equal">
      <formula>"Extremo"</formula>
    </cfRule>
    <cfRule type="cellIs" dxfId="284" priority="2339" operator="equal">
      <formula>"Alto"</formula>
    </cfRule>
  </conditionalFormatting>
  <conditionalFormatting sqref="O87">
    <cfRule type="cellIs" dxfId="283" priority="2299" operator="equal">
      <formula>"Bajo"</formula>
    </cfRule>
    <cfRule type="cellIs" dxfId="282" priority="2296" operator="equal">
      <formula>"Extremo"</formula>
    </cfRule>
    <cfRule type="cellIs" dxfId="281" priority="2298" operator="equal">
      <formula>"Moderado"</formula>
    </cfRule>
    <cfRule type="cellIs" dxfId="280" priority="2297" operator="equal">
      <formula>"Alto"</formula>
    </cfRule>
  </conditionalFormatting>
  <conditionalFormatting sqref="O93">
    <cfRule type="cellIs" dxfId="279" priority="2095" operator="equal">
      <formula>"Bajo"</formula>
    </cfRule>
    <cfRule type="cellIs" dxfId="278" priority="2092" operator="equal">
      <formula>"Extremo"</formula>
    </cfRule>
    <cfRule type="cellIs" dxfId="277" priority="2094" operator="equal">
      <formula>"Moderado"</formula>
    </cfRule>
    <cfRule type="cellIs" dxfId="276" priority="2093" operator="equal">
      <formula>"Alto"</formula>
    </cfRule>
  </conditionalFormatting>
  <conditionalFormatting sqref="O99">
    <cfRule type="cellIs" dxfId="275" priority="2042" operator="equal">
      <formula>"Alto"</formula>
    </cfRule>
    <cfRule type="cellIs" dxfId="274" priority="2044" operator="equal">
      <formula>"Bajo"</formula>
    </cfRule>
    <cfRule type="cellIs" dxfId="273" priority="2041" operator="equal">
      <formula>"Extremo"</formula>
    </cfRule>
    <cfRule type="cellIs" dxfId="272" priority="2043" operator="equal">
      <formula>"Moderado"</formula>
    </cfRule>
  </conditionalFormatting>
  <conditionalFormatting sqref="O105">
    <cfRule type="cellIs" dxfId="271" priority="1990" operator="equal">
      <formula>"Extremo"</formula>
    </cfRule>
    <cfRule type="cellIs" dxfId="270" priority="1992" operator="equal">
      <formula>"Moderado"</formula>
    </cfRule>
    <cfRule type="cellIs" dxfId="269" priority="1993" operator="equal">
      <formula>"Bajo"</formula>
    </cfRule>
    <cfRule type="cellIs" dxfId="268" priority="1991" operator="equal">
      <formula>"Alto"</formula>
    </cfRule>
  </conditionalFormatting>
  <conditionalFormatting sqref="O111">
    <cfRule type="cellIs" dxfId="267" priority="1937" operator="equal">
      <formula>"Bajo"</formula>
    </cfRule>
    <cfRule type="cellIs" dxfId="266" priority="1934" operator="equal">
      <formula>"Extremo"</formula>
    </cfRule>
    <cfRule type="cellIs" dxfId="265" priority="1935" operator="equal">
      <formula>"Alto"</formula>
    </cfRule>
    <cfRule type="cellIs" dxfId="264" priority="1936" operator="equal">
      <formula>"Moderado"</formula>
    </cfRule>
  </conditionalFormatting>
  <conditionalFormatting sqref="O117">
    <cfRule type="cellIs" dxfId="263" priority="1893" operator="equal">
      <formula>"Alto"</formula>
    </cfRule>
    <cfRule type="cellIs" dxfId="262" priority="1895" operator="equal">
      <formula>"Bajo"</formula>
    </cfRule>
    <cfRule type="cellIs" dxfId="261" priority="1894" operator="equal">
      <formula>"Moderado"</formula>
    </cfRule>
    <cfRule type="cellIs" dxfId="260" priority="1892" operator="equal">
      <formula>"Extremo"</formula>
    </cfRule>
  </conditionalFormatting>
  <conditionalFormatting sqref="O123">
    <cfRule type="cellIs" dxfId="259" priority="1847" operator="equal">
      <formula>"Moderado"</formula>
    </cfRule>
    <cfRule type="cellIs" dxfId="258" priority="1848" operator="equal">
      <formula>"Bajo"</formula>
    </cfRule>
    <cfRule type="cellIs" dxfId="257" priority="1846" operator="equal">
      <formula>"Alto"</formula>
    </cfRule>
    <cfRule type="cellIs" dxfId="256" priority="1845" operator="equal">
      <formula>"Extremo"</formula>
    </cfRule>
  </conditionalFormatting>
  <conditionalFormatting sqref="O129">
    <cfRule type="cellIs" dxfId="255" priority="1782" operator="equal">
      <formula>"Bajo"</formula>
    </cfRule>
    <cfRule type="cellIs" dxfId="254" priority="1779" operator="equal">
      <formula>"Extremo"</formula>
    </cfRule>
    <cfRule type="cellIs" dxfId="253" priority="1780" operator="equal">
      <formula>"Alto"</formula>
    </cfRule>
    <cfRule type="cellIs" dxfId="252" priority="1781" operator="equal">
      <formula>"Moderado"</formula>
    </cfRule>
  </conditionalFormatting>
  <conditionalFormatting sqref="O135">
    <cfRule type="cellIs" dxfId="251" priority="1709" operator="equal">
      <formula>"Extremo"</formula>
    </cfRule>
    <cfRule type="cellIs" dxfId="250" priority="1710" operator="equal">
      <formula>"Alto"</formula>
    </cfRule>
    <cfRule type="cellIs" dxfId="249" priority="1712" operator="equal">
      <formula>"Bajo"</formula>
    </cfRule>
    <cfRule type="cellIs" dxfId="248" priority="1711" operator="equal">
      <formula>"Moderado"</formula>
    </cfRule>
  </conditionalFormatting>
  <conditionalFormatting sqref="O141">
    <cfRule type="cellIs" dxfId="247" priority="1415" operator="equal">
      <formula>"Extremo"</formula>
    </cfRule>
    <cfRule type="cellIs" dxfId="246" priority="1416" operator="equal">
      <formula>"Alto"</formula>
    </cfRule>
    <cfRule type="cellIs" dxfId="245" priority="1417" operator="equal">
      <formula>"Moderado"</formula>
    </cfRule>
    <cfRule type="cellIs" dxfId="244" priority="1418" operator="equal">
      <formula>"Bajo"</formula>
    </cfRule>
  </conditionalFormatting>
  <conditionalFormatting sqref="O147">
    <cfRule type="cellIs" dxfId="243" priority="1348" operator="equal">
      <formula>"Bajo"</formula>
    </cfRule>
    <cfRule type="cellIs" dxfId="242" priority="1347" operator="equal">
      <formula>"Moderado"</formula>
    </cfRule>
    <cfRule type="cellIs" dxfId="241" priority="1346" operator="equal">
      <formula>"Alto"</formula>
    </cfRule>
    <cfRule type="cellIs" dxfId="240" priority="1345" operator="equal">
      <formula>"Extremo"</formula>
    </cfRule>
  </conditionalFormatting>
  <conditionalFormatting sqref="O153">
    <cfRule type="cellIs" dxfId="239" priority="1278" operator="equal">
      <formula>"Bajo"</formula>
    </cfRule>
    <cfRule type="cellIs" dxfId="238" priority="1277" operator="equal">
      <formula>"Moderado"</formula>
    </cfRule>
    <cfRule type="cellIs" dxfId="237" priority="1276" operator="equal">
      <formula>"Alto"</formula>
    </cfRule>
    <cfRule type="cellIs" dxfId="236" priority="1275" operator="equal">
      <formula>"Extremo"</formula>
    </cfRule>
  </conditionalFormatting>
  <conditionalFormatting sqref="O159">
    <cfRule type="cellIs" dxfId="235" priority="1553" operator="equal">
      <formula>"Moderado"</formula>
    </cfRule>
    <cfRule type="cellIs" dxfId="234" priority="1551" operator="equal">
      <formula>"Extremo"</formula>
    </cfRule>
    <cfRule type="cellIs" dxfId="233" priority="1554" operator="equal">
      <formula>"Bajo"</formula>
    </cfRule>
    <cfRule type="cellIs" dxfId="232" priority="1552" operator="equal">
      <formula>"Alto"</formula>
    </cfRule>
  </conditionalFormatting>
  <conditionalFormatting sqref="O165">
    <cfRule type="cellIs" dxfId="231" priority="1496" operator="equal">
      <formula>"Alto"</formula>
    </cfRule>
    <cfRule type="cellIs" dxfId="230" priority="1495" operator="equal">
      <formula>"Extremo"</formula>
    </cfRule>
    <cfRule type="cellIs" dxfId="229" priority="1497" operator="equal">
      <formula>"Moderado"</formula>
    </cfRule>
    <cfRule type="cellIs" dxfId="228" priority="1498" operator="equal">
      <formula>"Bajo"</formula>
    </cfRule>
  </conditionalFormatting>
  <conditionalFormatting sqref="O171">
    <cfRule type="cellIs" dxfId="227" priority="1231" operator="equal">
      <formula>"Moderado"</formula>
    </cfRule>
    <cfRule type="cellIs" dxfId="226" priority="1230" operator="equal">
      <formula>"Alto"</formula>
    </cfRule>
    <cfRule type="cellIs" dxfId="225" priority="1232" operator="equal">
      <formula>"Bajo"</formula>
    </cfRule>
    <cfRule type="cellIs" dxfId="224" priority="1229" operator="equal">
      <formula>"Extremo"</formula>
    </cfRule>
  </conditionalFormatting>
  <conditionalFormatting sqref="O177">
    <cfRule type="cellIs" dxfId="223" priority="1175" operator="equal">
      <formula>"Moderado"</formula>
    </cfRule>
    <cfRule type="cellIs" dxfId="222" priority="1174" operator="equal">
      <formula>"Alto"</formula>
    </cfRule>
    <cfRule type="cellIs" dxfId="221" priority="1176" operator="equal">
      <formula>"Bajo"</formula>
    </cfRule>
    <cfRule type="cellIs" dxfId="220" priority="1173" operator="equal">
      <formula>"Extremo"</formula>
    </cfRule>
  </conditionalFormatting>
  <conditionalFormatting sqref="O183">
    <cfRule type="cellIs" dxfId="219" priority="1120" operator="equal">
      <formula>"Bajo"</formula>
    </cfRule>
    <cfRule type="cellIs" dxfId="218" priority="1119" operator="equal">
      <formula>"Moderado"</formula>
    </cfRule>
    <cfRule type="cellIs" dxfId="217" priority="1118" operator="equal">
      <formula>"Alto"</formula>
    </cfRule>
    <cfRule type="cellIs" dxfId="216" priority="1117" operator="equal">
      <formula>"Extremo"</formula>
    </cfRule>
  </conditionalFormatting>
  <conditionalFormatting sqref="O189">
    <cfRule type="cellIs" dxfId="215" priority="1064" operator="equal">
      <formula>"Bajo"</formula>
    </cfRule>
    <cfRule type="cellIs" dxfId="214" priority="1063" operator="equal">
      <formula>"Moderado"</formula>
    </cfRule>
    <cfRule type="cellIs" dxfId="213" priority="1062" operator="equal">
      <formula>"Alto"</formula>
    </cfRule>
    <cfRule type="cellIs" dxfId="212" priority="1061" operator="equal">
      <formula>"Extremo"</formula>
    </cfRule>
  </conditionalFormatting>
  <conditionalFormatting sqref="O195">
    <cfRule type="cellIs" dxfId="211" priority="1008" operator="equal">
      <formula>"Bajo"</formula>
    </cfRule>
    <cfRule type="cellIs" dxfId="210" priority="1007" operator="equal">
      <formula>"Moderado"</formula>
    </cfRule>
    <cfRule type="cellIs" dxfId="209" priority="1006" operator="equal">
      <formula>"Alto"</formula>
    </cfRule>
    <cfRule type="cellIs" dxfId="208" priority="1005" operator="equal">
      <formula>"Extremo"</formula>
    </cfRule>
  </conditionalFormatting>
  <conditionalFormatting sqref="O201">
    <cfRule type="cellIs" dxfId="207" priority="952" operator="equal">
      <formula>"Bajo"</formula>
    </cfRule>
    <cfRule type="cellIs" dxfId="206" priority="951" operator="equal">
      <formula>"Moderado"</formula>
    </cfRule>
    <cfRule type="cellIs" dxfId="205" priority="950" operator="equal">
      <formula>"Alto"</formula>
    </cfRule>
    <cfRule type="cellIs" dxfId="204" priority="949" operator="equal">
      <formula>"Extremo"</formula>
    </cfRule>
  </conditionalFormatting>
  <conditionalFormatting sqref="O207">
    <cfRule type="cellIs" dxfId="203" priority="896" operator="equal">
      <formula>"Bajo"</formula>
    </cfRule>
    <cfRule type="cellIs" dxfId="202" priority="895" operator="equal">
      <formula>"Moderado"</formula>
    </cfRule>
    <cfRule type="cellIs" dxfId="201" priority="893" operator="equal">
      <formula>"Extremo"</formula>
    </cfRule>
    <cfRule type="cellIs" dxfId="200" priority="894" operator="equal">
      <formula>"Alto"</formula>
    </cfRule>
  </conditionalFormatting>
  <conditionalFormatting sqref="O213">
    <cfRule type="cellIs" dxfId="199" priority="839" operator="equal">
      <formula>"Moderado"</formula>
    </cfRule>
    <cfRule type="cellIs" dxfId="198" priority="838" operator="equal">
      <formula>"Alto"</formula>
    </cfRule>
    <cfRule type="cellIs" dxfId="197" priority="837" operator="equal">
      <formula>"Extremo"</formula>
    </cfRule>
    <cfRule type="cellIs" dxfId="196" priority="840" operator="equal">
      <formula>"Bajo"</formula>
    </cfRule>
  </conditionalFormatting>
  <conditionalFormatting sqref="O219">
    <cfRule type="cellIs" dxfId="195" priority="783" operator="equal">
      <formula>"Moderado"</formula>
    </cfRule>
    <cfRule type="cellIs" dxfId="194" priority="782" operator="equal">
      <formula>"Alto"</formula>
    </cfRule>
    <cfRule type="cellIs" dxfId="193" priority="781" operator="equal">
      <formula>"Extremo"</formula>
    </cfRule>
    <cfRule type="cellIs" dxfId="192" priority="784" operator="equal">
      <formula>"Bajo"</formula>
    </cfRule>
  </conditionalFormatting>
  <conditionalFormatting sqref="O225">
    <cfRule type="cellIs" dxfId="191" priority="726" operator="equal">
      <formula>"Alto"</formula>
    </cfRule>
    <cfRule type="cellIs" dxfId="190" priority="725" operator="equal">
      <formula>"Extremo"</formula>
    </cfRule>
    <cfRule type="cellIs" dxfId="189" priority="728" operator="equal">
      <formula>"Bajo"</formula>
    </cfRule>
    <cfRule type="cellIs" dxfId="188" priority="727" operator="equal">
      <formula>"Moderado"</formula>
    </cfRule>
  </conditionalFormatting>
  <conditionalFormatting sqref="O231">
    <cfRule type="cellIs" dxfId="187" priority="672" operator="equal">
      <formula>"Bajo"</formula>
    </cfRule>
    <cfRule type="cellIs" dxfId="186" priority="670" operator="equal">
      <formula>"Alto"</formula>
    </cfRule>
    <cfRule type="cellIs" dxfId="185" priority="671" operator="equal">
      <formula>"Moderado"</formula>
    </cfRule>
    <cfRule type="cellIs" dxfId="184" priority="669" operator="equal">
      <formula>"Extremo"</formula>
    </cfRule>
  </conditionalFormatting>
  <conditionalFormatting sqref="O237">
    <cfRule type="cellIs" dxfId="183" priority="613" operator="equal">
      <formula>"Extremo"</formula>
    </cfRule>
    <cfRule type="cellIs" dxfId="182" priority="615" operator="equal">
      <formula>"Moderado"</formula>
    </cfRule>
    <cfRule type="cellIs" dxfId="181" priority="614" operator="equal">
      <formula>"Alto"</formula>
    </cfRule>
    <cfRule type="cellIs" dxfId="180" priority="616" operator="equal">
      <formula>"Bajo"</formula>
    </cfRule>
  </conditionalFormatting>
  <conditionalFormatting sqref="O243">
    <cfRule type="cellIs" dxfId="179" priority="560" operator="equal">
      <formula>"Bajo"</formula>
    </cfRule>
    <cfRule type="cellIs" dxfId="178" priority="559" operator="equal">
      <formula>"Moderado"</formula>
    </cfRule>
    <cfRule type="cellIs" dxfId="177" priority="557" operator="equal">
      <formula>"Extremo"</formula>
    </cfRule>
    <cfRule type="cellIs" dxfId="176" priority="558" operator="equal">
      <formula>"Alto"</formula>
    </cfRule>
  </conditionalFormatting>
  <conditionalFormatting sqref="O249">
    <cfRule type="cellIs" dxfId="175" priority="502" operator="equal">
      <formula>"Alto"</formula>
    </cfRule>
    <cfRule type="cellIs" dxfId="174" priority="501" operator="equal">
      <formula>"Extremo"</formula>
    </cfRule>
    <cfRule type="cellIs" dxfId="173" priority="503" operator="equal">
      <formula>"Moderado"</formula>
    </cfRule>
    <cfRule type="cellIs" dxfId="172" priority="504" operator="equal">
      <formula>"Bajo"</formula>
    </cfRule>
  </conditionalFormatting>
  <conditionalFormatting sqref="O255 O273 O291">
    <cfRule type="cellIs" dxfId="171" priority="448" operator="equal">
      <formula>"Bajo"</formula>
    </cfRule>
    <cfRule type="cellIs" dxfId="170" priority="446" operator="equal">
      <formula>"Alto"</formula>
    </cfRule>
    <cfRule type="cellIs" dxfId="169" priority="445" operator="equal">
      <formula>"Extremo"</formula>
    </cfRule>
    <cfRule type="cellIs" dxfId="168" priority="447" operator="equal">
      <formula>"Moderado"</formula>
    </cfRule>
  </conditionalFormatting>
  <conditionalFormatting sqref="O261">
    <cfRule type="cellIs" dxfId="167" priority="334" operator="equal">
      <formula>"Alto"</formula>
    </cfRule>
    <cfRule type="cellIs" dxfId="166" priority="336" operator="equal">
      <formula>"Bajo"</formula>
    </cfRule>
    <cfRule type="cellIs" dxfId="165" priority="335" operator="equal">
      <formula>"Moderado"</formula>
    </cfRule>
    <cfRule type="cellIs" dxfId="164" priority="333" operator="equal">
      <formula>"Extremo"</formula>
    </cfRule>
  </conditionalFormatting>
  <conditionalFormatting sqref="O267">
    <cfRule type="cellIs" dxfId="163" priority="279" operator="equal">
      <formula>"Moderado"</formula>
    </cfRule>
    <cfRule type="cellIs" dxfId="162" priority="277" operator="equal">
      <formula>"Extremo"</formula>
    </cfRule>
    <cfRule type="cellIs" dxfId="161" priority="278" operator="equal">
      <formula>"Alto"</formula>
    </cfRule>
    <cfRule type="cellIs" dxfId="160" priority="280" operator="equal">
      <formula>"Bajo"</formula>
    </cfRule>
  </conditionalFormatting>
  <conditionalFormatting sqref="O279">
    <cfRule type="cellIs" dxfId="159" priority="55" operator="equal">
      <formula>"Moderado"</formula>
    </cfRule>
    <cfRule type="cellIs" dxfId="158" priority="56" operator="equal">
      <formula>"Bajo"</formula>
    </cfRule>
    <cfRule type="cellIs" dxfId="157" priority="53" operator="equal">
      <formula>"Extremo"</formula>
    </cfRule>
    <cfRule type="cellIs" dxfId="156" priority="54" operator="equal">
      <formula>"Alto"</formula>
    </cfRule>
  </conditionalFormatting>
  <conditionalFormatting sqref="O285">
    <cfRule type="cellIs" dxfId="155" priority="111" operator="equal">
      <formula>"Moderado"</formula>
    </cfRule>
    <cfRule type="cellIs" dxfId="154" priority="112" operator="equal">
      <formula>"Bajo"</formula>
    </cfRule>
    <cfRule type="cellIs" dxfId="153" priority="109" operator="equal">
      <formula>"Extremo"</formula>
    </cfRule>
    <cfRule type="cellIs" dxfId="152" priority="110" operator="equal">
      <formula>"Alto"</formula>
    </cfRule>
  </conditionalFormatting>
  <conditionalFormatting sqref="O297">
    <cfRule type="cellIs" dxfId="151" priority="221" operator="equal">
      <formula>"Extremo"</formula>
    </cfRule>
    <cfRule type="cellIs" dxfId="150" priority="222" operator="equal">
      <formula>"Alto"</formula>
    </cfRule>
    <cfRule type="cellIs" dxfId="149" priority="224" operator="equal">
      <formula>"Bajo"</formula>
    </cfRule>
    <cfRule type="cellIs" dxfId="148" priority="223" operator="equal">
      <formula>"Moderado"</formula>
    </cfRule>
  </conditionalFormatting>
  <conditionalFormatting sqref="Z9:Z302">
    <cfRule type="cellIs" dxfId="147" priority="20" operator="equal">
      <formula>"Muy Alta"</formula>
    </cfRule>
    <cfRule type="cellIs" dxfId="146" priority="21" operator="equal">
      <formula>"Alta"</formula>
    </cfRule>
    <cfRule type="cellIs" dxfId="145" priority="22" operator="equal">
      <formula>"Media"</formula>
    </cfRule>
    <cfRule type="cellIs" dxfId="144" priority="23" operator="equal">
      <formula>"Baja"</formula>
    </cfRule>
    <cfRule type="cellIs" dxfId="143" priority="24" operator="equal">
      <formula>"Muy Baja"</formula>
    </cfRule>
  </conditionalFormatting>
  <conditionalFormatting sqref="AB9:AB302">
    <cfRule type="cellIs" dxfId="142" priority="15" operator="equal">
      <formula>"Catastrófico"</formula>
    </cfRule>
    <cfRule type="cellIs" dxfId="141" priority="16" operator="equal">
      <formula>"Mayor"</formula>
    </cfRule>
    <cfRule type="cellIs" dxfId="140" priority="19" operator="equal">
      <formula>"Leve"</formula>
    </cfRule>
    <cfRule type="cellIs" dxfId="139" priority="18" operator="equal">
      <formula>"Menor"</formula>
    </cfRule>
    <cfRule type="cellIs" dxfId="138" priority="17" operator="equal">
      <formula>"Moderado"</formula>
    </cfRule>
  </conditionalFormatting>
  <conditionalFormatting sqref="AD9:AD302">
    <cfRule type="cellIs" dxfId="137" priority="11" operator="equal">
      <formula>"Extremo"</formula>
    </cfRule>
    <cfRule type="cellIs" dxfId="136" priority="12" operator="equal">
      <formula>"Alto"</formula>
    </cfRule>
    <cfRule type="cellIs" dxfId="135" priority="14" operator="equal">
      <formula>"Bajo"</formula>
    </cfRule>
    <cfRule type="cellIs" dxfId="134" priority="13" operator="equal">
      <formula>"Moderado"</formula>
    </cfRule>
  </conditionalFormatting>
  <hyperlinks>
    <hyperlink ref="AG39" r:id="rId1" display="https://drive.google.com/drive/folders/1Y-IMF-b_dKHXm4WI-lIZkOkTffjgGi8o" xr:uid="{B93473AA-B798-6A46-A741-A0E3B1F36333}"/>
    <hyperlink ref="AG279" r:id="rId2" xr:uid="{D6717F32-FC46-FE46-8768-86A20B358E15}"/>
    <hyperlink ref="AG280" r:id="rId3" xr:uid="{83EC5DED-C535-C847-9938-5770DDE9F229}"/>
    <hyperlink ref="AR51" r:id="rId4" xr:uid="{887B7282-3A4B-7943-8713-440EA72C6036}"/>
    <hyperlink ref="AR57" r:id="rId5" xr:uid="{03BCBD32-0388-B848-B5B3-02771BAC8F5A}"/>
    <hyperlink ref="AR58" r:id="rId6" xr:uid="{D64E81A8-E997-CC44-BDA9-15052534B508}"/>
    <hyperlink ref="AR69" r:id="rId7" display="DTAO: ENLACE EVIDENCIAS RIESGOS DE GESTIÓN: https://drive.google.com/drive/folders/1lmKv_YtEvh66bZi6X5P4NiGiFDGR3vGR?usp=drive_link_x000a_1.PNN Complejo volcánico Doña Juana: Se anexa informe de PVC II trimestre_x000a_2.PNN Cueva De Los Guacharos:  Se anexa informe d" xr:uid="{4A0B1804-B8F7-984A-B32E-B4B670899F75}"/>
    <hyperlink ref="AR76" r:id="rId8" xr:uid="{88ACD95A-A16B-354F-A789-28E888FF3E9D}"/>
    <hyperlink ref="CD51" r:id="rId9" xr:uid="{7EDCCA79-A287-8648-BB98-B78CCC1B3956}"/>
    <hyperlink ref="AR220" r:id="rId10" display="GGH: El Plan Estratégico de Talento Humano incluye las estrategias que se adelantarán para propiciar espacios que permitan mayor cobertura. Así las cosas, durante el segundo cuatrimestre se adelantaron las actividades programadas para el periodo. Lo anter" xr:uid="{3B1CCC27-D5DA-CD4C-975C-14E3088FC901}"/>
  </hyperlinks>
  <pageMargins left="0.7" right="0.7" top="0.75" bottom="0.75" header="0.3" footer="0.3"/>
  <pageSetup scale="11" orientation="portrait" r:id="rId11"/>
  <drawing r:id="rId12"/>
  <legacyDrawing r:id="rId13"/>
  <extLst>
    <ext xmlns:x14="http://schemas.microsoft.com/office/spreadsheetml/2009/9/main" uri="{CCE6A557-97BC-4b89-ADB6-D9C93CAAB3DF}">
      <x14:dataValidations xmlns:xm="http://schemas.microsoft.com/office/excel/2006/main" count="11">
        <x14:dataValidation type="list" allowBlank="1" showInputMessage="1" showErrorMessage="1" xr:uid="{0386EBD6-B7A5-F940-B622-A634410BB176}">
          <x14:formula1>
            <xm:f>'DATOS OCULTOS'!$B$3:$B$21</xm:f>
          </x14:formula1>
          <xm:sqref>B9:B182 B201:B302</xm:sqref>
        </x14:dataValidation>
        <x14:dataValidation type="list" allowBlank="1" showInputMessage="1" showErrorMessage="1" xr:uid="{6702BECD-C838-9F48-8655-1AEE3717501B}">
          <x14:formula1>
            <xm:f>'DATOS OCULTOS'!$B$58:$B$65</xm:f>
          </x14:formula1>
          <xm:sqref>G9:G122 G159:G302</xm:sqref>
        </x14:dataValidation>
        <x14:dataValidation type="list" allowBlank="1" showInputMessage="1" showErrorMessage="1" xr:uid="{575A6265-A7E1-494A-9169-397BB4F85E69}">
          <x14:formula1>
            <xm:f>'DATOS OCULTOS'!$B$69:$B$73</xm:f>
          </x14:formula1>
          <xm:sqref>I51 I69 I75 I57 I63 I81</xm:sqref>
        </x14:dataValidation>
        <x14:dataValidation type="list" allowBlank="1" showInputMessage="1" showErrorMessage="1" xr:uid="{E7EE77F5-A9FB-034A-99E8-940151225C4D}">
          <x14:formula1>
            <xm:f>'DATOS OCULTOS'!$R$6:$R$8</xm:f>
          </x14:formula1>
          <xm:sqref>S9:S302</xm:sqref>
        </x14:dataValidation>
        <x14:dataValidation type="list" allowBlank="1" showInputMessage="1" showErrorMessage="1" xr:uid="{A178E581-1098-9049-BC8E-CE10FAE2E5BA}">
          <x14:formula1>
            <xm:f>'DATOS OCULTOS'!$R$9:$R$10</xm:f>
          </x14:formula1>
          <xm:sqref>T9:T302</xm:sqref>
        </x14:dataValidation>
        <x14:dataValidation type="list" allowBlank="1" showInputMessage="1" showErrorMessage="1" xr:uid="{F634F8F9-CFA3-974A-8F9F-BE40C48963D0}">
          <x14:formula1>
            <xm:f>'DATOS OCULTOS'!$R$11:$R$12</xm:f>
          </x14:formula1>
          <xm:sqref>V9:V302</xm:sqref>
        </x14:dataValidation>
        <x14:dataValidation type="list" allowBlank="1" showInputMessage="1" showErrorMessage="1" xr:uid="{767E2F13-10C6-944E-801B-E24FA19E2C47}">
          <x14:formula1>
            <xm:f>'DATOS OCULTOS'!$R$13:$R$14</xm:f>
          </x14:formula1>
          <xm:sqref>W9:W302</xm:sqref>
        </x14:dataValidation>
        <x14:dataValidation type="list" allowBlank="1" showInputMessage="1" showErrorMessage="1" xr:uid="{EECB4921-5CEB-5B4E-9C89-34FE0D0CF563}">
          <x14:formula1>
            <xm:f>'DATOS OCULTOS'!$R$15:$R$16</xm:f>
          </x14:formula1>
          <xm:sqref>X9:X302</xm:sqref>
        </x14:dataValidation>
        <x14:dataValidation type="list" allowBlank="1" showInputMessage="1" showErrorMessage="1" xr:uid="{D2C6B3BB-2A25-C24B-981F-7E16A1C64A4A}">
          <x14:formula1>
            <xm:f>'DATOS OCULTOS'!$B$52:$B$54</xm:f>
          </x14:formula1>
          <xm:sqref>C9:C302</xm:sqref>
        </x14:dataValidation>
        <x14:dataValidation type="list" allowBlank="1" showInputMessage="1" showErrorMessage="1" xr:uid="{1CF413F6-684D-744B-ADF3-48DE5811F977}">
          <x14:formula1>
            <xm:f>'DATOS OCULTOS'!$B$77:$B$88</xm:f>
          </x14:formula1>
          <xm:sqref>K9:K302</xm:sqref>
        </x14:dataValidation>
        <x14:dataValidation type="list" allowBlank="1" showInputMessage="1" showErrorMessage="1" xr:uid="{D3F6BB6B-B4AB-D948-9773-EE9E3690A9C0}">
          <x14:formula1>
            <xm:f>'DATOS OCULTOS'!$B$92:$B$95</xm:f>
          </x14:formula1>
          <xm:sqref>AE9:AE302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AB326-E5A3-5C44-BD5E-D4D0C8DD15A3}">
  <sheetPr>
    <tabColor theme="6" tint="-0.249977111117893"/>
  </sheetPr>
  <dimension ref="A1:U232"/>
  <sheetViews>
    <sheetView zoomScale="75" zoomScaleNormal="60" workbookViewId="0">
      <selection activeCell="C15" sqref="C15"/>
    </sheetView>
  </sheetViews>
  <sheetFormatPr baseColWidth="10" defaultColWidth="10.83203125" defaultRowHeight="15"/>
  <cols>
    <col min="1" max="1" width="10.83203125" style="116"/>
    <col min="2" max="2" width="40.5" style="116" customWidth="1"/>
    <col min="3" max="3" width="74.83203125" style="116" customWidth="1"/>
    <col min="4" max="4" width="135" style="116" bestFit="1" customWidth="1"/>
    <col min="5" max="5" width="144.6640625" style="116" bestFit="1" customWidth="1"/>
    <col min="6" max="16384" width="10.83203125" style="116"/>
  </cols>
  <sheetData>
    <row r="1" spans="1:21" ht="33">
      <c r="A1" s="115"/>
      <c r="B1" s="1415" t="s">
        <v>378</v>
      </c>
      <c r="C1" s="1415"/>
      <c r="D1" s="1415"/>
      <c r="E1" s="115"/>
      <c r="F1" s="115"/>
      <c r="G1" s="115"/>
      <c r="H1" s="115"/>
      <c r="I1" s="115"/>
      <c r="J1" s="115"/>
      <c r="K1" s="115"/>
      <c r="L1" s="115"/>
      <c r="M1" s="115"/>
      <c r="N1" s="115"/>
      <c r="O1" s="115"/>
      <c r="P1" s="115"/>
      <c r="Q1" s="115"/>
      <c r="R1" s="115"/>
      <c r="S1" s="115"/>
      <c r="T1" s="115"/>
      <c r="U1" s="115"/>
    </row>
    <row r="2" spans="1:21">
      <c r="A2" s="115"/>
      <c r="B2" s="115"/>
      <c r="C2" s="115"/>
      <c r="D2" s="115"/>
      <c r="E2" s="115"/>
      <c r="F2" s="115"/>
      <c r="G2" s="115"/>
      <c r="H2" s="115"/>
      <c r="I2" s="115"/>
      <c r="J2" s="115"/>
      <c r="K2" s="115"/>
      <c r="L2" s="115"/>
      <c r="M2" s="115"/>
      <c r="N2" s="115"/>
      <c r="O2" s="115"/>
      <c r="P2" s="115"/>
      <c r="Q2" s="115"/>
      <c r="R2" s="115"/>
      <c r="S2" s="115"/>
      <c r="T2" s="115"/>
      <c r="U2" s="115"/>
    </row>
    <row r="3" spans="1:21" ht="31">
      <c r="A3" s="115"/>
      <c r="B3" s="117"/>
      <c r="C3" s="118" t="s">
        <v>379</v>
      </c>
      <c r="D3" s="118" t="s">
        <v>308</v>
      </c>
      <c r="E3" s="115"/>
      <c r="F3" s="115"/>
      <c r="G3" s="115"/>
      <c r="H3" s="115"/>
      <c r="I3" s="115"/>
      <c r="J3" s="115"/>
      <c r="K3" s="115"/>
      <c r="L3" s="115"/>
      <c r="M3" s="115"/>
      <c r="N3" s="115"/>
      <c r="O3" s="115"/>
      <c r="P3" s="115"/>
      <c r="Q3" s="115"/>
      <c r="R3" s="115"/>
      <c r="S3" s="115"/>
      <c r="T3" s="115"/>
      <c r="U3" s="115"/>
    </row>
    <row r="4" spans="1:21" ht="34">
      <c r="A4" s="119" t="s">
        <v>0</v>
      </c>
      <c r="B4" s="120" t="s">
        <v>380</v>
      </c>
      <c r="C4" s="121" t="s">
        <v>381</v>
      </c>
      <c r="D4" s="122" t="s">
        <v>382</v>
      </c>
      <c r="E4" s="115"/>
      <c r="F4" s="115"/>
      <c r="G4" s="115"/>
      <c r="H4" s="115"/>
      <c r="I4" s="115"/>
      <c r="J4" s="115"/>
      <c r="K4" s="115"/>
      <c r="L4" s="115"/>
      <c r="M4" s="115"/>
      <c r="N4" s="115"/>
      <c r="O4" s="115"/>
      <c r="P4" s="115"/>
      <c r="Q4" s="115"/>
      <c r="R4" s="115"/>
      <c r="S4" s="115"/>
      <c r="T4" s="115"/>
      <c r="U4" s="115"/>
    </row>
    <row r="5" spans="1:21" ht="68">
      <c r="A5" s="119" t="s">
        <v>1</v>
      </c>
      <c r="B5" s="123" t="s">
        <v>383</v>
      </c>
      <c r="C5" s="124" t="s">
        <v>384</v>
      </c>
      <c r="D5" s="125" t="s">
        <v>385</v>
      </c>
      <c r="E5" s="115"/>
      <c r="F5" s="115"/>
      <c r="G5" s="115"/>
      <c r="H5" s="115"/>
      <c r="I5" s="115"/>
      <c r="J5" s="115"/>
      <c r="K5" s="115"/>
      <c r="L5" s="115"/>
      <c r="M5" s="115"/>
      <c r="N5" s="115"/>
      <c r="O5" s="115"/>
      <c r="P5" s="115"/>
      <c r="Q5" s="115"/>
      <c r="R5" s="115"/>
      <c r="S5" s="115"/>
      <c r="T5" s="115"/>
      <c r="U5" s="115"/>
    </row>
    <row r="6" spans="1:21" ht="68">
      <c r="A6" s="119" t="s">
        <v>2</v>
      </c>
      <c r="B6" s="126" t="s">
        <v>386</v>
      </c>
      <c r="C6" s="124" t="s">
        <v>387</v>
      </c>
      <c r="D6" s="125" t="s">
        <v>388</v>
      </c>
      <c r="E6" s="115"/>
      <c r="F6" s="115"/>
      <c r="G6" s="115"/>
      <c r="H6" s="115"/>
      <c r="I6" s="115"/>
      <c r="J6" s="115"/>
      <c r="K6" s="115"/>
      <c r="L6" s="115"/>
      <c r="M6" s="115"/>
      <c r="N6" s="115"/>
      <c r="O6" s="115"/>
      <c r="P6" s="115"/>
      <c r="Q6" s="115"/>
      <c r="R6" s="115"/>
      <c r="S6" s="115"/>
      <c r="T6" s="115"/>
      <c r="U6" s="115"/>
    </row>
    <row r="7" spans="1:21" ht="68">
      <c r="A7" s="119" t="s">
        <v>3</v>
      </c>
      <c r="B7" s="127" t="s">
        <v>389</v>
      </c>
      <c r="C7" s="124" t="s">
        <v>390</v>
      </c>
      <c r="D7" s="125" t="s">
        <v>391</v>
      </c>
      <c r="E7" s="115"/>
      <c r="F7" s="115"/>
      <c r="G7" s="115"/>
      <c r="H7" s="115"/>
      <c r="I7" s="115"/>
      <c r="J7" s="115"/>
      <c r="K7" s="115"/>
      <c r="L7" s="115"/>
      <c r="M7" s="115"/>
      <c r="N7" s="115"/>
      <c r="O7" s="115"/>
      <c r="P7" s="115"/>
      <c r="Q7" s="115"/>
      <c r="R7" s="115"/>
      <c r="S7" s="115"/>
      <c r="T7" s="115"/>
      <c r="U7" s="115"/>
    </row>
    <row r="8" spans="1:21" ht="68">
      <c r="A8" s="119" t="s">
        <v>45</v>
      </c>
      <c r="B8" s="128" t="s">
        <v>392</v>
      </c>
      <c r="C8" s="124" t="s">
        <v>393</v>
      </c>
      <c r="D8" s="125" t="s">
        <v>394</v>
      </c>
      <c r="E8" s="115"/>
      <c r="F8" s="115"/>
      <c r="G8" s="115"/>
      <c r="H8" s="115"/>
      <c r="I8" s="115"/>
      <c r="J8" s="115"/>
      <c r="K8" s="115"/>
      <c r="L8" s="115"/>
      <c r="M8" s="115"/>
      <c r="N8" s="115"/>
      <c r="O8" s="115"/>
      <c r="P8" s="115"/>
      <c r="Q8" s="115"/>
      <c r="R8" s="115"/>
      <c r="S8" s="115"/>
      <c r="T8" s="115"/>
      <c r="U8" s="115"/>
    </row>
    <row r="9" spans="1:21" ht="20">
      <c r="A9" s="119"/>
      <c r="B9" s="119"/>
      <c r="C9" s="129"/>
      <c r="D9" s="129"/>
      <c r="E9" s="115"/>
      <c r="F9" s="115"/>
      <c r="G9" s="115"/>
      <c r="H9" s="115"/>
      <c r="I9" s="115"/>
      <c r="J9" s="115"/>
      <c r="K9" s="115"/>
      <c r="L9" s="115"/>
      <c r="M9" s="115"/>
      <c r="N9" s="115"/>
      <c r="O9" s="115"/>
      <c r="P9" s="115"/>
      <c r="Q9" s="115"/>
      <c r="R9" s="115"/>
      <c r="S9" s="115"/>
      <c r="T9" s="115"/>
      <c r="U9" s="115"/>
    </row>
    <row r="10" spans="1:21">
      <c r="A10" s="119"/>
      <c r="B10" s="130"/>
      <c r="C10" s="130"/>
      <c r="D10" s="130"/>
      <c r="E10" s="115"/>
      <c r="F10" s="115"/>
      <c r="G10" s="115"/>
      <c r="H10" s="115"/>
      <c r="I10" s="115"/>
      <c r="J10" s="115"/>
      <c r="K10" s="115"/>
      <c r="L10" s="115"/>
      <c r="M10" s="115"/>
      <c r="N10" s="115"/>
      <c r="O10" s="115"/>
      <c r="P10" s="115"/>
      <c r="Q10" s="115"/>
      <c r="R10" s="115"/>
      <c r="S10" s="115"/>
      <c r="T10" s="115"/>
      <c r="U10" s="115"/>
    </row>
    <row r="11" spans="1:21">
      <c r="A11" s="119"/>
      <c r="B11" s="119" t="s">
        <v>395</v>
      </c>
      <c r="C11" s="119" t="s">
        <v>303</v>
      </c>
      <c r="D11" s="119" t="s">
        <v>309</v>
      </c>
      <c r="E11" s="115"/>
      <c r="F11" s="115"/>
      <c r="G11" s="115"/>
      <c r="H11" s="115"/>
      <c r="I11" s="115"/>
      <c r="J11" s="115"/>
      <c r="K11" s="115"/>
      <c r="L11" s="115"/>
      <c r="M11" s="115"/>
      <c r="N11" s="115"/>
      <c r="O11" s="115"/>
      <c r="P11" s="115"/>
      <c r="Q11" s="115"/>
      <c r="R11" s="115"/>
      <c r="S11" s="115"/>
      <c r="T11" s="115"/>
      <c r="U11" s="115"/>
    </row>
    <row r="12" spans="1:21">
      <c r="A12" s="119"/>
      <c r="B12" s="119" t="s">
        <v>396</v>
      </c>
      <c r="C12" s="119" t="s">
        <v>304</v>
      </c>
      <c r="D12" s="119" t="s">
        <v>310</v>
      </c>
      <c r="E12" s="115"/>
      <c r="F12" s="115"/>
      <c r="G12" s="115"/>
      <c r="H12" s="115"/>
      <c r="I12" s="115"/>
      <c r="J12" s="115"/>
      <c r="K12" s="115"/>
      <c r="L12" s="115"/>
      <c r="M12" s="115"/>
      <c r="N12" s="115"/>
      <c r="O12" s="115"/>
      <c r="P12" s="115"/>
      <c r="Q12" s="115"/>
      <c r="R12" s="115"/>
      <c r="S12" s="115"/>
      <c r="T12" s="115"/>
      <c r="U12" s="115"/>
    </row>
    <row r="13" spans="1:21">
      <c r="A13" s="119"/>
      <c r="B13" s="119"/>
      <c r="C13" s="119" t="s">
        <v>305</v>
      </c>
      <c r="D13" s="119" t="s">
        <v>311</v>
      </c>
      <c r="E13" s="115"/>
      <c r="F13" s="115"/>
      <c r="G13" s="115"/>
      <c r="H13" s="115"/>
      <c r="I13" s="115"/>
      <c r="J13" s="115"/>
      <c r="K13" s="115"/>
      <c r="L13" s="115"/>
      <c r="M13" s="115"/>
      <c r="N13" s="115"/>
      <c r="O13" s="115"/>
      <c r="P13" s="115"/>
      <c r="Q13" s="115"/>
      <c r="R13" s="115"/>
      <c r="S13" s="115"/>
      <c r="T13" s="115"/>
      <c r="U13" s="115"/>
    </row>
    <row r="14" spans="1:21">
      <c r="A14" s="119"/>
      <c r="B14" s="119"/>
      <c r="C14" s="119" t="s">
        <v>306</v>
      </c>
      <c r="D14" s="119" t="s">
        <v>312</v>
      </c>
      <c r="E14" s="115"/>
      <c r="F14" s="115"/>
      <c r="G14" s="115"/>
      <c r="H14" s="115"/>
      <c r="I14" s="115"/>
      <c r="J14" s="115"/>
      <c r="K14" s="115"/>
      <c r="L14" s="115"/>
      <c r="M14" s="115"/>
      <c r="N14" s="115"/>
      <c r="O14" s="115"/>
      <c r="P14" s="115"/>
      <c r="Q14" s="115"/>
      <c r="R14" s="115"/>
      <c r="S14" s="115"/>
      <c r="T14" s="115"/>
      <c r="U14" s="115"/>
    </row>
    <row r="15" spans="1:21">
      <c r="A15" s="119"/>
      <c r="B15" s="119"/>
      <c r="C15" s="119" t="s">
        <v>307</v>
      </c>
      <c r="D15" s="119" t="s">
        <v>313</v>
      </c>
      <c r="E15" s="115"/>
      <c r="F15" s="115"/>
      <c r="G15" s="115"/>
      <c r="H15" s="115"/>
      <c r="I15" s="115"/>
      <c r="J15" s="115"/>
      <c r="K15" s="115"/>
      <c r="L15" s="115"/>
      <c r="M15" s="115"/>
      <c r="N15" s="115"/>
      <c r="O15" s="115"/>
      <c r="P15" s="115"/>
      <c r="Q15" s="115"/>
      <c r="R15" s="115"/>
      <c r="S15" s="115"/>
      <c r="T15" s="115"/>
      <c r="U15" s="115"/>
    </row>
    <row r="16" spans="1:21">
      <c r="A16" s="119"/>
      <c r="B16" s="119"/>
      <c r="C16" s="119"/>
      <c r="D16" s="119"/>
      <c r="E16" s="115"/>
      <c r="F16" s="115"/>
      <c r="G16" s="115"/>
      <c r="H16" s="115"/>
      <c r="I16" s="115"/>
      <c r="J16" s="115"/>
      <c r="K16" s="115"/>
      <c r="L16" s="115"/>
      <c r="M16" s="115"/>
      <c r="N16" s="115"/>
      <c r="O16" s="115"/>
    </row>
    <row r="17" spans="1:15">
      <c r="A17" s="119"/>
      <c r="B17" s="119"/>
      <c r="C17" s="119"/>
      <c r="D17" s="119"/>
      <c r="E17" s="115"/>
      <c r="F17" s="115"/>
      <c r="G17" s="115"/>
      <c r="H17" s="115"/>
      <c r="I17" s="115"/>
      <c r="J17" s="115"/>
      <c r="K17" s="115"/>
      <c r="L17" s="115"/>
      <c r="M17" s="115"/>
      <c r="N17" s="115"/>
      <c r="O17" s="115"/>
    </row>
    <row r="18" spans="1:15">
      <c r="A18" s="119"/>
      <c r="B18" s="131"/>
      <c r="C18" s="131"/>
      <c r="D18" s="131"/>
      <c r="E18" s="115"/>
      <c r="F18" s="115"/>
      <c r="G18" s="115"/>
      <c r="H18" s="115"/>
      <c r="I18" s="115"/>
      <c r="J18" s="115"/>
      <c r="K18" s="115"/>
      <c r="L18" s="115"/>
      <c r="M18" s="115"/>
      <c r="N18" s="115"/>
      <c r="O18" s="115"/>
    </row>
    <row r="19" spans="1:15">
      <c r="A19" s="119"/>
      <c r="B19" s="131"/>
      <c r="C19" s="131"/>
      <c r="D19" s="131"/>
      <c r="E19" s="115"/>
      <c r="F19" s="115"/>
      <c r="G19" s="115"/>
      <c r="H19" s="115"/>
      <c r="I19" s="115"/>
      <c r="J19" s="115"/>
      <c r="K19" s="115"/>
      <c r="L19" s="115"/>
      <c r="M19" s="115"/>
      <c r="N19" s="115"/>
      <c r="O19" s="115"/>
    </row>
    <row r="20" spans="1:15">
      <c r="A20" s="119"/>
      <c r="B20" s="131"/>
      <c r="C20" s="131"/>
      <c r="D20" s="131"/>
      <c r="E20" s="115"/>
      <c r="F20" s="115"/>
      <c r="G20" s="115"/>
      <c r="H20" s="115"/>
      <c r="I20" s="115"/>
      <c r="J20" s="115"/>
      <c r="K20" s="115"/>
      <c r="L20" s="115"/>
      <c r="M20" s="115"/>
      <c r="N20" s="115"/>
      <c r="O20" s="115"/>
    </row>
    <row r="21" spans="1:15">
      <c r="A21" s="119"/>
      <c r="B21" s="131"/>
      <c r="C21" s="131"/>
      <c r="D21" s="131"/>
      <c r="E21" s="115"/>
      <c r="F21" s="115"/>
      <c r="G21" s="115"/>
      <c r="H21" s="115"/>
      <c r="I21" s="115"/>
      <c r="J21" s="115"/>
      <c r="K21" s="115"/>
      <c r="L21" s="115"/>
      <c r="M21" s="115"/>
      <c r="N21" s="115"/>
      <c r="O21" s="115"/>
    </row>
    <row r="22" spans="1:15" ht="20">
      <c r="A22" s="119"/>
      <c r="B22" s="119"/>
      <c r="C22" s="129"/>
      <c r="D22" s="129"/>
      <c r="E22" s="115"/>
      <c r="F22" s="115"/>
      <c r="G22" s="115"/>
      <c r="H22" s="115"/>
      <c r="I22" s="115"/>
      <c r="J22" s="115"/>
      <c r="K22" s="115"/>
      <c r="L22" s="115"/>
      <c r="M22" s="115"/>
      <c r="N22" s="115"/>
      <c r="O22" s="115"/>
    </row>
    <row r="23" spans="1:15" ht="20">
      <c r="A23" s="119"/>
      <c r="B23" s="119"/>
      <c r="C23" s="129"/>
      <c r="D23" s="129"/>
      <c r="E23" s="115"/>
      <c r="F23" s="115"/>
      <c r="G23" s="115"/>
      <c r="H23" s="115"/>
      <c r="I23" s="115"/>
      <c r="J23" s="115"/>
      <c r="K23" s="115"/>
      <c r="L23" s="115"/>
      <c r="M23" s="115"/>
      <c r="N23" s="115"/>
      <c r="O23" s="115"/>
    </row>
    <row r="24" spans="1:15" ht="20">
      <c r="A24" s="119"/>
      <c r="B24" s="119"/>
      <c r="C24" s="129"/>
      <c r="D24" s="129"/>
      <c r="E24" s="115"/>
      <c r="F24" s="115"/>
      <c r="G24" s="115"/>
      <c r="H24" s="115"/>
      <c r="I24" s="115"/>
      <c r="J24" s="115"/>
      <c r="K24" s="115"/>
      <c r="L24" s="115"/>
      <c r="M24" s="115"/>
      <c r="N24" s="115"/>
      <c r="O24" s="115"/>
    </row>
    <row r="25" spans="1:15" ht="20">
      <c r="A25" s="119"/>
      <c r="B25" s="119"/>
      <c r="C25" s="129"/>
      <c r="D25" s="129"/>
      <c r="E25" s="115"/>
      <c r="F25" s="115"/>
      <c r="G25" s="115"/>
      <c r="H25" s="115"/>
      <c r="I25" s="115"/>
      <c r="J25" s="115"/>
      <c r="K25" s="115"/>
      <c r="L25" s="115"/>
      <c r="M25" s="115"/>
      <c r="N25" s="115"/>
      <c r="O25" s="115"/>
    </row>
    <row r="26" spans="1:15" ht="20">
      <c r="A26" s="119"/>
      <c r="B26" s="119"/>
      <c r="C26" s="129"/>
      <c r="D26" s="129"/>
      <c r="E26" s="115"/>
      <c r="F26" s="115"/>
      <c r="G26" s="115"/>
      <c r="H26" s="115"/>
      <c r="I26" s="115"/>
      <c r="J26" s="115"/>
      <c r="K26" s="115"/>
      <c r="L26" s="115"/>
      <c r="M26" s="115"/>
      <c r="N26" s="115"/>
      <c r="O26" s="115"/>
    </row>
    <row r="27" spans="1:15" ht="20">
      <c r="A27" s="119"/>
      <c r="B27" s="119"/>
      <c r="C27" s="129"/>
      <c r="D27" s="129"/>
      <c r="E27" s="115"/>
      <c r="F27" s="115"/>
      <c r="G27" s="115"/>
      <c r="H27" s="115"/>
      <c r="I27" s="115"/>
      <c r="J27" s="115"/>
      <c r="K27" s="115"/>
      <c r="L27" s="115"/>
      <c r="M27" s="115"/>
      <c r="N27" s="115"/>
      <c r="O27" s="115"/>
    </row>
    <row r="28" spans="1:15" ht="20">
      <c r="A28" s="119"/>
      <c r="B28" s="119"/>
      <c r="C28" s="129"/>
      <c r="D28" s="129"/>
      <c r="E28" s="115"/>
      <c r="F28" s="115"/>
      <c r="G28" s="115"/>
      <c r="H28" s="115"/>
      <c r="I28" s="115"/>
      <c r="J28" s="115"/>
      <c r="K28" s="115"/>
      <c r="L28" s="115"/>
      <c r="M28" s="115"/>
      <c r="N28" s="115"/>
      <c r="O28" s="115"/>
    </row>
    <row r="29" spans="1:15" ht="20">
      <c r="A29" s="119"/>
      <c r="B29" s="119"/>
      <c r="C29" s="129"/>
      <c r="D29" s="129"/>
      <c r="E29" s="115"/>
      <c r="F29" s="115"/>
      <c r="G29" s="115"/>
      <c r="H29" s="115"/>
      <c r="I29" s="115"/>
      <c r="J29" s="115"/>
      <c r="K29" s="115"/>
      <c r="L29" s="115"/>
      <c r="M29" s="115"/>
      <c r="N29" s="115"/>
      <c r="O29" s="115"/>
    </row>
    <row r="30" spans="1:15" ht="20">
      <c r="A30" s="119"/>
      <c r="B30" s="119"/>
      <c r="C30" s="129"/>
      <c r="D30" s="129"/>
      <c r="E30" s="115"/>
      <c r="F30" s="115"/>
      <c r="G30" s="115"/>
      <c r="H30" s="115"/>
      <c r="I30" s="115"/>
      <c r="J30" s="115"/>
      <c r="K30" s="115"/>
      <c r="L30" s="115"/>
      <c r="M30" s="115"/>
      <c r="N30" s="115"/>
      <c r="O30" s="115"/>
    </row>
    <row r="31" spans="1:15" ht="20">
      <c r="A31" s="119"/>
      <c r="B31" s="119"/>
      <c r="C31" s="129"/>
      <c r="D31" s="129"/>
      <c r="E31" s="115"/>
      <c r="F31" s="115"/>
      <c r="G31" s="115"/>
      <c r="H31" s="115"/>
      <c r="I31" s="115"/>
      <c r="J31" s="115"/>
      <c r="K31" s="115"/>
      <c r="L31" s="115"/>
      <c r="M31" s="115"/>
      <c r="N31" s="115"/>
      <c r="O31" s="115"/>
    </row>
    <row r="32" spans="1:15" ht="20">
      <c r="A32" s="119"/>
      <c r="B32" s="119"/>
      <c r="C32" s="129"/>
      <c r="D32" s="129"/>
      <c r="E32" s="115"/>
      <c r="F32" s="115"/>
      <c r="G32" s="115"/>
      <c r="H32" s="115"/>
      <c r="I32" s="115"/>
      <c r="J32" s="115"/>
      <c r="K32" s="115"/>
      <c r="L32" s="115"/>
      <c r="M32" s="115"/>
      <c r="N32" s="115"/>
      <c r="O32" s="115"/>
    </row>
    <row r="33" spans="1:15" ht="20">
      <c r="A33" s="119"/>
      <c r="B33" s="119"/>
      <c r="C33" s="129"/>
      <c r="D33" s="129"/>
      <c r="E33" s="115"/>
      <c r="F33" s="115"/>
      <c r="G33" s="115"/>
      <c r="H33" s="115"/>
      <c r="I33" s="115"/>
      <c r="J33" s="115"/>
      <c r="K33" s="115"/>
      <c r="L33" s="115"/>
      <c r="M33" s="115"/>
      <c r="N33" s="115"/>
      <c r="O33" s="115"/>
    </row>
    <row r="34" spans="1:15" ht="20">
      <c r="A34" s="119"/>
      <c r="B34" s="119"/>
      <c r="C34" s="129"/>
      <c r="D34" s="129"/>
      <c r="E34" s="115"/>
      <c r="F34" s="115"/>
      <c r="G34" s="115"/>
      <c r="H34" s="115"/>
      <c r="I34" s="115"/>
      <c r="J34" s="115"/>
      <c r="K34" s="115"/>
      <c r="L34" s="115"/>
      <c r="M34" s="115"/>
      <c r="N34" s="115"/>
      <c r="O34" s="115"/>
    </row>
    <row r="35" spans="1:15" ht="20">
      <c r="A35" s="119"/>
      <c r="B35" s="119"/>
      <c r="C35" s="129"/>
      <c r="D35" s="129"/>
      <c r="E35" s="115"/>
      <c r="F35" s="115"/>
      <c r="G35" s="115"/>
      <c r="H35" s="115"/>
      <c r="I35" s="115"/>
      <c r="J35" s="115"/>
      <c r="K35" s="115"/>
      <c r="L35" s="115"/>
      <c r="M35" s="115"/>
      <c r="N35" s="115"/>
      <c r="O35" s="115"/>
    </row>
    <row r="36" spans="1:15" ht="20">
      <c r="A36" s="119"/>
      <c r="B36" s="119"/>
      <c r="C36" s="129"/>
      <c r="D36" s="129"/>
      <c r="E36" s="115"/>
      <c r="F36" s="115"/>
      <c r="G36" s="115"/>
      <c r="H36" s="115"/>
      <c r="I36" s="115"/>
      <c r="J36" s="115"/>
      <c r="K36" s="115"/>
      <c r="L36" s="115"/>
      <c r="M36" s="115"/>
      <c r="N36" s="115"/>
      <c r="O36" s="115"/>
    </row>
    <row r="37" spans="1:15" ht="20">
      <c r="A37" s="119"/>
      <c r="B37" s="119"/>
      <c r="C37" s="129"/>
      <c r="D37" s="129"/>
      <c r="E37" s="115"/>
      <c r="F37" s="115"/>
      <c r="G37" s="115"/>
      <c r="H37" s="115"/>
      <c r="I37" s="115"/>
      <c r="J37" s="115"/>
      <c r="K37" s="115"/>
      <c r="L37" s="115"/>
      <c r="M37" s="115"/>
      <c r="N37" s="115"/>
      <c r="O37" s="115"/>
    </row>
    <row r="38" spans="1:15" ht="20">
      <c r="A38" s="119"/>
      <c r="B38" s="119"/>
      <c r="C38" s="129"/>
      <c r="D38" s="129"/>
      <c r="E38" s="115"/>
      <c r="F38" s="115"/>
      <c r="G38" s="115"/>
      <c r="H38" s="115"/>
      <c r="I38" s="115"/>
      <c r="J38" s="115"/>
      <c r="K38" s="115"/>
      <c r="L38" s="115"/>
      <c r="M38" s="115"/>
      <c r="N38" s="115"/>
      <c r="O38" s="115"/>
    </row>
    <row r="39" spans="1:15" ht="20">
      <c r="A39" s="119"/>
      <c r="B39" s="119"/>
      <c r="C39" s="129"/>
      <c r="D39" s="129"/>
      <c r="E39" s="115"/>
      <c r="F39" s="115"/>
      <c r="G39" s="115"/>
      <c r="H39" s="115"/>
      <c r="I39" s="115"/>
      <c r="J39" s="115"/>
      <c r="K39" s="115"/>
      <c r="L39" s="115"/>
      <c r="M39" s="115"/>
      <c r="N39" s="115"/>
      <c r="O39" s="115"/>
    </row>
    <row r="40" spans="1:15" ht="20">
      <c r="A40" s="119"/>
      <c r="B40" s="119"/>
      <c r="C40" s="129"/>
      <c r="D40" s="129"/>
      <c r="E40" s="115"/>
      <c r="F40" s="115"/>
      <c r="G40" s="115"/>
      <c r="H40" s="115"/>
      <c r="I40" s="115"/>
      <c r="J40" s="115"/>
      <c r="K40" s="115"/>
      <c r="L40" s="115"/>
      <c r="M40" s="115"/>
      <c r="N40" s="115"/>
      <c r="O40" s="115"/>
    </row>
    <row r="41" spans="1:15" ht="20">
      <c r="A41" s="119"/>
      <c r="B41" s="119"/>
      <c r="C41" s="129"/>
      <c r="D41" s="129"/>
      <c r="E41" s="115"/>
      <c r="F41" s="115"/>
      <c r="G41" s="115"/>
      <c r="H41" s="115"/>
      <c r="I41" s="115"/>
      <c r="J41" s="115"/>
      <c r="K41" s="115"/>
      <c r="L41" s="115"/>
      <c r="M41" s="115"/>
      <c r="N41" s="115"/>
      <c r="O41" s="115"/>
    </row>
    <row r="42" spans="1:15" ht="20">
      <c r="A42" s="119"/>
      <c r="B42" s="119"/>
      <c r="C42" s="129"/>
      <c r="D42" s="129"/>
      <c r="E42" s="115"/>
      <c r="F42" s="115"/>
      <c r="G42" s="115"/>
      <c r="H42" s="115"/>
      <c r="I42" s="115"/>
      <c r="J42" s="115"/>
      <c r="K42" s="115"/>
      <c r="L42" s="115"/>
      <c r="M42" s="115"/>
      <c r="N42" s="115"/>
      <c r="O42" s="115"/>
    </row>
    <row r="43" spans="1:15" ht="20">
      <c r="A43" s="119"/>
      <c r="B43" s="119"/>
      <c r="C43" s="129"/>
      <c r="D43" s="129"/>
      <c r="E43" s="115"/>
      <c r="F43" s="115"/>
      <c r="G43" s="115"/>
      <c r="H43" s="115"/>
      <c r="I43" s="115"/>
      <c r="J43" s="115"/>
      <c r="K43" s="115"/>
      <c r="L43" s="115"/>
      <c r="M43" s="115"/>
      <c r="N43" s="115"/>
      <c r="O43" s="115"/>
    </row>
    <row r="44" spans="1:15" ht="20">
      <c r="A44" s="119"/>
      <c r="B44" s="119"/>
      <c r="C44" s="129"/>
      <c r="D44" s="129"/>
      <c r="E44" s="115"/>
      <c r="F44" s="115"/>
      <c r="G44" s="115"/>
      <c r="H44" s="115"/>
      <c r="I44" s="115"/>
      <c r="J44" s="115"/>
      <c r="K44" s="115"/>
      <c r="L44" s="115"/>
      <c r="M44" s="115"/>
      <c r="N44" s="115"/>
      <c r="O44" s="115"/>
    </row>
    <row r="45" spans="1:15" ht="20">
      <c r="A45" s="119"/>
      <c r="B45" s="119"/>
      <c r="C45" s="129"/>
      <c r="D45" s="129"/>
      <c r="E45" s="115"/>
      <c r="F45" s="115"/>
      <c r="G45" s="115"/>
      <c r="H45" s="115"/>
      <c r="I45" s="115"/>
      <c r="J45" s="115"/>
      <c r="K45" s="115"/>
      <c r="L45" s="115"/>
      <c r="M45" s="115"/>
      <c r="N45" s="115"/>
      <c r="O45" s="115"/>
    </row>
    <row r="46" spans="1:15" ht="20">
      <c r="A46" s="119"/>
      <c r="B46" s="119"/>
      <c r="C46" s="129"/>
      <c r="D46" s="129"/>
      <c r="E46" s="115"/>
      <c r="F46" s="115"/>
      <c r="G46" s="115"/>
      <c r="H46" s="115"/>
      <c r="I46" s="115"/>
      <c r="J46" s="115"/>
      <c r="K46" s="115"/>
      <c r="L46" s="115"/>
      <c r="M46" s="115"/>
      <c r="N46" s="115"/>
      <c r="O46" s="115"/>
    </row>
    <row r="47" spans="1:15" ht="20">
      <c r="A47" s="119"/>
      <c r="B47" s="119"/>
      <c r="C47" s="129"/>
      <c r="D47" s="129"/>
      <c r="E47" s="115"/>
      <c r="F47" s="115"/>
      <c r="G47" s="115"/>
      <c r="H47" s="115"/>
      <c r="I47" s="115"/>
      <c r="J47" s="115"/>
      <c r="K47" s="115"/>
      <c r="L47" s="115"/>
      <c r="M47" s="115"/>
      <c r="N47" s="115"/>
      <c r="O47" s="115"/>
    </row>
    <row r="48" spans="1:15" ht="20">
      <c r="A48" s="119"/>
      <c r="B48" s="119"/>
      <c r="C48" s="129"/>
      <c r="D48" s="129"/>
      <c r="E48" s="115"/>
      <c r="F48" s="115"/>
      <c r="G48" s="115"/>
      <c r="H48" s="115"/>
      <c r="I48" s="115"/>
      <c r="J48" s="115"/>
      <c r="K48" s="115"/>
      <c r="L48" s="115"/>
      <c r="M48" s="115"/>
      <c r="N48" s="115"/>
      <c r="O48" s="115"/>
    </row>
    <row r="49" spans="1:15" ht="20">
      <c r="A49" s="119"/>
      <c r="B49" s="119"/>
      <c r="C49" s="129"/>
      <c r="D49" s="129"/>
      <c r="E49" s="115"/>
      <c r="F49" s="115"/>
      <c r="G49" s="115"/>
      <c r="H49" s="115"/>
      <c r="I49" s="115"/>
      <c r="J49" s="115"/>
      <c r="K49" s="115"/>
      <c r="L49" s="115"/>
      <c r="M49" s="115"/>
      <c r="N49" s="115"/>
      <c r="O49" s="115"/>
    </row>
    <row r="50" spans="1:15" ht="20">
      <c r="A50" s="119"/>
      <c r="B50" s="119"/>
      <c r="C50" s="129"/>
      <c r="D50" s="129"/>
      <c r="E50" s="115"/>
      <c r="F50" s="115"/>
      <c r="G50" s="115"/>
      <c r="H50" s="115"/>
      <c r="I50" s="115"/>
      <c r="J50" s="115"/>
      <c r="K50" s="115"/>
      <c r="L50" s="115"/>
      <c r="M50" s="115"/>
      <c r="N50" s="115"/>
      <c r="O50" s="115"/>
    </row>
    <row r="51" spans="1:15" ht="20">
      <c r="A51" s="119"/>
      <c r="B51" s="119"/>
      <c r="C51" s="129"/>
      <c r="D51" s="129"/>
      <c r="E51" s="115"/>
      <c r="F51" s="115"/>
      <c r="G51" s="115"/>
      <c r="H51" s="115"/>
      <c r="I51" s="115"/>
      <c r="J51" s="115"/>
      <c r="K51" s="115"/>
      <c r="L51" s="115"/>
      <c r="M51" s="115"/>
      <c r="N51" s="115"/>
      <c r="O51" s="115"/>
    </row>
    <row r="52" spans="1:15" ht="20">
      <c r="A52" s="119"/>
      <c r="B52" s="132"/>
      <c r="C52" s="133"/>
      <c r="D52" s="133"/>
    </row>
    <row r="53" spans="1:15" ht="20">
      <c r="A53" s="119"/>
      <c r="B53" s="132"/>
      <c r="C53" s="133"/>
      <c r="D53" s="133"/>
    </row>
    <row r="54" spans="1:15" ht="20">
      <c r="A54" s="119"/>
      <c r="B54" s="132"/>
      <c r="C54" s="133"/>
      <c r="D54" s="133"/>
    </row>
    <row r="55" spans="1:15" ht="20">
      <c r="A55" s="119"/>
      <c r="B55" s="132"/>
      <c r="C55" s="133"/>
      <c r="D55" s="133"/>
    </row>
    <row r="56" spans="1:15" ht="20">
      <c r="A56" s="119"/>
      <c r="B56" s="132"/>
      <c r="C56" s="133"/>
      <c r="D56" s="133"/>
    </row>
    <row r="57" spans="1:15" ht="20">
      <c r="A57" s="119"/>
      <c r="B57" s="132"/>
      <c r="C57" s="133"/>
      <c r="D57" s="133"/>
    </row>
    <row r="58" spans="1:15" ht="20">
      <c r="A58" s="119"/>
      <c r="B58" s="132"/>
      <c r="C58" s="133"/>
      <c r="D58" s="133"/>
    </row>
    <row r="59" spans="1:15" ht="20">
      <c r="A59" s="119"/>
      <c r="B59" s="132"/>
      <c r="C59" s="133"/>
      <c r="D59" s="133"/>
    </row>
    <row r="60" spans="1:15" ht="20">
      <c r="A60" s="119"/>
      <c r="B60" s="132"/>
      <c r="C60" s="133"/>
      <c r="D60" s="133"/>
    </row>
    <row r="61" spans="1:15" ht="20">
      <c r="A61" s="119"/>
      <c r="B61" s="132"/>
      <c r="C61" s="133"/>
      <c r="D61" s="133"/>
    </row>
    <row r="62" spans="1:15" ht="20">
      <c r="A62" s="119"/>
      <c r="B62" s="132"/>
      <c r="C62" s="133"/>
      <c r="D62" s="133"/>
    </row>
    <row r="63" spans="1:15" ht="20">
      <c r="A63" s="119"/>
      <c r="B63" s="132"/>
      <c r="C63" s="133"/>
      <c r="D63" s="133"/>
    </row>
    <row r="64" spans="1:15" ht="20">
      <c r="A64" s="119"/>
      <c r="B64" s="132"/>
      <c r="C64" s="133"/>
      <c r="D64" s="133"/>
    </row>
    <row r="65" spans="1:4" ht="20">
      <c r="A65" s="119"/>
      <c r="B65" s="132"/>
      <c r="C65" s="133"/>
      <c r="D65" s="133"/>
    </row>
    <row r="66" spans="1:4" ht="20">
      <c r="A66" s="119"/>
      <c r="B66" s="132"/>
      <c r="C66" s="133"/>
      <c r="D66" s="133"/>
    </row>
    <row r="67" spans="1:4" ht="20">
      <c r="A67" s="119"/>
      <c r="B67" s="132"/>
      <c r="C67" s="133"/>
      <c r="D67" s="133"/>
    </row>
    <row r="68" spans="1:4" ht="20">
      <c r="A68" s="119"/>
      <c r="B68" s="132"/>
      <c r="C68" s="133"/>
      <c r="D68" s="133"/>
    </row>
    <row r="69" spans="1:4" ht="20">
      <c r="A69" s="119"/>
      <c r="B69" s="132"/>
      <c r="C69" s="133"/>
      <c r="D69" s="133"/>
    </row>
    <row r="70" spans="1:4" ht="20">
      <c r="A70" s="119"/>
      <c r="B70" s="132"/>
      <c r="C70" s="133"/>
      <c r="D70" s="133"/>
    </row>
    <row r="71" spans="1:4" ht="20">
      <c r="A71" s="119"/>
      <c r="B71" s="132"/>
      <c r="C71" s="133"/>
      <c r="D71" s="133"/>
    </row>
    <row r="72" spans="1:4" ht="20">
      <c r="A72" s="119"/>
      <c r="B72" s="132"/>
      <c r="C72" s="133"/>
      <c r="D72" s="133"/>
    </row>
    <row r="73" spans="1:4" ht="20">
      <c r="A73" s="119"/>
      <c r="B73" s="132"/>
      <c r="C73" s="133"/>
      <c r="D73" s="133"/>
    </row>
    <row r="74" spans="1:4" ht="20">
      <c r="A74" s="119"/>
      <c r="B74" s="132"/>
      <c r="C74" s="133"/>
      <c r="D74" s="133"/>
    </row>
    <row r="75" spans="1:4" ht="20">
      <c r="A75" s="119"/>
      <c r="B75" s="132"/>
      <c r="C75" s="133"/>
      <c r="D75" s="133"/>
    </row>
    <row r="76" spans="1:4" ht="20">
      <c r="A76" s="119"/>
      <c r="B76" s="132"/>
      <c r="C76" s="133"/>
      <c r="D76" s="133"/>
    </row>
    <row r="77" spans="1:4" ht="20">
      <c r="A77" s="119"/>
      <c r="B77" s="132"/>
      <c r="C77" s="133"/>
      <c r="D77" s="133"/>
    </row>
    <row r="78" spans="1:4" ht="20">
      <c r="A78" s="119"/>
      <c r="B78" s="132"/>
      <c r="C78" s="133"/>
      <c r="D78" s="133"/>
    </row>
    <row r="79" spans="1:4" ht="20">
      <c r="A79" s="119"/>
      <c r="B79" s="132"/>
      <c r="C79" s="133"/>
      <c r="D79" s="133"/>
    </row>
    <row r="80" spans="1:4" ht="20">
      <c r="A80" s="119"/>
      <c r="B80" s="132"/>
      <c r="C80" s="133"/>
      <c r="D80" s="133"/>
    </row>
    <row r="81" spans="1:4" ht="20">
      <c r="A81" s="119"/>
      <c r="B81" s="132"/>
      <c r="C81" s="133"/>
      <c r="D81" s="133"/>
    </row>
    <row r="82" spans="1:4" ht="20">
      <c r="A82" s="119"/>
      <c r="B82" s="132"/>
      <c r="C82" s="133"/>
      <c r="D82" s="133"/>
    </row>
    <row r="83" spans="1:4" ht="20">
      <c r="A83" s="119"/>
      <c r="B83" s="132"/>
      <c r="C83" s="133"/>
      <c r="D83" s="133"/>
    </row>
    <row r="84" spans="1:4" ht="20">
      <c r="A84" s="119"/>
      <c r="B84" s="132"/>
      <c r="C84" s="133"/>
      <c r="D84" s="133"/>
    </row>
    <row r="85" spans="1:4" ht="20">
      <c r="A85" s="119"/>
      <c r="B85" s="132"/>
      <c r="C85" s="133"/>
      <c r="D85" s="133"/>
    </row>
    <row r="86" spans="1:4" ht="20">
      <c r="A86" s="119"/>
      <c r="B86" s="132"/>
      <c r="C86" s="133"/>
      <c r="D86" s="133"/>
    </row>
    <row r="87" spans="1:4" ht="20">
      <c r="A87" s="119"/>
      <c r="B87" s="132"/>
      <c r="C87" s="133"/>
      <c r="D87" s="133"/>
    </row>
    <row r="88" spans="1:4" ht="20">
      <c r="A88" s="119"/>
      <c r="B88" s="132"/>
      <c r="C88" s="133"/>
      <c r="D88" s="133"/>
    </row>
    <row r="89" spans="1:4" ht="20">
      <c r="A89" s="119"/>
      <c r="B89" s="132"/>
      <c r="C89" s="133"/>
      <c r="D89" s="133"/>
    </row>
    <row r="90" spans="1:4" ht="20">
      <c r="A90" s="119"/>
      <c r="B90" s="132"/>
      <c r="C90" s="133"/>
      <c r="D90" s="133"/>
    </row>
    <row r="91" spans="1:4" ht="20">
      <c r="A91" s="119"/>
      <c r="B91" s="132"/>
      <c r="C91" s="133"/>
      <c r="D91" s="133"/>
    </row>
    <row r="92" spans="1:4" ht="20">
      <c r="A92" s="119"/>
      <c r="B92" s="132"/>
      <c r="C92" s="133"/>
      <c r="D92" s="133"/>
    </row>
    <row r="93" spans="1:4" ht="20">
      <c r="A93" s="119"/>
      <c r="B93" s="132"/>
      <c r="C93" s="133"/>
      <c r="D93" s="133"/>
    </row>
    <row r="94" spans="1:4" ht="20">
      <c r="A94" s="119"/>
      <c r="B94" s="132"/>
      <c r="C94" s="133"/>
      <c r="D94" s="133"/>
    </row>
    <row r="95" spans="1:4" ht="20">
      <c r="A95" s="119"/>
      <c r="B95" s="132"/>
      <c r="C95" s="133"/>
      <c r="D95" s="133"/>
    </row>
    <row r="96" spans="1:4" ht="20">
      <c r="A96" s="119"/>
      <c r="B96" s="132"/>
      <c r="C96" s="133"/>
      <c r="D96" s="133"/>
    </row>
    <row r="97" spans="1:4" ht="20">
      <c r="A97" s="119"/>
      <c r="B97" s="132"/>
      <c r="C97" s="133"/>
      <c r="D97" s="133"/>
    </row>
    <row r="98" spans="1:4" ht="20">
      <c r="A98" s="119"/>
      <c r="B98" s="132"/>
      <c r="C98" s="133"/>
      <c r="D98" s="133"/>
    </row>
    <row r="99" spans="1:4" ht="20">
      <c r="A99" s="119"/>
      <c r="B99" s="132"/>
      <c r="C99" s="133"/>
      <c r="D99" s="133"/>
    </row>
    <row r="100" spans="1:4" ht="20">
      <c r="A100" s="119"/>
      <c r="B100" s="132"/>
      <c r="C100" s="133"/>
      <c r="D100" s="133"/>
    </row>
    <row r="101" spans="1:4" ht="20">
      <c r="A101" s="119"/>
      <c r="B101" s="132"/>
      <c r="C101" s="133"/>
      <c r="D101" s="133"/>
    </row>
    <row r="102" spans="1:4" ht="20">
      <c r="A102" s="119"/>
      <c r="B102" s="132"/>
      <c r="C102" s="133"/>
      <c r="D102" s="133"/>
    </row>
    <row r="103" spans="1:4" ht="20">
      <c r="A103" s="119"/>
      <c r="B103" s="132"/>
      <c r="C103" s="133"/>
      <c r="D103" s="133"/>
    </row>
    <row r="104" spans="1:4" ht="20">
      <c r="A104" s="119"/>
      <c r="B104" s="132"/>
      <c r="C104" s="133"/>
      <c r="D104" s="133"/>
    </row>
    <row r="105" spans="1:4" ht="20">
      <c r="A105" s="119"/>
      <c r="B105" s="132"/>
      <c r="C105" s="133"/>
      <c r="D105" s="133"/>
    </row>
    <row r="106" spans="1:4" ht="20">
      <c r="A106" s="119"/>
      <c r="B106" s="132"/>
      <c r="C106" s="133"/>
      <c r="D106" s="133"/>
    </row>
    <row r="107" spans="1:4" ht="20">
      <c r="A107" s="119"/>
      <c r="B107" s="132"/>
      <c r="C107" s="133"/>
      <c r="D107" s="133"/>
    </row>
    <row r="108" spans="1:4" ht="20">
      <c r="A108" s="119"/>
      <c r="B108" s="132"/>
      <c r="C108" s="133"/>
      <c r="D108" s="133"/>
    </row>
    <row r="109" spans="1:4" ht="20">
      <c r="A109" s="119"/>
      <c r="B109" s="132"/>
      <c r="C109" s="133"/>
      <c r="D109" s="133"/>
    </row>
    <row r="110" spans="1:4" ht="20">
      <c r="A110" s="119"/>
      <c r="B110" s="132"/>
      <c r="C110" s="133"/>
      <c r="D110" s="133"/>
    </row>
    <row r="111" spans="1:4" ht="20">
      <c r="A111" s="119"/>
      <c r="B111" s="132"/>
      <c r="C111" s="133"/>
      <c r="D111" s="133"/>
    </row>
    <row r="112" spans="1:4" ht="20">
      <c r="A112" s="119"/>
      <c r="B112" s="132"/>
      <c r="C112" s="133"/>
      <c r="D112" s="133"/>
    </row>
    <row r="113" spans="1:4" ht="20">
      <c r="A113" s="119"/>
      <c r="B113" s="132"/>
      <c r="C113" s="133"/>
      <c r="D113" s="133"/>
    </row>
    <row r="114" spans="1:4" ht="20">
      <c r="A114" s="119"/>
      <c r="B114" s="132"/>
      <c r="C114" s="133"/>
      <c r="D114" s="133"/>
    </row>
    <row r="115" spans="1:4" ht="20">
      <c r="A115" s="119"/>
      <c r="B115" s="132"/>
      <c r="C115" s="133"/>
      <c r="D115" s="133"/>
    </row>
    <row r="116" spans="1:4" ht="20">
      <c r="A116" s="119"/>
      <c r="B116" s="132"/>
      <c r="C116" s="133"/>
      <c r="D116" s="133"/>
    </row>
    <row r="117" spans="1:4" ht="20">
      <c r="A117" s="119"/>
      <c r="B117" s="132"/>
      <c r="C117" s="133"/>
      <c r="D117" s="133"/>
    </row>
    <row r="118" spans="1:4" ht="20">
      <c r="A118" s="119"/>
      <c r="B118" s="132"/>
      <c r="C118" s="133"/>
      <c r="D118" s="133"/>
    </row>
    <row r="119" spans="1:4" ht="20">
      <c r="A119" s="119"/>
      <c r="B119" s="132"/>
      <c r="C119" s="133"/>
      <c r="D119" s="133"/>
    </row>
    <row r="120" spans="1:4" ht="20">
      <c r="A120" s="119"/>
      <c r="B120" s="132"/>
      <c r="C120" s="133"/>
      <c r="D120" s="133"/>
    </row>
    <row r="121" spans="1:4" ht="20">
      <c r="A121" s="119"/>
      <c r="B121" s="132"/>
      <c r="C121" s="133"/>
      <c r="D121" s="133"/>
    </row>
    <row r="122" spans="1:4" ht="20">
      <c r="A122" s="119"/>
      <c r="B122" s="132"/>
      <c r="C122" s="133"/>
      <c r="D122" s="133"/>
    </row>
    <row r="123" spans="1:4" ht="20">
      <c r="A123" s="119"/>
      <c r="B123" s="132"/>
      <c r="C123" s="133"/>
      <c r="D123" s="133"/>
    </row>
    <row r="124" spans="1:4" ht="20">
      <c r="A124" s="119"/>
      <c r="B124" s="132"/>
      <c r="C124" s="133"/>
      <c r="D124" s="133"/>
    </row>
    <row r="125" spans="1:4" ht="20">
      <c r="A125" s="119"/>
      <c r="B125" s="132"/>
      <c r="C125" s="133"/>
      <c r="D125" s="133"/>
    </row>
    <row r="126" spans="1:4" ht="20">
      <c r="A126" s="119"/>
      <c r="B126" s="132"/>
      <c r="C126" s="133"/>
      <c r="D126" s="133"/>
    </row>
    <row r="127" spans="1:4" ht="20">
      <c r="A127" s="119"/>
      <c r="B127" s="132"/>
      <c r="C127" s="133"/>
      <c r="D127" s="133"/>
    </row>
    <row r="128" spans="1:4" ht="20">
      <c r="A128" s="119"/>
      <c r="B128" s="132"/>
      <c r="C128" s="133"/>
      <c r="D128" s="133"/>
    </row>
    <row r="129" spans="1:4" ht="20">
      <c r="A129" s="119"/>
      <c r="B129" s="132"/>
      <c r="C129" s="133"/>
      <c r="D129" s="133"/>
    </row>
    <row r="130" spans="1:4" ht="20">
      <c r="A130" s="119"/>
      <c r="B130" s="132"/>
      <c r="C130" s="133"/>
      <c r="D130" s="133"/>
    </row>
    <row r="131" spans="1:4" ht="20">
      <c r="A131" s="119"/>
      <c r="B131" s="132"/>
      <c r="C131" s="133"/>
      <c r="D131" s="133"/>
    </row>
    <row r="132" spans="1:4" ht="20">
      <c r="A132" s="119"/>
      <c r="B132" s="132"/>
      <c r="C132" s="133"/>
      <c r="D132" s="133"/>
    </row>
    <row r="133" spans="1:4" ht="20">
      <c r="A133" s="119"/>
      <c r="B133" s="132"/>
      <c r="C133" s="133"/>
      <c r="D133" s="133"/>
    </row>
    <row r="134" spans="1:4" ht="20">
      <c r="A134" s="119"/>
      <c r="B134" s="132"/>
      <c r="C134" s="133"/>
      <c r="D134" s="133"/>
    </row>
    <row r="135" spans="1:4" ht="20">
      <c r="A135" s="119"/>
      <c r="B135" s="132"/>
      <c r="C135" s="133"/>
      <c r="D135" s="133"/>
    </row>
    <row r="136" spans="1:4" ht="20">
      <c r="A136" s="119"/>
      <c r="B136" s="132"/>
      <c r="C136" s="133"/>
      <c r="D136" s="133"/>
    </row>
    <row r="137" spans="1:4" ht="20">
      <c r="A137" s="119"/>
      <c r="B137" s="132"/>
      <c r="C137" s="133"/>
      <c r="D137" s="133"/>
    </row>
    <row r="138" spans="1:4" ht="20">
      <c r="A138" s="119"/>
      <c r="B138" s="132"/>
      <c r="C138" s="133"/>
      <c r="D138" s="133"/>
    </row>
    <row r="139" spans="1:4" ht="20">
      <c r="A139" s="119"/>
      <c r="B139" s="132"/>
      <c r="C139" s="133"/>
      <c r="D139" s="133"/>
    </row>
    <row r="140" spans="1:4" ht="20">
      <c r="A140" s="119"/>
      <c r="B140" s="132"/>
      <c r="C140" s="133"/>
      <c r="D140" s="133"/>
    </row>
    <row r="141" spans="1:4" ht="20">
      <c r="A141" s="119"/>
      <c r="B141" s="132"/>
      <c r="C141" s="133"/>
      <c r="D141" s="133"/>
    </row>
    <row r="142" spans="1:4" ht="20">
      <c r="A142" s="119"/>
      <c r="B142" s="132"/>
      <c r="C142" s="133"/>
      <c r="D142" s="133"/>
    </row>
    <row r="143" spans="1:4" ht="20">
      <c r="A143" s="119"/>
      <c r="B143" s="132"/>
      <c r="C143" s="133"/>
      <c r="D143" s="133"/>
    </row>
    <row r="144" spans="1:4" ht="20">
      <c r="A144" s="119"/>
      <c r="B144" s="132"/>
      <c r="C144" s="133"/>
      <c r="D144" s="133"/>
    </row>
    <row r="145" spans="1:4" ht="20">
      <c r="A145" s="119"/>
      <c r="B145" s="132"/>
      <c r="C145" s="133"/>
      <c r="D145" s="133"/>
    </row>
    <row r="146" spans="1:4" ht="20">
      <c r="A146" s="119"/>
      <c r="B146" s="132"/>
      <c r="C146" s="133"/>
      <c r="D146" s="133"/>
    </row>
    <row r="147" spans="1:4" ht="20">
      <c r="A147" s="119"/>
      <c r="B147" s="132"/>
      <c r="C147" s="133"/>
      <c r="D147" s="133"/>
    </row>
    <row r="148" spans="1:4" ht="20">
      <c r="A148" s="119"/>
      <c r="B148" s="132"/>
      <c r="C148" s="133"/>
      <c r="D148" s="133"/>
    </row>
    <row r="149" spans="1:4" ht="20">
      <c r="A149" s="119"/>
      <c r="B149" s="132"/>
      <c r="C149" s="133"/>
      <c r="D149" s="133"/>
    </row>
    <row r="150" spans="1:4" ht="20">
      <c r="A150" s="119"/>
      <c r="B150" s="132"/>
      <c r="C150" s="133"/>
      <c r="D150" s="133"/>
    </row>
    <row r="151" spans="1:4" ht="20">
      <c r="A151" s="119"/>
      <c r="B151" s="132"/>
      <c r="C151" s="133"/>
      <c r="D151" s="133"/>
    </row>
    <row r="152" spans="1:4" ht="20">
      <c r="A152" s="119"/>
      <c r="B152" s="132"/>
      <c r="C152" s="133"/>
      <c r="D152" s="133"/>
    </row>
    <row r="153" spans="1:4" ht="20">
      <c r="A153" s="119"/>
      <c r="B153" s="132"/>
      <c r="C153" s="133"/>
      <c r="D153" s="133"/>
    </row>
    <row r="154" spans="1:4" ht="20">
      <c r="A154" s="119"/>
      <c r="B154" s="132"/>
      <c r="C154" s="133"/>
      <c r="D154" s="133"/>
    </row>
    <row r="155" spans="1:4" ht="20">
      <c r="A155" s="119"/>
      <c r="B155" s="132"/>
      <c r="C155" s="133"/>
      <c r="D155" s="133"/>
    </row>
    <row r="156" spans="1:4" ht="20">
      <c r="A156" s="119"/>
      <c r="B156" s="132"/>
      <c r="C156" s="133"/>
      <c r="D156" s="133"/>
    </row>
    <row r="157" spans="1:4" ht="20">
      <c r="A157" s="119"/>
      <c r="B157" s="132"/>
      <c r="C157" s="133"/>
      <c r="D157" s="133"/>
    </row>
    <row r="158" spans="1:4" ht="20">
      <c r="A158" s="119"/>
      <c r="B158" s="132"/>
      <c r="C158" s="133"/>
      <c r="D158" s="133"/>
    </row>
    <row r="159" spans="1:4" ht="20">
      <c r="A159" s="119"/>
      <c r="B159" s="132"/>
      <c r="C159" s="133"/>
      <c r="D159" s="133"/>
    </row>
    <row r="160" spans="1:4" ht="20">
      <c r="A160" s="119"/>
      <c r="B160" s="132"/>
      <c r="C160" s="133"/>
      <c r="D160" s="133"/>
    </row>
    <row r="161" spans="1:4" ht="20">
      <c r="A161" s="119"/>
      <c r="B161" s="132"/>
      <c r="C161" s="133"/>
      <c r="D161" s="133"/>
    </row>
    <row r="162" spans="1:4" ht="20">
      <c r="A162" s="119"/>
      <c r="B162" s="132"/>
      <c r="C162" s="133"/>
      <c r="D162" s="133"/>
    </row>
    <row r="163" spans="1:4" ht="20">
      <c r="A163" s="119"/>
      <c r="B163" s="132"/>
      <c r="C163" s="133"/>
      <c r="D163" s="133"/>
    </row>
    <row r="164" spans="1:4" ht="20">
      <c r="A164" s="119"/>
      <c r="B164" s="132"/>
      <c r="C164" s="133"/>
      <c r="D164" s="133"/>
    </row>
    <row r="165" spans="1:4" ht="20">
      <c r="A165" s="119"/>
      <c r="B165" s="132"/>
      <c r="C165" s="133"/>
      <c r="D165" s="133"/>
    </row>
    <row r="166" spans="1:4" ht="20">
      <c r="A166" s="119"/>
      <c r="B166" s="132"/>
      <c r="C166" s="133"/>
      <c r="D166" s="133"/>
    </row>
    <row r="167" spans="1:4" ht="20">
      <c r="A167" s="119"/>
      <c r="B167" s="132"/>
      <c r="C167" s="133"/>
      <c r="D167" s="133"/>
    </row>
    <row r="168" spans="1:4" ht="20">
      <c r="A168" s="119"/>
      <c r="B168" s="132"/>
      <c r="C168" s="133"/>
      <c r="D168" s="133"/>
    </row>
    <row r="169" spans="1:4" ht="20">
      <c r="A169" s="119"/>
      <c r="B169" s="132"/>
      <c r="C169" s="133"/>
      <c r="D169" s="133"/>
    </row>
    <row r="170" spans="1:4" ht="20">
      <c r="A170" s="119"/>
      <c r="B170" s="132"/>
      <c r="C170" s="133"/>
      <c r="D170" s="133"/>
    </row>
    <row r="171" spans="1:4" ht="20">
      <c r="A171" s="119"/>
      <c r="B171" s="132"/>
      <c r="C171" s="133"/>
      <c r="D171" s="133"/>
    </row>
    <row r="172" spans="1:4" ht="20">
      <c r="A172" s="119"/>
      <c r="B172" s="132"/>
      <c r="C172" s="133"/>
      <c r="D172" s="133"/>
    </row>
    <row r="173" spans="1:4" ht="20">
      <c r="A173" s="119"/>
      <c r="B173" s="132"/>
      <c r="C173" s="133"/>
      <c r="D173" s="133"/>
    </row>
    <row r="174" spans="1:4" ht="20">
      <c r="A174" s="119"/>
      <c r="B174" s="132"/>
      <c r="C174" s="133"/>
      <c r="D174" s="133"/>
    </row>
    <row r="175" spans="1:4" ht="20">
      <c r="A175" s="119"/>
      <c r="B175" s="132"/>
      <c r="C175" s="133"/>
      <c r="D175" s="133"/>
    </row>
    <row r="176" spans="1:4" ht="20">
      <c r="A176" s="119"/>
      <c r="B176" s="132"/>
      <c r="C176" s="133"/>
      <c r="D176" s="133"/>
    </row>
    <row r="177" spans="1:4" ht="20">
      <c r="A177" s="119"/>
      <c r="B177" s="132"/>
      <c r="C177" s="133"/>
      <c r="D177" s="133"/>
    </row>
    <row r="178" spans="1:4" ht="20">
      <c r="A178" s="119"/>
      <c r="B178" s="132"/>
      <c r="C178" s="133"/>
      <c r="D178" s="133"/>
    </row>
    <row r="179" spans="1:4" ht="20">
      <c r="A179" s="119"/>
      <c r="B179" s="132"/>
      <c r="C179" s="133"/>
      <c r="D179" s="133"/>
    </row>
    <row r="180" spans="1:4" ht="20">
      <c r="A180" s="119"/>
      <c r="B180" s="132"/>
      <c r="C180" s="133"/>
      <c r="D180" s="133"/>
    </row>
    <row r="181" spans="1:4" ht="20">
      <c r="A181" s="119"/>
      <c r="B181" s="132"/>
      <c r="C181" s="133"/>
      <c r="D181" s="133"/>
    </row>
    <row r="182" spans="1:4" ht="20">
      <c r="A182" s="119"/>
      <c r="B182" s="132"/>
      <c r="C182" s="133"/>
      <c r="D182" s="133"/>
    </row>
    <row r="183" spans="1:4" ht="20">
      <c r="A183" s="119"/>
      <c r="B183" s="132"/>
      <c r="C183" s="133"/>
      <c r="D183" s="133"/>
    </row>
    <row r="184" spans="1:4" ht="20">
      <c r="A184" s="119"/>
      <c r="B184" s="132"/>
      <c r="C184" s="133"/>
      <c r="D184" s="133"/>
    </row>
    <row r="185" spans="1:4" ht="20">
      <c r="A185" s="119"/>
      <c r="B185" s="132"/>
      <c r="C185" s="133"/>
      <c r="D185" s="133"/>
    </row>
    <row r="186" spans="1:4" ht="20">
      <c r="A186" s="119"/>
      <c r="B186" s="132"/>
      <c r="C186" s="133"/>
      <c r="D186" s="133"/>
    </row>
    <row r="187" spans="1:4" ht="20">
      <c r="A187" s="119"/>
      <c r="B187" s="132"/>
      <c r="C187" s="133"/>
      <c r="D187" s="133"/>
    </row>
    <row r="188" spans="1:4" ht="20">
      <c r="A188" s="119"/>
      <c r="B188" s="132"/>
      <c r="C188" s="133"/>
      <c r="D188" s="133"/>
    </row>
    <row r="189" spans="1:4" ht="20">
      <c r="A189" s="119"/>
      <c r="B189" s="132"/>
      <c r="C189" s="133"/>
      <c r="D189" s="133"/>
    </row>
    <row r="190" spans="1:4" ht="20">
      <c r="A190" s="119"/>
      <c r="B190" s="132"/>
      <c r="C190" s="133"/>
      <c r="D190" s="133"/>
    </row>
    <row r="191" spans="1:4" ht="20">
      <c r="A191" s="119"/>
      <c r="B191" s="132"/>
      <c r="C191" s="133"/>
      <c r="D191" s="133"/>
    </row>
    <row r="192" spans="1:4" ht="20">
      <c r="A192" s="119"/>
      <c r="B192" s="132"/>
      <c r="C192" s="133"/>
      <c r="D192" s="133"/>
    </row>
    <row r="193" spans="1:4" ht="20">
      <c r="A193" s="119"/>
      <c r="B193" s="132"/>
      <c r="C193" s="133"/>
      <c r="D193" s="133"/>
    </row>
    <row r="194" spans="1:4" ht="20">
      <c r="A194" s="119"/>
      <c r="B194" s="132"/>
      <c r="C194" s="133"/>
      <c r="D194" s="133"/>
    </row>
    <row r="195" spans="1:4" ht="20">
      <c r="A195" s="119"/>
      <c r="B195" s="132"/>
      <c r="C195" s="133"/>
      <c r="D195" s="133"/>
    </row>
    <row r="196" spans="1:4" ht="20">
      <c r="A196" s="119"/>
      <c r="B196" s="132"/>
      <c r="C196" s="133"/>
      <c r="D196" s="133"/>
    </row>
    <row r="197" spans="1:4" ht="20">
      <c r="A197" s="119"/>
      <c r="B197" s="132"/>
      <c r="C197" s="133"/>
      <c r="D197" s="133"/>
    </row>
    <row r="198" spans="1:4" ht="20">
      <c r="A198" s="119"/>
      <c r="B198" s="132"/>
      <c r="C198" s="133"/>
      <c r="D198" s="133"/>
    </row>
    <row r="199" spans="1:4" ht="20">
      <c r="A199" s="119"/>
      <c r="B199" s="132"/>
      <c r="C199" s="133"/>
      <c r="D199" s="133"/>
    </row>
    <row r="200" spans="1:4" ht="20">
      <c r="A200" s="119"/>
      <c r="B200" s="132"/>
      <c r="C200" s="133"/>
      <c r="D200" s="133"/>
    </row>
    <row r="201" spans="1:4" ht="20">
      <c r="A201" s="119"/>
      <c r="B201" s="132"/>
      <c r="C201" s="133"/>
      <c r="D201" s="133"/>
    </row>
    <row r="202" spans="1:4" ht="20">
      <c r="A202" s="119"/>
      <c r="B202" s="132"/>
      <c r="C202" s="133"/>
      <c r="D202" s="133"/>
    </row>
    <row r="203" spans="1:4" ht="20">
      <c r="A203" s="119"/>
      <c r="B203" s="132"/>
      <c r="C203" s="133"/>
      <c r="D203" s="133"/>
    </row>
    <row r="204" spans="1:4" ht="20">
      <c r="A204" s="119"/>
      <c r="B204" s="132"/>
      <c r="C204" s="133"/>
      <c r="D204" s="133"/>
    </row>
    <row r="205" spans="1:4" ht="20">
      <c r="A205" s="119"/>
      <c r="B205" s="132"/>
      <c r="C205" s="133"/>
      <c r="D205" s="133"/>
    </row>
    <row r="206" spans="1:4" ht="20">
      <c r="A206" s="119"/>
      <c r="B206" s="132"/>
      <c r="C206" s="133"/>
      <c r="D206" s="133"/>
    </row>
    <row r="207" spans="1:4" ht="20">
      <c r="A207" s="119"/>
      <c r="B207" s="132"/>
      <c r="C207" s="133"/>
      <c r="D207" s="133"/>
    </row>
    <row r="208" spans="1:4">
      <c r="A208" s="115"/>
      <c r="B208" s="132"/>
      <c r="C208" s="132"/>
      <c r="D208" s="132"/>
    </row>
    <row r="209" spans="1:8" ht="20">
      <c r="A209" s="115"/>
      <c r="B209" s="134" t="s">
        <v>397</v>
      </c>
      <c r="C209" s="134" t="s">
        <v>398</v>
      </c>
      <c r="D209" s="116" t="s">
        <v>397</v>
      </c>
      <c r="E209" s="116" t="s">
        <v>398</v>
      </c>
    </row>
    <row r="210" spans="1:8" ht="21">
      <c r="A210" s="115"/>
      <c r="B210" s="135" t="s">
        <v>302</v>
      </c>
      <c r="C210" s="135" t="s">
        <v>399</v>
      </c>
      <c r="D210" s="116" t="s">
        <v>302</v>
      </c>
      <c r="F210" s="116" t="str">
        <f>IF(NOT(ISBLANK(D210)),D210,IF(NOT(ISBLANK(E210)),"     "&amp;E210,FALSE))</f>
        <v>Afectación Económica o presupuestal</v>
      </c>
      <c r="G210" s="116" t="s">
        <v>302</v>
      </c>
      <c r="H210" s="116" t="str">
        <f>IF(NOT(ISERROR(MATCH(G210,_xlfn.ANCHORARRAY(B221),0))),F223&amp;"Por favor no seleccionar los criterios de impacto",G210)</f>
        <v>❌Por favor no seleccionar los criterios de impacto</v>
      </c>
    </row>
    <row r="211" spans="1:8" ht="21">
      <c r="A211" s="115"/>
      <c r="B211" s="135" t="s">
        <v>302</v>
      </c>
      <c r="C211" s="135" t="s">
        <v>384</v>
      </c>
      <c r="E211" s="116" t="s">
        <v>399</v>
      </c>
      <c r="F211" s="116" t="str">
        <f t="shared" ref="F211:F221" si="0">IF(NOT(ISBLANK(D211)),D211,IF(NOT(ISBLANK(E211)),"     "&amp;E211,FALSE))</f>
        <v xml:space="preserve">     Afectación menor a 10 SMLMV .</v>
      </c>
    </row>
    <row r="212" spans="1:8" ht="21">
      <c r="A212" s="115"/>
      <c r="B212" s="135" t="s">
        <v>302</v>
      </c>
      <c r="C212" s="135" t="s">
        <v>387</v>
      </c>
      <c r="E212" s="116" t="s">
        <v>384</v>
      </c>
      <c r="F212" s="116" t="str">
        <f t="shared" si="0"/>
        <v xml:space="preserve">     Entre 10 y 50 SMLMV </v>
      </c>
    </row>
    <row r="213" spans="1:8" ht="21">
      <c r="A213" s="115"/>
      <c r="B213" s="135" t="s">
        <v>302</v>
      </c>
      <c r="C213" s="135" t="s">
        <v>390</v>
      </c>
      <c r="E213" s="116" t="s">
        <v>387</v>
      </c>
      <c r="F213" s="116" t="str">
        <f t="shared" si="0"/>
        <v xml:space="preserve">     Entre 50 y 100 SMLMV </v>
      </c>
    </row>
    <row r="214" spans="1:8" ht="21">
      <c r="A214" s="115"/>
      <c r="B214" s="135" t="s">
        <v>302</v>
      </c>
      <c r="C214" s="135" t="s">
        <v>393</v>
      </c>
      <c r="E214" s="116" t="s">
        <v>390</v>
      </c>
      <c r="F214" s="116" t="str">
        <f t="shared" si="0"/>
        <v xml:space="preserve">     Entre 100 y 500 SMLMV </v>
      </c>
    </row>
    <row r="215" spans="1:8" ht="21">
      <c r="A215" s="115"/>
      <c r="B215" s="135" t="s">
        <v>308</v>
      </c>
      <c r="C215" s="135" t="s">
        <v>382</v>
      </c>
      <c r="E215" s="116" t="s">
        <v>393</v>
      </c>
      <c r="F215" s="116" t="str">
        <f t="shared" si="0"/>
        <v xml:space="preserve">     Mayor a 500 SMLMV </v>
      </c>
    </row>
    <row r="216" spans="1:8" ht="21">
      <c r="A216" s="115"/>
      <c r="B216" s="135" t="s">
        <v>308</v>
      </c>
      <c r="C216" s="135" t="s">
        <v>385</v>
      </c>
      <c r="D216" s="116" t="s">
        <v>308</v>
      </c>
      <c r="F216" s="116" t="str">
        <f t="shared" si="0"/>
        <v>Pérdida Reputacional</v>
      </c>
    </row>
    <row r="217" spans="1:8" ht="21">
      <c r="A217" s="115"/>
      <c r="B217" s="135" t="s">
        <v>308</v>
      </c>
      <c r="C217" s="135" t="s">
        <v>388</v>
      </c>
      <c r="E217" s="116" t="s">
        <v>382</v>
      </c>
      <c r="F217" s="116" t="str">
        <f t="shared" si="0"/>
        <v xml:space="preserve">     El riesgo afecta la imagen de alguna área de la organización</v>
      </c>
    </row>
    <row r="218" spans="1:8" ht="21">
      <c r="A218" s="115"/>
      <c r="B218" s="135" t="s">
        <v>308</v>
      </c>
      <c r="C218" s="135" t="s">
        <v>391</v>
      </c>
      <c r="E218" s="116" t="s">
        <v>385</v>
      </c>
      <c r="F218" s="116" t="str">
        <f t="shared" si="0"/>
        <v xml:space="preserve">     El riesgo afecta la imagen de la entidad internamente, de conocimiento general, nivel interno, de junta dircetiva y accionistas y/o de provedores</v>
      </c>
    </row>
    <row r="219" spans="1:8" ht="21">
      <c r="A219" s="115"/>
      <c r="B219" s="135" t="s">
        <v>308</v>
      </c>
      <c r="C219" s="135" t="s">
        <v>394</v>
      </c>
      <c r="E219" s="116" t="s">
        <v>388</v>
      </c>
      <c r="F219" s="116" t="str">
        <f t="shared" si="0"/>
        <v xml:space="preserve">     El riesgo afecta la imagen de la entidad con algunos usuarios de relevancia frente al logro de los objetivos</v>
      </c>
    </row>
    <row r="220" spans="1:8">
      <c r="A220" s="115"/>
      <c r="B220" s="136"/>
      <c r="C220" s="136"/>
      <c r="E220" s="116" t="s">
        <v>391</v>
      </c>
      <c r="F220" s="116" t="str">
        <f t="shared" si="0"/>
        <v xml:space="preserve">     El riesgo afecta la imagen de de la entidad con efecto publicitario sostenido a nivel de sector administrativo, nivel departamental o municipal</v>
      </c>
    </row>
    <row r="221" spans="1:8">
      <c r="A221" s="115"/>
      <c r="B221" s="136" t="str">
        <f t="array" ref="B221:B223">_xlfn.UNIQUE(Tabla1[[#All],[Criterios]])</f>
        <v>Criterios</v>
      </c>
      <c r="C221" s="136"/>
      <c r="E221" s="116" t="s">
        <v>394</v>
      </c>
      <c r="F221" s="116" t="str">
        <f t="shared" si="0"/>
        <v xml:space="preserve">     El riesgo afecta la imagen de la entidad a nivel nacional, con efecto publicitarios sostenible a nivel país</v>
      </c>
    </row>
    <row r="222" spans="1:8">
      <c r="A222" s="115"/>
      <c r="B222" s="136" t="str">
        <v>Afectación Económica o presupuestal</v>
      </c>
      <c r="C222" s="136"/>
    </row>
    <row r="223" spans="1:8">
      <c r="B223" s="136" t="str">
        <v>Pérdida Reputacional</v>
      </c>
      <c r="C223" s="136"/>
      <c r="F223" s="137" t="s">
        <v>400</v>
      </c>
    </row>
    <row r="224" spans="1:8">
      <c r="B224" s="138"/>
      <c r="C224" s="138"/>
      <c r="F224" s="137" t="s">
        <v>401</v>
      </c>
    </row>
    <row r="225" spans="2:4">
      <c r="B225" s="138"/>
      <c r="C225" s="138"/>
    </row>
    <row r="226" spans="2:4">
      <c r="B226" s="138"/>
      <c r="C226" s="138"/>
    </row>
    <row r="227" spans="2:4">
      <c r="B227" s="138"/>
      <c r="C227" s="138"/>
      <c r="D227" s="138"/>
    </row>
    <row r="228" spans="2:4">
      <c r="B228" s="138"/>
      <c r="C228" s="138"/>
      <c r="D228" s="138"/>
    </row>
    <row r="229" spans="2:4">
      <c r="B229" s="138"/>
      <c r="C229" s="138"/>
      <c r="D229" s="138"/>
    </row>
    <row r="230" spans="2:4">
      <c r="B230" s="138"/>
      <c r="C230" s="138"/>
      <c r="D230" s="138"/>
    </row>
    <row r="231" spans="2:4">
      <c r="B231" s="138"/>
      <c r="C231" s="138"/>
      <c r="D231" s="138"/>
    </row>
    <row r="232" spans="2:4">
      <c r="B232" s="138"/>
      <c r="C232" s="138"/>
      <c r="D232" s="138"/>
    </row>
  </sheetData>
  <mergeCells count="1">
    <mergeCell ref="B1:D1"/>
  </mergeCells>
  <dataValidations count="1">
    <dataValidation type="list" allowBlank="1" showInputMessage="1" showErrorMessage="1" sqref="G210" xr:uid="{D4CF72C2-3F55-804E-8823-DAD04984203E}">
      <formula1>$F$210:$F$221</formula1>
    </dataValidation>
  </dataValidations>
  <pageMargins left="0.7" right="0.7" top="0.75" bottom="0.75" header="0.3" footer="0.3"/>
  <pageSetup orientation="portrait" r:id="rId2"/>
  <tableParts count="1">
    <tablePart r:id="rId3"/>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pageSetUpPr fitToPage="1"/>
  </sheetPr>
  <dimension ref="A1:CX279"/>
  <sheetViews>
    <sheetView showGridLines="0" zoomScale="136" zoomScaleNormal="118" workbookViewId="0">
      <selection activeCell="AC73" sqref="AC73"/>
    </sheetView>
  </sheetViews>
  <sheetFormatPr baseColWidth="10" defaultColWidth="14.5" defaultRowHeight="15" customHeight="1"/>
  <cols>
    <col min="1" max="1" width="5.83203125" style="226" customWidth="1"/>
    <col min="2" max="2" width="11.5" style="264" customWidth="1"/>
    <col min="3" max="3" width="26.83203125" style="264" customWidth="1"/>
    <col min="4" max="4" width="36.1640625" style="264" hidden="1" customWidth="1"/>
    <col min="5" max="5" width="36.1640625" style="264" customWidth="1"/>
    <col min="6" max="9" width="36.1640625" style="264" hidden="1" customWidth="1"/>
    <col min="10" max="10" width="21.83203125" style="264" hidden="1" customWidth="1"/>
    <col min="11" max="11" width="21.5" style="264" hidden="1" customWidth="1"/>
    <col min="12" max="12" width="17" style="264" hidden="1" customWidth="1"/>
    <col min="13" max="13" width="20.5" style="264" customWidth="1"/>
    <col min="14" max="14" width="73.33203125" style="264" customWidth="1"/>
    <col min="15" max="15" width="30" style="265" customWidth="1"/>
    <col min="16" max="16" width="107.5" style="685" customWidth="1"/>
    <col min="17" max="17" width="10.1640625" style="266" customWidth="1"/>
    <col min="18" max="18" width="19" style="266" customWidth="1"/>
    <col min="19" max="19" width="37.83203125" style="266" customWidth="1"/>
    <col min="20" max="20" width="9.33203125" style="686" customWidth="1"/>
    <col min="21" max="21" width="18.6640625" style="686" customWidth="1"/>
    <col min="22" max="22" width="57.6640625" style="266" customWidth="1"/>
    <col min="23" max="23" width="23.1640625" style="684" customWidth="1"/>
    <col min="24" max="24" width="16.6640625" style="684" customWidth="1"/>
    <col min="25" max="25" width="58.5" style="111" customWidth="1"/>
    <col min="26" max="26" width="33.6640625" style="265" customWidth="1"/>
    <col min="27" max="27" width="107.33203125" style="266" customWidth="1"/>
    <col min="28" max="28" width="13" style="266" customWidth="1"/>
    <col min="29" max="29" width="24.33203125" style="266" customWidth="1"/>
    <col min="30" max="30" width="63.1640625" style="266" customWidth="1"/>
    <col min="31" max="31" width="9.6640625" style="266" customWidth="1"/>
    <col min="32" max="32" width="22.33203125" style="266" customWidth="1"/>
    <col min="33" max="33" width="33" style="266" customWidth="1"/>
    <col min="34" max="34" width="14.1640625" style="110" customWidth="1"/>
    <col min="35" max="35" width="8.1640625" style="110" customWidth="1"/>
    <col min="36" max="36" width="39.83203125" style="111" customWidth="1"/>
    <col min="37" max="37" width="30" style="265" customWidth="1"/>
    <col min="38" max="38" width="30" style="266" customWidth="1"/>
    <col min="39" max="40" width="10.33203125" style="266" customWidth="1"/>
    <col min="41" max="41" width="19.83203125" style="266" customWidth="1"/>
    <col min="42" max="43" width="9.5" style="266" customWidth="1"/>
    <col min="44" max="44" width="22.33203125" style="266" customWidth="1"/>
    <col min="45" max="45" width="7.1640625" style="110" customWidth="1"/>
    <col min="46" max="46" width="8.1640625" style="110" customWidth="1"/>
    <col min="47" max="47" width="17.6640625" style="111" customWidth="1"/>
    <col min="48" max="48" width="30" style="266" hidden="1" customWidth="1"/>
    <col min="49" max="49" width="24.1640625" style="264" hidden="1" customWidth="1"/>
    <col min="50" max="50" width="20.5" style="264" hidden="1" customWidth="1"/>
    <col min="51" max="51" width="19.5" style="264" hidden="1" customWidth="1"/>
    <col min="52" max="52" width="20.83203125" style="264" hidden="1" customWidth="1"/>
    <col min="53" max="53" width="20.5" style="264" hidden="1" customWidth="1"/>
    <col min="54" max="54" width="21" style="264" hidden="1" customWidth="1"/>
    <col min="55" max="55" width="19.5" style="264" hidden="1" customWidth="1"/>
    <col min="56" max="56" width="19.5" style="91" hidden="1" customWidth="1"/>
    <col min="57" max="57" width="18.5" style="264" hidden="1" customWidth="1"/>
    <col min="58" max="58" width="23.5" style="264" hidden="1" customWidth="1"/>
    <col min="59" max="60" width="14.33203125" style="264" hidden="1" customWidth="1"/>
    <col min="61" max="61" width="14.33203125" style="91" hidden="1" customWidth="1"/>
    <col min="62" max="62" width="17.5" style="264" hidden="1" customWidth="1"/>
    <col min="63" max="63" width="21.5" style="264" hidden="1" customWidth="1"/>
    <col min="64" max="64" width="27.5" style="264" hidden="1" customWidth="1"/>
    <col min="65" max="65" width="18.5" style="267" hidden="1" customWidth="1"/>
    <col min="66" max="66" width="18.33203125" style="267" hidden="1" customWidth="1"/>
    <col min="67" max="67" width="23.1640625" style="264" hidden="1" customWidth="1"/>
    <col min="68" max="68" width="19" style="264" customWidth="1"/>
    <col min="69" max="69" width="54.83203125" style="421" customWidth="1"/>
    <col min="70" max="70" width="15.1640625" style="264" customWidth="1"/>
    <col min="71" max="71" width="34.5" style="264" customWidth="1"/>
    <col min="72" max="72" width="27.83203125" style="264" customWidth="1"/>
    <col min="73" max="74" width="16.33203125" style="268" customWidth="1"/>
    <col min="75" max="75" width="16.33203125" style="264" customWidth="1"/>
    <col min="76" max="76" width="29.33203125" style="268" customWidth="1"/>
    <col min="77" max="77" width="95" style="264" customWidth="1"/>
    <col min="78" max="78" width="23.83203125" style="269" customWidth="1"/>
    <col min="79" max="80" width="19.6640625" style="684" customWidth="1"/>
    <col min="81" max="81" width="73.83203125" style="111" customWidth="1"/>
    <col min="82" max="82" width="22" style="111" customWidth="1"/>
    <col min="83" max="83" width="16.6640625" style="111" customWidth="1"/>
    <col min="84" max="84" width="66.6640625" style="111" customWidth="1"/>
    <col min="85" max="85" width="24.33203125" style="268" customWidth="1"/>
    <col min="86" max="86" width="108.33203125" style="264" customWidth="1"/>
    <col min="87" max="87" width="25.5" style="269" customWidth="1"/>
    <col min="88" max="88" width="13.83203125" style="110" customWidth="1"/>
    <col min="89" max="89" width="8.1640625" style="110" customWidth="1"/>
    <col min="90" max="90" width="44.83203125" style="111" customWidth="1"/>
    <col min="91" max="92" width="8" style="111" customWidth="1"/>
    <col min="93" max="93" width="37.33203125" style="111" customWidth="1"/>
    <col min="94" max="94" width="14" style="268" customWidth="1"/>
    <col min="95" max="95" width="24.5" style="264" customWidth="1"/>
    <col min="96" max="96" width="10.83203125" style="270" customWidth="1"/>
    <col min="97" max="97" width="7.1640625" style="110" customWidth="1"/>
    <col min="98" max="98" width="8.1640625" style="110" customWidth="1"/>
    <col min="99" max="99" width="17.6640625" style="111" customWidth="1"/>
    <col min="100" max="101" width="8" style="111" customWidth="1"/>
    <col min="102" max="102" width="17.6640625" style="111" customWidth="1"/>
    <col min="103" max="16384" width="14.5" style="226"/>
  </cols>
  <sheetData>
    <row r="1" spans="1:102" s="23" customFormat="1" ht="19" customHeight="1">
      <c r="B1" s="1425"/>
      <c r="C1" s="1426"/>
      <c r="D1" s="92"/>
      <c r="E1" s="1431" t="s">
        <v>376</v>
      </c>
      <c r="F1" s="1432"/>
      <c r="G1" s="1432"/>
      <c r="H1" s="1432"/>
      <c r="I1" s="1432"/>
      <c r="J1" s="1432"/>
      <c r="K1" s="1432"/>
      <c r="L1" s="1432"/>
      <c r="M1" s="1432"/>
      <c r="N1" s="1432"/>
      <c r="O1" s="1432"/>
      <c r="P1" s="1432"/>
      <c r="Q1" s="1432"/>
      <c r="R1" s="1432"/>
      <c r="S1" s="1432"/>
      <c r="T1" s="1432"/>
      <c r="U1" s="1432"/>
      <c r="V1" s="1432"/>
      <c r="W1" s="1432"/>
      <c r="X1" s="1432"/>
      <c r="Y1" s="1432"/>
      <c r="Z1" s="1432"/>
      <c r="AA1" s="1432"/>
      <c r="AB1" s="1432"/>
      <c r="AC1" s="1432"/>
      <c r="AD1" s="1432"/>
      <c r="AE1" s="1432"/>
      <c r="AF1" s="1432"/>
      <c r="AG1" s="1432"/>
      <c r="AH1" s="1432"/>
      <c r="AI1" s="1432"/>
      <c r="AJ1" s="1432"/>
      <c r="AK1" s="1432"/>
      <c r="AL1" s="1432"/>
      <c r="AM1" s="1432"/>
      <c r="AN1" s="1432"/>
      <c r="AO1" s="1432"/>
      <c r="AP1" s="1432"/>
      <c r="AQ1" s="1432"/>
      <c r="AR1" s="1432"/>
      <c r="AS1" s="1432"/>
      <c r="AT1" s="1432"/>
      <c r="AU1" s="1432"/>
      <c r="AV1" s="1432"/>
      <c r="AW1" s="1432"/>
      <c r="AX1" s="1432"/>
      <c r="AY1" s="1432"/>
      <c r="AZ1" s="1432"/>
      <c r="BA1" s="1432"/>
      <c r="BB1" s="1432"/>
      <c r="BC1" s="1432"/>
      <c r="BD1" s="1432"/>
      <c r="BE1" s="1432"/>
      <c r="BF1" s="1432"/>
      <c r="BG1" s="1432"/>
      <c r="BH1" s="1432"/>
      <c r="BI1" s="1432"/>
      <c r="BJ1" s="1432"/>
      <c r="BK1" s="1432"/>
      <c r="BL1" s="1432"/>
      <c r="BM1" s="1432"/>
      <c r="BN1" s="1432"/>
      <c r="BO1" s="1432"/>
      <c r="BP1" s="1432"/>
      <c r="BQ1" s="1432"/>
      <c r="BR1" s="1432"/>
      <c r="BS1" s="1432"/>
      <c r="BT1" s="1432"/>
      <c r="BU1" s="1432"/>
      <c r="BV1" s="1432"/>
      <c r="BW1" s="1432"/>
      <c r="BX1" s="1432"/>
      <c r="BY1" s="1432"/>
      <c r="BZ1" s="1432"/>
      <c r="CA1" s="1432"/>
      <c r="CB1" s="1432"/>
      <c r="CC1" s="1432"/>
      <c r="CD1" s="1432"/>
      <c r="CE1" s="1432"/>
      <c r="CF1" s="1432"/>
      <c r="CG1" s="1432"/>
      <c r="CH1" s="1432"/>
      <c r="CI1" s="1432"/>
      <c r="CJ1" s="1432"/>
      <c r="CK1" s="1432"/>
      <c r="CL1" s="1432"/>
      <c r="CM1" s="1432"/>
      <c r="CN1" s="1432"/>
      <c r="CO1" s="1432"/>
      <c r="CP1" s="1432"/>
      <c r="CQ1" s="1433"/>
      <c r="CR1" s="1440" t="s">
        <v>56</v>
      </c>
      <c r="CS1" s="1370"/>
      <c r="CT1" s="1370"/>
      <c r="CU1" s="1370"/>
      <c r="CV1" s="1370"/>
      <c r="CW1" s="1370"/>
      <c r="CX1" s="1441"/>
    </row>
    <row r="2" spans="1:102" s="23" customFormat="1" ht="20" customHeight="1">
      <c r="B2" s="1427"/>
      <c r="C2" s="1428"/>
      <c r="D2" s="91"/>
      <c r="E2" s="1434"/>
      <c r="F2" s="1435"/>
      <c r="G2" s="1435"/>
      <c r="H2" s="1435"/>
      <c r="I2" s="1435"/>
      <c r="J2" s="1435"/>
      <c r="K2" s="1435"/>
      <c r="L2" s="1435"/>
      <c r="M2" s="1435"/>
      <c r="N2" s="1435"/>
      <c r="O2" s="1435"/>
      <c r="P2" s="1435"/>
      <c r="Q2" s="1435"/>
      <c r="R2" s="1435"/>
      <c r="S2" s="1435"/>
      <c r="T2" s="1435"/>
      <c r="U2" s="1435"/>
      <c r="V2" s="1435"/>
      <c r="W2" s="1435"/>
      <c r="X2" s="1435"/>
      <c r="Y2" s="1435"/>
      <c r="Z2" s="1435"/>
      <c r="AA2" s="1435"/>
      <c r="AB2" s="1435"/>
      <c r="AC2" s="1435"/>
      <c r="AD2" s="1435"/>
      <c r="AE2" s="1435"/>
      <c r="AF2" s="1435"/>
      <c r="AG2" s="1435"/>
      <c r="AH2" s="1435"/>
      <c r="AI2" s="1435"/>
      <c r="AJ2" s="1435"/>
      <c r="AK2" s="1435"/>
      <c r="AL2" s="1435"/>
      <c r="AM2" s="1435"/>
      <c r="AN2" s="1435"/>
      <c r="AO2" s="1435"/>
      <c r="AP2" s="1435"/>
      <c r="AQ2" s="1435"/>
      <c r="AR2" s="1435"/>
      <c r="AS2" s="1435"/>
      <c r="AT2" s="1435"/>
      <c r="AU2" s="1435"/>
      <c r="AV2" s="1435"/>
      <c r="AW2" s="1435"/>
      <c r="AX2" s="1435"/>
      <c r="AY2" s="1435"/>
      <c r="AZ2" s="1435"/>
      <c r="BA2" s="1435"/>
      <c r="BB2" s="1435"/>
      <c r="BC2" s="1435"/>
      <c r="BD2" s="1435"/>
      <c r="BE2" s="1435"/>
      <c r="BF2" s="1435"/>
      <c r="BG2" s="1435"/>
      <c r="BH2" s="1435"/>
      <c r="BI2" s="1435"/>
      <c r="BJ2" s="1435"/>
      <c r="BK2" s="1435"/>
      <c r="BL2" s="1435"/>
      <c r="BM2" s="1435"/>
      <c r="BN2" s="1435"/>
      <c r="BO2" s="1435"/>
      <c r="BP2" s="1435"/>
      <c r="BQ2" s="1435"/>
      <c r="BR2" s="1435"/>
      <c r="BS2" s="1435"/>
      <c r="BT2" s="1435"/>
      <c r="BU2" s="1435"/>
      <c r="BV2" s="1435"/>
      <c r="BW2" s="1435"/>
      <c r="BX2" s="1435"/>
      <c r="BY2" s="1435"/>
      <c r="BZ2" s="1435"/>
      <c r="CA2" s="1435"/>
      <c r="CB2" s="1435"/>
      <c r="CC2" s="1435"/>
      <c r="CD2" s="1435"/>
      <c r="CE2" s="1435"/>
      <c r="CF2" s="1435"/>
      <c r="CG2" s="1435"/>
      <c r="CH2" s="1435"/>
      <c r="CI2" s="1435"/>
      <c r="CJ2" s="1435"/>
      <c r="CK2" s="1435"/>
      <c r="CL2" s="1435"/>
      <c r="CM2" s="1435"/>
      <c r="CN2" s="1435"/>
      <c r="CO2" s="1435"/>
      <c r="CP2" s="1435"/>
      <c r="CQ2" s="1436"/>
      <c r="CR2" s="1440" t="s">
        <v>1297</v>
      </c>
      <c r="CS2" s="1370"/>
      <c r="CT2" s="1370"/>
      <c r="CU2" s="1370"/>
      <c r="CV2" s="1370"/>
      <c r="CW2" s="1370"/>
      <c r="CX2" s="1441"/>
    </row>
    <row r="3" spans="1:102" s="23" customFormat="1" ht="21" customHeight="1">
      <c r="B3" s="1429"/>
      <c r="C3" s="1430"/>
      <c r="D3" s="96"/>
      <c r="E3" s="1437"/>
      <c r="F3" s="1438"/>
      <c r="G3" s="1438"/>
      <c r="H3" s="1438"/>
      <c r="I3" s="1438"/>
      <c r="J3" s="1438"/>
      <c r="K3" s="1438"/>
      <c r="L3" s="1438"/>
      <c r="M3" s="1438"/>
      <c r="N3" s="1438"/>
      <c r="O3" s="1438"/>
      <c r="P3" s="1438"/>
      <c r="Q3" s="1438"/>
      <c r="R3" s="1438"/>
      <c r="S3" s="1438"/>
      <c r="T3" s="1438"/>
      <c r="U3" s="1438"/>
      <c r="V3" s="1438"/>
      <c r="W3" s="1438"/>
      <c r="X3" s="1438"/>
      <c r="Y3" s="1438"/>
      <c r="Z3" s="1438"/>
      <c r="AA3" s="1438"/>
      <c r="AB3" s="1438"/>
      <c r="AC3" s="1438"/>
      <c r="AD3" s="1438"/>
      <c r="AE3" s="1438"/>
      <c r="AF3" s="1438"/>
      <c r="AG3" s="1438"/>
      <c r="AH3" s="1438"/>
      <c r="AI3" s="1438"/>
      <c r="AJ3" s="1438"/>
      <c r="AK3" s="1438"/>
      <c r="AL3" s="1438"/>
      <c r="AM3" s="1438"/>
      <c r="AN3" s="1438"/>
      <c r="AO3" s="1438"/>
      <c r="AP3" s="1438"/>
      <c r="AQ3" s="1438"/>
      <c r="AR3" s="1438"/>
      <c r="AS3" s="1438"/>
      <c r="AT3" s="1438"/>
      <c r="AU3" s="1438"/>
      <c r="AV3" s="1438"/>
      <c r="AW3" s="1438"/>
      <c r="AX3" s="1438"/>
      <c r="AY3" s="1438"/>
      <c r="AZ3" s="1438"/>
      <c r="BA3" s="1438"/>
      <c r="BB3" s="1438"/>
      <c r="BC3" s="1438"/>
      <c r="BD3" s="1438"/>
      <c r="BE3" s="1438"/>
      <c r="BF3" s="1438"/>
      <c r="BG3" s="1438"/>
      <c r="BH3" s="1438"/>
      <c r="BI3" s="1438"/>
      <c r="BJ3" s="1438"/>
      <c r="BK3" s="1438"/>
      <c r="BL3" s="1438"/>
      <c r="BM3" s="1438"/>
      <c r="BN3" s="1438"/>
      <c r="BO3" s="1438"/>
      <c r="BP3" s="1438"/>
      <c r="BQ3" s="1438"/>
      <c r="BR3" s="1438"/>
      <c r="BS3" s="1438"/>
      <c r="BT3" s="1438"/>
      <c r="BU3" s="1438"/>
      <c r="BV3" s="1438"/>
      <c r="BW3" s="1438"/>
      <c r="BX3" s="1438"/>
      <c r="BY3" s="1438"/>
      <c r="BZ3" s="1438"/>
      <c r="CA3" s="1438"/>
      <c r="CB3" s="1438"/>
      <c r="CC3" s="1438"/>
      <c r="CD3" s="1438"/>
      <c r="CE3" s="1438"/>
      <c r="CF3" s="1438"/>
      <c r="CG3" s="1438"/>
      <c r="CH3" s="1438"/>
      <c r="CI3" s="1438"/>
      <c r="CJ3" s="1438"/>
      <c r="CK3" s="1438"/>
      <c r="CL3" s="1438"/>
      <c r="CM3" s="1438"/>
      <c r="CN3" s="1438"/>
      <c r="CO3" s="1438"/>
      <c r="CP3" s="1438"/>
      <c r="CQ3" s="1439"/>
      <c r="CR3" s="1440" t="s">
        <v>1959</v>
      </c>
      <c r="CS3" s="1370"/>
      <c r="CT3" s="1370"/>
      <c r="CU3" s="1370"/>
      <c r="CV3" s="1370"/>
      <c r="CW3" s="1370"/>
      <c r="CX3" s="1441"/>
    </row>
    <row r="4" spans="1:102" s="23" customFormat="1" ht="9" customHeight="1">
      <c r="B4" s="21"/>
      <c r="C4" s="21"/>
      <c r="D4" s="21"/>
      <c r="E4" s="21"/>
      <c r="F4" s="21"/>
      <c r="G4" s="21"/>
      <c r="H4" s="21"/>
      <c r="I4" s="21"/>
      <c r="J4" s="21"/>
      <c r="K4" s="21"/>
      <c r="L4" s="21"/>
      <c r="M4" s="21"/>
      <c r="N4" s="21"/>
      <c r="O4" s="212"/>
      <c r="P4" s="21"/>
      <c r="Q4" s="21"/>
      <c r="R4" s="21"/>
      <c r="S4" s="21"/>
      <c r="T4" s="21"/>
      <c r="U4" s="21"/>
      <c r="V4" s="21"/>
      <c r="W4" s="100"/>
      <c r="X4" s="100"/>
      <c r="Y4" s="101"/>
      <c r="Z4" s="212"/>
      <c r="AA4" s="21"/>
      <c r="AB4" s="21"/>
      <c r="AC4" s="21"/>
      <c r="AD4" s="21"/>
      <c r="AE4" s="21"/>
      <c r="AF4" s="21"/>
      <c r="AG4" s="21"/>
      <c r="AH4" s="100"/>
      <c r="AI4" s="100"/>
      <c r="AJ4" s="101"/>
      <c r="AK4" s="212"/>
      <c r="AL4" s="21"/>
      <c r="AM4" s="21"/>
      <c r="AN4" s="21"/>
      <c r="AO4" s="21"/>
      <c r="AP4" s="21"/>
      <c r="AQ4" s="21"/>
      <c r="AR4" s="21"/>
      <c r="AS4" s="100"/>
      <c r="AT4" s="100"/>
      <c r="AU4" s="101"/>
      <c r="AV4" s="21"/>
      <c r="AW4" s="22"/>
      <c r="AX4" s="22"/>
      <c r="AY4" s="22"/>
      <c r="AZ4" s="22"/>
      <c r="BA4" s="22"/>
      <c r="BB4" s="22"/>
      <c r="BC4" s="22"/>
      <c r="BD4" s="22"/>
      <c r="BE4" s="22"/>
      <c r="BF4" s="22"/>
      <c r="BG4" s="22"/>
      <c r="BH4" s="22"/>
      <c r="BI4" s="22"/>
      <c r="BJ4" s="22"/>
      <c r="BK4" s="22"/>
      <c r="BL4" s="22"/>
      <c r="BM4" s="22"/>
      <c r="BN4" s="22"/>
      <c r="BO4" s="22"/>
      <c r="BP4" s="22"/>
      <c r="BQ4" s="419"/>
      <c r="BR4" s="22"/>
      <c r="BS4" s="22"/>
      <c r="BT4" s="22"/>
      <c r="BU4" s="22"/>
      <c r="BV4" s="22"/>
      <c r="BW4" s="22"/>
      <c r="BX4" s="37"/>
      <c r="BY4" s="22"/>
      <c r="BZ4" s="22"/>
      <c r="CA4" s="100"/>
      <c r="CB4" s="100"/>
      <c r="CC4" s="101"/>
      <c r="CD4" s="101"/>
      <c r="CE4" s="101"/>
      <c r="CF4" s="101"/>
      <c r="CG4" s="37"/>
      <c r="CH4" s="22"/>
      <c r="CI4" s="22"/>
      <c r="CJ4" s="100"/>
      <c r="CK4" s="100"/>
      <c r="CL4" s="101"/>
      <c r="CM4" s="101"/>
      <c r="CN4" s="101"/>
      <c r="CO4" s="101"/>
      <c r="CP4" s="37"/>
      <c r="CQ4" s="22"/>
      <c r="CR4" s="22"/>
      <c r="CS4" s="100"/>
      <c r="CT4" s="100"/>
      <c r="CU4" s="101"/>
      <c r="CV4" s="101"/>
      <c r="CW4" s="101"/>
      <c r="CX4" s="101"/>
    </row>
    <row r="5" spans="1:102" s="23" customFormat="1" ht="21" customHeight="1">
      <c r="B5" s="1480" t="s">
        <v>57</v>
      </c>
      <c r="C5" s="1481"/>
      <c r="D5" s="1481"/>
      <c r="E5" s="1481"/>
      <c r="F5" s="1481"/>
      <c r="G5" s="1481"/>
      <c r="H5" s="1481"/>
      <c r="I5" s="1481"/>
      <c r="J5" s="1481"/>
      <c r="K5" s="1471" t="s">
        <v>58</v>
      </c>
      <c r="L5" s="1472"/>
      <c r="M5" s="1472"/>
      <c r="N5" s="1473"/>
      <c r="O5" s="1453" t="s">
        <v>59</v>
      </c>
      <c r="P5" s="1454"/>
      <c r="Q5" s="525"/>
      <c r="R5" s="525"/>
      <c r="S5" s="525"/>
      <c r="T5" s="525"/>
      <c r="U5" s="525"/>
      <c r="V5" s="525"/>
      <c r="W5" s="1303" t="s">
        <v>1948</v>
      </c>
      <c r="X5" s="1304"/>
      <c r="Y5" s="1304"/>
      <c r="Z5" s="1460" t="s">
        <v>59</v>
      </c>
      <c r="AA5" s="1455"/>
      <c r="AB5" s="525"/>
      <c r="AC5" s="525"/>
      <c r="AD5" s="525"/>
      <c r="AE5" s="525"/>
      <c r="AF5" s="525"/>
      <c r="AG5" s="525"/>
      <c r="AH5" s="1303" t="s">
        <v>1948</v>
      </c>
      <c r="AI5" s="1304"/>
      <c r="AJ5" s="1304"/>
      <c r="AK5" s="1460" t="s">
        <v>59</v>
      </c>
      <c r="AL5" s="1455"/>
      <c r="AM5" s="525"/>
      <c r="AN5" s="525"/>
      <c r="AO5" s="525"/>
      <c r="AP5" s="525"/>
      <c r="AQ5" s="525"/>
      <c r="AR5" s="525"/>
      <c r="AS5" s="1303" t="s">
        <v>1948</v>
      </c>
      <c r="AT5" s="1304"/>
      <c r="AU5" s="1304"/>
      <c r="AV5" s="1471" t="s">
        <v>58</v>
      </c>
      <c r="AW5" s="1472"/>
      <c r="AX5" s="1472"/>
      <c r="AY5" s="1472"/>
      <c r="AZ5" s="1472"/>
      <c r="BA5" s="1472"/>
      <c r="BB5" s="1472"/>
      <c r="BC5" s="1472"/>
      <c r="BD5" s="1472"/>
      <c r="BE5" s="1472"/>
      <c r="BF5" s="1472"/>
      <c r="BG5" s="1472"/>
      <c r="BH5" s="1472"/>
      <c r="BI5" s="1472"/>
      <c r="BJ5" s="1472"/>
      <c r="BK5" s="1472"/>
      <c r="BL5" s="1472"/>
      <c r="BM5" s="1472"/>
      <c r="BN5" s="1472"/>
      <c r="BO5" s="1472"/>
      <c r="BP5" s="1473"/>
      <c r="BQ5" s="1496" t="s">
        <v>208</v>
      </c>
      <c r="BR5" s="1497"/>
      <c r="BS5" s="1497"/>
      <c r="BT5" s="1497"/>
      <c r="BU5" s="1497"/>
      <c r="BV5" s="1497"/>
      <c r="BW5" s="1498"/>
      <c r="BX5" s="1453" t="s">
        <v>59</v>
      </c>
      <c r="BY5" s="1454"/>
      <c r="BZ5" s="1455"/>
      <c r="CA5" s="1303" t="s">
        <v>1948</v>
      </c>
      <c r="CB5" s="1304"/>
      <c r="CC5" s="1304"/>
      <c r="CD5" s="1304"/>
      <c r="CE5" s="1304"/>
      <c r="CF5" s="1406"/>
      <c r="CG5" s="1460" t="s">
        <v>59</v>
      </c>
      <c r="CH5" s="1454"/>
      <c r="CI5" s="1455"/>
      <c r="CJ5" s="1303" t="s">
        <v>1948</v>
      </c>
      <c r="CK5" s="1304"/>
      <c r="CL5" s="1304"/>
      <c r="CM5" s="1304"/>
      <c r="CN5" s="1304"/>
      <c r="CO5" s="1406"/>
      <c r="CP5" s="1460" t="s">
        <v>59</v>
      </c>
      <c r="CQ5" s="1454"/>
      <c r="CR5" s="1455"/>
      <c r="CS5" s="1303" t="s">
        <v>1948</v>
      </c>
      <c r="CT5" s="1304"/>
      <c r="CU5" s="1304"/>
      <c r="CV5" s="1304"/>
      <c r="CW5" s="1304"/>
      <c r="CX5" s="1406"/>
    </row>
    <row r="6" spans="1:102" s="23" customFormat="1" ht="18.75" customHeight="1">
      <c r="B6" s="1482"/>
      <c r="C6" s="1483"/>
      <c r="D6" s="1483"/>
      <c r="E6" s="1483"/>
      <c r="F6" s="1483"/>
      <c r="G6" s="1483"/>
      <c r="H6" s="1483"/>
      <c r="I6" s="1483"/>
      <c r="J6" s="1483"/>
      <c r="K6" s="1465" t="s">
        <v>60</v>
      </c>
      <c r="L6" s="1466"/>
      <c r="M6" s="1467"/>
      <c r="N6" s="211" t="s">
        <v>61</v>
      </c>
      <c r="O6" s="1457" t="s">
        <v>62</v>
      </c>
      <c r="P6" s="1457"/>
      <c r="Q6" s="526"/>
      <c r="R6" s="526"/>
      <c r="S6" s="526"/>
      <c r="T6" s="526"/>
      <c r="U6" s="526"/>
      <c r="V6" s="526"/>
      <c r="W6" s="1418" t="s">
        <v>62</v>
      </c>
      <c r="X6" s="1418"/>
      <c r="Y6" s="1418"/>
      <c r="Z6" s="1461" t="s">
        <v>63</v>
      </c>
      <c r="AA6" s="1457"/>
      <c r="AB6" s="526"/>
      <c r="AC6" s="526"/>
      <c r="AD6" s="526"/>
      <c r="AE6" s="526"/>
      <c r="AF6" s="526"/>
      <c r="AG6" s="526"/>
      <c r="AH6" s="1418" t="s">
        <v>64</v>
      </c>
      <c r="AI6" s="1418"/>
      <c r="AJ6" s="1418"/>
      <c r="AK6" s="1461" t="s">
        <v>65</v>
      </c>
      <c r="AL6" s="1457"/>
      <c r="AM6" s="526"/>
      <c r="AN6" s="526"/>
      <c r="AO6" s="526"/>
      <c r="AP6" s="526"/>
      <c r="AQ6" s="526"/>
      <c r="AR6" s="526"/>
      <c r="AS6" s="1418" t="s">
        <v>66</v>
      </c>
      <c r="AT6" s="1418"/>
      <c r="AU6" s="1418"/>
      <c r="AV6" s="1471" t="s">
        <v>61</v>
      </c>
      <c r="AW6" s="1472"/>
      <c r="AX6" s="1472"/>
      <c r="AY6" s="1472"/>
      <c r="AZ6" s="1472"/>
      <c r="BA6" s="1472"/>
      <c r="BB6" s="1472"/>
      <c r="BC6" s="1472"/>
      <c r="BD6" s="1472"/>
      <c r="BE6" s="1472"/>
      <c r="BF6" s="1472"/>
      <c r="BG6" s="1472"/>
      <c r="BH6" s="1472"/>
      <c r="BI6" s="1472"/>
      <c r="BJ6" s="1472"/>
      <c r="BK6" s="1472"/>
      <c r="BL6" s="1472"/>
      <c r="BM6" s="1472"/>
      <c r="BN6" s="1472"/>
      <c r="BO6" s="1472"/>
      <c r="BP6" s="1473"/>
      <c r="BQ6" s="1499"/>
      <c r="BR6" s="1500"/>
      <c r="BS6" s="1500"/>
      <c r="BT6" s="1500"/>
      <c r="BU6" s="1500"/>
      <c r="BV6" s="1500"/>
      <c r="BW6" s="1501"/>
      <c r="BX6" s="1456" t="s">
        <v>62</v>
      </c>
      <c r="BY6" s="1457"/>
      <c r="BZ6" s="1457"/>
      <c r="CA6" s="1418" t="s">
        <v>1954</v>
      </c>
      <c r="CB6" s="1418"/>
      <c r="CC6" s="1418"/>
      <c r="CD6" s="1418"/>
      <c r="CE6" s="1418"/>
      <c r="CF6" s="1419"/>
      <c r="CG6" s="1461" t="s">
        <v>63</v>
      </c>
      <c r="CH6" s="1457"/>
      <c r="CI6" s="1457"/>
      <c r="CJ6" s="1418" t="s">
        <v>64</v>
      </c>
      <c r="CK6" s="1418"/>
      <c r="CL6" s="1418"/>
      <c r="CM6" s="1418"/>
      <c r="CN6" s="1418"/>
      <c r="CO6" s="1419"/>
      <c r="CP6" s="1461" t="s">
        <v>65</v>
      </c>
      <c r="CQ6" s="1457"/>
      <c r="CR6" s="1457"/>
      <c r="CS6" s="1418" t="s">
        <v>66</v>
      </c>
      <c r="CT6" s="1418"/>
      <c r="CU6" s="1418"/>
      <c r="CV6" s="1418"/>
      <c r="CW6" s="1418"/>
      <c r="CX6" s="1419"/>
    </row>
    <row r="7" spans="1:102" s="23" customFormat="1" ht="41" customHeight="1">
      <c r="B7" s="16"/>
      <c r="C7" s="17"/>
      <c r="D7" s="17"/>
      <c r="E7" s="17"/>
      <c r="F7" s="15"/>
      <c r="G7" s="15"/>
      <c r="H7" s="17"/>
      <c r="I7" s="17"/>
      <c r="J7" s="17"/>
      <c r="K7" s="18"/>
      <c r="L7" s="19"/>
      <c r="M7" s="20"/>
      <c r="N7" s="18"/>
      <c r="O7" s="1459"/>
      <c r="P7" s="1459"/>
      <c r="Q7" s="527"/>
      <c r="R7" s="527"/>
      <c r="S7" s="527"/>
      <c r="T7" s="527"/>
      <c r="U7" s="527"/>
      <c r="V7" s="527"/>
      <c r="W7" s="1420"/>
      <c r="X7" s="1420"/>
      <c r="Y7" s="1420"/>
      <c r="Z7" s="1462"/>
      <c r="AA7" s="1459"/>
      <c r="AB7" s="527"/>
      <c r="AC7" s="527"/>
      <c r="AD7" s="527"/>
      <c r="AE7" s="527"/>
      <c r="AF7" s="527"/>
      <c r="AG7" s="527"/>
      <c r="AH7" s="1420"/>
      <c r="AI7" s="1420"/>
      <c r="AJ7" s="1420"/>
      <c r="AK7" s="1462"/>
      <c r="AL7" s="1459"/>
      <c r="AM7" s="527"/>
      <c r="AN7" s="527"/>
      <c r="AO7" s="527"/>
      <c r="AP7" s="527"/>
      <c r="AQ7" s="527"/>
      <c r="AR7" s="527"/>
      <c r="AS7" s="1420"/>
      <c r="AT7" s="1420"/>
      <c r="AU7" s="1420"/>
      <c r="AV7" s="17"/>
      <c r="AW7" s="1468" t="s">
        <v>67</v>
      </c>
      <c r="AX7" s="1469"/>
      <c r="AY7" s="1469"/>
      <c r="AZ7" s="1469"/>
      <c r="BA7" s="1469"/>
      <c r="BB7" s="1469"/>
      <c r="BC7" s="1470"/>
      <c r="BD7" s="1448" t="s">
        <v>207</v>
      </c>
      <c r="BE7" s="1449"/>
      <c r="BF7" s="1450"/>
      <c r="BG7" s="1448" t="s">
        <v>356</v>
      </c>
      <c r="BH7" s="1449"/>
      <c r="BI7" s="1450"/>
      <c r="BJ7" s="1448" t="s">
        <v>68</v>
      </c>
      <c r="BK7" s="1450"/>
      <c r="BL7" s="1448" t="s">
        <v>357</v>
      </c>
      <c r="BM7" s="1449"/>
      <c r="BN7" s="1449"/>
      <c r="BO7" s="1449"/>
      <c r="BP7" s="1450"/>
      <c r="BQ7" s="1502"/>
      <c r="BR7" s="1503"/>
      <c r="BS7" s="1503"/>
      <c r="BT7" s="1503"/>
      <c r="BU7" s="1503"/>
      <c r="BV7" s="1503"/>
      <c r="BW7" s="1504"/>
      <c r="BX7" s="1458"/>
      <c r="BY7" s="1459"/>
      <c r="BZ7" s="1459"/>
      <c r="CA7" s="1420"/>
      <c r="CB7" s="1420"/>
      <c r="CC7" s="1420"/>
      <c r="CD7" s="1420"/>
      <c r="CE7" s="1420"/>
      <c r="CF7" s="1421"/>
      <c r="CG7" s="1462"/>
      <c r="CH7" s="1459"/>
      <c r="CI7" s="1459"/>
      <c r="CJ7" s="1420"/>
      <c r="CK7" s="1420"/>
      <c r="CL7" s="1420"/>
      <c r="CM7" s="1420"/>
      <c r="CN7" s="1420"/>
      <c r="CO7" s="1421"/>
      <c r="CP7" s="1462"/>
      <c r="CQ7" s="1459"/>
      <c r="CR7" s="1459"/>
      <c r="CS7" s="1420"/>
      <c r="CT7" s="1420"/>
      <c r="CU7" s="1420"/>
      <c r="CV7" s="1420"/>
      <c r="CW7" s="1420"/>
      <c r="CX7" s="1421"/>
    </row>
    <row r="8" spans="1:102" s="23" customFormat="1" ht="181.5" customHeight="1">
      <c r="B8" s="1474" t="s">
        <v>188</v>
      </c>
      <c r="C8" s="1476" t="s">
        <v>35</v>
      </c>
      <c r="D8" s="1476" t="s">
        <v>368</v>
      </c>
      <c r="E8" s="1476" t="s">
        <v>69</v>
      </c>
      <c r="F8" s="1476" t="s">
        <v>241</v>
      </c>
      <c r="G8" s="1476" t="s">
        <v>178</v>
      </c>
      <c r="H8" s="1476" t="s">
        <v>242</v>
      </c>
      <c r="I8" s="1442" t="s">
        <v>179</v>
      </c>
      <c r="J8" s="1442" t="s">
        <v>243</v>
      </c>
      <c r="K8" s="1442" t="s">
        <v>8</v>
      </c>
      <c r="L8" s="1442" t="s">
        <v>246</v>
      </c>
      <c r="M8" s="1442" t="s">
        <v>71</v>
      </c>
      <c r="N8" s="1442" t="s">
        <v>194</v>
      </c>
      <c r="O8" s="1488" t="s">
        <v>80</v>
      </c>
      <c r="P8" s="1451" t="s">
        <v>81</v>
      </c>
      <c r="Q8" s="1398" t="s">
        <v>1957</v>
      </c>
      <c r="R8" s="1399"/>
      <c r="S8" s="1400"/>
      <c r="T8" s="1398" t="s">
        <v>1958</v>
      </c>
      <c r="U8" s="1399"/>
      <c r="V8" s="1400"/>
      <c r="W8" s="1356" t="s">
        <v>1949</v>
      </c>
      <c r="X8" s="1357"/>
      <c r="Y8" s="1358"/>
      <c r="Z8" s="1490" t="s">
        <v>80</v>
      </c>
      <c r="AA8" s="1451" t="s">
        <v>81</v>
      </c>
      <c r="AB8" s="1398" t="s">
        <v>1957</v>
      </c>
      <c r="AC8" s="1399"/>
      <c r="AD8" s="1400"/>
      <c r="AE8" s="1398" t="s">
        <v>1958</v>
      </c>
      <c r="AF8" s="1399"/>
      <c r="AG8" s="1400"/>
      <c r="AH8" s="1356" t="s">
        <v>1949</v>
      </c>
      <c r="AI8" s="1357"/>
      <c r="AJ8" s="1358"/>
      <c r="AK8" s="1490" t="s">
        <v>80</v>
      </c>
      <c r="AL8" s="1451" t="s">
        <v>81</v>
      </c>
      <c r="AM8" s="1398" t="s">
        <v>1957</v>
      </c>
      <c r="AN8" s="1399"/>
      <c r="AO8" s="1400"/>
      <c r="AP8" s="1398" t="s">
        <v>1958</v>
      </c>
      <c r="AQ8" s="1399"/>
      <c r="AR8" s="1400"/>
      <c r="AS8" s="1356" t="s">
        <v>1949</v>
      </c>
      <c r="AT8" s="1357"/>
      <c r="AU8" s="1358"/>
      <c r="AV8" s="1484" t="s">
        <v>244</v>
      </c>
      <c r="AW8" s="1492" t="s">
        <v>195</v>
      </c>
      <c r="AX8" s="1442" t="s">
        <v>72</v>
      </c>
      <c r="AY8" s="1442" t="s">
        <v>73</v>
      </c>
      <c r="AZ8" s="1442" t="s">
        <v>74</v>
      </c>
      <c r="BA8" s="1442" t="s">
        <v>75</v>
      </c>
      <c r="BB8" s="1442" t="s">
        <v>196</v>
      </c>
      <c r="BC8" s="1442" t="s">
        <v>77</v>
      </c>
      <c r="BD8" s="1422" t="s">
        <v>187</v>
      </c>
      <c r="BE8" s="1443" t="s">
        <v>205</v>
      </c>
      <c r="BF8" s="1445" t="s">
        <v>184</v>
      </c>
      <c r="BG8" s="1445" t="s">
        <v>197</v>
      </c>
      <c r="BH8" s="1445" t="s">
        <v>186</v>
      </c>
      <c r="BI8" s="1494" t="s">
        <v>231</v>
      </c>
      <c r="BJ8" s="1486" t="s">
        <v>232</v>
      </c>
      <c r="BK8" s="1422" t="s">
        <v>202</v>
      </c>
      <c r="BL8" s="1422" t="s">
        <v>233</v>
      </c>
      <c r="BM8" s="1422" t="s">
        <v>8</v>
      </c>
      <c r="BN8" s="1422" t="s">
        <v>9</v>
      </c>
      <c r="BO8" s="1422" t="s">
        <v>203</v>
      </c>
      <c r="BP8" s="1416" t="s">
        <v>204</v>
      </c>
      <c r="BQ8" s="1416" t="s">
        <v>422</v>
      </c>
      <c r="BR8" s="1416" t="s">
        <v>1964</v>
      </c>
      <c r="BS8" s="1416" t="s">
        <v>423</v>
      </c>
      <c r="BT8" s="1416" t="s">
        <v>78</v>
      </c>
      <c r="BU8" s="1416" t="s">
        <v>240</v>
      </c>
      <c r="BV8" s="1416" t="s">
        <v>79</v>
      </c>
      <c r="BW8" s="1505" t="s">
        <v>424</v>
      </c>
      <c r="BX8" s="1463" t="s">
        <v>80</v>
      </c>
      <c r="BY8" s="1451" t="s">
        <v>81</v>
      </c>
      <c r="BZ8" s="1451" t="s">
        <v>372</v>
      </c>
      <c r="CA8" s="1356" t="s">
        <v>1956</v>
      </c>
      <c r="CB8" s="1357"/>
      <c r="CC8" s="1358"/>
      <c r="CD8" s="1356" t="s">
        <v>1955</v>
      </c>
      <c r="CE8" s="1357"/>
      <c r="CF8" s="1358"/>
      <c r="CG8" s="1463" t="s">
        <v>80</v>
      </c>
      <c r="CH8" s="1451" t="s">
        <v>81</v>
      </c>
      <c r="CI8" s="1451" t="s">
        <v>372</v>
      </c>
      <c r="CJ8" s="1356" t="s">
        <v>1956</v>
      </c>
      <c r="CK8" s="1357"/>
      <c r="CL8" s="1358"/>
      <c r="CM8" s="1356" t="s">
        <v>1955</v>
      </c>
      <c r="CN8" s="1357"/>
      <c r="CO8" s="1358"/>
      <c r="CP8" s="1463" t="s">
        <v>80</v>
      </c>
      <c r="CQ8" s="1451" t="s">
        <v>81</v>
      </c>
      <c r="CR8" s="1451" t="s">
        <v>372</v>
      </c>
      <c r="CS8" s="1356" t="s">
        <v>1956</v>
      </c>
      <c r="CT8" s="1357"/>
      <c r="CU8" s="1358"/>
      <c r="CV8" s="1356" t="s">
        <v>1955</v>
      </c>
      <c r="CW8" s="1357"/>
      <c r="CX8" s="1358"/>
    </row>
    <row r="9" spans="1:102" s="23" customFormat="1" ht="34.5" customHeight="1">
      <c r="B9" s="1475"/>
      <c r="C9" s="1479"/>
      <c r="D9" s="1477"/>
      <c r="E9" s="1477"/>
      <c r="F9" s="1477"/>
      <c r="G9" s="1477"/>
      <c r="H9" s="1477"/>
      <c r="I9" s="1478"/>
      <c r="J9" s="1478"/>
      <c r="K9" s="1478"/>
      <c r="L9" s="1478"/>
      <c r="M9" s="1447"/>
      <c r="N9" s="1478"/>
      <c r="O9" s="1489"/>
      <c r="P9" s="1452"/>
      <c r="Q9" s="530" t="s">
        <v>1950</v>
      </c>
      <c r="R9" s="530" t="s">
        <v>105</v>
      </c>
      <c r="S9" s="531" t="s">
        <v>1951</v>
      </c>
      <c r="T9" s="530" t="s">
        <v>1950</v>
      </c>
      <c r="U9" s="530" t="s">
        <v>105</v>
      </c>
      <c r="V9" s="531" t="s">
        <v>1951</v>
      </c>
      <c r="W9" s="528" t="s">
        <v>1950</v>
      </c>
      <c r="X9" s="528" t="s">
        <v>105</v>
      </c>
      <c r="Y9" s="529" t="s">
        <v>1951</v>
      </c>
      <c r="Z9" s="1491"/>
      <c r="AA9" s="1452"/>
      <c r="AB9" s="530" t="s">
        <v>1950</v>
      </c>
      <c r="AC9" s="530" t="s">
        <v>105</v>
      </c>
      <c r="AD9" s="531" t="s">
        <v>1951</v>
      </c>
      <c r="AE9" s="530" t="s">
        <v>1950</v>
      </c>
      <c r="AF9" s="530" t="s">
        <v>105</v>
      </c>
      <c r="AG9" s="531" t="s">
        <v>1951</v>
      </c>
      <c r="AH9" s="528" t="s">
        <v>1950</v>
      </c>
      <c r="AI9" s="528" t="s">
        <v>105</v>
      </c>
      <c r="AJ9" s="529" t="s">
        <v>1951</v>
      </c>
      <c r="AK9" s="1491"/>
      <c r="AL9" s="1452"/>
      <c r="AM9" s="530" t="s">
        <v>1950</v>
      </c>
      <c r="AN9" s="530" t="s">
        <v>105</v>
      </c>
      <c r="AO9" s="531" t="s">
        <v>1951</v>
      </c>
      <c r="AP9" s="530" t="s">
        <v>1950</v>
      </c>
      <c r="AQ9" s="530" t="s">
        <v>105</v>
      </c>
      <c r="AR9" s="531" t="s">
        <v>1951</v>
      </c>
      <c r="AS9" s="528" t="s">
        <v>1950</v>
      </c>
      <c r="AT9" s="528" t="s">
        <v>105</v>
      </c>
      <c r="AU9" s="529" t="s">
        <v>1951</v>
      </c>
      <c r="AV9" s="1485"/>
      <c r="AW9" s="1493"/>
      <c r="AX9" s="1423"/>
      <c r="AY9" s="1423"/>
      <c r="AZ9" s="1423"/>
      <c r="BA9" s="1423"/>
      <c r="BB9" s="1423"/>
      <c r="BC9" s="1423"/>
      <c r="BD9" s="1423"/>
      <c r="BE9" s="1444"/>
      <c r="BF9" s="1446"/>
      <c r="BG9" s="1446"/>
      <c r="BH9" s="1446"/>
      <c r="BI9" s="1495"/>
      <c r="BJ9" s="1487"/>
      <c r="BK9" s="1423"/>
      <c r="BL9" s="1423"/>
      <c r="BM9" s="1423"/>
      <c r="BN9" s="1423"/>
      <c r="BO9" s="1447"/>
      <c r="BP9" s="1424"/>
      <c r="BQ9" s="1417"/>
      <c r="BR9" s="1417"/>
      <c r="BS9" s="1417"/>
      <c r="BT9" s="1417"/>
      <c r="BU9" s="1417"/>
      <c r="BV9" s="1417"/>
      <c r="BW9" s="1506"/>
      <c r="BX9" s="1507"/>
      <c r="BY9" s="1508"/>
      <c r="BZ9" s="1452"/>
      <c r="CA9" s="528" t="s">
        <v>1950</v>
      </c>
      <c r="CB9" s="528" t="s">
        <v>105</v>
      </c>
      <c r="CC9" s="529" t="s">
        <v>1951</v>
      </c>
      <c r="CD9" s="528" t="s">
        <v>1950</v>
      </c>
      <c r="CE9" s="528" t="s">
        <v>105</v>
      </c>
      <c r="CF9" s="529" t="s">
        <v>1951</v>
      </c>
      <c r="CG9" s="1464"/>
      <c r="CH9" s="1452"/>
      <c r="CI9" s="1452"/>
      <c r="CJ9" s="528" t="s">
        <v>1950</v>
      </c>
      <c r="CK9" s="528" t="s">
        <v>105</v>
      </c>
      <c r="CL9" s="529" t="s">
        <v>1951</v>
      </c>
      <c r="CM9" s="528" t="s">
        <v>1950</v>
      </c>
      <c r="CN9" s="528" t="s">
        <v>105</v>
      </c>
      <c r="CO9" s="529" t="s">
        <v>1951</v>
      </c>
      <c r="CP9" s="1464"/>
      <c r="CQ9" s="1452"/>
      <c r="CR9" s="1452"/>
      <c r="CS9" s="528" t="s">
        <v>1950</v>
      </c>
      <c r="CT9" s="528" t="s">
        <v>105</v>
      </c>
      <c r="CU9" s="529" t="s">
        <v>1951</v>
      </c>
      <c r="CV9" s="528" t="s">
        <v>1950</v>
      </c>
      <c r="CW9" s="528" t="s">
        <v>105</v>
      </c>
      <c r="CX9" s="529" t="s">
        <v>1951</v>
      </c>
    </row>
    <row r="10" spans="1:102" s="246" customFormat="1" ht="268" customHeight="1">
      <c r="A10" s="226"/>
      <c r="B10" s="227">
        <v>200</v>
      </c>
      <c r="C10" s="228" t="s">
        <v>148</v>
      </c>
      <c r="D10" s="229" t="s">
        <v>1298</v>
      </c>
      <c r="E10" s="584" t="s">
        <v>2301</v>
      </c>
      <c r="F10" s="231" t="s">
        <v>169</v>
      </c>
      <c r="G10" s="230" t="s">
        <v>1300</v>
      </c>
      <c r="H10" s="230" t="s">
        <v>1301</v>
      </c>
      <c r="I10" s="230" t="s">
        <v>1302</v>
      </c>
      <c r="J10" s="231" t="s">
        <v>363</v>
      </c>
      <c r="K10" s="232">
        <v>3</v>
      </c>
      <c r="L10" s="232">
        <v>3</v>
      </c>
      <c r="M10" s="233" t="s">
        <v>191</v>
      </c>
      <c r="N10" s="584" t="s">
        <v>2282</v>
      </c>
      <c r="O10" s="758" t="s">
        <v>2632</v>
      </c>
      <c r="P10" s="566" t="s">
        <v>3035</v>
      </c>
      <c r="Q10" s="236"/>
      <c r="R10" s="236" t="s">
        <v>2343</v>
      </c>
      <c r="S10" s="566" t="s">
        <v>3036</v>
      </c>
      <c r="T10" s="912"/>
      <c r="U10" s="236" t="s">
        <v>2343</v>
      </c>
      <c r="V10" s="236" t="s">
        <v>3032</v>
      </c>
      <c r="W10" s="758" t="s">
        <v>3623</v>
      </c>
      <c r="X10" s="758"/>
      <c r="Y10" s="760" t="s">
        <v>3624</v>
      </c>
      <c r="Z10" s="234" t="s">
        <v>3520</v>
      </c>
      <c r="AA10" s="417" t="s">
        <v>3524</v>
      </c>
      <c r="AB10" s="235" t="s">
        <v>3517</v>
      </c>
      <c r="AC10" s="235"/>
      <c r="AD10" s="235" t="s">
        <v>229</v>
      </c>
      <c r="AE10" s="235"/>
      <c r="AF10" s="235" t="s">
        <v>3517</v>
      </c>
      <c r="AG10" s="235" t="s">
        <v>443</v>
      </c>
      <c r="AH10" s="141"/>
      <c r="AI10" s="141"/>
      <c r="AJ10" s="142"/>
      <c r="AK10" s="234"/>
      <c r="AL10" s="235"/>
      <c r="AM10" s="235"/>
      <c r="AN10" s="235"/>
      <c r="AO10" s="235"/>
      <c r="AP10" s="235"/>
      <c r="AQ10" s="235"/>
      <c r="AR10" s="235"/>
      <c r="AS10" s="141"/>
      <c r="AT10" s="141"/>
      <c r="AU10" s="142"/>
      <c r="AV10" s="236" t="s">
        <v>100</v>
      </c>
      <c r="AW10" s="253">
        <v>15</v>
      </c>
      <c r="AX10" s="253">
        <v>15</v>
      </c>
      <c r="AY10" s="253">
        <v>15</v>
      </c>
      <c r="AZ10" s="253">
        <v>15</v>
      </c>
      <c r="BA10" s="253">
        <v>15</v>
      </c>
      <c r="BB10" s="253">
        <v>15</v>
      </c>
      <c r="BC10" s="253">
        <v>10</v>
      </c>
      <c r="BD10" s="559">
        <v>100</v>
      </c>
      <c r="BE10" s="253" t="s">
        <v>96</v>
      </c>
      <c r="BF10" s="253" t="s">
        <v>97</v>
      </c>
      <c r="BG10" s="253" t="s">
        <v>97</v>
      </c>
      <c r="BH10" s="253">
        <v>50</v>
      </c>
      <c r="BI10" s="273">
        <f t="shared" ref="BI10:BI13" si="0">AVERAGE(BD10,BH10)</f>
        <v>75</v>
      </c>
      <c r="BJ10" s="415">
        <f>AVERAGE(BI10)</f>
        <v>75</v>
      </c>
      <c r="BK10" s="253" t="s">
        <v>97</v>
      </c>
      <c r="BL10" s="253" t="s">
        <v>199</v>
      </c>
      <c r="BM10" s="561">
        <v>2</v>
      </c>
      <c r="BN10" s="561">
        <v>3</v>
      </c>
      <c r="BO10" s="233" t="s">
        <v>191</v>
      </c>
      <c r="BP10" s="238" t="s">
        <v>230</v>
      </c>
      <c r="BQ10" s="428" t="s">
        <v>1303</v>
      </c>
      <c r="BR10" s="386">
        <v>1</v>
      </c>
      <c r="BS10" s="415" t="s">
        <v>1304</v>
      </c>
      <c r="BT10" s="273" t="s">
        <v>1093</v>
      </c>
      <c r="BU10" s="416">
        <v>44927</v>
      </c>
      <c r="BV10" s="416">
        <v>45260</v>
      </c>
      <c r="BW10" s="273">
        <v>5</v>
      </c>
      <c r="BX10" s="758" t="s">
        <v>2632</v>
      </c>
      <c r="BY10" s="229" t="s">
        <v>3037</v>
      </c>
      <c r="BZ10" s="754" t="s">
        <v>3038</v>
      </c>
      <c r="CA10" s="758"/>
      <c r="CB10" s="758"/>
      <c r="CC10" s="760"/>
      <c r="CD10" s="758"/>
      <c r="CE10" s="758"/>
      <c r="CF10" s="760"/>
      <c r="CG10" s="1032" t="s">
        <v>3513</v>
      </c>
      <c r="CH10" s="417" t="s">
        <v>3525</v>
      </c>
      <c r="CI10" s="242" t="s">
        <v>3521</v>
      </c>
      <c r="CJ10" s="758" t="s">
        <v>3623</v>
      </c>
      <c r="CK10" s="758"/>
      <c r="CL10" s="760" t="s">
        <v>3624</v>
      </c>
      <c r="CM10" s="758" t="s">
        <v>3623</v>
      </c>
      <c r="CN10" s="758"/>
      <c r="CO10" s="760" t="s">
        <v>3624</v>
      </c>
      <c r="CP10" s="243"/>
      <c r="CQ10" s="244"/>
      <c r="CR10" s="245"/>
      <c r="CS10" s="141"/>
      <c r="CT10" s="141"/>
      <c r="CU10" s="142"/>
      <c r="CV10" s="142"/>
      <c r="CW10" s="142"/>
      <c r="CX10" s="142"/>
    </row>
    <row r="11" spans="1:102" s="246" customFormat="1" ht="139" customHeight="1">
      <c r="A11" s="226"/>
      <c r="B11" s="227">
        <v>201</v>
      </c>
      <c r="C11" s="228" t="s">
        <v>148</v>
      </c>
      <c r="D11" s="229" t="s">
        <v>1298</v>
      </c>
      <c r="E11" s="230" t="s">
        <v>1305</v>
      </c>
      <c r="F11" s="231" t="s">
        <v>167</v>
      </c>
      <c r="G11" s="230" t="s">
        <v>1306</v>
      </c>
      <c r="H11" s="230" t="s">
        <v>1307</v>
      </c>
      <c r="I11" s="230" t="s">
        <v>1308</v>
      </c>
      <c r="J11" s="231" t="s">
        <v>363</v>
      </c>
      <c r="K11" s="232">
        <v>4</v>
      </c>
      <c r="L11" s="232">
        <v>5</v>
      </c>
      <c r="M11" s="233" t="s">
        <v>193</v>
      </c>
      <c r="N11" s="230" t="s">
        <v>1309</v>
      </c>
      <c r="O11" s="758" t="s">
        <v>2632</v>
      </c>
      <c r="P11" s="566" t="s">
        <v>2668</v>
      </c>
      <c r="Q11" s="236"/>
      <c r="R11" s="236" t="s">
        <v>2343</v>
      </c>
      <c r="S11" s="566" t="s">
        <v>2647</v>
      </c>
      <c r="T11" s="912"/>
      <c r="U11" s="236" t="s">
        <v>2343</v>
      </c>
      <c r="V11" s="236" t="s">
        <v>3032</v>
      </c>
      <c r="W11" s="758"/>
      <c r="X11" s="758"/>
      <c r="Y11" s="760"/>
      <c r="Z11" s="795" t="s">
        <v>3616</v>
      </c>
      <c r="AA11" s="280" t="s">
        <v>3619</v>
      </c>
      <c r="AB11" s="235" t="s">
        <v>3517</v>
      </c>
      <c r="AC11" s="235"/>
      <c r="AD11" s="417" t="s">
        <v>3617</v>
      </c>
      <c r="AE11" s="235"/>
      <c r="AF11" s="235" t="s">
        <v>2343</v>
      </c>
      <c r="AG11" s="235" t="s">
        <v>443</v>
      </c>
      <c r="AH11" s="141"/>
      <c r="AI11" s="141"/>
      <c r="AJ11" s="142"/>
      <c r="AK11" s="234"/>
      <c r="AL11" s="235"/>
      <c r="AM11" s="235"/>
      <c r="AN11" s="235"/>
      <c r="AO11" s="235"/>
      <c r="AP11" s="235"/>
      <c r="AQ11" s="235"/>
      <c r="AR11" s="235"/>
      <c r="AS11" s="141"/>
      <c r="AT11" s="141"/>
      <c r="AU11" s="142"/>
      <c r="AV11" s="235" t="s">
        <v>100</v>
      </c>
      <c r="AW11" s="253">
        <v>15</v>
      </c>
      <c r="AX11" s="253">
        <v>15</v>
      </c>
      <c r="AY11" s="253">
        <v>15</v>
      </c>
      <c r="AZ11" s="253">
        <v>15</v>
      </c>
      <c r="BA11" s="253">
        <v>15</v>
      </c>
      <c r="BB11" s="253">
        <v>15</v>
      </c>
      <c r="BC11" s="253">
        <v>10</v>
      </c>
      <c r="BD11" s="559">
        <v>100</v>
      </c>
      <c r="BE11" s="253" t="s">
        <v>96</v>
      </c>
      <c r="BF11" s="253" t="s">
        <v>97</v>
      </c>
      <c r="BG11" s="253" t="s">
        <v>97</v>
      </c>
      <c r="BH11" s="253">
        <v>50</v>
      </c>
      <c r="BI11" s="273">
        <f t="shared" si="0"/>
        <v>75</v>
      </c>
      <c r="BJ11" s="415">
        <f>AVERAGE(BI11)</f>
        <v>75</v>
      </c>
      <c r="BK11" s="253" t="s">
        <v>97</v>
      </c>
      <c r="BL11" s="253" t="s">
        <v>199</v>
      </c>
      <c r="BM11" s="561">
        <v>3</v>
      </c>
      <c r="BN11" s="561">
        <v>5</v>
      </c>
      <c r="BO11" s="233" t="s">
        <v>193</v>
      </c>
      <c r="BP11" s="238" t="s">
        <v>230</v>
      </c>
      <c r="BQ11" s="428" t="s">
        <v>1310</v>
      </c>
      <c r="BR11" s="386">
        <v>1</v>
      </c>
      <c r="BS11" s="415" t="s">
        <v>1311</v>
      </c>
      <c r="BT11" s="273" t="s">
        <v>1105</v>
      </c>
      <c r="BU11" s="416">
        <v>44927</v>
      </c>
      <c r="BV11" s="416">
        <v>45260</v>
      </c>
      <c r="BW11" s="273">
        <v>2</v>
      </c>
      <c r="BX11" s="758" t="s">
        <v>2632</v>
      </c>
      <c r="BY11" s="566" t="s">
        <v>2648</v>
      </c>
      <c r="BZ11" s="754" t="s">
        <v>2649</v>
      </c>
      <c r="CA11" s="758"/>
      <c r="CB11" s="758"/>
      <c r="CC11" s="760"/>
      <c r="CD11" s="758"/>
      <c r="CE11" s="758"/>
      <c r="CF11" s="760"/>
      <c r="CG11" s="1059" t="s">
        <v>3620</v>
      </c>
      <c r="CH11" s="1060" t="s">
        <v>3621</v>
      </c>
      <c r="CI11" s="805" t="s">
        <v>3622</v>
      </c>
      <c r="CJ11" s="141"/>
      <c r="CK11" s="141"/>
      <c r="CL11" s="142"/>
      <c r="CM11" s="142"/>
      <c r="CN11" s="142"/>
      <c r="CO11" s="142"/>
      <c r="CP11" s="243"/>
      <c r="CQ11" s="244"/>
      <c r="CR11" s="245"/>
      <c r="CS11" s="141"/>
      <c r="CT11" s="141"/>
      <c r="CU11" s="142"/>
      <c r="CV11" s="142"/>
      <c r="CW11" s="142"/>
      <c r="CX11" s="142"/>
    </row>
    <row r="12" spans="1:102" s="246" customFormat="1" ht="137" customHeight="1">
      <c r="A12" s="226"/>
      <c r="B12" s="227">
        <v>202</v>
      </c>
      <c r="C12" s="228" t="s">
        <v>152</v>
      </c>
      <c r="D12" s="229" t="s">
        <v>1312</v>
      </c>
      <c r="E12" s="584" t="s">
        <v>2302</v>
      </c>
      <c r="F12" s="231" t="s">
        <v>167</v>
      </c>
      <c r="G12" s="230" t="s">
        <v>1314</v>
      </c>
      <c r="H12" s="230" t="s">
        <v>1315</v>
      </c>
      <c r="I12" s="230" t="s">
        <v>1316</v>
      </c>
      <c r="J12" s="231" t="s">
        <v>99</v>
      </c>
      <c r="K12" s="232">
        <v>3</v>
      </c>
      <c r="L12" s="232">
        <v>5</v>
      </c>
      <c r="M12" s="233" t="s">
        <v>193</v>
      </c>
      <c r="N12" s="230" t="s">
        <v>1317</v>
      </c>
      <c r="O12" s="795" t="s">
        <v>2651</v>
      </c>
      <c r="P12" s="772" t="s">
        <v>2665</v>
      </c>
      <c r="Q12" s="498"/>
      <c r="R12" s="498" t="s">
        <v>2433</v>
      </c>
      <c r="S12" s="772" t="s">
        <v>2666</v>
      </c>
      <c r="T12" s="913"/>
      <c r="U12" s="498" t="s">
        <v>2433</v>
      </c>
      <c r="V12" s="498"/>
      <c r="W12" s="163"/>
      <c r="X12" s="163"/>
      <c r="Y12" s="155"/>
      <c r="Z12" s="795" t="s">
        <v>3257</v>
      </c>
      <c r="AA12" s="772" t="s">
        <v>3259</v>
      </c>
      <c r="AB12" s="498"/>
      <c r="AC12" s="498" t="s">
        <v>2343</v>
      </c>
      <c r="AD12" s="498" t="s">
        <v>3260</v>
      </c>
      <c r="AE12" s="913"/>
      <c r="AF12" s="498" t="s">
        <v>2343</v>
      </c>
      <c r="AG12" s="498"/>
      <c r="AH12" s="1061" t="s">
        <v>3625</v>
      </c>
      <c r="AI12" s="1062"/>
      <c r="AJ12" s="1063" t="s">
        <v>3626</v>
      </c>
      <c r="AK12" s="234"/>
      <c r="AL12" s="235"/>
      <c r="AM12" s="235"/>
      <c r="AN12" s="235"/>
      <c r="AO12" s="235"/>
      <c r="AP12" s="235"/>
      <c r="AQ12" s="235"/>
      <c r="AR12" s="235"/>
      <c r="AS12" s="141"/>
      <c r="AT12" s="141"/>
      <c r="AU12" s="142"/>
      <c r="AV12" s="235" t="s">
        <v>100</v>
      </c>
      <c r="AW12" s="253">
        <v>15</v>
      </c>
      <c r="AX12" s="253">
        <v>15</v>
      </c>
      <c r="AY12" s="253">
        <v>15</v>
      </c>
      <c r="AZ12" s="253">
        <v>15</v>
      </c>
      <c r="BA12" s="253">
        <v>15</v>
      </c>
      <c r="BB12" s="253">
        <v>15</v>
      </c>
      <c r="BC12" s="253">
        <v>10</v>
      </c>
      <c r="BD12" s="559">
        <v>100</v>
      </c>
      <c r="BE12" s="253" t="s">
        <v>96</v>
      </c>
      <c r="BF12" s="253" t="s">
        <v>96</v>
      </c>
      <c r="BG12" s="253" t="s">
        <v>96</v>
      </c>
      <c r="BH12" s="253">
        <v>100</v>
      </c>
      <c r="BI12" s="273">
        <f t="shared" si="0"/>
        <v>100</v>
      </c>
      <c r="BJ12" s="415">
        <f>AVERAGE(BI12:BI13)</f>
        <v>100</v>
      </c>
      <c r="BK12" s="253" t="s">
        <v>96</v>
      </c>
      <c r="BL12" s="253" t="s">
        <v>199</v>
      </c>
      <c r="BM12" s="561">
        <v>1</v>
      </c>
      <c r="BN12" s="561">
        <v>5</v>
      </c>
      <c r="BO12" s="233" t="s">
        <v>193</v>
      </c>
      <c r="BP12" s="238" t="s">
        <v>230</v>
      </c>
      <c r="BQ12" s="239" t="s">
        <v>1318</v>
      </c>
      <c r="BR12" s="190">
        <v>1</v>
      </c>
      <c r="BS12" s="191" t="s">
        <v>1319</v>
      </c>
      <c r="BT12" s="191" t="s">
        <v>1105</v>
      </c>
      <c r="BU12" s="240">
        <v>44927</v>
      </c>
      <c r="BV12" s="240">
        <v>45260</v>
      </c>
      <c r="BW12" s="192">
        <v>4</v>
      </c>
      <c r="BX12" s="879" t="s">
        <v>2656</v>
      </c>
      <c r="BY12" s="772" t="s">
        <v>2663</v>
      </c>
      <c r="BZ12" s="880" t="s">
        <v>2664</v>
      </c>
      <c r="CA12" s="163"/>
      <c r="CB12" s="163"/>
      <c r="CC12" s="155"/>
      <c r="CD12" s="155"/>
      <c r="CE12" s="155"/>
      <c r="CF12" s="155"/>
      <c r="CG12" s="879" t="s">
        <v>3251</v>
      </c>
      <c r="CH12" s="958" t="s">
        <v>3262</v>
      </c>
      <c r="CI12" s="880">
        <v>0.5</v>
      </c>
      <c r="CJ12" s="1061" t="s">
        <v>3625</v>
      </c>
      <c r="CK12" s="1062"/>
      <c r="CL12" s="1063" t="s">
        <v>3626</v>
      </c>
      <c r="CM12" s="1061" t="s">
        <v>3625</v>
      </c>
      <c r="CN12" s="1062"/>
      <c r="CO12" s="1063" t="s">
        <v>3626</v>
      </c>
      <c r="CP12" s="243"/>
      <c r="CQ12" s="244"/>
      <c r="CR12" s="245"/>
      <c r="CS12" s="141"/>
      <c r="CT12" s="141"/>
      <c r="CU12" s="142"/>
      <c r="CV12" s="142"/>
      <c r="CW12" s="142"/>
      <c r="CX12" s="142"/>
    </row>
    <row r="13" spans="1:102" s="246" customFormat="1" ht="118" customHeight="1">
      <c r="A13" s="226"/>
      <c r="B13" s="227">
        <v>202</v>
      </c>
      <c r="C13" s="228" t="s">
        <v>152</v>
      </c>
      <c r="D13" s="229" t="s">
        <v>1312</v>
      </c>
      <c r="E13" s="584" t="s">
        <v>2302</v>
      </c>
      <c r="F13" s="231" t="s">
        <v>167</v>
      </c>
      <c r="G13" s="230" t="s">
        <v>1314</v>
      </c>
      <c r="H13" s="230" t="s">
        <v>1315</v>
      </c>
      <c r="I13" s="230" t="s">
        <v>1316</v>
      </c>
      <c r="J13" s="231" t="s">
        <v>99</v>
      </c>
      <c r="K13" s="232" t="s">
        <v>443</v>
      </c>
      <c r="L13" s="232" t="s">
        <v>443</v>
      </c>
      <c r="M13" s="233"/>
      <c r="N13" s="584" t="s">
        <v>2281</v>
      </c>
      <c r="O13" s="795" t="s">
        <v>2651</v>
      </c>
      <c r="P13" s="772" t="s">
        <v>2667</v>
      </c>
      <c r="Q13" s="498"/>
      <c r="R13" s="498" t="s">
        <v>2433</v>
      </c>
      <c r="S13" s="772" t="s">
        <v>2666</v>
      </c>
      <c r="T13" s="913"/>
      <c r="U13" s="913"/>
      <c r="V13" s="498"/>
      <c r="W13" s="163"/>
      <c r="X13" s="163"/>
      <c r="Y13" s="155"/>
      <c r="Z13" s="795" t="s">
        <v>3258</v>
      </c>
      <c r="AA13" s="772" t="s">
        <v>3261</v>
      </c>
      <c r="AB13" s="498"/>
      <c r="AC13" s="498" t="s">
        <v>2343</v>
      </c>
      <c r="AD13" s="498" t="s">
        <v>3260</v>
      </c>
      <c r="AE13" s="913"/>
      <c r="AF13" s="913"/>
      <c r="AG13" s="498"/>
      <c r="AH13" s="1061" t="s">
        <v>3625</v>
      </c>
      <c r="AI13" s="1062"/>
      <c r="AJ13" s="1063" t="s">
        <v>3626</v>
      </c>
      <c r="AK13" s="234"/>
      <c r="AL13" s="235"/>
      <c r="AM13" s="235"/>
      <c r="AN13" s="235"/>
      <c r="AO13" s="235"/>
      <c r="AP13" s="235"/>
      <c r="AQ13" s="235"/>
      <c r="AR13" s="235"/>
      <c r="AS13" s="141"/>
      <c r="AT13" s="141"/>
      <c r="AU13" s="142"/>
      <c r="AV13" s="235" t="s">
        <v>100</v>
      </c>
      <c r="AW13" s="253">
        <v>15</v>
      </c>
      <c r="AX13" s="253">
        <v>15</v>
      </c>
      <c r="AY13" s="253">
        <v>15</v>
      </c>
      <c r="AZ13" s="253">
        <v>15</v>
      </c>
      <c r="BA13" s="253">
        <v>15</v>
      </c>
      <c r="BB13" s="253">
        <v>15</v>
      </c>
      <c r="BC13" s="253">
        <v>10</v>
      </c>
      <c r="BD13" s="559">
        <v>100</v>
      </c>
      <c r="BE13" s="253" t="s">
        <v>96</v>
      </c>
      <c r="BF13" s="253" t="s">
        <v>96</v>
      </c>
      <c r="BG13" s="253" t="s">
        <v>96</v>
      </c>
      <c r="BH13" s="253">
        <v>100</v>
      </c>
      <c r="BI13" s="273">
        <f t="shared" si="0"/>
        <v>100</v>
      </c>
      <c r="BJ13" s="560"/>
      <c r="BK13" s="253"/>
      <c r="BL13" s="253"/>
      <c r="BM13" s="561"/>
      <c r="BN13" s="561"/>
      <c r="BO13" s="233"/>
      <c r="BP13" s="238" t="s">
        <v>229</v>
      </c>
      <c r="BQ13" s="239" t="s">
        <v>229</v>
      </c>
      <c r="BR13" s="190" t="s">
        <v>229</v>
      </c>
      <c r="BS13" s="191" t="s">
        <v>229</v>
      </c>
      <c r="BT13" s="192" t="s">
        <v>229</v>
      </c>
      <c r="BU13" s="240" t="s">
        <v>229</v>
      </c>
      <c r="BV13" s="240" t="s">
        <v>229</v>
      </c>
      <c r="BW13" s="192" t="s">
        <v>229</v>
      </c>
      <c r="BX13" s="192" t="s">
        <v>229</v>
      </c>
      <c r="BY13" s="192" t="s">
        <v>229</v>
      </c>
      <c r="BZ13" s="192" t="s">
        <v>229</v>
      </c>
      <c r="CA13" s="163"/>
      <c r="CB13" s="163"/>
      <c r="CC13" s="155"/>
      <c r="CD13" s="155"/>
      <c r="CE13" s="155"/>
      <c r="CF13" s="155"/>
      <c r="CG13" s="192" t="s">
        <v>229</v>
      </c>
      <c r="CH13" s="192" t="s">
        <v>229</v>
      </c>
      <c r="CI13" s="192" t="s">
        <v>229</v>
      </c>
      <c r="CJ13" s="141"/>
      <c r="CK13" s="141"/>
      <c r="CL13" s="142"/>
      <c r="CM13" s="142"/>
      <c r="CN13" s="142"/>
      <c r="CO13" s="142"/>
      <c r="CP13" s="243"/>
      <c r="CQ13" s="244"/>
      <c r="CR13" s="245"/>
      <c r="CS13" s="141"/>
      <c r="CT13" s="141"/>
      <c r="CU13" s="142"/>
      <c r="CV13" s="142"/>
      <c r="CW13" s="142"/>
      <c r="CX13" s="142"/>
    </row>
    <row r="14" spans="1:102" s="246" customFormat="1" ht="166" customHeight="1">
      <c r="A14" s="226"/>
      <c r="B14" s="227">
        <v>203</v>
      </c>
      <c r="C14" s="228" t="s">
        <v>152</v>
      </c>
      <c r="D14" s="229" t="s">
        <v>1312</v>
      </c>
      <c r="E14" s="230" t="s">
        <v>1320</v>
      </c>
      <c r="F14" s="231" t="s">
        <v>167</v>
      </c>
      <c r="G14" s="230" t="s">
        <v>1321</v>
      </c>
      <c r="H14" s="230" t="s">
        <v>1307</v>
      </c>
      <c r="I14" s="230" t="s">
        <v>1322</v>
      </c>
      <c r="J14" s="231" t="s">
        <v>99</v>
      </c>
      <c r="K14" s="232">
        <v>4</v>
      </c>
      <c r="L14" s="232">
        <v>5</v>
      </c>
      <c r="M14" s="233" t="s">
        <v>193</v>
      </c>
      <c r="N14" s="230" t="s">
        <v>1323</v>
      </c>
      <c r="O14" s="758" t="s">
        <v>2632</v>
      </c>
      <c r="P14" s="566" t="s">
        <v>2668</v>
      </c>
      <c r="Q14" s="236"/>
      <c r="R14" s="236" t="s">
        <v>2343</v>
      </c>
      <c r="S14" s="566" t="s">
        <v>2647</v>
      </c>
      <c r="T14" s="912"/>
      <c r="U14" s="236" t="s">
        <v>2343</v>
      </c>
      <c r="V14" s="236"/>
      <c r="W14" s="163"/>
      <c r="X14" s="163"/>
      <c r="Y14" s="155"/>
      <c r="Z14" s="795" t="s">
        <v>3616</v>
      </c>
      <c r="AA14" s="280" t="s">
        <v>3618</v>
      </c>
      <c r="AB14" s="235" t="s">
        <v>3517</v>
      </c>
      <c r="AC14" s="235"/>
      <c r="AD14" s="417" t="s">
        <v>3617</v>
      </c>
      <c r="AE14" s="235"/>
      <c r="AF14" s="235" t="s">
        <v>2343</v>
      </c>
      <c r="AG14" s="235"/>
      <c r="AH14" s="141"/>
      <c r="AI14" s="141"/>
      <c r="AJ14" s="142"/>
      <c r="AK14" s="234"/>
      <c r="AL14" s="235"/>
      <c r="AM14" s="235"/>
      <c r="AN14" s="235"/>
      <c r="AO14" s="235"/>
      <c r="AP14" s="235"/>
      <c r="AQ14" s="235"/>
      <c r="AR14" s="235"/>
      <c r="AS14" s="141"/>
      <c r="AT14" s="141"/>
      <c r="AU14" s="142"/>
      <c r="AV14" s="235" t="s">
        <v>100</v>
      </c>
      <c r="AW14" s="253">
        <v>15</v>
      </c>
      <c r="AX14" s="253">
        <v>15</v>
      </c>
      <c r="AY14" s="253">
        <v>15</v>
      </c>
      <c r="AZ14" s="253">
        <v>15</v>
      </c>
      <c r="BA14" s="253">
        <v>15</v>
      </c>
      <c r="BB14" s="253">
        <v>15</v>
      </c>
      <c r="BC14" s="253">
        <v>10</v>
      </c>
      <c r="BD14" s="559">
        <v>100</v>
      </c>
      <c r="BE14" s="253" t="s">
        <v>96</v>
      </c>
      <c r="BF14" s="253" t="s">
        <v>97</v>
      </c>
      <c r="BG14" s="253" t="s">
        <v>97</v>
      </c>
      <c r="BH14" s="253">
        <v>50</v>
      </c>
      <c r="BI14" s="273">
        <f t="shared" ref="BI14:BI20" si="1">AVERAGE(BD14,BH14)</f>
        <v>75</v>
      </c>
      <c r="BJ14" s="415">
        <f>AVERAGE(BI14)</f>
        <v>75</v>
      </c>
      <c r="BK14" s="253" t="s">
        <v>97</v>
      </c>
      <c r="BL14" s="253" t="s">
        <v>199</v>
      </c>
      <c r="BM14" s="561">
        <v>3</v>
      </c>
      <c r="BN14" s="561">
        <v>5</v>
      </c>
      <c r="BO14" s="233" t="s">
        <v>193</v>
      </c>
      <c r="BP14" s="238" t="s">
        <v>230</v>
      </c>
      <c r="BQ14" s="239" t="s">
        <v>1310</v>
      </c>
      <c r="BR14" s="190">
        <v>1</v>
      </c>
      <c r="BS14" s="191" t="s">
        <v>1311</v>
      </c>
      <c r="BT14" s="192" t="s">
        <v>1105</v>
      </c>
      <c r="BU14" s="240">
        <v>44927</v>
      </c>
      <c r="BV14" s="240">
        <v>45260</v>
      </c>
      <c r="BW14" s="192">
        <v>2</v>
      </c>
      <c r="BX14" s="758" t="s">
        <v>2632</v>
      </c>
      <c r="BY14" s="566" t="s">
        <v>2648</v>
      </c>
      <c r="BZ14" s="754" t="s">
        <v>2649</v>
      </c>
      <c r="CA14" s="163"/>
      <c r="CB14" s="163"/>
      <c r="CC14" s="155"/>
      <c r="CD14" s="155"/>
      <c r="CE14" s="155"/>
      <c r="CF14" s="155"/>
      <c r="CG14" s="1059" t="s">
        <v>3620</v>
      </c>
      <c r="CH14" s="1060" t="s">
        <v>3621</v>
      </c>
      <c r="CI14" s="805" t="s">
        <v>3622</v>
      </c>
      <c r="CJ14" s="141"/>
      <c r="CK14" s="141"/>
      <c r="CL14" s="142"/>
      <c r="CM14" s="142"/>
      <c r="CN14" s="142"/>
      <c r="CO14" s="142"/>
      <c r="CP14" s="243"/>
      <c r="CQ14" s="244"/>
      <c r="CR14" s="245"/>
      <c r="CS14" s="141"/>
      <c r="CT14" s="141"/>
      <c r="CU14" s="142"/>
      <c r="CV14" s="142"/>
      <c r="CW14" s="142"/>
      <c r="CX14" s="142"/>
    </row>
    <row r="15" spans="1:102" s="246" customFormat="1" ht="141" customHeight="1">
      <c r="A15" s="226"/>
      <c r="B15" s="227">
        <v>204</v>
      </c>
      <c r="C15" s="228" t="s">
        <v>150</v>
      </c>
      <c r="D15" s="428" t="s">
        <v>2036</v>
      </c>
      <c r="E15" s="428" t="s">
        <v>2298</v>
      </c>
      <c r="F15" s="231" t="s">
        <v>168</v>
      </c>
      <c r="G15" s="230" t="s">
        <v>2037</v>
      </c>
      <c r="H15" s="584" t="s">
        <v>2038</v>
      </c>
      <c r="I15" s="584" t="s">
        <v>2039</v>
      </c>
      <c r="J15" s="231" t="s">
        <v>361</v>
      </c>
      <c r="K15" s="232">
        <v>3</v>
      </c>
      <c r="L15" s="232">
        <v>4</v>
      </c>
      <c r="M15" s="233" t="s">
        <v>193</v>
      </c>
      <c r="N15" s="585" t="s">
        <v>2367</v>
      </c>
      <c r="O15" s="882">
        <v>45030</v>
      </c>
      <c r="P15" s="366" t="s">
        <v>2773</v>
      </c>
      <c r="Q15" s="236"/>
      <c r="R15" s="236" t="s">
        <v>2343</v>
      </c>
      <c r="S15" s="366" t="s">
        <v>2774</v>
      </c>
      <c r="T15" s="236" t="s">
        <v>2343</v>
      </c>
      <c r="U15" s="912"/>
      <c r="V15" s="366" t="s">
        <v>2775</v>
      </c>
      <c r="W15" s="163"/>
      <c r="X15" s="163"/>
      <c r="Y15" s="155"/>
      <c r="Z15" s="882" t="s">
        <v>4057</v>
      </c>
      <c r="AA15" s="922" t="s">
        <v>4056</v>
      </c>
      <c r="AB15" s="236"/>
      <c r="AC15" s="236" t="s">
        <v>2343</v>
      </c>
      <c r="AD15" s="236"/>
      <c r="AE15" s="236"/>
      <c r="AF15" s="236" t="s">
        <v>2343</v>
      </c>
      <c r="AG15" s="236"/>
      <c r="AH15" s="681" t="s">
        <v>2343</v>
      </c>
      <c r="AI15" s="141"/>
      <c r="AJ15" s="142" t="s">
        <v>2801</v>
      </c>
      <c r="AK15" s="234"/>
      <c r="AL15" s="235"/>
      <c r="AM15" s="235"/>
      <c r="AN15" s="235"/>
      <c r="AO15" s="235"/>
      <c r="AP15" s="235"/>
      <c r="AQ15" s="235"/>
      <c r="AR15" s="235"/>
      <c r="AS15" s="141"/>
      <c r="AT15" s="141"/>
      <c r="AU15" s="142"/>
      <c r="AV15" s="236" t="s">
        <v>100</v>
      </c>
      <c r="AW15" s="536">
        <v>15</v>
      </c>
      <c r="AX15" s="536">
        <v>15</v>
      </c>
      <c r="AY15" s="536">
        <v>15</v>
      </c>
      <c r="AZ15" s="536">
        <v>15</v>
      </c>
      <c r="BA15" s="536">
        <v>15</v>
      </c>
      <c r="BB15" s="536">
        <v>15</v>
      </c>
      <c r="BC15" s="536">
        <v>10</v>
      </c>
      <c r="BD15" s="425">
        <v>100</v>
      </c>
      <c r="BE15" s="536" t="s">
        <v>96</v>
      </c>
      <c r="BF15" s="536" t="s">
        <v>96</v>
      </c>
      <c r="BG15" s="536" t="s">
        <v>96</v>
      </c>
      <c r="BH15" s="536">
        <v>100</v>
      </c>
      <c r="BI15" s="273">
        <f t="shared" si="1"/>
        <v>100</v>
      </c>
      <c r="BJ15" s="415">
        <f t="shared" ref="BJ15:BJ17" si="2">AVERAGE(BI15)</f>
        <v>100</v>
      </c>
      <c r="BK15" s="536" t="s">
        <v>96</v>
      </c>
      <c r="BL15" s="536" t="s">
        <v>199</v>
      </c>
      <c r="BM15" s="561">
        <v>1</v>
      </c>
      <c r="BN15" s="561">
        <v>4</v>
      </c>
      <c r="BO15" s="233" t="s">
        <v>192</v>
      </c>
      <c r="BP15" s="238" t="s">
        <v>230</v>
      </c>
      <c r="BQ15" s="239" t="s">
        <v>2043</v>
      </c>
      <c r="BR15" s="190">
        <v>0.6</v>
      </c>
      <c r="BS15" s="191" t="s">
        <v>2042</v>
      </c>
      <c r="BT15" s="191" t="s">
        <v>1325</v>
      </c>
      <c r="BU15" s="240">
        <v>44927</v>
      </c>
      <c r="BV15" s="240">
        <v>45260</v>
      </c>
      <c r="BW15" s="192">
        <v>3</v>
      </c>
      <c r="BX15" s="882">
        <v>45030</v>
      </c>
      <c r="BY15" s="881" t="s">
        <v>2777</v>
      </c>
      <c r="BZ15" s="754">
        <v>0.2</v>
      </c>
      <c r="CA15" s="163"/>
      <c r="CB15" s="163"/>
      <c r="CC15" s="155"/>
      <c r="CD15" s="155"/>
      <c r="CE15" s="155"/>
      <c r="CF15" s="155"/>
      <c r="CG15" s="909" t="s">
        <v>4064</v>
      </c>
      <c r="CH15" s="910" t="s">
        <v>4059</v>
      </c>
      <c r="CI15" s="754" t="s">
        <v>4065</v>
      </c>
      <c r="CJ15" s="163" t="s">
        <v>2343</v>
      </c>
      <c r="CK15" s="163"/>
      <c r="CL15" s="814" t="s">
        <v>4060</v>
      </c>
      <c r="CM15" s="184" t="s">
        <v>2343</v>
      </c>
      <c r="CN15" s="184"/>
      <c r="CO15" s="814" t="s">
        <v>4061</v>
      </c>
      <c r="CP15" s="243"/>
      <c r="CQ15" s="244"/>
      <c r="CR15" s="245"/>
      <c r="CS15" s="141"/>
      <c r="CT15" s="141"/>
      <c r="CU15" s="142"/>
      <c r="CV15" s="142"/>
      <c r="CW15" s="142"/>
      <c r="CX15" s="142"/>
    </row>
    <row r="16" spans="1:102" s="246" customFormat="1" ht="141" customHeight="1">
      <c r="A16" s="226"/>
      <c r="B16" s="227">
        <v>204</v>
      </c>
      <c r="C16" s="228" t="s">
        <v>150</v>
      </c>
      <c r="D16" s="428" t="s">
        <v>2036</v>
      </c>
      <c r="E16" s="428" t="s">
        <v>2298</v>
      </c>
      <c r="F16" s="231" t="s">
        <v>168</v>
      </c>
      <c r="G16" s="230" t="s">
        <v>2037</v>
      </c>
      <c r="H16" s="584" t="s">
        <v>2038</v>
      </c>
      <c r="I16" s="584" t="s">
        <v>2039</v>
      </c>
      <c r="J16" s="231"/>
      <c r="K16" s="232"/>
      <c r="L16" s="232"/>
      <c r="M16" s="233"/>
      <c r="N16" s="230" t="s">
        <v>229</v>
      </c>
      <c r="O16" s="882"/>
      <c r="P16" s="566"/>
      <c r="Q16" s="236"/>
      <c r="R16" s="236"/>
      <c r="S16" s="236"/>
      <c r="T16" s="912"/>
      <c r="U16" s="912"/>
      <c r="V16" s="236"/>
      <c r="W16" s="163"/>
      <c r="X16" s="163"/>
      <c r="Y16" s="155"/>
      <c r="Z16" s="882"/>
      <c r="AA16" s="366" t="s">
        <v>229</v>
      </c>
      <c r="AB16" s="236"/>
      <c r="AC16" s="236"/>
      <c r="AD16" s="236"/>
      <c r="AE16" s="236"/>
      <c r="AF16" s="236"/>
      <c r="AG16" s="236"/>
      <c r="AH16" s="141"/>
      <c r="AI16" s="141"/>
      <c r="AJ16" s="142"/>
      <c r="AK16" s="234"/>
      <c r="AL16" s="235"/>
      <c r="AM16" s="235"/>
      <c r="AN16" s="235"/>
      <c r="AO16" s="235"/>
      <c r="AP16" s="235"/>
      <c r="AQ16" s="235"/>
      <c r="AR16" s="235"/>
      <c r="AS16" s="141"/>
      <c r="AT16" s="141"/>
      <c r="AU16" s="142"/>
      <c r="AV16" s="236"/>
      <c r="AW16" s="536"/>
      <c r="AX16" s="536"/>
      <c r="AY16" s="536"/>
      <c r="AZ16" s="536"/>
      <c r="BA16" s="536"/>
      <c r="BB16" s="536"/>
      <c r="BC16" s="536"/>
      <c r="BD16" s="425"/>
      <c r="BE16" s="536"/>
      <c r="BF16" s="536"/>
      <c r="BG16" s="536"/>
      <c r="BH16" s="536"/>
      <c r="BI16" s="273"/>
      <c r="BJ16" s="415"/>
      <c r="BK16" s="536"/>
      <c r="BL16" s="536"/>
      <c r="BM16" s="561"/>
      <c r="BN16" s="561"/>
      <c r="BO16" s="233"/>
      <c r="BP16" s="238" t="s">
        <v>230</v>
      </c>
      <c r="BQ16" s="239" t="s">
        <v>2040</v>
      </c>
      <c r="BR16" s="190">
        <v>0.4</v>
      </c>
      <c r="BS16" s="191" t="s">
        <v>2041</v>
      </c>
      <c r="BT16" s="191" t="s">
        <v>1325</v>
      </c>
      <c r="BU16" s="240">
        <v>44927</v>
      </c>
      <c r="BV16" s="240">
        <v>45260</v>
      </c>
      <c r="BW16" s="192">
        <v>3</v>
      </c>
      <c r="BX16" s="825">
        <v>45033</v>
      </c>
      <c r="BY16" s="881" t="s">
        <v>2778</v>
      </c>
      <c r="BZ16" s="754">
        <v>0.13</v>
      </c>
      <c r="CA16" s="163"/>
      <c r="CB16" s="163"/>
      <c r="CC16" s="155"/>
      <c r="CD16" s="155"/>
      <c r="CE16" s="155"/>
      <c r="CF16" s="155"/>
      <c r="CG16" s="909" t="s">
        <v>4064</v>
      </c>
      <c r="CH16" s="937" t="s">
        <v>4062</v>
      </c>
      <c r="CI16" s="754" t="s">
        <v>4066</v>
      </c>
      <c r="CJ16" s="163"/>
      <c r="CK16" s="163"/>
      <c r="CL16" s="184"/>
      <c r="CM16" s="184"/>
      <c r="CN16" s="184"/>
      <c r="CO16" s="184"/>
      <c r="CP16" s="243"/>
      <c r="CQ16" s="244"/>
      <c r="CR16" s="245"/>
      <c r="CS16" s="141"/>
      <c r="CT16" s="141"/>
      <c r="CU16" s="142"/>
      <c r="CV16" s="142"/>
      <c r="CW16" s="142"/>
      <c r="CX16" s="142"/>
    </row>
    <row r="17" spans="1:102" s="246" customFormat="1" ht="141" customHeight="1">
      <c r="A17" s="226"/>
      <c r="B17" s="227">
        <v>205</v>
      </c>
      <c r="C17" s="228" t="s">
        <v>150</v>
      </c>
      <c r="D17" s="428" t="s">
        <v>2036</v>
      </c>
      <c r="E17" s="428" t="s">
        <v>2044</v>
      </c>
      <c r="F17" s="231" t="s">
        <v>167</v>
      </c>
      <c r="G17" s="230" t="s">
        <v>1324</v>
      </c>
      <c r="H17" s="230" t="s">
        <v>1307</v>
      </c>
      <c r="I17" s="230" t="s">
        <v>1308</v>
      </c>
      <c r="J17" s="231" t="s">
        <v>363</v>
      </c>
      <c r="K17" s="232">
        <v>4</v>
      </c>
      <c r="L17" s="232">
        <v>5</v>
      </c>
      <c r="M17" s="233" t="s">
        <v>193</v>
      </c>
      <c r="N17" s="230" t="s">
        <v>2005</v>
      </c>
      <c r="O17" s="882">
        <v>45030</v>
      </c>
      <c r="P17" s="366" t="s">
        <v>2776</v>
      </c>
      <c r="Q17" s="236"/>
      <c r="R17" s="236" t="s">
        <v>2343</v>
      </c>
      <c r="S17" s="236"/>
      <c r="T17" s="912"/>
      <c r="U17" s="236" t="s">
        <v>2343</v>
      </c>
      <c r="V17" s="236"/>
      <c r="W17" s="163"/>
      <c r="X17" s="163"/>
      <c r="Y17" s="155"/>
      <c r="Z17" s="882" t="s">
        <v>4057</v>
      </c>
      <c r="AA17" s="366" t="s">
        <v>4058</v>
      </c>
      <c r="AB17" s="236"/>
      <c r="AC17" s="236" t="s">
        <v>2343</v>
      </c>
      <c r="AD17" s="236"/>
      <c r="AE17" s="236"/>
      <c r="AF17" s="236" t="s">
        <v>2343</v>
      </c>
      <c r="AG17" s="236"/>
      <c r="AH17" s="681" t="s">
        <v>2343</v>
      </c>
      <c r="AI17" s="141"/>
      <c r="AJ17" s="142" t="s">
        <v>2801</v>
      </c>
      <c r="AK17" s="234"/>
      <c r="AL17" s="235"/>
      <c r="AM17" s="235"/>
      <c r="AN17" s="235"/>
      <c r="AO17" s="235"/>
      <c r="AP17" s="235"/>
      <c r="AQ17" s="235"/>
      <c r="AR17" s="235"/>
      <c r="AS17" s="141"/>
      <c r="AT17" s="141"/>
      <c r="AU17" s="142"/>
      <c r="AV17" s="236" t="s">
        <v>100</v>
      </c>
      <c r="AW17" s="536">
        <v>15</v>
      </c>
      <c r="AX17" s="536">
        <v>15</v>
      </c>
      <c r="AY17" s="536">
        <v>15</v>
      </c>
      <c r="AZ17" s="536">
        <v>15</v>
      </c>
      <c r="BA17" s="536">
        <v>15</v>
      </c>
      <c r="BB17" s="536">
        <v>15</v>
      </c>
      <c r="BC17" s="536">
        <v>10</v>
      </c>
      <c r="BD17" s="425">
        <v>100</v>
      </c>
      <c r="BE17" s="536" t="s">
        <v>96</v>
      </c>
      <c r="BF17" s="536" t="s">
        <v>97</v>
      </c>
      <c r="BG17" s="536" t="s">
        <v>97</v>
      </c>
      <c r="BH17" s="536">
        <v>50</v>
      </c>
      <c r="BI17" s="273">
        <f t="shared" si="1"/>
        <v>75</v>
      </c>
      <c r="BJ17" s="415">
        <f t="shared" si="2"/>
        <v>75</v>
      </c>
      <c r="BK17" s="536" t="s">
        <v>97</v>
      </c>
      <c r="BL17" s="536" t="s">
        <v>199</v>
      </c>
      <c r="BM17" s="561">
        <v>3</v>
      </c>
      <c r="BN17" s="561">
        <v>5</v>
      </c>
      <c r="BO17" s="233" t="s">
        <v>193</v>
      </c>
      <c r="BP17" s="238" t="s">
        <v>230</v>
      </c>
      <c r="BQ17" s="239" t="s">
        <v>2045</v>
      </c>
      <c r="BR17" s="190">
        <v>1</v>
      </c>
      <c r="BS17" s="191" t="s">
        <v>1326</v>
      </c>
      <c r="BT17" s="191" t="s">
        <v>1097</v>
      </c>
      <c r="BU17" s="240">
        <v>44927</v>
      </c>
      <c r="BV17" s="240">
        <v>45260</v>
      </c>
      <c r="BW17" s="192">
        <v>4</v>
      </c>
      <c r="BX17" s="882">
        <v>45030</v>
      </c>
      <c r="BY17" s="881" t="s">
        <v>2779</v>
      </c>
      <c r="BZ17" s="754">
        <v>0.33329999999999999</v>
      </c>
      <c r="CA17" s="163"/>
      <c r="CB17" s="163"/>
      <c r="CC17" s="155"/>
      <c r="CD17" s="155"/>
      <c r="CE17" s="155"/>
      <c r="CF17" s="155"/>
      <c r="CG17" s="909" t="s">
        <v>4064</v>
      </c>
      <c r="CH17" s="229" t="s">
        <v>4063</v>
      </c>
      <c r="CI17" s="754" t="s">
        <v>4067</v>
      </c>
      <c r="CJ17" s="163" t="s">
        <v>2343</v>
      </c>
      <c r="CK17" s="163"/>
      <c r="CL17" s="814" t="s">
        <v>4060</v>
      </c>
      <c r="CM17" s="184" t="s">
        <v>2343</v>
      </c>
      <c r="CN17" s="184"/>
      <c r="CO17" s="814" t="s">
        <v>4061</v>
      </c>
      <c r="CP17" s="243"/>
      <c r="CQ17" s="244"/>
      <c r="CR17" s="245"/>
      <c r="CS17" s="141"/>
      <c r="CT17" s="141"/>
      <c r="CU17" s="142"/>
      <c r="CV17" s="142"/>
      <c r="CW17" s="142"/>
      <c r="CX17" s="142"/>
    </row>
    <row r="18" spans="1:102" s="246" customFormat="1" ht="146" customHeight="1">
      <c r="A18" s="226"/>
      <c r="B18" s="227">
        <v>206</v>
      </c>
      <c r="C18" s="228" t="s">
        <v>189</v>
      </c>
      <c r="D18" s="428" t="s">
        <v>1330</v>
      </c>
      <c r="E18" s="428" t="s">
        <v>2283</v>
      </c>
      <c r="F18" s="227" t="s">
        <v>167</v>
      </c>
      <c r="G18" s="568" t="s">
        <v>2284</v>
      </c>
      <c r="H18" s="568" t="s">
        <v>2285</v>
      </c>
      <c r="I18" s="229" t="s">
        <v>1331</v>
      </c>
      <c r="J18" s="231" t="s">
        <v>363</v>
      </c>
      <c r="K18" s="232">
        <v>4</v>
      </c>
      <c r="L18" s="232">
        <v>4</v>
      </c>
      <c r="M18" s="233" t="s">
        <v>193</v>
      </c>
      <c r="N18" s="428" t="s">
        <v>2286</v>
      </c>
      <c r="O18" s="882">
        <v>45035</v>
      </c>
      <c r="P18" s="566" t="s">
        <v>3012</v>
      </c>
      <c r="Q18" s="236"/>
      <c r="R18" s="236" t="s">
        <v>2343</v>
      </c>
      <c r="S18" s="236"/>
      <c r="T18" s="912"/>
      <c r="U18" s="236" t="s">
        <v>2343</v>
      </c>
      <c r="V18" s="236"/>
      <c r="W18" s="163"/>
      <c r="X18" s="163"/>
      <c r="Y18" s="155"/>
      <c r="Z18" s="234">
        <v>45148</v>
      </c>
      <c r="AA18" s="248" t="s">
        <v>4108</v>
      </c>
      <c r="AB18" s="235"/>
      <c r="AC18" s="235" t="s">
        <v>2343</v>
      </c>
      <c r="AD18" s="915" t="s">
        <v>2671</v>
      </c>
      <c r="AE18" s="235"/>
      <c r="AF18" s="235" t="s">
        <v>2343</v>
      </c>
      <c r="AG18" s="235" t="s">
        <v>4109</v>
      </c>
      <c r="AH18" s="758" t="s">
        <v>2343</v>
      </c>
      <c r="AI18" s="758"/>
      <c r="AJ18" s="789" t="s">
        <v>2708</v>
      </c>
      <c r="AK18" s="681"/>
      <c r="AL18" s="681"/>
      <c r="AM18" s="1097"/>
      <c r="AN18" s="1097"/>
      <c r="AO18" s="1097"/>
      <c r="AP18" s="1097"/>
      <c r="AQ18" s="235"/>
      <c r="AR18" s="235"/>
      <c r="AS18" s="141"/>
      <c r="AT18" s="141"/>
      <c r="AU18" s="142"/>
      <c r="AV18" s="236" t="s">
        <v>100</v>
      </c>
      <c r="AW18" s="536">
        <v>15</v>
      </c>
      <c r="AX18" s="536">
        <v>15</v>
      </c>
      <c r="AY18" s="536">
        <v>15</v>
      </c>
      <c r="AZ18" s="536">
        <v>15</v>
      </c>
      <c r="BA18" s="536">
        <v>15</v>
      </c>
      <c r="BB18" s="536">
        <v>15</v>
      </c>
      <c r="BC18" s="536">
        <v>10</v>
      </c>
      <c r="BD18" s="425">
        <v>100</v>
      </c>
      <c r="BE18" s="536" t="s">
        <v>96</v>
      </c>
      <c r="BF18" s="536" t="s">
        <v>96</v>
      </c>
      <c r="BG18" s="536" t="s">
        <v>96</v>
      </c>
      <c r="BH18" s="536">
        <v>100</v>
      </c>
      <c r="BI18" s="273">
        <f t="shared" si="1"/>
        <v>100</v>
      </c>
      <c r="BJ18" s="415">
        <f>AVERAGE(BI18:BI19)</f>
        <v>100</v>
      </c>
      <c r="BK18" s="536" t="s">
        <v>96</v>
      </c>
      <c r="BL18" s="536" t="s">
        <v>199</v>
      </c>
      <c r="BM18" s="561">
        <v>2</v>
      </c>
      <c r="BN18" s="561">
        <v>4</v>
      </c>
      <c r="BO18" s="233" t="s">
        <v>192</v>
      </c>
      <c r="BP18" s="415" t="s">
        <v>230</v>
      </c>
      <c r="BQ18" s="428" t="s">
        <v>1336</v>
      </c>
      <c r="BR18" s="386">
        <v>1</v>
      </c>
      <c r="BS18" s="415" t="s">
        <v>1337</v>
      </c>
      <c r="BT18" s="415" t="s">
        <v>1124</v>
      </c>
      <c r="BU18" s="418">
        <v>44927</v>
      </c>
      <c r="BV18" s="418">
        <v>45260</v>
      </c>
      <c r="BW18" s="386">
        <v>1</v>
      </c>
      <c r="BX18" s="825">
        <v>45035</v>
      </c>
      <c r="BY18" s="568" t="s">
        <v>2771</v>
      </c>
      <c r="BZ18" s="754">
        <v>0.33300000000000002</v>
      </c>
      <c r="CA18" s="163"/>
      <c r="CB18" s="163"/>
      <c r="CC18" s="155"/>
      <c r="CD18" s="155"/>
      <c r="CE18" s="155"/>
      <c r="CF18" s="155"/>
      <c r="CG18" s="1032" t="s">
        <v>4118</v>
      </c>
      <c r="CH18" s="1141" t="s">
        <v>4115</v>
      </c>
      <c r="CI18" s="964">
        <v>0.66</v>
      </c>
      <c r="CJ18" s="681" t="s">
        <v>2343</v>
      </c>
      <c r="CK18" s="681"/>
      <c r="CL18" s="1102" t="s">
        <v>4113</v>
      </c>
      <c r="CM18" s="1097" t="s">
        <v>2343</v>
      </c>
      <c r="CN18" s="1097"/>
      <c r="CO18" s="1102" t="s">
        <v>4114</v>
      </c>
      <c r="CP18" s="243"/>
      <c r="CQ18" s="244"/>
      <c r="CR18" s="245"/>
      <c r="CS18" s="141"/>
      <c r="CT18" s="141"/>
      <c r="CU18" s="142"/>
      <c r="CV18" s="142"/>
      <c r="CW18" s="142"/>
      <c r="CX18" s="142"/>
    </row>
    <row r="19" spans="1:102" s="246" customFormat="1" ht="127" customHeight="1">
      <c r="A19" s="226"/>
      <c r="B19" s="231">
        <v>206</v>
      </c>
      <c r="C19" s="228" t="s">
        <v>189</v>
      </c>
      <c r="D19" s="428" t="s">
        <v>1330</v>
      </c>
      <c r="E19" s="428" t="s">
        <v>2283</v>
      </c>
      <c r="F19" s="227" t="s">
        <v>167</v>
      </c>
      <c r="G19" s="568" t="s">
        <v>2284</v>
      </c>
      <c r="H19" s="568" t="s">
        <v>2285</v>
      </c>
      <c r="I19" s="575" t="s">
        <v>1331</v>
      </c>
      <c r="J19" s="231"/>
      <c r="K19" s="232"/>
      <c r="L19" s="232"/>
      <c r="M19" s="233"/>
      <c r="N19" s="428" t="s">
        <v>2287</v>
      </c>
      <c r="O19" s="882">
        <v>45035</v>
      </c>
      <c r="P19" s="566" t="s">
        <v>2769</v>
      </c>
      <c r="Q19" s="236"/>
      <c r="R19" s="236"/>
      <c r="S19" s="236"/>
      <c r="T19" s="912"/>
      <c r="U19" s="912"/>
      <c r="V19" s="236"/>
      <c r="W19" s="163"/>
      <c r="X19" s="163"/>
      <c r="Y19" s="155"/>
      <c r="Z19" s="234">
        <v>45148</v>
      </c>
      <c r="AA19" s="248" t="s">
        <v>4110</v>
      </c>
      <c r="AB19" s="235"/>
      <c r="AC19" s="235" t="s">
        <v>2343</v>
      </c>
      <c r="AD19" s="915" t="s">
        <v>2671</v>
      </c>
      <c r="AE19" s="235"/>
      <c r="AF19" s="235" t="s">
        <v>2343</v>
      </c>
      <c r="AG19" s="235" t="s">
        <v>4109</v>
      </c>
      <c r="AH19" s="758" t="s">
        <v>2343</v>
      </c>
      <c r="AI19" s="758"/>
      <c r="AJ19" s="789" t="s">
        <v>2708</v>
      </c>
      <c r="AK19" s="681"/>
      <c r="AL19" s="681"/>
      <c r="AM19" s="1097"/>
      <c r="AN19" s="1097"/>
      <c r="AO19" s="1097"/>
      <c r="AP19" s="1097"/>
      <c r="AQ19" s="235"/>
      <c r="AR19" s="235"/>
      <c r="AS19" s="141"/>
      <c r="AT19" s="141"/>
      <c r="AU19" s="142"/>
      <c r="AV19" s="236" t="s">
        <v>100</v>
      </c>
      <c r="AW19" s="536">
        <v>15</v>
      </c>
      <c r="AX19" s="536">
        <v>15</v>
      </c>
      <c r="AY19" s="536">
        <v>15</v>
      </c>
      <c r="AZ19" s="536">
        <v>15</v>
      </c>
      <c r="BA19" s="536">
        <v>15</v>
      </c>
      <c r="BB19" s="536">
        <v>15</v>
      </c>
      <c r="BC19" s="536">
        <v>10</v>
      </c>
      <c r="BD19" s="425">
        <v>100</v>
      </c>
      <c r="BE19" s="536" t="s">
        <v>96</v>
      </c>
      <c r="BF19" s="536" t="s">
        <v>96</v>
      </c>
      <c r="BG19" s="536" t="s">
        <v>96</v>
      </c>
      <c r="BH19" s="536">
        <v>100</v>
      </c>
      <c r="BI19" s="273">
        <f t="shared" si="1"/>
        <v>100</v>
      </c>
      <c r="BJ19" s="560"/>
      <c r="BK19" s="536"/>
      <c r="BL19" s="536"/>
      <c r="BM19" s="561"/>
      <c r="BN19" s="561"/>
      <c r="BO19" s="233"/>
      <c r="BP19" s="415"/>
      <c r="BQ19" s="428"/>
      <c r="BR19" s="386"/>
      <c r="BS19" s="415"/>
      <c r="BT19" s="415"/>
      <c r="BU19" s="416"/>
      <c r="BV19" s="416"/>
      <c r="BW19" s="415"/>
      <c r="BX19" s="825"/>
      <c r="BY19" s="881"/>
      <c r="BZ19" s="861"/>
      <c r="CA19" s="163"/>
      <c r="CB19" s="163"/>
      <c r="CC19" s="155"/>
      <c r="CD19" s="155"/>
      <c r="CE19" s="155"/>
      <c r="CF19" s="155"/>
      <c r="CG19" s="243"/>
      <c r="CH19" s="244"/>
      <c r="CI19" s="964"/>
      <c r="CJ19" s="681"/>
      <c r="CK19" s="681"/>
      <c r="CL19" s="1102"/>
      <c r="CM19" s="1097"/>
      <c r="CN19" s="1097"/>
      <c r="CO19" s="1102"/>
      <c r="CP19" s="243"/>
      <c r="CQ19" s="244"/>
      <c r="CR19" s="245"/>
      <c r="CS19" s="141"/>
      <c r="CT19" s="141"/>
      <c r="CU19" s="142"/>
      <c r="CV19" s="142"/>
      <c r="CW19" s="142"/>
      <c r="CX19" s="142"/>
    </row>
    <row r="20" spans="1:102" s="246" customFormat="1" ht="100" customHeight="1">
      <c r="A20" s="226"/>
      <c r="B20" s="231">
        <v>207</v>
      </c>
      <c r="C20" s="228" t="s">
        <v>189</v>
      </c>
      <c r="D20" s="428" t="s">
        <v>1330</v>
      </c>
      <c r="E20" s="428" t="s">
        <v>2288</v>
      </c>
      <c r="F20" s="227" t="s">
        <v>167</v>
      </c>
      <c r="G20" s="229" t="s">
        <v>1332</v>
      </c>
      <c r="H20" s="566" t="s">
        <v>2289</v>
      </c>
      <c r="I20" s="575" t="s">
        <v>1333</v>
      </c>
      <c r="J20" s="231" t="s">
        <v>363</v>
      </c>
      <c r="K20" s="232">
        <v>1</v>
      </c>
      <c r="L20" s="232">
        <v>4</v>
      </c>
      <c r="M20" s="233" t="s">
        <v>192</v>
      </c>
      <c r="N20" s="428" t="s">
        <v>2290</v>
      </c>
      <c r="O20" s="914">
        <v>45035</v>
      </c>
      <c r="P20" s="915" t="s">
        <v>2752</v>
      </c>
      <c r="Q20" s="916"/>
      <c r="R20" s="916" t="s">
        <v>2343</v>
      </c>
      <c r="S20" s="915" t="s">
        <v>2671</v>
      </c>
      <c r="T20" s="917"/>
      <c r="U20" s="916" t="s">
        <v>2343</v>
      </c>
      <c r="V20" s="916" t="s">
        <v>2753</v>
      </c>
      <c r="W20" s="758" t="s">
        <v>2343</v>
      </c>
      <c r="X20" s="758"/>
      <c r="Y20" s="760" t="s">
        <v>2711</v>
      </c>
      <c r="Z20" s="234">
        <v>45148</v>
      </c>
      <c r="AA20" s="248" t="s">
        <v>4111</v>
      </c>
      <c r="AB20" s="235"/>
      <c r="AC20" s="235" t="s">
        <v>2343</v>
      </c>
      <c r="AD20" s="915" t="s">
        <v>2671</v>
      </c>
      <c r="AE20" s="235"/>
      <c r="AF20" s="235" t="s">
        <v>2343</v>
      </c>
      <c r="AG20" s="235" t="s">
        <v>4109</v>
      </c>
      <c r="AH20" s="758" t="s">
        <v>2343</v>
      </c>
      <c r="AI20" s="758"/>
      <c r="AJ20" s="789" t="s">
        <v>2708</v>
      </c>
      <c r="AK20" s="681"/>
      <c r="AL20" s="681"/>
      <c r="AM20" s="1097"/>
      <c r="AN20" s="1097"/>
      <c r="AO20" s="1097"/>
      <c r="AP20" s="1097"/>
      <c r="AQ20" s="235"/>
      <c r="AR20" s="235"/>
      <c r="AS20" s="141"/>
      <c r="AT20" s="141"/>
      <c r="AU20" s="142"/>
      <c r="AV20" s="236" t="s">
        <v>100</v>
      </c>
      <c r="AW20" s="536">
        <v>15</v>
      </c>
      <c r="AX20" s="536">
        <v>15</v>
      </c>
      <c r="AY20" s="536">
        <v>15</v>
      </c>
      <c r="AZ20" s="536">
        <v>15</v>
      </c>
      <c r="BA20" s="536">
        <v>15</v>
      </c>
      <c r="BB20" s="536">
        <v>15</v>
      </c>
      <c r="BC20" s="536">
        <v>10</v>
      </c>
      <c r="BD20" s="425">
        <v>100</v>
      </c>
      <c r="BE20" s="536" t="s">
        <v>96</v>
      </c>
      <c r="BF20" s="536" t="s">
        <v>96</v>
      </c>
      <c r="BG20" s="536" t="s">
        <v>96</v>
      </c>
      <c r="BH20" s="536">
        <v>100</v>
      </c>
      <c r="BI20" s="273">
        <f t="shared" si="1"/>
        <v>100</v>
      </c>
      <c r="BJ20" s="415">
        <f t="shared" ref="BJ20:BJ21" si="3">AVERAGE(BI20)</f>
        <v>100</v>
      </c>
      <c r="BK20" s="536" t="s">
        <v>96</v>
      </c>
      <c r="BL20" s="536" t="s">
        <v>199</v>
      </c>
      <c r="BM20" s="561">
        <v>1</v>
      </c>
      <c r="BN20" s="561">
        <v>4</v>
      </c>
      <c r="BO20" s="233" t="s">
        <v>192</v>
      </c>
      <c r="BP20" s="415" t="s">
        <v>230</v>
      </c>
      <c r="BQ20" s="428" t="s">
        <v>1338</v>
      </c>
      <c r="BR20" s="386">
        <v>1</v>
      </c>
      <c r="BS20" s="415" t="s">
        <v>1339</v>
      </c>
      <c r="BT20" s="415" t="s">
        <v>1124</v>
      </c>
      <c r="BU20" s="418">
        <v>44927</v>
      </c>
      <c r="BV20" s="418">
        <v>45260</v>
      </c>
      <c r="BW20" s="273">
        <v>1</v>
      </c>
      <c r="BX20" s="883">
        <v>45035</v>
      </c>
      <c r="BY20" s="884" t="s">
        <v>3082</v>
      </c>
      <c r="BZ20" s="862">
        <v>0</v>
      </c>
      <c r="CA20" s="758" t="s">
        <v>2343</v>
      </c>
      <c r="CB20" s="758"/>
      <c r="CC20" s="760" t="s">
        <v>2708</v>
      </c>
      <c r="CD20" s="758"/>
      <c r="CE20" s="758" t="s">
        <v>2343</v>
      </c>
      <c r="CF20" s="760" t="s">
        <v>2711</v>
      </c>
      <c r="CG20" s="1032" t="s">
        <v>4118</v>
      </c>
      <c r="CH20" s="1112" t="s">
        <v>4116</v>
      </c>
      <c r="CI20" s="964">
        <v>0</v>
      </c>
      <c r="CJ20" s="681" t="s">
        <v>2343</v>
      </c>
      <c r="CK20" s="681"/>
      <c r="CL20" s="1102" t="s">
        <v>4113</v>
      </c>
      <c r="CM20" s="1097" t="s">
        <v>2343</v>
      </c>
      <c r="CN20" s="1097"/>
      <c r="CO20" s="1102" t="s">
        <v>4114</v>
      </c>
      <c r="CP20" s="243"/>
      <c r="CQ20" s="244"/>
      <c r="CR20" s="245"/>
      <c r="CS20" s="141"/>
      <c r="CT20" s="141"/>
      <c r="CU20" s="142"/>
      <c r="CV20" s="142"/>
      <c r="CW20" s="142"/>
      <c r="CX20" s="142"/>
    </row>
    <row r="21" spans="1:102" s="246" customFormat="1" ht="118" customHeight="1">
      <c r="A21" s="226"/>
      <c r="B21" s="231">
        <v>208</v>
      </c>
      <c r="C21" s="228" t="s">
        <v>189</v>
      </c>
      <c r="D21" s="428" t="s">
        <v>1330</v>
      </c>
      <c r="E21" s="428" t="s">
        <v>2291</v>
      </c>
      <c r="F21" s="227" t="s">
        <v>167</v>
      </c>
      <c r="G21" s="229" t="s">
        <v>1334</v>
      </c>
      <c r="H21" s="566" t="s">
        <v>2292</v>
      </c>
      <c r="I21" s="575" t="s">
        <v>1335</v>
      </c>
      <c r="J21" s="231" t="s">
        <v>363</v>
      </c>
      <c r="K21" s="232">
        <v>1</v>
      </c>
      <c r="L21" s="232">
        <v>4</v>
      </c>
      <c r="M21" s="233" t="s">
        <v>192</v>
      </c>
      <c r="N21" s="428" t="s">
        <v>2293</v>
      </c>
      <c r="O21" s="882">
        <v>45035</v>
      </c>
      <c r="P21" s="918" t="s">
        <v>2770</v>
      </c>
      <c r="Q21" s="236"/>
      <c r="R21" s="236"/>
      <c r="S21" s="236"/>
      <c r="T21" s="912"/>
      <c r="U21" s="912"/>
      <c r="V21" s="236"/>
      <c r="W21" s="163"/>
      <c r="X21" s="163"/>
      <c r="Y21" s="155"/>
      <c r="Z21" s="234">
        <v>45148</v>
      </c>
      <c r="AA21" s="248" t="s">
        <v>4112</v>
      </c>
      <c r="AB21" s="235"/>
      <c r="AC21" s="235" t="s">
        <v>2343</v>
      </c>
      <c r="AD21" s="915" t="s">
        <v>2671</v>
      </c>
      <c r="AE21" s="235"/>
      <c r="AF21" s="235" t="s">
        <v>2343</v>
      </c>
      <c r="AG21" s="235" t="s">
        <v>4109</v>
      </c>
      <c r="AH21" s="758" t="s">
        <v>2343</v>
      </c>
      <c r="AI21" s="758"/>
      <c r="AJ21" s="789" t="s">
        <v>2708</v>
      </c>
      <c r="AK21" s="681"/>
      <c r="AL21" s="681"/>
      <c r="AM21" s="1097"/>
      <c r="AN21" s="1097"/>
      <c r="AO21" s="1097"/>
      <c r="AP21" s="1097"/>
      <c r="AQ21" s="235"/>
      <c r="AR21" s="235"/>
      <c r="AS21" s="141"/>
      <c r="AT21" s="141"/>
      <c r="AU21" s="142"/>
      <c r="AV21" s="236" t="s">
        <v>100</v>
      </c>
      <c r="AW21" s="536">
        <v>15</v>
      </c>
      <c r="AX21" s="536">
        <v>15</v>
      </c>
      <c r="AY21" s="536">
        <v>15</v>
      </c>
      <c r="AZ21" s="536">
        <v>15</v>
      </c>
      <c r="BA21" s="536">
        <v>15</v>
      </c>
      <c r="BB21" s="536">
        <v>15</v>
      </c>
      <c r="BC21" s="536">
        <v>10</v>
      </c>
      <c r="BD21" s="425">
        <v>100</v>
      </c>
      <c r="BE21" s="536" t="s">
        <v>96</v>
      </c>
      <c r="BF21" s="536" t="s">
        <v>96</v>
      </c>
      <c r="BG21" s="536" t="s">
        <v>96</v>
      </c>
      <c r="BH21" s="536">
        <v>100</v>
      </c>
      <c r="BI21" s="273">
        <f t="shared" ref="BI21:BI51" si="4">AVERAGE(BD21,BH21)</f>
        <v>100</v>
      </c>
      <c r="BJ21" s="415">
        <f t="shared" si="3"/>
        <v>100</v>
      </c>
      <c r="BK21" s="536" t="s">
        <v>96</v>
      </c>
      <c r="BL21" s="536" t="s">
        <v>199</v>
      </c>
      <c r="BM21" s="561">
        <v>1</v>
      </c>
      <c r="BN21" s="561">
        <v>4</v>
      </c>
      <c r="BO21" s="233" t="s">
        <v>192</v>
      </c>
      <c r="BP21" s="415" t="s">
        <v>230</v>
      </c>
      <c r="BQ21" s="428" t="s">
        <v>1340</v>
      </c>
      <c r="BR21" s="386">
        <v>1</v>
      </c>
      <c r="BS21" s="415" t="s">
        <v>1341</v>
      </c>
      <c r="BT21" s="415" t="s">
        <v>1124</v>
      </c>
      <c r="BU21" s="418">
        <v>44927</v>
      </c>
      <c r="BV21" s="418">
        <v>45260</v>
      </c>
      <c r="BW21" s="273">
        <v>2</v>
      </c>
      <c r="BX21" s="825">
        <v>45035</v>
      </c>
      <c r="BY21" s="229" t="s">
        <v>2772</v>
      </c>
      <c r="BZ21" s="754">
        <v>0</v>
      </c>
      <c r="CA21" s="163"/>
      <c r="CB21" s="163"/>
      <c r="CC21" s="155"/>
      <c r="CD21" s="155"/>
      <c r="CE21" s="155"/>
      <c r="CF21" s="155"/>
      <c r="CG21" s="1032" t="s">
        <v>4118</v>
      </c>
      <c r="CH21" s="1113" t="s">
        <v>4117</v>
      </c>
      <c r="CI21" s="964">
        <v>0</v>
      </c>
      <c r="CJ21" s="681" t="s">
        <v>2343</v>
      </c>
      <c r="CK21" s="681"/>
      <c r="CL21" s="1102" t="s">
        <v>4113</v>
      </c>
      <c r="CM21" s="1097" t="s">
        <v>2343</v>
      </c>
      <c r="CN21" s="1097"/>
      <c r="CO21" s="1102" t="s">
        <v>4114</v>
      </c>
      <c r="CP21" s="243"/>
      <c r="CQ21" s="244"/>
      <c r="CR21" s="245"/>
      <c r="CS21" s="141"/>
      <c r="CT21" s="141"/>
      <c r="CU21" s="142"/>
      <c r="CV21" s="142"/>
      <c r="CW21" s="142"/>
      <c r="CX21" s="142"/>
    </row>
    <row r="22" spans="1:102" s="246" customFormat="1" ht="128" customHeight="1">
      <c r="A22" s="226"/>
      <c r="B22" s="231">
        <v>209</v>
      </c>
      <c r="C22" s="228" t="s">
        <v>154</v>
      </c>
      <c r="D22" s="230" t="s">
        <v>1342</v>
      </c>
      <c r="E22" s="568" t="s">
        <v>2013</v>
      </c>
      <c r="F22" s="231" t="s">
        <v>167</v>
      </c>
      <c r="G22" s="230" t="s">
        <v>1343</v>
      </c>
      <c r="H22" s="417" t="s">
        <v>1344</v>
      </c>
      <c r="I22" s="569" t="s">
        <v>1345</v>
      </c>
      <c r="J22" s="231" t="s">
        <v>363</v>
      </c>
      <c r="K22" s="232">
        <v>1</v>
      </c>
      <c r="L22" s="232">
        <v>4</v>
      </c>
      <c r="M22" s="233" t="s">
        <v>192</v>
      </c>
      <c r="N22" s="248" t="s">
        <v>3092</v>
      </c>
      <c r="O22" s="882" t="s">
        <v>2758</v>
      </c>
      <c r="P22" s="566" t="s">
        <v>2759</v>
      </c>
      <c r="Q22" s="236"/>
      <c r="R22" s="236" t="s">
        <v>2343</v>
      </c>
      <c r="S22" s="236"/>
      <c r="T22" s="236"/>
      <c r="U22" s="236" t="s">
        <v>2343</v>
      </c>
      <c r="V22" s="236"/>
      <c r="W22" s="163"/>
      <c r="X22" s="163"/>
      <c r="Y22" s="155"/>
      <c r="Z22" s="234" t="s">
        <v>4154</v>
      </c>
      <c r="AA22" s="566" t="s">
        <v>4155</v>
      </c>
      <c r="AB22" s="235"/>
      <c r="AC22" s="235" t="s">
        <v>2343</v>
      </c>
      <c r="AD22" s="235" t="s">
        <v>491</v>
      </c>
      <c r="AE22" s="235"/>
      <c r="AF22" s="235" t="s">
        <v>2343</v>
      </c>
      <c r="AG22" s="235" t="s">
        <v>491</v>
      </c>
      <c r="AH22" s="681" t="s">
        <v>2343</v>
      </c>
      <c r="AI22" s="141"/>
      <c r="AJ22" s="142" t="s">
        <v>4133</v>
      </c>
      <c r="AK22" s="234"/>
      <c r="AL22" s="235"/>
      <c r="AM22" s="235"/>
      <c r="AN22" s="235"/>
      <c r="AO22" s="235"/>
      <c r="AP22" s="235"/>
      <c r="AQ22" s="235"/>
      <c r="AR22" s="235"/>
      <c r="AS22" s="141"/>
      <c r="AT22" s="141"/>
      <c r="AU22" s="142"/>
      <c r="AV22" s="235" t="s">
        <v>100</v>
      </c>
      <c r="AW22" s="253">
        <v>15</v>
      </c>
      <c r="AX22" s="253">
        <v>15</v>
      </c>
      <c r="AY22" s="253">
        <v>15</v>
      </c>
      <c r="AZ22" s="253">
        <v>15</v>
      </c>
      <c r="BA22" s="253">
        <v>15</v>
      </c>
      <c r="BB22" s="253">
        <v>15</v>
      </c>
      <c r="BC22" s="253">
        <v>10</v>
      </c>
      <c r="BD22" s="559">
        <v>100</v>
      </c>
      <c r="BE22" s="253" t="s">
        <v>96</v>
      </c>
      <c r="BF22" s="253" t="s">
        <v>96</v>
      </c>
      <c r="BG22" s="253" t="s">
        <v>96</v>
      </c>
      <c r="BH22" s="253">
        <v>100</v>
      </c>
      <c r="BI22" s="273">
        <f t="shared" si="4"/>
        <v>100</v>
      </c>
      <c r="BJ22" s="415">
        <f>AVERAGE(BI22:BI24)</f>
        <v>100</v>
      </c>
      <c r="BK22" s="253" t="s">
        <v>96</v>
      </c>
      <c r="BL22" s="253" t="s">
        <v>199</v>
      </c>
      <c r="BM22" s="561">
        <v>1</v>
      </c>
      <c r="BN22" s="561">
        <v>4</v>
      </c>
      <c r="BO22" s="233" t="s">
        <v>192</v>
      </c>
      <c r="BP22" s="238" t="s">
        <v>230</v>
      </c>
      <c r="BQ22" s="248" t="s">
        <v>1346</v>
      </c>
      <c r="BR22" s="249">
        <v>0.5</v>
      </c>
      <c r="BS22" s="235" t="s">
        <v>1347</v>
      </c>
      <c r="BT22" s="235" t="s">
        <v>1348</v>
      </c>
      <c r="BU22" s="250">
        <v>44927</v>
      </c>
      <c r="BV22" s="250">
        <v>45260</v>
      </c>
      <c r="BW22" s="570">
        <v>1</v>
      </c>
      <c r="BX22" s="825" t="s">
        <v>2764</v>
      </c>
      <c r="BY22" s="229" t="s">
        <v>2765</v>
      </c>
      <c r="BZ22" s="754" t="s">
        <v>2766</v>
      </c>
      <c r="CA22" s="163"/>
      <c r="CB22" s="163"/>
      <c r="CC22" s="155"/>
      <c r="CD22" s="155"/>
      <c r="CE22" s="155"/>
      <c r="CF22" s="155"/>
      <c r="CG22" s="1032" t="s">
        <v>4149</v>
      </c>
      <c r="CH22" s="229" t="s">
        <v>4150</v>
      </c>
      <c r="CI22" s="1153" t="s">
        <v>4158</v>
      </c>
      <c r="CJ22" s="681" t="s">
        <v>2343</v>
      </c>
      <c r="CK22" s="141"/>
      <c r="CL22" s="142" t="s">
        <v>4151</v>
      </c>
      <c r="CM22" s="1097" t="s">
        <v>2343</v>
      </c>
      <c r="CN22" s="142"/>
      <c r="CO22" s="142" t="s">
        <v>4151</v>
      </c>
      <c r="CP22" s="243"/>
      <c r="CQ22" s="244"/>
      <c r="CR22" s="245"/>
      <c r="CS22" s="141"/>
      <c r="CT22" s="141"/>
      <c r="CU22" s="142"/>
      <c r="CV22" s="142"/>
      <c r="CW22" s="142"/>
      <c r="CX22" s="142"/>
    </row>
    <row r="23" spans="1:102" s="246" customFormat="1" ht="100" customHeight="1">
      <c r="A23" s="226"/>
      <c r="B23" s="231">
        <v>209</v>
      </c>
      <c r="C23" s="228" t="s">
        <v>154</v>
      </c>
      <c r="D23" s="230" t="s">
        <v>1342</v>
      </c>
      <c r="E23" s="568" t="s">
        <v>2013</v>
      </c>
      <c r="F23" s="231" t="s">
        <v>167</v>
      </c>
      <c r="G23" s="230" t="s">
        <v>1343</v>
      </c>
      <c r="H23" s="417" t="s">
        <v>1344</v>
      </c>
      <c r="I23" s="569" t="s">
        <v>1345</v>
      </c>
      <c r="J23" s="231"/>
      <c r="K23" s="232"/>
      <c r="L23" s="232"/>
      <c r="M23" s="233"/>
      <c r="N23" s="248" t="s">
        <v>3093</v>
      </c>
      <c r="O23" s="882" t="s">
        <v>2760</v>
      </c>
      <c r="P23" s="566" t="s">
        <v>2761</v>
      </c>
      <c r="Q23" s="236"/>
      <c r="R23" s="236" t="s">
        <v>2343</v>
      </c>
      <c r="S23" s="236"/>
      <c r="T23" s="236"/>
      <c r="U23" s="236"/>
      <c r="V23" s="236"/>
      <c r="W23" s="163"/>
      <c r="X23" s="163"/>
      <c r="Y23" s="155"/>
      <c r="Z23" s="234" t="s">
        <v>4154</v>
      </c>
      <c r="AA23" s="566" t="s">
        <v>4157</v>
      </c>
      <c r="AB23" s="235"/>
      <c r="AC23" s="235" t="s">
        <v>2343</v>
      </c>
      <c r="AD23" s="235" t="s">
        <v>491</v>
      </c>
      <c r="AE23" s="235"/>
      <c r="AF23" s="235" t="s">
        <v>2343</v>
      </c>
      <c r="AG23" s="235" t="s">
        <v>491</v>
      </c>
      <c r="AH23" s="681" t="s">
        <v>2343</v>
      </c>
      <c r="AI23" s="141"/>
      <c r="AJ23" s="142" t="s">
        <v>4133</v>
      </c>
      <c r="AK23" s="234"/>
      <c r="AL23" s="235"/>
      <c r="AM23" s="235"/>
      <c r="AN23" s="235"/>
      <c r="AO23" s="235"/>
      <c r="AP23" s="235"/>
      <c r="AQ23" s="235"/>
      <c r="AR23" s="235"/>
      <c r="AS23" s="141"/>
      <c r="AT23" s="141"/>
      <c r="AU23" s="142"/>
      <c r="AV23" s="235" t="s">
        <v>100</v>
      </c>
      <c r="AW23" s="253">
        <v>15</v>
      </c>
      <c r="AX23" s="253">
        <v>15</v>
      </c>
      <c r="AY23" s="253">
        <v>15</v>
      </c>
      <c r="AZ23" s="253">
        <v>15</v>
      </c>
      <c r="BA23" s="253">
        <v>15</v>
      </c>
      <c r="BB23" s="253">
        <v>15</v>
      </c>
      <c r="BC23" s="253">
        <v>10</v>
      </c>
      <c r="BD23" s="559">
        <v>100</v>
      </c>
      <c r="BE23" s="253" t="s">
        <v>96</v>
      </c>
      <c r="BF23" s="253" t="s">
        <v>96</v>
      </c>
      <c r="BG23" s="253" t="s">
        <v>96</v>
      </c>
      <c r="BH23" s="253">
        <v>100</v>
      </c>
      <c r="BI23" s="273">
        <f t="shared" si="4"/>
        <v>100</v>
      </c>
      <c r="BJ23" s="560"/>
      <c r="BK23" s="253"/>
      <c r="BL23" s="253"/>
      <c r="BM23" s="561"/>
      <c r="BN23" s="561"/>
      <c r="BO23" s="233"/>
      <c r="BP23" s="238" t="s">
        <v>230</v>
      </c>
      <c r="BQ23" s="248" t="s">
        <v>1349</v>
      </c>
      <c r="BR23" s="249">
        <v>0.5</v>
      </c>
      <c r="BS23" s="235" t="s">
        <v>1983</v>
      </c>
      <c r="BT23" s="235" t="s">
        <v>1350</v>
      </c>
      <c r="BU23" s="250">
        <v>44927</v>
      </c>
      <c r="BV23" s="250">
        <v>45260</v>
      </c>
      <c r="BW23" s="570">
        <v>1</v>
      </c>
      <c r="BX23" s="825" t="s">
        <v>2767</v>
      </c>
      <c r="BY23" s="229" t="s">
        <v>2768</v>
      </c>
      <c r="BZ23" s="754" t="s">
        <v>2766</v>
      </c>
      <c r="CA23" s="163"/>
      <c r="CB23" s="163"/>
      <c r="CC23" s="155"/>
      <c r="CD23" s="155"/>
      <c r="CE23" s="155"/>
      <c r="CF23" s="155"/>
      <c r="CG23" s="1032" t="s">
        <v>4149</v>
      </c>
      <c r="CH23" s="885" t="s">
        <v>4152</v>
      </c>
      <c r="CI23" s="1153" t="s">
        <v>4158</v>
      </c>
      <c r="CJ23" s="681" t="s">
        <v>2343</v>
      </c>
      <c r="CK23" s="141"/>
      <c r="CL23" s="142" t="s">
        <v>4153</v>
      </c>
      <c r="CM23" s="1097" t="s">
        <v>2343</v>
      </c>
      <c r="CN23" s="142"/>
      <c r="CO23" s="142" t="s">
        <v>4151</v>
      </c>
      <c r="CP23" s="243"/>
      <c r="CQ23" s="244"/>
      <c r="CR23" s="245"/>
      <c r="CS23" s="141"/>
      <c r="CT23" s="141"/>
      <c r="CU23" s="142"/>
      <c r="CV23" s="142"/>
      <c r="CW23" s="142"/>
      <c r="CX23" s="142"/>
    </row>
    <row r="24" spans="1:102" s="246" customFormat="1" ht="120" customHeight="1">
      <c r="A24" s="226"/>
      <c r="B24" s="231">
        <v>209</v>
      </c>
      <c r="C24" s="228" t="s">
        <v>154</v>
      </c>
      <c r="D24" s="230" t="s">
        <v>1342</v>
      </c>
      <c r="E24" s="568" t="s">
        <v>1981</v>
      </c>
      <c r="F24" s="231" t="s">
        <v>167</v>
      </c>
      <c r="G24" s="230" t="s">
        <v>1343</v>
      </c>
      <c r="H24" s="417" t="s">
        <v>1344</v>
      </c>
      <c r="I24" s="569" t="s">
        <v>1345</v>
      </c>
      <c r="J24" s="231"/>
      <c r="K24" s="232"/>
      <c r="L24" s="232"/>
      <c r="M24" s="233"/>
      <c r="N24" s="366" t="s">
        <v>1982</v>
      </c>
      <c r="O24" s="882" t="s">
        <v>2762</v>
      </c>
      <c r="P24" s="566" t="s">
        <v>2763</v>
      </c>
      <c r="Q24" s="236"/>
      <c r="R24" s="236" t="s">
        <v>2343</v>
      </c>
      <c r="S24" s="236"/>
      <c r="T24" s="236"/>
      <c r="U24" s="236"/>
      <c r="V24" s="236"/>
      <c r="W24" s="163"/>
      <c r="X24" s="163"/>
      <c r="Y24" s="155"/>
      <c r="Z24" s="234" t="s">
        <v>4154</v>
      </c>
      <c r="AA24" s="566" t="s">
        <v>4156</v>
      </c>
      <c r="AB24" s="235"/>
      <c r="AC24" s="235" t="s">
        <v>2343</v>
      </c>
      <c r="AD24" s="235" t="s">
        <v>491</v>
      </c>
      <c r="AE24" s="235"/>
      <c r="AF24" s="235" t="s">
        <v>2343</v>
      </c>
      <c r="AG24" s="235" t="s">
        <v>491</v>
      </c>
      <c r="AH24" s="681" t="s">
        <v>2343</v>
      </c>
      <c r="AI24" s="141"/>
      <c r="AJ24" s="142" t="s">
        <v>4133</v>
      </c>
      <c r="AK24" s="234"/>
      <c r="AL24" s="235"/>
      <c r="AM24" s="235"/>
      <c r="AN24" s="235"/>
      <c r="AO24" s="235"/>
      <c r="AP24" s="235"/>
      <c r="AQ24" s="235"/>
      <c r="AR24" s="235"/>
      <c r="AS24" s="141"/>
      <c r="AT24" s="141"/>
      <c r="AU24" s="142"/>
      <c r="AV24" s="235" t="s">
        <v>100</v>
      </c>
      <c r="AW24" s="253">
        <v>15</v>
      </c>
      <c r="AX24" s="253">
        <v>15</v>
      </c>
      <c r="AY24" s="253">
        <v>15</v>
      </c>
      <c r="AZ24" s="253">
        <v>15</v>
      </c>
      <c r="BA24" s="253">
        <v>15</v>
      </c>
      <c r="BB24" s="253">
        <v>15</v>
      </c>
      <c r="BC24" s="253">
        <v>10</v>
      </c>
      <c r="BD24" s="559">
        <v>100</v>
      </c>
      <c r="BE24" s="253" t="s">
        <v>96</v>
      </c>
      <c r="BF24" s="253" t="s">
        <v>96</v>
      </c>
      <c r="BG24" s="253" t="s">
        <v>96</v>
      </c>
      <c r="BH24" s="253">
        <v>100</v>
      </c>
      <c r="BI24" s="273">
        <f t="shared" ref="BI24" si="5">AVERAGE(BD24,BH24)</f>
        <v>100</v>
      </c>
      <c r="BJ24" s="560"/>
      <c r="BK24" s="253"/>
      <c r="BL24" s="253"/>
      <c r="BM24" s="561"/>
      <c r="BN24" s="561"/>
      <c r="BO24" s="233"/>
      <c r="BP24" s="238"/>
      <c r="BQ24" s="248"/>
      <c r="BR24" s="249"/>
      <c r="BS24" s="235"/>
      <c r="BT24" s="235"/>
      <c r="BU24" s="250"/>
      <c r="BV24" s="250"/>
      <c r="BW24" s="422"/>
      <c r="BX24" s="825"/>
      <c r="BY24" s="885"/>
      <c r="BZ24" s="754"/>
      <c r="CA24" s="163"/>
      <c r="CB24" s="163"/>
      <c r="CC24" s="155"/>
      <c r="CD24" s="155"/>
      <c r="CE24" s="155"/>
      <c r="CF24" s="155"/>
      <c r="CG24" s="1032"/>
      <c r="CH24" s="885"/>
      <c r="CI24" s="1153"/>
      <c r="CJ24" s="681"/>
      <c r="CK24" s="141"/>
      <c r="CL24" s="142"/>
      <c r="CM24" s="1097"/>
      <c r="CN24" s="142"/>
      <c r="CO24" s="142"/>
      <c r="CP24" s="243"/>
      <c r="CQ24" s="244"/>
      <c r="CR24" s="245"/>
      <c r="CS24" s="141"/>
      <c r="CT24" s="141"/>
      <c r="CU24" s="142"/>
      <c r="CV24" s="142"/>
      <c r="CW24" s="142"/>
      <c r="CX24" s="142"/>
    </row>
    <row r="25" spans="1:102" s="246" customFormat="1" ht="175" customHeight="1">
      <c r="A25" s="226"/>
      <c r="B25" s="231">
        <v>210</v>
      </c>
      <c r="C25" s="228" t="s">
        <v>153</v>
      </c>
      <c r="D25" s="230" t="s">
        <v>22</v>
      </c>
      <c r="E25" s="230" t="s">
        <v>3095</v>
      </c>
      <c r="F25" s="231" t="s">
        <v>169</v>
      </c>
      <c r="G25" s="230" t="s">
        <v>1351</v>
      </c>
      <c r="H25" s="417" t="s">
        <v>1352</v>
      </c>
      <c r="I25" s="569" t="s">
        <v>1353</v>
      </c>
      <c r="J25" s="231" t="s">
        <v>360</v>
      </c>
      <c r="K25" s="232">
        <v>3</v>
      </c>
      <c r="L25" s="232">
        <v>4</v>
      </c>
      <c r="M25" s="233" t="s">
        <v>193</v>
      </c>
      <c r="N25" s="248" t="s">
        <v>3097</v>
      </c>
      <c r="O25" s="886" t="s">
        <v>2384</v>
      </c>
      <c r="P25" s="566" t="s">
        <v>2386</v>
      </c>
      <c r="Q25" s="236"/>
      <c r="R25" s="236" t="s">
        <v>2343</v>
      </c>
      <c r="S25" s="566" t="s">
        <v>2670</v>
      </c>
      <c r="T25" s="912"/>
      <c r="U25" s="236" t="s">
        <v>2343</v>
      </c>
      <c r="V25" s="236"/>
      <c r="W25" s="163" t="s">
        <v>2343</v>
      </c>
      <c r="X25" s="163"/>
      <c r="Y25" s="155" t="s">
        <v>2387</v>
      </c>
      <c r="Z25" s="882" t="s">
        <v>3539</v>
      </c>
      <c r="AA25" s="566" t="s">
        <v>3696</v>
      </c>
      <c r="AB25" s="235"/>
      <c r="AC25" s="236" t="s">
        <v>2343</v>
      </c>
      <c r="AD25" s="566" t="s">
        <v>3697</v>
      </c>
      <c r="AE25" s="236"/>
      <c r="AF25" s="236" t="s">
        <v>2343</v>
      </c>
      <c r="AG25" s="235"/>
      <c r="AH25" s="141"/>
      <c r="AI25" s="141"/>
      <c r="AJ25" s="142"/>
      <c r="AK25" s="234"/>
      <c r="AL25" s="235"/>
      <c r="AM25" s="235"/>
      <c r="AN25" s="235"/>
      <c r="AO25" s="235"/>
      <c r="AP25" s="235"/>
      <c r="AQ25" s="235"/>
      <c r="AR25" s="235"/>
      <c r="AS25" s="141"/>
      <c r="AT25" s="141"/>
      <c r="AU25" s="142"/>
      <c r="AV25" s="235" t="s">
        <v>100</v>
      </c>
      <c r="AW25" s="253">
        <v>15</v>
      </c>
      <c r="AX25" s="253">
        <v>15</v>
      </c>
      <c r="AY25" s="253">
        <v>15</v>
      </c>
      <c r="AZ25" s="253">
        <v>15</v>
      </c>
      <c r="BA25" s="253">
        <v>15</v>
      </c>
      <c r="BB25" s="253">
        <v>15</v>
      </c>
      <c r="BC25" s="253">
        <v>10</v>
      </c>
      <c r="BD25" s="559">
        <v>100</v>
      </c>
      <c r="BE25" s="253" t="s">
        <v>96</v>
      </c>
      <c r="BF25" s="253" t="s">
        <v>96</v>
      </c>
      <c r="BG25" s="253" t="s">
        <v>96</v>
      </c>
      <c r="BH25" s="253">
        <v>100</v>
      </c>
      <c r="BI25" s="273">
        <f t="shared" si="4"/>
        <v>100</v>
      </c>
      <c r="BJ25" s="415">
        <f t="shared" ref="BJ25:BJ26" si="6">AVERAGE(BI25)</f>
        <v>100</v>
      </c>
      <c r="BK25" s="253" t="s">
        <v>96</v>
      </c>
      <c r="BL25" s="253" t="s">
        <v>199</v>
      </c>
      <c r="BM25" s="561">
        <v>2</v>
      </c>
      <c r="BN25" s="561">
        <v>4</v>
      </c>
      <c r="BO25" s="233" t="s">
        <v>192</v>
      </c>
      <c r="BP25" s="238" t="s">
        <v>230</v>
      </c>
      <c r="BQ25" s="248" t="s">
        <v>1355</v>
      </c>
      <c r="BR25" s="249">
        <v>1</v>
      </c>
      <c r="BS25" s="235" t="s">
        <v>1356</v>
      </c>
      <c r="BT25" s="235" t="s">
        <v>1357</v>
      </c>
      <c r="BU25" s="250">
        <v>44927</v>
      </c>
      <c r="BV25" s="250">
        <v>45260</v>
      </c>
      <c r="BW25" s="423">
        <v>1</v>
      </c>
      <c r="BX25" s="886" t="s">
        <v>2384</v>
      </c>
      <c r="BY25" s="229" t="s">
        <v>2393</v>
      </c>
      <c r="BZ25" s="754" t="s">
        <v>2392</v>
      </c>
      <c r="CA25" s="163" t="s">
        <v>2343</v>
      </c>
      <c r="CB25" s="163"/>
      <c r="CC25" s="155" t="s">
        <v>2387</v>
      </c>
      <c r="CD25" s="163" t="s">
        <v>2343</v>
      </c>
      <c r="CE25" s="163"/>
      <c r="CF25" s="155" t="s">
        <v>2387</v>
      </c>
      <c r="CG25" s="882" t="s">
        <v>3539</v>
      </c>
      <c r="CH25" s="1041" t="s">
        <v>3700</v>
      </c>
      <c r="CI25" s="754" t="s">
        <v>3541</v>
      </c>
      <c r="CJ25" s="141"/>
      <c r="CK25" s="141"/>
      <c r="CL25" s="142"/>
      <c r="CM25" s="142"/>
      <c r="CN25" s="142"/>
      <c r="CO25" s="142"/>
      <c r="CP25" s="243"/>
      <c r="CQ25" s="244"/>
      <c r="CR25" s="245"/>
      <c r="CS25" s="141"/>
      <c r="CT25" s="141"/>
      <c r="CU25" s="142"/>
      <c r="CV25" s="142"/>
      <c r="CW25" s="142"/>
      <c r="CX25" s="142"/>
    </row>
    <row r="26" spans="1:102" s="246" customFormat="1" ht="162" customHeight="1">
      <c r="A26" s="226"/>
      <c r="B26" s="231">
        <v>211</v>
      </c>
      <c r="C26" s="228" t="s">
        <v>153</v>
      </c>
      <c r="D26" s="230" t="s">
        <v>22</v>
      </c>
      <c r="E26" s="230" t="s">
        <v>3096</v>
      </c>
      <c r="F26" s="231" t="s">
        <v>167</v>
      </c>
      <c r="G26" s="230" t="s">
        <v>1354</v>
      </c>
      <c r="H26" s="235" t="s">
        <v>1307</v>
      </c>
      <c r="I26" s="238" t="s">
        <v>1322</v>
      </c>
      <c r="J26" s="231" t="s">
        <v>363</v>
      </c>
      <c r="K26" s="232">
        <v>4</v>
      </c>
      <c r="L26" s="232">
        <v>5</v>
      </c>
      <c r="M26" s="233" t="s">
        <v>193</v>
      </c>
      <c r="N26" s="248" t="s">
        <v>3098</v>
      </c>
      <c r="O26" s="886" t="s">
        <v>2385</v>
      </c>
      <c r="P26" s="566" t="s">
        <v>2388</v>
      </c>
      <c r="Q26" s="236"/>
      <c r="R26" s="236" t="s">
        <v>2343</v>
      </c>
      <c r="S26" s="566" t="s">
        <v>2671</v>
      </c>
      <c r="T26" s="912"/>
      <c r="U26" s="236" t="s">
        <v>2343</v>
      </c>
      <c r="V26" s="236"/>
      <c r="W26" s="163"/>
      <c r="X26" s="163"/>
      <c r="Y26" s="155"/>
      <c r="Z26" s="882" t="s">
        <v>3540</v>
      </c>
      <c r="AA26" s="566" t="s">
        <v>3694</v>
      </c>
      <c r="AB26" s="235"/>
      <c r="AC26" s="236" t="s">
        <v>2343</v>
      </c>
      <c r="AD26" s="566" t="s">
        <v>3698</v>
      </c>
      <c r="AE26" s="236"/>
      <c r="AF26" s="236" t="s">
        <v>2343</v>
      </c>
      <c r="AG26" s="235"/>
      <c r="AH26" s="235" t="s">
        <v>3542</v>
      </c>
      <c r="AI26" s="417"/>
      <c r="AJ26" s="417" t="s">
        <v>3543</v>
      </c>
      <c r="AK26" s="234"/>
      <c r="AL26" s="235"/>
      <c r="AM26" s="235"/>
      <c r="AN26" s="235"/>
      <c r="AO26" s="235"/>
      <c r="AP26" s="235"/>
      <c r="AQ26" s="235"/>
      <c r="AR26" s="235"/>
      <c r="AS26" s="141"/>
      <c r="AT26" s="141"/>
      <c r="AU26" s="142"/>
      <c r="AV26" s="235" t="s">
        <v>100</v>
      </c>
      <c r="AW26" s="253">
        <v>15</v>
      </c>
      <c r="AX26" s="253">
        <v>15</v>
      </c>
      <c r="AY26" s="253">
        <v>15</v>
      </c>
      <c r="AZ26" s="253">
        <v>15</v>
      </c>
      <c r="BA26" s="253">
        <v>15</v>
      </c>
      <c r="BB26" s="253">
        <v>15</v>
      </c>
      <c r="BC26" s="253">
        <v>10</v>
      </c>
      <c r="BD26" s="559">
        <v>100</v>
      </c>
      <c r="BE26" s="253" t="s">
        <v>96</v>
      </c>
      <c r="BF26" s="253" t="s">
        <v>97</v>
      </c>
      <c r="BG26" s="253" t="s">
        <v>97</v>
      </c>
      <c r="BH26" s="253">
        <v>50</v>
      </c>
      <c r="BI26" s="273">
        <f t="shared" si="4"/>
        <v>75</v>
      </c>
      <c r="BJ26" s="415">
        <f t="shared" si="6"/>
        <v>75</v>
      </c>
      <c r="BK26" s="253" t="s">
        <v>97</v>
      </c>
      <c r="BL26" s="253" t="s">
        <v>199</v>
      </c>
      <c r="BM26" s="561">
        <v>3</v>
      </c>
      <c r="BN26" s="561">
        <v>5</v>
      </c>
      <c r="BO26" s="233" t="s">
        <v>193</v>
      </c>
      <c r="BP26" s="238" t="s">
        <v>230</v>
      </c>
      <c r="BQ26" s="248" t="s">
        <v>1358</v>
      </c>
      <c r="BR26" s="249">
        <v>1</v>
      </c>
      <c r="BS26" s="235" t="s">
        <v>1359</v>
      </c>
      <c r="BT26" s="235" t="s">
        <v>1360</v>
      </c>
      <c r="BU26" s="250">
        <v>44927</v>
      </c>
      <c r="BV26" s="250">
        <v>45260</v>
      </c>
      <c r="BW26" s="422">
        <v>3</v>
      </c>
      <c r="BX26" s="886" t="s">
        <v>2391</v>
      </c>
      <c r="BY26" s="229" t="s">
        <v>2395</v>
      </c>
      <c r="BZ26" s="754" t="s">
        <v>2673</v>
      </c>
      <c r="CA26" s="163"/>
      <c r="CB26" s="163"/>
      <c r="CC26" s="155"/>
      <c r="CD26" s="155"/>
      <c r="CE26" s="155"/>
      <c r="CF26" s="155"/>
      <c r="CG26" s="882" t="s">
        <v>3539</v>
      </c>
      <c r="CH26" s="1041" t="s">
        <v>3546</v>
      </c>
      <c r="CI26" s="754" t="s">
        <v>3544</v>
      </c>
      <c r="CJ26" s="235" t="s">
        <v>3542</v>
      </c>
      <c r="CK26" s="417"/>
      <c r="CL26" s="417" t="s">
        <v>3543</v>
      </c>
      <c r="CM26" s="235" t="s">
        <v>3542</v>
      </c>
      <c r="CN26" s="417"/>
      <c r="CO26" s="417" t="s">
        <v>3543</v>
      </c>
      <c r="CP26" s="243"/>
      <c r="CQ26" s="244"/>
      <c r="CR26" s="245"/>
      <c r="CS26" s="141"/>
      <c r="CT26" s="141"/>
      <c r="CU26" s="142"/>
      <c r="CV26" s="142"/>
      <c r="CW26" s="142"/>
      <c r="CX26" s="142"/>
    </row>
    <row r="27" spans="1:102" s="246" customFormat="1" ht="128" customHeight="1">
      <c r="A27" s="226"/>
      <c r="B27" s="231">
        <v>216</v>
      </c>
      <c r="C27" s="228" t="s">
        <v>151</v>
      </c>
      <c r="D27" s="230" t="s">
        <v>1361</v>
      </c>
      <c r="E27" s="230" t="s">
        <v>2079</v>
      </c>
      <c r="F27" s="231" t="s">
        <v>167</v>
      </c>
      <c r="G27" s="230" t="s">
        <v>1321</v>
      </c>
      <c r="H27" s="235" t="s">
        <v>1307</v>
      </c>
      <c r="I27" s="238" t="s">
        <v>1322</v>
      </c>
      <c r="J27" s="231" t="s">
        <v>363</v>
      </c>
      <c r="K27" s="232">
        <v>4</v>
      </c>
      <c r="L27" s="232">
        <v>5</v>
      </c>
      <c r="M27" s="233" t="s">
        <v>193</v>
      </c>
      <c r="N27" s="366" t="s">
        <v>3181</v>
      </c>
      <c r="O27" s="784" t="s">
        <v>2526</v>
      </c>
      <c r="P27" s="298" t="s">
        <v>2527</v>
      </c>
      <c r="Q27" s="236"/>
      <c r="R27" s="236" t="s">
        <v>2343</v>
      </c>
      <c r="S27" s="236"/>
      <c r="T27" s="912"/>
      <c r="U27" s="236" t="s">
        <v>2343</v>
      </c>
      <c r="V27" s="236"/>
      <c r="W27" s="163"/>
      <c r="X27" s="163"/>
      <c r="Y27" s="155"/>
      <c r="Z27" s="1004" t="s">
        <v>3414</v>
      </c>
      <c r="AA27" s="1072" t="s">
        <v>3724</v>
      </c>
      <c r="AB27" s="763"/>
      <c r="AC27" s="763" t="s">
        <v>2343</v>
      </c>
      <c r="AD27" s="763"/>
      <c r="AE27" s="763"/>
      <c r="AF27" s="763" t="s">
        <v>2343</v>
      </c>
      <c r="AG27" s="763"/>
      <c r="AH27" s="141"/>
      <c r="AI27" s="141"/>
      <c r="AJ27" s="142"/>
      <c r="AK27" s="234"/>
      <c r="AL27" s="235"/>
      <c r="AM27" s="235"/>
      <c r="AN27" s="235"/>
      <c r="AO27" s="235"/>
      <c r="AP27" s="235"/>
      <c r="AQ27" s="235"/>
      <c r="AR27" s="235"/>
      <c r="AS27" s="141"/>
      <c r="AT27" s="141"/>
      <c r="AU27" s="142"/>
      <c r="AV27" s="235" t="s">
        <v>100</v>
      </c>
      <c r="AW27" s="253">
        <v>15</v>
      </c>
      <c r="AX27" s="253">
        <v>15</v>
      </c>
      <c r="AY27" s="253">
        <v>15</v>
      </c>
      <c r="AZ27" s="253">
        <v>15</v>
      </c>
      <c r="BA27" s="253">
        <v>15</v>
      </c>
      <c r="BB27" s="253">
        <v>15</v>
      </c>
      <c r="BC27" s="253">
        <v>10</v>
      </c>
      <c r="BD27" s="559">
        <v>100</v>
      </c>
      <c r="BE27" s="253" t="s">
        <v>96</v>
      </c>
      <c r="BF27" s="253" t="s">
        <v>97</v>
      </c>
      <c r="BG27" s="253" t="s">
        <v>97</v>
      </c>
      <c r="BH27" s="253">
        <v>50</v>
      </c>
      <c r="BI27" s="273">
        <f t="shared" si="4"/>
        <v>75</v>
      </c>
      <c r="BJ27" s="415">
        <f t="shared" ref="BJ27:BJ71" si="7">AVERAGE(BI27)</f>
        <v>75</v>
      </c>
      <c r="BK27" s="253" t="s">
        <v>97</v>
      </c>
      <c r="BL27" s="253" t="s">
        <v>199</v>
      </c>
      <c r="BM27" s="561">
        <v>4</v>
      </c>
      <c r="BN27" s="561">
        <v>5</v>
      </c>
      <c r="BO27" s="233" t="s">
        <v>193</v>
      </c>
      <c r="BP27" s="238" t="s">
        <v>230</v>
      </c>
      <c r="BQ27" s="366" t="s">
        <v>2080</v>
      </c>
      <c r="BR27" s="249">
        <v>1</v>
      </c>
      <c r="BS27" s="235" t="s">
        <v>1370</v>
      </c>
      <c r="BT27" s="235" t="s">
        <v>1371</v>
      </c>
      <c r="BU27" s="250">
        <v>44927</v>
      </c>
      <c r="BV27" s="250">
        <v>45260</v>
      </c>
      <c r="BW27" s="609">
        <v>4</v>
      </c>
      <c r="BX27" s="887" t="s">
        <v>2528</v>
      </c>
      <c r="BY27" s="888" t="s">
        <v>2529</v>
      </c>
      <c r="BZ27" s="803" t="s">
        <v>2692</v>
      </c>
      <c r="CA27" s="163"/>
      <c r="CB27" s="163"/>
      <c r="CC27" s="155"/>
      <c r="CD27" s="155"/>
      <c r="CE27" s="155"/>
      <c r="CF27" s="155"/>
      <c r="CG27" s="1005" t="s">
        <v>3414</v>
      </c>
      <c r="CH27" s="1042" t="s">
        <v>3415</v>
      </c>
      <c r="CI27" s="1043" t="s">
        <v>3416</v>
      </c>
      <c r="CJ27" s="141"/>
      <c r="CK27" s="141"/>
      <c r="CL27" s="142"/>
      <c r="CM27" s="142"/>
      <c r="CN27" s="142"/>
      <c r="CO27" s="142"/>
      <c r="CP27" s="243"/>
      <c r="CQ27" s="244"/>
      <c r="CR27" s="245"/>
      <c r="CS27" s="141"/>
      <c r="CT27" s="141"/>
      <c r="CU27" s="142"/>
      <c r="CV27" s="142"/>
      <c r="CW27" s="142"/>
      <c r="CX27" s="142"/>
    </row>
    <row r="28" spans="1:102" s="246" customFormat="1" ht="324" customHeight="1">
      <c r="A28" s="226"/>
      <c r="B28" s="424">
        <v>217</v>
      </c>
      <c r="C28" s="228" t="s">
        <v>151</v>
      </c>
      <c r="D28" s="230" t="s">
        <v>1361</v>
      </c>
      <c r="E28" s="382" t="s">
        <v>2303</v>
      </c>
      <c r="F28" s="231" t="s">
        <v>172</v>
      </c>
      <c r="G28" s="230" t="s">
        <v>1367</v>
      </c>
      <c r="H28" s="417" t="s">
        <v>1368</v>
      </c>
      <c r="I28" s="569" t="s">
        <v>1369</v>
      </c>
      <c r="J28" s="231" t="s">
        <v>363</v>
      </c>
      <c r="K28" s="232">
        <v>4</v>
      </c>
      <c r="L28" s="232">
        <v>5</v>
      </c>
      <c r="M28" s="233" t="s">
        <v>193</v>
      </c>
      <c r="N28" s="428" t="s">
        <v>3183</v>
      </c>
      <c r="O28" s="498" t="s">
        <v>2561</v>
      </c>
      <c r="P28" s="772" t="s">
        <v>2562</v>
      </c>
      <c r="Q28" s="498"/>
      <c r="R28" s="498" t="s">
        <v>2558</v>
      </c>
      <c r="S28" s="772" t="s">
        <v>2559</v>
      </c>
      <c r="T28" s="913"/>
      <c r="U28" s="498" t="s">
        <v>2560</v>
      </c>
      <c r="V28" s="236"/>
      <c r="W28" s="498" t="s">
        <v>2565</v>
      </c>
      <c r="X28" s="163" t="s">
        <v>2566</v>
      </c>
      <c r="Y28" s="155" t="s">
        <v>2563</v>
      </c>
      <c r="Z28" s="1006" t="s">
        <v>3647</v>
      </c>
      <c r="AA28" s="919" t="s">
        <v>3648</v>
      </c>
      <c r="AB28" s="773" t="s">
        <v>3418</v>
      </c>
      <c r="AC28" s="919" t="s">
        <v>3420</v>
      </c>
      <c r="AD28" s="919" t="s">
        <v>3649</v>
      </c>
      <c r="AE28" s="773"/>
      <c r="AF28" s="919" t="s">
        <v>3650</v>
      </c>
      <c r="AG28" s="919" t="s">
        <v>3419</v>
      </c>
      <c r="AH28" s="141"/>
      <c r="AI28" s="141"/>
      <c r="AJ28" s="142"/>
      <c r="AK28" s="234"/>
      <c r="AL28" s="235"/>
      <c r="AM28" s="235"/>
      <c r="AN28" s="235"/>
      <c r="AO28" s="235"/>
      <c r="AP28" s="235"/>
      <c r="AQ28" s="235"/>
      <c r="AR28" s="235"/>
      <c r="AS28" s="141"/>
      <c r="AT28" s="141"/>
      <c r="AU28" s="142"/>
      <c r="AV28" s="235" t="s">
        <v>100</v>
      </c>
      <c r="AW28" s="253">
        <v>15</v>
      </c>
      <c r="AX28" s="253">
        <v>15</v>
      </c>
      <c r="AY28" s="253">
        <v>15</v>
      </c>
      <c r="AZ28" s="253">
        <v>15</v>
      </c>
      <c r="BA28" s="253">
        <v>15</v>
      </c>
      <c r="BB28" s="253">
        <v>15</v>
      </c>
      <c r="BC28" s="253">
        <v>10</v>
      </c>
      <c r="BD28" s="559">
        <v>100</v>
      </c>
      <c r="BE28" s="253" t="s">
        <v>96</v>
      </c>
      <c r="BF28" s="253" t="s">
        <v>96</v>
      </c>
      <c r="BG28" s="253" t="s">
        <v>96</v>
      </c>
      <c r="BH28" s="253">
        <v>100</v>
      </c>
      <c r="BI28" s="273">
        <f t="shared" si="4"/>
        <v>100</v>
      </c>
      <c r="BJ28" s="415">
        <f t="shared" si="7"/>
        <v>100</v>
      </c>
      <c r="BK28" s="253" t="s">
        <v>96</v>
      </c>
      <c r="BL28" s="253" t="s">
        <v>199</v>
      </c>
      <c r="BM28" s="561">
        <v>2</v>
      </c>
      <c r="BN28" s="561">
        <v>5</v>
      </c>
      <c r="BO28" s="233" t="s">
        <v>193</v>
      </c>
      <c r="BP28" s="238" t="s">
        <v>230</v>
      </c>
      <c r="BQ28" s="943" t="s">
        <v>3190</v>
      </c>
      <c r="BR28" s="944">
        <v>1</v>
      </c>
      <c r="BS28" s="945" t="s">
        <v>3189</v>
      </c>
      <c r="BT28" s="235" t="s">
        <v>1146</v>
      </c>
      <c r="BU28" s="250">
        <v>44927</v>
      </c>
      <c r="BV28" s="250">
        <v>45260</v>
      </c>
      <c r="BW28" s="786">
        <v>1</v>
      </c>
      <c r="BX28" s="889" t="s">
        <v>2567</v>
      </c>
      <c r="BY28" s="779" t="s">
        <v>2682</v>
      </c>
      <c r="BZ28" s="889" t="s">
        <v>2568</v>
      </c>
      <c r="CA28" s="163" t="s">
        <v>2569</v>
      </c>
      <c r="CB28" s="163" t="s">
        <v>2564</v>
      </c>
      <c r="CC28" s="155" t="s">
        <v>3020</v>
      </c>
      <c r="CD28" s="163" t="s">
        <v>2565</v>
      </c>
      <c r="CE28" s="163" t="s">
        <v>2566</v>
      </c>
      <c r="CF28" s="155" t="s">
        <v>3020</v>
      </c>
      <c r="CG28" s="958" t="s">
        <v>3417</v>
      </c>
      <c r="CH28" s="893" t="s">
        <v>3437</v>
      </c>
      <c r="CI28" s="919" t="s">
        <v>3651</v>
      </c>
      <c r="CJ28" s="141"/>
      <c r="CK28" s="141"/>
      <c r="CL28" s="142"/>
      <c r="CM28" s="142"/>
      <c r="CN28" s="142"/>
      <c r="CO28" s="142"/>
      <c r="CP28" s="243"/>
      <c r="CQ28" s="244"/>
      <c r="CR28" s="245"/>
      <c r="CS28" s="141"/>
      <c r="CT28" s="141"/>
      <c r="CU28" s="142"/>
      <c r="CV28" s="142"/>
      <c r="CW28" s="142"/>
      <c r="CX28" s="142"/>
    </row>
    <row r="29" spans="1:102" s="246" customFormat="1" ht="317" customHeight="1">
      <c r="A29" s="226"/>
      <c r="B29" s="424">
        <v>217</v>
      </c>
      <c r="C29" s="228" t="s">
        <v>151</v>
      </c>
      <c r="D29" s="230" t="s">
        <v>1361</v>
      </c>
      <c r="E29" s="382" t="s">
        <v>2303</v>
      </c>
      <c r="F29" s="231" t="s">
        <v>172</v>
      </c>
      <c r="G29" s="230" t="s">
        <v>1367</v>
      </c>
      <c r="H29" s="417" t="s">
        <v>1368</v>
      </c>
      <c r="I29" s="569" t="s">
        <v>1369</v>
      </c>
      <c r="J29" s="231"/>
      <c r="K29" s="232"/>
      <c r="L29" s="232"/>
      <c r="M29" s="233"/>
      <c r="N29" s="610" t="s">
        <v>229</v>
      </c>
      <c r="O29" s="882"/>
      <c r="P29" s="566"/>
      <c r="Q29" s="236"/>
      <c r="R29" s="236"/>
      <c r="S29" s="236"/>
      <c r="T29" s="912"/>
      <c r="U29" s="912"/>
      <c r="V29" s="236"/>
      <c r="W29" s="163"/>
      <c r="X29" s="163"/>
      <c r="Y29" s="155"/>
      <c r="Z29" s="234"/>
      <c r="AA29" s="235"/>
      <c r="AB29" s="235"/>
      <c r="AC29" s="235"/>
      <c r="AD29" s="235"/>
      <c r="AE29" s="235"/>
      <c r="AF29" s="235"/>
      <c r="AG29" s="235"/>
      <c r="AH29" s="141"/>
      <c r="AI29" s="141"/>
      <c r="AJ29" s="142"/>
      <c r="AK29" s="234"/>
      <c r="AL29" s="235"/>
      <c r="AM29" s="235"/>
      <c r="AN29" s="235"/>
      <c r="AO29" s="235"/>
      <c r="AP29" s="235"/>
      <c r="AQ29" s="235"/>
      <c r="AR29" s="235"/>
      <c r="AS29" s="141"/>
      <c r="AT29" s="141"/>
      <c r="AU29" s="142"/>
      <c r="AV29" s="235"/>
      <c r="AW29" s="253"/>
      <c r="AX29" s="253"/>
      <c r="AY29" s="253"/>
      <c r="AZ29" s="253"/>
      <c r="BA29" s="253"/>
      <c r="BB29" s="253"/>
      <c r="BC29" s="253"/>
      <c r="BD29" s="559"/>
      <c r="BE29" s="253"/>
      <c r="BF29" s="253"/>
      <c r="BG29" s="253"/>
      <c r="BH29" s="253"/>
      <c r="BI29" s="273"/>
      <c r="BJ29" s="415"/>
      <c r="BK29" s="253"/>
      <c r="BL29" s="253"/>
      <c r="BM29" s="561"/>
      <c r="BN29" s="561"/>
      <c r="BO29" s="233"/>
      <c r="BP29" s="611"/>
      <c r="BQ29" s="687"/>
      <c r="BR29" s="195"/>
      <c r="BS29" s="688"/>
      <c r="BT29" s="236"/>
      <c r="BU29" s="250"/>
      <c r="BV29" s="250"/>
      <c r="BW29" s="786"/>
      <c r="BX29" s="889"/>
      <c r="BY29" s="890"/>
      <c r="BZ29" s="889"/>
      <c r="CA29" s="163"/>
      <c r="CB29" s="163"/>
      <c r="CC29" s="155"/>
      <c r="CD29" s="163"/>
      <c r="CE29" s="163"/>
      <c r="CF29" s="155"/>
      <c r="CG29" s="243"/>
      <c r="CH29" s="244"/>
      <c r="CI29" s="242"/>
      <c r="CJ29" s="141"/>
      <c r="CK29" s="141"/>
      <c r="CL29" s="142"/>
      <c r="CM29" s="142"/>
      <c r="CN29" s="142"/>
      <c r="CO29" s="142"/>
      <c r="CP29" s="243"/>
      <c r="CQ29" s="244"/>
      <c r="CR29" s="245"/>
      <c r="CS29" s="141"/>
      <c r="CT29" s="141"/>
      <c r="CU29" s="142"/>
      <c r="CV29" s="142"/>
      <c r="CW29" s="142"/>
      <c r="CX29" s="142"/>
    </row>
    <row r="30" spans="1:102" s="246" customFormat="1" ht="409" customHeight="1">
      <c r="A30" s="226"/>
      <c r="B30" s="424">
        <v>217</v>
      </c>
      <c r="C30" s="228" t="s">
        <v>151</v>
      </c>
      <c r="D30" s="230" t="s">
        <v>1361</v>
      </c>
      <c r="E30" s="382" t="s">
        <v>2303</v>
      </c>
      <c r="F30" s="231" t="s">
        <v>172</v>
      </c>
      <c r="G30" s="230" t="s">
        <v>1367</v>
      </c>
      <c r="H30" s="417" t="s">
        <v>1368</v>
      </c>
      <c r="I30" s="569" t="s">
        <v>1369</v>
      </c>
      <c r="J30" s="231" t="s">
        <v>363</v>
      </c>
      <c r="K30" s="232">
        <v>4</v>
      </c>
      <c r="L30" s="232">
        <v>5</v>
      </c>
      <c r="M30" s="233" t="s">
        <v>193</v>
      </c>
      <c r="N30" s="428" t="s">
        <v>3184</v>
      </c>
      <c r="O30" s="566" t="s">
        <v>2589</v>
      </c>
      <c r="P30" s="760" t="s">
        <v>2595</v>
      </c>
      <c r="Q30" s="236"/>
      <c r="R30" s="566" t="s">
        <v>2590</v>
      </c>
      <c r="S30" s="566" t="s">
        <v>2592</v>
      </c>
      <c r="T30" s="912"/>
      <c r="U30" s="566" t="s">
        <v>2590</v>
      </c>
      <c r="V30" s="566" t="s">
        <v>2593</v>
      </c>
      <c r="W30" s="236" t="s">
        <v>2590</v>
      </c>
      <c r="X30" s="163"/>
      <c r="Y30" s="155" t="s">
        <v>2596</v>
      </c>
      <c r="Z30" s="958" t="s">
        <v>3380</v>
      </c>
      <c r="AA30" s="1007" t="s">
        <v>3421</v>
      </c>
      <c r="AB30" s="919"/>
      <c r="AC30" s="566" t="s">
        <v>2590</v>
      </c>
      <c r="AD30" s="711" t="s">
        <v>3687</v>
      </c>
      <c r="AE30" s="919"/>
      <c r="AF30" s="566" t="s">
        <v>2590</v>
      </c>
      <c r="AG30" s="711" t="s">
        <v>3688</v>
      </c>
      <c r="AH30" s="141"/>
      <c r="AI30" s="141"/>
      <c r="AJ30" s="142"/>
      <c r="AK30" s="234"/>
      <c r="AL30" s="235"/>
      <c r="AM30" s="235"/>
      <c r="AN30" s="235"/>
      <c r="AO30" s="235"/>
      <c r="AP30" s="235"/>
      <c r="AQ30" s="235"/>
      <c r="AR30" s="235"/>
      <c r="AS30" s="141"/>
      <c r="AT30" s="141"/>
      <c r="AU30" s="142"/>
      <c r="AV30" s="235" t="s">
        <v>100</v>
      </c>
      <c r="AW30" s="253">
        <v>15</v>
      </c>
      <c r="AX30" s="253">
        <v>15</v>
      </c>
      <c r="AY30" s="253">
        <v>15</v>
      </c>
      <c r="AZ30" s="253">
        <v>15</v>
      </c>
      <c r="BA30" s="253">
        <v>15</v>
      </c>
      <c r="BB30" s="253">
        <v>15</v>
      </c>
      <c r="BC30" s="253">
        <v>10</v>
      </c>
      <c r="BD30" s="559">
        <v>100</v>
      </c>
      <c r="BE30" s="253" t="s">
        <v>96</v>
      </c>
      <c r="BF30" s="253" t="s">
        <v>96</v>
      </c>
      <c r="BG30" s="253" t="s">
        <v>96</v>
      </c>
      <c r="BH30" s="253">
        <v>100</v>
      </c>
      <c r="BI30" s="273">
        <f t="shared" si="4"/>
        <v>100</v>
      </c>
      <c r="BJ30" s="415">
        <f t="shared" si="7"/>
        <v>100</v>
      </c>
      <c r="BK30" s="253" t="s">
        <v>96</v>
      </c>
      <c r="BL30" s="253" t="s">
        <v>199</v>
      </c>
      <c r="BM30" s="561">
        <v>2</v>
      </c>
      <c r="BN30" s="561">
        <v>5</v>
      </c>
      <c r="BO30" s="233" t="s">
        <v>193</v>
      </c>
      <c r="BP30" s="238" t="s">
        <v>230</v>
      </c>
      <c r="BQ30" s="943" t="s">
        <v>3190</v>
      </c>
      <c r="BR30" s="944">
        <v>1</v>
      </c>
      <c r="BS30" s="945" t="s">
        <v>3189</v>
      </c>
      <c r="BT30" s="235" t="s">
        <v>1372</v>
      </c>
      <c r="BU30" s="250">
        <v>44927</v>
      </c>
      <c r="BV30" s="250">
        <v>45260</v>
      </c>
      <c r="BW30" s="423">
        <v>1</v>
      </c>
      <c r="BX30" s="566" t="s">
        <v>2589</v>
      </c>
      <c r="BY30" s="760" t="s">
        <v>3010</v>
      </c>
      <c r="BZ30" s="754" t="s">
        <v>2594</v>
      </c>
      <c r="CA30" s="566" t="s">
        <v>2590</v>
      </c>
      <c r="CB30" s="163"/>
      <c r="CC30" s="155" t="s">
        <v>2596</v>
      </c>
      <c r="CD30" s="566" t="s">
        <v>2590</v>
      </c>
      <c r="CE30" s="163"/>
      <c r="CF30" s="155" t="s">
        <v>2596</v>
      </c>
      <c r="CG30" s="782" t="s">
        <v>3435</v>
      </c>
      <c r="CH30" s="772" t="s">
        <v>3436</v>
      </c>
      <c r="CI30" s="960" t="s">
        <v>3689</v>
      </c>
      <c r="CJ30" s="141"/>
      <c r="CK30" s="141"/>
      <c r="CL30" s="142"/>
      <c r="CM30" s="142"/>
      <c r="CN30" s="142"/>
      <c r="CO30" s="142"/>
      <c r="CP30" s="243"/>
      <c r="CQ30" s="244"/>
      <c r="CR30" s="245"/>
      <c r="CS30" s="141"/>
      <c r="CT30" s="141"/>
      <c r="CU30" s="142"/>
      <c r="CV30" s="142"/>
      <c r="CW30" s="142"/>
      <c r="CX30" s="142"/>
    </row>
    <row r="31" spans="1:102" s="246" customFormat="1" ht="343" customHeight="1">
      <c r="A31" s="226"/>
      <c r="B31" s="424">
        <v>217</v>
      </c>
      <c r="C31" s="228" t="s">
        <v>151</v>
      </c>
      <c r="D31" s="230" t="s">
        <v>1361</v>
      </c>
      <c r="E31" s="382" t="s">
        <v>2303</v>
      </c>
      <c r="F31" s="231" t="s">
        <v>172</v>
      </c>
      <c r="G31" s="230" t="s">
        <v>1367</v>
      </c>
      <c r="H31" s="417" t="s">
        <v>1368</v>
      </c>
      <c r="I31" s="569" t="s">
        <v>1369</v>
      </c>
      <c r="J31" s="231"/>
      <c r="K31" s="232"/>
      <c r="L31" s="232"/>
      <c r="M31" s="233"/>
      <c r="N31" s="610" t="s">
        <v>229</v>
      </c>
      <c r="O31" s="882"/>
      <c r="P31" s="566"/>
      <c r="Q31" s="236"/>
      <c r="R31" s="236"/>
      <c r="S31" s="236"/>
      <c r="T31" s="912"/>
      <c r="U31" s="912"/>
      <c r="V31" s="236"/>
      <c r="W31" s="163"/>
      <c r="X31" s="163"/>
      <c r="Y31" s="155"/>
      <c r="Z31" s="234"/>
      <c r="AA31" s="235"/>
      <c r="AB31" s="235"/>
      <c r="AC31" s="235"/>
      <c r="AD31" s="235"/>
      <c r="AE31" s="235"/>
      <c r="AF31" s="235"/>
      <c r="AG31" s="235"/>
      <c r="AH31" s="141"/>
      <c r="AI31" s="141"/>
      <c r="AJ31" s="142"/>
      <c r="AK31" s="234"/>
      <c r="AL31" s="235"/>
      <c r="AM31" s="235"/>
      <c r="AN31" s="235"/>
      <c r="AO31" s="235"/>
      <c r="AP31" s="235"/>
      <c r="AQ31" s="235"/>
      <c r="AR31" s="235"/>
      <c r="AS31" s="141"/>
      <c r="AT31" s="141"/>
      <c r="AU31" s="142"/>
      <c r="AV31" s="235"/>
      <c r="AW31" s="253"/>
      <c r="AX31" s="253"/>
      <c r="AY31" s="253"/>
      <c r="AZ31" s="253"/>
      <c r="BA31" s="253"/>
      <c r="BB31" s="253"/>
      <c r="BC31" s="253"/>
      <c r="BD31" s="559"/>
      <c r="BE31" s="253"/>
      <c r="BF31" s="253"/>
      <c r="BG31" s="253"/>
      <c r="BH31" s="253"/>
      <c r="BI31" s="273"/>
      <c r="BJ31" s="415"/>
      <c r="BK31" s="253"/>
      <c r="BL31" s="253"/>
      <c r="BM31" s="561"/>
      <c r="BN31" s="561"/>
      <c r="BO31" s="233"/>
      <c r="BP31" s="611"/>
      <c r="BQ31" s="687"/>
      <c r="BR31" s="195"/>
      <c r="BS31" s="688"/>
      <c r="BT31" s="236"/>
      <c r="BU31" s="250"/>
      <c r="BV31" s="250"/>
      <c r="BW31" s="423"/>
      <c r="BX31" s="566"/>
      <c r="BY31" s="760"/>
      <c r="BZ31" s="806"/>
      <c r="CA31" s="566"/>
      <c r="CB31" s="163"/>
      <c r="CC31" s="155"/>
      <c r="CD31" s="566"/>
      <c r="CE31" s="163"/>
      <c r="CF31" s="155"/>
      <c r="CG31" s="243"/>
      <c r="CH31" s="244"/>
      <c r="CI31" s="242"/>
      <c r="CJ31" s="141"/>
      <c r="CK31" s="141"/>
      <c r="CL31" s="142"/>
      <c r="CM31" s="142"/>
      <c r="CN31" s="142"/>
      <c r="CO31" s="142"/>
      <c r="CP31" s="243"/>
      <c r="CQ31" s="244"/>
      <c r="CR31" s="245"/>
      <c r="CS31" s="141"/>
      <c r="CT31" s="141"/>
      <c r="CU31" s="142"/>
      <c r="CV31" s="142"/>
      <c r="CW31" s="142"/>
      <c r="CX31" s="142"/>
    </row>
    <row r="32" spans="1:102" s="246" customFormat="1" ht="256" customHeight="1">
      <c r="A32" s="226"/>
      <c r="B32" s="424">
        <v>217</v>
      </c>
      <c r="C32" s="228" t="s">
        <v>151</v>
      </c>
      <c r="D32" s="230" t="s">
        <v>1361</v>
      </c>
      <c r="E32" s="382" t="s">
        <v>2303</v>
      </c>
      <c r="F32" s="231" t="s">
        <v>172</v>
      </c>
      <c r="G32" s="230" t="s">
        <v>1367</v>
      </c>
      <c r="H32" s="417" t="s">
        <v>1368</v>
      </c>
      <c r="I32" s="569" t="s">
        <v>1369</v>
      </c>
      <c r="J32" s="231" t="s">
        <v>363</v>
      </c>
      <c r="K32" s="232">
        <v>4</v>
      </c>
      <c r="L32" s="232">
        <v>5</v>
      </c>
      <c r="M32" s="233" t="s">
        <v>193</v>
      </c>
      <c r="N32" s="428" t="s">
        <v>3185</v>
      </c>
      <c r="O32" s="163" t="s">
        <v>2421</v>
      </c>
      <c r="P32" s="775" t="s">
        <v>2570</v>
      </c>
      <c r="Q32" s="498"/>
      <c r="R32" s="163" t="s">
        <v>2418</v>
      </c>
      <c r="S32" s="498"/>
      <c r="T32" s="498"/>
      <c r="U32" s="163" t="s">
        <v>2418</v>
      </c>
      <c r="V32" s="236"/>
      <c r="W32" s="163" t="s">
        <v>2418</v>
      </c>
      <c r="X32" s="163"/>
      <c r="Y32" s="155" t="s">
        <v>3017</v>
      </c>
      <c r="Z32" s="1008" t="s">
        <v>3422</v>
      </c>
      <c r="AA32" s="1009" t="s">
        <v>3423</v>
      </c>
      <c r="AB32" s="919"/>
      <c r="AC32" s="1006" t="s">
        <v>3424</v>
      </c>
      <c r="AD32" s="919"/>
      <c r="AE32" s="919"/>
      <c r="AF32" s="1006" t="s">
        <v>3424</v>
      </c>
      <c r="AG32" s="235"/>
      <c r="AH32" s="141"/>
      <c r="AI32" s="141"/>
      <c r="AJ32" s="142"/>
      <c r="AK32" s="234"/>
      <c r="AL32" s="235"/>
      <c r="AM32" s="235"/>
      <c r="AN32" s="235"/>
      <c r="AO32" s="235"/>
      <c r="AP32" s="235"/>
      <c r="AQ32" s="235"/>
      <c r="AR32" s="235"/>
      <c r="AS32" s="141"/>
      <c r="AT32" s="141"/>
      <c r="AU32" s="142"/>
      <c r="AV32" s="235" t="s">
        <v>100</v>
      </c>
      <c r="AW32" s="253">
        <v>15</v>
      </c>
      <c r="AX32" s="253">
        <v>15</v>
      </c>
      <c r="AY32" s="253">
        <v>15</v>
      </c>
      <c r="AZ32" s="253">
        <v>15</v>
      </c>
      <c r="BA32" s="253">
        <v>15</v>
      </c>
      <c r="BB32" s="253">
        <v>15</v>
      </c>
      <c r="BC32" s="253">
        <v>10</v>
      </c>
      <c r="BD32" s="559">
        <v>100</v>
      </c>
      <c r="BE32" s="253" t="s">
        <v>96</v>
      </c>
      <c r="BF32" s="253" t="s">
        <v>96</v>
      </c>
      <c r="BG32" s="253" t="s">
        <v>96</v>
      </c>
      <c r="BH32" s="253">
        <v>100</v>
      </c>
      <c r="BI32" s="273">
        <f t="shared" si="4"/>
        <v>100</v>
      </c>
      <c r="BJ32" s="415">
        <f t="shared" si="7"/>
        <v>100</v>
      </c>
      <c r="BK32" s="253" t="s">
        <v>96</v>
      </c>
      <c r="BL32" s="253" t="s">
        <v>199</v>
      </c>
      <c r="BM32" s="561">
        <v>2</v>
      </c>
      <c r="BN32" s="561">
        <v>5</v>
      </c>
      <c r="BO32" s="233" t="s">
        <v>193</v>
      </c>
      <c r="BP32" s="238" t="s">
        <v>230</v>
      </c>
      <c r="BQ32" s="943" t="s">
        <v>3190</v>
      </c>
      <c r="BR32" s="944">
        <v>1</v>
      </c>
      <c r="BS32" s="945" t="s">
        <v>3189</v>
      </c>
      <c r="BT32" s="235" t="s">
        <v>1373</v>
      </c>
      <c r="BU32" s="250">
        <v>44927</v>
      </c>
      <c r="BV32" s="250">
        <v>45260</v>
      </c>
      <c r="BW32" s="423">
        <v>1</v>
      </c>
      <c r="BX32" s="163" t="s">
        <v>2421</v>
      </c>
      <c r="BY32" s="776" t="s">
        <v>2571</v>
      </c>
      <c r="BZ32" s="861"/>
      <c r="CA32" s="163"/>
      <c r="CB32" s="163" t="s">
        <v>2418</v>
      </c>
      <c r="CC32" s="155" t="s">
        <v>2572</v>
      </c>
      <c r="CD32" s="163" t="s">
        <v>2418</v>
      </c>
      <c r="CE32" s="155"/>
      <c r="CF32" s="155" t="s">
        <v>2572</v>
      </c>
      <c r="CG32" s="958" t="s">
        <v>3364</v>
      </c>
      <c r="CH32" s="775" t="s">
        <v>3434</v>
      </c>
      <c r="CI32" s="900">
        <v>0.5</v>
      </c>
      <c r="CJ32" s="141"/>
      <c r="CK32" s="141"/>
      <c r="CL32" s="142"/>
      <c r="CM32" s="142"/>
      <c r="CN32" s="142"/>
      <c r="CO32" s="142"/>
      <c r="CP32" s="243"/>
      <c r="CQ32" s="244"/>
      <c r="CR32" s="245"/>
      <c r="CS32" s="141"/>
      <c r="CT32" s="141"/>
      <c r="CU32" s="142"/>
      <c r="CV32" s="142"/>
      <c r="CW32" s="142"/>
      <c r="CX32" s="142"/>
    </row>
    <row r="33" spans="1:102" s="246" customFormat="1" ht="179" customHeight="1">
      <c r="A33" s="226"/>
      <c r="B33" s="424">
        <v>217</v>
      </c>
      <c r="C33" s="228" t="s">
        <v>151</v>
      </c>
      <c r="D33" s="230" t="s">
        <v>1361</v>
      </c>
      <c r="E33" s="382" t="s">
        <v>2303</v>
      </c>
      <c r="F33" s="231" t="s">
        <v>172</v>
      </c>
      <c r="G33" s="230" t="s">
        <v>1367</v>
      </c>
      <c r="H33" s="417" t="s">
        <v>1368</v>
      </c>
      <c r="I33" s="569" t="s">
        <v>1369</v>
      </c>
      <c r="J33" s="231"/>
      <c r="K33" s="232"/>
      <c r="L33" s="232"/>
      <c r="M33" s="233"/>
      <c r="N33" s="610" t="s">
        <v>229</v>
      </c>
      <c r="O33" s="882"/>
      <c r="P33" s="566"/>
      <c r="Q33" s="236"/>
      <c r="R33" s="236"/>
      <c r="S33" s="236"/>
      <c r="T33" s="912"/>
      <c r="U33" s="912"/>
      <c r="V33" s="236"/>
      <c r="W33" s="163"/>
      <c r="X33" s="163"/>
      <c r="Y33" s="155"/>
      <c r="Z33" s="234"/>
      <c r="AA33" s="235"/>
      <c r="AB33" s="235"/>
      <c r="AC33" s="235"/>
      <c r="AD33" s="235"/>
      <c r="AE33" s="235"/>
      <c r="AF33" s="235"/>
      <c r="AG33" s="235"/>
      <c r="AH33" s="141"/>
      <c r="AI33" s="141"/>
      <c r="AJ33" s="142"/>
      <c r="AK33" s="234"/>
      <c r="AL33" s="235"/>
      <c r="AM33" s="235"/>
      <c r="AN33" s="235"/>
      <c r="AO33" s="235"/>
      <c r="AP33" s="235"/>
      <c r="AQ33" s="235"/>
      <c r="AR33" s="235"/>
      <c r="AS33" s="141"/>
      <c r="AT33" s="141"/>
      <c r="AU33" s="142"/>
      <c r="AV33" s="235"/>
      <c r="AW33" s="253"/>
      <c r="AX33" s="253"/>
      <c r="AY33" s="253"/>
      <c r="AZ33" s="253"/>
      <c r="BA33" s="253"/>
      <c r="BB33" s="253"/>
      <c r="BC33" s="253"/>
      <c r="BD33" s="559"/>
      <c r="BE33" s="253"/>
      <c r="BF33" s="253"/>
      <c r="BG33" s="253"/>
      <c r="BH33" s="253"/>
      <c r="BI33" s="273"/>
      <c r="BJ33" s="415"/>
      <c r="BK33" s="253"/>
      <c r="BL33" s="253"/>
      <c r="BM33" s="561"/>
      <c r="BN33" s="561"/>
      <c r="BO33" s="233"/>
      <c r="BP33" s="611"/>
      <c r="BQ33" s="687"/>
      <c r="BR33" s="195"/>
      <c r="BS33" s="688"/>
      <c r="BT33" s="236"/>
      <c r="BU33" s="250"/>
      <c r="BV33" s="250"/>
      <c r="BW33" s="423"/>
      <c r="BX33" s="163"/>
      <c r="BY33" s="741"/>
      <c r="BZ33" s="861"/>
      <c r="CA33" s="163"/>
      <c r="CB33" s="163"/>
      <c r="CC33" s="155"/>
      <c r="CD33" s="163"/>
      <c r="CE33" s="163"/>
      <c r="CF33" s="155"/>
      <c r="CG33" s="243"/>
      <c r="CH33" s="244"/>
      <c r="CI33" s="242"/>
      <c r="CJ33" s="141"/>
      <c r="CK33" s="141"/>
      <c r="CL33" s="142"/>
      <c r="CM33" s="142"/>
      <c r="CN33" s="142"/>
      <c r="CO33" s="142"/>
      <c r="CP33" s="243"/>
      <c r="CQ33" s="244"/>
      <c r="CR33" s="245"/>
      <c r="CS33" s="141"/>
      <c r="CT33" s="141"/>
      <c r="CU33" s="142"/>
      <c r="CV33" s="142"/>
      <c r="CW33" s="142"/>
      <c r="CX33" s="142"/>
    </row>
    <row r="34" spans="1:102" s="246" customFormat="1" ht="232" customHeight="1">
      <c r="A34" s="226"/>
      <c r="B34" s="424">
        <v>217</v>
      </c>
      <c r="C34" s="228" t="s">
        <v>151</v>
      </c>
      <c r="D34" s="230" t="s">
        <v>1361</v>
      </c>
      <c r="E34" s="382" t="s">
        <v>2303</v>
      </c>
      <c r="F34" s="231" t="s">
        <v>172</v>
      </c>
      <c r="G34" s="230" t="s">
        <v>1367</v>
      </c>
      <c r="H34" s="417" t="s">
        <v>1368</v>
      </c>
      <c r="I34" s="569" t="s">
        <v>1369</v>
      </c>
      <c r="J34" s="231" t="s">
        <v>363</v>
      </c>
      <c r="K34" s="232">
        <v>4</v>
      </c>
      <c r="L34" s="232">
        <v>5</v>
      </c>
      <c r="M34" s="233" t="s">
        <v>193</v>
      </c>
      <c r="N34" s="428" t="s">
        <v>3186</v>
      </c>
      <c r="O34" s="498" t="s">
        <v>2429</v>
      </c>
      <c r="P34" s="298" t="s">
        <v>2573</v>
      </c>
      <c r="Q34" s="236"/>
      <c r="R34" s="236" t="s">
        <v>2686</v>
      </c>
      <c r="S34" s="566" t="s">
        <v>2690</v>
      </c>
      <c r="T34" s="912"/>
      <c r="U34" s="236" t="s">
        <v>2343</v>
      </c>
      <c r="V34" s="236" t="s">
        <v>2689</v>
      </c>
      <c r="W34" s="163" t="s">
        <v>2431</v>
      </c>
      <c r="X34" s="163" t="s">
        <v>2432</v>
      </c>
      <c r="Y34" s="155" t="s">
        <v>2574</v>
      </c>
      <c r="Z34" s="762" t="s">
        <v>3425</v>
      </c>
      <c r="AA34" s="919" t="s">
        <v>3426</v>
      </c>
      <c r="AB34" s="919"/>
      <c r="AC34" s="919" t="s">
        <v>2686</v>
      </c>
      <c r="AD34" s="919" t="s">
        <v>3249</v>
      </c>
      <c r="AE34" s="919"/>
      <c r="AF34" s="919" t="s">
        <v>2686</v>
      </c>
      <c r="AG34" s="919" t="s">
        <v>3427</v>
      </c>
      <c r="AH34" s="141"/>
      <c r="AI34" s="141"/>
      <c r="AJ34" s="142"/>
      <c r="AK34" s="234"/>
      <c r="AL34" s="235"/>
      <c r="AM34" s="235"/>
      <c r="AN34" s="235"/>
      <c r="AO34" s="235"/>
      <c r="AP34" s="235"/>
      <c r="AQ34" s="235"/>
      <c r="AR34" s="235"/>
      <c r="AS34" s="141"/>
      <c r="AT34" s="141"/>
      <c r="AU34" s="142"/>
      <c r="AV34" s="235" t="s">
        <v>100</v>
      </c>
      <c r="AW34" s="253">
        <v>15</v>
      </c>
      <c r="AX34" s="253">
        <v>15</v>
      </c>
      <c r="AY34" s="253">
        <v>15</v>
      </c>
      <c r="AZ34" s="253">
        <v>15</v>
      </c>
      <c r="BA34" s="253">
        <v>15</v>
      </c>
      <c r="BB34" s="253">
        <v>15</v>
      </c>
      <c r="BC34" s="253">
        <v>10</v>
      </c>
      <c r="BD34" s="559">
        <v>100</v>
      </c>
      <c r="BE34" s="253" t="s">
        <v>96</v>
      </c>
      <c r="BF34" s="253" t="s">
        <v>96</v>
      </c>
      <c r="BG34" s="253" t="s">
        <v>96</v>
      </c>
      <c r="BH34" s="253">
        <v>100</v>
      </c>
      <c r="BI34" s="273">
        <f t="shared" si="4"/>
        <v>100</v>
      </c>
      <c r="BJ34" s="415">
        <f t="shared" si="7"/>
        <v>100</v>
      </c>
      <c r="BK34" s="253" t="s">
        <v>96</v>
      </c>
      <c r="BL34" s="253" t="s">
        <v>199</v>
      </c>
      <c r="BM34" s="561">
        <v>2</v>
      </c>
      <c r="BN34" s="561">
        <v>5</v>
      </c>
      <c r="BO34" s="233" t="s">
        <v>193</v>
      </c>
      <c r="BP34" s="238" t="s">
        <v>230</v>
      </c>
      <c r="BQ34" s="943" t="s">
        <v>3190</v>
      </c>
      <c r="BR34" s="944">
        <v>1</v>
      </c>
      <c r="BS34" s="945" t="s">
        <v>3189</v>
      </c>
      <c r="BT34" s="235" t="s">
        <v>1148</v>
      </c>
      <c r="BU34" s="250">
        <v>44927</v>
      </c>
      <c r="BV34" s="250">
        <v>45260</v>
      </c>
      <c r="BW34" s="423">
        <v>1</v>
      </c>
      <c r="BX34" s="498" t="s">
        <v>2429</v>
      </c>
      <c r="BY34" s="772" t="s">
        <v>3018</v>
      </c>
      <c r="BZ34" s="891" t="s">
        <v>2428</v>
      </c>
      <c r="CA34" s="163" t="s">
        <v>2575</v>
      </c>
      <c r="CB34" s="163"/>
      <c r="CC34" s="155" t="s">
        <v>3019</v>
      </c>
      <c r="CD34" s="163" t="s">
        <v>2431</v>
      </c>
      <c r="CE34" s="163" t="s">
        <v>2576</v>
      </c>
      <c r="CF34" s="155" t="s">
        <v>2574</v>
      </c>
      <c r="CG34" s="762" t="s">
        <v>3425</v>
      </c>
      <c r="CH34" s="893" t="s">
        <v>3433</v>
      </c>
      <c r="CI34" s="797" t="s">
        <v>3432</v>
      </c>
      <c r="CJ34" s="141"/>
      <c r="CK34" s="141"/>
      <c r="CL34" s="142"/>
      <c r="CM34" s="142"/>
      <c r="CN34" s="142"/>
      <c r="CO34" s="142"/>
      <c r="CP34" s="243"/>
      <c r="CQ34" s="244"/>
      <c r="CR34" s="245"/>
      <c r="CS34" s="141"/>
      <c r="CT34" s="141"/>
      <c r="CU34" s="142"/>
      <c r="CV34" s="142"/>
      <c r="CW34" s="142"/>
      <c r="CX34" s="142"/>
    </row>
    <row r="35" spans="1:102" s="246" customFormat="1" ht="143" customHeight="1">
      <c r="A35" s="226"/>
      <c r="B35" s="424">
        <v>217</v>
      </c>
      <c r="C35" s="228" t="s">
        <v>151</v>
      </c>
      <c r="D35" s="230" t="s">
        <v>1361</v>
      </c>
      <c r="E35" s="382" t="s">
        <v>2303</v>
      </c>
      <c r="F35" s="231" t="s">
        <v>172</v>
      </c>
      <c r="G35" s="230" t="s">
        <v>1367</v>
      </c>
      <c r="H35" s="417" t="s">
        <v>1368</v>
      </c>
      <c r="I35" s="569" t="s">
        <v>1369</v>
      </c>
      <c r="J35" s="231"/>
      <c r="K35" s="232"/>
      <c r="L35" s="232"/>
      <c r="M35" s="233"/>
      <c r="N35" s="610" t="s">
        <v>229</v>
      </c>
      <c r="O35" s="882"/>
      <c r="P35" s="566"/>
      <c r="Q35" s="236"/>
      <c r="R35" s="236"/>
      <c r="S35" s="236"/>
      <c r="T35" s="912"/>
      <c r="U35" s="912"/>
      <c r="V35" s="236"/>
      <c r="W35" s="163"/>
      <c r="X35" s="163"/>
      <c r="Y35" s="155"/>
      <c r="Z35" s="234"/>
      <c r="AA35" s="235"/>
      <c r="AB35" s="235"/>
      <c r="AC35" s="235"/>
      <c r="AD35" s="235"/>
      <c r="AE35" s="235"/>
      <c r="AF35" s="235"/>
      <c r="AG35" s="235"/>
      <c r="AH35" s="141"/>
      <c r="AI35" s="141"/>
      <c r="AJ35" s="142"/>
      <c r="AK35" s="234"/>
      <c r="AL35" s="235"/>
      <c r="AM35" s="235"/>
      <c r="AN35" s="235"/>
      <c r="AO35" s="235"/>
      <c r="AP35" s="235"/>
      <c r="AQ35" s="235"/>
      <c r="AR35" s="235"/>
      <c r="AS35" s="141"/>
      <c r="AT35" s="141"/>
      <c r="AU35" s="142"/>
      <c r="AV35" s="235"/>
      <c r="AW35" s="253"/>
      <c r="AX35" s="253"/>
      <c r="AY35" s="253"/>
      <c r="AZ35" s="253"/>
      <c r="BA35" s="253"/>
      <c r="BB35" s="253"/>
      <c r="BC35" s="253"/>
      <c r="BD35" s="559"/>
      <c r="BE35" s="253"/>
      <c r="BF35" s="253"/>
      <c r="BG35" s="253"/>
      <c r="BH35" s="253"/>
      <c r="BI35" s="273"/>
      <c r="BJ35" s="415"/>
      <c r="BK35" s="253"/>
      <c r="BL35" s="253"/>
      <c r="BM35" s="561"/>
      <c r="BN35" s="561"/>
      <c r="BO35" s="233"/>
      <c r="BP35" s="611"/>
      <c r="BQ35" s="687"/>
      <c r="BR35" s="195"/>
      <c r="BS35" s="688"/>
      <c r="BT35" s="236"/>
      <c r="BU35" s="250"/>
      <c r="BV35" s="250"/>
      <c r="BW35" s="423"/>
      <c r="BX35" s="498"/>
      <c r="BY35" s="892"/>
      <c r="BZ35" s="498"/>
      <c r="CA35" s="163"/>
      <c r="CB35" s="163"/>
      <c r="CC35" s="155"/>
      <c r="CD35" s="163"/>
      <c r="CE35" s="163"/>
      <c r="CF35" s="155"/>
      <c r="CG35" s="243"/>
      <c r="CH35" s="244"/>
      <c r="CI35" s="242"/>
      <c r="CJ35" s="141"/>
      <c r="CK35" s="141"/>
      <c r="CL35" s="142"/>
      <c r="CM35" s="142"/>
      <c r="CN35" s="142"/>
      <c r="CO35" s="142"/>
      <c r="CP35" s="243"/>
      <c r="CQ35" s="244"/>
      <c r="CR35" s="245"/>
      <c r="CS35" s="141"/>
      <c r="CT35" s="141"/>
      <c r="CU35" s="142"/>
      <c r="CV35" s="142"/>
      <c r="CW35" s="142"/>
      <c r="CX35" s="142"/>
    </row>
    <row r="36" spans="1:102" s="246" customFormat="1" ht="294" customHeight="1">
      <c r="A36" s="226"/>
      <c r="B36" s="424">
        <v>217</v>
      </c>
      <c r="C36" s="228" t="s">
        <v>151</v>
      </c>
      <c r="D36" s="230" t="s">
        <v>1361</v>
      </c>
      <c r="E36" s="382" t="s">
        <v>2303</v>
      </c>
      <c r="F36" s="231" t="s">
        <v>172</v>
      </c>
      <c r="G36" s="230" t="s">
        <v>1367</v>
      </c>
      <c r="H36" s="417" t="s">
        <v>1368</v>
      </c>
      <c r="I36" s="569" t="s">
        <v>1369</v>
      </c>
      <c r="J36" s="231" t="s">
        <v>363</v>
      </c>
      <c r="K36" s="232">
        <v>4</v>
      </c>
      <c r="L36" s="232">
        <v>5</v>
      </c>
      <c r="M36" s="233" t="s">
        <v>193</v>
      </c>
      <c r="N36" s="428" t="s">
        <v>3187</v>
      </c>
      <c r="O36" s="498" t="s">
        <v>2424</v>
      </c>
      <c r="P36" s="772" t="s">
        <v>2578</v>
      </c>
      <c r="Q36" s="784"/>
      <c r="R36" s="784" t="s">
        <v>2426</v>
      </c>
      <c r="S36" s="784" t="s">
        <v>491</v>
      </c>
      <c r="T36" s="784"/>
      <c r="U36" s="784" t="s">
        <v>2426</v>
      </c>
      <c r="V36" s="784" t="s">
        <v>491</v>
      </c>
      <c r="W36" s="784" t="s">
        <v>2426</v>
      </c>
      <c r="X36" s="163"/>
      <c r="Y36" s="155" t="s">
        <v>2577</v>
      </c>
      <c r="Z36" s="992" t="s">
        <v>3328</v>
      </c>
      <c r="AA36" s="1070" t="s">
        <v>3657</v>
      </c>
      <c r="AB36" s="919"/>
      <c r="AC36" s="772" t="s">
        <v>3401</v>
      </c>
      <c r="AD36" s="1010" t="s">
        <v>2671</v>
      </c>
      <c r="AE36" s="919"/>
      <c r="AF36" s="772" t="s">
        <v>3401</v>
      </c>
      <c r="AG36" s="1010" t="s">
        <v>3276</v>
      </c>
      <c r="AH36" s="141"/>
      <c r="AI36" s="141"/>
      <c r="AJ36" s="142"/>
      <c r="AK36" s="234"/>
      <c r="AL36" s="235"/>
      <c r="AM36" s="235"/>
      <c r="AN36" s="235"/>
      <c r="AO36" s="235"/>
      <c r="AP36" s="235"/>
      <c r="AQ36" s="235"/>
      <c r="AR36" s="235"/>
      <c r="AS36" s="141"/>
      <c r="AT36" s="141"/>
      <c r="AU36" s="142"/>
      <c r="AV36" s="235" t="s">
        <v>100</v>
      </c>
      <c r="AW36" s="253">
        <v>15</v>
      </c>
      <c r="AX36" s="253">
        <v>15</v>
      </c>
      <c r="AY36" s="253">
        <v>15</v>
      </c>
      <c r="AZ36" s="253">
        <v>15</v>
      </c>
      <c r="BA36" s="253">
        <v>15</v>
      </c>
      <c r="BB36" s="253">
        <v>15</v>
      </c>
      <c r="BC36" s="253">
        <v>10</v>
      </c>
      <c r="BD36" s="559">
        <v>100</v>
      </c>
      <c r="BE36" s="253" t="s">
        <v>96</v>
      </c>
      <c r="BF36" s="253" t="s">
        <v>96</v>
      </c>
      <c r="BG36" s="253" t="s">
        <v>96</v>
      </c>
      <c r="BH36" s="253">
        <v>100</v>
      </c>
      <c r="BI36" s="273">
        <f t="shared" si="4"/>
        <v>100</v>
      </c>
      <c r="BJ36" s="415">
        <f t="shared" si="7"/>
        <v>100</v>
      </c>
      <c r="BK36" s="253" t="s">
        <v>96</v>
      </c>
      <c r="BL36" s="253" t="s">
        <v>199</v>
      </c>
      <c r="BM36" s="561">
        <v>2</v>
      </c>
      <c r="BN36" s="561">
        <v>5</v>
      </c>
      <c r="BO36" s="233" t="s">
        <v>193</v>
      </c>
      <c r="BP36" s="238" t="s">
        <v>230</v>
      </c>
      <c r="BQ36" s="943" t="s">
        <v>3190</v>
      </c>
      <c r="BR36" s="944">
        <v>1</v>
      </c>
      <c r="BS36" s="945" t="s">
        <v>3189</v>
      </c>
      <c r="BT36" s="235" t="s">
        <v>1147</v>
      </c>
      <c r="BU36" s="250">
        <v>44927</v>
      </c>
      <c r="BV36" s="250">
        <v>45260</v>
      </c>
      <c r="BW36" s="423">
        <v>1</v>
      </c>
      <c r="BX36" s="498" t="s">
        <v>2424</v>
      </c>
      <c r="BY36" s="772" t="s">
        <v>2580</v>
      </c>
      <c r="BZ36" s="498" t="s">
        <v>2579</v>
      </c>
      <c r="CA36" s="784" t="s">
        <v>2426</v>
      </c>
      <c r="CB36" s="163"/>
      <c r="CC36" s="155" t="s">
        <v>2581</v>
      </c>
      <c r="CD36" s="784" t="s">
        <v>2426</v>
      </c>
      <c r="CE36" s="155"/>
      <c r="CF36" s="155" t="s">
        <v>2581</v>
      </c>
      <c r="CG36" s="992" t="s">
        <v>3328</v>
      </c>
      <c r="CH36" s="1012" t="s">
        <v>3430</v>
      </c>
      <c r="CI36" s="1013" t="s">
        <v>3431</v>
      </c>
      <c r="CJ36" s="141"/>
      <c r="CK36" s="141"/>
      <c r="CL36" s="142"/>
      <c r="CM36" s="142"/>
      <c r="CN36" s="142"/>
      <c r="CO36" s="142"/>
      <c r="CP36" s="243"/>
      <c r="CQ36" s="244"/>
      <c r="CR36" s="245"/>
      <c r="CS36" s="141"/>
      <c r="CT36" s="141"/>
      <c r="CU36" s="142"/>
      <c r="CV36" s="142"/>
      <c r="CW36" s="142"/>
      <c r="CX36" s="142"/>
    </row>
    <row r="37" spans="1:102" s="246" customFormat="1" ht="143" customHeight="1">
      <c r="A37" s="226"/>
      <c r="B37" s="424">
        <v>217</v>
      </c>
      <c r="C37" s="228" t="s">
        <v>151</v>
      </c>
      <c r="D37" s="230" t="s">
        <v>1361</v>
      </c>
      <c r="E37" s="382" t="s">
        <v>2303</v>
      </c>
      <c r="F37" s="231" t="s">
        <v>172</v>
      </c>
      <c r="G37" s="230" t="s">
        <v>1367</v>
      </c>
      <c r="H37" s="417" t="s">
        <v>1368</v>
      </c>
      <c r="I37" s="569" t="s">
        <v>1369</v>
      </c>
      <c r="J37" s="231"/>
      <c r="K37" s="232"/>
      <c r="L37" s="232"/>
      <c r="M37" s="233"/>
      <c r="N37" s="610" t="s">
        <v>229</v>
      </c>
      <c r="O37" s="882"/>
      <c r="P37" s="566"/>
      <c r="Q37" s="236"/>
      <c r="R37" s="236"/>
      <c r="S37" s="236"/>
      <c r="T37" s="912"/>
      <c r="U37" s="912"/>
      <c r="V37" s="236"/>
      <c r="W37" s="163"/>
      <c r="X37" s="163"/>
      <c r="Y37" s="155"/>
      <c r="Z37" s="234"/>
      <c r="AA37" s="235"/>
      <c r="AB37" s="235"/>
      <c r="AC37" s="235"/>
      <c r="AD37" s="235"/>
      <c r="AE37" s="235"/>
      <c r="AF37" s="235"/>
      <c r="AG37" s="235"/>
      <c r="AH37" s="141"/>
      <c r="AI37" s="141"/>
      <c r="AJ37" s="142"/>
      <c r="AK37" s="234"/>
      <c r="AL37" s="235"/>
      <c r="AM37" s="235"/>
      <c r="AN37" s="235"/>
      <c r="AO37" s="235"/>
      <c r="AP37" s="235"/>
      <c r="AQ37" s="235"/>
      <c r="AR37" s="235"/>
      <c r="AS37" s="141"/>
      <c r="AT37" s="141"/>
      <c r="AU37" s="142"/>
      <c r="AV37" s="235"/>
      <c r="AW37" s="253"/>
      <c r="AX37" s="253"/>
      <c r="AY37" s="253"/>
      <c r="AZ37" s="253"/>
      <c r="BA37" s="253"/>
      <c r="BB37" s="253"/>
      <c r="BC37" s="253"/>
      <c r="BD37" s="559"/>
      <c r="BE37" s="253"/>
      <c r="BF37" s="253"/>
      <c r="BG37" s="253"/>
      <c r="BH37" s="253"/>
      <c r="BI37" s="273"/>
      <c r="BJ37" s="415"/>
      <c r="BK37" s="253"/>
      <c r="BL37" s="253"/>
      <c r="BM37" s="561"/>
      <c r="BN37" s="561"/>
      <c r="BO37" s="233"/>
      <c r="BP37" s="611"/>
      <c r="BQ37" s="687"/>
      <c r="BR37" s="195"/>
      <c r="BS37" s="688"/>
      <c r="BT37" s="236"/>
      <c r="BU37" s="250"/>
      <c r="BV37" s="250"/>
      <c r="BW37" s="423"/>
      <c r="BX37" s="498"/>
      <c r="BY37" s="772"/>
      <c r="BZ37" s="498"/>
      <c r="CA37" s="784"/>
      <c r="CB37" s="163"/>
      <c r="CC37" s="155"/>
      <c r="CD37" s="784"/>
      <c r="CE37" s="155"/>
      <c r="CF37" s="155"/>
      <c r="CG37" s="243"/>
      <c r="CH37" s="244"/>
      <c r="CI37" s="242"/>
      <c r="CJ37" s="141"/>
      <c r="CK37" s="141"/>
      <c r="CL37" s="142"/>
      <c r="CM37" s="142"/>
      <c r="CN37" s="142"/>
      <c r="CO37" s="142"/>
      <c r="CP37" s="243"/>
      <c r="CQ37" s="244"/>
      <c r="CR37" s="245"/>
      <c r="CS37" s="141"/>
      <c r="CT37" s="141"/>
      <c r="CU37" s="142"/>
      <c r="CV37" s="142"/>
      <c r="CW37" s="142"/>
      <c r="CX37" s="142"/>
    </row>
    <row r="38" spans="1:102" s="246" customFormat="1" ht="322" customHeight="1">
      <c r="A38" s="226"/>
      <c r="B38" s="424">
        <v>217</v>
      </c>
      <c r="C38" s="228" t="s">
        <v>151</v>
      </c>
      <c r="D38" s="230" t="s">
        <v>1361</v>
      </c>
      <c r="E38" s="382" t="s">
        <v>2303</v>
      </c>
      <c r="F38" s="231" t="s">
        <v>172</v>
      </c>
      <c r="G38" s="230" t="s">
        <v>1367</v>
      </c>
      <c r="H38" s="417" t="s">
        <v>1368</v>
      </c>
      <c r="I38" s="569" t="s">
        <v>1369</v>
      </c>
      <c r="J38" s="231" t="s">
        <v>363</v>
      </c>
      <c r="K38" s="232">
        <v>4</v>
      </c>
      <c r="L38" s="232">
        <v>5</v>
      </c>
      <c r="M38" s="233" t="s">
        <v>193</v>
      </c>
      <c r="N38" s="428" t="s">
        <v>3188</v>
      </c>
      <c r="O38" s="773" t="s">
        <v>2435</v>
      </c>
      <c r="P38" s="919" t="s">
        <v>2698</v>
      </c>
      <c r="Q38" s="920"/>
      <c r="R38" s="773" t="s">
        <v>2436</v>
      </c>
      <c r="S38" s="711" t="s">
        <v>2695</v>
      </c>
      <c r="T38" s="920"/>
      <c r="U38" s="773" t="s">
        <v>2436</v>
      </c>
      <c r="V38" s="804" t="s">
        <v>2696</v>
      </c>
      <c r="W38" s="773" t="s">
        <v>2700</v>
      </c>
      <c r="X38" s="163" t="s">
        <v>2701</v>
      </c>
      <c r="Y38" s="155" t="s">
        <v>2699</v>
      </c>
      <c r="Z38" s="795" t="s">
        <v>3428</v>
      </c>
      <c r="AA38" s="893" t="s">
        <v>4176</v>
      </c>
      <c r="AB38" s="919"/>
      <c r="AC38" s="711" t="s">
        <v>2436</v>
      </c>
      <c r="AD38" s="919" t="s">
        <v>2695</v>
      </c>
      <c r="AE38" s="919"/>
      <c r="AF38" s="711" t="s">
        <v>2436</v>
      </c>
      <c r="AG38" s="919" t="s">
        <v>2696</v>
      </c>
      <c r="AH38" s="141"/>
      <c r="AI38" s="141"/>
      <c r="AJ38" s="142"/>
      <c r="AK38" s="234"/>
      <c r="AL38" s="235"/>
      <c r="AM38" s="235"/>
      <c r="AN38" s="235"/>
      <c r="AO38" s="235"/>
      <c r="AP38" s="235"/>
      <c r="AQ38" s="235"/>
      <c r="AR38" s="235"/>
      <c r="AS38" s="141"/>
      <c r="AT38" s="141"/>
      <c r="AU38" s="142"/>
      <c r="AV38" s="235" t="s">
        <v>100</v>
      </c>
      <c r="AW38" s="253">
        <v>15</v>
      </c>
      <c r="AX38" s="253">
        <v>15</v>
      </c>
      <c r="AY38" s="253">
        <v>15</v>
      </c>
      <c r="AZ38" s="253">
        <v>15</v>
      </c>
      <c r="BA38" s="253">
        <v>15</v>
      </c>
      <c r="BB38" s="253">
        <v>15</v>
      </c>
      <c r="BC38" s="253">
        <v>10</v>
      </c>
      <c r="BD38" s="559">
        <v>100</v>
      </c>
      <c r="BE38" s="253" t="s">
        <v>96</v>
      </c>
      <c r="BF38" s="253" t="s">
        <v>96</v>
      </c>
      <c r="BG38" s="253" t="s">
        <v>96</v>
      </c>
      <c r="BH38" s="253">
        <v>100</v>
      </c>
      <c r="BI38" s="273">
        <f t="shared" si="4"/>
        <v>100</v>
      </c>
      <c r="BJ38" s="415">
        <f t="shared" si="7"/>
        <v>100</v>
      </c>
      <c r="BK38" s="253" t="s">
        <v>96</v>
      </c>
      <c r="BL38" s="253" t="s">
        <v>199</v>
      </c>
      <c r="BM38" s="561">
        <v>2</v>
      </c>
      <c r="BN38" s="561">
        <v>5</v>
      </c>
      <c r="BO38" s="233" t="s">
        <v>193</v>
      </c>
      <c r="BP38" s="238" t="s">
        <v>230</v>
      </c>
      <c r="BQ38" s="943" t="s">
        <v>3190</v>
      </c>
      <c r="BR38" s="944">
        <v>1</v>
      </c>
      <c r="BS38" s="945" t="s">
        <v>3189</v>
      </c>
      <c r="BT38" s="235" t="s">
        <v>1149</v>
      </c>
      <c r="BU38" s="250">
        <v>44927</v>
      </c>
      <c r="BV38" s="250">
        <v>45260</v>
      </c>
      <c r="BW38" s="423">
        <v>1</v>
      </c>
      <c r="BX38" s="773" t="s">
        <v>2435</v>
      </c>
      <c r="BY38" s="893" t="s">
        <v>2582</v>
      </c>
      <c r="BZ38" s="805" t="s">
        <v>2702</v>
      </c>
      <c r="CA38" s="773" t="s">
        <v>2436</v>
      </c>
      <c r="CB38" s="163"/>
      <c r="CC38" s="155" t="s">
        <v>2583</v>
      </c>
      <c r="CD38" s="773" t="s">
        <v>2584</v>
      </c>
      <c r="CE38" s="184" t="s">
        <v>2585</v>
      </c>
      <c r="CF38" s="155" t="s">
        <v>2583</v>
      </c>
      <c r="CG38" s="782" t="s">
        <v>3428</v>
      </c>
      <c r="CH38" s="919" t="s">
        <v>3703</v>
      </c>
      <c r="CI38" s="1011" t="s">
        <v>3429</v>
      </c>
      <c r="CJ38" s="141"/>
      <c r="CK38" s="141"/>
      <c r="CL38" s="142"/>
      <c r="CM38" s="142"/>
      <c r="CN38" s="142"/>
      <c r="CO38" s="142"/>
      <c r="CP38" s="243"/>
      <c r="CQ38" s="244"/>
      <c r="CR38" s="245"/>
      <c r="CS38" s="141"/>
      <c r="CT38" s="141"/>
      <c r="CU38" s="142"/>
      <c r="CV38" s="142"/>
      <c r="CW38" s="142"/>
      <c r="CX38" s="142"/>
    </row>
    <row r="39" spans="1:102" s="246" customFormat="1" ht="310" customHeight="1">
      <c r="A39" s="226"/>
      <c r="B39" s="424">
        <v>217</v>
      </c>
      <c r="C39" s="228" t="s">
        <v>151</v>
      </c>
      <c r="D39" s="230" t="s">
        <v>1361</v>
      </c>
      <c r="E39" s="382" t="s">
        <v>2303</v>
      </c>
      <c r="F39" s="231" t="s">
        <v>172</v>
      </c>
      <c r="G39" s="230" t="s">
        <v>1367</v>
      </c>
      <c r="H39" s="417" t="s">
        <v>1368</v>
      </c>
      <c r="I39" s="569" t="s">
        <v>1369</v>
      </c>
      <c r="J39" s="231"/>
      <c r="K39" s="232"/>
      <c r="L39" s="232"/>
      <c r="M39" s="233"/>
      <c r="N39" s="610" t="s">
        <v>229</v>
      </c>
      <c r="O39" s="882"/>
      <c r="P39" s="566"/>
      <c r="Q39" s="236"/>
      <c r="R39" s="236"/>
      <c r="S39" s="236"/>
      <c r="T39" s="912"/>
      <c r="U39" s="912"/>
      <c r="V39" s="236"/>
      <c r="W39" s="163"/>
      <c r="X39" s="163"/>
      <c r="Y39" s="155"/>
      <c r="Z39" s="234"/>
      <c r="AA39" s="235"/>
      <c r="AB39" s="235"/>
      <c r="AC39" s="235"/>
      <c r="AD39" s="235"/>
      <c r="AE39" s="235"/>
      <c r="AF39" s="235"/>
      <c r="AG39" s="235"/>
      <c r="AH39" s="141"/>
      <c r="AI39" s="141"/>
      <c r="AJ39" s="142"/>
      <c r="AK39" s="234"/>
      <c r="AL39" s="235"/>
      <c r="AM39" s="235"/>
      <c r="AN39" s="235"/>
      <c r="AO39" s="235"/>
      <c r="AP39" s="235"/>
      <c r="AQ39" s="235"/>
      <c r="AR39" s="235"/>
      <c r="AS39" s="141"/>
      <c r="AT39" s="141"/>
      <c r="AU39" s="142"/>
      <c r="AV39" s="235"/>
      <c r="AW39" s="253"/>
      <c r="AX39" s="253"/>
      <c r="AY39" s="253"/>
      <c r="AZ39" s="253"/>
      <c r="BA39" s="253"/>
      <c r="BB39" s="253"/>
      <c r="BC39" s="253"/>
      <c r="BD39" s="559"/>
      <c r="BE39" s="253"/>
      <c r="BF39" s="253"/>
      <c r="BG39" s="253"/>
      <c r="BH39" s="253"/>
      <c r="BI39" s="273"/>
      <c r="BJ39" s="415"/>
      <c r="BK39" s="253"/>
      <c r="BL39" s="253"/>
      <c r="BM39" s="561"/>
      <c r="BN39" s="561"/>
      <c r="BO39" s="233"/>
      <c r="BP39" s="611"/>
      <c r="BQ39" s="687"/>
      <c r="BR39" s="195"/>
      <c r="BS39" s="688"/>
      <c r="BT39" s="236"/>
      <c r="BU39" s="250"/>
      <c r="BV39" s="250"/>
      <c r="BW39" s="423"/>
      <c r="BX39" s="773"/>
      <c r="BY39" s="894"/>
      <c r="BZ39" s="895"/>
      <c r="CA39" s="773"/>
      <c r="CB39" s="163"/>
      <c r="CC39" s="155"/>
      <c r="CD39" s="773"/>
      <c r="CE39" s="184"/>
      <c r="CF39" s="155"/>
      <c r="CG39" s="243"/>
      <c r="CH39" s="244"/>
      <c r="CI39" s="242"/>
      <c r="CJ39" s="141"/>
      <c r="CK39" s="141"/>
      <c r="CL39" s="142"/>
      <c r="CM39" s="142"/>
      <c r="CN39" s="142"/>
      <c r="CO39" s="142"/>
      <c r="CP39" s="243"/>
      <c r="CQ39" s="244"/>
      <c r="CR39" s="245"/>
      <c r="CS39" s="141"/>
      <c r="CT39" s="141"/>
      <c r="CU39" s="142"/>
      <c r="CV39" s="142"/>
      <c r="CW39" s="142"/>
      <c r="CX39" s="142"/>
    </row>
    <row r="40" spans="1:102" s="246" customFormat="1" ht="182.25" customHeight="1">
      <c r="A40" s="226"/>
      <c r="B40" s="231">
        <v>218</v>
      </c>
      <c r="C40" s="228" t="s">
        <v>164</v>
      </c>
      <c r="D40" s="230" t="s">
        <v>22</v>
      </c>
      <c r="E40" s="230" t="s">
        <v>3099</v>
      </c>
      <c r="F40" s="231" t="s">
        <v>167</v>
      </c>
      <c r="G40" s="230" t="s">
        <v>1354</v>
      </c>
      <c r="H40" s="235" t="s">
        <v>1307</v>
      </c>
      <c r="I40" s="238" t="s">
        <v>1322</v>
      </c>
      <c r="J40" s="231" t="s">
        <v>363</v>
      </c>
      <c r="K40" s="232">
        <v>4</v>
      </c>
      <c r="L40" s="232">
        <v>5</v>
      </c>
      <c r="M40" s="233" t="s">
        <v>193</v>
      </c>
      <c r="N40" s="248" t="s">
        <v>3100</v>
      </c>
      <c r="O40" s="886" t="s">
        <v>2391</v>
      </c>
      <c r="P40" s="566" t="s">
        <v>2390</v>
      </c>
      <c r="Q40" s="236"/>
      <c r="R40" s="236" t="s">
        <v>2343</v>
      </c>
      <c r="S40" s="566" t="s">
        <v>2671</v>
      </c>
      <c r="T40" s="912"/>
      <c r="U40" s="236" t="s">
        <v>2343</v>
      </c>
      <c r="V40" s="236"/>
      <c r="W40" s="163" t="s">
        <v>2343</v>
      </c>
      <c r="X40" s="163"/>
      <c r="Y40" s="155" t="s">
        <v>2389</v>
      </c>
      <c r="Z40" s="882" t="s">
        <v>3540</v>
      </c>
      <c r="AA40" s="566" t="s">
        <v>3695</v>
      </c>
      <c r="AB40" s="235"/>
      <c r="AC40" s="236" t="s">
        <v>2343</v>
      </c>
      <c r="AD40" s="566" t="s">
        <v>3698</v>
      </c>
      <c r="AE40" s="236"/>
      <c r="AF40" s="236" t="s">
        <v>2343</v>
      </c>
      <c r="AG40" s="235"/>
      <c r="AH40" s="141"/>
      <c r="AI40" s="141"/>
      <c r="AJ40" s="142"/>
      <c r="AK40" s="234"/>
      <c r="AL40" s="235"/>
      <c r="AM40" s="235"/>
      <c r="AN40" s="235"/>
      <c r="AO40" s="235"/>
      <c r="AP40" s="235"/>
      <c r="AQ40" s="235"/>
      <c r="AR40" s="235"/>
      <c r="AS40" s="141"/>
      <c r="AT40" s="141"/>
      <c r="AU40" s="142"/>
      <c r="AV40" s="415" t="s">
        <v>100</v>
      </c>
      <c r="AW40" s="273">
        <v>15</v>
      </c>
      <c r="AX40" s="273">
        <v>15</v>
      </c>
      <c r="AY40" s="273">
        <v>15</v>
      </c>
      <c r="AZ40" s="273">
        <v>15</v>
      </c>
      <c r="BA40" s="273">
        <v>15</v>
      </c>
      <c r="BB40" s="273">
        <v>15</v>
      </c>
      <c r="BC40" s="273">
        <v>10</v>
      </c>
      <c r="BD40" s="425">
        <f t="shared" ref="BD40:BD41" si="8">SUM(AW40:BC40)</f>
        <v>100</v>
      </c>
      <c r="BE40" s="273" t="s">
        <v>96</v>
      </c>
      <c r="BF40" s="273" t="s">
        <v>97</v>
      </c>
      <c r="BG40" s="273" t="s">
        <v>97</v>
      </c>
      <c r="BH40" s="273">
        <v>50</v>
      </c>
      <c r="BI40" s="273">
        <f t="shared" si="4"/>
        <v>75</v>
      </c>
      <c r="BJ40" s="415">
        <f t="shared" si="7"/>
        <v>75</v>
      </c>
      <c r="BK40" s="253" t="s">
        <v>97</v>
      </c>
      <c r="BL40" s="253" t="s">
        <v>199</v>
      </c>
      <c r="BM40" s="561">
        <v>3</v>
      </c>
      <c r="BN40" s="561">
        <v>5</v>
      </c>
      <c r="BO40" s="233" t="s">
        <v>193</v>
      </c>
      <c r="BP40" s="238" t="s">
        <v>230</v>
      </c>
      <c r="BQ40" s="248" t="s">
        <v>1358</v>
      </c>
      <c r="BR40" s="249">
        <v>1</v>
      </c>
      <c r="BS40" s="235" t="s">
        <v>1359</v>
      </c>
      <c r="BT40" s="235" t="s">
        <v>1360</v>
      </c>
      <c r="BU40" s="250">
        <v>44927</v>
      </c>
      <c r="BV40" s="250">
        <v>45260</v>
      </c>
      <c r="BW40" s="422">
        <v>3</v>
      </c>
      <c r="BX40" s="886" t="s">
        <v>2391</v>
      </c>
      <c r="BY40" s="229" t="s">
        <v>2394</v>
      </c>
      <c r="BZ40" s="754" t="s">
        <v>2672</v>
      </c>
      <c r="CA40" s="163" t="s">
        <v>2343</v>
      </c>
      <c r="CB40" s="163"/>
      <c r="CC40" s="155" t="s">
        <v>2389</v>
      </c>
      <c r="CD40" s="163" t="s">
        <v>2343</v>
      </c>
      <c r="CE40" s="163"/>
      <c r="CF40" s="155" t="s">
        <v>2389</v>
      </c>
      <c r="CG40" s="882" t="s">
        <v>3540</v>
      </c>
      <c r="CH40" s="1041" t="s">
        <v>3546</v>
      </c>
      <c r="CI40" s="754" t="s">
        <v>3545</v>
      </c>
      <c r="CJ40" s="141"/>
      <c r="CK40" s="141"/>
      <c r="CL40" s="142"/>
      <c r="CM40" s="142"/>
      <c r="CN40" s="142"/>
      <c r="CO40" s="142"/>
      <c r="CP40" s="243"/>
      <c r="CQ40" s="244"/>
      <c r="CR40" s="245"/>
      <c r="CS40" s="141"/>
      <c r="CT40" s="141"/>
      <c r="CU40" s="142"/>
      <c r="CV40" s="142"/>
      <c r="CW40" s="142"/>
      <c r="CX40" s="142"/>
    </row>
    <row r="41" spans="1:102" s="246" customFormat="1" ht="220.5" customHeight="1">
      <c r="A41" s="226"/>
      <c r="B41" s="231">
        <v>219</v>
      </c>
      <c r="C41" s="228" t="s">
        <v>161</v>
      </c>
      <c r="D41" s="230" t="s">
        <v>1374</v>
      </c>
      <c r="E41" s="230" t="s">
        <v>1375</v>
      </c>
      <c r="F41" s="231" t="s">
        <v>167</v>
      </c>
      <c r="G41" s="230" t="s">
        <v>1376</v>
      </c>
      <c r="H41" s="247" t="s">
        <v>1377</v>
      </c>
      <c r="I41" s="238" t="s">
        <v>1378</v>
      </c>
      <c r="J41" s="231" t="s">
        <v>363</v>
      </c>
      <c r="K41" s="232">
        <v>3</v>
      </c>
      <c r="L41" s="232">
        <v>4</v>
      </c>
      <c r="M41" s="233" t="s">
        <v>193</v>
      </c>
      <c r="N41" s="366" t="s">
        <v>3221</v>
      </c>
      <c r="O41" s="882" t="s">
        <v>2396</v>
      </c>
      <c r="P41" s="417" t="s">
        <v>3078</v>
      </c>
      <c r="Q41" s="236"/>
      <c r="R41" s="236" t="s">
        <v>2343</v>
      </c>
      <c r="S41" s="236"/>
      <c r="T41" s="912"/>
      <c r="U41" s="236" t="s">
        <v>2343</v>
      </c>
      <c r="V41" s="236"/>
      <c r="W41" s="163" t="s">
        <v>2343</v>
      </c>
      <c r="X41" s="163"/>
      <c r="Y41" s="921" t="s">
        <v>2389</v>
      </c>
      <c r="Z41" s="972" t="s">
        <v>3292</v>
      </c>
      <c r="AA41" s="973" t="s">
        <v>3294</v>
      </c>
      <c r="AB41" s="235"/>
      <c r="AC41" s="235" t="s">
        <v>2343</v>
      </c>
      <c r="AD41" s="235" t="s">
        <v>3291</v>
      </c>
      <c r="AE41" s="235"/>
      <c r="AF41" s="235" t="s">
        <v>2343</v>
      </c>
      <c r="AG41" s="235" t="s">
        <v>443</v>
      </c>
      <c r="AH41" s="141"/>
      <c r="AI41" s="141"/>
      <c r="AJ41" s="142"/>
      <c r="AK41" s="234"/>
      <c r="AL41" s="235"/>
      <c r="AM41" s="235"/>
      <c r="AN41" s="235"/>
      <c r="AO41" s="235"/>
      <c r="AP41" s="235"/>
      <c r="AQ41" s="235"/>
      <c r="AR41" s="235"/>
      <c r="AS41" s="141"/>
      <c r="AT41" s="141"/>
      <c r="AU41" s="142"/>
      <c r="AV41" s="415" t="s">
        <v>100</v>
      </c>
      <c r="AW41" s="273">
        <v>15</v>
      </c>
      <c r="AX41" s="273">
        <v>15</v>
      </c>
      <c r="AY41" s="273">
        <v>15</v>
      </c>
      <c r="AZ41" s="273">
        <v>15</v>
      </c>
      <c r="BA41" s="273">
        <v>15</v>
      </c>
      <c r="BB41" s="273">
        <v>15</v>
      </c>
      <c r="BC41" s="273">
        <v>10</v>
      </c>
      <c r="BD41" s="425">
        <f t="shared" si="8"/>
        <v>100</v>
      </c>
      <c r="BE41" s="273" t="s">
        <v>96</v>
      </c>
      <c r="BF41" s="273" t="s">
        <v>96</v>
      </c>
      <c r="BG41" s="273" t="s">
        <v>96</v>
      </c>
      <c r="BH41" s="273">
        <v>100</v>
      </c>
      <c r="BI41" s="273">
        <f t="shared" si="4"/>
        <v>100</v>
      </c>
      <c r="BJ41" s="415">
        <f t="shared" si="7"/>
        <v>100</v>
      </c>
      <c r="BK41" s="253" t="s">
        <v>96</v>
      </c>
      <c r="BL41" s="253" t="s">
        <v>199</v>
      </c>
      <c r="BM41" s="561">
        <v>1</v>
      </c>
      <c r="BN41" s="561">
        <v>4</v>
      </c>
      <c r="BO41" s="233" t="s">
        <v>192</v>
      </c>
      <c r="BP41" s="238" t="s">
        <v>230</v>
      </c>
      <c r="BQ41" s="248" t="s">
        <v>3222</v>
      </c>
      <c r="BR41" s="606">
        <v>1</v>
      </c>
      <c r="BS41" s="235" t="s">
        <v>3223</v>
      </c>
      <c r="BT41" s="235" t="s">
        <v>1379</v>
      </c>
      <c r="BU41" s="250">
        <v>44927</v>
      </c>
      <c r="BV41" s="250">
        <v>45260</v>
      </c>
      <c r="BW41" s="423">
        <v>1</v>
      </c>
      <c r="BX41" s="790" t="s">
        <v>3074</v>
      </c>
      <c r="BY41" s="248" t="s">
        <v>3080</v>
      </c>
      <c r="BZ41" s="861" t="s">
        <v>3076</v>
      </c>
      <c r="CA41" s="163"/>
      <c r="CB41" s="163" t="s">
        <v>2343</v>
      </c>
      <c r="CC41" s="921" t="s">
        <v>2389</v>
      </c>
      <c r="CD41" s="155"/>
      <c r="CE41" s="163" t="s">
        <v>2343</v>
      </c>
      <c r="CF41" s="155" t="s">
        <v>3016</v>
      </c>
      <c r="CG41" s="972" t="s">
        <v>3292</v>
      </c>
      <c r="CH41" s="975" t="s">
        <v>3296</v>
      </c>
      <c r="CI41" s="964" t="s">
        <v>3297</v>
      </c>
      <c r="CJ41" s="141"/>
      <c r="CK41" s="141"/>
      <c r="CL41" s="142"/>
      <c r="CM41" s="142"/>
      <c r="CN41" s="142"/>
      <c r="CO41" s="142"/>
      <c r="CP41" s="243"/>
      <c r="CQ41" s="244"/>
      <c r="CR41" s="245"/>
      <c r="CS41" s="141"/>
      <c r="CT41" s="141"/>
      <c r="CU41" s="142"/>
      <c r="CV41" s="142"/>
      <c r="CW41" s="142"/>
      <c r="CX41" s="142"/>
    </row>
    <row r="42" spans="1:102" s="246" customFormat="1" ht="203" customHeight="1">
      <c r="A42" s="226"/>
      <c r="B42" s="231">
        <v>220</v>
      </c>
      <c r="C42" s="228" t="s">
        <v>155</v>
      </c>
      <c r="D42" s="230" t="s">
        <v>1380</v>
      </c>
      <c r="E42" s="230" t="s">
        <v>1381</v>
      </c>
      <c r="F42" s="231" t="s">
        <v>167</v>
      </c>
      <c r="G42" s="230" t="s">
        <v>1382</v>
      </c>
      <c r="H42" s="623" t="s">
        <v>1383</v>
      </c>
      <c r="I42" s="569" t="s">
        <v>1384</v>
      </c>
      <c r="J42" s="231" t="s">
        <v>363</v>
      </c>
      <c r="K42" s="232">
        <v>3</v>
      </c>
      <c r="L42" s="232">
        <v>5</v>
      </c>
      <c r="M42" s="233" t="s">
        <v>193</v>
      </c>
      <c r="N42" s="248" t="s">
        <v>1385</v>
      </c>
      <c r="O42" s="825" t="s">
        <v>2537</v>
      </c>
      <c r="P42" s="566" t="s">
        <v>2622</v>
      </c>
      <c r="Q42" s="236"/>
      <c r="R42" s="236" t="s">
        <v>2343</v>
      </c>
      <c r="S42" s="566" t="s">
        <v>2617</v>
      </c>
      <c r="T42" s="912"/>
      <c r="U42" s="236" t="s">
        <v>2343</v>
      </c>
      <c r="V42" s="236" t="s">
        <v>2618</v>
      </c>
      <c r="W42" s="163"/>
      <c r="X42" s="163"/>
      <c r="Y42" s="155"/>
      <c r="Z42" s="234" t="s">
        <v>3275</v>
      </c>
      <c r="AA42" s="566" t="s">
        <v>3615</v>
      </c>
      <c r="AB42" s="235"/>
      <c r="AC42" s="235" t="s">
        <v>2343</v>
      </c>
      <c r="AD42" s="417" t="s">
        <v>2617</v>
      </c>
      <c r="AE42" s="247"/>
      <c r="AF42" s="235" t="s">
        <v>2343</v>
      </c>
      <c r="AG42" s="417" t="s">
        <v>3276</v>
      </c>
      <c r="AH42" s="681" t="s">
        <v>2343</v>
      </c>
      <c r="AI42" s="141"/>
      <c r="AJ42" s="142" t="s">
        <v>2410</v>
      </c>
      <c r="AK42" s="234"/>
      <c r="AL42" s="235"/>
      <c r="AM42" s="235"/>
      <c r="AN42" s="235"/>
      <c r="AO42" s="235"/>
      <c r="AP42" s="235"/>
      <c r="AQ42" s="235"/>
      <c r="AR42" s="235"/>
      <c r="AS42" s="141"/>
      <c r="AT42" s="141"/>
      <c r="AU42" s="142"/>
      <c r="AV42" s="235" t="s">
        <v>100</v>
      </c>
      <c r="AW42" s="253">
        <v>15</v>
      </c>
      <c r="AX42" s="253">
        <v>15</v>
      </c>
      <c r="AY42" s="253">
        <v>15</v>
      </c>
      <c r="AZ42" s="253">
        <v>15</v>
      </c>
      <c r="BA42" s="253">
        <v>15</v>
      </c>
      <c r="BB42" s="253">
        <v>15</v>
      </c>
      <c r="BC42" s="253">
        <v>10</v>
      </c>
      <c r="BD42" s="559">
        <v>100</v>
      </c>
      <c r="BE42" s="253" t="s">
        <v>96</v>
      </c>
      <c r="BF42" s="253" t="s">
        <v>96</v>
      </c>
      <c r="BG42" s="253" t="s">
        <v>96</v>
      </c>
      <c r="BH42" s="253">
        <v>100</v>
      </c>
      <c r="BI42" s="273">
        <f t="shared" si="4"/>
        <v>100</v>
      </c>
      <c r="BJ42" s="415">
        <f t="shared" si="7"/>
        <v>100</v>
      </c>
      <c r="BK42" s="253" t="s">
        <v>96</v>
      </c>
      <c r="BL42" s="253" t="s">
        <v>199</v>
      </c>
      <c r="BM42" s="561">
        <v>1</v>
      </c>
      <c r="BN42" s="561">
        <v>5</v>
      </c>
      <c r="BO42" s="233" t="s">
        <v>193</v>
      </c>
      <c r="BP42" s="238" t="s">
        <v>230</v>
      </c>
      <c r="BQ42" s="248" t="s">
        <v>1388</v>
      </c>
      <c r="BR42" s="249">
        <v>1</v>
      </c>
      <c r="BS42" s="235" t="s">
        <v>1389</v>
      </c>
      <c r="BT42" s="235" t="s">
        <v>1390</v>
      </c>
      <c r="BU42" s="250">
        <v>44927</v>
      </c>
      <c r="BV42" s="250">
        <v>45260</v>
      </c>
      <c r="BW42" s="423">
        <v>1</v>
      </c>
      <c r="BX42" s="825" t="s">
        <v>2537</v>
      </c>
      <c r="BY42" s="229" t="s">
        <v>2625</v>
      </c>
      <c r="BZ42" s="896" t="s">
        <v>2623</v>
      </c>
      <c r="CA42" s="163"/>
      <c r="CB42" s="163"/>
      <c r="CC42" s="155"/>
      <c r="CD42" s="155"/>
      <c r="CE42" s="155"/>
      <c r="CF42" s="155"/>
      <c r="CG42" s="234" t="s">
        <v>3275</v>
      </c>
      <c r="CH42" s="584" t="s">
        <v>3277</v>
      </c>
      <c r="CI42" s="963" t="s">
        <v>3278</v>
      </c>
      <c r="CJ42" s="681" t="s">
        <v>2343</v>
      </c>
      <c r="CK42" s="681"/>
      <c r="CL42" s="142" t="s">
        <v>3279</v>
      </c>
      <c r="CM42" s="681" t="s">
        <v>2343</v>
      </c>
      <c r="CN42" s="681"/>
      <c r="CO42" s="142" t="s">
        <v>3279</v>
      </c>
      <c r="CP42" s="243"/>
      <c r="CQ42" s="244"/>
      <c r="CR42" s="245"/>
      <c r="CS42" s="141"/>
      <c r="CT42" s="141"/>
      <c r="CU42" s="142"/>
      <c r="CV42" s="142"/>
      <c r="CW42" s="142"/>
      <c r="CX42" s="142"/>
    </row>
    <row r="43" spans="1:102" s="246" customFormat="1" ht="153" customHeight="1">
      <c r="A43" s="226"/>
      <c r="B43" s="231">
        <v>221</v>
      </c>
      <c r="C43" s="228" t="s">
        <v>155</v>
      </c>
      <c r="D43" s="230" t="s">
        <v>1380</v>
      </c>
      <c r="E43" s="230" t="s">
        <v>1386</v>
      </c>
      <c r="F43" s="231" t="s">
        <v>167</v>
      </c>
      <c r="G43" s="230" t="s">
        <v>1387</v>
      </c>
      <c r="H43" s="417" t="s">
        <v>1307</v>
      </c>
      <c r="I43" s="569" t="s">
        <v>1322</v>
      </c>
      <c r="J43" s="231" t="s">
        <v>363</v>
      </c>
      <c r="K43" s="232">
        <v>4</v>
      </c>
      <c r="L43" s="232">
        <v>5</v>
      </c>
      <c r="M43" s="233" t="s">
        <v>193</v>
      </c>
      <c r="N43" s="248" t="s">
        <v>1882</v>
      </c>
      <c r="O43" s="825" t="s">
        <v>2621</v>
      </c>
      <c r="P43" s="566" t="s">
        <v>2627</v>
      </c>
      <c r="Q43" s="236"/>
      <c r="R43" s="236" t="s">
        <v>2343</v>
      </c>
      <c r="S43" s="566" t="s">
        <v>2619</v>
      </c>
      <c r="T43" s="912"/>
      <c r="U43" s="236" t="s">
        <v>2343</v>
      </c>
      <c r="V43" s="236" t="s">
        <v>2620</v>
      </c>
      <c r="W43" s="163"/>
      <c r="X43" s="163"/>
      <c r="Y43" s="155"/>
      <c r="Z43" s="234" t="s">
        <v>3283</v>
      </c>
      <c r="AA43" s="417" t="s">
        <v>3284</v>
      </c>
      <c r="AB43" s="965"/>
      <c r="AC43" s="235" t="s">
        <v>2343</v>
      </c>
      <c r="AD43" s="235" t="s">
        <v>2619</v>
      </c>
      <c r="AE43" s="966"/>
      <c r="AF43" s="235" t="s">
        <v>2343</v>
      </c>
      <c r="AG43" s="417" t="s">
        <v>3276</v>
      </c>
      <c r="AH43" s="141"/>
      <c r="AI43" s="141"/>
      <c r="AJ43" s="142"/>
      <c r="AK43" s="234"/>
      <c r="AL43" s="235"/>
      <c r="AM43" s="235"/>
      <c r="AN43" s="235"/>
      <c r="AO43" s="235"/>
      <c r="AP43" s="235"/>
      <c r="AQ43" s="235"/>
      <c r="AR43" s="235"/>
      <c r="AS43" s="141"/>
      <c r="AT43" s="141"/>
      <c r="AU43" s="142"/>
      <c r="AV43" s="235" t="s">
        <v>100</v>
      </c>
      <c r="AW43" s="253">
        <v>15</v>
      </c>
      <c r="AX43" s="253">
        <v>15</v>
      </c>
      <c r="AY43" s="253">
        <v>15</v>
      </c>
      <c r="AZ43" s="253">
        <v>15</v>
      </c>
      <c r="BA43" s="253">
        <v>15</v>
      </c>
      <c r="BB43" s="253">
        <v>15</v>
      </c>
      <c r="BC43" s="253">
        <v>10</v>
      </c>
      <c r="BD43" s="559">
        <v>100</v>
      </c>
      <c r="BE43" s="253" t="s">
        <v>96</v>
      </c>
      <c r="BF43" s="253" t="s">
        <v>97</v>
      </c>
      <c r="BG43" s="253" t="s">
        <v>97</v>
      </c>
      <c r="BH43" s="253">
        <v>50</v>
      </c>
      <c r="BI43" s="273">
        <f t="shared" si="4"/>
        <v>75</v>
      </c>
      <c r="BJ43" s="415">
        <f t="shared" si="7"/>
        <v>75</v>
      </c>
      <c r="BK43" s="253" t="s">
        <v>97</v>
      </c>
      <c r="BL43" s="253" t="s">
        <v>199</v>
      </c>
      <c r="BM43" s="561">
        <v>3</v>
      </c>
      <c r="BN43" s="561">
        <v>5</v>
      </c>
      <c r="BO43" s="233" t="s">
        <v>193</v>
      </c>
      <c r="BP43" s="238" t="s">
        <v>230</v>
      </c>
      <c r="BQ43" s="248" t="s">
        <v>2097</v>
      </c>
      <c r="BR43" s="249">
        <v>1</v>
      </c>
      <c r="BS43" s="235" t="s">
        <v>1391</v>
      </c>
      <c r="BT43" s="235" t="s">
        <v>1371</v>
      </c>
      <c r="BU43" s="250">
        <v>44927</v>
      </c>
      <c r="BV43" s="250">
        <v>45260</v>
      </c>
      <c r="BW43" s="422">
        <v>4</v>
      </c>
      <c r="BX43" s="825" t="s">
        <v>2621</v>
      </c>
      <c r="BY43" s="229" t="s">
        <v>2626</v>
      </c>
      <c r="BZ43" s="754" t="s">
        <v>2624</v>
      </c>
      <c r="CA43" s="163"/>
      <c r="CB43" s="163"/>
      <c r="CC43" s="155"/>
      <c r="CD43" s="155"/>
      <c r="CE43" s="155"/>
      <c r="CF43" s="155"/>
      <c r="CG43" s="241" t="s">
        <v>3280</v>
      </c>
      <c r="CH43" s="230" t="s">
        <v>3281</v>
      </c>
      <c r="CI43" s="964" t="s">
        <v>3282</v>
      </c>
      <c r="CJ43" s="141"/>
      <c r="CK43" s="141"/>
      <c r="CL43" s="142"/>
      <c r="CM43" s="142"/>
      <c r="CN43" s="142"/>
      <c r="CO43" s="142"/>
      <c r="CP43" s="243"/>
      <c r="CQ43" s="244"/>
      <c r="CR43" s="245"/>
      <c r="CS43" s="141"/>
      <c r="CT43" s="141"/>
      <c r="CU43" s="142"/>
      <c r="CV43" s="142"/>
      <c r="CW43" s="142"/>
      <c r="CX43" s="142"/>
    </row>
    <row r="44" spans="1:102" s="246" customFormat="1" ht="315" customHeight="1">
      <c r="A44" s="226"/>
      <c r="B44" s="231">
        <v>222</v>
      </c>
      <c r="C44" s="228" t="s">
        <v>159</v>
      </c>
      <c r="D44" s="230" t="s">
        <v>1392</v>
      </c>
      <c r="E44" s="230" t="s">
        <v>2304</v>
      </c>
      <c r="F44" s="231" t="s">
        <v>168</v>
      </c>
      <c r="G44" s="230" t="s">
        <v>1393</v>
      </c>
      <c r="H44" s="417" t="s">
        <v>2144</v>
      </c>
      <c r="I44" s="569" t="s">
        <v>1394</v>
      </c>
      <c r="J44" s="231" t="s">
        <v>361</v>
      </c>
      <c r="K44" s="232">
        <v>3</v>
      </c>
      <c r="L44" s="232">
        <v>5</v>
      </c>
      <c r="M44" s="233" t="s">
        <v>193</v>
      </c>
      <c r="N44" s="366" t="s">
        <v>3088</v>
      </c>
      <c r="O44" s="882">
        <v>45034</v>
      </c>
      <c r="P44" s="922" t="s">
        <v>2789</v>
      </c>
      <c r="Q44" s="236"/>
      <c r="R44" s="236" t="s">
        <v>2343</v>
      </c>
      <c r="S44" s="236" t="s">
        <v>491</v>
      </c>
      <c r="T44" s="236"/>
      <c r="U44" s="236" t="s">
        <v>2343</v>
      </c>
      <c r="V44" s="236" t="s">
        <v>491</v>
      </c>
      <c r="W44" s="758" t="s">
        <v>2790</v>
      </c>
      <c r="X44" s="758"/>
      <c r="Y44" s="760" t="s">
        <v>2792</v>
      </c>
      <c r="Z44" s="882" t="s">
        <v>4038</v>
      </c>
      <c r="AA44" s="366" t="s">
        <v>4046</v>
      </c>
      <c r="AB44" s="236"/>
      <c r="AC44" s="236" t="s">
        <v>4039</v>
      </c>
      <c r="AD44" s="236" t="s">
        <v>4040</v>
      </c>
      <c r="AE44" s="236"/>
      <c r="AF44" s="236" t="s">
        <v>4039</v>
      </c>
      <c r="AG44" s="236" t="s">
        <v>4040</v>
      </c>
      <c r="AH44" s="154"/>
      <c r="AI44" s="154"/>
      <c r="AJ44" s="155"/>
      <c r="AK44" s="234"/>
      <c r="AL44" s="235"/>
      <c r="AM44" s="235"/>
      <c r="AN44" s="235"/>
      <c r="AO44" s="235"/>
      <c r="AP44" s="235"/>
      <c r="AQ44" s="235"/>
      <c r="AR44" s="235"/>
      <c r="AS44" s="141"/>
      <c r="AT44" s="141"/>
      <c r="AU44" s="142"/>
      <c r="AV44" s="235" t="s">
        <v>100</v>
      </c>
      <c r="AW44" s="253">
        <v>15</v>
      </c>
      <c r="AX44" s="253">
        <v>15</v>
      </c>
      <c r="AY44" s="253">
        <v>15</v>
      </c>
      <c r="AZ44" s="253">
        <v>15</v>
      </c>
      <c r="BA44" s="253">
        <v>15</v>
      </c>
      <c r="BB44" s="253">
        <v>15</v>
      </c>
      <c r="BC44" s="253">
        <v>10</v>
      </c>
      <c r="BD44" s="559">
        <v>100</v>
      </c>
      <c r="BE44" s="253" t="s">
        <v>96</v>
      </c>
      <c r="BF44" s="253" t="s">
        <v>96</v>
      </c>
      <c r="BG44" s="253" t="s">
        <v>96</v>
      </c>
      <c r="BH44" s="253">
        <v>100</v>
      </c>
      <c r="BI44" s="273">
        <f t="shared" si="4"/>
        <v>100</v>
      </c>
      <c r="BJ44" s="415">
        <f t="shared" si="7"/>
        <v>100</v>
      </c>
      <c r="BK44" s="253" t="s">
        <v>96</v>
      </c>
      <c r="BL44" s="253" t="s">
        <v>199</v>
      </c>
      <c r="BM44" s="561">
        <v>1</v>
      </c>
      <c r="BN44" s="561">
        <v>5</v>
      </c>
      <c r="BO44" s="233" t="s">
        <v>193</v>
      </c>
      <c r="BP44" s="238" t="s">
        <v>230</v>
      </c>
      <c r="BQ44" s="248" t="s">
        <v>1395</v>
      </c>
      <c r="BR44" s="249">
        <v>1</v>
      </c>
      <c r="BS44" s="235" t="s">
        <v>1396</v>
      </c>
      <c r="BT44" s="235" t="s">
        <v>1193</v>
      </c>
      <c r="BU44" s="607">
        <v>44927</v>
      </c>
      <c r="BV44" s="607">
        <v>45260</v>
      </c>
      <c r="BW44" s="422">
        <v>2</v>
      </c>
      <c r="BX44" s="825">
        <v>45034</v>
      </c>
      <c r="BY44" s="575" t="s">
        <v>2793</v>
      </c>
      <c r="BZ44" s="754" t="s">
        <v>2795</v>
      </c>
      <c r="CA44" s="758" t="s">
        <v>2343</v>
      </c>
      <c r="CB44" s="758"/>
      <c r="CC44" s="760" t="s">
        <v>2711</v>
      </c>
      <c r="CD44" s="789" t="s">
        <v>2343</v>
      </c>
      <c r="CE44" s="760"/>
      <c r="CF44" s="760" t="s">
        <v>2387</v>
      </c>
      <c r="CG44" s="909" t="s">
        <v>3996</v>
      </c>
      <c r="CH44" s="937" t="s">
        <v>4052</v>
      </c>
      <c r="CI44" s="754" t="s">
        <v>2984</v>
      </c>
      <c r="CJ44" s="141"/>
      <c r="CK44" s="141"/>
      <c r="CL44" s="142"/>
      <c r="CM44" s="142"/>
      <c r="CN44" s="142"/>
      <c r="CO44" s="142"/>
      <c r="CP44" s="243"/>
      <c r="CQ44" s="244"/>
      <c r="CR44" s="245"/>
      <c r="CS44" s="141"/>
      <c r="CT44" s="141"/>
      <c r="CU44" s="142"/>
      <c r="CV44" s="142"/>
      <c r="CW44" s="142"/>
      <c r="CX44" s="142"/>
    </row>
    <row r="45" spans="1:102" s="246" customFormat="1" ht="100" customHeight="1">
      <c r="A45" s="226"/>
      <c r="B45" s="231">
        <v>223</v>
      </c>
      <c r="C45" s="228" t="s">
        <v>159</v>
      </c>
      <c r="D45" s="230" t="s">
        <v>1392</v>
      </c>
      <c r="E45" s="230" t="s">
        <v>2145</v>
      </c>
      <c r="F45" s="231" t="s">
        <v>167</v>
      </c>
      <c r="G45" s="230" t="s">
        <v>1321</v>
      </c>
      <c r="H45" s="417" t="s">
        <v>1307</v>
      </c>
      <c r="I45" s="569" t="s">
        <v>1322</v>
      </c>
      <c r="J45" s="231" t="s">
        <v>363</v>
      </c>
      <c r="K45" s="232">
        <v>4</v>
      </c>
      <c r="L45" s="232">
        <v>5</v>
      </c>
      <c r="M45" s="233" t="s">
        <v>193</v>
      </c>
      <c r="N45" s="248" t="s">
        <v>3087</v>
      </c>
      <c r="O45" s="882">
        <v>45034</v>
      </c>
      <c r="P45" s="566" t="s">
        <v>2791</v>
      </c>
      <c r="Q45" s="236"/>
      <c r="R45" s="236" t="s">
        <v>2343</v>
      </c>
      <c r="S45" s="236" t="s">
        <v>491</v>
      </c>
      <c r="T45" s="912"/>
      <c r="U45" s="236" t="s">
        <v>2343</v>
      </c>
      <c r="V45" s="236" t="s">
        <v>770</v>
      </c>
      <c r="W45" s="758"/>
      <c r="X45" s="758"/>
      <c r="Y45" s="760"/>
      <c r="Z45" s="882" t="s">
        <v>3875</v>
      </c>
      <c r="AA45" s="366" t="s">
        <v>4047</v>
      </c>
      <c r="AB45" s="236"/>
      <c r="AC45" s="236" t="s">
        <v>4041</v>
      </c>
      <c r="AD45" s="236" t="s">
        <v>229</v>
      </c>
      <c r="AE45" s="236"/>
      <c r="AF45" s="236" t="s">
        <v>4041</v>
      </c>
      <c r="AG45" s="236" t="s">
        <v>443</v>
      </c>
      <c r="AH45" s="163" t="s">
        <v>4048</v>
      </c>
      <c r="AI45" s="154"/>
      <c r="AJ45" s="814" t="s">
        <v>4049</v>
      </c>
      <c r="AK45" s="234"/>
      <c r="AL45" s="235"/>
      <c r="AM45" s="235"/>
      <c r="AN45" s="235"/>
      <c r="AO45" s="235"/>
      <c r="AP45" s="235"/>
      <c r="AQ45" s="235"/>
      <c r="AR45" s="235"/>
      <c r="AS45" s="141"/>
      <c r="AT45" s="141"/>
      <c r="AU45" s="142"/>
      <c r="AV45" s="235" t="s">
        <v>100</v>
      </c>
      <c r="AW45" s="253">
        <v>15</v>
      </c>
      <c r="AX45" s="253">
        <v>15</v>
      </c>
      <c r="AY45" s="253">
        <v>15</v>
      </c>
      <c r="AZ45" s="253">
        <v>15</v>
      </c>
      <c r="BA45" s="253">
        <v>15</v>
      </c>
      <c r="BB45" s="253">
        <v>15</v>
      </c>
      <c r="BC45" s="253">
        <v>10</v>
      </c>
      <c r="BD45" s="559">
        <v>100</v>
      </c>
      <c r="BE45" s="253" t="s">
        <v>96</v>
      </c>
      <c r="BF45" s="253" t="s">
        <v>97</v>
      </c>
      <c r="BG45" s="253" t="s">
        <v>97</v>
      </c>
      <c r="BH45" s="253">
        <v>50</v>
      </c>
      <c r="BI45" s="273">
        <f t="shared" si="4"/>
        <v>75</v>
      </c>
      <c r="BJ45" s="415">
        <f t="shared" si="7"/>
        <v>75</v>
      </c>
      <c r="BK45" s="253" t="s">
        <v>97</v>
      </c>
      <c r="BL45" s="253" t="s">
        <v>199</v>
      </c>
      <c r="BM45" s="561">
        <v>3</v>
      </c>
      <c r="BN45" s="561">
        <v>5</v>
      </c>
      <c r="BO45" s="233" t="s">
        <v>193</v>
      </c>
      <c r="BP45" s="238" t="s">
        <v>230</v>
      </c>
      <c r="BQ45" s="248" t="s">
        <v>2146</v>
      </c>
      <c r="BR45" s="249">
        <v>1</v>
      </c>
      <c r="BS45" s="235" t="s">
        <v>1311</v>
      </c>
      <c r="BT45" s="235" t="s">
        <v>1398</v>
      </c>
      <c r="BU45" s="607">
        <v>44927</v>
      </c>
      <c r="BV45" s="607">
        <v>45260</v>
      </c>
      <c r="BW45" s="422">
        <v>2</v>
      </c>
      <c r="BX45" s="825">
        <v>45034</v>
      </c>
      <c r="BY45" s="575" t="s">
        <v>2794</v>
      </c>
      <c r="BZ45" s="754" t="s">
        <v>2796</v>
      </c>
      <c r="CA45" s="758"/>
      <c r="CB45" s="758"/>
      <c r="CC45" s="760"/>
      <c r="CD45" s="760"/>
      <c r="CE45" s="760"/>
      <c r="CF45" s="760"/>
      <c r="CG45" s="909" t="s">
        <v>3996</v>
      </c>
      <c r="CH45" s="937" t="s">
        <v>4050</v>
      </c>
      <c r="CI45" s="754" t="s">
        <v>4051</v>
      </c>
      <c r="CJ45" s="681" t="s">
        <v>2343</v>
      </c>
      <c r="CK45" s="681"/>
      <c r="CL45" s="1102" t="s">
        <v>4026</v>
      </c>
      <c r="CM45" s="1097" t="s">
        <v>2343</v>
      </c>
      <c r="CN45" s="1097"/>
      <c r="CO45" s="1102" t="s">
        <v>4026</v>
      </c>
      <c r="CP45" s="243"/>
      <c r="CQ45" s="244"/>
      <c r="CR45" s="245"/>
      <c r="CS45" s="141"/>
      <c r="CT45" s="141"/>
      <c r="CU45" s="142"/>
      <c r="CV45" s="142"/>
      <c r="CW45" s="142"/>
      <c r="CX45" s="142"/>
    </row>
    <row r="46" spans="1:102" s="246" customFormat="1" ht="100" customHeight="1">
      <c r="A46" s="226"/>
      <c r="B46" s="227">
        <v>224</v>
      </c>
      <c r="C46" s="228" t="s">
        <v>160</v>
      </c>
      <c r="D46" s="230" t="s">
        <v>1399</v>
      </c>
      <c r="E46" s="584" t="s">
        <v>2305</v>
      </c>
      <c r="F46" s="231" t="s">
        <v>169</v>
      </c>
      <c r="G46" s="230" t="s">
        <v>1400</v>
      </c>
      <c r="H46" s="417" t="s">
        <v>1401</v>
      </c>
      <c r="I46" s="569" t="s">
        <v>1402</v>
      </c>
      <c r="J46" s="231" t="s">
        <v>363</v>
      </c>
      <c r="K46" s="232">
        <v>2</v>
      </c>
      <c r="L46" s="232">
        <v>5</v>
      </c>
      <c r="M46" s="233" t="s">
        <v>193</v>
      </c>
      <c r="N46" s="248" t="s">
        <v>3089</v>
      </c>
      <c r="O46" s="882">
        <v>45034</v>
      </c>
      <c r="P46" s="566" t="s">
        <v>2977</v>
      </c>
      <c r="Q46" s="236"/>
      <c r="R46" s="236"/>
      <c r="S46" s="236"/>
      <c r="T46" s="912"/>
      <c r="U46" s="912"/>
      <c r="V46" s="236"/>
      <c r="W46" s="163"/>
      <c r="X46" s="163"/>
      <c r="Y46" s="155"/>
      <c r="Z46" s="234" t="s">
        <v>3875</v>
      </c>
      <c r="AA46" s="248" t="s">
        <v>3876</v>
      </c>
      <c r="AB46" s="235"/>
      <c r="AC46" s="235" t="s">
        <v>2343</v>
      </c>
      <c r="AD46" s="235" t="s">
        <v>491</v>
      </c>
      <c r="AE46" s="235"/>
      <c r="AF46" s="235" t="s">
        <v>2343</v>
      </c>
      <c r="AG46" s="235" t="s">
        <v>491</v>
      </c>
      <c r="AH46" s="141"/>
      <c r="AI46" s="141"/>
      <c r="AJ46" s="142"/>
      <c r="AK46" s="234"/>
      <c r="AL46" s="235"/>
      <c r="AM46" s="235"/>
      <c r="AN46" s="235"/>
      <c r="AO46" s="235"/>
      <c r="AP46" s="235"/>
      <c r="AQ46" s="235"/>
      <c r="AR46" s="235"/>
      <c r="AS46" s="141"/>
      <c r="AT46" s="141"/>
      <c r="AU46" s="142"/>
      <c r="AV46" s="235" t="s">
        <v>100</v>
      </c>
      <c r="AW46" s="692">
        <v>15</v>
      </c>
      <c r="AX46" s="692">
        <v>15</v>
      </c>
      <c r="AY46" s="692">
        <v>15</v>
      </c>
      <c r="AZ46" s="692">
        <v>15</v>
      </c>
      <c r="BA46" s="692">
        <v>15</v>
      </c>
      <c r="BB46" s="692">
        <v>15</v>
      </c>
      <c r="BC46" s="692">
        <v>10</v>
      </c>
      <c r="BD46" s="693">
        <v>100</v>
      </c>
      <c r="BE46" s="692" t="s">
        <v>96</v>
      </c>
      <c r="BF46" s="692" t="s">
        <v>96</v>
      </c>
      <c r="BG46" s="692" t="s">
        <v>96</v>
      </c>
      <c r="BH46" s="692">
        <v>100</v>
      </c>
      <c r="BI46" s="273">
        <f>AVERAGE(BD46,BH46)</f>
        <v>100</v>
      </c>
      <c r="BJ46" s="415">
        <f>AVERAGE(BI46:BI47)</f>
        <v>100</v>
      </c>
      <c r="BK46" s="692" t="s">
        <v>96</v>
      </c>
      <c r="BL46" s="692" t="s">
        <v>199</v>
      </c>
      <c r="BM46" s="561">
        <v>1</v>
      </c>
      <c r="BN46" s="561">
        <v>5</v>
      </c>
      <c r="BO46" s="233" t="s">
        <v>193</v>
      </c>
      <c r="BP46" s="238" t="s">
        <v>230</v>
      </c>
      <c r="BQ46" s="248" t="s">
        <v>2981</v>
      </c>
      <c r="BR46" s="249">
        <v>1</v>
      </c>
      <c r="BS46" s="235" t="s">
        <v>1404</v>
      </c>
      <c r="BT46" s="235" t="s">
        <v>1193</v>
      </c>
      <c r="BU46" s="250">
        <v>44927</v>
      </c>
      <c r="BV46" s="250">
        <v>45260</v>
      </c>
      <c r="BW46" s="422">
        <v>1</v>
      </c>
      <c r="BX46" s="825" t="s">
        <v>2982</v>
      </c>
      <c r="BY46" s="229" t="s">
        <v>2980</v>
      </c>
      <c r="BZ46" s="754" t="s">
        <v>2796</v>
      </c>
      <c r="CA46" s="163"/>
      <c r="CB46" s="163"/>
      <c r="CC46" s="155"/>
      <c r="CD46" s="155"/>
      <c r="CE46" s="155"/>
      <c r="CF46" s="155"/>
      <c r="CG46" s="1032" t="s">
        <v>3996</v>
      </c>
      <c r="CH46" s="1112" t="s">
        <v>3997</v>
      </c>
      <c r="CI46" s="964" t="s">
        <v>2984</v>
      </c>
      <c r="CJ46" s="141"/>
      <c r="CK46" s="141"/>
      <c r="CL46" s="142"/>
      <c r="CM46" s="142"/>
      <c r="CN46" s="142"/>
      <c r="CO46" s="142"/>
      <c r="CP46" s="243"/>
      <c r="CQ46" s="244"/>
      <c r="CR46" s="245"/>
      <c r="CS46" s="141"/>
      <c r="CT46" s="141"/>
      <c r="CU46" s="142"/>
      <c r="CV46" s="142"/>
      <c r="CW46" s="142"/>
      <c r="CX46" s="142"/>
    </row>
    <row r="47" spans="1:102" s="246" customFormat="1" ht="380" customHeight="1">
      <c r="A47" s="226"/>
      <c r="B47" s="227">
        <v>224</v>
      </c>
      <c r="C47" s="228" t="s">
        <v>160</v>
      </c>
      <c r="D47" s="230" t="s">
        <v>1399</v>
      </c>
      <c r="E47" s="584" t="s">
        <v>2305</v>
      </c>
      <c r="F47" s="231" t="s">
        <v>169</v>
      </c>
      <c r="G47" s="230" t="s">
        <v>1400</v>
      </c>
      <c r="H47" s="417" t="s">
        <v>1401</v>
      </c>
      <c r="I47" s="569" t="s">
        <v>1402</v>
      </c>
      <c r="J47" s="231"/>
      <c r="K47" s="232"/>
      <c r="L47" s="232"/>
      <c r="M47" s="233"/>
      <c r="N47" s="248" t="s">
        <v>3090</v>
      </c>
      <c r="O47" s="882" t="s">
        <v>2979</v>
      </c>
      <c r="P47" s="566" t="s">
        <v>3011</v>
      </c>
      <c r="Q47" s="236"/>
      <c r="R47" s="236"/>
      <c r="S47" s="236"/>
      <c r="T47" s="912"/>
      <c r="U47" s="236"/>
      <c r="V47" s="236"/>
      <c r="W47" s="163"/>
      <c r="X47" s="163"/>
      <c r="Y47" s="155"/>
      <c r="Z47" s="234" t="s">
        <v>3877</v>
      </c>
      <c r="AA47" s="248" t="s">
        <v>3878</v>
      </c>
      <c r="AB47" s="235"/>
      <c r="AC47" s="235" t="s">
        <v>3879</v>
      </c>
      <c r="AD47" s="235" t="s">
        <v>3880</v>
      </c>
      <c r="AE47" s="235"/>
      <c r="AF47" s="235" t="s">
        <v>3879</v>
      </c>
      <c r="AG47" s="235" t="s">
        <v>3880</v>
      </c>
      <c r="AH47" s="141"/>
      <c r="AI47" s="141"/>
      <c r="AJ47" s="142"/>
      <c r="AK47" s="234"/>
      <c r="AL47" s="235"/>
      <c r="AM47" s="235"/>
      <c r="AN47" s="235"/>
      <c r="AO47" s="235"/>
      <c r="AP47" s="235"/>
      <c r="AQ47" s="235"/>
      <c r="AR47" s="235"/>
      <c r="AS47" s="141"/>
      <c r="AT47" s="141"/>
      <c r="AU47" s="142"/>
      <c r="AV47" s="235" t="s">
        <v>100</v>
      </c>
      <c r="AW47" s="692">
        <v>15</v>
      </c>
      <c r="AX47" s="692">
        <v>15</v>
      </c>
      <c r="AY47" s="692">
        <v>15</v>
      </c>
      <c r="AZ47" s="692">
        <v>15</v>
      </c>
      <c r="BA47" s="692">
        <v>15</v>
      </c>
      <c r="BB47" s="692">
        <v>15</v>
      </c>
      <c r="BC47" s="692">
        <v>10</v>
      </c>
      <c r="BD47" s="693">
        <f>SUM(AW47:BC47)</f>
        <v>100</v>
      </c>
      <c r="BE47" s="692" t="s">
        <v>96</v>
      </c>
      <c r="BF47" s="692" t="s">
        <v>96</v>
      </c>
      <c r="BG47" s="692" t="s">
        <v>96</v>
      </c>
      <c r="BH47" s="692">
        <v>100</v>
      </c>
      <c r="BI47" s="273">
        <f>AVERAGE(BD47,BH47)</f>
        <v>100</v>
      </c>
      <c r="BJ47" s="415"/>
      <c r="BK47" s="692"/>
      <c r="BL47" s="692"/>
      <c r="BM47" s="561"/>
      <c r="BN47" s="561"/>
      <c r="BO47" s="233"/>
      <c r="BP47" s="238"/>
      <c r="BQ47" s="248"/>
      <c r="BR47" s="249"/>
      <c r="BS47" s="235"/>
      <c r="BT47" s="235"/>
      <c r="BU47" s="250"/>
      <c r="BV47" s="250"/>
      <c r="BW47" s="422"/>
      <c r="BX47" s="825"/>
      <c r="BY47" s="881"/>
      <c r="BZ47" s="754"/>
      <c r="CA47" s="163"/>
      <c r="CB47" s="163"/>
      <c r="CC47" s="155"/>
      <c r="CD47" s="155"/>
      <c r="CE47" s="155"/>
      <c r="CF47" s="155"/>
      <c r="CG47" s="243"/>
      <c r="CH47" s="244"/>
      <c r="CI47" s="964"/>
      <c r="CJ47" s="141"/>
      <c r="CK47" s="141"/>
      <c r="CL47" s="142"/>
      <c r="CM47" s="142"/>
      <c r="CN47" s="142"/>
      <c r="CO47" s="142"/>
      <c r="CP47" s="243"/>
      <c r="CQ47" s="244"/>
      <c r="CR47" s="245"/>
      <c r="CS47" s="141"/>
      <c r="CT47" s="141"/>
      <c r="CU47" s="142"/>
      <c r="CV47" s="142"/>
      <c r="CW47" s="142"/>
      <c r="CX47" s="142"/>
    </row>
    <row r="48" spans="1:102" s="246" customFormat="1" ht="100" customHeight="1">
      <c r="A48" s="226"/>
      <c r="B48" s="231">
        <v>225</v>
      </c>
      <c r="C48" s="228" t="s">
        <v>160</v>
      </c>
      <c r="D48" s="230" t="s">
        <v>1403</v>
      </c>
      <c r="E48" s="584" t="s">
        <v>2147</v>
      </c>
      <c r="F48" s="231" t="s">
        <v>167</v>
      </c>
      <c r="G48" s="230" t="s">
        <v>1321</v>
      </c>
      <c r="H48" s="235" t="s">
        <v>1307</v>
      </c>
      <c r="I48" s="238" t="s">
        <v>1322</v>
      </c>
      <c r="J48" s="231" t="s">
        <v>363</v>
      </c>
      <c r="K48" s="232">
        <v>4</v>
      </c>
      <c r="L48" s="232">
        <v>5</v>
      </c>
      <c r="M48" s="233" t="s">
        <v>193</v>
      </c>
      <c r="N48" s="248" t="s">
        <v>3091</v>
      </c>
      <c r="O48" s="882">
        <v>45034</v>
      </c>
      <c r="P48" s="566" t="s">
        <v>2978</v>
      </c>
      <c r="Q48" s="236"/>
      <c r="R48" s="236"/>
      <c r="S48" s="236"/>
      <c r="T48" s="912"/>
      <c r="U48" s="912"/>
      <c r="V48" s="236"/>
      <c r="W48" s="163"/>
      <c r="X48" s="163"/>
      <c r="Y48" s="155"/>
      <c r="Z48" s="234" t="s">
        <v>3875</v>
      </c>
      <c r="AA48" s="248" t="s">
        <v>3881</v>
      </c>
      <c r="AB48" s="235"/>
      <c r="AC48" s="235" t="s">
        <v>2343</v>
      </c>
      <c r="AD48" s="235" t="s">
        <v>491</v>
      </c>
      <c r="AE48" s="235"/>
      <c r="AF48" s="235" t="s">
        <v>2343</v>
      </c>
      <c r="AG48" s="235" t="s">
        <v>491</v>
      </c>
      <c r="AH48" s="681" t="s">
        <v>2343</v>
      </c>
      <c r="AI48" s="141"/>
      <c r="AJ48" s="142" t="s">
        <v>2801</v>
      </c>
      <c r="AK48" s="234"/>
      <c r="AL48" s="235"/>
      <c r="AM48" s="235"/>
      <c r="AN48" s="235"/>
      <c r="AO48" s="235"/>
      <c r="AP48" s="235"/>
      <c r="AQ48" s="235"/>
      <c r="AR48" s="235"/>
      <c r="AS48" s="141"/>
      <c r="AT48" s="141"/>
      <c r="AU48" s="142"/>
      <c r="AV48" s="235" t="s">
        <v>100</v>
      </c>
      <c r="AW48" s="253">
        <v>15</v>
      </c>
      <c r="AX48" s="253">
        <v>15</v>
      </c>
      <c r="AY48" s="253">
        <v>15</v>
      </c>
      <c r="AZ48" s="253">
        <v>15</v>
      </c>
      <c r="BA48" s="253">
        <v>15</v>
      </c>
      <c r="BB48" s="253">
        <v>15</v>
      </c>
      <c r="BC48" s="253">
        <v>10</v>
      </c>
      <c r="BD48" s="559">
        <v>100</v>
      </c>
      <c r="BE48" s="253" t="s">
        <v>96</v>
      </c>
      <c r="BF48" s="253" t="s">
        <v>97</v>
      </c>
      <c r="BG48" s="253" t="s">
        <v>97</v>
      </c>
      <c r="BH48" s="253">
        <v>50</v>
      </c>
      <c r="BI48" s="273">
        <f t="shared" si="4"/>
        <v>75</v>
      </c>
      <c r="BJ48" s="415">
        <f t="shared" si="7"/>
        <v>75</v>
      </c>
      <c r="BK48" s="253" t="s">
        <v>97</v>
      </c>
      <c r="BL48" s="253" t="s">
        <v>199</v>
      </c>
      <c r="BM48" s="561">
        <v>3</v>
      </c>
      <c r="BN48" s="561">
        <v>3</v>
      </c>
      <c r="BO48" s="233" t="s">
        <v>193</v>
      </c>
      <c r="BP48" s="238" t="s">
        <v>230</v>
      </c>
      <c r="BQ48" s="248" t="s">
        <v>2148</v>
      </c>
      <c r="BR48" s="249">
        <v>1</v>
      </c>
      <c r="BS48" s="235" t="s">
        <v>1405</v>
      </c>
      <c r="BT48" s="235" t="s">
        <v>1398</v>
      </c>
      <c r="BU48" s="250">
        <v>44927</v>
      </c>
      <c r="BV48" s="250">
        <v>45260</v>
      </c>
      <c r="BW48" s="422">
        <v>2</v>
      </c>
      <c r="BX48" s="825" t="s">
        <v>2982</v>
      </c>
      <c r="BY48" s="881" t="s">
        <v>2983</v>
      </c>
      <c r="BZ48" s="754" t="s">
        <v>2984</v>
      </c>
      <c r="CA48" s="163"/>
      <c r="CB48" s="163"/>
      <c r="CC48" s="155"/>
      <c r="CD48" s="155"/>
      <c r="CE48" s="155"/>
      <c r="CF48" s="155"/>
      <c r="CG48" s="825" t="s">
        <v>3998</v>
      </c>
      <c r="CH48" s="1110" t="s">
        <v>3999</v>
      </c>
      <c r="CI48" s="754" t="s">
        <v>4000</v>
      </c>
      <c r="CJ48" s="681" t="s">
        <v>2343</v>
      </c>
      <c r="CK48" s="141"/>
      <c r="CL48" s="1124" t="s">
        <v>2801</v>
      </c>
      <c r="CM48" s="681" t="s">
        <v>2343</v>
      </c>
      <c r="CN48" s="142"/>
      <c r="CO48" s="1124" t="s">
        <v>2801</v>
      </c>
      <c r="CP48" s="243"/>
      <c r="CQ48" s="244"/>
      <c r="CR48" s="245"/>
      <c r="CS48" s="141"/>
      <c r="CT48" s="141"/>
      <c r="CU48" s="142"/>
      <c r="CV48" s="142"/>
      <c r="CW48" s="142"/>
      <c r="CX48" s="142"/>
    </row>
    <row r="49" spans="1:102" s="246" customFormat="1" ht="222" customHeight="1">
      <c r="A49" s="226"/>
      <c r="B49" s="231">
        <v>226</v>
      </c>
      <c r="C49" s="228" t="s">
        <v>162</v>
      </c>
      <c r="D49" s="230" t="s">
        <v>32</v>
      </c>
      <c r="E49" s="230" t="s">
        <v>3101</v>
      </c>
      <c r="F49" s="231" t="s">
        <v>169</v>
      </c>
      <c r="G49" s="230" t="s">
        <v>1407</v>
      </c>
      <c r="H49" s="417" t="s">
        <v>1408</v>
      </c>
      <c r="I49" s="238" t="s">
        <v>1409</v>
      </c>
      <c r="J49" s="231" t="s">
        <v>363</v>
      </c>
      <c r="K49" s="232">
        <v>3</v>
      </c>
      <c r="L49" s="232">
        <v>4</v>
      </c>
      <c r="M49" s="233" t="s">
        <v>193</v>
      </c>
      <c r="N49" s="248" t="s">
        <v>3104</v>
      </c>
      <c r="O49" s="882" t="s">
        <v>2917</v>
      </c>
      <c r="P49" s="496" t="s">
        <v>2918</v>
      </c>
      <c r="Q49" s="236"/>
      <c r="R49" s="236" t="s">
        <v>2343</v>
      </c>
      <c r="S49" s="236" t="s">
        <v>491</v>
      </c>
      <c r="T49" s="912"/>
      <c r="U49" s="236" t="s">
        <v>2343</v>
      </c>
      <c r="V49" s="236" t="s">
        <v>491</v>
      </c>
      <c r="W49" s="758"/>
      <c r="X49" s="758"/>
      <c r="Y49" s="760"/>
      <c r="Z49" s="234" t="s">
        <v>3884</v>
      </c>
      <c r="AA49" s="496" t="s">
        <v>3882</v>
      </c>
      <c r="AB49" s="235"/>
      <c r="AC49" s="235" t="s">
        <v>2343</v>
      </c>
      <c r="AD49" s="235" t="s">
        <v>491</v>
      </c>
      <c r="AE49" s="235"/>
      <c r="AF49" s="235" t="s">
        <v>2343</v>
      </c>
      <c r="AG49" s="235" t="s">
        <v>491</v>
      </c>
      <c r="AH49" s="681" t="s">
        <v>2343</v>
      </c>
      <c r="AI49" s="141"/>
      <c r="AJ49" s="142" t="s">
        <v>2801</v>
      </c>
      <c r="AK49" s="234"/>
      <c r="AL49" s="235"/>
      <c r="AM49" s="235"/>
      <c r="AN49" s="235"/>
      <c r="AO49" s="235"/>
      <c r="AP49" s="235"/>
      <c r="AQ49" s="235"/>
      <c r="AR49" s="235"/>
      <c r="AS49" s="141"/>
      <c r="AT49" s="141"/>
      <c r="AU49" s="142"/>
      <c r="AV49" s="235" t="s">
        <v>100</v>
      </c>
      <c r="AW49" s="253">
        <v>15</v>
      </c>
      <c r="AX49" s="253">
        <v>15</v>
      </c>
      <c r="AY49" s="253">
        <v>15</v>
      </c>
      <c r="AZ49" s="253">
        <v>15</v>
      </c>
      <c r="BA49" s="253">
        <v>15</v>
      </c>
      <c r="BB49" s="253">
        <v>15</v>
      </c>
      <c r="BC49" s="253">
        <v>10</v>
      </c>
      <c r="BD49" s="559">
        <v>100</v>
      </c>
      <c r="BE49" s="253" t="s">
        <v>96</v>
      </c>
      <c r="BF49" s="253" t="s">
        <v>96</v>
      </c>
      <c r="BG49" s="253" t="s">
        <v>96</v>
      </c>
      <c r="BH49" s="253">
        <v>100</v>
      </c>
      <c r="BI49" s="273">
        <f t="shared" si="4"/>
        <v>100</v>
      </c>
      <c r="BJ49" s="415">
        <f t="shared" si="7"/>
        <v>100</v>
      </c>
      <c r="BK49" s="253" t="s">
        <v>96</v>
      </c>
      <c r="BL49" s="253" t="s">
        <v>199</v>
      </c>
      <c r="BM49" s="561">
        <v>1</v>
      </c>
      <c r="BN49" s="561">
        <v>4</v>
      </c>
      <c r="BO49" s="233" t="s">
        <v>192</v>
      </c>
      <c r="BP49" s="238" t="s">
        <v>230</v>
      </c>
      <c r="BQ49" s="428" t="s">
        <v>1414</v>
      </c>
      <c r="BR49" s="386">
        <v>1</v>
      </c>
      <c r="BS49" s="415" t="s">
        <v>1415</v>
      </c>
      <c r="BT49" s="415" t="s">
        <v>1416</v>
      </c>
      <c r="BU49" s="426">
        <v>44927</v>
      </c>
      <c r="BV49" s="426">
        <v>45260</v>
      </c>
      <c r="BW49" s="427">
        <v>1</v>
      </c>
      <c r="BX49" s="882" t="s">
        <v>2921</v>
      </c>
      <c r="BY49" s="881" t="s">
        <v>2922</v>
      </c>
      <c r="BZ49" s="897" t="s">
        <v>2923</v>
      </c>
      <c r="CA49" s="758"/>
      <c r="CB49" s="758"/>
      <c r="CC49" s="760"/>
      <c r="CD49" s="760"/>
      <c r="CE49" s="760"/>
      <c r="CF49" s="760"/>
      <c r="CG49" s="882" t="s">
        <v>3987</v>
      </c>
      <c r="CH49" s="881" t="s">
        <v>3988</v>
      </c>
      <c r="CI49" s="897" t="s">
        <v>3989</v>
      </c>
      <c r="CJ49" s="758" t="s">
        <v>3990</v>
      </c>
      <c r="CK49" s="758"/>
      <c r="CL49" s="760" t="s">
        <v>3991</v>
      </c>
      <c r="CM49" s="758" t="s">
        <v>3990</v>
      </c>
      <c r="CN49" s="758"/>
      <c r="CO49" s="760" t="s">
        <v>3992</v>
      </c>
      <c r="CP49" s="243"/>
      <c r="CQ49" s="244"/>
      <c r="CR49" s="245"/>
      <c r="CS49" s="141"/>
      <c r="CT49" s="141"/>
      <c r="CU49" s="142"/>
      <c r="CV49" s="142"/>
      <c r="CW49" s="142"/>
      <c r="CX49" s="142"/>
    </row>
    <row r="50" spans="1:102" s="246" customFormat="1" ht="222" customHeight="1">
      <c r="A50" s="226"/>
      <c r="B50" s="231">
        <v>227</v>
      </c>
      <c r="C50" s="228" t="s">
        <v>162</v>
      </c>
      <c r="D50" s="230" t="s">
        <v>32</v>
      </c>
      <c r="E50" s="230" t="s">
        <v>3102</v>
      </c>
      <c r="F50" s="231" t="s">
        <v>169</v>
      </c>
      <c r="G50" s="230" t="s">
        <v>1411</v>
      </c>
      <c r="H50" s="417" t="s">
        <v>1412</v>
      </c>
      <c r="I50" s="238" t="s">
        <v>1409</v>
      </c>
      <c r="J50" s="231" t="s">
        <v>363</v>
      </c>
      <c r="K50" s="232">
        <v>3</v>
      </c>
      <c r="L50" s="232">
        <v>4</v>
      </c>
      <c r="M50" s="233" t="s">
        <v>193</v>
      </c>
      <c r="N50" s="248" t="s">
        <v>3105</v>
      </c>
      <c r="O50" s="882" t="s">
        <v>2917</v>
      </c>
      <c r="P50" s="496" t="s">
        <v>2919</v>
      </c>
      <c r="Q50" s="236"/>
      <c r="R50" s="236" t="s">
        <v>2343</v>
      </c>
      <c r="S50" s="236" t="s">
        <v>491</v>
      </c>
      <c r="T50" s="912"/>
      <c r="U50" s="236" t="s">
        <v>2343</v>
      </c>
      <c r="V50" s="236" t="s">
        <v>491</v>
      </c>
      <c r="W50" s="758" t="s">
        <v>2343</v>
      </c>
      <c r="X50" s="758"/>
      <c r="Y50" s="760" t="s">
        <v>2801</v>
      </c>
      <c r="Z50" s="234" t="s">
        <v>3883</v>
      </c>
      <c r="AA50" s="496" t="s">
        <v>2918</v>
      </c>
      <c r="AB50" s="235"/>
      <c r="AC50" s="235" t="s">
        <v>2343</v>
      </c>
      <c r="AD50" s="235"/>
      <c r="AE50" s="235"/>
      <c r="AF50" s="235" t="s">
        <v>2343</v>
      </c>
      <c r="AG50" s="235"/>
      <c r="AH50" s="141"/>
      <c r="AI50" s="141"/>
      <c r="AJ50" s="142"/>
      <c r="AK50" s="234"/>
      <c r="AL50" s="235"/>
      <c r="AM50" s="235"/>
      <c r="AN50" s="235"/>
      <c r="AO50" s="235"/>
      <c r="AP50" s="235"/>
      <c r="AQ50" s="235"/>
      <c r="AR50" s="235"/>
      <c r="AS50" s="141"/>
      <c r="AT50" s="141"/>
      <c r="AU50" s="142"/>
      <c r="AV50" s="235" t="s">
        <v>100</v>
      </c>
      <c r="AW50" s="253">
        <v>15</v>
      </c>
      <c r="AX50" s="253">
        <v>15</v>
      </c>
      <c r="AY50" s="253">
        <v>15</v>
      </c>
      <c r="AZ50" s="253">
        <v>15</v>
      </c>
      <c r="BA50" s="253">
        <v>15</v>
      </c>
      <c r="BB50" s="253">
        <v>15</v>
      </c>
      <c r="BC50" s="253">
        <v>10</v>
      </c>
      <c r="BD50" s="559">
        <v>100</v>
      </c>
      <c r="BE50" s="253" t="s">
        <v>96</v>
      </c>
      <c r="BF50" s="253" t="s">
        <v>96</v>
      </c>
      <c r="BG50" s="253" t="s">
        <v>96</v>
      </c>
      <c r="BH50" s="253">
        <v>100</v>
      </c>
      <c r="BI50" s="273">
        <f t="shared" si="4"/>
        <v>100</v>
      </c>
      <c r="BJ50" s="415">
        <f t="shared" si="7"/>
        <v>100</v>
      </c>
      <c r="BK50" s="253" t="s">
        <v>96</v>
      </c>
      <c r="BL50" s="253" t="s">
        <v>199</v>
      </c>
      <c r="BM50" s="561">
        <v>1</v>
      </c>
      <c r="BN50" s="561">
        <v>4</v>
      </c>
      <c r="BO50" s="233" t="s">
        <v>192</v>
      </c>
      <c r="BP50" s="238" t="s">
        <v>230</v>
      </c>
      <c r="BQ50" s="428" t="s">
        <v>3115</v>
      </c>
      <c r="BR50" s="386">
        <v>0.5</v>
      </c>
      <c r="BS50" s="415" t="s">
        <v>3116</v>
      </c>
      <c r="BT50" s="415" t="s">
        <v>1416</v>
      </c>
      <c r="BU50" s="426">
        <v>44927</v>
      </c>
      <c r="BV50" s="426">
        <v>45260</v>
      </c>
      <c r="BW50" s="427">
        <v>1</v>
      </c>
      <c r="BX50" s="882" t="s">
        <v>2921</v>
      </c>
      <c r="BY50" s="881" t="s">
        <v>2924</v>
      </c>
      <c r="BZ50" s="897" t="s">
        <v>2925</v>
      </c>
      <c r="CA50" s="758" t="s">
        <v>2343</v>
      </c>
      <c r="CB50" s="758"/>
      <c r="CC50" s="760" t="s">
        <v>2801</v>
      </c>
      <c r="CD50" s="758" t="s">
        <v>2343</v>
      </c>
      <c r="CE50" s="758"/>
      <c r="CF50" s="760" t="s">
        <v>2801</v>
      </c>
      <c r="CG50" s="882" t="s">
        <v>3987</v>
      </c>
      <c r="CH50" s="881" t="s">
        <v>3993</v>
      </c>
      <c r="CI50" s="897" t="s">
        <v>3994</v>
      </c>
      <c r="CJ50" s="141"/>
      <c r="CK50" s="141"/>
      <c r="CL50" s="142"/>
      <c r="CM50" s="142"/>
      <c r="CN50" s="142"/>
      <c r="CO50" s="142"/>
      <c r="CP50" s="243"/>
      <c r="CQ50" s="244"/>
      <c r="CR50" s="245"/>
      <c r="CS50" s="141"/>
      <c r="CT50" s="141"/>
      <c r="CU50" s="142"/>
      <c r="CV50" s="142"/>
      <c r="CW50" s="142"/>
      <c r="CX50" s="142"/>
    </row>
    <row r="51" spans="1:102" s="246" customFormat="1" ht="222" customHeight="1">
      <c r="A51" s="226"/>
      <c r="B51" s="231">
        <v>227</v>
      </c>
      <c r="C51" s="228" t="s">
        <v>162</v>
      </c>
      <c r="D51" s="230" t="s">
        <v>32</v>
      </c>
      <c r="E51" s="230" t="s">
        <v>3102</v>
      </c>
      <c r="F51" s="231" t="s">
        <v>169</v>
      </c>
      <c r="G51" s="230" t="s">
        <v>1411</v>
      </c>
      <c r="H51" s="417" t="s">
        <v>1412</v>
      </c>
      <c r="I51" s="238" t="s">
        <v>1409</v>
      </c>
      <c r="J51" s="231" t="s">
        <v>363</v>
      </c>
      <c r="K51" s="232"/>
      <c r="L51" s="232"/>
      <c r="M51" s="233"/>
      <c r="N51" s="248" t="s">
        <v>229</v>
      </c>
      <c r="O51" s="882"/>
      <c r="P51" s="566"/>
      <c r="Q51" s="236"/>
      <c r="R51" s="236"/>
      <c r="S51" s="236"/>
      <c r="T51" s="912"/>
      <c r="U51" s="912"/>
      <c r="V51" s="236"/>
      <c r="W51" s="758"/>
      <c r="X51" s="758"/>
      <c r="Y51" s="760"/>
      <c r="Z51" s="234"/>
      <c r="AA51" s="235"/>
      <c r="AB51" s="235"/>
      <c r="AC51" s="235"/>
      <c r="AD51" s="235"/>
      <c r="AE51" s="235"/>
      <c r="AF51" s="235"/>
      <c r="AG51" s="235"/>
      <c r="AH51" s="141"/>
      <c r="AI51" s="141"/>
      <c r="AJ51" s="142"/>
      <c r="AK51" s="234"/>
      <c r="AL51" s="235"/>
      <c r="AM51" s="235"/>
      <c r="AN51" s="235"/>
      <c r="AO51" s="235"/>
      <c r="AP51" s="235"/>
      <c r="AQ51" s="235"/>
      <c r="AR51" s="235"/>
      <c r="AS51" s="141"/>
      <c r="AT51" s="141"/>
      <c r="AU51" s="142"/>
      <c r="AV51" s="235"/>
      <c r="AW51" s="253"/>
      <c r="AX51" s="253"/>
      <c r="AY51" s="253"/>
      <c r="AZ51" s="253"/>
      <c r="BA51" s="253"/>
      <c r="BB51" s="253"/>
      <c r="BC51" s="253"/>
      <c r="BD51" s="559">
        <v>0</v>
      </c>
      <c r="BE51" s="253"/>
      <c r="BF51" s="253"/>
      <c r="BG51" s="253"/>
      <c r="BH51" s="253"/>
      <c r="BI51" s="273">
        <f t="shared" si="4"/>
        <v>0</v>
      </c>
      <c r="BJ51" s="560"/>
      <c r="BK51" s="253"/>
      <c r="BL51" s="253"/>
      <c r="BM51" s="561"/>
      <c r="BN51" s="561"/>
      <c r="BO51" s="233"/>
      <c r="BP51" s="238" t="s">
        <v>230</v>
      </c>
      <c r="BQ51" s="428" t="s">
        <v>1417</v>
      </c>
      <c r="BR51" s="386">
        <v>0.5</v>
      </c>
      <c r="BS51" s="415" t="s">
        <v>1419</v>
      </c>
      <c r="BT51" s="415" t="s">
        <v>1416</v>
      </c>
      <c r="BU51" s="426">
        <v>44927</v>
      </c>
      <c r="BV51" s="426">
        <v>45260</v>
      </c>
      <c r="BW51" s="386">
        <v>1</v>
      </c>
      <c r="BX51" s="882" t="s">
        <v>2921</v>
      </c>
      <c r="BY51" s="881" t="s">
        <v>2926</v>
      </c>
      <c r="BZ51" s="897" t="s">
        <v>2927</v>
      </c>
      <c r="CA51" s="758" t="s">
        <v>2343</v>
      </c>
      <c r="CB51" s="758"/>
      <c r="CC51" s="760" t="s">
        <v>2801</v>
      </c>
      <c r="CD51" s="758" t="s">
        <v>2343</v>
      </c>
      <c r="CE51" s="758"/>
      <c r="CF51" s="760" t="s">
        <v>2801</v>
      </c>
      <c r="CG51" s="882" t="s">
        <v>3987</v>
      </c>
      <c r="CH51" s="881" t="s">
        <v>3995</v>
      </c>
      <c r="CI51" s="897" t="s">
        <v>3994</v>
      </c>
      <c r="CJ51" s="141"/>
      <c r="CK51" s="141"/>
      <c r="CL51" s="142"/>
      <c r="CM51" s="142"/>
      <c r="CN51" s="142"/>
      <c r="CO51" s="142"/>
      <c r="CP51" s="243"/>
      <c r="CQ51" s="244"/>
      <c r="CR51" s="245"/>
      <c r="CS51" s="141"/>
      <c r="CT51" s="141"/>
      <c r="CU51" s="142"/>
      <c r="CV51" s="142"/>
      <c r="CW51" s="142"/>
      <c r="CX51" s="142"/>
    </row>
    <row r="52" spans="1:102" s="246" customFormat="1" ht="222" customHeight="1">
      <c r="A52" s="226"/>
      <c r="B52" s="231">
        <v>228</v>
      </c>
      <c r="C52" s="228" t="s">
        <v>162</v>
      </c>
      <c r="D52" s="230" t="s">
        <v>32</v>
      </c>
      <c r="E52" s="230" t="s">
        <v>3103</v>
      </c>
      <c r="F52" s="231" t="s">
        <v>168</v>
      </c>
      <c r="G52" s="230" t="s">
        <v>1321</v>
      </c>
      <c r="H52" s="417" t="s">
        <v>1307</v>
      </c>
      <c r="I52" s="238" t="s">
        <v>1322</v>
      </c>
      <c r="J52" s="231" t="s">
        <v>363</v>
      </c>
      <c r="K52" s="232">
        <v>4</v>
      </c>
      <c r="L52" s="232">
        <v>5</v>
      </c>
      <c r="M52" s="233" t="s">
        <v>193</v>
      </c>
      <c r="N52" s="248" t="s">
        <v>3106</v>
      </c>
      <c r="O52" s="882" t="s">
        <v>2917</v>
      </c>
      <c r="P52" s="496" t="s">
        <v>2920</v>
      </c>
      <c r="Q52" s="236"/>
      <c r="R52" s="784" t="s">
        <v>2343</v>
      </c>
      <c r="S52" s="236" t="s">
        <v>491</v>
      </c>
      <c r="T52" s="912"/>
      <c r="U52" s="784" t="s">
        <v>2343</v>
      </c>
      <c r="V52" s="236" t="s">
        <v>491</v>
      </c>
      <c r="W52" s="758"/>
      <c r="X52" s="758"/>
      <c r="Y52" s="760"/>
      <c r="Z52" s="234" t="s">
        <v>3883</v>
      </c>
      <c r="AA52" s="496" t="s">
        <v>2920</v>
      </c>
      <c r="AB52" s="235"/>
      <c r="AC52" s="235" t="s">
        <v>2343</v>
      </c>
      <c r="AD52" s="235"/>
      <c r="AE52" s="235"/>
      <c r="AF52" s="235" t="s">
        <v>2343</v>
      </c>
      <c r="AG52" s="235"/>
      <c r="AH52" s="141"/>
      <c r="AI52" s="141"/>
      <c r="AJ52" s="142"/>
      <c r="AK52" s="234"/>
      <c r="AL52" s="235"/>
      <c r="AM52" s="235"/>
      <c r="AN52" s="235"/>
      <c r="AO52" s="235"/>
      <c r="AP52" s="235"/>
      <c r="AQ52" s="235"/>
      <c r="AR52" s="235"/>
      <c r="AS52" s="141"/>
      <c r="AT52" s="141"/>
      <c r="AU52" s="142"/>
      <c r="AV52" s="235" t="s">
        <v>100</v>
      </c>
      <c r="AW52" s="253">
        <v>15</v>
      </c>
      <c r="AX52" s="253">
        <v>15</v>
      </c>
      <c r="AY52" s="253">
        <v>15</v>
      </c>
      <c r="AZ52" s="253">
        <v>15</v>
      </c>
      <c r="BA52" s="253">
        <v>15</v>
      </c>
      <c r="BB52" s="253">
        <v>15</v>
      </c>
      <c r="BC52" s="253">
        <v>10</v>
      </c>
      <c r="BD52" s="559">
        <v>100</v>
      </c>
      <c r="BE52" s="253" t="s">
        <v>96</v>
      </c>
      <c r="BF52" s="253" t="s">
        <v>97</v>
      </c>
      <c r="BG52" s="253" t="s">
        <v>97</v>
      </c>
      <c r="BH52" s="253">
        <v>50</v>
      </c>
      <c r="BI52" s="273">
        <f t="shared" ref="BI52:BI60" si="9">AVERAGE(BD52,BH52)</f>
        <v>75</v>
      </c>
      <c r="BJ52" s="415">
        <f t="shared" si="7"/>
        <v>75</v>
      </c>
      <c r="BK52" s="253" t="s">
        <v>97</v>
      </c>
      <c r="BL52" s="253" t="s">
        <v>199</v>
      </c>
      <c r="BM52" s="561">
        <v>3</v>
      </c>
      <c r="BN52" s="561">
        <v>5</v>
      </c>
      <c r="BO52" s="233" t="s">
        <v>193</v>
      </c>
      <c r="BP52" s="238" t="s">
        <v>230</v>
      </c>
      <c r="BQ52" s="428" t="s">
        <v>1397</v>
      </c>
      <c r="BR52" s="386">
        <v>1</v>
      </c>
      <c r="BS52" s="415" t="s">
        <v>1311</v>
      </c>
      <c r="BT52" s="415" t="s">
        <v>1418</v>
      </c>
      <c r="BU52" s="426">
        <v>44927</v>
      </c>
      <c r="BV52" s="426">
        <v>45260</v>
      </c>
      <c r="BW52" s="273">
        <v>2</v>
      </c>
      <c r="BX52" s="825" t="s">
        <v>2928</v>
      </c>
      <c r="BY52" s="229" t="s">
        <v>2929</v>
      </c>
      <c r="BZ52" s="897" t="s">
        <v>2930</v>
      </c>
      <c r="CA52" s="758"/>
      <c r="CB52" s="758"/>
      <c r="CC52" s="760"/>
      <c r="CD52" s="760"/>
      <c r="CE52" s="760"/>
      <c r="CF52" s="760"/>
      <c r="CG52" s="825" t="s">
        <v>2928</v>
      </c>
      <c r="CH52" s="229" t="s">
        <v>2929</v>
      </c>
      <c r="CI52" s="897" t="s">
        <v>2930</v>
      </c>
      <c r="CJ52" s="141"/>
      <c r="CK52" s="141"/>
      <c r="CL52" s="142"/>
      <c r="CM52" s="142"/>
      <c r="CN52" s="142"/>
      <c r="CO52" s="142"/>
      <c r="CP52" s="243"/>
      <c r="CQ52" s="244"/>
      <c r="CR52" s="245"/>
      <c r="CS52" s="141"/>
      <c r="CT52" s="141"/>
      <c r="CU52" s="142"/>
      <c r="CV52" s="142"/>
      <c r="CW52" s="142"/>
      <c r="CX52" s="142"/>
    </row>
    <row r="53" spans="1:102" s="246" customFormat="1" ht="100" customHeight="1">
      <c r="A53" s="226"/>
      <c r="B53" s="231">
        <v>229</v>
      </c>
      <c r="C53" s="228" t="s">
        <v>165</v>
      </c>
      <c r="D53" s="428" t="s">
        <v>2011</v>
      </c>
      <c r="E53" s="230" t="s">
        <v>2163</v>
      </c>
      <c r="F53" s="227" t="s">
        <v>169</v>
      </c>
      <c r="G53" s="229" t="s">
        <v>1420</v>
      </c>
      <c r="H53" s="566" t="s">
        <v>1421</v>
      </c>
      <c r="I53" s="575" t="s">
        <v>1422</v>
      </c>
      <c r="J53" s="231" t="s">
        <v>363</v>
      </c>
      <c r="K53" s="232">
        <v>3</v>
      </c>
      <c r="L53" s="232">
        <v>5</v>
      </c>
      <c r="M53" s="233" t="s">
        <v>193</v>
      </c>
      <c r="N53" s="248" t="s">
        <v>3111</v>
      </c>
      <c r="O53" s="923" t="s">
        <v>2970</v>
      </c>
      <c r="P53" s="924" t="s">
        <v>2971</v>
      </c>
      <c r="Q53" s="784"/>
      <c r="R53" s="784" t="s">
        <v>2343</v>
      </c>
      <c r="S53" s="784" t="s">
        <v>770</v>
      </c>
      <c r="T53" s="341"/>
      <c r="U53" s="784" t="s">
        <v>2343</v>
      </c>
      <c r="V53" s="784" t="s">
        <v>770</v>
      </c>
      <c r="W53" s="163"/>
      <c r="X53" s="163"/>
      <c r="Y53" s="155"/>
      <c r="Z53" s="1106" t="s">
        <v>3887</v>
      </c>
      <c r="AA53" s="1108" t="s">
        <v>3885</v>
      </c>
      <c r="AB53" s="1107"/>
      <c r="AC53" s="1107" t="s">
        <v>2343</v>
      </c>
      <c r="AD53" s="1107" t="s">
        <v>491</v>
      </c>
      <c r="AE53" s="763"/>
      <c r="AF53" s="763" t="s">
        <v>2343</v>
      </c>
      <c r="AG53" s="235" t="s">
        <v>491</v>
      </c>
      <c r="AH53" s="141"/>
      <c r="AI53" s="141"/>
      <c r="AJ53" s="142"/>
      <c r="AK53" s="234"/>
      <c r="AL53" s="235"/>
      <c r="AM53" s="235"/>
      <c r="AN53" s="235"/>
      <c r="AO53" s="235"/>
      <c r="AP53" s="235"/>
      <c r="AQ53" s="235"/>
      <c r="AR53" s="235"/>
      <c r="AS53" s="141"/>
      <c r="AT53" s="141"/>
      <c r="AU53" s="142"/>
      <c r="AV53" s="236" t="s">
        <v>100</v>
      </c>
      <c r="AW53" s="536">
        <v>15</v>
      </c>
      <c r="AX53" s="536">
        <v>15</v>
      </c>
      <c r="AY53" s="536">
        <v>15</v>
      </c>
      <c r="AZ53" s="536">
        <v>15</v>
      </c>
      <c r="BA53" s="536">
        <v>15</v>
      </c>
      <c r="BB53" s="536">
        <v>15</v>
      </c>
      <c r="BC53" s="536">
        <v>10</v>
      </c>
      <c r="BD53" s="425">
        <f>SUBTOTAL(9,AW53:BC53)</f>
        <v>100</v>
      </c>
      <c r="BE53" s="536" t="s">
        <v>96</v>
      </c>
      <c r="BF53" s="536" t="s">
        <v>97</v>
      </c>
      <c r="BG53" s="536" t="s">
        <v>97</v>
      </c>
      <c r="BH53" s="536">
        <v>50</v>
      </c>
      <c r="BI53" s="273">
        <f t="shared" si="9"/>
        <v>75</v>
      </c>
      <c r="BJ53" s="415">
        <f t="shared" si="7"/>
        <v>75</v>
      </c>
      <c r="BK53" s="536" t="s">
        <v>97</v>
      </c>
      <c r="BL53" s="536" t="s">
        <v>199</v>
      </c>
      <c r="BM53" s="561">
        <v>2</v>
      </c>
      <c r="BN53" s="561">
        <v>5</v>
      </c>
      <c r="BO53" s="233" t="s">
        <v>193</v>
      </c>
      <c r="BP53" s="238" t="s">
        <v>230</v>
      </c>
      <c r="BQ53" s="428" t="s">
        <v>1423</v>
      </c>
      <c r="BR53" s="386">
        <v>1</v>
      </c>
      <c r="BS53" s="415" t="s">
        <v>1424</v>
      </c>
      <c r="BT53" s="415" t="s">
        <v>1425</v>
      </c>
      <c r="BU53" s="416">
        <v>44927</v>
      </c>
      <c r="BV53" s="418">
        <v>45260</v>
      </c>
      <c r="BW53" s="386">
        <v>1</v>
      </c>
      <c r="BX53" s="898" t="s">
        <v>2973</v>
      </c>
      <c r="BY53" s="280" t="s">
        <v>4178</v>
      </c>
      <c r="BZ53" s="873" t="s">
        <v>4179</v>
      </c>
      <c r="CA53" s="163"/>
      <c r="CB53" s="163"/>
      <c r="CC53" s="155"/>
      <c r="CD53" s="155"/>
      <c r="CE53" s="155"/>
      <c r="CF53" s="155"/>
      <c r="CG53" s="1121" t="s">
        <v>3982</v>
      </c>
      <c r="CH53" s="1122" t="s">
        <v>3983</v>
      </c>
      <c r="CI53" s="1123">
        <v>0.33</v>
      </c>
      <c r="CJ53" s="141"/>
      <c r="CK53" s="141"/>
      <c r="CL53" s="142"/>
      <c r="CM53" s="142"/>
      <c r="CN53" s="142"/>
      <c r="CO53" s="142"/>
      <c r="CP53" s="243"/>
      <c r="CQ53" s="244"/>
      <c r="CR53" s="245"/>
      <c r="CS53" s="141"/>
      <c r="CT53" s="141"/>
      <c r="CU53" s="142"/>
      <c r="CV53" s="142"/>
      <c r="CW53" s="142"/>
      <c r="CX53" s="142"/>
    </row>
    <row r="54" spans="1:102" s="246" customFormat="1" ht="153" customHeight="1">
      <c r="A54" s="226"/>
      <c r="B54" s="231">
        <v>230</v>
      </c>
      <c r="C54" s="228" t="s">
        <v>165</v>
      </c>
      <c r="D54" s="428" t="s">
        <v>2011</v>
      </c>
      <c r="E54" s="230" t="s">
        <v>2164</v>
      </c>
      <c r="F54" s="227" t="s">
        <v>167</v>
      </c>
      <c r="G54" s="229" t="s">
        <v>1321</v>
      </c>
      <c r="H54" s="566" t="s">
        <v>1307</v>
      </c>
      <c r="I54" s="575" t="s">
        <v>1322</v>
      </c>
      <c r="J54" s="231" t="s">
        <v>120</v>
      </c>
      <c r="K54" s="232">
        <v>4</v>
      </c>
      <c r="L54" s="232">
        <v>5</v>
      </c>
      <c r="M54" s="233" t="s">
        <v>193</v>
      </c>
      <c r="N54" s="248" t="s">
        <v>3110</v>
      </c>
      <c r="O54" s="923" t="s">
        <v>2970</v>
      </c>
      <c r="P54" s="784" t="s">
        <v>2972</v>
      </c>
      <c r="Q54" s="784"/>
      <c r="R54" s="784" t="s">
        <v>2343</v>
      </c>
      <c r="S54" s="784" t="s">
        <v>770</v>
      </c>
      <c r="T54" s="341"/>
      <c r="U54" s="784" t="s">
        <v>2343</v>
      </c>
      <c r="V54" s="784" t="s">
        <v>770</v>
      </c>
      <c r="W54" s="163"/>
      <c r="X54" s="163"/>
      <c r="Y54" s="155"/>
      <c r="Z54" s="1106" t="s">
        <v>3888</v>
      </c>
      <c r="AA54" s="1108" t="s">
        <v>3886</v>
      </c>
      <c r="AB54" s="1107"/>
      <c r="AC54" s="1107" t="s">
        <v>2343</v>
      </c>
      <c r="AD54" s="1107" t="s">
        <v>491</v>
      </c>
      <c r="AE54" s="763"/>
      <c r="AF54" s="763" t="s">
        <v>2343</v>
      </c>
      <c r="AG54" s="235" t="s">
        <v>491</v>
      </c>
      <c r="AH54" s="141"/>
      <c r="AI54" s="141"/>
      <c r="AJ54" s="142"/>
      <c r="AK54" s="234"/>
      <c r="AL54" s="235"/>
      <c r="AM54" s="235"/>
      <c r="AN54" s="235"/>
      <c r="AO54" s="235"/>
      <c r="AP54" s="235"/>
      <c r="AQ54" s="235"/>
      <c r="AR54" s="235"/>
      <c r="AS54" s="141"/>
      <c r="AT54" s="141"/>
      <c r="AU54" s="142"/>
      <c r="AV54" s="236" t="s">
        <v>100</v>
      </c>
      <c r="AW54" s="536">
        <v>15</v>
      </c>
      <c r="AX54" s="536">
        <v>15</v>
      </c>
      <c r="AY54" s="536">
        <v>15</v>
      </c>
      <c r="AZ54" s="536">
        <v>15</v>
      </c>
      <c r="BA54" s="536">
        <v>15</v>
      </c>
      <c r="BB54" s="536">
        <v>15</v>
      </c>
      <c r="BC54" s="536">
        <v>10</v>
      </c>
      <c r="BD54" s="425">
        <v>100</v>
      </c>
      <c r="BE54" s="536" t="s">
        <v>96</v>
      </c>
      <c r="BF54" s="536" t="s">
        <v>97</v>
      </c>
      <c r="BG54" s="536" t="s">
        <v>97</v>
      </c>
      <c r="BH54" s="536">
        <v>50</v>
      </c>
      <c r="BI54" s="273">
        <f t="shared" si="9"/>
        <v>75</v>
      </c>
      <c r="BJ54" s="415">
        <f t="shared" si="7"/>
        <v>75</v>
      </c>
      <c r="BK54" s="536" t="s">
        <v>97</v>
      </c>
      <c r="BL54" s="536" t="s">
        <v>199</v>
      </c>
      <c r="BM54" s="561">
        <v>2</v>
      </c>
      <c r="BN54" s="561">
        <v>5</v>
      </c>
      <c r="BO54" s="233" t="s">
        <v>193</v>
      </c>
      <c r="BP54" s="238" t="s">
        <v>230</v>
      </c>
      <c r="BQ54" s="428" t="s">
        <v>1426</v>
      </c>
      <c r="BR54" s="386">
        <v>1</v>
      </c>
      <c r="BS54" s="415" t="s">
        <v>1427</v>
      </c>
      <c r="BT54" s="415" t="s">
        <v>1428</v>
      </c>
      <c r="BU54" s="416">
        <v>44927</v>
      </c>
      <c r="BV54" s="418">
        <v>45260</v>
      </c>
      <c r="BW54" s="273">
        <v>3</v>
      </c>
      <c r="BX54" s="898" t="s">
        <v>2974</v>
      </c>
      <c r="BY54" s="298" t="s">
        <v>2976</v>
      </c>
      <c r="BZ54" s="900" t="s">
        <v>2975</v>
      </c>
      <c r="CA54" s="163"/>
      <c r="CB54" s="163"/>
      <c r="CC54" s="155"/>
      <c r="CD54" s="155"/>
      <c r="CE54" s="155"/>
      <c r="CF54" s="155"/>
      <c r="CG54" s="1005" t="s">
        <v>3984</v>
      </c>
      <c r="CH54" s="763" t="s">
        <v>3985</v>
      </c>
      <c r="CI54" s="763" t="s">
        <v>3986</v>
      </c>
      <c r="CJ54" s="141"/>
      <c r="CK54" s="141"/>
      <c r="CL54" s="142"/>
      <c r="CM54" s="142"/>
      <c r="CN54" s="142"/>
      <c r="CO54" s="142"/>
      <c r="CP54" s="243"/>
      <c r="CQ54" s="244"/>
      <c r="CR54" s="245"/>
      <c r="CS54" s="141"/>
      <c r="CT54" s="141"/>
      <c r="CU54" s="142"/>
      <c r="CV54" s="142"/>
      <c r="CW54" s="142"/>
      <c r="CX54" s="142"/>
    </row>
    <row r="55" spans="1:102" s="246" customFormat="1" ht="100" customHeight="1">
      <c r="A55" s="226"/>
      <c r="B55" s="231">
        <v>231</v>
      </c>
      <c r="C55" s="228" t="s">
        <v>163</v>
      </c>
      <c r="D55" s="428" t="s">
        <v>1431</v>
      </c>
      <c r="E55" s="229" t="s">
        <v>1429</v>
      </c>
      <c r="F55" s="227" t="s">
        <v>169</v>
      </c>
      <c r="G55" s="229" t="s">
        <v>1432</v>
      </c>
      <c r="H55" s="566" t="s">
        <v>1433</v>
      </c>
      <c r="I55" s="237" t="s">
        <v>1434</v>
      </c>
      <c r="J55" s="231" t="s">
        <v>363</v>
      </c>
      <c r="K55" s="232">
        <v>4</v>
      </c>
      <c r="L55" s="232">
        <v>4</v>
      </c>
      <c r="M55" s="233" t="s">
        <v>193</v>
      </c>
      <c r="N55" s="366" t="s">
        <v>3168</v>
      </c>
      <c r="O55" s="758" t="s">
        <v>3044</v>
      </c>
      <c r="P55" s="760" t="s">
        <v>2991</v>
      </c>
      <c r="Q55" s="228" t="s">
        <v>2992</v>
      </c>
      <c r="R55" s="228" t="s">
        <v>2835</v>
      </c>
      <c r="S55" s="925" t="s">
        <v>2993</v>
      </c>
      <c r="T55" s="228" t="s">
        <v>2994</v>
      </c>
      <c r="U55" s="228" t="s">
        <v>2838</v>
      </c>
      <c r="V55" s="228" t="s">
        <v>2995</v>
      </c>
      <c r="W55" s="163"/>
      <c r="X55" s="163"/>
      <c r="Y55" s="155"/>
      <c r="Z55" s="234" t="s">
        <v>3742</v>
      </c>
      <c r="AA55" s="1109" t="s">
        <v>3889</v>
      </c>
      <c r="AB55" s="235" t="s">
        <v>3890</v>
      </c>
      <c r="AC55" s="235" t="s">
        <v>3891</v>
      </c>
      <c r="AD55" s="417" t="s">
        <v>3901</v>
      </c>
      <c r="AE55" s="235"/>
      <c r="AF55" s="235" t="s">
        <v>3892</v>
      </c>
      <c r="AG55" s="417" t="s">
        <v>3893</v>
      </c>
      <c r="AH55" s="141"/>
      <c r="AI55" s="141"/>
      <c r="AJ55" s="142"/>
      <c r="AK55" s="234"/>
      <c r="AL55" s="235"/>
      <c r="AM55" s="235"/>
      <c r="AN55" s="235"/>
      <c r="AO55" s="235"/>
      <c r="AP55" s="235"/>
      <c r="AQ55" s="235"/>
      <c r="AR55" s="235"/>
      <c r="AS55" s="141"/>
      <c r="AT55" s="141"/>
      <c r="AU55" s="142"/>
      <c r="AV55" s="236" t="s">
        <v>100</v>
      </c>
      <c r="AW55" s="536">
        <v>15</v>
      </c>
      <c r="AX55" s="536">
        <v>15</v>
      </c>
      <c r="AY55" s="536">
        <v>15</v>
      </c>
      <c r="AZ55" s="536">
        <v>15</v>
      </c>
      <c r="BA55" s="536">
        <v>15</v>
      </c>
      <c r="BB55" s="536">
        <v>0</v>
      </c>
      <c r="BC55" s="536">
        <v>10</v>
      </c>
      <c r="BD55" s="425">
        <v>85</v>
      </c>
      <c r="BE55" s="536" t="s">
        <v>98</v>
      </c>
      <c r="BF55" s="536" t="s">
        <v>96</v>
      </c>
      <c r="BG55" s="536" t="s">
        <v>98</v>
      </c>
      <c r="BH55" s="536">
        <v>0</v>
      </c>
      <c r="BI55" s="273">
        <f t="shared" si="9"/>
        <v>42.5</v>
      </c>
      <c r="BJ55" s="415">
        <f>AVERAGE(BI55:BI56)</f>
        <v>57.5</v>
      </c>
      <c r="BK55" s="536" t="s">
        <v>97</v>
      </c>
      <c r="BL55" s="536" t="s">
        <v>199</v>
      </c>
      <c r="BM55" s="561">
        <v>1</v>
      </c>
      <c r="BN55" s="561">
        <v>5</v>
      </c>
      <c r="BO55" s="233" t="s">
        <v>193</v>
      </c>
      <c r="BP55" s="238" t="s">
        <v>230</v>
      </c>
      <c r="BQ55" s="428" t="s">
        <v>1965</v>
      </c>
      <c r="BR55" s="427">
        <v>0.5</v>
      </c>
      <c r="BS55" s="415" t="s">
        <v>1223</v>
      </c>
      <c r="BT55" s="415" t="s">
        <v>1224</v>
      </c>
      <c r="BU55" s="418">
        <v>44927</v>
      </c>
      <c r="BV55" s="418">
        <v>45260</v>
      </c>
      <c r="BW55" s="273">
        <v>2</v>
      </c>
      <c r="BX55" s="825" t="s">
        <v>3004</v>
      </c>
      <c r="BY55" s="901" t="s">
        <v>3005</v>
      </c>
      <c r="BZ55" s="754" t="s">
        <v>3007</v>
      </c>
      <c r="CA55" s="163"/>
      <c r="CB55" s="163"/>
      <c r="CC55" s="155"/>
      <c r="CD55" s="155"/>
      <c r="CE55" s="155"/>
      <c r="CF55" s="155"/>
      <c r="CG55" s="241" t="s">
        <v>3975</v>
      </c>
      <c r="CH55" s="841" t="s">
        <v>3979</v>
      </c>
      <c r="CI55" s="964" t="s">
        <v>3980</v>
      </c>
      <c r="CJ55" s="141"/>
      <c r="CK55" s="141"/>
      <c r="CL55" s="142"/>
      <c r="CM55" s="142"/>
      <c r="CN55" s="142"/>
      <c r="CO55" s="142"/>
      <c r="CP55" s="243"/>
      <c r="CQ55" s="244"/>
      <c r="CR55" s="245"/>
      <c r="CS55" s="141"/>
      <c r="CT55" s="141"/>
      <c r="CU55" s="142"/>
      <c r="CV55" s="142"/>
      <c r="CW55" s="142"/>
      <c r="CX55" s="142"/>
    </row>
    <row r="56" spans="1:102" s="246" customFormat="1" ht="100" customHeight="1">
      <c r="A56" s="226"/>
      <c r="B56" s="231">
        <v>231</v>
      </c>
      <c r="C56" s="228" t="s">
        <v>163</v>
      </c>
      <c r="D56" s="428" t="s">
        <v>1431</v>
      </c>
      <c r="E56" s="229" t="s">
        <v>1430</v>
      </c>
      <c r="F56" s="227" t="s">
        <v>169</v>
      </c>
      <c r="G56" s="229" t="s">
        <v>1432</v>
      </c>
      <c r="H56" s="566" t="s">
        <v>1435</v>
      </c>
      <c r="I56" s="237" t="s">
        <v>1220</v>
      </c>
      <c r="J56" s="231" t="s">
        <v>363</v>
      </c>
      <c r="K56" s="232"/>
      <c r="L56" s="232"/>
      <c r="M56" s="233"/>
      <c r="N56" s="366" t="s">
        <v>3169</v>
      </c>
      <c r="O56" s="758" t="s">
        <v>3044</v>
      </c>
      <c r="P56" s="760" t="s">
        <v>2996</v>
      </c>
      <c r="Q56" s="228" t="s">
        <v>2842</v>
      </c>
      <c r="R56" s="228" t="s">
        <v>2838</v>
      </c>
      <c r="S56" s="925" t="s">
        <v>2997</v>
      </c>
      <c r="T56" s="228" t="s">
        <v>2998</v>
      </c>
      <c r="U56" s="228" t="s">
        <v>2845</v>
      </c>
      <c r="V56" s="228" t="s">
        <v>2999</v>
      </c>
      <c r="W56" s="163"/>
      <c r="X56" s="163"/>
      <c r="Y56" s="155"/>
      <c r="Z56" s="234" t="s">
        <v>3742</v>
      </c>
      <c r="AA56" s="1109" t="s">
        <v>3900</v>
      </c>
      <c r="AB56" s="235" t="s">
        <v>2381</v>
      </c>
      <c r="AC56" s="235" t="s">
        <v>3894</v>
      </c>
      <c r="AD56" s="417" t="s">
        <v>3895</v>
      </c>
      <c r="AE56" s="235"/>
      <c r="AF56" s="235" t="s">
        <v>3896</v>
      </c>
      <c r="AG56" s="417" t="s">
        <v>3897</v>
      </c>
      <c r="AH56" s="141"/>
      <c r="AI56" s="141"/>
      <c r="AJ56" s="142"/>
      <c r="AK56" s="234"/>
      <c r="AL56" s="235"/>
      <c r="AM56" s="235"/>
      <c r="AN56" s="235"/>
      <c r="AO56" s="235"/>
      <c r="AP56" s="235"/>
      <c r="AQ56" s="235"/>
      <c r="AR56" s="235"/>
      <c r="AS56" s="141"/>
      <c r="AT56" s="141"/>
      <c r="AU56" s="142"/>
      <c r="AV56" s="236" t="s">
        <v>100</v>
      </c>
      <c r="AW56" s="536">
        <v>15</v>
      </c>
      <c r="AX56" s="536">
        <v>15</v>
      </c>
      <c r="AY56" s="536">
        <v>15</v>
      </c>
      <c r="AZ56" s="536">
        <v>10</v>
      </c>
      <c r="BA56" s="536">
        <v>15</v>
      </c>
      <c r="BB56" s="536">
        <v>15</v>
      </c>
      <c r="BC56" s="536">
        <v>10</v>
      </c>
      <c r="BD56" s="425">
        <v>95</v>
      </c>
      <c r="BE56" s="536" t="s">
        <v>97</v>
      </c>
      <c r="BF56" s="536" t="s">
        <v>96</v>
      </c>
      <c r="BG56" s="536" t="s">
        <v>97</v>
      </c>
      <c r="BH56" s="536">
        <v>50</v>
      </c>
      <c r="BI56" s="273">
        <f t="shared" si="9"/>
        <v>72.5</v>
      </c>
      <c r="BJ56" s="415"/>
      <c r="BK56" s="536"/>
      <c r="BL56" s="536"/>
      <c r="BM56" s="561"/>
      <c r="BN56" s="561"/>
      <c r="BO56" s="233"/>
      <c r="BP56" s="238" t="s">
        <v>230</v>
      </c>
      <c r="BQ56" s="428" t="s">
        <v>1225</v>
      </c>
      <c r="BR56" s="427">
        <v>0.5</v>
      </c>
      <c r="BS56" s="415" t="s">
        <v>1436</v>
      </c>
      <c r="BT56" s="415" t="s">
        <v>1224</v>
      </c>
      <c r="BU56" s="418">
        <v>44927</v>
      </c>
      <c r="BV56" s="418">
        <v>45260</v>
      </c>
      <c r="BW56" s="427">
        <v>1</v>
      </c>
      <c r="BX56" s="825" t="s">
        <v>3004</v>
      </c>
      <c r="BY56" s="760" t="s">
        <v>3006</v>
      </c>
      <c r="BZ56" s="754" t="s">
        <v>3007</v>
      </c>
      <c r="CA56" s="163"/>
      <c r="CB56" s="163"/>
      <c r="CC56" s="155"/>
      <c r="CD56" s="155"/>
      <c r="CE56" s="155"/>
      <c r="CF56" s="155"/>
      <c r="CG56" s="241" t="s">
        <v>3975</v>
      </c>
      <c r="CH56" s="756" t="s">
        <v>3976</v>
      </c>
      <c r="CI56" s="964" t="s">
        <v>3980</v>
      </c>
      <c r="CJ56" s="141"/>
      <c r="CK56" s="141"/>
      <c r="CL56" s="142"/>
      <c r="CM56" s="142"/>
      <c r="CN56" s="142"/>
      <c r="CO56" s="142"/>
      <c r="CP56" s="243"/>
      <c r="CQ56" s="244"/>
      <c r="CR56" s="245"/>
      <c r="CS56" s="141"/>
      <c r="CT56" s="141"/>
      <c r="CU56" s="142"/>
      <c r="CV56" s="142"/>
      <c r="CW56" s="142"/>
      <c r="CX56" s="142"/>
    </row>
    <row r="57" spans="1:102" s="246" customFormat="1" ht="100" customHeight="1">
      <c r="A57" s="226"/>
      <c r="B57" s="231">
        <v>232</v>
      </c>
      <c r="C57" s="228" t="s">
        <v>163</v>
      </c>
      <c r="D57" s="428" t="s">
        <v>1431</v>
      </c>
      <c r="E57" s="229" t="s">
        <v>3167</v>
      </c>
      <c r="F57" s="227" t="s">
        <v>167</v>
      </c>
      <c r="G57" s="229" t="s">
        <v>1321</v>
      </c>
      <c r="H57" s="566" t="s">
        <v>1307</v>
      </c>
      <c r="I57" s="237" t="s">
        <v>1322</v>
      </c>
      <c r="J57" s="231" t="s">
        <v>363</v>
      </c>
      <c r="K57" s="232">
        <v>4</v>
      </c>
      <c r="L57" s="232">
        <v>5</v>
      </c>
      <c r="M57" s="233" t="s">
        <v>193</v>
      </c>
      <c r="N57" s="937" t="s">
        <v>3170</v>
      </c>
      <c r="O57" s="882" t="s">
        <v>2847</v>
      </c>
      <c r="P57" s="566" t="s">
        <v>3000</v>
      </c>
      <c r="Q57" s="236"/>
      <c r="R57" s="236" t="s">
        <v>2849</v>
      </c>
      <c r="S57" s="566" t="s">
        <v>3001</v>
      </c>
      <c r="T57" s="912"/>
      <c r="U57" s="236" t="s">
        <v>3002</v>
      </c>
      <c r="V57" s="236" t="s">
        <v>3003</v>
      </c>
      <c r="W57" s="163"/>
      <c r="X57" s="163"/>
      <c r="Y57" s="155"/>
      <c r="Z57" s="234" t="s">
        <v>3898</v>
      </c>
      <c r="AA57" s="417" t="s">
        <v>3899</v>
      </c>
      <c r="AB57" s="235"/>
      <c r="AC57" s="235" t="s">
        <v>3747</v>
      </c>
      <c r="AD57" s="417" t="s">
        <v>3001</v>
      </c>
      <c r="AE57" s="235"/>
      <c r="AF57" s="235" t="s">
        <v>3747</v>
      </c>
      <c r="AG57" s="235" t="s">
        <v>3003</v>
      </c>
      <c r="AH57" s="141"/>
      <c r="AI57" s="141"/>
      <c r="AJ57" s="142"/>
      <c r="AK57" s="234"/>
      <c r="AL57" s="235"/>
      <c r="AM57" s="235"/>
      <c r="AN57" s="235"/>
      <c r="AO57" s="235"/>
      <c r="AP57" s="235"/>
      <c r="AQ57" s="235"/>
      <c r="AR57" s="235"/>
      <c r="AS57" s="141"/>
      <c r="AT57" s="141"/>
      <c r="AU57" s="142"/>
      <c r="AV57" s="236" t="s">
        <v>100</v>
      </c>
      <c r="AW57" s="536">
        <v>15</v>
      </c>
      <c r="AX57" s="536">
        <v>15</v>
      </c>
      <c r="AY57" s="536">
        <v>15</v>
      </c>
      <c r="AZ57" s="536">
        <v>15</v>
      </c>
      <c r="BA57" s="536">
        <v>15</v>
      </c>
      <c r="BB57" s="536">
        <v>15</v>
      </c>
      <c r="BC57" s="536">
        <v>10</v>
      </c>
      <c r="BD57" s="425">
        <v>100</v>
      </c>
      <c r="BE57" s="536" t="s">
        <v>96</v>
      </c>
      <c r="BF57" s="536" t="s">
        <v>97</v>
      </c>
      <c r="BG57" s="536" t="s">
        <v>96</v>
      </c>
      <c r="BH57" s="536">
        <v>50</v>
      </c>
      <c r="BI57" s="273">
        <f t="shared" si="9"/>
        <v>75</v>
      </c>
      <c r="BJ57" s="415">
        <f t="shared" si="7"/>
        <v>75</v>
      </c>
      <c r="BK57" s="536" t="s">
        <v>97</v>
      </c>
      <c r="BL57" s="536" t="s">
        <v>199</v>
      </c>
      <c r="BM57" s="561">
        <v>3</v>
      </c>
      <c r="BN57" s="561">
        <v>5</v>
      </c>
      <c r="BO57" s="233" t="s">
        <v>193</v>
      </c>
      <c r="BP57" s="238" t="s">
        <v>230</v>
      </c>
      <c r="BQ57" s="428" t="s">
        <v>1966</v>
      </c>
      <c r="BR57" s="386">
        <v>1</v>
      </c>
      <c r="BS57" s="415" t="s">
        <v>1311</v>
      </c>
      <c r="BT57" s="415" t="s">
        <v>1437</v>
      </c>
      <c r="BU57" s="418">
        <v>44927</v>
      </c>
      <c r="BV57" s="418">
        <v>45260</v>
      </c>
      <c r="BW57" s="273">
        <v>2</v>
      </c>
      <c r="BX57" s="825" t="s">
        <v>3004</v>
      </c>
      <c r="BY57" s="902" t="s">
        <v>3009</v>
      </c>
      <c r="BZ57" s="754" t="s">
        <v>3008</v>
      </c>
      <c r="CA57" s="163"/>
      <c r="CB57" s="163"/>
      <c r="CC57" s="155"/>
      <c r="CD57" s="155"/>
      <c r="CE57" s="155"/>
      <c r="CF57" s="155"/>
      <c r="CG57" s="241" t="s">
        <v>3977</v>
      </c>
      <c r="CH57" s="1120" t="s">
        <v>3978</v>
      </c>
      <c r="CI57" s="964" t="s">
        <v>3981</v>
      </c>
      <c r="CJ57" s="141"/>
      <c r="CK57" s="141"/>
      <c r="CL57" s="142"/>
      <c r="CM57" s="142"/>
      <c r="CN57" s="142"/>
      <c r="CO57" s="142"/>
      <c r="CP57" s="243"/>
      <c r="CQ57" s="244"/>
      <c r="CR57" s="245"/>
      <c r="CS57" s="141"/>
      <c r="CT57" s="141"/>
      <c r="CU57" s="142"/>
      <c r="CV57" s="142"/>
      <c r="CW57" s="142"/>
      <c r="CX57" s="142"/>
    </row>
    <row r="58" spans="1:102" s="246" customFormat="1" ht="100" customHeight="1">
      <c r="A58" s="226"/>
      <c r="B58" s="231">
        <v>233</v>
      </c>
      <c r="C58" s="228" t="s">
        <v>157</v>
      </c>
      <c r="D58" s="428" t="s">
        <v>1438</v>
      </c>
      <c r="E58" s="948" t="s">
        <v>3197</v>
      </c>
      <c r="F58" s="227" t="s">
        <v>167</v>
      </c>
      <c r="G58" s="948" t="s">
        <v>3198</v>
      </c>
      <c r="H58" s="236" t="s">
        <v>1439</v>
      </c>
      <c r="I58" s="237" t="s">
        <v>1440</v>
      </c>
      <c r="J58" s="231" t="s">
        <v>363</v>
      </c>
      <c r="K58" s="232">
        <v>1</v>
      </c>
      <c r="L58" s="232">
        <v>5</v>
      </c>
      <c r="M58" s="233" t="s">
        <v>193</v>
      </c>
      <c r="N58" s="739" t="s">
        <v>3199</v>
      </c>
      <c r="O58" s="882" t="s">
        <v>2985</v>
      </c>
      <c r="P58" s="566" t="s">
        <v>2988</v>
      </c>
      <c r="Q58" s="236"/>
      <c r="R58" s="236" t="s">
        <v>2343</v>
      </c>
      <c r="S58" s="236" t="s">
        <v>770</v>
      </c>
      <c r="T58" s="912"/>
      <c r="U58" s="236" t="s">
        <v>2343</v>
      </c>
      <c r="V58" s="236" t="s">
        <v>770</v>
      </c>
      <c r="W58" s="758" t="s">
        <v>2343</v>
      </c>
      <c r="X58" s="758"/>
      <c r="Y58" s="760" t="s">
        <v>2708</v>
      </c>
      <c r="Z58" s="234" t="s">
        <v>3902</v>
      </c>
      <c r="AA58" s="417" t="s">
        <v>3904</v>
      </c>
      <c r="AB58" s="235"/>
      <c r="AC58" s="235" t="s">
        <v>2343</v>
      </c>
      <c r="AD58" s="235" t="s">
        <v>491</v>
      </c>
      <c r="AE58" s="235"/>
      <c r="AF58" s="235" t="s">
        <v>2343</v>
      </c>
      <c r="AG58" s="235" t="s">
        <v>491</v>
      </c>
      <c r="AH58" s="141"/>
      <c r="AI58" s="141"/>
      <c r="AJ58" s="142"/>
      <c r="AK58" s="234"/>
      <c r="AL58" s="235"/>
      <c r="AM58" s="235"/>
      <c r="AN58" s="235"/>
      <c r="AO58" s="235"/>
      <c r="AP58" s="235"/>
      <c r="AQ58" s="235"/>
      <c r="AR58" s="235"/>
      <c r="AS58" s="141"/>
      <c r="AT58" s="141"/>
      <c r="AU58" s="142"/>
      <c r="AV58" s="236" t="s">
        <v>100</v>
      </c>
      <c r="AW58" s="536">
        <v>15</v>
      </c>
      <c r="AX58" s="536">
        <v>15</v>
      </c>
      <c r="AY58" s="536">
        <v>15</v>
      </c>
      <c r="AZ58" s="536">
        <v>15</v>
      </c>
      <c r="BA58" s="536">
        <v>15</v>
      </c>
      <c r="BB58" s="536">
        <v>15</v>
      </c>
      <c r="BC58" s="536">
        <v>10</v>
      </c>
      <c r="BD58" s="425">
        <v>100</v>
      </c>
      <c r="BE58" s="536" t="s">
        <v>96</v>
      </c>
      <c r="BF58" s="536" t="s">
        <v>96</v>
      </c>
      <c r="BG58" s="536" t="s">
        <v>96</v>
      </c>
      <c r="BH58" s="536">
        <v>100</v>
      </c>
      <c r="BI58" s="273">
        <f t="shared" si="9"/>
        <v>100</v>
      </c>
      <c r="BJ58" s="415">
        <f t="shared" si="7"/>
        <v>100</v>
      </c>
      <c r="BK58" s="536" t="s">
        <v>96</v>
      </c>
      <c r="BL58" s="536" t="s">
        <v>199</v>
      </c>
      <c r="BM58" s="947">
        <v>1</v>
      </c>
      <c r="BN58" s="561">
        <v>5</v>
      </c>
      <c r="BO58" s="233" t="s">
        <v>193</v>
      </c>
      <c r="BP58" s="238" t="s">
        <v>230</v>
      </c>
      <c r="BQ58" s="739" t="s">
        <v>3200</v>
      </c>
      <c r="BR58" s="949">
        <v>1</v>
      </c>
      <c r="BS58" s="738" t="s">
        <v>3201</v>
      </c>
      <c r="BT58" s="235" t="s">
        <v>1242</v>
      </c>
      <c r="BU58" s="250">
        <v>44927</v>
      </c>
      <c r="BV58" s="250">
        <v>45260</v>
      </c>
      <c r="BW58" s="422">
        <v>4</v>
      </c>
      <c r="BX58" s="903" t="s">
        <v>2990</v>
      </c>
      <c r="BY58" s="383" t="s">
        <v>2986</v>
      </c>
      <c r="BZ58" s="862">
        <v>0.33</v>
      </c>
      <c r="CA58" s="758" t="s">
        <v>2343</v>
      </c>
      <c r="CB58" s="758"/>
      <c r="CC58" s="760" t="s">
        <v>2708</v>
      </c>
      <c r="CD58" s="789" t="s">
        <v>2343</v>
      </c>
      <c r="CE58" s="760"/>
      <c r="CF58" s="760" t="s">
        <v>2708</v>
      </c>
      <c r="CG58" s="241" t="s">
        <v>3971</v>
      </c>
      <c r="CH58" s="230" t="s">
        <v>3973</v>
      </c>
      <c r="CI58" s="964" t="s">
        <v>3970</v>
      </c>
      <c r="CJ58" s="141"/>
      <c r="CK58" s="141"/>
      <c r="CL58" s="142"/>
      <c r="CM58" s="142"/>
      <c r="CN58" s="142"/>
      <c r="CO58" s="142"/>
      <c r="CP58" s="243"/>
      <c r="CQ58" s="244"/>
      <c r="CR58" s="245"/>
      <c r="CS58" s="141"/>
      <c r="CT58" s="141"/>
      <c r="CU58" s="142"/>
      <c r="CV58" s="142"/>
      <c r="CW58" s="142"/>
      <c r="CX58" s="142"/>
    </row>
    <row r="59" spans="1:102" s="246" customFormat="1" ht="100" customHeight="1">
      <c r="A59" s="226"/>
      <c r="B59" s="231">
        <v>234</v>
      </c>
      <c r="C59" s="228" t="s">
        <v>157</v>
      </c>
      <c r="D59" s="428" t="s">
        <v>1438</v>
      </c>
      <c r="E59" s="948" t="s">
        <v>3196</v>
      </c>
      <c r="F59" s="227" t="s">
        <v>167</v>
      </c>
      <c r="G59" s="229" t="s">
        <v>1441</v>
      </c>
      <c r="H59" s="236" t="s">
        <v>1307</v>
      </c>
      <c r="I59" s="237" t="s">
        <v>1308</v>
      </c>
      <c r="J59" s="231" t="s">
        <v>363</v>
      </c>
      <c r="K59" s="232">
        <v>4</v>
      </c>
      <c r="L59" s="232">
        <v>5</v>
      </c>
      <c r="M59" s="233" t="s">
        <v>193</v>
      </c>
      <c r="N59" s="946" t="s">
        <v>3203</v>
      </c>
      <c r="O59" s="882" t="s">
        <v>2985</v>
      </c>
      <c r="P59" s="566" t="s">
        <v>2989</v>
      </c>
      <c r="Q59" s="236"/>
      <c r="R59" s="236" t="s">
        <v>2343</v>
      </c>
      <c r="S59" s="236" t="s">
        <v>770</v>
      </c>
      <c r="T59" s="912"/>
      <c r="U59" s="236" t="s">
        <v>2343</v>
      </c>
      <c r="V59" s="236" t="s">
        <v>770</v>
      </c>
      <c r="W59" s="163"/>
      <c r="X59" s="163"/>
      <c r="Y59" s="155"/>
      <c r="Z59" s="241" t="s">
        <v>3903</v>
      </c>
      <c r="AA59" s="569" t="s">
        <v>3905</v>
      </c>
      <c r="AB59" s="964"/>
      <c r="AC59" s="235" t="s">
        <v>2343</v>
      </c>
      <c r="AD59" s="235" t="s">
        <v>491</v>
      </c>
      <c r="AE59" s="235"/>
      <c r="AF59" s="235" t="s">
        <v>2343</v>
      </c>
      <c r="AG59" s="235" t="s">
        <v>491</v>
      </c>
      <c r="AH59" s="141"/>
      <c r="AI59" s="141"/>
      <c r="AJ59" s="142"/>
      <c r="AK59" s="234"/>
      <c r="AL59" s="235"/>
      <c r="AM59" s="235"/>
      <c r="AN59" s="235"/>
      <c r="AO59" s="235"/>
      <c r="AP59" s="235"/>
      <c r="AQ59" s="235"/>
      <c r="AR59" s="235"/>
      <c r="AS59" s="141"/>
      <c r="AT59" s="141"/>
      <c r="AU59" s="142"/>
      <c r="AV59" s="236" t="s">
        <v>100</v>
      </c>
      <c r="AW59" s="536">
        <v>15</v>
      </c>
      <c r="AX59" s="536">
        <v>15</v>
      </c>
      <c r="AY59" s="536">
        <v>15</v>
      </c>
      <c r="AZ59" s="536">
        <v>15</v>
      </c>
      <c r="BA59" s="536">
        <v>15</v>
      </c>
      <c r="BB59" s="536">
        <v>15</v>
      </c>
      <c r="BC59" s="536">
        <v>10</v>
      </c>
      <c r="BD59" s="425">
        <v>100</v>
      </c>
      <c r="BE59" s="536" t="s">
        <v>96</v>
      </c>
      <c r="BF59" s="536" t="s">
        <v>97</v>
      </c>
      <c r="BG59" s="536" t="s">
        <v>97</v>
      </c>
      <c r="BH59" s="536">
        <v>50</v>
      </c>
      <c r="BI59" s="273">
        <f t="shared" si="9"/>
        <v>75</v>
      </c>
      <c r="BJ59" s="415">
        <f t="shared" si="7"/>
        <v>75</v>
      </c>
      <c r="BK59" s="536" t="s">
        <v>97</v>
      </c>
      <c r="BL59" s="536" t="s">
        <v>199</v>
      </c>
      <c r="BM59" s="947">
        <v>3</v>
      </c>
      <c r="BN59" s="561">
        <v>5</v>
      </c>
      <c r="BO59" s="233" t="s">
        <v>193</v>
      </c>
      <c r="BP59" s="238" t="s">
        <v>230</v>
      </c>
      <c r="BQ59" s="248" t="s">
        <v>1442</v>
      </c>
      <c r="BR59" s="249">
        <v>1</v>
      </c>
      <c r="BS59" s="235" t="s">
        <v>1443</v>
      </c>
      <c r="BT59" s="235" t="s">
        <v>1444</v>
      </c>
      <c r="BU59" s="250">
        <v>44927</v>
      </c>
      <c r="BV59" s="250">
        <v>45260</v>
      </c>
      <c r="BW59" s="422">
        <v>2</v>
      </c>
      <c r="BX59" s="903" t="s">
        <v>2990</v>
      </c>
      <c r="BY59" s="383" t="s">
        <v>2987</v>
      </c>
      <c r="BZ59" s="862">
        <v>0.33</v>
      </c>
      <c r="CA59" s="163"/>
      <c r="CB59" s="163"/>
      <c r="CC59" s="155"/>
      <c r="CD59" s="155"/>
      <c r="CE59" s="155"/>
      <c r="CF59" s="155"/>
      <c r="CG59" s="241" t="s">
        <v>3972</v>
      </c>
      <c r="CH59" s="230" t="s">
        <v>3974</v>
      </c>
      <c r="CI59" s="964" t="s">
        <v>3970</v>
      </c>
      <c r="CJ59" s="141"/>
      <c r="CK59" s="141"/>
      <c r="CL59" s="142"/>
      <c r="CM59" s="142"/>
      <c r="CN59" s="142"/>
      <c r="CO59" s="142"/>
      <c r="CP59" s="243"/>
      <c r="CQ59" s="244"/>
      <c r="CR59" s="245"/>
      <c r="CS59" s="141"/>
      <c r="CT59" s="141"/>
      <c r="CU59" s="142"/>
      <c r="CV59" s="142"/>
      <c r="CW59" s="142"/>
      <c r="CX59" s="142"/>
    </row>
    <row r="60" spans="1:102" s="246" customFormat="1" ht="100" customHeight="1">
      <c r="A60" s="226"/>
      <c r="B60" s="231">
        <v>235</v>
      </c>
      <c r="C60" s="228" t="s">
        <v>156</v>
      </c>
      <c r="D60" s="428" t="s">
        <v>1445</v>
      </c>
      <c r="E60" s="230" t="s">
        <v>3085</v>
      </c>
      <c r="F60" s="227" t="s">
        <v>167</v>
      </c>
      <c r="G60" s="229" t="s">
        <v>1321</v>
      </c>
      <c r="H60" s="236" t="s">
        <v>1307</v>
      </c>
      <c r="I60" s="237" t="s">
        <v>1322</v>
      </c>
      <c r="J60" s="231" t="s">
        <v>363</v>
      </c>
      <c r="K60" s="232">
        <v>4</v>
      </c>
      <c r="L60" s="232">
        <v>5</v>
      </c>
      <c r="M60" s="233" t="s">
        <v>193</v>
      </c>
      <c r="N60" s="248" t="s">
        <v>3086</v>
      </c>
      <c r="O60" s="914">
        <v>45033</v>
      </c>
      <c r="P60" s="915" t="s">
        <v>2345</v>
      </c>
      <c r="Q60" s="916"/>
      <c r="R60" s="916" t="s">
        <v>2343</v>
      </c>
      <c r="S60" s="916" t="s">
        <v>2346</v>
      </c>
      <c r="T60" s="917"/>
      <c r="U60" s="916" t="s">
        <v>2343</v>
      </c>
      <c r="V60" s="916" t="s">
        <v>2753</v>
      </c>
      <c r="W60" s="758" t="s">
        <v>2343</v>
      </c>
      <c r="X60" s="758"/>
      <c r="Y60" s="760" t="s">
        <v>2708</v>
      </c>
      <c r="Z60" s="1004" t="s">
        <v>3906</v>
      </c>
      <c r="AA60" s="344" t="s">
        <v>3907</v>
      </c>
      <c r="AB60" s="763"/>
      <c r="AC60" s="763" t="s">
        <v>2343</v>
      </c>
      <c r="AD60" s="763" t="s">
        <v>770</v>
      </c>
      <c r="AE60" s="763"/>
      <c r="AF60" s="763" t="s">
        <v>2343</v>
      </c>
      <c r="AG60" s="916" t="s">
        <v>2753</v>
      </c>
      <c r="AH60" s="141"/>
      <c r="AI60" s="141"/>
      <c r="AJ60" s="142"/>
      <c r="AK60" s="234"/>
      <c r="AL60" s="235"/>
      <c r="AM60" s="235"/>
      <c r="AN60" s="235"/>
      <c r="AO60" s="235"/>
      <c r="AP60" s="235"/>
      <c r="AQ60" s="235"/>
      <c r="AR60" s="235"/>
      <c r="AS60" s="141"/>
      <c r="AT60" s="141"/>
      <c r="AU60" s="142"/>
      <c r="AV60" s="236" t="s">
        <v>100</v>
      </c>
      <c r="AW60" s="536">
        <v>15</v>
      </c>
      <c r="AX60" s="536">
        <v>15</v>
      </c>
      <c r="AY60" s="536">
        <v>15</v>
      </c>
      <c r="AZ60" s="536">
        <v>15</v>
      </c>
      <c r="BA60" s="536">
        <v>15</v>
      </c>
      <c r="BB60" s="536">
        <v>15</v>
      </c>
      <c r="BC60" s="536">
        <v>10</v>
      </c>
      <c r="BD60" s="425">
        <v>100</v>
      </c>
      <c r="BE60" s="536" t="s">
        <v>96</v>
      </c>
      <c r="BF60" s="536" t="s">
        <v>96</v>
      </c>
      <c r="BG60" s="536" t="s">
        <v>96</v>
      </c>
      <c r="BH60" s="536">
        <v>100</v>
      </c>
      <c r="BI60" s="273">
        <f t="shared" si="9"/>
        <v>100</v>
      </c>
      <c r="BJ60" s="415">
        <f t="shared" si="7"/>
        <v>100</v>
      </c>
      <c r="BK60" s="536" t="s">
        <v>96</v>
      </c>
      <c r="BL60" s="536" t="s">
        <v>199</v>
      </c>
      <c r="BM60" s="561">
        <v>2</v>
      </c>
      <c r="BN60" s="561">
        <v>5</v>
      </c>
      <c r="BO60" s="233" t="s">
        <v>193</v>
      </c>
      <c r="BP60" s="238" t="s">
        <v>230</v>
      </c>
      <c r="BQ60" s="428" t="s">
        <v>1397</v>
      </c>
      <c r="BR60" s="386">
        <v>1</v>
      </c>
      <c r="BS60" s="415" t="s">
        <v>1447</v>
      </c>
      <c r="BT60" s="415" t="s">
        <v>1895</v>
      </c>
      <c r="BU60" s="703">
        <v>44927</v>
      </c>
      <c r="BV60" s="703">
        <v>45260</v>
      </c>
      <c r="BW60" s="273">
        <v>2</v>
      </c>
      <c r="BX60" s="904" t="s">
        <v>2348</v>
      </c>
      <c r="BY60" s="905" t="s">
        <v>2366</v>
      </c>
      <c r="BZ60" s="754" t="s">
        <v>2347</v>
      </c>
      <c r="CA60" s="758" t="s">
        <v>2343</v>
      </c>
      <c r="CB60" s="758"/>
      <c r="CC60" s="760" t="s">
        <v>2708</v>
      </c>
      <c r="CD60" s="758" t="s">
        <v>2343</v>
      </c>
      <c r="CE60" s="758"/>
      <c r="CF60" s="760" t="s">
        <v>2708</v>
      </c>
      <c r="CG60" s="1005" t="s">
        <v>3968</v>
      </c>
      <c r="CH60" s="1118" t="s">
        <v>3967</v>
      </c>
      <c r="CI60" s="1119" t="s">
        <v>3969</v>
      </c>
      <c r="CJ60" s="141"/>
      <c r="CK60" s="141"/>
      <c r="CL60" s="142"/>
      <c r="CM60" s="142"/>
      <c r="CN60" s="142"/>
      <c r="CO60" s="142"/>
      <c r="CP60" s="243"/>
      <c r="CQ60" s="244"/>
      <c r="CR60" s="245"/>
      <c r="CS60" s="141"/>
      <c r="CT60" s="141"/>
      <c r="CU60" s="142"/>
      <c r="CV60" s="142"/>
      <c r="CW60" s="142"/>
      <c r="CX60" s="142"/>
    </row>
    <row r="61" spans="1:102" s="246" customFormat="1" ht="250" customHeight="1">
      <c r="A61" s="226"/>
      <c r="B61" s="231">
        <v>236</v>
      </c>
      <c r="C61" s="228" t="s">
        <v>149</v>
      </c>
      <c r="D61" s="428" t="s">
        <v>1446</v>
      </c>
      <c r="E61" s="230" t="s">
        <v>2124</v>
      </c>
      <c r="F61" s="227" t="s">
        <v>169</v>
      </c>
      <c r="G61" s="229" t="s">
        <v>1321</v>
      </c>
      <c r="H61" s="566" t="s">
        <v>1307</v>
      </c>
      <c r="I61" s="575" t="s">
        <v>1322</v>
      </c>
      <c r="J61" s="231" t="s">
        <v>363</v>
      </c>
      <c r="K61" s="232">
        <v>4</v>
      </c>
      <c r="L61" s="232">
        <v>5</v>
      </c>
      <c r="M61" s="233" t="s">
        <v>193</v>
      </c>
      <c r="N61" s="366" t="s">
        <v>2125</v>
      </c>
      <c r="O61" s="758">
        <v>45036</v>
      </c>
      <c r="P61" s="926" t="s">
        <v>2754</v>
      </c>
      <c r="Q61" s="916" t="s">
        <v>2343</v>
      </c>
      <c r="R61" s="916"/>
      <c r="S61" s="916" t="s">
        <v>2346</v>
      </c>
      <c r="T61" s="917"/>
      <c r="U61" s="916" t="s">
        <v>2343</v>
      </c>
      <c r="V61" s="916" t="s">
        <v>2755</v>
      </c>
      <c r="W61" s="758" t="s">
        <v>2343</v>
      </c>
      <c r="X61" s="758"/>
      <c r="Y61" s="760" t="s">
        <v>2708</v>
      </c>
      <c r="Z61" s="1145" t="s">
        <v>4132</v>
      </c>
      <c r="AA61" s="1146" t="s">
        <v>4134</v>
      </c>
      <c r="AB61" s="763"/>
      <c r="AC61" s="763" t="s">
        <v>2343</v>
      </c>
      <c r="AD61" s="763" t="s">
        <v>491</v>
      </c>
      <c r="AE61" s="763"/>
      <c r="AF61" s="763" t="s">
        <v>2343</v>
      </c>
      <c r="AG61" s="235" t="s">
        <v>491</v>
      </c>
      <c r="AH61" s="681" t="s">
        <v>2343</v>
      </c>
      <c r="AI61" s="141"/>
      <c r="AJ61" s="142" t="s">
        <v>4133</v>
      </c>
      <c r="AK61" s="234"/>
      <c r="AL61" s="235"/>
      <c r="AM61" s="235"/>
      <c r="AN61" s="235"/>
      <c r="AO61" s="235"/>
      <c r="AP61" s="235"/>
      <c r="AQ61" s="235"/>
      <c r="AR61" s="235"/>
      <c r="AS61" s="141"/>
      <c r="AT61" s="141"/>
      <c r="AU61" s="142"/>
      <c r="AV61" s="236" t="s">
        <v>100</v>
      </c>
      <c r="AW61" s="536">
        <v>15</v>
      </c>
      <c r="AX61" s="536">
        <v>15</v>
      </c>
      <c r="AY61" s="536">
        <v>15</v>
      </c>
      <c r="AZ61" s="536">
        <v>15</v>
      </c>
      <c r="BA61" s="536">
        <v>15</v>
      </c>
      <c r="BB61" s="536">
        <v>15</v>
      </c>
      <c r="BC61" s="536">
        <v>10</v>
      </c>
      <c r="BD61" s="425">
        <v>100</v>
      </c>
      <c r="BE61" s="536" t="s">
        <v>96</v>
      </c>
      <c r="BF61" s="536" t="s">
        <v>97</v>
      </c>
      <c r="BG61" s="536" t="s">
        <v>97</v>
      </c>
      <c r="BH61" s="536">
        <v>50</v>
      </c>
      <c r="BI61" s="425">
        <f t="shared" ref="BI61:BI80" si="10">AVERAGE(BD61,BH61)</f>
        <v>75</v>
      </c>
      <c r="BJ61" s="415">
        <f t="shared" si="7"/>
        <v>75</v>
      </c>
      <c r="BK61" s="536" t="s">
        <v>97</v>
      </c>
      <c r="BL61" s="536" t="s">
        <v>199</v>
      </c>
      <c r="BM61" s="561">
        <v>3</v>
      </c>
      <c r="BN61" s="561">
        <v>5</v>
      </c>
      <c r="BO61" s="233" t="s">
        <v>193</v>
      </c>
      <c r="BP61" s="238" t="s">
        <v>230</v>
      </c>
      <c r="BQ61" s="428" t="s">
        <v>2127</v>
      </c>
      <c r="BR61" s="386">
        <v>0.8</v>
      </c>
      <c r="BS61" s="415" t="s">
        <v>1448</v>
      </c>
      <c r="BT61" s="273" t="s">
        <v>1253</v>
      </c>
      <c r="BU61" s="418">
        <v>44927</v>
      </c>
      <c r="BV61" s="418">
        <v>45260</v>
      </c>
      <c r="BW61" s="273">
        <v>3</v>
      </c>
      <c r="BX61" s="758">
        <v>45036</v>
      </c>
      <c r="BY61" s="905" t="s">
        <v>2756</v>
      </c>
      <c r="BZ61" s="754">
        <v>0.2</v>
      </c>
      <c r="CA61" s="758" t="s">
        <v>2343</v>
      </c>
      <c r="CB61" s="758"/>
      <c r="CC61" s="760" t="s">
        <v>2708</v>
      </c>
      <c r="CD61" s="758" t="s">
        <v>2343</v>
      </c>
      <c r="CE61" s="758"/>
      <c r="CF61" s="760" t="s">
        <v>2708</v>
      </c>
      <c r="CG61" s="782" t="s">
        <v>4135</v>
      </c>
      <c r="CH61" s="888" t="s">
        <v>4136</v>
      </c>
      <c r="CI61" s="873" t="s">
        <v>4139</v>
      </c>
      <c r="CJ61" s="681" t="s">
        <v>2343</v>
      </c>
      <c r="CK61" s="141"/>
      <c r="CL61" s="142" t="s">
        <v>4137</v>
      </c>
      <c r="CM61" s="1097" t="s">
        <v>2343</v>
      </c>
      <c r="CN61" s="142"/>
      <c r="CO61" s="142" t="s">
        <v>4137</v>
      </c>
      <c r="CP61" s="243"/>
      <c r="CQ61" s="244"/>
      <c r="CR61" s="245"/>
      <c r="CS61" s="141"/>
      <c r="CT61" s="141"/>
      <c r="CU61" s="142"/>
      <c r="CV61" s="142"/>
      <c r="CW61" s="142"/>
      <c r="CX61" s="142"/>
    </row>
    <row r="62" spans="1:102" s="246" customFormat="1" ht="100" customHeight="1">
      <c r="A62" s="226"/>
      <c r="B62" s="231">
        <v>236</v>
      </c>
      <c r="C62" s="228" t="s">
        <v>149</v>
      </c>
      <c r="D62" s="428" t="s">
        <v>1446</v>
      </c>
      <c r="E62" s="230" t="s">
        <v>2124</v>
      </c>
      <c r="F62" s="227" t="s">
        <v>169</v>
      </c>
      <c r="G62" s="229" t="s">
        <v>1321</v>
      </c>
      <c r="H62" s="566" t="s">
        <v>1307</v>
      </c>
      <c r="I62" s="575" t="s">
        <v>1322</v>
      </c>
      <c r="J62" s="231"/>
      <c r="K62" s="232"/>
      <c r="L62" s="232"/>
      <c r="M62" s="233"/>
      <c r="N62" s="248" t="s">
        <v>229</v>
      </c>
      <c r="O62" s="882"/>
      <c r="P62" s="566"/>
      <c r="Q62" s="236"/>
      <c r="R62" s="236"/>
      <c r="S62" s="236"/>
      <c r="T62" s="912"/>
      <c r="U62" s="912"/>
      <c r="V62" s="236"/>
      <c r="W62" s="163"/>
      <c r="X62" s="163"/>
      <c r="Y62" s="155"/>
      <c r="Z62" s="234"/>
      <c r="AA62" s="235"/>
      <c r="AB62" s="235"/>
      <c r="AC62" s="235"/>
      <c r="AD62" s="235"/>
      <c r="AE62" s="235"/>
      <c r="AF62" s="235"/>
      <c r="AG62" s="235"/>
      <c r="AH62" s="141"/>
      <c r="AI62" s="141"/>
      <c r="AJ62" s="142"/>
      <c r="AK62" s="234"/>
      <c r="AL62" s="235"/>
      <c r="AM62" s="235"/>
      <c r="AN62" s="235"/>
      <c r="AO62" s="235"/>
      <c r="AP62" s="235"/>
      <c r="AQ62" s="235"/>
      <c r="AR62" s="235"/>
      <c r="AS62" s="141"/>
      <c r="AT62" s="141"/>
      <c r="AU62" s="142"/>
      <c r="AV62" s="236"/>
      <c r="AW62" s="536"/>
      <c r="AX62" s="536"/>
      <c r="AY62" s="536"/>
      <c r="AZ62" s="536"/>
      <c r="BA62" s="536"/>
      <c r="BB62" s="536"/>
      <c r="BC62" s="536"/>
      <c r="BD62" s="425"/>
      <c r="BE62" s="536"/>
      <c r="BF62" s="536"/>
      <c r="BG62" s="536"/>
      <c r="BH62" s="536"/>
      <c r="BI62" s="425"/>
      <c r="BJ62" s="415"/>
      <c r="BK62" s="536"/>
      <c r="BL62" s="536"/>
      <c r="BM62" s="561"/>
      <c r="BN62" s="561"/>
      <c r="BO62" s="233"/>
      <c r="BP62" s="238" t="s">
        <v>230</v>
      </c>
      <c r="BQ62" s="428" t="s">
        <v>2128</v>
      </c>
      <c r="BR62" s="427">
        <v>0.2</v>
      </c>
      <c r="BS62" s="415" t="s">
        <v>2126</v>
      </c>
      <c r="BT62" s="273" t="s">
        <v>1253</v>
      </c>
      <c r="BU62" s="418">
        <v>44927</v>
      </c>
      <c r="BV62" s="418">
        <v>45260</v>
      </c>
      <c r="BW62" s="273">
        <v>1</v>
      </c>
      <c r="BX62" s="758">
        <v>45036</v>
      </c>
      <c r="BY62" s="906" t="s">
        <v>2757</v>
      </c>
      <c r="BZ62" s="754">
        <v>0.05</v>
      </c>
      <c r="CA62" s="758" t="s">
        <v>2343</v>
      </c>
      <c r="CB62" s="758"/>
      <c r="CC62" s="760" t="s">
        <v>2708</v>
      </c>
      <c r="CD62" s="758" t="s">
        <v>2343</v>
      </c>
      <c r="CE62" s="758"/>
      <c r="CF62" s="760" t="s">
        <v>2708</v>
      </c>
      <c r="CG62" s="796" t="s">
        <v>4138</v>
      </c>
      <c r="CH62" s="1147" t="s">
        <v>4141</v>
      </c>
      <c r="CI62" s="1018" t="s">
        <v>4140</v>
      </c>
      <c r="CJ62" s="681" t="s">
        <v>2343</v>
      </c>
      <c r="CK62" s="141"/>
      <c r="CL62" s="142" t="s">
        <v>4137</v>
      </c>
      <c r="CM62" s="1097" t="s">
        <v>2343</v>
      </c>
      <c r="CN62" s="1097"/>
      <c r="CO62" s="142" t="s">
        <v>4137</v>
      </c>
      <c r="CP62" s="243"/>
      <c r="CQ62" s="244"/>
      <c r="CR62" s="245"/>
      <c r="CS62" s="141"/>
      <c r="CT62" s="141"/>
      <c r="CU62" s="142"/>
      <c r="CV62" s="142"/>
      <c r="CW62" s="142"/>
      <c r="CX62" s="142"/>
    </row>
    <row r="63" spans="1:102" s="246" customFormat="1" ht="142.5" customHeight="1">
      <c r="A63" s="226"/>
      <c r="B63" s="231">
        <v>237</v>
      </c>
      <c r="C63" s="228" t="s">
        <v>158</v>
      </c>
      <c r="D63" s="230" t="s">
        <v>1449</v>
      </c>
      <c r="E63" s="568" t="s">
        <v>3133</v>
      </c>
      <c r="F63" s="231" t="s">
        <v>168</v>
      </c>
      <c r="G63" s="230" t="s">
        <v>1450</v>
      </c>
      <c r="H63" s="235" t="s">
        <v>1451</v>
      </c>
      <c r="I63" s="238" t="s">
        <v>1452</v>
      </c>
      <c r="J63" s="231" t="s">
        <v>363</v>
      </c>
      <c r="K63" s="232">
        <v>3</v>
      </c>
      <c r="L63" s="232">
        <v>4</v>
      </c>
      <c r="M63" s="233" t="s">
        <v>193</v>
      </c>
      <c r="N63" s="366" t="s">
        <v>3209</v>
      </c>
      <c r="O63" s="907" t="s">
        <v>2931</v>
      </c>
      <c r="P63" s="229" t="s">
        <v>2932</v>
      </c>
      <c r="Q63" s="236"/>
      <c r="R63" s="927" t="s">
        <v>2343</v>
      </c>
      <c r="S63" s="928" t="s">
        <v>491</v>
      </c>
      <c r="T63" s="912"/>
      <c r="U63" s="927" t="s">
        <v>2343</v>
      </c>
      <c r="V63" s="236" t="s">
        <v>491</v>
      </c>
      <c r="W63" s="758" t="s">
        <v>2343</v>
      </c>
      <c r="X63" s="758"/>
      <c r="Y63" s="760" t="s">
        <v>2708</v>
      </c>
      <c r="Z63" s="234" t="s">
        <v>3908</v>
      </c>
      <c r="AA63" s="248" t="s">
        <v>3909</v>
      </c>
      <c r="AB63" s="235"/>
      <c r="AC63" s="235" t="s">
        <v>3910</v>
      </c>
      <c r="AD63" s="235" t="s">
        <v>491</v>
      </c>
      <c r="AE63" s="235"/>
      <c r="AF63" s="235" t="s">
        <v>3910</v>
      </c>
      <c r="AG63" s="235" t="s">
        <v>491</v>
      </c>
      <c r="AH63" s="141"/>
      <c r="AI63" s="141"/>
      <c r="AJ63" s="142"/>
      <c r="AK63" s="234"/>
      <c r="AL63" s="235"/>
      <c r="AM63" s="235"/>
      <c r="AN63" s="235"/>
      <c r="AO63" s="235"/>
      <c r="AP63" s="235"/>
      <c r="AQ63" s="235"/>
      <c r="AR63" s="235"/>
      <c r="AS63" s="141"/>
      <c r="AT63" s="141"/>
      <c r="AU63" s="142"/>
      <c r="AV63" s="235" t="s">
        <v>100</v>
      </c>
      <c r="AW63" s="253">
        <v>15</v>
      </c>
      <c r="AX63" s="253">
        <v>15</v>
      </c>
      <c r="AY63" s="253">
        <v>15</v>
      </c>
      <c r="AZ63" s="253">
        <v>15</v>
      </c>
      <c r="BA63" s="253">
        <v>15</v>
      </c>
      <c r="BB63" s="253">
        <v>15</v>
      </c>
      <c r="BC63" s="253">
        <v>10</v>
      </c>
      <c r="BD63" s="559">
        <f>SUBTOTAL(9,AW63:BC63)</f>
        <v>100</v>
      </c>
      <c r="BE63" s="253" t="s">
        <v>96</v>
      </c>
      <c r="BF63" s="253" t="s">
        <v>96</v>
      </c>
      <c r="BG63" s="253" t="s">
        <v>96</v>
      </c>
      <c r="BH63" s="253">
        <v>100</v>
      </c>
      <c r="BI63" s="559">
        <f t="shared" si="10"/>
        <v>100</v>
      </c>
      <c r="BJ63" s="415">
        <f t="shared" si="7"/>
        <v>100</v>
      </c>
      <c r="BK63" s="253" t="s">
        <v>96</v>
      </c>
      <c r="BL63" s="253" t="s">
        <v>199</v>
      </c>
      <c r="BM63" s="947">
        <v>1</v>
      </c>
      <c r="BN63" s="561">
        <v>4</v>
      </c>
      <c r="BO63" s="233" t="s">
        <v>192</v>
      </c>
      <c r="BP63" s="238" t="s">
        <v>230</v>
      </c>
      <c r="BQ63" s="428" t="s">
        <v>1896</v>
      </c>
      <c r="BR63" s="386">
        <v>1</v>
      </c>
      <c r="BS63" s="415" t="s">
        <v>2178</v>
      </c>
      <c r="BT63" s="273" t="s">
        <v>1277</v>
      </c>
      <c r="BU63" s="499">
        <v>44927</v>
      </c>
      <c r="BV63" s="499">
        <v>45260</v>
      </c>
      <c r="BW63" s="273">
        <v>3</v>
      </c>
      <c r="BX63" s="825" t="s">
        <v>2871</v>
      </c>
      <c r="BY63" s="229" t="s">
        <v>2948</v>
      </c>
      <c r="BZ63" s="859" t="s">
        <v>2949</v>
      </c>
      <c r="CA63" s="758" t="s">
        <v>2343</v>
      </c>
      <c r="CB63" s="758"/>
      <c r="CC63" s="760" t="s">
        <v>2708</v>
      </c>
      <c r="CD63" s="758" t="s">
        <v>2343</v>
      </c>
      <c r="CE63" s="758"/>
      <c r="CF63" s="760" t="s">
        <v>2708</v>
      </c>
      <c r="CG63" s="1032" t="s">
        <v>3779</v>
      </c>
      <c r="CH63" s="1112" t="s">
        <v>3937</v>
      </c>
      <c r="CI63" s="964" t="s">
        <v>3964</v>
      </c>
      <c r="CJ63" s="141"/>
      <c r="CK63" s="141"/>
      <c r="CL63" s="142"/>
      <c r="CM63" s="142"/>
      <c r="CN63" s="142"/>
      <c r="CO63" s="142"/>
      <c r="CP63" s="243"/>
      <c r="CQ63" s="244"/>
      <c r="CR63" s="245"/>
      <c r="CS63" s="141"/>
      <c r="CT63" s="141"/>
      <c r="CU63" s="142"/>
      <c r="CV63" s="142"/>
      <c r="CW63" s="142"/>
      <c r="CX63" s="142"/>
    </row>
    <row r="64" spans="1:102" s="246" customFormat="1" ht="127" customHeight="1">
      <c r="A64" s="226"/>
      <c r="B64" s="231">
        <v>238</v>
      </c>
      <c r="C64" s="228" t="s">
        <v>158</v>
      </c>
      <c r="D64" s="230" t="s">
        <v>1449</v>
      </c>
      <c r="E64" s="230" t="s">
        <v>2257</v>
      </c>
      <c r="F64" s="231" t="s">
        <v>168</v>
      </c>
      <c r="G64" s="230" t="s">
        <v>1453</v>
      </c>
      <c r="H64" s="235" t="s">
        <v>1454</v>
      </c>
      <c r="I64" s="238" t="s">
        <v>1455</v>
      </c>
      <c r="J64" s="231" t="s">
        <v>363</v>
      </c>
      <c r="K64" s="232">
        <v>3</v>
      </c>
      <c r="L64" s="232">
        <v>4</v>
      </c>
      <c r="M64" s="233" t="s">
        <v>193</v>
      </c>
      <c r="N64" s="366" t="s">
        <v>3135</v>
      </c>
      <c r="O64" s="907" t="s">
        <v>2933</v>
      </c>
      <c r="P64" s="566" t="s">
        <v>2934</v>
      </c>
      <c r="Q64" s="236"/>
      <c r="R64" s="927" t="s">
        <v>2343</v>
      </c>
      <c r="S64" s="928" t="s">
        <v>491</v>
      </c>
      <c r="T64" s="912"/>
      <c r="U64" s="927" t="s">
        <v>2343</v>
      </c>
      <c r="V64" s="236" t="s">
        <v>491</v>
      </c>
      <c r="W64" s="163"/>
      <c r="X64" s="163"/>
      <c r="Y64" s="155"/>
      <c r="Z64" s="1111" t="s">
        <v>3911</v>
      </c>
      <c r="AA64" s="1112" t="s">
        <v>4180</v>
      </c>
      <c r="AB64" s="562"/>
      <c r="AC64" s="562" t="s">
        <v>3910</v>
      </c>
      <c r="AD64" s="562" t="s">
        <v>491</v>
      </c>
      <c r="AE64" s="562"/>
      <c r="AF64" s="562" t="s">
        <v>3910</v>
      </c>
      <c r="AG64" s="562" t="s">
        <v>491</v>
      </c>
      <c r="AH64" s="562" t="s">
        <v>3910</v>
      </c>
      <c r="AI64" s="154"/>
      <c r="AJ64" s="976" t="s">
        <v>3912</v>
      </c>
      <c r="AK64" s="234"/>
      <c r="AL64" s="235"/>
      <c r="AM64" s="235"/>
      <c r="AN64" s="235"/>
      <c r="AO64" s="235"/>
      <c r="AP64" s="235"/>
      <c r="AQ64" s="235"/>
      <c r="AR64" s="235"/>
      <c r="AS64" s="154"/>
      <c r="AT64" s="154"/>
      <c r="AU64" s="155"/>
      <c r="AV64" s="235" t="s">
        <v>100</v>
      </c>
      <c r="AW64" s="253">
        <v>15</v>
      </c>
      <c r="AX64" s="253">
        <v>15</v>
      </c>
      <c r="AY64" s="253">
        <v>15</v>
      </c>
      <c r="AZ64" s="253">
        <v>15</v>
      </c>
      <c r="BA64" s="253">
        <v>15</v>
      </c>
      <c r="BB64" s="253">
        <v>15</v>
      </c>
      <c r="BC64" s="253">
        <v>10</v>
      </c>
      <c r="BD64" s="559">
        <v>100</v>
      </c>
      <c r="BE64" s="253" t="s">
        <v>96</v>
      </c>
      <c r="BF64" s="253" t="s">
        <v>97</v>
      </c>
      <c r="BG64" s="253" t="s">
        <v>97</v>
      </c>
      <c r="BH64" s="253">
        <v>50</v>
      </c>
      <c r="BI64" s="559">
        <f t="shared" si="10"/>
        <v>75</v>
      </c>
      <c r="BJ64" s="415">
        <f>AVERAGE(BI64:BI65)</f>
        <v>75</v>
      </c>
      <c r="BK64" s="253" t="s">
        <v>97</v>
      </c>
      <c r="BL64" s="253" t="s">
        <v>199</v>
      </c>
      <c r="BM64" s="561">
        <v>2</v>
      </c>
      <c r="BN64" s="561">
        <v>4</v>
      </c>
      <c r="BO64" s="233" t="s">
        <v>191</v>
      </c>
      <c r="BP64" s="238" t="s">
        <v>230</v>
      </c>
      <c r="BQ64" s="428" t="s">
        <v>1458</v>
      </c>
      <c r="BR64" s="386">
        <v>0.5</v>
      </c>
      <c r="BS64" s="415" t="s">
        <v>1459</v>
      </c>
      <c r="BT64" s="273" t="s">
        <v>1192</v>
      </c>
      <c r="BU64" s="499">
        <v>44927</v>
      </c>
      <c r="BV64" s="499">
        <v>45260</v>
      </c>
      <c r="BW64" s="386">
        <v>1</v>
      </c>
      <c r="BX64" s="907" t="s">
        <v>2950</v>
      </c>
      <c r="BY64" s="566" t="s">
        <v>2951</v>
      </c>
      <c r="BZ64" s="859" t="s">
        <v>2952</v>
      </c>
      <c r="CA64" s="163"/>
      <c r="CB64" s="163"/>
      <c r="CC64" s="155"/>
      <c r="CD64" s="155"/>
      <c r="CE64" s="155"/>
      <c r="CF64" s="155"/>
      <c r="CG64" s="564" t="s">
        <v>3938</v>
      </c>
      <c r="CH64" s="1113" t="s">
        <v>3939</v>
      </c>
      <c r="CI64" s="964" t="s">
        <v>3940</v>
      </c>
      <c r="CJ64" s="562" t="s">
        <v>3910</v>
      </c>
      <c r="CK64" s="1114"/>
      <c r="CL64" s="562" t="s">
        <v>3941</v>
      </c>
      <c r="CM64" s="562" t="s">
        <v>3910</v>
      </c>
      <c r="CN64" s="562"/>
      <c r="CO64" s="562" t="s">
        <v>3941</v>
      </c>
      <c r="CP64" s="243"/>
      <c r="CQ64" s="244"/>
      <c r="CR64" s="245"/>
      <c r="CS64" s="154"/>
      <c r="CT64" s="154"/>
      <c r="CU64" s="155"/>
      <c r="CV64" s="155"/>
      <c r="CW64" s="155"/>
      <c r="CX64" s="155"/>
    </row>
    <row r="65" spans="1:102" s="246" customFormat="1" ht="409" customHeight="1">
      <c r="A65" s="226"/>
      <c r="B65" s="231">
        <v>238</v>
      </c>
      <c r="C65" s="228" t="s">
        <v>158</v>
      </c>
      <c r="D65" s="230" t="s">
        <v>1449</v>
      </c>
      <c r="E65" s="230" t="s">
        <v>1456</v>
      </c>
      <c r="F65" s="231" t="s">
        <v>168</v>
      </c>
      <c r="G65" s="230" t="s">
        <v>1453</v>
      </c>
      <c r="H65" s="235" t="s">
        <v>1457</v>
      </c>
      <c r="I65" s="238" t="s">
        <v>1455</v>
      </c>
      <c r="J65" s="231" t="s">
        <v>363</v>
      </c>
      <c r="K65" s="232"/>
      <c r="L65" s="232"/>
      <c r="M65" s="233"/>
      <c r="N65" s="366" t="s">
        <v>3134</v>
      </c>
      <c r="O65" s="907" t="s">
        <v>2935</v>
      </c>
      <c r="P65" s="566" t="s">
        <v>2936</v>
      </c>
      <c r="Q65" s="236"/>
      <c r="R65" s="927" t="s">
        <v>2343</v>
      </c>
      <c r="S65" s="928" t="s">
        <v>491</v>
      </c>
      <c r="T65" s="912"/>
      <c r="U65" s="927" t="s">
        <v>2343</v>
      </c>
      <c r="V65" s="236" t="s">
        <v>491</v>
      </c>
      <c r="W65" s="163"/>
      <c r="X65" s="163"/>
      <c r="Y65" s="155"/>
      <c r="Z65" s="1111" t="s">
        <v>3913</v>
      </c>
      <c r="AA65" s="1112" t="s">
        <v>3914</v>
      </c>
      <c r="AB65" s="562"/>
      <c r="AC65" s="562" t="s">
        <v>2343</v>
      </c>
      <c r="AD65" s="562"/>
      <c r="AE65" s="562"/>
      <c r="AF65" s="562" t="s">
        <v>2343</v>
      </c>
      <c r="AG65" s="562" t="s">
        <v>491</v>
      </c>
      <c r="AH65" s="163" t="s">
        <v>3915</v>
      </c>
      <c r="AI65" s="154"/>
      <c r="AJ65" s="155" t="s">
        <v>3916</v>
      </c>
      <c r="AK65" s="234"/>
      <c r="AL65" s="235"/>
      <c r="AM65" s="235"/>
      <c r="AN65" s="235"/>
      <c r="AO65" s="235"/>
      <c r="AP65" s="235"/>
      <c r="AQ65" s="235"/>
      <c r="AR65" s="235"/>
      <c r="AS65" s="154"/>
      <c r="AT65" s="154"/>
      <c r="AU65" s="155"/>
      <c r="AV65" s="235" t="s">
        <v>100</v>
      </c>
      <c r="AW65" s="253">
        <v>15</v>
      </c>
      <c r="AX65" s="253">
        <v>15</v>
      </c>
      <c r="AY65" s="253">
        <v>15</v>
      </c>
      <c r="AZ65" s="253">
        <v>15</v>
      </c>
      <c r="BA65" s="253">
        <v>15</v>
      </c>
      <c r="BB65" s="253">
        <v>15</v>
      </c>
      <c r="BC65" s="253">
        <v>10</v>
      </c>
      <c r="BD65" s="559">
        <v>100</v>
      </c>
      <c r="BE65" s="253" t="s">
        <v>96</v>
      </c>
      <c r="BF65" s="253" t="s">
        <v>97</v>
      </c>
      <c r="BG65" s="253" t="s">
        <v>97</v>
      </c>
      <c r="BH65" s="253">
        <v>50</v>
      </c>
      <c r="BI65" s="559">
        <f t="shared" si="10"/>
        <v>75</v>
      </c>
      <c r="BJ65" s="415">
        <f t="shared" ref="BJ65" si="11">AVERAGE(BI65:BI66)</f>
        <v>87.5</v>
      </c>
      <c r="BK65" s="253"/>
      <c r="BL65" s="253"/>
      <c r="BM65" s="561"/>
      <c r="BN65" s="561"/>
      <c r="BO65" s="233"/>
      <c r="BP65" s="238" t="s">
        <v>230</v>
      </c>
      <c r="BQ65" s="428" t="s">
        <v>1897</v>
      </c>
      <c r="BR65" s="386">
        <v>0.5</v>
      </c>
      <c r="BS65" s="415" t="s">
        <v>1460</v>
      </c>
      <c r="BT65" s="273" t="s">
        <v>1192</v>
      </c>
      <c r="BU65" s="499">
        <v>44927</v>
      </c>
      <c r="BV65" s="499">
        <v>45291</v>
      </c>
      <c r="BW65" s="427">
        <v>1</v>
      </c>
      <c r="BX65" s="907" t="s">
        <v>2953</v>
      </c>
      <c r="BY65" s="566" t="s">
        <v>2954</v>
      </c>
      <c r="BZ65" s="860" t="s">
        <v>2955</v>
      </c>
      <c r="CA65" s="163"/>
      <c r="CB65" s="163"/>
      <c r="CC65" s="155"/>
      <c r="CD65" s="155"/>
      <c r="CE65" s="155"/>
      <c r="CF65" s="155"/>
      <c r="CG65" s="564" t="s">
        <v>3942</v>
      </c>
      <c r="CH65" s="1113" t="s">
        <v>4181</v>
      </c>
      <c r="CI65" s="964" t="s">
        <v>3943</v>
      </c>
      <c r="CJ65" s="562" t="s">
        <v>3927</v>
      </c>
      <c r="CK65" s="1114"/>
      <c r="CL65" s="562" t="s">
        <v>3944</v>
      </c>
      <c r="CM65" s="562" t="s">
        <v>3927</v>
      </c>
      <c r="CN65" s="562"/>
      <c r="CO65" s="562" t="s">
        <v>3944</v>
      </c>
      <c r="CP65" s="243"/>
      <c r="CQ65" s="244"/>
      <c r="CR65" s="245"/>
      <c r="CS65" s="154"/>
      <c r="CT65" s="154"/>
      <c r="CU65" s="155"/>
      <c r="CV65" s="155"/>
      <c r="CW65" s="155"/>
      <c r="CX65" s="155"/>
    </row>
    <row r="66" spans="1:102" s="246" customFormat="1" ht="100" customHeight="1">
      <c r="A66" s="226"/>
      <c r="B66" s="231">
        <v>239</v>
      </c>
      <c r="C66" s="228" t="s">
        <v>158</v>
      </c>
      <c r="D66" s="230" t="s">
        <v>1449</v>
      </c>
      <c r="E66" s="230" t="s">
        <v>2259</v>
      </c>
      <c r="F66" s="231" t="s">
        <v>169</v>
      </c>
      <c r="G66" s="230" t="s">
        <v>1462</v>
      </c>
      <c r="H66" s="235" t="s">
        <v>1463</v>
      </c>
      <c r="I66" s="238" t="s">
        <v>1464</v>
      </c>
      <c r="J66" s="231" t="s">
        <v>101</v>
      </c>
      <c r="K66" s="232">
        <v>3</v>
      </c>
      <c r="L66" s="232">
        <v>4</v>
      </c>
      <c r="M66" s="233" t="s">
        <v>192</v>
      </c>
      <c r="N66" s="366" t="s">
        <v>3137</v>
      </c>
      <c r="O66" s="929" t="s">
        <v>2937</v>
      </c>
      <c r="P66" s="566" t="s">
        <v>2938</v>
      </c>
      <c r="Q66" s="236"/>
      <c r="R66" s="927" t="s">
        <v>2343</v>
      </c>
      <c r="S66" s="928" t="s">
        <v>491</v>
      </c>
      <c r="T66" s="912"/>
      <c r="U66" s="927" t="s">
        <v>2343</v>
      </c>
      <c r="V66" s="236" t="s">
        <v>491</v>
      </c>
      <c r="W66" s="758" t="s">
        <v>2343</v>
      </c>
      <c r="X66" s="758"/>
      <c r="Y66" s="760" t="s">
        <v>2708</v>
      </c>
      <c r="Z66" s="234" t="s">
        <v>3936</v>
      </c>
      <c r="AA66" s="248" t="s">
        <v>3917</v>
      </c>
      <c r="AB66" s="235"/>
      <c r="AC66" s="235" t="s">
        <v>3918</v>
      </c>
      <c r="AD66" s="235" t="s">
        <v>491</v>
      </c>
      <c r="AE66" s="235"/>
      <c r="AF66" s="235" t="s">
        <v>3918</v>
      </c>
      <c r="AG66" s="235" t="s">
        <v>491</v>
      </c>
      <c r="AH66" s="154"/>
      <c r="AI66" s="154"/>
      <c r="AJ66" s="155"/>
      <c r="AK66" s="234"/>
      <c r="AL66" s="235"/>
      <c r="AM66" s="235"/>
      <c r="AN66" s="235"/>
      <c r="AO66" s="235"/>
      <c r="AP66" s="235"/>
      <c r="AQ66" s="235"/>
      <c r="AR66" s="235"/>
      <c r="AS66" s="154"/>
      <c r="AT66" s="154"/>
      <c r="AU66" s="155"/>
      <c r="AV66" s="235" t="s">
        <v>100</v>
      </c>
      <c r="AW66" s="253">
        <v>15</v>
      </c>
      <c r="AX66" s="253">
        <v>15</v>
      </c>
      <c r="AY66" s="253">
        <v>15</v>
      </c>
      <c r="AZ66" s="253">
        <v>15</v>
      </c>
      <c r="BA66" s="253">
        <v>15</v>
      </c>
      <c r="BB66" s="253">
        <v>15</v>
      </c>
      <c r="BC66" s="253">
        <v>10</v>
      </c>
      <c r="BD66" s="559">
        <v>100</v>
      </c>
      <c r="BE66" s="253" t="s">
        <v>96</v>
      </c>
      <c r="BF66" s="253" t="s">
        <v>96</v>
      </c>
      <c r="BG66" s="253" t="s">
        <v>96</v>
      </c>
      <c r="BH66" s="253">
        <v>100</v>
      </c>
      <c r="BI66" s="559">
        <f t="shared" si="10"/>
        <v>100</v>
      </c>
      <c r="BJ66" s="415">
        <f t="shared" si="7"/>
        <v>100</v>
      </c>
      <c r="BK66" s="253" t="s">
        <v>96</v>
      </c>
      <c r="BL66" s="253" t="s">
        <v>199</v>
      </c>
      <c r="BM66" s="561">
        <v>1</v>
      </c>
      <c r="BN66" s="561">
        <v>4</v>
      </c>
      <c r="BO66" s="233" t="s">
        <v>192</v>
      </c>
      <c r="BP66" s="238" t="s">
        <v>230</v>
      </c>
      <c r="BQ66" s="428" t="s">
        <v>1466</v>
      </c>
      <c r="BR66" s="386">
        <v>1</v>
      </c>
      <c r="BS66" s="415" t="s">
        <v>1467</v>
      </c>
      <c r="BT66" s="415" t="s">
        <v>1468</v>
      </c>
      <c r="BU66" s="499">
        <v>44957</v>
      </c>
      <c r="BV66" s="499">
        <v>45260</v>
      </c>
      <c r="BW66" s="273">
        <v>1</v>
      </c>
      <c r="BX66" s="908" t="s">
        <v>2956</v>
      </c>
      <c r="BY66" s="575" t="s">
        <v>2957</v>
      </c>
      <c r="BZ66" s="860" t="s">
        <v>2958</v>
      </c>
      <c r="CA66" s="758" t="s">
        <v>2343</v>
      </c>
      <c r="CB66" s="758"/>
      <c r="CC66" s="760" t="s">
        <v>2708</v>
      </c>
      <c r="CD66" s="758" t="s">
        <v>2343</v>
      </c>
      <c r="CE66" s="758"/>
      <c r="CF66" s="760" t="s">
        <v>2708</v>
      </c>
      <c r="CG66" s="1032">
        <v>45138</v>
      </c>
      <c r="CH66" s="976" t="s">
        <v>3945</v>
      </c>
      <c r="CI66" s="1115" t="s">
        <v>3946</v>
      </c>
      <c r="CJ66" s="154"/>
      <c r="CK66" s="154"/>
      <c r="CL66" s="155"/>
      <c r="CM66" s="155"/>
      <c r="CN66" s="155"/>
      <c r="CO66" s="155"/>
      <c r="CP66" s="243"/>
      <c r="CQ66" s="244"/>
      <c r="CR66" s="245"/>
      <c r="CS66" s="154"/>
      <c r="CT66" s="154"/>
      <c r="CU66" s="155"/>
      <c r="CV66" s="155"/>
      <c r="CW66" s="155"/>
      <c r="CX66" s="155"/>
    </row>
    <row r="67" spans="1:102" s="246" customFormat="1" ht="166" customHeight="1">
      <c r="A67" s="226"/>
      <c r="B67" s="231">
        <v>239</v>
      </c>
      <c r="C67" s="228" t="s">
        <v>158</v>
      </c>
      <c r="D67" s="230" t="s">
        <v>1449</v>
      </c>
      <c r="E67" s="230" t="s">
        <v>1461</v>
      </c>
      <c r="F67" s="231" t="s">
        <v>169</v>
      </c>
      <c r="G67" s="230" t="s">
        <v>1462</v>
      </c>
      <c r="H67" s="235" t="s">
        <v>1465</v>
      </c>
      <c r="I67" s="238" t="s">
        <v>1464</v>
      </c>
      <c r="J67" s="231" t="s">
        <v>101</v>
      </c>
      <c r="K67" s="232">
        <v>3</v>
      </c>
      <c r="L67" s="232">
        <v>4</v>
      </c>
      <c r="M67" s="233" t="s">
        <v>192</v>
      </c>
      <c r="N67" s="366" t="s">
        <v>3138</v>
      </c>
      <c r="O67" s="930" t="s">
        <v>2939</v>
      </c>
      <c r="P67" s="298" t="s">
        <v>2940</v>
      </c>
      <c r="Q67" s="236"/>
      <c r="R67" s="927" t="s">
        <v>2343</v>
      </c>
      <c r="S67" s="928" t="s">
        <v>491</v>
      </c>
      <c r="T67" s="912"/>
      <c r="U67" s="927" t="s">
        <v>2343</v>
      </c>
      <c r="V67" s="236" t="s">
        <v>491</v>
      </c>
      <c r="W67" s="758" t="s">
        <v>2343</v>
      </c>
      <c r="X67" s="758"/>
      <c r="Y67" s="760" t="s">
        <v>2708</v>
      </c>
      <c r="Z67" s="1032" t="s">
        <v>3935</v>
      </c>
      <c r="AA67" s="976" t="s">
        <v>3919</v>
      </c>
      <c r="AB67" s="235"/>
      <c r="AC67" s="235" t="s">
        <v>3920</v>
      </c>
      <c r="AD67" s="235" t="s">
        <v>491</v>
      </c>
      <c r="AE67" s="235"/>
      <c r="AF67" s="235" t="s">
        <v>3918</v>
      </c>
      <c r="AG67" s="235" t="s">
        <v>491</v>
      </c>
      <c r="AH67" s="154"/>
      <c r="AI67" s="154"/>
      <c r="AJ67" s="155"/>
      <c r="AK67" s="234"/>
      <c r="AL67" s="235"/>
      <c r="AM67" s="235"/>
      <c r="AN67" s="235"/>
      <c r="AO67" s="235"/>
      <c r="AP67" s="235"/>
      <c r="AQ67" s="235"/>
      <c r="AR67" s="235"/>
      <c r="AS67" s="154"/>
      <c r="AT67" s="154"/>
      <c r="AU67" s="155"/>
      <c r="AV67" s="235" t="s">
        <v>100</v>
      </c>
      <c r="AW67" s="253">
        <v>15</v>
      </c>
      <c r="AX67" s="253">
        <v>15</v>
      </c>
      <c r="AY67" s="253">
        <v>15</v>
      </c>
      <c r="AZ67" s="253">
        <v>15</v>
      </c>
      <c r="BA67" s="253">
        <v>15</v>
      </c>
      <c r="BB67" s="253">
        <v>15</v>
      </c>
      <c r="BC67" s="253">
        <v>10</v>
      </c>
      <c r="BD67" s="559">
        <v>100</v>
      </c>
      <c r="BE67" s="253" t="s">
        <v>96</v>
      </c>
      <c r="BF67" s="253" t="s">
        <v>96</v>
      </c>
      <c r="BG67" s="253" t="s">
        <v>96</v>
      </c>
      <c r="BH67" s="253">
        <v>100</v>
      </c>
      <c r="BI67" s="559">
        <f t="shared" si="10"/>
        <v>100</v>
      </c>
      <c r="BJ67" s="415">
        <f t="shared" si="7"/>
        <v>100</v>
      </c>
      <c r="BK67" s="253" t="s">
        <v>96</v>
      </c>
      <c r="BL67" s="253" t="s">
        <v>199</v>
      </c>
      <c r="BM67" s="561">
        <v>1</v>
      </c>
      <c r="BN67" s="561">
        <v>4</v>
      </c>
      <c r="BO67" s="233" t="s">
        <v>192</v>
      </c>
      <c r="BP67" s="238" t="s">
        <v>230</v>
      </c>
      <c r="BQ67" s="428" t="s">
        <v>1466</v>
      </c>
      <c r="BR67" s="386">
        <v>1</v>
      </c>
      <c r="BS67" s="415" t="s">
        <v>1467</v>
      </c>
      <c r="BT67" s="415" t="s">
        <v>1469</v>
      </c>
      <c r="BU67" s="499">
        <v>44957</v>
      </c>
      <c r="BV67" s="499">
        <v>45260</v>
      </c>
      <c r="BW67" s="273">
        <v>1</v>
      </c>
      <c r="BX67" s="898" t="s">
        <v>2959</v>
      </c>
      <c r="BY67" s="298" t="s">
        <v>2960</v>
      </c>
      <c r="BZ67" s="873" t="s">
        <v>3060</v>
      </c>
      <c r="CA67" s="758" t="s">
        <v>2343</v>
      </c>
      <c r="CB67" s="758"/>
      <c r="CC67" s="760" t="s">
        <v>2708</v>
      </c>
      <c r="CD67" s="758" t="s">
        <v>2343</v>
      </c>
      <c r="CE67" s="758"/>
      <c r="CF67" s="760" t="s">
        <v>2708</v>
      </c>
      <c r="CG67" s="1032">
        <v>45138</v>
      </c>
      <c r="CH67" s="976" t="s">
        <v>3947</v>
      </c>
      <c r="CI67" s="964" t="s">
        <v>3965</v>
      </c>
      <c r="CJ67" s="154"/>
      <c r="CK67" s="154"/>
      <c r="CL67" s="155"/>
      <c r="CM67" s="155"/>
      <c r="CN67" s="155"/>
      <c r="CO67" s="155"/>
      <c r="CP67" s="243"/>
      <c r="CQ67" s="244"/>
      <c r="CR67" s="245"/>
      <c r="CS67" s="154"/>
      <c r="CT67" s="154"/>
      <c r="CU67" s="155"/>
      <c r="CV67" s="155"/>
      <c r="CW67" s="155"/>
      <c r="CX67" s="155"/>
    </row>
    <row r="68" spans="1:102" s="246" customFormat="1" ht="203" customHeight="1">
      <c r="A68" s="226"/>
      <c r="B68" s="231">
        <v>239</v>
      </c>
      <c r="C68" s="228" t="s">
        <v>158</v>
      </c>
      <c r="D68" s="230" t="s">
        <v>1449</v>
      </c>
      <c r="E68" s="230" t="s">
        <v>1461</v>
      </c>
      <c r="F68" s="231" t="s">
        <v>169</v>
      </c>
      <c r="G68" s="230" t="s">
        <v>1462</v>
      </c>
      <c r="H68" s="235" t="s">
        <v>1465</v>
      </c>
      <c r="I68" s="238" t="s">
        <v>1464</v>
      </c>
      <c r="J68" s="231" t="s">
        <v>101</v>
      </c>
      <c r="K68" s="232">
        <v>3</v>
      </c>
      <c r="L68" s="232">
        <v>4</v>
      </c>
      <c r="M68" s="233" t="s">
        <v>192</v>
      </c>
      <c r="N68" s="366" t="s">
        <v>3139</v>
      </c>
      <c r="O68" s="825" t="s">
        <v>2941</v>
      </c>
      <c r="P68" s="566" t="s">
        <v>3058</v>
      </c>
      <c r="Q68" s="236"/>
      <c r="R68" s="927" t="s">
        <v>2343</v>
      </c>
      <c r="S68" s="928" t="s">
        <v>491</v>
      </c>
      <c r="T68" s="912"/>
      <c r="U68" s="927" t="s">
        <v>2343</v>
      </c>
      <c r="V68" s="236" t="s">
        <v>491</v>
      </c>
      <c r="W68" s="758" t="s">
        <v>2343</v>
      </c>
      <c r="X68" s="758"/>
      <c r="Y68" s="760" t="s">
        <v>2708</v>
      </c>
      <c r="Z68" s="234" t="s">
        <v>3934</v>
      </c>
      <c r="AA68" s="248" t="s">
        <v>3921</v>
      </c>
      <c r="AB68" s="235"/>
      <c r="AC68" s="235" t="s">
        <v>3922</v>
      </c>
      <c r="AD68" s="235" t="s">
        <v>491</v>
      </c>
      <c r="AE68" s="235"/>
      <c r="AF68" s="235" t="s">
        <v>3918</v>
      </c>
      <c r="AG68" s="235" t="s">
        <v>491</v>
      </c>
      <c r="AH68" s="154"/>
      <c r="AI68" s="154"/>
      <c r="AJ68" s="155"/>
      <c r="AK68" s="234"/>
      <c r="AL68" s="235"/>
      <c r="AM68" s="235"/>
      <c r="AN68" s="235"/>
      <c r="AO68" s="235"/>
      <c r="AP68" s="235"/>
      <c r="AQ68" s="235"/>
      <c r="AR68" s="235"/>
      <c r="AS68" s="154"/>
      <c r="AT68" s="154"/>
      <c r="AU68" s="155"/>
      <c r="AV68" s="235" t="s">
        <v>100</v>
      </c>
      <c r="AW68" s="253">
        <v>15</v>
      </c>
      <c r="AX68" s="253">
        <v>15</v>
      </c>
      <c r="AY68" s="253">
        <v>15</v>
      </c>
      <c r="AZ68" s="253">
        <v>15</v>
      </c>
      <c r="BA68" s="253">
        <v>15</v>
      </c>
      <c r="BB68" s="253">
        <v>15</v>
      </c>
      <c r="BC68" s="253">
        <v>10</v>
      </c>
      <c r="BD68" s="559">
        <v>100</v>
      </c>
      <c r="BE68" s="253" t="s">
        <v>96</v>
      </c>
      <c r="BF68" s="253" t="s">
        <v>96</v>
      </c>
      <c r="BG68" s="253" t="s">
        <v>96</v>
      </c>
      <c r="BH68" s="253">
        <v>100</v>
      </c>
      <c r="BI68" s="559">
        <f t="shared" si="10"/>
        <v>100</v>
      </c>
      <c r="BJ68" s="415">
        <f t="shared" si="7"/>
        <v>100</v>
      </c>
      <c r="BK68" s="253" t="s">
        <v>96</v>
      </c>
      <c r="BL68" s="253" t="s">
        <v>199</v>
      </c>
      <c r="BM68" s="561">
        <v>1</v>
      </c>
      <c r="BN68" s="561">
        <v>4</v>
      </c>
      <c r="BO68" s="233" t="s">
        <v>192</v>
      </c>
      <c r="BP68" s="238" t="s">
        <v>230</v>
      </c>
      <c r="BQ68" s="428" t="s">
        <v>1466</v>
      </c>
      <c r="BR68" s="386">
        <v>1</v>
      </c>
      <c r="BS68" s="415" t="s">
        <v>1467</v>
      </c>
      <c r="BT68" s="415" t="s">
        <v>1470</v>
      </c>
      <c r="BU68" s="499">
        <v>44957</v>
      </c>
      <c r="BV68" s="499">
        <v>45260</v>
      </c>
      <c r="BW68" s="273">
        <v>1</v>
      </c>
      <c r="BX68" s="825" t="s">
        <v>2961</v>
      </c>
      <c r="BY68" s="568" t="s">
        <v>3059</v>
      </c>
      <c r="BZ68" s="897" t="s">
        <v>2962</v>
      </c>
      <c r="CA68" s="758" t="s">
        <v>2343</v>
      </c>
      <c r="CB68" s="758"/>
      <c r="CC68" s="760" t="s">
        <v>2708</v>
      </c>
      <c r="CD68" s="758" t="s">
        <v>2343</v>
      </c>
      <c r="CE68" s="758"/>
      <c r="CF68" s="760" t="s">
        <v>2708</v>
      </c>
      <c r="CG68" s="1032">
        <v>45146</v>
      </c>
      <c r="CH68" s="1112" t="s">
        <v>3948</v>
      </c>
      <c r="CI68" s="964" t="s">
        <v>3966</v>
      </c>
      <c r="CJ68" s="154"/>
      <c r="CK68" s="154"/>
      <c r="CL68" s="155"/>
      <c r="CM68" s="155"/>
      <c r="CN68" s="155"/>
      <c r="CO68" s="155"/>
      <c r="CP68" s="243"/>
      <c r="CQ68" s="244"/>
      <c r="CR68" s="245"/>
      <c r="CS68" s="154"/>
      <c r="CT68" s="154"/>
      <c r="CU68" s="155"/>
      <c r="CV68" s="155"/>
      <c r="CW68" s="155"/>
      <c r="CX68" s="155"/>
    </row>
    <row r="69" spans="1:102" s="246" customFormat="1" ht="100" customHeight="1">
      <c r="A69" s="226"/>
      <c r="B69" s="231">
        <v>239</v>
      </c>
      <c r="C69" s="228" t="s">
        <v>158</v>
      </c>
      <c r="D69" s="230" t="s">
        <v>1449</v>
      </c>
      <c r="E69" s="230" t="s">
        <v>1461</v>
      </c>
      <c r="F69" s="231" t="s">
        <v>169</v>
      </c>
      <c r="G69" s="230" t="s">
        <v>1462</v>
      </c>
      <c r="H69" s="247" t="s">
        <v>1465</v>
      </c>
      <c r="I69" s="238" t="s">
        <v>1464</v>
      </c>
      <c r="J69" s="231" t="s">
        <v>101</v>
      </c>
      <c r="K69" s="232">
        <v>3</v>
      </c>
      <c r="L69" s="232">
        <v>4</v>
      </c>
      <c r="M69" s="233" t="s">
        <v>192</v>
      </c>
      <c r="N69" s="366" t="s">
        <v>1480</v>
      </c>
      <c r="O69" s="825" t="s">
        <v>2942</v>
      </c>
      <c r="P69" s="566" t="s">
        <v>2943</v>
      </c>
      <c r="Q69" s="236"/>
      <c r="R69" s="927" t="s">
        <v>2343</v>
      </c>
      <c r="S69" s="928" t="s">
        <v>491</v>
      </c>
      <c r="T69" s="912"/>
      <c r="U69" s="927" t="s">
        <v>2343</v>
      </c>
      <c r="V69" s="236" t="s">
        <v>491</v>
      </c>
      <c r="W69" s="758" t="s">
        <v>2343</v>
      </c>
      <c r="X69" s="758"/>
      <c r="Y69" s="760" t="s">
        <v>2708</v>
      </c>
      <c r="Z69" s="234" t="s">
        <v>3933</v>
      </c>
      <c r="AA69" s="248" t="s">
        <v>3923</v>
      </c>
      <c r="AB69" s="235"/>
      <c r="AC69" s="235" t="s">
        <v>3922</v>
      </c>
      <c r="AD69" s="235" t="s">
        <v>491</v>
      </c>
      <c r="AE69" s="235"/>
      <c r="AF69" s="235" t="s">
        <v>3918</v>
      </c>
      <c r="AG69" s="235" t="s">
        <v>491</v>
      </c>
      <c r="AH69" s="141"/>
      <c r="AI69" s="141"/>
      <c r="AJ69" s="142"/>
      <c r="AK69" s="234"/>
      <c r="AL69" s="235"/>
      <c r="AM69" s="235"/>
      <c r="AN69" s="235"/>
      <c r="AO69" s="235"/>
      <c r="AP69" s="235"/>
      <c r="AQ69" s="235"/>
      <c r="AR69" s="235"/>
      <c r="AS69" s="141"/>
      <c r="AT69" s="141"/>
      <c r="AU69" s="142"/>
      <c r="AV69" s="235" t="s">
        <v>100</v>
      </c>
      <c r="AW69" s="253">
        <v>15</v>
      </c>
      <c r="AX69" s="253">
        <v>15</v>
      </c>
      <c r="AY69" s="253">
        <v>15</v>
      </c>
      <c r="AZ69" s="253">
        <v>15</v>
      </c>
      <c r="BA69" s="253">
        <v>15</v>
      </c>
      <c r="BB69" s="253">
        <v>15</v>
      </c>
      <c r="BC69" s="253">
        <v>10</v>
      </c>
      <c r="BD69" s="559">
        <v>100</v>
      </c>
      <c r="BE69" s="253" t="s">
        <v>96</v>
      </c>
      <c r="BF69" s="253" t="s">
        <v>96</v>
      </c>
      <c r="BG69" s="253" t="s">
        <v>96</v>
      </c>
      <c r="BH69" s="253">
        <v>100</v>
      </c>
      <c r="BI69" s="559">
        <f t="shared" si="10"/>
        <v>100</v>
      </c>
      <c r="BJ69" s="415">
        <f t="shared" si="7"/>
        <v>100</v>
      </c>
      <c r="BK69" s="253" t="s">
        <v>96</v>
      </c>
      <c r="BL69" s="253" t="s">
        <v>199</v>
      </c>
      <c r="BM69" s="561">
        <v>1</v>
      </c>
      <c r="BN69" s="561">
        <v>4</v>
      </c>
      <c r="BO69" s="233" t="s">
        <v>192</v>
      </c>
      <c r="BP69" s="238" t="s">
        <v>230</v>
      </c>
      <c r="BQ69" s="428" t="s">
        <v>1466</v>
      </c>
      <c r="BR69" s="386">
        <v>1</v>
      </c>
      <c r="BS69" s="415" t="s">
        <v>1467</v>
      </c>
      <c r="BT69" s="415" t="s">
        <v>1471</v>
      </c>
      <c r="BU69" s="499">
        <v>44957</v>
      </c>
      <c r="BV69" s="499">
        <v>45260</v>
      </c>
      <c r="BW69" s="273">
        <v>1</v>
      </c>
      <c r="BX69" s="825" t="s">
        <v>2942</v>
      </c>
      <c r="BY69" s="229" t="s">
        <v>2963</v>
      </c>
      <c r="BZ69" s="754" t="s">
        <v>2964</v>
      </c>
      <c r="CA69" s="758" t="s">
        <v>2343</v>
      </c>
      <c r="CB69" s="758"/>
      <c r="CC69" s="760" t="s">
        <v>2708</v>
      </c>
      <c r="CD69" s="758" t="s">
        <v>2343</v>
      </c>
      <c r="CE69" s="758"/>
      <c r="CF69" s="760" t="s">
        <v>2708</v>
      </c>
      <c r="CG69" s="1032">
        <v>45138</v>
      </c>
      <c r="CH69" s="1112" t="s">
        <v>3949</v>
      </c>
      <c r="CI69" s="964" t="s">
        <v>3950</v>
      </c>
      <c r="CJ69" s="141"/>
      <c r="CK69" s="141"/>
      <c r="CL69" s="142"/>
      <c r="CM69" s="142"/>
      <c r="CN69" s="142"/>
      <c r="CO69" s="142"/>
      <c r="CP69" s="243"/>
      <c r="CQ69" s="244"/>
      <c r="CR69" s="245"/>
      <c r="CS69" s="141"/>
      <c r="CT69" s="141"/>
      <c r="CU69" s="142"/>
      <c r="CV69" s="142"/>
      <c r="CW69" s="142"/>
      <c r="CX69" s="142"/>
    </row>
    <row r="70" spans="1:102" s="246" customFormat="1" ht="100" customHeight="1">
      <c r="A70" s="226"/>
      <c r="B70" s="231">
        <v>239</v>
      </c>
      <c r="C70" s="228" t="s">
        <v>158</v>
      </c>
      <c r="D70" s="230" t="s">
        <v>1449</v>
      </c>
      <c r="E70" s="230" t="s">
        <v>1461</v>
      </c>
      <c r="F70" s="231" t="s">
        <v>169</v>
      </c>
      <c r="G70" s="230" t="s">
        <v>1462</v>
      </c>
      <c r="H70" s="247" t="s">
        <v>1465</v>
      </c>
      <c r="I70" s="238" t="s">
        <v>1464</v>
      </c>
      <c r="J70" s="231" t="s">
        <v>101</v>
      </c>
      <c r="K70" s="232">
        <v>3</v>
      </c>
      <c r="L70" s="232">
        <v>4</v>
      </c>
      <c r="M70" s="233" t="s">
        <v>192</v>
      </c>
      <c r="N70" s="366" t="s">
        <v>3140</v>
      </c>
      <c r="O70" s="825" t="s">
        <v>2944</v>
      </c>
      <c r="P70" s="566" t="s">
        <v>2945</v>
      </c>
      <c r="Q70" s="236"/>
      <c r="R70" s="927" t="s">
        <v>2343</v>
      </c>
      <c r="S70" s="928" t="s">
        <v>491</v>
      </c>
      <c r="T70" s="912"/>
      <c r="U70" s="927" t="s">
        <v>2343</v>
      </c>
      <c r="V70" s="236" t="s">
        <v>491</v>
      </c>
      <c r="W70" s="758" t="s">
        <v>2343</v>
      </c>
      <c r="X70" s="758"/>
      <c r="Y70" s="760" t="s">
        <v>2708</v>
      </c>
      <c r="Z70" s="234" t="s">
        <v>3932</v>
      </c>
      <c r="AA70" s="248" t="s">
        <v>3924</v>
      </c>
      <c r="AB70" s="235"/>
      <c r="AC70" s="235" t="s">
        <v>3922</v>
      </c>
      <c r="AD70" s="235" t="s">
        <v>491</v>
      </c>
      <c r="AE70" s="235"/>
      <c r="AF70" s="235" t="s">
        <v>3918</v>
      </c>
      <c r="AG70" s="235" t="s">
        <v>491</v>
      </c>
      <c r="AH70" s="154"/>
      <c r="AI70" s="154"/>
      <c r="AJ70" s="155"/>
      <c r="AK70" s="234"/>
      <c r="AL70" s="235"/>
      <c r="AM70" s="235"/>
      <c r="AN70" s="235"/>
      <c r="AO70" s="235"/>
      <c r="AP70" s="235"/>
      <c r="AQ70" s="235"/>
      <c r="AR70" s="235"/>
      <c r="AS70" s="154"/>
      <c r="AT70" s="154"/>
      <c r="AU70" s="155"/>
      <c r="AV70" s="235" t="s">
        <v>100</v>
      </c>
      <c r="AW70" s="253">
        <v>15</v>
      </c>
      <c r="AX70" s="253">
        <v>15</v>
      </c>
      <c r="AY70" s="253">
        <v>15</v>
      </c>
      <c r="AZ70" s="253">
        <v>15</v>
      </c>
      <c r="BA70" s="253">
        <v>15</v>
      </c>
      <c r="BB70" s="253">
        <v>15</v>
      </c>
      <c r="BC70" s="253">
        <v>10</v>
      </c>
      <c r="BD70" s="559">
        <v>100</v>
      </c>
      <c r="BE70" s="253" t="s">
        <v>96</v>
      </c>
      <c r="BF70" s="253" t="s">
        <v>96</v>
      </c>
      <c r="BG70" s="253" t="s">
        <v>96</v>
      </c>
      <c r="BH70" s="253">
        <v>100</v>
      </c>
      <c r="BI70" s="559">
        <f t="shared" si="10"/>
        <v>100</v>
      </c>
      <c r="BJ70" s="415">
        <f t="shared" si="7"/>
        <v>100</v>
      </c>
      <c r="BK70" s="253" t="s">
        <v>96</v>
      </c>
      <c r="BL70" s="253" t="s">
        <v>199</v>
      </c>
      <c r="BM70" s="561">
        <v>1</v>
      </c>
      <c r="BN70" s="561">
        <v>4</v>
      </c>
      <c r="BO70" s="233" t="s">
        <v>192</v>
      </c>
      <c r="BP70" s="238" t="s">
        <v>230</v>
      </c>
      <c r="BQ70" s="428" t="s">
        <v>1466</v>
      </c>
      <c r="BR70" s="386">
        <v>1</v>
      </c>
      <c r="BS70" s="415" t="s">
        <v>1467</v>
      </c>
      <c r="BT70" s="415" t="s">
        <v>1472</v>
      </c>
      <c r="BU70" s="499">
        <v>44957</v>
      </c>
      <c r="BV70" s="499">
        <v>45260</v>
      </c>
      <c r="BW70" s="273">
        <v>1</v>
      </c>
      <c r="BX70" s="825" t="s">
        <v>2944</v>
      </c>
      <c r="BY70" s="229" t="s">
        <v>2965</v>
      </c>
      <c r="BZ70" s="754" t="s">
        <v>2966</v>
      </c>
      <c r="CA70" s="758" t="s">
        <v>2343</v>
      </c>
      <c r="CB70" s="758"/>
      <c r="CC70" s="760" t="s">
        <v>2708</v>
      </c>
      <c r="CD70" s="758" t="s">
        <v>2343</v>
      </c>
      <c r="CE70" s="758"/>
      <c r="CF70" s="760" t="s">
        <v>2708</v>
      </c>
      <c r="CG70" s="1032">
        <v>45138</v>
      </c>
      <c r="CH70" s="1112" t="s">
        <v>3951</v>
      </c>
      <c r="CI70" s="964" t="s">
        <v>3952</v>
      </c>
      <c r="CJ70" s="154"/>
      <c r="CK70" s="154"/>
      <c r="CL70" s="155"/>
      <c r="CM70" s="155"/>
      <c r="CN70" s="155"/>
      <c r="CO70" s="155"/>
      <c r="CP70" s="243"/>
      <c r="CQ70" s="244"/>
      <c r="CR70" s="245"/>
      <c r="CS70" s="154"/>
      <c r="CT70" s="154"/>
      <c r="CU70" s="155"/>
      <c r="CV70" s="155"/>
      <c r="CW70" s="155"/>
      <c r="CX70" s="155"/>
    </row>
    <row r="71" spans="1:102" s="246" customFormat="1" ht="100" customHeight="1">
      <c r="A71" s="226"/>
      <c r="B71" s="231">
        <v>240</v>
      </c>
      <c r="C71" s="228" t="s">
        <v>158</v>
      </c>
      <c r="D71" s="230" t="s">
        <v>1449</v>
      </c>
      <c r="E71" s="568" t="s">
        <v>3141</v>
      </c>
      <c r="F71" s="231" t="s">
        <v>167</v>
      </c>
      <c r="G71" s="230" t="s">
        <v>1321</v>
      </c>
      <c r="H71" s="417" t="s">
        <v>1307</v>
      </c>
      <c r="I71" s="238" t="s">
        <v>1322</v>
      </c>
      <c r="J71" s="231" t="s">
        <v>363</v>
      </c>
      <c r="K71" s="232">
        <v>4</v>
      </c>
      <c r="L71" s="232">
        <v>5</v>
      </c>
      <c r="M71" s="233" t="s">
        <v>193</v>
      </c>
      <c r="N71" s="366" t="s">
        <v>3142</v>
      </c>
      <c r="O71" s="825" t="s">
        <v>2946</v>
      </c>
      <c r="P71" s="229" t="s">
        <v>2947</v>
      </c>
      <c r="Q71" s="859"/>
      <c r="R71" s="927" t="s">
        <v>2343</v>
      </c>
      <c r="S71" s="928" t="s">
        <v>491</v>
      </c>
      <c r="T71" s="912"/>
      <c r="U71" s="927" t="s">
        <v>2343</v>
      </c>
      <c r="V71" s="236" t="s">
        <v>491</v>
      </c>
      <c r="W71" s="163"/>
      <c r="X71" s="163"/>
      <c r="Y71" s="155"/>
      <c r="Z71" s="234" t="s">
        <v>3931</v>
      </c>
      <c r="AA71" s="248" t="s">
        <v>3925</v>
      </c>
      <c r="AB71" s="230"/>
      <c r="AC71" s="235" t="s">
        <v>2343</v>
      </c>
      <c r="AD71" s="235" t="s">
        <v>491</v>
      </c>
      <c r="AE71" s="235"/>
      <c r="AF71" s="235" t="s">
        <v>2343</v>
      </c>
      <c r="AG71" s="235" t="s">
        <v>491</v>
      </c>
      <c r="AH71" s="154"/>
      <c r="AI71" s="154"/>
      <c r="AJ71" s="155"/>
      <c r="AK71" s="234"/>
      <c r="AL71" s="235"/>
      <c r="AM71" s="235"/>
      <c r="AN71" s="235"/>
      <c r="AO71" s="235"/>
      <c r="AP71" s="235"/>
      <c r="AQ71" s="235"/>
      <c r="AR71" s="235"/>
      <c r="AS71" s="154"/>
      <c r="AT71" s="154"/>
      <c r="AU71" s="155"/>
      <c r="AV71" s="235" t="s">
        <v>100</v>
      </c>
      <c r="AW71" s="253">
        <v>15</v>
      </c>
      <c r="AX71" s="253">
        <v>15</v>
      </c>
      <c r="AY71" s="253">
        <v>15</v>
      </c>
      <c r="AZ71" s="253">
        <v>15</v>
      </c>
      <c r="BA71" s="253">
        <v>15</v>
      </c>
      <c r="BB71" s="253">
        <v>15</v>
      </c>
      <c r="BC71" s="253">
        <v>10</v>
      </c>
      <c r="BD71" s="559">
        <v>100</v>
      </c>
      <c r="BE71" s="253" t="s">
        <v>96</v>
      </c>
      <c r="BF71" s="253" t="s">
        <v>97</v>
      </c>
      <c r="BG71" s="253" t="s">
        <v>97</v>
      </c>
      <c r="BH71" s="253">
        <v>50</v>
      </c>
      <c r="BI71" s="559">
        <f t="shared" si="10"/>
        <v>75</v>
      </c>
      <c r="BJ71" s="415">
        <f t="shared" si="7"/>
        <v>75</v>
      </c>
      <c r="BK71" s="253" t="s">
        <v>97</v>
      </c>
      <c r="BL71" s="253" t="s">
        <v>199</v>
      </c>
      <c r="BM71" s="561">
        <v>3</v>
      </c>
      <c r="BN71" s="561">
        <v>5</v>
      </c>
      <c r="BO71" s="233" t="s">
        <v>193</v>
      </c>
      <c r="BP71" s="238" t="s">
        <v>230</v>
      </c>
      <c r="BQ71" s="428" t="s">
        <v>1397</v>
      </c>
      <c r="BR71" s="386">
        <v>1</v>
      </c>
      <c r="BS71" s="415" t="s">
        <v>1473</v>
      </c>
      <c r="BT71" s="415" t="s">
        <v>1474</v>
      </c>
      <c r="BU71" s="499">
        <v>44927</v>
      </c>
      <c r="BV71" s="499">
        <v>45260</v>
      </c>
      <c r="BW71" s="273">
        <v>1</v>
      </c>
      <c r="BX71" s="825" t="s">
        <v>2967</v>
      </c>
      <c r="BY71" s="229" t="s">
        <v>2947</v>
      </c>
      <c r="BZ71" s="754" t="s">
        <v>2968</v>
      </c>
      <c r="CA71" s="163"/>
      <c r="CB71" s="163"/>
      <c r="CC71" s="155"/>
      <c r="CD71" s="155"/>
      <c r="CE71" s="155"/>
      <c r="CF71" s="155"/>
      <c r="CG71" s="1032">
        <v>45153</v>
      </c>
      <c r="CH71" s="1112" t="s">
        <v>3953</v>
      </c>
      <c r="CI71" s="964">
        <v>1</v>
      </c>
      <c r="CJ71" s="154"/>
      <c r="CK71" s="154"/>
      <c r="CL71" s="155"/>
      <c r="CM71" s="155"/>
      <c r="CN71" s="155"/>
      <c r="CO71" s="155"/>
      <c r="CP71" s="243"/>
      <c r="CQ71" s="244"/>
      <c r="CR71" s="245"/>
      <c r="CS71" s="154"/>
      <c r="CT71" s="154"/>
      <c r="CU71" s="155"/>
      <c r="CV71" s="155"/>
      <c r="CW71" s="155"/>
      <c r="CX71" s="155"/>
    </row>
    <row r="72" spans="1:102" s="246" customFormat="1" ht="218" customHeight="1">
      <c r="A72" s="226"/>
      <c r="B72" s="227">
        <v>241</v>
      </c>
      <c r="C72" s="228" t="s">
        <v>158</v>
      </c>
      <c r="D72" s="230" t="s">
        <v>1449</v>
      </c>
      <c r="E72" s="230" t="s">
        <v>1484</v>
      </c>
      <c r="F72" s="231" t="s">
        <v>169</v>
      </c>
      <c r="G72" s="230" t="s">
        <v>1481</v>
      </c>
      <c r="H72" s="235" t="s">
        <v>1482</v>
      </c>
      <c r="I72" s="569" t="s">
        <v>1483</v>
      </c>
      <c r="J72" s="231" t="s">
        <v>363</v>
      </c>
      <c r="K72" s="232">
        <v>5</v>
      </c>
      <c r="L72" s="232">
        <v>5</v>
      </c>
      <c r="M72" s="233" t="s">
        <v>193</v>
      </c>
      <c r="N72" s="366" t="s">
        <v>3690</v>
      </c>
      <c r="O72" s="874" t="s">
        <v>3063</v>
      </c>
      <c r="P72" s="566" t="s">
        <v>3061</v>
      </c>
      <c r="Q72" s="236"/>
      <c r="R72" s="927" t="s">
        <v>2343</v>
      </c>
      <c r="S72" s="928" t="s">
        <v>491</v>
      </c>
      <c r="T72" s="912"/>
      <c r="U72" s="927" t="s">
        <v>2343</v>
      </c>
      <c r="V72" s="236" t="s">
        <v>491</v>
      </c>
      <c r="W72" s="163"/>
      <c r="X72" s="163"/>
      <c r="Y72" s="155"/>
      <c r="Z72" s="234" t="s">
        <v>3926</v>
      </c>
      <c r="AA72" s="248" t="s">
        <v>4182</v>
      </c>
      <c r="AB72" s="235"/>
      <c r="AC72" s="235" t="s">
        <v>3927</v>
      </c>
      <c r="AD72" s="235" t="s">
        <v>491</v>
      </c>
      <c r="AE72" s="235"/>
      <c r="AF72" s="235" t="s">
        <v>3927</v>
      </c>
      <c r="AG72" s="235" t="s">
        <v>491</v>
      </c>
      <c r="AH72" s="235" t="s">
        <v>3927</v>
      </c>
      <c r="AI72" s="154"/>
      <c r="AJ72" s="417" t="s">
        <v>3928</v>
      </c>
      <c r="AK72" s="234"/>
      <c r="AL72" s="235"/>
      <c r="AM72" s="235"/>
      <c r="AN72" s="235"/>
      <c r="AO72" s="235"/>
      <c r="AP72" s="235"/>
      <c r="AQ72" s="235"/>
      <c r="AR72" s="235"/>
      <c r="AS72" s="154"/>
      <c r="AT72" s="154"/>
      <c r="AU72" s="155"/>
      <c r="AV72" s="235" t="s">
        <v>100</v>
      </c>
      <c r="AW72" s="253">
        <v>15</v>
      </c>
      <c r="AX72" s="253">
        <v>15</v>
      </c>
      <c r="AY72" s="253">
        <v>15</v>
      </c>
      <c r="AZ72" s="253">
        <v>15</v>
      </c>
      <c r="BA72" s="253">
        <v>15</v>
      </c>
      <c r="BB72" s="253">
        <v>15</v>
      </c>
      <c r="BC72" s="253">
        <v>10</v>
      </c>
      <c r="BD72" s="559">
        <v>100</v>
      </c>
      <c r="BE72" s="253" t="s">
        <v>96</v>
      </c>
      <c r="BF72" s="253" t="s">
        <v>96</v>
      </c>
      <c r="BG72" s="253" t="s">
        <v>96</v>
      </c>
      <c r="BH72" s="253">
        <v>100</v>
      </c>
      <c r="BI72" s="559">
        <f t="shared" si="10"/>
        <v>100</v>
      </c>
      <c r="BJ72" s="415">
        <f>AVERAGE(BI72:BI73)</f>
        <v>100</v>
      </c>
      <c r="BK72" s="536" t="s">
        <v>96</v>
      </c>
      <c r="BL72" s="253" t="s">
        <v>199</v>
      </c>
      <c r="BM72" s="561">
        <v>3</v>
      </c>
      <c r="BN72" s="561">
        <v>5</v>
      </c>
      <c r="BO72" s="233" t="s">
        <v>193</v>
      </c>
      <c r="BP72" s="238" t="s">
        <v>230</v>
      </c>
      <c r="BQ72" s="428" t="s">
        <v>1475</v>
      </c>
      <c r="BR72" s="386">
        <v>0.4</v>
      </c>
      <c r="BS72" s="415" t="s">
        <v>1476</v>
      </c>
      <c r="BT72" s="415" t="s">
        <v>1277</v>
      </c>
      <c r="BU72" s="499">
        <v>44985</v>
      </c>
      <c r="BV72" s="499">
        <v>45260</v>
      </c>
      <c r="BW72" s="273">
        <v>1</v>
      </c>
      <c r="BX72" s="825" t="s">
        <v>2969</v>
      </c>
      <c r="BY72" s="876" t="s">
        <v>3065</v>
      </c>
      <c r="BZ72" s="862" t="s">
        <v>3066</v>
      </c>
      <c r="CA72" s="163"/>
      <c r="CB72" s="163"/>
      <c r="CC72" s="155"/>
      <c r="CD72" s="155"/>
      <c r="CE72" s="155"/>
      <c r="CF72" s="155"/>
      <c r="CG72" s="241" t="s">
        <v>3954</v>
      </c>
      <c r="CH72" s="1116" t="s">
        <v>3955</v>
      </c>
      <c r="CI72" s="598" t="s">
        <v>3956</v>
      </c>
      <c r="CJ72" s="163" t="s">
        <v>3957</v>
      </c>
      <c r="CK72" s="154"/>
      <c r="CL72" s="155" t="s">
        <v>3958</v>
      </c>
      <c r="CM72" s="163" t="s">
        <v>3957</v>
      </c>
      <c r="CN72" s="154"/>
      <c r="CO72" s="155" t="s">
        <v>3958</v>
      </c>
      <c r="CP72" s="243"/>
      <c r="CQ72" s="244"/>
      <c r="CR72" s="245"/>
      <c r="CS72" s="154"/>
      <c r="CT72" s="154"/>
      <c r="CU72" s="155"/>
      <c r="CV72" s="155"/>
      <c r="CW72" s="155"/>
      <c r="CX72" s="155"/>
    </row>
    <row r="73" spans="1:102" s="246" customFormat="1" ht="100" customHeight="1">
      <c r="A73" s="226"/>
      <c r="B73" s="231">
        <v>241</v>
      </c>
      <c r="C73" s="228" t="s">
        <v>158</v>
      </c>
      <c r="D73" s="230" t="s">
        <v>1449</v>
      </c>
      <c r="E73" s="230" t="s">
        <v>1484</v>
      </c>
      <c r="F73" s="231" t="s">
        <v>169</v>
      </c>
      <c r="G73" s="230" t="s">
        <v>1481</v>
      </c>
      <c r="H73" s="235" t="s">
        <v>1482</v>
      </c>
      <c r="I73" s="569" t="s">
        <v>1485</v>
      </c>
      <c r="J73" s="231" t="s">
        <v>363</v>
      </c>
      <c r="K73" s="232"/>
      <c r="L73" s="232"/>
      <c r="M73" s="233"/>
      <c r="N73" s="366" t="s">
        <v>3143</v>
      </c>
      <c r="O73" s="875" t="s">
        <v>3064</v>
      </c>
      <c r="P73" s="566" t="s">
        <v>3062</v>
      </c>
      <c r="Q73" s="801"/>
      <c r="R73" s="927" t="s">
        <v>2343</v>
      </c>
      <c r="S73" s="928" t="s">
        <v>491</v>
      </c>
      <c r="T73" s="912"/>
      <c r="U73" s="927" t="s">
        <v>2343</v>
      </c>
      <c r="V73" s="236" t="s">
        <v>491</v>
      </c>
      <c r="W73" s="163"/>
      <c r="X73" s="163"/>
      <c r="Y73" s="155"/>
      <c r="Z73" s="234" t="s">
        <v>3930</v>
      </c>
      <c r="AA73" s="248" t="s">
        <v>3929</v>
      </c>
      <c r="AB73" s="235"/>
      <c r="AC73" s="1695" t="s">
        <v>3957</v>
      </c>
      <c r="AD73" s="235" t="s">
        <v>491</v>
      </c>
      <c r="AE73" s="235"/>
      <c r="AF73" s="1695" t="s">
        <v>3957</v>
      </c>
      <c r="AG73" s="1695" t="s">
        <v>491</v>
      </c>
      <c r="AH73" s="1695" t="s">
        <v>3957</v>
      </c>
      <c r="AI73" s="154"/>
      <c r="AJ73" s="417" t="s">
        <v>3916</v>
      </c>
      <c r="AK73" s="234"/>
      <c r="AL73" s="235"/>
      <c r="AM73" s="235"/>
      <c r="AN73" s="235"/>
      <c r="AO73" s="235"/>
      <c r="AP73" s="235"/>
      <c r="AQ73" s="235"/>
      <c r="AR73" s="235"/>
      <c r="AS73" s="154"/>
      <c r="AT73" s="154"/>
      <c r="AU73" s="155"/>
      <c r="AV73" s="235" t="s">
        <v>100</v>
      </c>
      <c r="AW73" s="253">
        <v>15</v>
      </c>
      <c r="AX73" s="253">
        <v>15</v>
      </c>
      <c r="AY73" s="253">
        <v>15</v>
      </c>
      <c r="AZ73" s="253">
        <v>15</v>
      </c>
      <c r="BA73" s="253">
        <v>15</v>
      </c>
      <c r="BB73" s="253">
        <v>15</v>
      </c>
      <c r="BC73" s="253">
        <v>10</v>
      </c>
      <c r="BD73" s="559">
        <v>100</v>
      </c>
      <c r="BE73" s="253" t="s">
        <v>96</v>
      </c>
      <c r="BF73" s="253" t="s">
        <v>96</v>
      </c>
      <c r="BG73" s="253" t="s">
        <v>96</v>
      </c>
      <c r="BH73" s="253">
        <v>100</v>
      </c>
      <c r="BI73" s="559">
        <f t="shared" ref="BI73" si="12">AVERAGE(BD73,BH73)</f>
        <v>100</v>
      </c>
      <c r="BJ73" s="560"/>
      <c r="BK73" s="536"/>
      <c r="BL73" s="253"/>
      <c r="BM73" s="561"/>
      <c r="BN73" s="561"/>
      <c r="BO73" s="233"/>
      <c r="BP73" s="238" t="s">
        <v>230</v>
      </c>
      <c r="BQ73" s="428" t="s">
        <v>1486</v>
      </c>
      <c r="BR73" s="386">
        <v>0.4</v>
      </c>
      <c r="BS73" s="415" t="s">
        <v>1478</v>
      </c>
      <c r="BT73" s="415" t="s">
        <v>1277</v>
      </c>
      <c r="BU73" s="499">
        <v>44985</v>
      </c>
      <c r="BV73" s="499">
        <v>45260</v>
      </c>
      <c r="BW73" s="273">
        <v>4</v>
      </c>
      <c r="BX73" s="825" t="s">
        <v>2969</v>
      </c>
      <c r="BY73" s="876" t="s">
        <v>3067</v>
      </c>
      <c r="BZ73" s="862" t="s">
        <v>3068</v>
      </c>
      <c r="CA73" s="163"/>
      <c r="CB73" s="163"/>
      <c r="CC73" s="155"/>
      <c r="CD73" s="155"/>
      <c r="CE73" s="155"/>
      <c r="CF73" s="155"/>
      <c r="CG73" s="241" t="s">
        <v>3959</v>
      </c>
      <c r="CH73" s="1116" t="s">
        <v>3960</v>
      </c>
      <c r="CI73" s="1117" t="s">
        <v>3961</v>
      </c>
      <c r="CJ73" s="163" t="s">
        <v>3957</v>
      </c>
      <c r="CK73" s="154"/>
      <c r="CL73" s="154" t="s">
        <v>3916</v>
      </c>
      <c r="CM73" s="163" t="s">
        <v>3957</v>
      </c>
      <c r="CN73" s="155"/>
      <c r="CO73" s="154" t="s">
        <v>3916</v>
      </c>
      <c r="CP73" s="243"/>
      <c r="CQ73" s="244"/>
      <c r="CR73" s="245"/>
      <c r="CS73" s="154"/>
      <c r="CT73" s="154"/>
      <c r="CU73" s="155"/>
      <c r="CV73" s="155"/>
      <c r="CW73" s="155"/>
      <c r="CX73" s="155"/>
    </row>
    <row r="74" spans="1:102" s="246" customFormat="1" ht="100" customHeight="1">
      <c r="A74" s="226"/>
      <c r="B74" s="231">
        <v>241</v>
      </c>
      <c r="C74" s="228" t="s">
        <v>158</v>
      </c>
      <c r="D74" s="230" t="s">
        <v>1449</v>
      </c>
      <c r="E74" s="230" t="s">
        <v>1484</v>
      </c>
      <c r="F74" s="231" t="s">
        <v>169</v>
      </c>
      <c r="G74" s="230" t="s">
        <v>1481</v>
      </c>
      <c r="H74" s="235" t="s">
        <v>1482</v>
      </c>
      <c r="I74" s="569" t="s">
        <v>1485</v>
      </c>
      <c r="J74" s="231" t="s">
        <v>363</v>
      </c>
      <c r="K74" s="232"/>
      <c r="L74" s="232"/>
      <c r="M74" s="233"/>
      <c r="N74" s="248" t="s">
        <v>229</v>
      </c>
      <c r="O74" s="825"/>
      <c r="P74" s="566"/>
      <c r="Q74" s="236"/>
      <c r="R74" s="927" t="s">
        <v>2343</v>
      </c>
      <c r="S74" s="928" t="s">
        <v>491</v>
      </c>
      <c r="T74" s="912"/>
      <c r="U74" s="927" t="s">
        <v>2343</v>
      </c>
      <c r="V74" s="236" t="s">
        <v>491</v>
      </c>
      <c r="W74" s="877"/>
      <c r="X74" s="877"/>
      <c r="Y74" s="394"/>
      <c r="Z74" s="251"/>
      <c r="AA74" s="252"/>
      <c r="AB74" s="252"/>
      <c r="AC74" s="252"/>
      <c r="AD74" s="252"/>
      <c r="AE74" s="252"/>
      <c r="AF74" s="252"/>
      <c r="AG74" s="252"/>
      <c r="AH74" s="393"/>
      <c r="AI74" s="393"/>
      <c r="AJ74" s="394"/>
      <c r="AK74" s="251"/>
      <c r="AL74" s="252"/>
      <c r="AM74" s="252"/>
      <c r="AN74" s="252"/>
      <c r="AO74" s="252"/>
      <c r="AP74" s="252"/>
      <c r="AQ74" s="252"/>
      <c r="AR74" s="252"/>
      <c r="AS74" s="393"/>
      <c r="AT74" s="393"/>
      <c r="AU74" s="394"/>
      <c r="AV74" s="235"/>
      <c r="AW74" s="253"/>
      <c r="AX74" s="253"/>
      <c r="AY74" s="253"/>
      <c r="AZ74" s="253"/>
      <c r="BA74" s="253"/>
      <c r="BB74" s="253"/>
      <c r="BC74" s="253"/>
      <c r="BD74" s="559">
        <f t="shared" ref="BD74" si="13">SUM(AW74:BC74)</f>
        <v>0</v>
      </c>
      <c r="BE74" s="253"/>
      <c r="BF74" s="253"/>
      <c r="BG74" s="253"/>
      <c r="BH74" s="253"/>
      <c r="BI74" s="559">
        <f t="shared" si="10"/>
        <v>0</v>
      </c>
      <c r="BJ74" s="560"/>
      <c r="BK74" s="253"/>
      <c r="BL74" s="253"/>
      <c r="BM74" s="561"/>
      <c r="BN74" s="561"/>
      <c r="BO74" s="540"/>
      <c r="BP74" s="541" t="s">
        <v>230</v>
      </c>
      <c r="BQ74" s="554" t="s">
        <v>1487</v>
      </c>
      <c r="BR74" s="555">
        <v>0.2</v>
      </c>
      <c r="BS74" s="556" t="s">
        <v>1479</v>
      </c>
      <c r="BT74" s="556" t="s">
        <v>1277</v>
      </c>
      <c r="BU74" s="557">
        <v>44956</v>
      </c>
      <c r="BV74" s="499">
        <v>45260</v>
      </c>
      <c r="BW74" s="558">
        <v>4</v>
      </c>
      <c r="BX74" s="825" t="s">
        <v>2969</v>
      </c>
      <c r="BY74" s="876" t="s">
        <v>3069</v>
      </c>
      <c r="BZ74" s="862" t="s">
        <v>3070</v>
      </c>
      <c r="CA74" s="877"/>
      <c r="CB74" s="877"/>
      <c r="CC74" s="394"/>
      <c r="CD74" s="394"/>
      <c r="CE74" s="394"/>
      <c r="CF74" s="394"/>
      <c r="CG74" s="241" t="s">
        <v>3959</v>
      </c>
      <c r="CH74" s="1116" t="s">
        <v>3962</v>
      </c>
      <c r="CI74" s="1117" t="s">
        <v>3963</v>
      </c>
      <c r="CJ74" s="163" t="s">
        <v>3957</v>
      </c>
      <c r="CK74" s="393"/>
      <c r="CL74" s="154" t="s">
        <v>3916</v>
      </c>
      <c r="CM74" s="163" t="s">
        <v>3957</v>
      </c>
      <c r="CN74" s="394"/>
      <c r="CO74" s="154" t="s">
        <v>3916</v>
      </c>
      <c r="CP74" s="542"/>
      <c r="CQ74" s="543"/>
      <c r="CR74" s="544"/>
      <c r="CS74" s="393"/>
      <c r="CT74" s="393"/>
      <c r="CU74" s="394"/>
      <c r="CV74" s="394"/>
      <c r="CW74" s="394"/>
      <c r="CX74" s="394"/>
    </row>
    <row r="75" spans="1:102" s="246" customFormat="1" ht="100" customHeight="1">
      <c r="A75" s="226"/>
      <c r="B75" s="231">
        <v>242</v>
      </c>
      <c r="C75" s="228" t="s">
        <v>151</v>
      </c>
      <c r="D75" s="230" t="s">
        <v>1361</v>
      </c>
      <c r="E75" s="584" t="s">
        <v>2306</v>
      </c>
      <c r="F75" s="231" t="s">
        <v>168</v>
      </c>
      <c r="G75" s="584" t="s">
        <v>2055</v>
      </c>
      <c r="H75" s="417" t="s">
        <v>2056</v>
      </c>
      <c r="I75" s="593" t="s">
        <v>2057</v>
      </c>
      <c r="J75" s="231" t="s">
        <v>363</v>
      </c>
      <c r="K75" s="232">
        <v>3</v>
      </c>
      <c r="L75" s="232">
        <v>4</v>
      </c>
      <c r="M75" s="233" t="s">
        <v>193</v>
      </c>
      <c r="N75" s="248" t="s">
        <v>2062</v>
      </c>
      <c r="O75" s="931" t="s">
        <v>2530</v>
      </c>
      <c r="P75" s="888" t="s">
        <v>2533</v>
      </c>
      <c r="Q75" s="887"/>
      <c r="R75" s="887" t="s">
        <v>2343</v>
      </c>
      <c r="S75" s="887"/>
      <c r="T75" s="932"/>
      <c r="U75" s="887" t="s">
        <v>2433</v>
      </c>
      <c r="V75" s="887" t="s">
        <v>770</v>
      </c>
      <c r="W75" s="877"/>
      <c r="X75" s="877"/>
      <c r="Y75" s="394"/>
      <c r="Z75" s="1014" t="s">
        <v>3438</v>
      </c>
      <c r="AA75" s="776" t="s">
        <v>3663</v>
      </c>
      <c r="AB75" s="1015"/>
      <c r="AC75" s="1015" t="s">
        <v>3441</v>
      </c>
      <c r="AD75" s="1015" t="s">
        <v>229</v>
      </c>
      <c r="AE75" s="1015"/>
      <c r="AF75" s="1015" t="s">
        <v>2343</v>
      </c>
      <c r="AG75" s="1015"/>
      <c r="AH75" s="877" t="s">
        <v>3444</v>
      </c>
      <c r="AI75" s="393"/>
      <c r="AJ75" s="394" t="s">
        <v>3443</v>
      </c>
      <c r="AK75" s="251"/>
      <c r="AL75" s="252"/>
      <c r="AM75" s="252"/>
      <c r="AN75" s="252"/>
      <c r="AO75" s="252"/>
      <c r="AP75" s="252"/>
      <c r="AQ75" s="252"/>
      <c r="AR75" s="252"/>
      <c r="AS75" s="393"/>
      <c r="AT75" s="393"/>
      <c r="AU75" s="394"/>
      <c r="AV75" s="235" t="s">
        <v>100</v>
      </c>
      <c r="AW75" s="253">
        <v>15</v>
      </c>
      <c r="AX75" s="253">
        <v>15</v>
      </c>
      <c r="AY75" s="253">
        <v>15</v>
      </c>
      <c r="AZ75" s="253">
        <v>15</v>
      </c>
      <c r="BA75" s="253">
        <v>15</v>
      </c>
      <c r="BB75" s="253">
        <v>15</v>
      </c>
      <c r="BC75" s="253">
        <v>10</v>
      </c>
      <c r="BD75" s="559">
        <v>100</v>
      </c>
      <c r="BE75" s="253" t="s">
        <v>96</v>
      </c>
      <c r="BF75" s="253" t="s">
        <v>96</v>
      </c>
      <c r="BG75" s="253" t="s">
        <v>96</v>
      </c>
      <c r="BH75" s="253">
        <v>100</v>
      </c>
      <c r="BI75" s="273">
        <f t="shared" si="10"/>
        <v>100</v>
      </c>
      <c r="BJ75" s="415">
        <f>AVERAGE(BI75:BI78)</f>
        <v>100</v>
      </c>
      <c r="BK75" s="253" t="s">
        <v>96</v>
      </c>
      <c r="BL75" s="253" t="s">
        <v>199</v>
      </c>
      <c r="BM75" s="561">
        <v>1</v>
      </c>
      <c r="BN75" s="561">
        <v>4</v>
      </c>
      <c r="BO75" s="540" t="s">
        <v>192</v>
      </c>
      <c r="BP75" s="594" t="s">
        <v>230</v>
      </c>
      <c r="BQ75" s="248" t="s">
        <v>2059</v>
      </c>
      <c r="BR75" s="596">
        <v>0.45</v>
      </c>
      <c r="BS75" s="235" t="s">
        <v>1362</v>
      </c>
      <c r="BT75" s="235" t="s">
        <v>1363</v>
      </c>
      <c r="BU75" s="597">
        <v>44927</v>
      </c>
      <c r="BV75" s="597">
        <v>45260</v>
      </c>
      <c r="BW75" s="598">
        <v>1</v>
      </c>
      <c r="BX75" s="783" t="s">
        <v>2537</v>
      </c>
      <c r="BY75" s="298" t="s">
        <v>2539</v>
      </c>
      <c r="BZ75" s="900" t="s">
        <v>2540</v>
      </c>
      <c r="CA75" s="163"/>
      <c r="CB75" s="163"/>
      <c r="CC75" s="155"/>
      <c r="CD75" s="155"/>
      <c r="CE75" s="155"/>
      <c r="CF75" s="155"/>
      <c r="CG75" s="243"/>
      <c r="CH75" s="244"/>
      <c r="CI75" s="964"/>
      <c r="CJ75" s="141"/>
      <c r="CK75" s="141"/>
      <c r="CL75" s="142"/>
      <c r="CM75" s="142"/>
      <c r="CN75" s="142"/>
      <c r="CO75" s="142"/>
      <c r="CP75" s="243"/>
      <c r="CQ75" s="244"/>
      <c r="CR75" s="245"/>
      <c r="CS75" s="154"/>
      <c r="CT75" s="154"/>
      <c r="CU75" s="155"/>
      <c r="CV75" s="155"/>
      <c r="CW75" s="155"/>
      <c r="CX75" s="155"/>
    </row>
    <row r="76" spans="1:102" s="246" customFormat="1" ht="100" customHeight="1">
      <c r="A76" s="226"/>
      <c r="B76" s="231">
        <v>242</v>
      </c>
      <c r="C76" s="228" t="s">
        <v>151</v>
      </c>
      <c r="D76" s="230" t="s">
        <v>1361</v>
      </c>
      <c r="E76" s="584" t="s">
        <v>2306</v>
      </c>
      <c r="F76" s="231" t="s">
        <v>168</v>
      </c>
      <c r="G76" s="584" t="s">
        <v>2055</v>
      </c>
      <c r="H76" s="417" t="s">
        <v>2056</v>
      </c>
      <c r="I76" s="593" t="s">
        <v>2057</v>
      </c>
      <c r="J76" s="231"/>
      <c r="K76" s="232"/>
      <c r="L76" s="232"/>
      <c r="M76" s="233"/>
      <c r="N76" s="248" t="s">
        <v>2058</v>
      </c>
      <c r="O76" s="931" t="s">
        <v>2531</v>
      </c>
      <c r="P76" s="888" t="s">
        <v>2534</v>
      </c>
      <c r="Q76" s="887"/>
      <c r="R76" s="887"/>
      <c r="S76" s="887"/>
      <c r="T76" s="932"/>
      <c r="U76" s="932"/>
      <c r="V76" s="887"/>
      <c r="W76" s="877"/>
      <c r="X76" s="877"/>
      <c r="Y76" s="394"/>
      <c r="Z76" s="930" t="s">
        <v>3439</v>
      </c>
      <c r="AA76" s="1010" t="s">
        <v>4084</v>
      </c>
      <c r="AB76" s="820"/>
      <c r="AC76" s="820" t="s">
        <v>3446</v>
      </c>
      <c r="AD76" s="820" t="s">
        <v>229</v>
      </c>
      <c r="AE76" s="820"/>
      <c r="AF76" s="820" t="s">
        <v>2343</v>
      </c>
      <c r="AG76" s="820"/>
      <c r="AH76" s="877" t="s">
        <v>3445</v>
      </c>
      <c r="AI76" s="393"/>
      <c r="AJ76" s="394" t="s">
        <v>3442</v>
      </c>
      <c r="AK76" s="251"/>
      <c r="AL76" s="252"/>
      <c r="AM76" s="252"/>
      <c r="AN76" s="252"/>
      <c r="AO76" s="252"/>
      <c r="AP76" s="252"/>
      <c r="AQ76" s="252"/>
      <c r="AR76" s="252"/>
      <c r="AS76" s="393"/>
      <c r="AT76" s="393"/>
      <c r="AU76" s="394"/>
      <c r="AV76" s="235" t="s">
        <v>100</v>
      </c>
      <c r="AW76" s="253">
        <v>15</v>
      </c>
      <c r="AX76" s="253">
        <v>15</v>
      </c>
      <c r="AY76" s="253">
        <v>15</v>
      </c>
      <c r="AZ76" s="253">
        <v>15</v>
      </c>
      <c r="BA76" s="253">
        <v>15</v>
      </c>
      <c r="BB76" s="253">
        <v>15</v>
      </c>
      <c r="BC76" s="253">
        <v>10</v>
      </c>
      <c r="BD76" s="559">
        <v>100</v>
      </c>
      <c r="BE76" s="253" t="s">
        <v>96</v>
      </c>
      <c r="BF76" s="253" t="s">
        <v>96</v>
      </c>
      <c r="BG76" s="253" t="s">
        <v>96</v>
      </c>
      <c r="BH76" s="253">
        <v>100</v>
      </c>
      <c r="BI76" s="273">
        <f t="shared" si="10"/>
        <v>100</v>
      </c>
      <c r="BJ76" s="560"/>
      <c r="BK76" s="253"/>
      <c r="BL76" s="253"/>
      <c r="BM76" s="561"/>
      <c r="BN76" s="561"/>
      <c r="BO76" s="540"/>
      <c r="BP76" s="594" t="s">
        <v>230</v>
      </c>
      <c r="BQ76" s="248" t="s">
        <v>2060</v>
      </c>
      <c r="BR76" s="596">
        <v>0.45</v>
      </c>
      <c r="BS76" s="235" t="s">
        <v>1364</v>
      </c>
      <c r="BT76" s="235" t="s">
        <v>1365</v>
      </c>
      <c r="BU76" s="597">
        <v>44927</v>
      </c>
      <c r="BV76" s="597">
        <v>45260</v>
      </c>
      <c r="BW76" s="599">
        <v>1</v>
      </c>
      <c r="BX76" s="898"/>
      <c r="BY76" s="298"/>
      <c r="BZ76" s="900"/>
      <c r="CA76" s="163"/>
      <c r="CB76" s="163"/>
      <c r="CC76" s="155"/>
      <c r="CD76" s="155"/>
      <c r="CE76" s="155"/>
      <c r="CF76" s="155"/>
      <c r="CG76" s="930" t="s">
        <v>3439</v>
      </c>
      <c r="CH76" s="995" t="s">
        <v>4085</v>
      </c>
      <c r="CI76" s="1018" t="s">
        <v>3450</v>
      </c>
      <c r="CJ76" s="877" t="s">
        <v>3445</v>
      </c>
      <c r="CK76" s="393"/>
      <c r="CL76" s="394" t="s">
        <v>3442</v>
      </c>
      <c r="CM76" s="877" t="s">
        <v>3445</v>
      </c>
      <c r="CN76" s="393"/>
      <c r="CO76" s="394" t="s">
        <v>3442</v>
      </c>
      <c r="CP76" s="243"/>
      <c r="CQ76" s="244"/>
      <c r="CR76" s="245"/>
      <c r="CS76" s="154"/>
      <c r="CT76" s="154"/>
      <c r="CU76" s="155"/>
      <c r="CV76" s="155"/>
      <c r="CW76" s="155"/>
      <c r="CX76" s="155"/>
    </row>
    <row r="77" spans="1:102" s="246" customFormat="1" ht="159" customHeight="1">
      <c r="A77" s="226"/>
      <c r="B77" s="231">
        <v>242</v>
      </c>
      <c r="C77" s="228" t="s">
        <v>151</v>
      </c>
      <c r="D77" s="230" t="s">
        <v>1361</v>
      </c>
      <c r="E77" s="584" t="s">
        <v>2306</v>
      </c>
      <c r="F77" s="231" t="s">
        <v>168</v>
      </c>
      <c r="G77" s="584" t="s">
        <v>2055</v>
      </c>
      <c r="H77" s="417" t="s">
        <v>2056</v>
      </c>
      <c r="I77" s="593" t="s">
        <v>2057</v>
      </c>
      <c r="J77" s="231"/>
      <c r="K77" s="232"/>
      <c r="L77" s="232"/>
      <c r="M77" s="233"/>
      <c r="N77" s="366" t="s">
        <v>3191</v>
      </c>
      <c r="O77" s="887" t="s">
        <v>2532</v>
      </c>
      <c r="P77" s="888" t="s">
        <v>2535</v>
      </c>
      <c r="Q77" s="887"/>
      <c r="R77" s="887" t="s">
        <v>2433</v>
      </c>
      <c r="S77" s="887" t="s">
        <v>770</v>
      </c>
      <c r="T77" s="932"/>
      <c r="U77" s="887"/>
      <c r="V77" s="887"/>
      <c r="W77" s="877"/>
      <c r="X77" s="877"/>
      <c r="Y77" s="394"/>
      <c r="Z77" s="1014" t="s">
        <v>3414</v>
      </c>
      <c r="AA77" s="899" t="s">
        <v>3664</v>
      </c>
      <c r="AB77" s="1015"/>
      <c r="AC77" s="1015" t="s">
        <v>3441</v>
      </c>
      <c r="AD77" s="1015" t="s">
        <v>229</v>
      </c>
      <c r="AE77" s="1015"/>
      <c r="AF77" s="1015"/>
      <c r="AG77" s="1015"/>
      <c r="AH77" s="877" t="s">
        <v>3444</v>
      </c>
      <c r="AI77" s="393"/>
      <c r="AJ77" s="394" t="s">
        <v>3443</v>
      </c>
      <c r="AK77" s="251"/>
      <c r="AL77" s="252"/>
      <c r="AM77" s="252"/>
      <c r="AN77" s="252"/>
      <c r="AO77" s="252"/>
      <c r="AP77" s="252"/>
      <c r="AQ77" s="252"/>
      <c r="AR77" s="252"/>
      <c r="AS77" s="393"/>
      <c r="AT77" s="393"/>
      <c r="AU77" s="394"/>
      <c r="AV77" s="235" t="s">
        <v>100</v>
      </c>
      <c r="AW77" s="253">
        <v>15</v>
      </c>
      <c r="AX77" s="253">
        <v>15</v>
      </c>
      <c r="AY77" s="253">
        <v>15</v>
      </c>
      <c r="AZ77" s="253">
        <v>15</v>
      </c>
      <c r="BA77" s="253">
        <v>15</v>
      </c>
      <c r="BB77" s="253">
        <v>15</v>
      </c>
      <c r="BC77" s="253">
        <v>10</v>
      </c>
      <c r="BD77" s="559">
        <v>100</v>
      </c>
      <c r="BE77" s="253" t="s">
        <v>96</v>
      </c>
      <c r="BF77" s="253" t="s">
        <v>96</v>
      </c>
      <c r="BG77" s="253" t="s">
        <v>96</v>
      </c>
      <c r="BH77" s="253">
        <v>100</v>
      </c>
      <c r="BI77" s="273">
        <f t="shared" si="10"/>
        <v>100</v>
      </c>
      <c r="BJ77" s="560"/>
      <c r="BK77" s="253"/>
      <c r="BL77" s="253"/>
      <c r="BM77" s="561"/>
      <c r="BN77" s="561"/>
      <c r="BO77" s="540"/>
      <c r="BP77" s="594" t="s">
        <v>230</v>
      </c>
      <c r="BQ77" s="428" t="s">
        <v>2266</v>
      </c>
      <c r="BR77" s="386">
        <v>0.1</v>
      </c>
      <c r="BS77" s="382" t="s">
        <v>2265</v>
      </c>
      <c r="BT77" s="415" t="s">
        <v>2061</v>
      </c>
      <c r="BU77" s="595">
        <v>44927</v>
      </c>
      <c r="BV77" s="595">
        <v>45260</v>
      </c>
      <c r="BW77" s="273">
        <v>1</v>
      </c>
      <c r="BX77" s="783" t="s">
        <v>2538</v>
      </c>
      <c r="BY77" s="298" t="s">
        <v>2542</v>
      </c>
      <c r="BZ77" s="900" t="s">
        <v>2541</v>
      </c>
      <c r="CA77" s="163"/>
      <c r="CB77" s="163"/>
      <c r="CC77" s="155"/>
      <c r="CD77" s="155"/>
      <c r="CE77" s="155"/>
      <c r="CF77" s="155"/>
      <c r="CG77" s="763" t="s">
        <v>3449</v>
      </c>
      <c r="CH77" s="1019" t="s">
        <v>3451</v>
      </c>
      <c r="CI77" s="763" t="s">
        <v>3452</v>
      </c>
      <c r="CJ77" s="763" t="s">
        <v>3453</v>
      </c>
      <c r="CK77" s="154"/>
      <c r="CL77" s="394" t="s">
        <v>3454</v>
      </c>
      <c r="CM77" s="763" t="s">
        <v>3453</v>
      </c>
      <c r="CN77" s="154"/>
      <c r="CO77" s="394" t="s">
        <v>3454</v>
      </c>
      <c r="CP77" s="243"/>
      <c r="CQ77" s="244"/>
      <c r="CR77" s="245"/>
      <c r="CS77" s="154"/>
      <c r="CT77" s="154"/>
      <c r="CU77" s="155"/>
      <c r="CV77" s="155"/>
      <c r="CW77" s="155"/>
      <c r="CX77" s="155"/>
    </row>
    <row r="78" spans="1:102" s="246" customFormat="1" ht="146" customHeight="1">
      <c r="A78" s="226"/>
      <c r="B78" s="231">
        <v>242</v>
      </c>
      <c r="C78" s="228" t="s">
        <v>151</v>
      </c>
      <c r="D78" s="230" t="s">
        <v>1361</v>
      </c>
      <c r="E78" s="584" t="s">
        <v>2306</v>
      </c>
      <c r="F78" s="231" t="s">
        <v>168</v>
      </c>
      <c r="G78" s="584" t="s">
        <v>2055</v>
      </c>
      <c r="H78" s="417" t="s">
        <v>2056</v>
      </c>
      <c r="I78" s="593" t="s">
        <v>2057</v>
      </c>
      <c r="J78" s="231"/>
      <c r="K78" s="232"/>
      <c r="L78" s="232"/>
      <c r="M78" s="233"/>
      <c r="N78" s="366" t="s">
        <v>3192</v>
      </c>
      <c r="O78" s="931" t="s">
        <v>2531</v>
      </c>
      <c r="P78" s="888" t="s">
        <v>2536</v>
      </c>
      <c r="Q78" s="887"/>
      <c r="R78" s="887"/>
      <c r="S78" s="887"/>
      <c r="T78" s="932"/>
      <c r="U78" s="932"/>
      <c r="V78" s="887"/>
      <c r="W78" s="877"/>
      <c r="X78" s="877"/>
      <c r="Y78" s="394"/>
      <c r="Z78" s="931" t="s">
        <v>3440</v>
      </c>
      <c r="AA78" s="1017" t="s">
        <v>3447</v>
      </c>
      <c r="AB78" s="1016"/>
      <c r="AC78" s="820" t="s">
        <v>3446</v>
      </c>
      <c r="AD78" s="1016" t="s">
        <v>229</v>
      </c>
      <c r="AE78" s="1016"/>
      <c r="AF78" s="1016"/>
      <c r="AG78" s="1015"/>
      <c r="AH78" s="877" t="s">
        <v>3445</v>
      </c>
      <c r="AI78" s="393"/>
      <c r="AJ78" s="394" t="s">
        <v>3442</v>
      </c>
      <c r="AK78" s="251"/>
      <c r="AL78" s="252"/>
      <c r="AM78" s="252"/>
      <c r="AN78" s="252"/>
      <c r="AO78" s="252"/>
      <c r="AP78" s="252"/>
      <c r="AQ78" s="252"/>
      <c r="AR78" s="252"/>
      <c r="AS78" s="393"/>
      <c r="AT78" s="393"/>
      <c r="AU78" s="394"/>
      <c r="AV78" s="235" t="s">
        <v>100</v>
      </c>
      <c r="AW78" s="253">
        <v>15</v>
      </c>
      <c r="AX78" s="253">
        <v>15</v>
      </c>
      <c r="AY78" s="253">
        <v>15</v>
      </c>
      <c r="AZ78" s="253">
        <v>15</v>
      </c>
      <c r="BA78" s="253">
        <v>15</v>
      </c>
      <c r="BB78" s="253">
        <v>15</v>
      </c>
      <c r="BC78" s="253">
        <v>10</v>
      </c>
      <c r="BD78" s="559">
        <v>100</v>
      </c>
      <c r="BE78" s="253" t="s">
        <v>96</v>
      </c>
      <c r="BF78" s="253" t="s">
        <v>96</v>
      </c>
      <c r="BG78" s="253" t="s">
        <v>96</v>
      </c>
      <c r="BH78" s="253">
        <v>100</v>
      </c>
      <c r="BI78" s="273">
        <f t="shared" si="10"/>
        <v>100</v>
      </c>
      <c r="BJ78" s="560"/>
      <c r="BK78" s="253"/>
      <c r="BL78" s="253"/>
      <c r="BM78" s="561"/>
      <c r="BN78" s="561"/>
      <c r="BO78" s="233"/>
      <c r="BP78" s="605"/>
      <c r="BQ78" s="428"/>
      <c r="BR78" s="386"/>
      <c r="BS78" s="415"/>
      <c r="BT78" s="415"/>
      <c r="BU78" s="499"/>
      <c r="BV78" s="499"/>
      <c r="BW78" s="273"/>
      <c r="BX78" s="909"/>
      <c r="BY78" s="910"/>
      <c r="BZ78" s="861"/>
      <c r="CA78" s="163"/>
      <c r="CB78" s="163"/>
      <c r="CC78" s="155"/>
      <c r="CD78" s="155"/>
      <c r="CE78" s="155"/>
      <c r="CF78" s="155"/>
      <c r="CG78" s="243"/>
      <c r="CH78" s="244"/>
      <c r="CI78" s="242"/>
      <c r="CJ78" s="154"/>
      <c r="CK78" s="154"/>
      <c r="CL78" s="155"/>
      <c r="CM78" s="155"/>
      <c r="CN78" s="155"/>
      <c r="CO78" s="155"/>
      <c r="CP78" s="243"/>
      <c r="CQ78" s="244"/>
      <c r="CR78" s="245"/>
      <c r="CS78" s="154"/>
      <c r="CT78" s="154"/>
      <c r="CU78" s="155"/>
      <c r="CV78" s="155"/>
      <c r="CW78" s="155"/>
      <c r="CX78" s="155"/>
    </row>
    <row r="79" spans="1:102" s="246" customFormat="1" ht="400" customHeight="1">
      <c r="A79" s="226"/>
      <c r="B79" s="227">
        <v>243</v>
      </c>
      <c r="C79" s="228" t="s">
        <v>151</v>
      </c>
      <c r="D79" s="230" t="s">
        <v>1361</v>
      </c>
      <c r="E79" s="584" t="s">
        <v>2307</v>
      </c>
      <c r="F79" s="231" t="s">
        <v>168</v>
      </c>
      <c r="G79" s="584" t="s">
        <v>2065</v>
      </c>
      <c r="H79" s="417" t="s">
        <v>2066</v>
      </c>
      <c r="I79" s="593" t="s">
        <v>2067</v>
      </c>
      <c r="J79" s="231" t="s">
        <v>363</v>
      </c>
      <c r="K79" s="232">
        <v>3</v>
      </c>
      <c r="L79" s="232">
        <v>4</v>
      </c>
      <c r="M79" s="233" t="s">
        <v>193</v>
      </c>
      <c r="N79" s="366" t="s">
        <v>2070</v>
      </c>
      <c r="O79" s="887" t="s">
        <v>2550</v>
      </c>
      <c r="P79" s="888" t="s">
        <v>2543</v>
      </c>
      <c r="Q79" s="887"/>
      <c r="R79" s="887" t="s">
        <v>2544</v>
      </c>
      <c r="S79" s="887" t="s">
        <v>2545</v>
      </c>
      <c r="T79" s="932"/>
      <c r="U79" s="887" t="s">
        <v>2546</v>
      </c>
      <c r="V79" s="887" t="s">
        <v>2547</v>
      </c>
      <c r="W79" s="877"/>
      <c r="X79" s="877"/>
      <c r="Y79" s="394"/>
      <c r="Z79" s="887" t="s">
        <v>3455</v>
      </c>
      <c r="AA79" s="345" t="s">
        <v>3723</v>
      </c>
      <c r="AB79" s="887"/>
      <c r="AC79" s="1020" t="s">
        <v>3461</v>
      </c>
      <c r="AD79" s="888" t="s">
        <v>3457</v>
      </c>
      <c r="AE79" s="887"/>
      <c r="AF79" s="1020" t="s">
        <v>3458</v>
      </c>
      <c r="AG79" s="888" t="s">
        <v>3459</v>
      </c>
      <c r="AH79" s="1020" t="s">
        <v>3456</v>
      </c>
      <c r="AI79" s="393"/>
      <c r="AJ79" s="1078" t="s">
        <v>3702</v>
      </c>
      <c r="AK79" s="251"/>
      <c r="AL79" s="252"/>
      <c r="AM79" s="252"/>
      <c r="AN79" s="252"/>
      <c r="AO79" s="252"/>
      <c r="AP79" s="252"/>
      <c r="AQ79" s="252"/>
      <c r="AR79" s="252"/>
      <c r="AS79" s="393"/>
      <c r="AT79" s="393"/>
      <c r="AU79" s="394"/>
      <c r="AV79" s="235" t="s">
        <v>100</v>
      </c>
      <c r="AW79" s="253">
        <v>15</v>
      </c>
      <c r="AX79" s="253">
        <v>15</v>
      </c>
      <c r="AY79" s="253">
        <v>15</v>
      </c>
      <c r="AZ79" s="253">
        <v>15</v>
      </c>
      <c r="BA79" s="253">
        <v>15</v>
      </c>
      <c r="BB79" s="253">
        <v>15</v>
      </c>
      <c r="BC79" s="253">
        <v>10</v>
      </c>
      <c r="BD79" s="559">
        <v>100</v>
      </c>
      <c r="BE79" s="253" t="s">
        <v>96</v>
      </c>
      <c r="BF79" s="253" t="s">
        <v>96</v>
      </c>
      <c r="BG79" s="253" t="s">
        <v>96</v>
      </c>
      <c r="BH79" s="253">
        <v>100</v>
      </c>
      <c r="BI79" s="273">
        <f t="shared" si="10"/>
        <v>100</v>
      </c>
      <c r="BJ79" s="415">
        <f>AVERAGE(BI79:BI80)</f>
        <v>87.5</v>
      </c>
      <c r="BK79" s="253" t="s">
        <v>97</v>
      </c>
      <c r="BL79" s="253" t="s">
        <v>199</v>
      </c>
      <c r="BM79" s="561">
        <v>2</v>
      </c>
      <c r="BN79" s="561">
        <v>4</v>
      </c>
      <c r="BO79" s="540" t="s">
        <v>192</v>
      </c>
      <c r="BP79" s="562" t="s">
        <v>230</v>
      </c>
      <c r="BQ79" s="248" t="s">
        <v>2267</v>
      </c>
      <c r="BR79" s="606">
        <v>0.4</v>
      </c>
      <c r="BS79" s="236" t="s">
        <v>2270</v>
      </c>
      <c r="BT79" s="235" t="s">
        <v>2071</v>
      </c>
      <c r="BU79" s="607">
        <v>44927</v>
      </c>
      <c r="BV79" s="607">
        <v>45260</v>
      </c>
      <c r="BW79" s="608">
        <v>1</v>
      </c>
      <c r="BX79" s="887" t="s">
        <v>2550</v>
      </c>
      <c r="BY79" s="297" t="s">
        <v>2551</v>
      </c>
      <c r="BZ79" s="784" t="s">
        <v>2552</v>
      </c>
      <c r="CA79" s="163"/>
      <c r="CB79" s="163"/>
      <c r="CC79" s="155"/>
      <c r="CD79" s="155"/>
      <c r="CE79" s="155"/>
      <c r="CF79" s="155"/>
      <c r="CG79" s="784" t="s">
        <v>3463</v>
      </c>
      <c r="CH79" s="298" t="s">
        <v>4177</v>
      </c>
      <c r="CI79" s="763" t="s">
        <v>4169</v>
      </c>
      <c r="CJ79" s="1020" t="s">
        <v>3465</v>
      </c>
      <c r="CK79" s="154"/>
      <c r="CL79" s="1075" t="s">
        <v>4168</v>
      </c>
      <c r="CM79" s="1020" t="s">
        <v>3465</v>
      </c>
      <c r="CN79" s="154"/>
      <c r="CO79" s="1075" t="s">
        <v>4168</v>
      </c>
      <c r="CP79" s="243"/>
      <c r="CQ79" s="244"/>
      <c r="CR79" s="245"/>
      <c r="CS79" s="154"/>
      <c r="CT79" s="154"/>
      <c r="CU79" s="155"/>
      <c r="CV79" s="155"/>
      <c r="CW79" s="155"/>
      <c r="CX79" s="155"/>
    </row>
    <row r="80" spans="1:102" s="246" customFormat="1" ht="238" customHeight="1">
      <c r="A80" s="226"/>
      <c r="B80" s="227">
        <v>243</v>
      </c>
      <c r="C80" s="228" t="s">
        <v>151</v>
      </c>
      <c r="D80" s="230" t="s">
        <v>1361</v>
      </c>
      <c r="E80" s="584" t="s">
        <v>2307</v>
      </c>
      <c r="F80" s="231" t="s">
        <v>168</v>
      </c>
      <c r="G80" s="584" t="s">
        <v>2065</v>
      </c>
      <c r="H80" s="417" t="s">
        <v>2066</v>
      </c>
      <c r="I80" s="593" t="s">
        <v>2067</v>
      </c>
      <c r="J80" s="231"/>
      <c r="K80" s="232"/>
      <c r="L80" s="232"/>
      <c r="M80" s="233"/>
      <c r="N80" s="366" t="s">
        <v>2271</v>
      </c>
      <c r="O80" s="887" t="s">
        <v>2550</v>
      </c>
      <c r="P80" s="888" t="s">
        <v>3477</v>
      </c>
      <c r="Q80" s="887"/>
      <c r="R80" s="887" t="s">
        <v>2548</v>
      </c>
      <c r="S80" s="887" t="s">
        <v>2549</v>
      </c>
      <c r="T80" s="932"/>
      <c r="U80" s="887" t="s">
        <v>2548</v>
      </c>
      <c r="V80" s="887" t="s">
        <v>2549</v>
      </c>
      <c r="W80" s="877"/>
      <c r="X80" s="877"/>
      <c r="Y80" s="394"/>
      <c r="Z80" s="1021" t="s">
        <v>3460</v>
      </c>
      <c r="AA80" s="1022" t="s">
        <v>4086</v>
      </c>
      <c r="AB80" s="1023"/>
      <c r="AC80" s="1021" t="s">
        <v>2548</v>
      </c>
      <c r="AD80" s="1073"/>
      <c r="AE80" s="1024"/>
      <c r="AF80" s="1021" t="s">
        <v>2548</v>
      </c>
      <c r="AG80" s="1021"/>
      <c r="AH80" s="1020" t="s">
        <v>3462</v>
      </c>
      <c r="AI80" s="393"/>
      <c r="AJ80" s="1078" t="s">
        <v>4087</v>
      </c>
      <c r="AK80" s="251"/>
      <c r="AL80" s="252"/>
      <c r="AM80" s="252"/>
      <c r="AN80" s="252"/>
      <c r="AO80" s="252"/>
      <c r="AP80" s="252"/>
      <c r="AQ80" s="252"/>
      <c r="AR80" s="252"/>
      <c r="AS80" s="393"/>
      <c r="AT80" s="393"/>
      <c r="AU80" s="394"/>
      <c r="AV80" s="235" t="s">
        <v>100</v>
      </c>
      <c r="AW80" s="253">
        <v>15</v>
      </c>
      <c r="AX80" s="253">
        <v>15</v>
      </c>
      <c r="AY80" s="253">
        <v>15</v>
      </c>
      <c r="AZ80" s="253">
        <v>15</v>
      </c>
      <c r="BA80" s="253">
        <v>15</v>
      </c>
      <c r="BB80" s="253">
        <v>15</v>
      </c>
      <c r="BC80" s="253">
        <v>10</v>
      </c>
      <c r="BD80" s="559">
        <v>100</v>
      </c>
      <c r="BE80" s="253" t="s">
        <v>96</v>
      </c>
      <c r="BF80" s="253" t="s">
        <v>97</v>
      </c>
      <c r="BG80" s="253" t="s">
        <v>97</v>
      </c>
      <c r="BH80" s="253">
        <v>50</v>
      </c>
      <c r="BI80" s="273">
        <f t="shared" si="10"/>
        <v>75</v>
      </c>
      <c r="BJ80" s="560"/>
      <c r="BK80" s="253"/>
      <c r="BL80" s="253"/>
      <c r="BM80" s="561"/>
      <c r="BN80" s="561"/>
      <c r="BO80" s="540"/>
      <c r="BP80" s="562" t="s">
        <v>230</v>
      </c>
      <c r="BQ80" s="248" t="s">
        <v>2268</v>
      </c>
      <c r="BR80" s="606">
        <v>0.4</v>
      </c>
      <c r="BS80" s="236" t="s">
        <v>2269</v>
      </c>
      <c r="BT80" s="235" t="s">
        <v>1366</v>
      </c>
      <c r="BU80" s="607">
        <v>44927</v>
      </c>
      <c r="BV80" s="607">
        <v>45260</v>
      </c>
      <c r="BW80" s="608">
        <v>1</v>
      </c>
      <c r="BX80" s="784" t="s">
        <v>2537</v>
      </c>
      <c r="BY80" s="298" t="s">
        <v>2553</v>
      </c>
      <c r="BZ80" s="784" t="s">
        <v>2554</v>
      </c>
      <c r="CA80" s="163"/>
      <c r="CB80" s="163"/>
      <c r="CC80" s="155"/>
      <c r="CD80" s="155"/>
      <c r="CE80" s="155"/>
      <c r="CF80" s="155"/>
      <c r="CG80" s="784" t="s">
        <v>3448</v>
      </c>
      <c r="CH80" s="298" t="s">
        <v>3466</v>
      </c>
      <c r="CI80" s="784" t="s">
        <v>3469</v>
      </c>
      <c r="CJ80" s="163" t="s">
        <v>3467</v>
      </c>
      <c r="CK80" s="154"/>
      <c r="CL80" s="155" t="s">
        <v>3468</v>
      </c>
      <c r="CM80" s="163" t="s">
        <v>3467</v>
      </c>
      <c r="CN80" s="154"/>
      <c r="CO80" s="155" t="s">
        <v>3468</v>
      </c>
      <c r="CP80" s="243"/>
      <c r="CQ80" s="244"/>
      <c r="CR80" s="245"/>
      <c r="CS80" s="154"/>
      <c r="CT80" s="154"/>
      <c r="CU80" s="155"/>
      <c r="CV80" s="155"/>
      <c r="CW80" s="155"/>
      <c r="CX80" s="155"/>
    </row>
    <row r="81" spans="1:102" s="246" customFormat="1" ht="349" customHeight="1">
      <c r="A81" s="226"/>
      <c r="B81" s="227">
        <v>243</v>
      </c>
      <c r="C81" s="228" t="s">
        <v>151</v>
      </c>
      <c r="D81" s="230" t="s">
        <v>1361</v>
      </c>
      <c r="E81" s="584" t="s">
        <v>2307</v>
      </c>
      <c r="F81" s="231" t="s">
        <v>168</v>
      </c>
      <c r="G81" s="584" t="s">
        <v>2065</v>
      </c>
      <c r="H81" s="417" t="s">
        <v>2066</v>
      </c>
      <c r="I81" s="593" t="s">
        <v>2067</v>
      </c>
      <c r="J81" s="231"/>
      <c r="K81" s="232"/>
      <c r="L81" s="232"/>
      <c r="M81" s="233"/>
      <c r="N81" s="248" t="s">
        <v>229</v>
      </c>
      <c r="O81" s="933"/>
      <c r="P81" s="934"/>
      <c r="Q81" s="801"/>
      <c r="R81" s="801"/>
      <c r="S81" s="801"/>
      <c r="T81" s="935"/>
      <c r="U81" s="935"/>
      <c r="V81" s="801"/>
      <c r="W81" s="877"/>
      <c r="X81" s="877"/>
      <c r="Y81" s="394"/>
      <c r="Z81" s="251"/>
      <c r="AA81" s="252"/>
      <c r="AB81" s="252"/>
      <c r="AC81" s="252"/>
      <c r="AD81" s="252"/>
      <c r="AE81" s="252"/>
      <c r="AF81" s="252"/>
      <c r="AG81" s="252"/>
      <c r="AH81" s="393"/>
      <c r="AI81" s="393"/>
      <c r="AJ81" s="394"/>
      <c r="AK81" s="251"/>
      <c r="AL81" s="235"/>
      <c r="AM81" s="235"/>
      <c r="AN81" s="235"/>
      <c r="AO81" s="235"/>
      <c r="AP81" s="235"/>
      <c r="AQ81" s="235"/>
      <c r="AR81" s="235"/>
      <c r="AS81" s="154"/>
      <c r="AT81" s="154"/>
      <c r="AU81" s="155"/>
      <c r="AV81" s="235"/>
      <c r="AW81" s="253"/>
      <c r="AX81" s="253"/>
      <c r="AY81" s="253"/>
      <c r="AZ81" s="253"/>
      <c r="BA81" s="253"/>
      <c r="BB81" s="253"/>
      <c r="BC81" s="253"/>
      <c r="BD81" s="559"/>
      <c r="BE81" s="253"/>
      <c r="BF81" s="253"/>
      <c r="BG81" s="253"/>
      <c r="BH81" s="253"/>
      <c r="BI81" s="559"/>
      <c r="BJ81" s="560"/>
      <c r="BK81" s="253"/>
      <c r="BL81" s="253"/>
      <c r="BM81" s="561"/>
      <c r="BN81" s="561"/>
      <c r="BO81" s="233"/>
      <c r="BP81" s="562" t="s">
        <v>230</v>
      </c>
      <c r="BQ81" s="248" t="s">
        <v>2069</v>
      </c>
      <c r="BR81" s="606">
        <v>0.2</v>
      </c>
      <c r="BS81" s="235" t="s">
        <v>2068</v>
      </c>
      <c r="BT81" s="235" t="s">
        <v>2072</v>
      </c>
      <c r="BU81" s="607">
        <v>44927</v>
      </c>
      <c r="BV81" s="607">
        <v>45260</v>
      </c>
      <c r="BW81" s="608">
        <v>1</v>
      </c>
      <c r="BX81" s="784" t="s">
        <v>2555</v>
      </c>
      <c r="BY81" s="298" t="s">
        <v>2556</v>
      </c>
      <c r="BZ81" s="784" t="s">
        <v>2557</v>
      </c>
      <c r="CA81" s="163"/>
      <c r="CB81" s="163"/>
      <c r="CC81" s="155"/>
      <c r="CD81" s="155"/>
      <c r="CE81" s="155"/>
      <c r="CF81" s="155"/>
      <c r="CG81" s="498" t="s">
        <v>3464</v>
      </c>
      <c r="CH81" s="780" t="s">
        <v>3691</v>
      </c>
      <c r="CI81" s="652" t="s">
        <v>4167</v>
      </c>
      <c r="CJ81" s="1020" t="s">
        <v>3470</v>
      </c>
      <c r="CK81" s="154"/>
      <c r="CL81" s="1075" t="s">
        <v>3692</v>
      </c>
      <c r="CM81" s="1020" t="s">
        <v>3470</v>
      </c>
      <c r="CN81" s="154"/>
      <c r="CO81" s="1075" t="s">
        <v>3692</v>
      </c>
      <c r="CP81" s="243"/>
      <c r="CQ81" s="244"/>
      <c r="CR81" s="245"/>
      <c r="CS81" s="154"/>
      <c r="CT81" s="154"/>
      <c r="CU81" s="155"/>
      <c r="CV81" s="155"/>
      <c r="CW81" s="155"/>
      <c r="CX81" s="155"/>
    </row>
    <row r="82" spans="1:102" s="246" customFormat="1" ht="207" customHeight="1">
      <c r="A82" s="226"/>
      <c r="B82" s="231">
        <v>244</v>
      </c>
      <c r="C82" s="228" t="s">
        <v>161</v>
      </c>
      <c r="D82" s="230" t="s">
        <v>1374</v>
      </c>
      <c r="E82" s="649" t="s">
        <v>2219</v>
      </c>
      <c r="F82" s="231" t="s">
        <v>167</v>
      </c>
      <c r="G82" s="344" t="s">
        <v>1321</v>
      </c>
      <c r="H82" s="344" t="s">
        <v>2220</v>
      </c>
      <c r="I82" s="344" t="s">
        <v>1322</v>
      </c>
      <c r="J82" s="231" t="s">
        <v>363</v>
      </c>
      <c r="K82" s="232">
        <v>4</v>
      </c>
      <c r="L82" s="232">
        <v>5</v>
      </c>
      <c r="M82" s="233" t="s">
        <v>193</v>
      </c>
      <c r="N82" s="318" t="s">
        <v>3220</v>
      </c>
      <c r="O82" s="882" t="s">
        <v>2396</v>
      </c>
      <c r="P82" s="417" t="s">
        <v>3079</v>
      </c>
      <c r="Q82" s="236"/>
      <c r="R82" s="236" t="s">
        <v>2343</v>
      </c>
      <c r="S82" s="236"/>
      <c r="T82" s="912"/>
      <c r="U82" s="236" t="s">
        <v>2343</v>
      </c>
      <c r="V82" s="236"/>
      <c r="W82" s="163"/>
      <c r="X82" s="163"/>
      <c r="Y82" s="155"/>
      <c r="Z82" s="972" t="s">
        <v>3293</v>
      </c>
      <c r="AA82" s="974" t="s">
        <v>3295</v>
      </c>
      <c r="AB82" s="235"/>
      <c r="AC82" s="235" t="s">
        <v>2343</v>
      </c>
      <c r="AD82" s="235" t="s">
        <v>443</v>
      </c>
      <c r="AE82" s="235"/>
      <c r="AF82" s="235" t="s">
        <v>2343</v>
      </c>
      <c r="AG82" s="235" t="s">
        <v>3276</v>
      </c>
      <c r="AH82" s="154"/>
      <c r="AI82" s="154"/>
      <c r="AJ82" s="155"/>
      <c r="AK82" s="234"/>
      <c r="AL82" s="235"/>
      <c r="AM82" s="235"/>
      <c r="AN82" s="235"/>
      <c r="AO82" s="235"/>
      <c r="AP82" s="235"/>
      <c r="AQ82" s="235"/>
      <c r="AR82" s="235"/>
      <c r="AS82" s="154"/>
      <c r="AT82" s="154"/>
      <c r="AU82" s="155"/>
      <c r="AV82" s="235" t="s">
        <v>100</v>
      </c>
      <c r="AW82" s="253">
        <v>15</v>
      </c>
      <c r="AX82" s="253">
        <v>15</v>
      </c>
      <c r="AY82" s="253">
        <v>15</v>
      </c>
      <c r="AZ82" s="253">
        <v>15</v>
      </c>
      <c r="BA82" s="253">
        <v>15</v>
      </c>
      <c r="BB82" s="253">
        <v>15</v>
      </c>
      <c r="BC82" s="253">
        <v>10</v>
      </c>
      <c r="BD82" s="559">
        <v>100</v>
      </c>
      <c r="BE82" s="253" t="s">
        <v>96</v>
      </c>
      <c r="BF82" s="253" t="s">
        <v>97</v>
      </c>
      <c r="BG82" s="253" t="s">
        <v>97</v>
      </c>
      <c r="BH82" s="253">
        <v>50</v>
      </c>
      <c r="BI82" s="273">
        <f t="shared" ref="BI82" si="14">AVERAGE(BD82,BH82)</f>
        <v>75</v>
      </c>
      <c r="BJ82" s="415">
        <f>AVERAGE(BI82)</f>
        <v>75</v>
      </c>
      <c r="BK82" s="253" t="s">
        <v>97</v>
      </c>
      <c r="BL82" s="253" t="s">
        <v>199</v>
      </c>
      <c r="BM82" s="561">
        <v>3</v>
      </c>
      <c r="BN82" s="561">
        <v>5</v>
      </c>
      <c r="BO82" s="233" t="s">
        <v>193</v>
      </c>
      <c r="BP82" s="562" t="s">
        <v>230</v>
      </c>
      <c r="BQ82" s="650" t="s">
        <v>3224</v>
      </c>
      <c r="BR82" s="651">
        <v>1</v>
      </c>
      <c r="BS82" s="652" t="s">
        <v>3225</v>
      </c>
      <c r="BT82" s="652" t="s">
        <v>1371</v>
      </c>
      <c r="BU82" s="653">
        <v>44927</v>
      </c>
      <c r="BV82" s="653">
        <v>45260</v>
      </c>
      <c r="BW82" s="694">
        <v>3</v>
      </c>
      <c r="BX82" s="790" t="s">
        <v>3074</v>
      </c>
      <c r="BY82" s="937" t="s">
        <v>3081</v>
      </c>
      <c r="BZ82" s="861" t="s">
        <v>3076</v>
      </c>
      <c r="CA82" s="878"/>
      <c r="CB82" s="878"/>
      <c r="CC82" s="601"/>
      <c r="CD82" s="601"/>
      <c r="CE82" s="601"/>
      <c r="CF82" s="601"/>
      <c r="CG82" s="972" t="s">
        <v>3293</v>
      </c>
      <c r="CH82" s="976" t="s">
        <v>3298</v>
      </c>
      <c r="CI82" s="964" t="s">
        <v>3299</v>
      </c>
      <c r="CJ82" s="600"/>
      <c r="CK82" s="600"/>
      <c r="CL82" s="155"/>
      <c r="CM82" s="601"/>
      <c r="CN82" s="601"/>
      <c r="CO82" s="155"/>
      <c r="CP82" s="602"/>
      <c r="CQ82" s="603"/>
      <c r="CR82" s="604"/>
      <c r="CS82" s="600"/>
      <c r="CT82" s="600"/>
      <c r="CU82" s="601"/>
      <c r="CV82" s="601"/>
      <c r="CW82" s="601"/>
      <c r="CX82" s="601"/>
    </row>
    <row r="83" spans="1:102" s="246" customFormat="1" ht="100" customHeight="1">
      <c r="A83" s="226"/>
      <c r="B83" s="231"/>
      <c r="C83" s="228"/>
      <c r="D83" s="238"/>
      <c r="E83" s="238"/>
      <c r="F83" s="231"/>
      <c r="G83" s="238"/>
      <c r="H83" s="247"/>
      <c r="I83" s="238"/>
      <c r="J83" s="231"/>
      <c r="K83" s="232"/>
      <c r="L83" s="232"/>
      <c r="M83" s="233"/>
      <c r="N83" s="247"/>
      <c r="O83" s="882"/>
      <c r="P83" s="566"/>
      <c r="Q83" s="236"/>
      <c r="R83" s="236"/>
      <c r="S83" s="236"/>
      <c r="T83" s="912"/>
      <c r="U83" s="912"/>
      <c r="V83" s="236"/>
      <c r="W83" s="163"/>
      <c r="X83" s="163"/>
      <c r="Y83" s="155"/>
      <c r="Z83" s="234"/>
      <c r="AA83" s="235"/>
      <c r="AB83" s="235"/>
      <c r="AC83" s="235"/>
      <c r="AD83" s="235"/>
      <c r="AE83" s="235"/>
      <c r="AF83" s="235"/>
      <c r="AG83" s="235"/>
      <c r="AH83" s="141"/>
      <c r="AI83" s="141"/>
      <c r="AJ83" s="142"/>
      <c r="AK83" s="234"/>
      <c r="AL83" s="235"/>
      <c r="AM83" s="235"/>
      <c r="AN83" s="235"/>
      <c r="AO83" s="235"/>
      <c r="AP83" s="235"/>
      <c r="AQ83" s="235"/>
      <c r="AR83" s="235"/>
      <c r="AS83" s="141"/>
      <c r="AT83" s="141"/>
      <c r="AU83" s="142"/>
      <c r="AV83" s="235"/>
      <c r="AW83" s="253"/>
      <c r="AX83" s="253"/>
      <c r="AY83" s="253"/>
      <c r="AZ83" s="253"/>
      <c r="BA83" s="253"/>
      <c r="BB83" s="253"/>
      <c r="BC83" s="253"/>
      <c r="BD83" s="559"/>
      <c r="BE83" s="253"/>
      <c r="BF83" s="253"/>
      <c r="BG83" s="253"/>
      <c r="BH83" s="253"/>
      <c r="BI83" s="273"/>
      <c r="BJ83" s="415"/>
      <c r="BK83" s="253"/>
      <c r="BL83" s="253"/>
      <c r="BM83" s="561"/>
      <c r="BN83" s="561"/>
      <c r="BO83" s="233"/>
      <c r="BP83" s="562"/>
      <c r="BQ83" s="417"/>
      <c r="BR83" s="563"/>
      <c r="BS83" s="235"/>
      <c r="BT83" s="235"/>
      <c r="BU83" s="564"/>
      <c r="BV83" s="564"/>
      <c r="BW83" s="565"/>
      <c r="BX83" s="909"/>
      <c r="BY83" s="910"/>
      <c r="BZ83" s="861"/>
      <c r="CA83" s="163"/>
      <c r="CB83" s="163"/>
      <c r="CC83" s="155"/>
      <c r="CD83" s="155"/>
      <c r="CE83" s="155"/>
      <c r="CF83" s="155"/>
      <c r="CG83" s="243"/>
      <c r="CH83" s="244"/>
      <c r="CI83" s="242"/>
      <c r="CJ83" s="141"/>
      <c r="CK83" s="141"/>
      <c r="CL83" s="142"/>
      <c r="CM83" s="142"/>
      <c r="CN83" s="142"/>
      <c r="CO83" s="142"/>
      <c r="CP83" s="243"/>
      <c r="CQ83" s="244"/>
      <c r="CR83" s="245"/>
      <c r="CS83" s="141"/>
      <c r="CT83" s="141"/>
      <c r="CU83" s="142"/>
      <c r="CV83" s="142"/>
      <c r="CW83" s="142"/>
      <c r="CX83" s="142"/>
    </row>
    <row r="84" spans="1:102" ht="16.5" customHeight="1">
      <c r="B84" s="254"/>
      <c r="C84" s="254"/>
      <c r="D84" s="254"/>
      <c r="E84" s="254"/>
      <c r="F84" s="254"/>
      <c r="G84" s="254"/>
      <c r="H84" s="420"/>
      <c r="I84" s="420"/>
      <c r="J84" s="254"/>
      <c r="K84" s="254"/>
      <c r="L84" s="254"/>
      <c r="M84" s="254"/>
      <c r="N84" s="254"/>
      <c r="O84" s="255"/>
      <c r="P84" s="936"/>
      <c r="Q84" s="256"/>
      <c r="R84" s="256"/>
      <c r="S84" s="256"/>
      <c r="T84" s="262"/>
      <c r="U84" s="262"/>
      <c r="V84" s="256"/>
      <c r="W84" s="682"/>
      <c r="X84" s="682"/>
      <c r="Y84" s="145"/>
      <c r="Z84" s="255"/>
      <c r="AA84" s="256"/>
      <c r="AB84" s="256"/>
      <c r="AC84" s="256"/>
      <c r="AD84" s="256"/>
      <c r="AE84" s="256"/>
      <c r="AF84" s="256"/>
      <c r="AG84" s="256"/>
      <c r="AH84" s="545"/>
      <c r="AI84" s="545"/>
      <c r="AJ84" s="145"/>
      <c r="AK84" s="255"/>
      <c r="AL84" s="256"/>
      <c r="AM84" s="256"/>
      <c r="AN84" s="256"/>
      <c r="AO84" s="256"/>
      <c r="AP84" s="256"/>
      <c r="AQ84" s="256"/>
      <c r="AR84" s="256"/>
      <c r="AS84" s="545"/>
      <c r="AT84" s="545"/>
      <c r="AU84" s="145"/>
      <c r="AV84" s="256"/>
      <c r="AW84" s="254"/>
      <c r="AX84" s="254"/>
      <c r="AY84" s="254"/>
      <c r="AZ84" s="254"/>
      <c r="BA84" s="254"/>
      <c r="BB84" s="254"/>
      <c r="BC84" s="254"/>
      <c r="BD84" s="24"/>
      <c r="BE84" s="254"/>
      <c r="BF84" s="254"/>
      <c r="BG84" s="254"/>
      <c r="BH84" s="254"/>
      <c r="BI84" s="24"/>
      <c r="BJ84" s="254"/>
      <c r="BK84" s="254"/>
      <c r="BL84" s="254"/>
      <c r="BM84" s="257"/>
      <c r="BN84" s="257"/>
      <c r="BO84" s="254"/>
      <c r="BP84" s="254"/>
      <c r="BQ84" s="420"/>
      <c r="BR84" s="254"/>
      <c r="BS84" s="254"/>
      <c r="BT84" s="254"/>
      <c r="BU84" s="258"/>
      <c r="BV84" s="258"/>
      <c r="BW84" s="254"/>
      <c r="BX84" s="258"/>
      <c r="BY84" s="254"/>
      <c r="BZ84" s="911"/>
      <c r="CA84" s="682"/>
      <c r="CB84" s="682"/>
      <c r="CC84" s="145"/>
      <c r="CD84" s="145"/>
      <c r="CE84" s="145"/>
      <c r="CF84" s="145"/>
      <c r="CG84" s="258"/>
      <c r="CH84" s="254"/>
      <c r="CI84" s="259"/>
      <c r="CJ84" s="545"/>
      <c r="CK84" s="545"/>
      <c r="CL84" s="145"/>
      <c r="CM84" s="145"/>
      <c r="CN84" s="145"/>
      <c r="CO84" s="145"/>
      <c r="CP84" s="258"/>
      <c r="CQ84" s="254"/>
      <c r="CR84" s="260"/>
      <c r="CS84" s="545"/>
      <c r="CT84" s="545"/>
      <c r="CU84" s="145"/>
      <c r="CV84" s="145"/>
      <c r="CW84" s="145"/>
      <c r="CX84" s="145"/>
    </row>
    <row r="85" spans="1:102" ht="16.5" customHeight="1">
      <c r="C85" s="254"/>
      <c r="D85" s="254"/>
      <c r="E85" s="254"/>
      <c r="F85" s="254"/>
      <c r="G85" s="254"/>
      <c r="H85" s="254"/>
      <c r="I85" s="254"/>
      <c r="J85" s="254"/>
      <c r="K85" s="254"/>
      <c r="L85" s="254"/>
      <c r="M85" s="254"/>
      <c r="N85" s="254"/>
      <c r="O85" s="255"/>
      <c r="P85" s="936"/>
      <c r="Q85" s="256"/>
      <c r="R85" s="256"/>
      <c r="S85" s="256"/>
      <c r="T85" s="262"/>
      <c r="U85" s="262"/>
      <c r="V85" s="256"/>
      <c r="W85" s="682"/>
      <c r="X85" s="682"/>
      <c r="Y85" s="145"/>
      <c r="Z85" s="255"/>
      <c r="AA85" s="256"/>
      <c r="AB85" s="256"/>
      <c r="AC85" s="256"/>
      <c r="AD85" s="256"/>
      <c r="AE85" s="256"/>
      <c r="AF85" s="256"/>
      <c r="AG85" s="256"/>
      <c r="AH85" s="545"/>
      <c r="AI85" s="545"/>
      <c r="AJ85" s="145"/>
      <c r="AK85" s="255"/>
      <c r="AL85" s="256"/>
      <c r="AM85" s="256"/>
      <c r="AN85" s="256"/>
      <c r="AO85" s="256"/>
      <c r="AP85" s="256"/>
      <c r="AQ85" s="256"/>
      <c r="AR85" s="256"/>
      <c r="AS85" s="545"/>
      <c r="AT85" s="545"/>
      <c r="AU85" s="145"/>
      <c r="AV85" s="256"/>
      <c r="AW85" s="254"/>
      <c r="AX85" s="254"/>
      <c r="AY85" s="254"/>
      <c r="AZ85" s="254"/>
      <c r="BA85" s="254"/>
      <c r="BB85" s="254"/>
      <c r="BC85" s="254"/>
      <c r="BD85" s="24"/>
      <c r="BE85" s="254"/>
      <c r="BF85" s="254"/>
      <c r="BG85" s="254"/>
      <c r="BH85" s="254"/>
      <c r="BI85" s="24"/>
      <c r="BJ85" s="254"/>
      <c r="BK85" s="254"/>
      <c r="BL85" s="254"/>
      <c r="BM85" s="257"/>
      <c r="BN85" s="257"/>
      <c r="BO85" s="254"/>
      <c r="BP85" s="254"/>
      <c r="BQ85" s="420"/>
      <c r="BR85" s="254"/>
      <c r="BS85" s="254"/>
      <c r="BT85" s="254"/>
      <c r="BU85" s="258"/>
      <c r="BV85" s="258"/>
      <c r="BW85" s="254"/>
      <c r="BX85" s="258"/>
      <c r="BY85" s="254"/>
      <c r="BZ85" s="911"/>
      <c r="CA85" s="682"/>
      <c r="CB85" s="682"/>
      <c r="CC85" s="145"/>
      <c r="CD85" s="145"/>
      <c r="CE85" s="145"/>
      <c r="CF85" s="145"/>
      <c r="CG85" s="258"/>
      <c r="CH85" s="254"/>
      <c r="CI85" s="259"/>
      <c r="CJ85" s="545"/>
      <c r="CK85" s="545"/>
      <c r="CL85" s="145"/>
      <c r="CM85" s="145"/>
      <c r="CN85" s="145"/>
      <c r="CO85" s="145"/>
      <c r="CP85" s="258"/>
      <c r="CQ85" s="254"/>
      <c r="CR85" s="260"/>
      <c r="CS85" s="545"/>
      <c r="CT85" s="545"/>
      <c r="CU85" s="145"/>
      <c r="CV85" s="145"/>
      <c r="CW85" s="145"/>
      <c r="CX85" s="145"/>
    </row>
    <row r="86" spans="1:102" ht="16.5" customHeight="1">
      <c r="B86" s="254"/>
      <c r="C86" s="254"/>
      <c r="D86" s="254"/>
      <c r="E86" s="254"/>
      <c r="F86" s="254"/>
      <c r="G86" s="254"/>
      <c r="H86" s="254"/>
      <c r="I86" s="254"/>
      <c r="J86" s="254"/>
      <c r="K86" s="254"/>
      <c r="L86" s="254"/>
      <c r="M86" s="254"/>
      <c r="N86" s="254"/>
      <c r="O86" s="255"/>
      <c r="P86" s="936"/>
      <c r="Q86" s="256"/>
      <c r="R86" s="256"/>
      <c r="S86" s="256"/>
      <c r="T86" s="262"/>
      <c r="U86" s="262"/>
      <c r="V86" s="256"/>
      <c r="W86" s="682"/>
      <c r="X86" s="682"/>
      <c r="Y86" s="145"/>
      <c r="Z86" s="255"/>
      <c r="AA86" s="256"/>
      <c r="AB86" s="256"/>
      <c r="AC86" s="256"/>
      <c r="AD86" s="256"/>
      <c r="AE86" s="256"/>
      <c r="AF86" s="256"/>
      <c r="AG86" s="256"/>
      <c r="AH86" s="545"/>
      <c r="AI86" s="545"/>
      <c r="AJ86" s="145"/>
      <c r="AK86" s="255"/>
      <c r="AL86" s="256"/>
      <c r="AM86" s="256"/>
      <c r="AN86" s="256"/>
      <c r="AO86" s="256"/>
      <c r="AP86" s="256"/>
      <c r="AQ86" s="256"/>
      <c r="AR86" s="256"/>
      <c r="AS86" s="545"/>
      <c r="AT86" s="545"/>
      <c r="AU86" s="145"/>
      <c r="AV86" s="256"/>
      <c r="AW86" s="254"/>
      <c r="AX86" s="254"/>
      <c r="AY86" s="254"/>
      <c r="AZ86" s="254"/>
      <c r="BA86" s="254"/>
      <c r="BB86" s="254"/>
      <c r="BC86" s="254"/>
      <c r="BD86" s="24"/>
      <c r="BE86" s="254"/>
      <c r="BF86" s="254"/>
      <c r="BG86" s="254"/>
      <c r="BH86" s="254"/>
      <c r="BI86" s="24"/>
      <c r="BJ86" s="254"/>
      <c r="BK86" s="254"/>
      <c r="BL86" s="254"/>
      <c r="BM86" s="257"/>
      <c r="BN86" s="257"/>
      <c r="BO86" s="254"/>
      <c r="BP86" s="254"/>
      <c r="BQ86" s="420"/>
      <c r="BR86" s="254"/>
      <c r="BS86" s="254"/>
      <c r="BT86" s="254"/>
      <c r="BU86" s="258"/>
      <c r="BV86" s="258"/>
      <c r="BW86" s="254"/>
      <c r="BX86" s="258"/>
      <c r="BY86" s="254"/>
      <c r="BZ86" s="911"/>
      <c r="CA86" s="682"/>
      <c r="CB86" s="682"/>
      <c r="CC86" s="145"/>
      <c r="CD86" s="145"/>
      <c r="CE86" s="145"/>
      <c r="CF86" s="145"/>
      <c r="CG86" s="258"/>
      <c r="CH86" s="254"/>
      <c r="CI86" s="259"/>
      <c r="CJ86" s="545"/>
      <c r="CK86" s="545"/>
      <c r="CL86" s="145"/>
      <c r="CM86" s="145"/>
      <c r="CN86" s="145"/>
      <c r="CO86" s="145"/>
      <c r="CP86" s="258"/>
      <c r="CQ86" s="254"/>
      <c r="CR86" s="260"/>
      <c r="CS86" s="545"/>
      <c r="CT86" s="545"/>
      <c r="CU86" s="145"/>
      <c r="CV86" s="145"/>
      <c r="CW86" s="145"/>
      <c r="CX86" s="145"/>
    </row>
    <row r="87" spans="1:102" ht="16.5" customHeight="1">
      <c r="B87" s="254"/>
      <c r="C87" s="254"/>
      <c r="D87" s="254"/>
      <c r="E87" s="254"/>
      <c r="F87" s="254"/>
      <c r="G87" s="254"/>
      <c r="H87" s="254"/>
      <c r="I87" s="254"/>
      <c r="J87" s="254"/>
      <c r="K87" s="254"/>
      <c r="L87" s="254"/>
      <c r="M87" s="254"/>
      <c r="N87" s="254"/>
      <c r="O87" s="255"/>
      <c r="P87" s="936"/>
      <c r="Q87" s="256"/>
      <c r="R87" s="256"/>
      <c r="S87" s="256"/>
      <c r="T87" s="262"/>
      <c r="U87" s="262"/>
      <c r="V87" s="256"/>
      <c r="W87" s="682"/>
      <c r="X87" s="682"/>
      <c r="Y87" s="145"/>
      <c r="Z87" s="255"/>
      <c r="AA87" s="256"/>
      <c r="AB87" s="256"/>
      <c r="AC87" s="256"/>
      <c r="AD87" s="256"/>
      <c r="AE87" s="256"/>
      <c r="AF87" s="256"/>
      <c r="AG87" s="256"/>
      <c r="AH87" s="545"/>
      <c r="AI87" s="545"/>
      <c r="AJ87" s="145"/>
      <c r="AK87" s="255"/>
      <c r="AL87" s="256"/>
      <c r="AM87" s="256"/>
      <c r="AN87" s="256"/>
      <c r="AO87" s="256"/>
      <c r="AP87" s="256"/>
      <c r="AQ87" s="256"/>
      <c r="AR87" s="256"/>
      <c r="AS87" s="545"/>
      <c r="AT87" s="545"/>
      <c r="AU87" s="145"/>
      <c r="AV87" s="256"/>
      <c r="AW87" s="254"/>
      <c r="AX87" s="254"/>
      <c r="AY87" s="254"/>
      <c r="AZ87" s="254"/>
      <c r="BA87" s="254"/>
      <c r="BB87" s="254"/>
      <c r="BC87" s="254"/>
      <c r="BD87" s="24"/>
      <c r="BE87" s="254"/>
      <c r="BF87" s="254"/>
      <c r="BG87" s="254"/>
      <c r="BH87" s="254"/>
      <c r="BI87" s="24"/>
      <c r="BJ87" s="254"/>
      <c r="BK87" s="254"/>
      <c r="BL87" s="254"/>
      <c r="BM87" s="257"/>
      <c r="BN87" s="257"/>
      <c r="BO87" s="254"/>
      <c r="BP87" s="254"/>
      <c r="BQ87" s="420"/>
      <c r="BR87" s="254"/>
      <c r="BS87" s="254"/>
      <c r="BT87" s="254"/>
      <c r="BU87" s="258"/>
      <c r="BV87" s="258"/>
      <c r="BW87" s="254"/>
      <c r="BX87" s="258"/>
      <c r="BY87" s="254"/>
      <c r="BZ87" s="911"/>
      <c r="CA87" s="682"/>
      <c r="CB87" s="682"/>
      <c r="CC87" s="145"/>
      <c r="CD87" s="145"/>
      <c r="CE87" s="145"/>
      <c r="CF87" s="145"/>
      <c r="CG87" s="258"/>
      <c r="CH87" s="254"/>
      <c r="CI87" s="259"/>
      <c r="CJ87" s="545"/>
      <c r="CK87" s="545"/>
      <c r="CL87" s="145"/>
      <c r="CM87" s="145"/>
      <c r="CN87" s="145"/>
      <c r="CO87" s="145"/>
      <c r="CP87" s="258"/>
      <c r="CQ87" s="254"/>
      <c r="CR87" s="260"/>
      <c r="CS87" s="545"/>
      <c r="CT87" s="545"/>
      <c r="CU87" s="145"/>
      <c r="CV87" s="145"/>
      <c r="CW87" s="145"/>
      <c r="CX87" s="145"/>
    </row>
    <row r="88" spans="1:102" ht="16.5" customHeight="1">
      <c r="B88" s="254"/>
      <c r="C88" s="254"/>
      <c r="D88" s="254"/>
      <c r="E88" s="254"/>
      <c r="F88" s="254"/>
      <c r="G88" s="254"/>
      <c r="H88" s="254"/>
      <c r="I88" s="254"/>
      <c r="J88" s="254"/>
      <c r="K88" s="254"/>
      <c r="L88" s="254"/>
      <c r="M88" s="254"/>
      <c r="N88" s="254"/>
      <c r="O88" s="255"/>
      <c r="P88" s="936"/>
      <c r="Q88" s="256"/>
      <c r="R88" s="256"/>
      <c r="S88" s="256"/>
      <c r="T88" s="262"/>
      <c r="U88" s="262"/>
      <c r="V88" s="256"/>
      <c r="W88" s="682"/>
      <c r="X88" s="682"/>
      <c r="Y88" s="145"/>
      <c r="Z88" s="255"/>
      <c r="AA88" s="256"/>
      <c r="AB88" s="256"/>
      <c r="AC88" s="256"/>
      <c r="AD88" s="256"/>
      <c r="AE88" s="256"/>
      <c r="AF88" s="256"/>
      <c r="AG88" s="256"/>
      <c r="AH88" s="545"/>
      <c r="AI88" s="545"/>
      <c r="AJ88" s="145"/>
      <c r="AK88" s="255"/>
      <c r="AL88" s="256"/>
      <c r="AM88" s="256"/>
      <c r="AN88" s="256"/>
      <c r="AO88" s="256"/>
      <c r="AP88" s="256"/>
      <c r="AQ88" s="256"/>
      <c r="AR88" s="256"/>
      <c r="AS88" s="545"/>
      <c r="AT88" s="545"/>
      <c r="AU88" s="145"/>
      <c r="AV88" s="256"/>
      <c r="AW88" s="254"/>
      <c r="AX88" s="254"/>
      <c r="AY88" s="254"/>
      <c r="AZ88" s="254"/>
      <c r="BA88" s="254"/>
      <c r="BB88" s="254"/>
      <c r="BC88" s="254"/>
      <c r="BD88" s="24"/>
      <c r="BE88" s="254"/>
      <c r="BF88" s="254"/>
      <c r="BG88" s="254"/>
      <c r="BH88" s="254"/>
      <c r="BI88" s="24"/>
      <c r="BJ88" s="254"/>
      <c r="BK88" s="254"/>
      <c r="BL88" s="254"/>
      <c r="BM88" s="257"/>
      <c r="BN88" s="257"/>
      <c r="BO88" s="254"/>
      <c r="BP88" s="254"/>
      <c r="BQ88" s="420"/>
      <c r="BR88" s="254"/>
      <c r="BS88" s="254"/>
      <c r="BT88" s="254"/>
      <c r="BU88" s="258"/>
      <c r="BV88" s="258"/>
      <c r="BW88" s="254"/>
      <c r="BX88" s="258"/>
      <c r="BY88" s="254"/>
      <c r="BZ88" s="259"/>
      <c r="CA88" s="682"/>
      <c r="CB88" s="682"/>
      <c r="CC88" s="145"/>
      <c r="CD88" s="145"/>
      <c r="CE88" s="145"/>
      <c r="CF88" s="145"/>
      <c r="CG88" s="258"/>
      <c r="CH88" s="254"/>
      <c r="CI88" s="259"/>
      <c r="CJ88" s="545"/>
      <c r="CK88" s="545"/>
      <c r="CL88" s="145"/>
      <c r="CM88" s="145"/>
      <c r="CN88" s="145"/>
      <c r="CO88" s="145"/>
      <c r="CP88" s="258"/>
      <c r="CQ88" s="254"/>
      <c r="CR88" s="260"/>
      <c r="CS88" s="545"/>
      <c r="CT88" s="545"/>
      <c r="CU88" s="145"/>
      <c r="CV88" s="145"/>
      <c r="CW88" s="145"/>
      <c r="CX88" s="145"/>
    </row>
    <row r="89" spans="1:102" ht="16.5" customHeight="1">
      <c r="B89" s="254"/>
      <c r="C89" s="254"/>
      <c r="D89" s="254"/>
      <c r="E89" s="254"/>
      <c r="F89" s="254"/>
      <c r="G89" s="254"/>
      <c r="H89" s="254"/>
      <c r="I89" s="254"/>
      <c r="J89" s="254"/>
      <c r="K89" s="254"/>
      <c r="L89" s="254"/>
      <c r="M89" s="254"/>
      <c r="N89" s="254"/>
      <c r="O89" s="255"/>
      <c r="P89" s="936"/>
      <c r="Q89" s="256"/>
      <c r="R89" s="256"/>
      <c r="S89" s="256"/>
      <c r="T89" s="262"/>
      <c r="U89" s="262"/>
      <c r="V89" s="256"/>
      <c r="W89" s="682"/>
      <c r="X89" s="682"/>
      <c r="Y89" s="145"/>
      <c r="Z89" s="255"/>
      <c r="AA89" s="256"/>
      <c r="AB89" s="256"/>
      <c r="AC89" s="256"/>
      <c r="AD89" s="256"/>
      <c r="AE89" s="256"/>
      <c r="AF89" s="256"/>
      <c r="AG89" s="256"/>
      <c r="AH89" s="546"/>
      <c r="AI89" s="546"/>
      <c r="AJ89" s="144"/>
      <c r="AK89" s="255"/>
      <c r="AL89" s="256"/>
      <c r="AM89" s="256"/>
      <c r="AN89" s="256"/>
      <c r="AO89" s="256"/>
      <c r="AP89" s="256"/>
      <c r="AQ89" s="256"/>
      <c r="AR89" s="256"/>
      <c r="AS89" s="546"/>
      <c r="AT89" s="546"/>
      <c r="AU89" s="144"/>
      <c r="AV89" s="256"/>
      <c r="AW89" s="254"/>
      <c r="AX89" s="254"/>
      <c r="AY89" s="254"/>
      <c r="AZ89" s="254"/>
      <c r="BA89" s="254"/>
      <c r="BB89" s="254"/>
      <c r="BC89" s="254"/>
      <c r="BD89" s="24"/>
      <c r="BE89" s="254"/>
      <c r="BF89" s="254"/>
      <c r="BG89" s="254"/>
      <c r="BH89" s="254"/>
      <c r="BI89" s="24"/>
      <c r="BJ89" s="254"/>
      <c r="BK89" s="254"/>
      <c r="BL89" s="254"/>
      <c r="BM89" s="257"/>
      <c r="BN89" s="257"/>
      <c r="BO89" s="254"/>
      <c r="BP89" s="254"/>
      <c r="BQ89" s="420"/>
      <c r="BR89" s="254"/>
      <c r="BS89" s="254"/>
      <c r="BT89" s="254"/>
      <c r="BU89" s="258"/>
      <c r="BV89" s="258"/>
      <c r="BW89" s="254"/>
      <c r="BX89" s="258"/>
      <c r="BY89" s="254"/>
      <c r="BZ89" s="259"/>
      <c r="CA89" s="682"/>
      <c r="CB89" s="682"/>
      <c r="CC89" s="145"/>
      <c r="CD89" s="145"/>
      <c r="CE89" s="145"/>
      <c r="CF89" s="145"/>
      <c r="CG89" s="258"/>
      <c r="CH89" s="254"/>
      <c r="CI89" s="259"/>
      <c r="CJ89" s="546"/>
      <c r="CK89" s="546"/>
      <c r="CL89" s="144"/>
      <c r="CM89" s="144"/>
      <c r="CN89" s="144"/>
      <c r="CO89" s="144"/>
      <c r="CP89" s="258"/>
      <c r="CQ89" s="254"/>
      <c r="CR89" s="260"/>
      <c r="CS89" s="546"/>
      <c r="CT89" s="546"/>
      <c r="CU89" s="144"/>
      <c r="CV89" s="144"/>
      <c r="CW89" s="144"/>
      <c r="CX89" s="144"/>
    </row>
    <row r="90" spans="1:102" ht="16.5" hidden="1" customHeight="1">
      <c r="B90" s="254"/>
      <c r="C90" s="254"/>
      <c r="D90" s="254"/>
      <c r="E90" s="254"/>
      <c r="F90" s="254"/>
      <c r="G90" s="254"/>
      <c r="H90" s="254"/>
      <c r="I90" s="254"/>
      <c r="J90" s="254"/>
      <c r="K90" s="254"/>
      <c r="L90" s="254"/>
      <c r="M90" s="254"/>
      <c r="N90" s="254"/>
      <c r="O90" s="255"/>
      <c r="P90" s="936"/>
      <c r="Q90" s="256"/>
      <c r="R90" s="256"/>
      <c r="S90" s="256"/>
      <c r="T90" s="262"/>
      <c r="U90" s="262"/>
      <c r="V90" s="256"/>
      <c r="W90" s="682"/>
      <c r="X90" s="682"/>
      <c r="Y90" s="145"/>
      <c r="Z90" s="255"/>
      <c r="AA90" s="256"/>
      <c r="AB90" s="256"/>
      <c r="AC90" s="256"/>
      <c r="AD90" s="256"/>
      <c r="AE90" s="256"/>
      <c r="AF90" s="256"/>
      <c r="AG90" s="256"/>
      <c r="AH90" s="545"/>
      <c r="AI90" s="545"/>
      <c r="AJ90" s="145"/>
      <c r="AK90" s="255"/>
      <c r="AL90" s="256"/>
      <c r="AM90" s="256"/>
      <c r="AN90" s="256"/>
      <c r="AO90" s="256"/>
      <c r="AP90" s="256"/>
      <c r="AQ90" s="256"/>
      <c r="AR90" s="256"/>
      <c r="AS90" s="545"/>
      <c r="AT90" s="545"/>
      <c r="AU90" s="145"/>
      <c r="AV90" s="256"/>
      <c r="AW90" s="254"/>
      <c r="AX90" s="254"/>
      <c r="AY90" s="254"/>
      <c r="AZ90" s="254"/>
      <c r="BA90" s="254"/>
      <c r="BB90" s="254"/>
      <c r="BC90" s="254"/>
      <c r="BD90" s="24"/>
      <c r="BE90" s="254"/>
      <c r="BF90" s="254"/>
      <c r="BG90" s="254"/>
      <c r="BH90" s="254"/>
      <c r="BI90" s="24"/>
      <c r="BJ90" s="254"/>
      <c r="BK90" s="254"/>
      <c r="BL90" s="254"/>
      <c r="BM90" s="257"/>
      <c r="BN90" s="257"/>
      <c r="BO90" s="254"/>
      <c r="BP90" s="254"/>
      <c r="BQ90" s="420"/>
      <c r="BR90" s="254"/>
      <c r="BS90" s="254"/>
      <c r="BT90" s="254"/>
      <c r="BU90" s="258"/>
      <c r="BV90" s="258"/>
      <c r="BW90" s="254"/>
      <c r="BX90" s="258"/>
      <c r="BY90" s="254"/>
      <c r="BZ90" s="259"/>
      <c r="CA90" s="682"/>
      <c r="CB90" s="682"/>
      <c r="CC90" s="145"/>
      <c r="CD90" s="145"/>
      <c r="CE90" s="145"/>
      <c r="CF90" s="145"/>
      <c r="CG90" s="258"/>
      <c r="CH90" s="254"/>
      <c r="CI90" s="259"/>
      <c r="CJ90" s="545"/>
      <c r="CK90" s="545"/>
      <c r="CL90" s="145"/>
      <c r="CM90" s="145"/>
      <c r="CN90" s="145"/>
      <c r="CO90" s="145"/>
      <c r="CP90" s="258"/>
      <c r="CQ90" s="254"/>
      <c r="CR90" s="260"/>
      <c r="CS90" s="545"/>
      <c r="CT90" s="545"/>
      <c r="CU90" s="145"/>
      <c r="CV90" s="145"/>
      <c r="CW90" s="145"/>
      <c r="CX90" s="145"/>
    </row>
    <row r="91" spans="1:102" ht="16.5" hidden="1" customHeight="1">
      <c r="B91" s="254"/>
      <c r="C91" s="254"/>
      <c r="D91" s="261" t="s">
        <v>11</v>
      </c>
      <c r="E91" s="261" t="s">
        <v>11</v>
      </c>
      <c r="F91" s="261"/>
      <c r="G91" s="261"/>
      <c r="H91" s="254" t="s">
        <v>12</v>
      </c>
      <c r="I91" s="254"/>
      <c r="J91" s="254"/>
      <c r="K91" s="254"/>
      <c r="L91" s="254"/>
      <c r="M91" s="254"/>
      <c r="N91" s="254"/>
      <c r="O91" s="255"/>
      <c r="P91" s="936"/>
      <c r="Q91" s="256"/>
      <c r="R91" s="256"/>
      <c r="S91" s="256"/>
      <c r="T91" s="262"/>
      <c r="U91" s="262"/>
      <c r="V91" s="256"/>
      <c r="W91" s="682"/>
      <c r="X91" s="682"/>
      <c r="Y91" s="145"/>
      <c r="Z91" s="255"/>
      <c r="AA91" s="256"/>
      <c r="AB91" s="256"/>
      <c r="AC91" s="256"/>
      <c r="AD91" s="256"/>
      <c r="AE91" s="256"/>
      <c r="AF91" s="256"/>
      <c r="AG91" s="256"/>
      <c r="AH91" s="545"/>
      <c r="AI91" s="545"/>
      <c r="AJ91" s="145"/>
      <c r="AK91" s="255"/>
      <c r="AL91" s="256"/>
      <c r="AM91" s="256"/>
      <c r="AN91" s="256"/>
      <c r="AO91" s="256"/>
      <c r="AP91" s="256"/>
      <c r="AQ91" s="256"/>
      <c r="AR91" s="256"/>
      <c r="AS91" s="545"/>
      <c r="AT91" s="545"/>
      <c r="AU91" s="145"/>
      <c r="AV91" s="256"/>
      <c r="AW91" s="254"/>
      <c r="AX91" s="254"/>
      <c r="AY91" s="254"/>
      <c r="AZ91" s="254"/>
      <c r="BA91" s="254"/>
      <c r="BB91" s="254"/>
      <c r="BC91" s="254"/>
      <c r="BD91" s="24"/>
      <c r="BE91" s="254"/>
      <c r="BF91" s="254"/>
      <c r="BG91" s="254"/>
      <c r="BH91" s="254"/>
      <c r="BI91" s="24"/>
      <c r="BJ91" s="254"/>
      <c r="BK91" s="254"/>
      <c r="BL91" s="254"/>
      <c r="BM91" s="257"/>
      <c r="BN91" s="257"/>
      <c r="BO91" s="254"/>
      <c r="BP91" s="254"/>
      <c r="BQ91" s="420"/>
      <c r="BR91" s="254"/>
      <c r="BS91" s="254"/>
      <c r="BT91" s="254"/>
      <c r="BU91" s="258"/>
      <c r="BV91" s="258"/>
      <c r="BW91" s="254"/>
      <c r="BX91" s="258"/>
      <c r="BY91" s="254"/>
      <c r="BZ91" s="259"/>
      <c r="CA91" s="682"/>
      <c r="CB91" s="682"/>
      <c r="CC91" s="145"/>
      <c r="CD91" s="145"/>
      <c r="CE91" s="145"/>
      <c r="CF91" s="145"/>
      <c r="CG91" s="258"/>
      <c r="CH91" s="254"/>
      <c r="CI91" s="259"/>
      <c r="CJ91" s="545"/>
      <c r="CK91" s="545"/>
      <c r="CL91" s="145"/>
      <c r="CM91" s="145"/>
      <c r="CN91" s="145"/>
      <c r="CO91" s="145"/>
      <c r="CP91" s="258"/>
      <c r="CQ91" s="254"/>
      <c r="CR91" s="260"/>
      <c r="CS91" s="545"/>
      <c r="CT91" s="545"/>
      <c r="CU91" s="145"/>
      <c r="CV91" s="145"/>
      <c r="CW91" s="145"/>
      <c r="CX91" s="145"/>
    </row>
    <row r="92" spans="1:102" ht="16.5" hidden="1" customHeight="1">
      <c r="B92" s="254"/>
      <c r="C92" s="254"/>
      <c r="D92" s="262" t="s">
        <v>13</v>
      </c>
      <c r="E92" s="262" t="s">
        <v>13</v>
      </c>
      <c r="F92" s="262"/>
      <c r="G92" s="262"/>
      <c r="H92" s="263" t="s">
        <v>14</v>
      </c>
      <c r="I92" s="254"/>
      <c r="J92" s="254"/>
      <c r="K92" s="254"/>
      <c r="L92" s="254"/>
      <c r="M92" s="254"/>
      <c r="N92" s="254"/>
      <c r="O92" s="255"/>
      <c r="P92" s="936"/>
      <c r="Q92" s="256"/>
      <c r="R92" s="256"/>
      <c r="S92" s="256"/>
      <c r="T92" s="262"/>
      <c r="U92" s="262"/>
      <c r="V92" s="256"/>
      <c r="W92" s="682"/>
      <c r="X92" s="682"/>
      <c r="Y92" s="145"/>
      <c r="Z92" s="255"/>
      <c r="AA92" s="256"/>
      <c r="AB92" s="256"/>
      <c r="AC92" s="256"/>
      <c r="AD92" s="256"/>
      <c r="AE92" s="256"/>
      <c r="AF92" s="256"/>
      <c r="AG92" s="256"/>
      <c r="AH92" s="545"/>
      <c r="AI92" s="545"/>
      <c r="AJ92" s="145"/>
      <c r="AK92" s="255"/>
      <c r="AL92" s="256"/>
      <c r="AM92" s="256"/>
      <c r="AN92" s="256"/>
      <c r="AO92" s="256"/>
      <c r="AP92" s="256"/>
      <c r="AQ92" s="256"/>
      <c r="AR92" s="256"/>
      <c r="AS92" s="545"/>
      <c r="AT92" s="545"/>
      <c r="AU92" s="145"/>
      <c r="AV92" s="256"/>
      <c r="AW92" s="254"/>
      <c r="AX92" s="254"/>
      <c r="AY92" s="254"/>
      <c r="AZ92" s="254"/>
      <c r="BA92" s="254"/>
      <c r="BB92" s="254"/>
      <c r="BC92" s="254"/>
      <c r="BD92" s="24"/>
      <c r="BE92" s="254"/>
      <c r="BF92" s="254"/>
      <c r="BG92" s="254"/>
      <c r="BH92" s="254"/>
      <c r="BI92" s="24"/>
      <c r="BJ92" s="254"/>
      <c r="BK92" s="254"/>
      <c r="BL92" s="254"/>
      <c r="BM92" s="257"/>
      <c r="BN92" s="257"/>
      <c r="BO92" s="254"/>
      <c r="BP92" s="254"/>
      <c r="BQ92" s="420"/>
      <c r="BR92" s="254"/>
      <c r="BS92" s="254"/>
      <c r="BT92" s="254"/>
      <c r="BU92" s="258"/>
      <c r="BV92" s="258"/>
      <c r="BW92" s="254"/>
      <c r="BX92" s="258"/>
      <c r="BY92" s="254"/>
      <c r="BZ92" s="259"/>
      <c r="CA92" s="682"/>
      <c r="CB92" s="682"/>
      <c r="CC92" s="145"/>
      <c r="CD92" s="145"/>
      <c r="CE92" s="145"/>
      <c r="CF92" s="145"/>
      <c r="CG92" s="258"/>
      <c r="CH92" s="254"/>
      <c r="CI92" s="259"/>
      <c r="CJ92" s="545"/>
      <c r="CK92" s="545"/>
      <c r="CL92" s="145"/>
      <c r="CM92" s="145"/>
      <c r="CN92" s="145"/>
      <c r="CO92" s="145"/>
      <c r="CP92" s="258"/>
      <c r="CQ92" s="254"/>
      <c r="CR92" s="260"/>
      <c r="CS92" s="545"/>
      <c r="CT92" s="545"/>
      <c r="CU92" s="145"/>
      <c r="CV92" s="145"/>
      <c r="CW92" s="145"/>
      <c r="CX92" s="145"/>
    </row>
    <row r="93" spans="1:102" ht="16.5" hidden="1" customHeight="1">
      <c r="B93" s="254"/>
      <c r="C93" s="254"/>
      <c r="D93" s="262" t="s">
        <v>15</v>
      </c>
      <c r="E93" s="262" t="s">
        <v>15</v>
      </c>
      <c r="F93" s="262"/>
      <c r="G93" s="262"/>
      <c r="H93" s="263" t="s">
        <v>16</v>
      </c>
      <c r="I93" s="254"/>
      <c r="J93" s="254"/>
      <c r="K93" s="254"/>
      <c r="L93" s="254"/>
      <c r="M93" s="254"/>
      <c r="N93" s="254"/>
      <c r="O93" s="255"/>
      <c r="P93" s="936"/>
      <c r="Q93" s="256"/>
      <c r="R93" s="256"/>
      <c r="S93" s="256"/>
      <c r="T93" s="262"/>
      <c r="U93" s="262"/>
      <c r="V93" s="256"/>
      <c r="W93" s="682"/>
      <c r="X93" s="682"/>
      <c r="Y93" s="145"/>
      <c r="Z93" s="255"/>
      <c r="AA93" s="256"/>
      <c r="AB93" s="256"/>
      <c r="AC93" s="256"/>
      <c r="AD93" s="256"/>
      <c r="AE93" s="256"/>
      <c r="AF93" s="256"/>
      <c r="AG93" s="256"/>
      <c r="AH93" s="545"/>
      <c r="AI93" s="545"/>
      <c r="AJ93" s="145"/>
      <c r="AK93" s="255"/>
      <c r="AL93" s="256"/>
      <c r="AM93" s="256"/>
      <c r="AN93" s="256"/>
      <c r="AO93" s="256"/>
      <c r="AP93" s="256"/>
      <c r="AQ93" s="256"/>
      <c r="AR93" s="256"/>
      <c r="AS93" s="545"/>
      <c r="AT93" s="545"/>
      <c r="AU93" s="145"/>
      <c r="AV93" s="256"/>
      <c r="AW93" s="254"/>
      <c r="AX93" s="254"/>
      <c r="AY93" s="254"/>
      <c r="AZ93" s="254"/>
      <c r="BA93" s="254"/>
      <c r="BB93" s="254"/>
      <c r="BC93" s="254"/>
      <c r="BD93" s="24"/>
      <c r="BE93" s="254"/>
      <c r="BF93" s="254"/>
      <c r="BG93" s="254"/>
      <c r="BH93" s="254"/>
      <c r="BI93" s="24"/>
      <c r="BJ93" s="254"/>
      <c r="BK93" s="254"/>
      <c r="BL93" s="254"/>
      <c r="BM93" s="257"/>
      <c r="BN93" s="257"/>
      <c r="BO93" s="254"/>
      <c r="BP93" s="254"/>
      <c r="BQ93" s="420"/>
      <c r="BR93" s="254"/>
      <c r="BS93" s="254"/>
      <c r="BT93" s="254"/>
      <c r="BU93" s="258"/>
      <c r="BV93" s="258"/>
      <c r="BW93" s="254"/>
      <c r="BX93" s="258"/>
      <c r="BY93" s="254"/>
      <c r="BZ93" s="259"/>
      <c r="CA93" s="682"/>
      <c r="CB93" s="682"/>
      <c r="CC93" s="145"/>
      <c r="CD93" s="145"/>
      <c r="CE93" s="145"/>
      <c r="CF93" s="145"/>
      <c r="CG93" s="258"/>
      <c r="CH93" s="254"/>
      <c r="CI93" s="259"/>
      <c r="CJ93" s="545"/>
      <c r="CK93" s="545"/>
      <c r="CL93" s="145"/>
      <c r="CM93" s="145"/>
      <c r="CN93" s="145"/>
      <c r="CO93" s="145"/>
      <c r="CP93" s="258"/>
      <c r="CQ93" s="254"/>
      <c r="CR93" s="260"/>
      <c r="CS93" s="545"/>
      <c r="CT93" s="545"/>
      <c r="CU93" s="145"/>
      <c r="CV93" s="145"/>
      <c r="CW93" s="145"/>
      <c r="CX93" s="145"/>
    </row>
    <row r="94" spans="1:102" ht="16.5" hidden="1" customHeight="1">
      <c r="B94" s="254"/>
      <c r="C94" s="254"/>
      <c r="D94" s="262" t="s">
        <v>17</v>
      </c>
      <c r="E94" s="262" t="s">
        <v>17</v>
      </c>
      <c r="F94" s="262"/>
      <c r="G94" s="262"/>
      <c r="H94" s="263" t="s">
        <v>18</v>
      </c>
      <c r="I94" s="254"/>
      <c r="J94" s="254"/>
      <c r="K94" s="254"/>
      <c r="L94" s="254"/>
      <c r="M94" s="254"/>
      <c r="N94" s="254"/>
      <c r="O94" s="255"/>
      <c r="P94" s="936"/>
      <c r="Q94" s="256"/>
      <c r="R94" s="256"/>
      <c r="S94" s="256"/>
      <c r="T94" s="262"/>
      <c r="U94" s="262"/>
      <c r="V94" s="256"/>
      <c r="W94" s="682"/>
      <c r="X94" s="682"/>
      <c r="Y94" s="145"/>
      <c r="Z94" s="255"/>
      <c r="AA94" s="256"/>
      <c r="AB94" s="256"/>
      <c r="AC94" s="256"/>
      <c r="AD94" s="256"/>
      <c r="AE94" s="256"/>
      <c r="AF94" s="256"/>
      <c r="AG94" s="256"/>
      <c r="AH94" s="545"/>
      <c r="AI94" s="545"/>
      <c r="AJ94" s="145"/>
      <c r="AK94" s="255"/>
      <c r="AL94" s="256"/>
      <c r="AM94" s="256"/>
      <c r="AN94" s="256"/>
      <c r="AO94" s="256"/>
      <c r="AP94" s="256"/>
      <c r="AQ94" s="256"/>
      <c r="AR94" s="256"/>
      <c r="AS94" s="545"/>
      <c r="AT94" s="545"/>
      <c r="AU94" s="145"/>
      <c r="AV94" s="256"/>
      <c r="AW94" s="254"/>
      <c r="AX94" s="254"/>
      <c r="AY94" s="254"/>
      <c r="AZ94" s="254"/>
      <c r="BA94" s="254"/>
      <c r="BB94" s="254"/>
      <c r="BC94" s="254"/>
      <c r="BD94" s="24"/>
      <c r="BE94" s="254"/>
      <c r="BF94" s="254"/>
      <c r="BG94" s="254"/>
      <c r="BH94" s="254"/>
      <c r="BI94" s="24"/>
      <c r="BJ94" s="254"/>
      <c r="BK94" s="254"/>
      <c r="BL94" s="254"/>
      <c r="BM94" s="257"/>
      <c r="BN94" s="257"/>
      <c r="BO94" s="254"/>
      <c r="BP94" s="254"/>
      <c r="BQ94" s="420"/>
      <c r="BR94" s="254"/>
      <c r="BS94" s="254"/>
      <c r="BT94" s="254"/>
      <c r="BU94" s="258"/>
      <c r="BV94" s="258"/>
      <c r="BW94" s="254"/>
      <c r="BX94" s="258"/>
      <c r="BY94" s="254"/>
      <c r="BZ94" s="259"/>
      <c r="CA94" s="682"/>
      <c r="CB94" s="682"/>
      <c r="CC94" s="145"/>
      <c r="CD94" s="145"/>
      <c r="CE94" s="145"/>
      <c r="CF94" s="145"/>
      <c r="CG94" s="258"/>
      <c r="CH94" s="254"/>
      <c r="CI94" s="259"/>
      <c r="CJ94" s="545"/>
      <c r="CK94" s="545"/>
      <c r="CL94" s="145"/>
      <c r="CM94" s="145"/>
      <c r="CN94" s="145"/>
      <c r="CO94" s="145"/>
      <c r="CP94" s="258"/>
      <c r="CQ94" s="254"/>
      <c r="CR94" s="260"/>
      <c r="CS94" s="545"/>
      <c r="CT94" s="545"/>
      <c r="CU94" s="145"/>
      <c r="CV94" s="145"/>
      <c r="CW94" s="145"/>
      <c r="CX94" s="145"/>
    </row>
    <row r="95" spans="1:102" ht="16.5" hidden="1" customHeight="1">
      <c r="B95" s="254"/>
      <c r="C95" s="254"/>
      <c r="D95" s="262" t="s">
        <v>19</v>
      </c>
      <c r="E95" s="262" t="s">
        <v>19</v>
      </c>
      <c r="F95" s="262"/>
      <c r="G95" s="262"/>
      <c r="H95" s="263" t="s">
        <v>20</v>
      </c>
      <c r="I95" s="254"/>
      <c r="J95" s="254"/>
      <c r="K95" s="254"/>
      <c r="L95" s="254"/>
      <c r="M95" s="254"/>
      <c r="N95" s="254"/>
      <c r="O95" s="255"/>
      <c r="P95" s="936"/>
      <c r="Q95" s="256"/>
      <c r="R95" s="256"/>
      <c r="S95" s="256"/>
      <c r="T95" s="262"/>
      <c r="U95" s="262"/>
      <c r="V95" s="256"/>
      <c r="W95" s="682"/>
      <c r="X95" s="682"/>
      <c r="Y95" s="145"/>
      <c r="Z95" s="255"/>
      <c r="AA95" s="256"/>
      <c r="AB95" s="256"/>
      <c r="AC95" s="256"/>
      <c r="AD95" s="256"/>
      <c r="AE95" s="256"/>
      <c r="AF95" s="256"/>
      <c r="AG95" s="256"/>
      <c r="AH95" s="546"/>
      <c r="AI95" s="546"/>
      <c r="AJ95" s="144"/>
      <c r="AK95" s="255"/>
      <c r="AL95" s="256"/>
      <c r="AM95" s="256"/>
      <c r="AN95" s="256"/>
      <c r="AO95" s="256"/>
      <c r="AP95" s="256"/>
      <c r="AQ95" s="256"/>
      <c r="AR95" s="256"/>
      <c r="AS95" s="546"/>
      <c r="AT95" s="546"/>
      <c r="AU95" s="144"/>
      <c r="AV95" s="256"/>
      <c r="AW95" s="254"/>
      <c r="AX95" s="254"/>
      <c r="AY95" s="254"/>
      <c r="AZ95" s="254"/>
      <c r="BA95" s="254"/>
      <c r="BB95" s="254"/>
      <c r="BC95" s="254"/>
      <c r="BD95" s="24"/>
      <c r="BE95" s="254"/>
      <c r="BF95" s="254"/>
      <c r="BG95" s="254"/>
      <c r="BH95" s="254"/>
      <c r="BI95" s="24"/>
      <c r="BJ95" s="254"/>
      <c r="BK95" s="254"/>
      <c r="BL95" s="254"/>
      <c r="BM95" s="257"/>
      <c r="BN95" s="257"/>
      <c r="BO95" s="254"/>
      <c r="BP95" s="254"/>
      <c r="BQ95" s="420"/>
      <c r="BR95" s="254"/>
      <c r="BS95" s="254"/>
      <c r="BT95" s="254"/>
      <c r="BU95" s="258"/>
      <c r="BV95" s="258"/>
      <c r="BW95" s="254"/>
      <c r="BX95" s="258"/>
      <c r="BY95" s="254"/>
      <c r="BZ95" s="259"/>
      <c r="CA95" s="682"/>
      <c r="CB95" s="682"/>
      <c r="CC95" s="145"/>
      <c r="CD95" s="145"/>
      <c r="CE95" s="145"/>
      <c r="CF95" s="145"/>
      <c r="CG95" s="258"/>
      <c r="CH95" s="254"/>
      <c r="CI95" s="259"/>
      <c r="CJ95" s="546"/>
      <c r="CK95" s="546"/>
      <c r="CL95" s="144"/>
      <c r="CM95" s="144"/>
      <c r="CN95" s="144"/>
      <c r="CO95" s="144"/>
      <c r="CP95" s="258"/>
      <c r="CQ95" s="254"/>
      <c r="CR95" s="260"/>
      <c r="CS95" s="546"/>
      <c r="CT95" s="546"/>
      <c r="CU95" s="144"/>
      <c r="CV95" s="144"/>
      <c r="CW95" s="144"/>
      <c r="CX95" s="144"/>
    </row>
    <row r="96" spans="1:102" ht="16.5" hidden="1" customHeight="1">
      <c r="B96" s="254"/>
      <c r="C96" s="254"/>
      <c r="D96" s="262" t="s">
        <v>21</v>
      </c>
      <c r="E96" s="262" t="s">
        <v>21</v>
      </c>
      <c r="F96" s="262"/>
      <c r="G96" s="262"/>
      <c r="H96" s="263" t="s">
        <v>22</v>
      </c>
      <c r="I96" s="254"/>
      <c r="J96" s="254"/>
      <c r="K96" s="254"/>
      <c r="L96" s="254"/>
      <c r="M96" s="254"/>
      <c r="N96" s="254"/>
      <c r="O96" s="255"/>
      <c r="P96" s="936"/>
      <c r="Q96" s="256"/>
      <c r="R96" s="256"/>
      <c r="S96" s="256"/>
      <c r="T96" s="262"/>
      <c r="U96" s="262"/>
      <c r="V96" s="256"/>
      <c r="W96" s="682"/>
      <c r="X96" s="682"/>
      <c r="Y96" s="145"/>
      <c r="Z96" s="255"/>
      <c r="AA96" s="256"/>
      <c r="AB96" s="256"/>
      <c r="AC96" s="256"/>
      <c r="AD96" s="256"/>
      <c r="AE96" s="256"/>
      <c r="AF96" s="256"/>
      <c r="AG96" s="256"/>
      <c r="AH96" s="545"/>
      <c r="AI96" s="545"/>
      <c r="AJ96" s="145"/>
      <c r="AK96" s="255"/>
      <c r="AL96" s="256"/>
      <c r="AM96" s="256"/>
      <c r="AN96" s="256"/>
      <c r="AO96" s="256"/>
      <c r="AP96" s="256"/>
      <c r="AQ96" s="256"/>
      <c r="AR96" s="256"/>
      <c r="AS96" s="545"/>
      <c r="AT96" s="545"/>
      <c r="AU96" s="145"/>
      <c r="AV96" s="256"/>
      <c r="AW96" s="254"/>
      <c r="AX96" s="254"/>
      <c r="AY96" s="254"/>
      <c r="AZ96" s="254"/>
      <c r="BA96" s="254"/>
      <c r="BB96" s="254"/>
      <c r="BC96" s="254"/>
      <c r="BD96" s="24"/>
      <c r="BE96" s="254"/>
      <c r="BF96" s="254"/>
      <c r="BG96" s="254"/>
      <c r="BH96" s="254"/>
      <c r="BI96" s="24"/>
      <c r="BJ96" s="254"/>
      <c r="BK96" s="254"/>
      <c r="BL96" s="254"/>
      <c r="BM96" s="257"/>
      <c r="BN96" s="257"/>
      <c r="BO96" s="254"/>
      <c r="BP96" s="254"/>
      <c r="BQ96" s="420"/>
      <c r="BR96" s="254"/>
      <c r="BS96" s="254"/>
      <c r="BT96" s="254"/>
      <c r="BU96" s="258"/>
      <c r="BV96" s="258"/>
      <c r="BW96" s="254"/>
      <c r="BX96" s="258"/>
      <c r="BY96" s="254"/>
      <c r="BZ96" s="259"/>
      <c r="CA96" s="682"/>
      <c r="CB96" s="682"/>
      <c r="CC96" s="145"/>
      <c r="CD96" s="145"/>
      <c r="CE96" s="145"/>
      <c r="CF96" s="145"/>
      <c r="CG96" s="258"/>
      <c r="CH96" s="254"/>
      <c r="CI96" s="259"/>
      <c r="CJ96" s="545"/>
      <c r="CK96" s="545"/>
      <c r="CL96" s="145"/>
      <c r="CM96" s="145"/>
      <c r="CN96" s="145"/>
      <c r="CO96" s="145"/>
      <c r="CP96" s="258"/>
      <c r="CQ96" s="254"/>
      <c r="CR96" s="260"/>
      <c r="CS96" s="545"/>
      <c r="CT96" s="545"/>
      <c r="CU96" s="145"/>
      <c r="CV96" s="145"/>
      <c r="CW96" s="145"/>
      <c r="CX96" s="145"/>
    </row>
    <row r="97" spans="2:102" ht="16.5" hidden="1" customHeight="1">
      <c r="B97" s="254"/>
      <c r="C97" s="254"/>
      <c r="D97" s="262" t="s">
        <v>23</v>
      </c>
      <c r="E97" s="262" t="s">
        <v>23</v>
      </c>
      <c r="F97" s="262"/>
      <c r="G97" s="262"/>
      <c r="H97" s="263" t="s">
        <v>24</v>
      </c>
      <c r="I97" s="254"/>
      <c r="J97" s="254"/>
      <c r="K97" s="254"/>
      <c r="L97" s="254"/>
      <c r="M97" s="254"/>
      <c r="N97" s="254"/>
      <c r="O97" s="255"/>
      <c r="P97" s="936"/>
      <c r="Q97" s="256"/>
      <c r="R97" s="256"/>
      <c r="S97" s="256"/>
      <c r="T97" s="262"/>
      <c r="U97" s="262"/>
      <c r="V97" s="256"/>
      <c r="W97" s="682"/>
      <c r="X97" s="682"/>
      <c r="Y97" s="145"/>
      <c r="Z97" s="255"/>
      <c r="AA97" s="256"/>
      <c r="AB97" s="256"/>
      <c r="AC97" s="256"/>
      <c r="AD97" s="256"/>
      <c r="AE97" s="256"/>
      <c r="AF97" s="256"/>
      <c r="AG97" s="256"/>
      <c r="AH97" s="545"/>
      <c r="AI97" s="545"/>
      <c r="AJ97" s="145"/>
      <c r="AK97" s="255"/>
      <c r="AL97" s="256"/>
      <c r="AM97" s="256"/>
      <c r="AN97" s="256"/>
      <c r="AO97" s="256"/>
      <c r="AP97" s="256"/>
      <c r="AQ97" s="256"/>
      <c r="AR97" s="256"/>
      <c r="AS97" s="545"/>
      <c r="AT97" s="545"/>
      <c r="AU97" s="145"/>
      <c r="AV97" s="256"/>
      <c r="AW97" s="254"/>
      <c r="AX97" s="254"/>
      <c r="AY97" s="254"/>
      <c r="AZ97" s="254"/>
      <c r="BA97" s="254"/>
      <c r="BB97" s="254"/>
      <c r="BC97" s="254"/>
      <c r="BD97" s="24"/>
      <c r="BE97" s="254"/>
      <c r="BF97" s="254"/>
      <c r="BG97" s="254"/>
      <c r="BH97" s="254"/>
      <c r="BI97" s="24"/>
      <c r="BJ97" s="254"/>
      <c r="BK97" s="254"/>
      <c r="BL97" s="254"/>
      <c r="BM97" s="257"/>
      <c r="BN97" s="257"/>
      <c r="BO97" s="254"/>
      <c r="BP97" s="254"/>
      <c r="BQ97" s="420"/>
      <c r="BR97" s="254"/>
      <c r="BS97" s="254"/>
      <c r="BT97" s="254"/>
      <c r="BU97" s="258"/>
      <c r="BV97" s="258"/>
      <c r="BW97" s="254"/>
      <c r="BX97" s="258"/>
      <c r="BY97" s="254"/>
      <c r="BZ97" s="259"/>
      <c r="CA97" s="682"/>
      <c r="CB97" s="682"/>
      <c r="CC97" s="145"/>
      <c r="CD97" s="145"/>
      <c r="CE97" s="145"/>
      <c r="CF97" s="145"/>
      <c r="CG97" s="258"/>
      <c r="CH97" s="254"/>
      <c r="CI97" s="259"/>
      <c r="CJ97" s="545"/>
      <c r="CK97" s="545"/>
      <c r="CL97" s="145"/>
      <c r="CM97" s="145"/>
      <c r="CN97" s="145"/>
      <c r="CO97" s="145"/>
      <c r="CP97" s="258"/>
      <c r="CQ97" s="254"/>
      <c r="CR97" s="260"/>
      <c r="CS97" s="545"/>
      <c r="CT97" s="545"/>
      <c r="CU97" s="145"/>
      <c r="CV97" s="145"/>
      <c r="CW97" s="145"/>
      <c r="CX97" s="145"/>
    </row>
    <row r="98" spans="2:102" ht="16.5" hidden="1" customHeight="1">
      <c r="B98" s="254"/>
      <c r="C98" s="254"/>
      <c r="D98" s="262" t="s">
        <v>25</v>
      </c>
      <c r="E98" s="262" t="s">
        <v>25</v>
      </c>
      <c r="F98" s="262"/>
      <c r="G98" s="262"/>
      <c r="H98" s="263" t="s">
        <v>26</v>
      </c>
      <c r="I98" s="254"/>
      <c r="J98" s="254"/>
      <c r="K98" s="254"/>
      <c r="L98" s="254"/>
      <c r="M98" s="254"/>
      <c r="N98" s="254"/>
      <c r="O98" s="255"/>
      <c r="P98" s="936"/>
      <c r="Q98" s="256"/>
      <c r="R98" s="256"/>
      <c r="S98" s="256"/>
      <c r="T98" s="262"/>
      <c r="U98" s="262"/>
      <c r="V98" s="256"/>
      <c r="W98" s="682"/>
      <c r="X98" s="682"/>
      <c r="Y98" s="145"/>
      <c r="Z98" s="255"/>
      <c r="AA98" s="256"/>
      <c r="AB98" s="256"/>
      <c r="AC98" s="256"/>
      <c r="AD98" s="256"/>
      <c r="AE98" s="256"/>
      <c r="AF98" s="256"/>
      <c r="AG98" s="256"/>
      <c r="AH98" s="545"/>
      <c r="AI98" s="545"/>
      <c r="AJ98" s="145"/>
      <c r="AK98" s="255"/>
      <c r="AL98" s="256"/>
      <c r="AM98" s="256"/>
      <c r="AN98" s="256"/>
      <c r="AO98" s="256"/>
      <c r="AP98" s="256"/>
      <c r="AQ98" s="256"/>
      <c r="AR98" s="256"/>
      <c r="AS98" s="545"/>
      <c r="AT98" s="545"/>
      <c r="AU98" s="145"/>
      <c r="AV98" s="256"/>
      <c r="AW98" s="254"/>
      <c r="AX98" s="254"/>
      <c r="AY98" s="254"/>
      <c r="AZ98" s="254"/>
      <c r="BA98" s="254"/>
      <c r="BB98" s="254"/>
      <c r="BC98" s="254"/>
      <c r="BD98" s="24"/>
      <c r="BE98" s="254"/>
      <c r="BF98" s="254"/>
      <c r="BG98" s="254"/>
      <c r="BH98" s="254"/>
      <c r="BI98" s="24"/>
      <c r="BJ98" s="254"/>
      <c r="BK98" s="254"/>
      <c r="BL98" s="254"/>
      <c r="BM98" s="257"/>
      <c r="BN98" s="257"/>
      <c r="BO98" s="254"/>
      <c r="BP98" s="254"/>
      <c r="BQ98" s="420"/>
      <c r="BR98" s="254"/>
      <c r="BS98" s="254"/>
      <c r="BT98" s="254"/>
      <c r="BU98" s="258"/>
      <c r="BV98" s="258"/>
      <c r="BW98" s="254"/>
      <c r="BX98" s="258"/>
      <c r="BY98" s="254"/>
      <c r="BZ98" s="259"/>
      <c r="CA98" s="682"/>
      <c r="CB98" s="682"/>
      <c r="CC98" s="145"/>
      <c r="CD98" s="145"/>
      <c r="CE98" s="145"/>
      <c r="CF98" s="145"/>
      <c r="CG98" s="258"/>
      <c r="CH98" s="254"/>
      <c r="CI98" s="259"/>
      <c r="CJ98" s="545"/>
      <c r="CK98" s="545"/>
      <c r="CL98" s="145"/>
      <c r="CM98" s="145"/>
      <c r="CN98" s="145"/>
      <c r="CO98" s="145"/>
      <c r="CP98" s="258"/>
      <c r="CQ98" s="254"/>
      <c r="CR98" s="260"/>
      <c r="CS98" s="545"/>
      <c r="CT98" s="545"/>
      <c r="CU98" s="145"/>
      <c r="CV98" s="145"/>
      <c r="CW98" s="145"/>
      <c r="CX98" s="145"/>
    </row>
    <row r="99" spans="2:102" ht="16.5" hidden="1" customHeight="1">
      <c r="B99" s="254"/>
      <c r="C99" s="254"/>
      <c r="D99" s="262" t="s">
        <v>27</v>
      </c>
      <c r="E99" s="262" t="s">
        <v>27</v>
      </c>
      <c r="F99" s="262"/>
      <c r="G99" s="262"/>
      <c r="H99" s="263" t="s">
        <v>28</v>
      </c>
      <c r="I99" s="254"/>
      <c r="J99" s="254"/>
      <c r="K99" s="254"/>
      <c r="L99" s="254"/>
      <c r="M99" s="254"/>
      <c r="N99" s="254"/>
      <c r="O99" s="255"/>
      <c r="P99" s="936"/>
      <c r="Q99" s="256"/>
      <c r="R99" s="256"/>
      <c r="S99" s="256"/>
      <c r="T99" s="262"/>
      <c r="U99" s="262"/>
      <c r="V99" s="256"/>
      <c r="W99" s="682"/>
      <c r="X99" s="682"/>
      <c r="Y99" s="145"/>
      <c r="Z99" s="255"/>
      <c r="AA99" s="256"/>
      <c r="AB99" s="256"/>
      <c r="AC99" s="256"/>
      <c r="AD99" s="256"/>
      <c r="AE99" s="256"/>
      <c r="AF99" s="256"/>
      <c r="AG99" s="256"/>
      <c r="AH99" s="545"/>
      <c r="AI99" s="545"/>
      <c r="AJ99" s="145"/>
      <c r="AK99" s="255"/>
      <c r="AL99" s="256"/>
      <c r="AM99" s="256"/>
      <c r="AN99" s="256"/>
      <c r="AO99" s="256"/>
      <c r="AP99" s="256"/>
      <c r="AQ99" s="256"/>
      <c r="AR99" s="256"/>
      <c r="AS99" s="545"/>
      <c r="AT99" s="545"/>
      <c r="AU99" s="145"/>
      <c r="AV99" s="256"/>
      <c r="AW99" s="254"/>
      <c r="AX99" s="254"/>
      <c r="AY99" s="254"/>
      <c r="AZ99" s="254"/>
      <c r="BA99" s="254"/>
      <c r="BB99" s="254"/>
      <c r="BC99" s="254"/>
      <c r="BD99" s="24"/>
      <c r="BE99" s="254"/>
      <c r="BF99" s="254"/>
      <c r="BG99" s="254"/>
      <c r="BH99" s="254"/>
      <c r="BI99" s="24"/>
      <c r="BJ99" s="254"/>
      <c r="BK99" s="254"/>
      <c r="BL99" s="254"/>
      <c r="BM99" s="257"/>
      <c r="BN99" s="257"/>
      <c r="BO99" s="254"/>
      <c r="BP99" s="254"/>
      <c r="BQ99" s="420"/>
      <c r="BR99" s="254"/>
      <c r="BS99" s="254"/>
      <c r="BT99" s="254"/>
      <c r="BU99" s="258"/>
      <c r="BV99" s="258"/>
      <c r="BW99" s="254"/>
      <c r="BX99" s="258"/>
      <c r="BY99" s="254"/>
      <c r="BZ99" s="259"/>
      <c r="CA99" s="682"/>
      <c r="CB99" s="682"/>
      <c r="CC99" s="145"/>
      <c r="CD99" s="145"/>
      <c r="CE99" s="145"/>
      <c r="CF99" s="145"/>
      <c r="CG99" s="258"/>
      <c r="CH99" s="254"/>
      <c r="CI99" s="259"/>
      <c r="CJ99" s="545"/>
      <c r="CK99" s="545"/>
      <c r="CL99" s="145"/>
      <c r="CM99" s="145"/>
      <c r="CN99" s="145"/>
      <c r="CO99" s="145"/>
      <c r="CP99" s="258"/>
      <c r="CQ99" s="254"/>
      <c r="CR99" s="260"/>
      <c r="CS99" s="545"/>
      <c r="CT99" s="545"/>
      <c r="CU99" s="145"/>
      <c r="CV99" s="145"/>
      <c r="CW99" s="145"/>
      <c r="CX99" s="145"/>
    </row>
    <row r="100" spans="2:102" ht="16.5" hidden="1" customHeight="1">
      <c r="B100" s="254"/>
      <c r="C100" s="254"/>
      <c r="D100" s="262" t="s">
        <v>29</v>
      </c>
      <c r="E100" s="262" t="s">
        <v>29</v>
      </c>
      <c r="F100" s="262"/>
      <c r="G100" s="262"/>
      <c r="H100" s="263" t="s">
        <v>30</v>
      </c>
      <c r="I100" s="254"/>
      <c r="J100" s="254"/>
      <c r="K100" s="254"/>
      <c r="L100" s="254"/>
      <c r="M100" s="254"/>
      <c r="N100" s="254"/>
      <c r="O100" s="255"/>
      <c r="P100" s="936"/>
      <c r="Q100" s="256"/>
      <c r="R100" s="256"/>
      <c r="S100" s="256"/>
      <c r="T100" s="262"/>
      <c r="U100" s="262"/>
      <c r="V100" s="256"/>
      <c r="W100" s="682"/>
      <c r="X100" s="682"/>
      <c r="Y100" s="145"/>
      <c r="Z100" s="255"/>
      <c r="AA100" s="256"/>
      <c r="AB100" s="256"/>
      <c r="AC100" s="256"/>
      <c r="AD100" s="256"/>
      <c r="AE100" s="256"/>
      <c r="AF100" s="256"/>
      <c r="AG100" s="256"/>
      <c r="AH100" s="545"/>
      <c r="AI100" s="545"/>
      <c r="AJ100" s="145"/>
      <c r="AK100" s="255"/>
      <c r="AL100" s="256"/>
      <c r="AM100" s="256"/>
      <c r="AN100" s="256"/>
      <c r="AO100" s="256"/>
      <c r="AP100" s="256"/>
      <c r="AQ100" s="256"/>
      <c r="AR100" s="256"/>
      <c r="AS100" s="545"/>
      <c r="AT100" s="545"/>
      <c r="AU100" s="145"/>
      <c r="AV100" s="256"/>
      <c r="AW100" s="254"/>
      <c r="AX100" s="254"/>
      <c r="AY100" s="254"/>
      <c r="AZ100" s="254"/>
      <c r="BA100" s="254"/>
      <c r="BB100" s="254"/>
      <c r="BC100" s="254"/>
      <c r="BD100" s="24"/>
      <c r="BE100" s="254"/>
      <c r="BF100" s="254"/>
      <c r="BG100" s="254"/>
      <c r="BH100" s="254"/>
      <c r="BI100" s="24"/>
      <c r="BJ100" s="254"/>
      <c r="BK100" s="254"/>
      <c r="BL100" s="254"/>
      <c r="BM100" s="257"/>
      <c r="BN100" s="257"/>
      <c r="BO100" s="254"/>
      <c r="BP100" s="254"/>
      <c r="BQ100" s="420"/>
      <c r="BR100" s="254"/>
      <c r="BS100" s="254"/>
      <c r="BT100" s="254"/>
      <c r="BU100" s="258"/>
      <c r="BV100" s="258"/>
      <c r="BW100" s="254"/>
      <c r="BX100" s="258"/>
      <c r="BY100" s="254"/>
      <c r="BZ100" s="259"/>
      <c r="CA100" s="682"/>
      <c r="CB100" s="682"/>
      <c r="CC100" s="145"/>
      <c r="CD100" s="145"/>
      <c r="CE100" s="145"/>
      <c r="CF100" s="145"/>
      <c r="CG100" s="258"/>
      <c r="CH100" s="254"/>
      <c r="CI100" s="259"/>
      <c r="CJ100" s="545"/>
      <c r="CK100" s="545"/>
      <c r="CL100" s="145"/>
      <c r="CM100" s="145"/>
      <c r="CN100" s="145"/>
      <c r="CO100" s="145"/>
      <c r="CP100" s="258"/>
      <c r="CQ100" s="254"/>
      <c r="CR100" s="260"/>
      <c r="CS100" s="545"/>
      <c r="CT100" s="545"/>
      <c r="CU100" s="145"/>
      <c r="CV100" s="145"/>
      <c r="CW100" s="145"/>
      <c r="CX100" s="145"/>
    </row>
    <row r="101" spans="2:102" ht="16.5" hidden="1" customHeight="1">
      <c r="B101" s="254"/>
      <c r="C101" s="254"/>
      <c r="D101" s="262" t="s">
        <v>31</v>
      </c>
      <c r="E101" s="262" t="s">
        <v>31</v>
      </c>
      <c r="F101" s="262"/>
      <c r="G101" s="262"/>
      <c r="H101" s="263" t="s">
        <v>32</v>
      </c>
      <c r="I101" s="254"/>
      <c r="J101" s="254"/>
      <c r="K101" s="254"/>
      <c r="L101" s="254"/>
      <c r="M101" s="254"/>
      <c r="N101" s="254"/>
      <c r="O101" s="255"/>
      <c r="P101" s="936"/>
      <c r="Q101" s="256"/>
      <c r="R101" s="256"/>
      <c r="S101" s="256"/>
      <c r="T101" s="262"/>
      <c r="U101" s="262"/>
      <c r="V101" s="256"/>
      <c r="W101" s="682"/>
      <c r="X101" s="682"/>
      <c r="Y101" s="145"/>
      <c r="Z101" s="255"/>
      <c r="AA101" s="256"/>
      <c r="AB101" s="256"/>
      <c r="AC101" s="256"/>
      <c r="AD101" s="256"/>
      <c r="AE101" s="256"/>
      <c r="AF101" s="256"/>
      <c r="AG101" s="256"/>
      <c r="AH101" s="546"/>
      <c r="AI101" s="546"/>
      <c r="AJ101" s="144"/>
      <c r="AK101" s="255"/>
      <c r="AL101" s="256"/>
      <c r="AM101" s="256"/>
      <c r="AN101" s="256"/>
      <c r="AO101" s="256"/>
      <c r="AP101" s="256"/>
      <c r="AQ101" s="256"/>
      <c r="AR101" s="256"/>
      <c r="AS101" s="546"/>
      <c r="AT101" s="546"/>
      <c r="AU101" s="144"/>
      <c r="AV101" s="256"/>
      <c r="AW101" s="254"/>
      <c r="AX101" s="254"/>
      <c r="AY101" s="254"/>
      <c r="AZ101" s="254"/>
      <c r="BA101" s="254"/>
      <c r="BB101" s="254"/>
      <c r="BC101" s="254"/>
      <c r="BD101" s="24"/>
      <c r="BE101" s="254"/>
      <c r="BF101" s="254"/>
      <c r="BG101" s="254"/>
      <c r="BH101" s="254"/>
      <c r="BI101" s="24"/>
      <c r="BJ101" s="254"/>
      <c r="BK101" s="254"/>
      <c r="BL101" s="254"/>
      <c r="BM101" s="257"/>
      <c r="BN101" s="257"/>
      <c r="BO101" s="254"/>
      <c r="BP101" s="254"/>
      <c r="BQ101" s="420"/>
      <c r="BR101" s="254"/>
      <c r="BS101" s="254"/>
      <c r="BT101" s="254"/>
      <c r="BU101" s="258"/>
      <c r="BV101" s="258"/>
      <c r="BW101" s="254"/>
      <c r="BX101" s="258"/>
      <c r="BY101" s="254"/>
      <c r="BZ101" s="259"/>
      <c r="CA101" s="682"/>
      <c r="CB101" s="682"/>
      <c r="CC101" s="145"/>
      <c r="CD101" s="145"/>
      <c r="CE101" s="145"/>
      <c r="CF101" s="145"/>
      <c r="CG101" s="258"/>
      <c r="CH101" s="254"/>
      <c r="CI101" s="259"/>
      <c r="CJ101" s="546"/>
      <c r="CK101" s="546"/>
      <c r="CL101" s="144"/>
      <c r="CM101" s="144"/>
      <c r="CN101" s="144"/>
      <c r="CO101" s="144"/>
      <c r="CP101" s="258"/>
      <c r="CQ101" s="254"/>
      <c r="CR101" s="260"/>
      <c r="CS101" s="546"/>
      <c r="CT101" s="546"/>
      <c r="CU101" s="144"/>
      <c r="CV101" s="144"/>
      <c r="CW101" s="144"/>
      <c r="CX101" s="144"/>
    </row>
    <row r="102" spans="2:102" ht="16.5" hidden="1" customHeight="1">
      <c r="B102" s="254"/>
      <c r="C102" s="254"/>
      <c r="D102" s="262" t="s">
        <v>33</v>
      </c>
      <c r="E102" s="262" t="s">
        <v>33</v>
      </c>
      <c r="F102" s="262"/>
      <c r="G102" s="262"/>
      <c r="H102" s="263" t="s">
        <v>34</v>
      </c>
      <c r="I102" s="254"/>
      <c r="J102" s="254"/>
      <c r="K102" s="254"/>
      <c r="L102" s="254"/>
      <c r="M102" s="254"/>
      <c r="N102" s="254"/>
      <c r="O102" s="255"/>
      <c r="P102" s="936"/>
      <c r="Q102" s="256"/>
      <c r="R102" s="256"/>
      <c r="S102" s="256"/>
      <c r="T102" s="262"/>
      <c r="U102" s="262"/>
      <c r="V102" s="256"/>
      <c r="W102" s="682"/>
      <c r="X102" s="682"/>
      <c r="Y102" s="145"/>
      <c r="Z102" s="255"/>
      <c r="AA102" s="256"/>
      <c r="AB102" s="256"/>
      <c r="AC102" s="256"/>
      <c r="AD102" s="256"/>
      <c r="AE102" s="256"/>
      <c r="AF102" s="256"/>
      <c r="AG102" s="256"/>
      <c r="AH102" s="545"/>
      <c r="AI102" s="545"/>
      <c r="AJ102" s="145"/>
      <c r="AK102" s="255"/>
      <c r="AL102" s="256"/>
      <c r="AM102" s="256"/>
      <c r="AN102" s="256"/>
      <c r="AO102" s="256"/>
      <c r="AP102" s="256"/>
      <c r="AQ102" s="256"/>
      <c r="AR102" s="256"/>
      <c r="AS102" s="545"/>
      <c r="AT102" s="545"/>
      <c r="AU102" s="145"/>
      <c r="AV102" s="256"/>
      <c r="AW102" s="254"/>
      <c r="AX102" s="254"/>
      <c r="AY102" s="254"/>
      <c r="AZ102" s="254"/>
      <c r="BA102" s="254"/>
      <c r="BB102" s="254"/>
      <c r="BC102" s="254"/>
      <c r="BD102" s="24"/>
      <c r="BE102" s="254"/>
      <c r="BF102" s="254"/>
      <c r="BG102" s="254"/>
      <c r="BH102" s="254"/>
      <c r="BI102" s="24"/>
      <c r="BJ102" s="254"/>
      <c r="BK102" s="254"/>
      <c r="BL102" s="254"/>
      <c r="BM102" s="257"/>
      <c r="BN102" s="257"/>
      <c r="BO102" s="254"/>
      <c r="BP102" s="254"/>
      <c r="BQ102" s="420"/>
      <c r="BR102" s="254"/>
      <c r="BS102" s="254"/>
      <c r="BT102" s="254"/>
      <c r="BU102" s="258"/>
      <c r="BV102" s="258"/>
      <c r="BW102" s="254"/>
      <c r="BX102" s="258"/>
      <c r="BY102" s="254"/>
      <c r="BZ102" s="259"/>
      <c r="CA102" s="682"/>
      <c r="CB102" s="682"/>
      <c r="CC102" s="145"/>
      <c r="CD102" s="145"/>
      <c r="CE102" s="145"/>
      <c r="CF102" s="145"/>
      <c r="CG102" s="258"/>
      <c r="CH102" s="254"/>
      <c r="CI102" s="259"/>
      <c r="CJ102" s="545"/>
      <c r="CK102" s="545"/>
      <c r="CL102" s="145"/>
      <c r="CM102" s="145"/>
      <c r="CN102" s="145"/>
      <c r="CO102" s="145"/>
      <c r="CP102" s="258"/>
      <c r="CQ102" s="254"/>
      <c r="CR102" s="260"/>
      <c r="CS102" s="545"/>
      <c r="CT102" s="545"/>
      <c r="CU102" s="145"/>
      <c r="CV102" s="145"/>
      <c r="CW102" s="145"/>
      <c r="CX102" s="145"/>
    </row>
    <row r="103" spans="2:102" ht="16.5" hidden="1" customHeight="1">
      <c r="B103" s="254"/>
      <c r="C103" s="254"/>
      <c r="D103" s="262" t="s">
        <v>36</v>
      </c>
      <c r="E103" s="262" t="s">
        <v>36</v>
      </c>
      <c r="F103" s="262"/>
      <c r="G103" s="262"/>
      <c r="H103" s="263" t="s">
        <v>37</v>
      </c>
      <c r="I103" s="254"/>
      <c r="J103" s="254"/>
      <c r="K103" s="254"/>
      <c r="L103" s="254"/>
      <c r="M103" s="254"/>
      <c r="N103" s="254"/>
      <c r="O103" s="255"/>
      <c r="P103" s="936"/>
      <c r="Q103" s="256"/>
      <c r="R103" s="256"/>
      <c r="S103" s="256"/>
      <c r="T103" s="262"/>
      <c r="U103" s="262"/>
      <c r="V103" s="256"/>
      <c r="W103" s="682"/>
      <c r="X103" s="682"/>
      <c r="Y103" s="145"/>
      <c r="Z103" s="255"/>
      <c r="AA103" s="256"/>
      <c r="AB103" s="256"/>
      <c r="AC103" s="256"/>
      <c r="AD103" s="256"/>
      <c r="AE103" s="256"/>
      <c r="AF103" s="256"/>
      <c r="AG103" s="256"/>
      <c r="AH103" s="545"/>
      <c r="AI103" s="545"/>
      <c r="AJ103" s="145"/>
      <c r="AK103" s="255"/>
      <c r="AL103" s="256"/>
      <c r="AM103" s="256"/>
      <c r="AN103" s="256"/>
      <c r="AO103" s="256"/>
      <c r="AP103" s="256"/>
      <c r="AQ103" s="256"/>
      <c r="AR103" s="256"/>
      <c r="AS103" s="545"/>
      <c r="AT103" s="545"/>
      <c r="AU103" s="145"/>
      <c r="AV103" s="256"/>
      <c r="AW103" s="254"/>
      <c r="AX103" s="254"/>
      <c r="AY103" s="254"/>
      <c r="AZ103" s="254"/>
      <c r="BA103" s="254"/>
      <c r="BB103" s="254"/>
      <c r="BC103" s="254"/>
      <c r="BD103" s="24"/>
      <c r="BE103" s="254"/>
      <c r="BF103" s="254"/>
      <c r="BG103" s="254"/>
      <c r="BH103" s="254"/>
      <c r="BI103" s="24"/>
      <c r="BJ103" s="254"/>
      <c r="BK103" s="254"/>
      <c r="BL103" s="254"/>
      <c r="BM103" s="257"/>
      <c r="BN103" s="257"/>
      <c r="BO103" s="254"/>
      <c r="BP103" s="254"/>
      <c r="BQ103" s="420"/>
      <c r="BR103" s="254"/>
      <c r="BS103" s="254"/>
      <c r="BT103" s="254"/>
      <c r="BU103" s="258"/>
      <c r="BV103" s="258"/>
      <c r="BW103" s="254"/>
      <c r="BX103" s="258"/>
      <c r="BY103" s="254"/>
      <c r="BZ103" s="259"/>
      <c r="CA103" s="682"/>
      <c r="CB103" s="682"/>
      <c r="CC103" s="145"/>
      <c r="CD103" s="145"/>
      <c r="CE103" s="145"/>
      <c r="CF103" s="145"/>
      <c r="CG103" s="258"/>
      <c r="CH103" s="254"/>
      <c r="CI103" s="259"/>
      <c r="CJ103" s="545"/>
      <c r="CK103" s="545"/>
      <c r="CL103" s="145"/>
      <c r="CM103" s="145"/>
      <c r="CN103" s="145"/>
      <c r="CO103" s="145"/>
      <c r="CP103" s="258"/>
      <c r="CQ103" s="254"/>
      <c r="CR103" s="260"/>
      <c r="CS103" s="545"/>
      <c r="CT103" s="545"/>
      <c r="CU103" s="145"/>
      <c r="CV103" s="145"/>
      <c r="CW103" s="145"/>
      <c r="CX103" s="145"/>
    </row>
    <row r="104" spans="2:102" ht="16.5" hidden="1" customHeight="1">
      <c r="B104" s="254"/>
      <c r="C104" s="254"/>
      <c r="D104" s="262" t="s">
        <v>38</v>
      </c>
      <c r="E104" s="262" t="s">
        <v>38</v>
      </c>
      <c r="F104" s="262"/>
      <c r="G104" s="262"/>
      <c r="H104" s="263" t="s">
        <v>39</v>
      </c>
      <c r="I104" s="254"/>
      <c r="J104" s="254"/>
      <c r="K104" s="254"/>
      <c r="L104" s="254"/>
      <c r="M104" s="254"/>
      <c r="N104" s="254"/>
      <c r="O104" s="255"/>
      <c r="P104" s="936"/>
      <c r="Q104" s="256"/>
      <c r="R104" s="256"/>
      <c r="S104" s="256"/>
      <c r="T104" s="262"/>
      <c r="U104" s="262"/>
      <c r="V104" s="256"/>
      <c r="W104" s="682"/>
      <c r="X104" s="682"/>
      <c r="Y104" s="145"/>
      <c r="Z104" s="255"/>
      <c r="AA104" s="256"/>
      <c r="AB104" s="256"/>
      <c r="AC104" s="256"/>
      <c r="AD104" s="256"/>
      <c r="AE104" s="256"/>
      <c r="AF104" s="256"/>
      <c r="AG104" s="256"/>
      <c r="AH104" s="545"/>
      <c r="AI104" s="545"/>
      <c r="AJ104" s="145"/>
      <c r="AK104" s="255"/>
      <c r="AL104" s="256"/>
      <c r="AM104" s="256"/>
      <c r="AN104" s="256"/>
      <c r="AO104" s="256"/>
      <c r="AP104" s="256"/>
      <c r="AQ104" s="256"/>
      <c r="AR104" s="256"/>
      <c r="AS104" s="545"/>
      <c r="AT104" s="545"/>
      <c r="AU104" s="145"/>
      <c r="AV104" s="256"/>
      <c r="AW104" s="254"/>
      <c r="AX104" s="254"/>
      <c r="AY104" s="254"/>
      <c r="AZ104" s="254"/>
      <c r="BA104" s="254"/>
      <c r="BB104" s="254"/>
      <c r="BC104" s="254"/>
      <c r="BD104" s="24"/>
      <c r="BE104" s="254"/>
      <c r="BF104" s="254"/>
      <c r="BG104" s="254"/>
      <c r="BH104" s="254"/>
      <c r="BI104" s="24"/>
      <c r="BJ104" s="254"/>
      <c r="BK104" s="254"/>
      <c r="BL104" s="254"/>
      <c r="BM104" s="257"/>
      <c r="BN104" s="257"/>
      <c r="BO104" s="254"/>
      <c r="BP104" s="254"/>
      <c r="BQ104" s="420"/>
      <c r="BR104" s="254"/>
      <c r="BS104" s="254"/>
      <c r="BT104" s="254"/>
      <c r="BU104" s="258"/>
      <c r="BV104" s="258"/>
      <c r="BW104" s="254"/>
      <c r="BX104" s="258"/>
      <c r="BY104" s="254"/>
      <c r="BZ104" s="259"/>
      <c r="CA104" s="682"/>
      <c r="CB104" s="682"/>
      <c r="CC104" s="145"/>
      <c r="CD104" s="145"/>
      <c r="CE104" s="145"/>
      <c r="CF104" s="145"/>
      <c r="CG104" s="258"/>
      <c r="CH104" s="254"/>
      <c r="CI104" s="259"/>
      <c r="CJ104" s="545"/>
      <c r="CK104" s="545"/>
      <c r="CL104" s="145"/>
      <c r="CM104" s="145"/>
      <c r="CN104" s="145"/>
      <c r="CO104" s="145"/>
      <c r="CP104" s="258"/>
      <c r="CQ104" s="254"/>
      <c r="CR104" s="260"/>
      <c r="CS104" s="545"/>
      <c r="CT104" s="545"/>
      <c r="CU104" s="145"/>
      <c r="CV104" s="145"/>
      <c r="CW104" s="145"/>
      <c r="CX104" s="145"/>
    </row>
    <row r="105" spans="2:102" ht="15" customHeight="1">
      <c r="W105" s="682"/>
      <c r="X105" s="682"/>
      <c r="Y105" s="145"/>
      <c r="Z105" s="547"/>
      <c r="AA105" s="548"/>
      <c r="AB105" s="548"/>
      <c r="AC105" s="548"/>
      <c r="AD105" s="548"/>
      <c r="AE105" s="548"/>
      <c r="AF105" s="548"/>
      <c r="AG105" s="548"/>
      <c r="AH105" s="545"/>
      <c r="AI105" s="545"/>
      <c r="AJ105" s="145"/>
      <c r="AK105" s="547"/>
      <c r="AL105" s="548"/>
      <c r="AM105" s="548"/>
      <c r="AN105" s="548"/>
      <c r="AO105" s="548"/>
      <c r="AP105" s="548"/>
      <c r="AQ105" s="548"/>
      <c r="AR105" s="548"/>
      <c r="AS105" s="545"/>
      <c r="AT105" s="545"/>
      <c r="AU105" s="145"/>
      <c r="AV105" s="548"/>
      <c r="AW105" s="226"/>
      <c r="AX105" s="226"/>
      <c r="AY105" s="226"/>
      <c r="AZ105" s="226"/>
      <c r="BA105" s="226"/>
      <c r="BB105" s="226"/>
      <c r="BC105" s="226"/>
      <c r="BD105" s="23"/>
      <c r="BE105" s="226"/>
      <c r="BF105" s="226"/>
      <c r="BG105" s="226"/>
      <c r="BH105" s="226"/>
      <c r="BI105" s="23"/>
      <c r="BJ105" s="226"/>
      <c r="BK105" s="226"/>
      <c r="BL105" s="226"/>
      <c r="BM105" s="549"/>
      <c r="BN105" s="549"/>
      <c r="BO105" s="226"/>
      <c r="BP105" s="226"/>
      <c r="BQ105" s="550"/>
      <c r="BR105" s="226"/>
      <c r="BS105" s="226"/>
      <c r="BT105" s="226"/>
      <c r="BU105" s="551"/>
      <c r="BV105" s="551"/>
      <c r="BW105" s="226"/>
      <c r="BX105" s="551"/>
      <c r="BY105" s="226"/>
      <c r="BZ105" s="552"/>
      <c r="CA105" s="682"/>
      <c r="CB105" s="682"/>
      <c r="CC105" s="145"/>
      <c r="CD105" s="145"/>
      <c r="CE105" s="145"/>
      <c r="CF105" s="145"/>
      <c r="CG105" s="551"/>
      <c r="CH105" s="226"/>
      <c r="CI105" s="552"/>
      <c r="CJ105" s="545"/>
      <c r="CK105" s="545"/>
      <c r="CL105" s="145"/>
      <c r="CM105" s="145"/>
      <c r="CN105" s="145"/>
      <c r="CO105" s="145"/>
      <c r="CP105" s="551"/>
      <c r="CQ105" s="226"/>
      <c r="CR105" s="553"/>
      <c r="CS105" s="545"/>
      <c r="CT105" s="545"/>
      <c r="CU105" s="145"/>
      <c r="CV105" s="145"/>
      <c r="CW105" s="145"/>
      <c r="CX105" s="145"/>
    </row>
    <row r="106" spans="2:102" ht="15" customHeight="1">
      <c r="W106" s="682"/>
      <c r="X106" s="682"/>
      <c r="Y106" s="145"/>
      <c r="Z106" s="547"/>
      <c r="AA106" s="548"/>
      <c r="AB106" s="548"/>
      <c r="AC106" s="548"/>
      <c r="AD106" s="548"/>
      <c r="AE106" s="548"/>
      <c r="AF106" s="548"/>
      <c r="AG106" s="548"/>
      <c r="AH106" s="545"/>
      <c r="AI106" s="545"/>
      <c r="AJ106" s="145"/>
      <c r="AK106" s="547"/>
      <c r="AL106" s="548"/>
      <c r="AM106" s="548"/>
      <c r="AN106" s="548"/>
      <c r="AO106" s="548"/>
      <c r="AP106" s="548"/>
      <c r="AQ106" s="548"/>
      <c r="AR106" s="548"/>
      <c r="AS106" s="545"/>
      <c r="AT106" s="545"/>
      <c r="AU106" s="145"/>
      <c r="AV106" s="548"/>
      <c r="AW106" s="226"/>
      <c r="AX106" s="226"/>
      <c r="AY106" s="226"/>
      <c r="AZ106" s="226"/>
      <c r="BA106" s="226"/>
      <c r="BB106" s="226"/>
      <c r="BC106" s="226"/>
      <c r="BD106" s="23"/>
      <c r="BE106" s="226"/>
      <c r="BF106" s="226"/>
      <c r="BG106" s="226"/>
      <c r="BH106" s="226"/>
      <c r="BI106" s="23"/>
      <c r="BJ106" s="226"/>
      <c r="BK106" s="226"/>
      <c r="BL106" s="226"/>
      <c r="BM106" s="549"/>
      <c r="BN106" s="549"/>
      <c r="BO106" s="226"/>
      <c r="BP106" s="226"/>
      <c r="BQ106" s="550"/>
      <c r="BR106" s="226"/>
      <c r="BS106" s="226"/>
      <c r="BT106" s="226"/>
      <c r="BU106" s="551"/>
      <c r="BV106" s="551"/>
      <c r="BW106" s="226"/>
      <c r="BX106" s="551"/>
      <c r="BY106" s="226"/>
      <c r="BZ106" s="552"/>
      <c r="CA106" s="682"/>
      <c r="CB106" s="682"/>
      <c r="CC106" s="145"/>
      <c r="CD106" s="145"/>
      <c r="CE106" s="145"/>
      <c r="CF106" s="145"/>
      <c r="CG106" s="551"/>
      <c r="CH106" s="226"/>
      <c r="CI106" s="552"/>
      <c r="CJ106" s="545"/>
      <c r="CK106" s="545"/>
      <c r="CL106" s="145"/>
      <c r="CM106" s="145"/>
      <c r="CN106" s="145"/>
      <c r="CO106" s="145"/>
      <c r="CP106" s="551"/>
      <c r="CQ106" s="226"/>
      <c r="CR106" s="553"/>
      <c r="CS106" s="545"/>
      <c r="CT106" s="545"/>
      <c r="CU106" s="145"/>
      <c r="CV106" s="145"/>
      <c r="CW106" s="145"/>
      <c r="CX106" s="145"/>
    </row>
    <row r="107" spans="2:102" ht="15" customHeight="1">
      <c r="W107" s="682"/>
      <c r="X107" s="682"/>
      <c r="Y107" s="145"/>
      <c r="Z107" s="547"/>
      <c r="AA107" s="548"/>
      <c r="AB107" s="548"/>
      <c r="AC107" s="548"/>
      <c r="AD107" s="548"/>
      <c r="AE107" s="548"/>
      <c r="AF107" s="548"/>
      <c r="AG107" s="548"/>
      <c r="AH107" s="545"/>
      <c r="AI107" s="545"/>
      <c r="AJ107" s="145"/>
      <c r="AK107" s="547"/>
      <c r="AL107" s="548"/>
      <c r="AM107" s="548"/>
      <c r="AN107" s="548"/>
      <c r="AO107" s="548"/>
      <c r="AP107" s="548"/>
      <c r="AQ107" s="548"/>
      <c r="AR107" s="548"/>
      <c r="AS107" s="545"/>
      <c r="AT107" s="545"/>
      <c r="AU107" s="145"/>
      <c r="AV107" s="548"/>
      <c r="AW107" s="226"/>
      <c r="AX107" s="226"/>
      <c r="AY107" s="226"/>
      <c r="AZ107" s="226"/>
      <c r="BA107" s="226"/>
      <c r="BB107" s="226"/>
      <c r="BC107" s="226"/>
      <c r="BD107" s="23"/>
      <c r="BE107" s="226"/>
      <c r="BF107" s="226"/>
      <c r="BG107" s="226"/>
      <c r="BH107" s="226"/>
      <c r="BI107" s="23"/>
      <c r="BJ107" s="226"/>
      <c r="BK107" s="226"/>
      <c r="BL107" s="226"/>
      <c r="BM107" s="549"/>
      <c r="BN107" s="549"/>
      <c r="BO107" s="226"/>
      <c r="BP107" s="226"/>
      <c r="BQ107" s="550"/>
      <c r="BR107" s="226"/>
      <c r="BS107" s="226"/>
      <c r="BT107" s="226"/>
      <c r="BU107" s="551"/>
      <c r="BV107" s="551"/>
      <c r="BW107" s="226"/>
      <c r="BX107" s="551"/>
      <c r="BY107" s="226"/>
      <c r="BZ107" s="552"/>
      <c r="CA107" s="682"/>
      <c r="CB107" s="682"/>
      <c r="CC107" s="145"/>
      <c r="CD107" s="145"/>
      <c r="CE107" s="145"/>
      <c r="CF107" s="145"/>
      <c r="CG107" s="551"/>
      <c r="CH107" s="226"/>
      <c r="CI107" s="552"/>
      <c r="CJ107" s="545"/>
      <c r="CK107" s="545"/>
      <c r="CL107" s="145"/>
      <c r="CM107" s="145"/>
      <c r="CN107" s="145"/>
      <c r="CO107" s="145"/>
      <c r="CP107" s="551"/>
      <c r="CQ107" s="226"/>
      <c r="CR107" s="553"/>
      <c r="CS107" s="545"/>
      <c r="CT107" s="545"/>
      <c r="CU107" s="145"/>
      <c r="CV107" s="145"/>
      <c r="CW107" s="145"/>
      <c r="CX107" s="145"/>
    </row>
    <row r="108" spans="2:102" ht="15" customHeight="1">
      <c r="W108" s="682"/>
      <c r="X108" s="682"/>
      <c r="Y108" s="145"/>
      <c r="Z108" s="547"/>
      <c r="AA108" s="548"/>
      <c r="AB108" s="548"/>
      <c r="AC108" s="548"/>
      <c r="AD108" s="548"/>
      <c r="AE108" s="548"/>
      <c r="AF108" s="548"/>
      <c r="AG108" s="548"/>
      <c r="AH108" s="545"/>
      <c r="AI108" s="545"/>
      <c r="AJ108" s="145"/>
      <c r="AK108" s="547"/>
      <c r="AL108" s="548"/>
      <c r="AM108" s="548"/>
      <c r="AN108" s="548"/>
      <c r="AO108" s="548"/>
      <c r="AP108" s="548"/>
      <c r="AQ108" s="548"/>
      <c r="AR108" s="548"/>
      <c r="AS108" s="545"/>
      <c r="AT108" s="545"/>
      <c r="AU108" s="145"/>
      <c r="AV108" s="548"/>
      <c r="AW108" s="226"/>
      <c r="AX108" s="226"/>
      <c r="AY108" s="226"/>
      <c r="AZ108" s="226"/>
      <c r="BA108" s="226"/>
      <c r="BB108" s="226"/>
      <c r="BC108" s="226"/>
      <c r="BD108" s="23"/>
      <c r="BE108" s="226"/>
      <c r="BF108" s="226"/>
      <c r="BG108" s="226"/>
      <c r="BH108" s="226"/>
      <c r="BI108" s="23"/>
      <c r="BJ108" s="226"/>
      <c r="BK108" s="226"/>
      <c r="BL108" s="226"/>
      <c r="BM108" s="549"/>
      <c r="BN108" s="549"/>
      <c r="BO108" s="226"/>
      <c r="BP108" s="226"/>
      <c r="BQ108" s="550"/>
      <c r="BR108" s="226"/>
      <c r="BS108" s="226"/>
      <c r="BT108" s="226"/>
      <c r="BU108" s="551"/>
      <c r="BV108" s="551"/>
      <c r="BW108" s="226"/>
      <c r="BX108" s="551"/>
      <c r="BY108" s="226"/>
      <c r="BZ108" s="552"/>
      <c r="CA108" s="682"/>
      <c r="CB108" s="682"/>
      <c r="CC108" s="145"/>
      <c r="CD108" s="145"/>
      <c r="CE108" s="145"/>
      <c r="CF108" s="145"/>
      <c r="CG108" s="551"/>
      <c r="CH108" s="226"/>
      <c r="CI108" s="552"/>
      <c r="CJ108" s="545"/>
      <c r="CK108" s="545"/>
      <c r="CL108" s="145"/>
      <c r="CM108" s="145"/>
      <c r="CN108" s="145"/>
      <c r="CO108" s="145"/>
      <c r="CP108" s="551"/>
      <c r="CQ108" s="226"/>
      <c r="CR108" s="553"/>
      <c r="CS108" s="545"/>
      <c r="CT108" s="545"/>
      <c r="CU108" s="145"/>
      <c r="CV108" s="145"/>
      <c r="CW108" s="145"/>
      <c r="CX108" s="145"/>
    </row>
    <row r="109" spans="2:102" ht="15" customHeight="1">
      <c r="W109" s="682"/>
      <c r="X109" s="682"/>
      <c r="Y109" s="145"/>
      <c r="Z109" s="547"/>
      <c r="AA109" s="548"/>
      <c r="AB109" s="548"/>
      <c r="AC109" s="548"/>
      <c r="AD109" s="548"/>
      <c r="AE109" s="548"/>
      <c r="AF109" s="548"/>
      <c r="AG109" s="548"/>
      <c r="AH109" s="545"/>
      <c r="AI109" s="545"/>
      <c r="AJ109" s="145"/>
      <c r="AK109" s="547"/>
      <c r="AL109" s="548"/>
      <c r="AM109" s="548"/>
      <c r="AN109" s="548"/>
      <c r="AO109" s="548"/>
      <c r="AP109" s="548"/>
      <c r="AQ109" s="548"/>
      <c r="AR109" s="548"/>
      <c r="AS109" s="545"/>
      <c r="AT109" s="545"/>
      <c r="AU109" s="145"/>
      <c r="AV109" s="548"/>
      <c r="AW109" s="226"/>
      <c r="AX109" s="226"/>
      <c r="AY109" s="226"/>
      <c r="AZ109" s="226"/>
      <c r="BA109" s="226"/>
      <c r="BB109" s="226"/>
      <c r="BC109" s="226"/>
      <c r="BD109" s="23"/>
      <c r="BE109" s="226"/>
      <c r="BF109" s="226"/>
      <c r="BG109" s="226"/>
      <c r="BH109" s="226"/>
      <c r="BI109" s="23"/>
      <c r="BJ109" s="226"/>
      <c r="BK109" s="226"/>
      <c r="BL109" s="226"/>
      <c r="BM109" s="549"/>
      <c r="BN109" s="549"/>
      <c r="BO109" s="226"/>
      <c r="BP109" s="226"/>
      <c r="BQ109" s="550"/>
      <c r="BR109" s="226"/>
      <c r="BS109" s="226"/>
      <c r="BT109" s="226"/>
      <c r="BU109" s="551"/>
      <c r="BV109" s="551"/>
      <c r="BW109" s="226"/>
      <c r="BX109" s="551"/>
      <c r="BY109" s="226"/>
      <c r="BZ109" s="552"/>
      <c r="CA109" s="682"/>
      <c r="CB109" s="682"/>
      <c r="CC109" s="145"/>
      <c r="CD109" s="145"/>
      <c r="CE109" s="145"/>
      <c r="CF109" s="145"/>
      <c r="CG109" s="551"/>
      <c r="CH109" s="226"/>
      <c r="CI109" s="552"/>
      <c r="CJ109" s="545"/>
      <c r="CK109" s="545"/>
      <c r="CL109" s="145"/>
      <c r="CM109" s="145"/>
      <c r="CN109" s="145"/>
      <c r="CO109" s="145"/>
      <c r="CP109" s="551"/>
      <c r="CQ109" s="226"/>
      <c r="CR109" s="553"/>
      <c r="CS109" s="545"/>
      <c r="CT109" s="545"/>
      <c r="CU109" s="145"/>
      <c r="CV109" s="145"/>
      <c r="CW109" s="145"/>
      <c r="CX109" s="145"/>
    </row>
    <row r="110" spans="2:102" ht="15" customHeight="1">
      <c r="W110" s="682"/>
      <c r="X110" s="682"/>
      <c r="Y110" s="145"/>
      <c r="Z110" s="547"/>
      <c r="AA110" s="548"/>
      <c r="AB110" s="548"/>
      <c r="AC110" s="548"/>
      <c r="AD110" s="548"/>
      <c r="AE110" s="548"/>
      <c r="AF110" s="548"/>
      <c r="AG110" s="548"/>
      <c r="AH110" s="545"/>
      <c r="AI110" s="545"/>
      <c r="AJ110" s="145"/>
      <c r="AK110" s="547"/>
      <c r="AL110" s="548"/>
      <c r="AM110" s="548"/>
      <c r="AN110" s="548"/>
      <c r="AO110" s="548"/>
      <c r="AP110" s="548"/>
      <c r="AQ110" s="548"/>
      <c r="AR110" s="548"/>
      <c r="AS110" s="545"/>
      <c r="AT110" s="545"/>
      <c r="AU110" s="145"/>
      <c r="AV110" s="548"/>
      <c r="AW110" s="226"/>
      <c r="AX110" s="226"/>
      <c r="AY110" s="226"/>
      <c r="AZ110" s="226"/>
      <c r="BA110" s="226"/>
      <c r="BB110" s="226"/>
      <c r="BC110" s="226"/>
      <c r="BD110" s="23"/>
      <c r="BE110" s="226"/>
      <c r="BF110" s="226"/>
      <c r="BG110" s="226"/>
      <c r="BH110" s="226"/>
      <c r="BI110" s="23"/>
      <c r="BJ110" s="226"/>
      <c r="BK110" s="226"/>
      <c r="BL110" s="226"/>
      <c r="BM110" s="549"/>
      <c r="BN110" s="549"/>
      <c r="BO110" s="226"/>
      <c r="BP110" s="226"/>
      <c r="BQ110" s="550"/>
      <c r="BR110" s="226"/>
      <c r="BS110" s="226"/>
      <c r="BT110" s="226"/>
      <c r="BU110" s="551"/>
      <c r="BV110" s="551"/>
      <c r="BW110" s="226"/>
      <c r="BX110" s="551"/>
      <c r="BY110" s="226"/>
      <c r="BZ110" s="552"/>
      <c r="CA110" s="682"/>
      <c r="CB110" s="682"/>
      <c r="CC110" s="145"/>
      <c r="CD110" s="145"/>
      <c r="CE110" s="145"/>
      <c r="CF110" s="145"/>
      <c r="CG110" s="551"/>
      <c r="CH110" s="226"/>
      <c r="CI110" s="552"/>
      <c r="CJ110" s="545"/>
      <c r="CK110" s="545"/>
      <c r="CL110" s="145"/>
      <c r="CM110" s="145"/>
      <c r="CN110" s="145"/>
      <c r="CO110" s="145"/>
      <c r="CP110" s="551"/>
      <c r="CQ110" s="226"/>
      <c r="CR110" s="553"/>
      <c r="CS110" s="545"/>
      <c r="CT110" s="545"/>
      <c r="CU110" s="145"/>
      <c r="CV110" s="145"/>
      <c r="CW110" s="145"/>
      <c r="CX110" s="145"/>
    </row>
    <row r="111" spans="2:102" ht="15" customHeight="1">
      <c r="W111" s="682"/>
      <c r="X111" s="682"/>
      <c r="Y111" s="145"/>
      <c r="Z111" s="547"/>
      <c r="AA111" s="548"/>
      <c r="AB111" s="548"/>
      <c r="AC111" s="548"/>
      <c r="AD111" s="548"/>
      <c r="AE111" s="548"/>
      <c r="AF111" s="548"/>
      <c r="AG111" s="548"/>
      <c r="AH111" s="545"/>
      <c r="AI111" s="545"/>
      <c r="AJ111" s="145"/>
      <c r="AK111" s="547"/>
      <c r="AL111" s="548"/>
      <c r="AM111" s="548"/>
      <c r="AN111" s="548"/>
      <c r="AO111" s="548"/>
      <c r="AP111" s="548"/>
      <c r="AQ111" s="548"/>
      <c r="AR111" s="548"/>
      <c r="AS111" s="545"/>
      <c r="AT111" s="545"/>
      <c r="AU111" s="145"/>
      <c r="AV111" s="548"/>
      <c r="AW111" s="226"/>
      <c r="AX111" s="226"/>
      <c r="AY111" s="226"/>
      <c r="AZ111" s="226"/>
      <c r="BA111" s="226"/>
      <c r="BB111" s="226"/>
      <c r="BC111" s="226"/>
      <c r="BD111" s="23"/>
      <c r="BE111" s="226"/>
      <c r="BF111" s="226"/>
      <c r="BG111" s="226"/>
      <c r="BH111" s="226"/>
      <c r="BI111" s="23"/>
      <c r="BJ111" s="226"/>
      <c r="BK111" s="226"/>
      <c r="BL111" s="226"/>
      <c r="BM111" s="549"/>
      <c r="BN111" s="549"/>
      <c r="BO111" s="226"/>
      <c r="BP111" s="226"/>
      <c r="BQ111" s="550"/>
      <c r="BR111" s="226"/>
      <c r="BS111" s="226"/>
      <c r="BT111" s="226"/>
      <c r="BU111" s="551"/>
      <c r="BV111" s="551"/>
      <c r="BW111" s="226"/>
      <c r="BX111" s="551"/>
      <c r="BY111" s="226"/>
      <c r="BZ111" s="552"/>
      <c r="CA111" s="682"/>
      <c r="CB111" s="682"/>
      <c r="CC111" s="145"/>
      <c r="CD111" s="145"/>
      <c r="CE111" s="145"/>
      <c r="CF111" s="145"/>
      <c r="CG111" s="551"/>
      <c r="CH111" s="226"/>
      <c r="CI111" s="552"/>
      <c r="CJ111" s="545"/>
      <c r="CK111" s="545"/>
      <c r="CL111" s="145"/>
      <c r="CM111" s="145"/>
      <c r="CN111" s="145"/>
      <c r="CO111" s="145"/>
      <c r="CP111" s="551"/>
      <c r="CQ111" s="226"/>
      <c r="CR111" s="553"/>
      <c r="CS111" s="545"/>
      <c r="CT111" s="545"/>
      <c r="CU111" s="145"/>
      <c r="CV111" s="145"/>
      <c r="CW111" s="145"/>
      <c r="CX111" s="145"/>
    </row>
    <row r="112" spans="2:102" ht="15" customHeight="1">
      <c r="W112" s="682"/>
      <c r="X112" s="682"/>
      <c r="Y112" s="145"/>
      <c r="Z112" s="547"/>
      <c r="AA112" s="548"/>
      <c r="AB112" s="548"/>
      <c r="AC112" s="548"/>
      <c r="AD112" s="548"/>
      <c r="AE112" s="548"/>
      <c r="AF112" s="548"/>
      <c r="AG112" s="548"/>
      <c r="AH112" s="545"/>
      <c r="AI112" s="545"/>
      <c r="AJ112" s="145"/>
      <c r="AK112" s="547"/>
      <c r="AL112" s="548"/>
      <c r="AM112" s="548"/>
      <c r="AN112" s="548"/>
      <c r="AO112" s="548"/>
      <c r="AP112" s="548"/>
      <c r="AQ112" s="548"/>
      <c r="AR112" s="548"/>
      <c r="AS112" s="545"/>
      <c r="AT112" s="545"/>
      <c r="AU112" s="145"/>
      <c r="AV112" s="548"/>
      <c r="AW112" s="226"/>
      <c r="AX112" s="226"/>
      <c r="AY112" s="226"/>
      <c r="AZ112" s="226"/>
      <c r="BA112" s="226"/>
      <c r="BB112" s="226"/>
      <c r="BC112" s="226"/>
      <c r="BD112" s="23"/>
      <c r="BE112" s="226"/>
      <c r="BF112" s="226"/>
      <c r="BG112" s="226"/>
      <c r="BH112" s="226"/>
      <c r="BI112" s="23"/>
      <c r="BJ112" s="226"/>
      <c r="BK112" s="226"/>
      <c r="BL112" s="226"/>
      <c r="BM112" s="549"/>
      <c r="BN112" s="549"/>
      <c r="BO112" s="226"/>
      <c r="BP112" s="226"/>
      <c r="BQ112" s="550"/>
      <c r="BR112" s="226"/>
      <c r="BS112" s="226"/>
      <c r="BT112" s="226"/>
      <c r="BU112" s="551"/>
      <c r="BV112" s="551"/>
      <c r="BW112" s="226"/>
      <c r="BX112" s="551"/>
      <c r="BY112" s="226"/>
      <c r="BZ112" s="552"/>
      <c r="CA112" s="682"/>
      <c r="CB112" s="682"/>
      <c r="CC112" s="145"/>
      <c r="CD112" s="145"/>
      <c r="CE112" s="145"/>
      <c r="CF112" s="145"/>
      <c r="CG112" s="551"/>
      <c r="CH112" s="226"/>
      <c r="CI112" s="552"/>
      <c r="CJ112" s="545"/>
      <c r="CK112" s="545"/>
      <c r="CL112" s="145"/>
      <c r="CM112" s="145"/>
      <c r="CN112" s="145"/>
      <c r="CO112" s="145"/>
      <c r="CP112" s="551"/>
      <c r="CQ112" s="226"/>
      <c r="CR112" s="553"/>
      <c r="CS112" s="545"/>
      <c r="CT112" s="545"/>
      <c r="CU112" s="145"/>
      <c r="CV112" s="145"/>
      <c r="CW112" s="145"/>
      <c r="CX112" s="145"/>
    </row>
    <row r="113" spans="23:102" ht="15" customHeight="1">
      <c r="W113" s="682"/>
      <c r="X113" s="682"/>
      <c r="Y113" s="145"/>
      <c r="Z113" s="547"/>
      <c r="AA113" s="548"/>
      <c r="AB113" s="548"/>
      <c r="AC113" s="548"/>
      <c r="AD113" s="548"/>
      <c r="AE113" s="548"/>
      <c r="AF113" s="548"/>
      <c r="AG113" s="548"/>
      <c r="AH113" s="545"/>
      <c r="AI113" s="545"/>
      <c r="AJ113" s="145"/>
      <c r="AK113" s="547"/>
      <c r="AL113" s="548"/>
      <c r="AM113" s="548"/>
      <c r="AN113" s="548"/>
      <c r="AO113" s="548"/>
      <c r="AP113" s="548"/>
      <c r="AQ113" s="548"/>
      <c r="AR113" s="548"/>
      <c r="AS113" s="545"/>
      <c r="AT113" s="545"/>
      <c r="AU113" s="145"/>
      <c r="AV113" s="548"/>
      <c r="AW113" s="226"/>
      <c r="AX113" s="226"/>
      <c r="AY113" s="226"/>
      <c r="AZ113" s="226"/>
      <c r="BA113" s="226"/>
      <c r="BB113" s="226"/>
      <c r="BC113" s="226"/>
      <c r="BD113" s="23"/>
      <c r="BE113" s="226"/>
      <c r="BF113" s="226"/>
      <c r="BG113" s="226"/>
      <c r="BH113" s="226"/>
      <c r="BI113" s="23"/>
      <c r="BJ113" s="226"/>
      <c r="BK113" s="226"/>
      <c r="BL113" s="226"/>
      <c r="BM113" s="549"/>
      <c r="BN113" s="549"/>
      <c r="BO113" s="226"/>
      <c r="BP113" s="226"/>
      <c r="BQ113" s="550"/>
      <c r="BR113" s="226"/>
      <c r="BS113" s="226"/>
      <c r="BT113" s="226"/>
      <c r="BU113" s="551"/>
      <c r="BV113" s="551"/>
      <c r="BW113" s="226"/>
      <c r="BX113" s="551"/>
      <c r="BY113" s="226"/>
      <c r="BZ113" s="552"/>
      <c r="CA113" s="682"/>
      <c r="CB113" s="682"/>
      <c r="CC113" s="145"/>
      <c r="CD113" s="145"/>
      <c r="CE113" s="145"/>
      <c r="CF113" s="145"/>
      <c r="CG113" s="551"/>
      <c r="CH113" s="226"/>
      <c r="CI113" s="552"/>
      <c r="CJ113" s="545"/>
      <c r="CK113" s="545"/>
      <c r="CL113" s="145"/>
      <c r="CM113" s="145"/>
      <c r="CN113" s="145"/>
      <c r="CO113" s="145"/>
      <c r="CP113" s="551"/>
      <c r="CQ113" s="226"/>
      <c r="CR113" s="553"/>
      <c r="CS113" s="545"/>
      <c r="CT113" s="545"/>
      <c r="CU113" s="145"/>
      <c r="CV113" s="145"/>
      <c r="CW113" s="145"/>
      <c r="CX113" s="145"/>
    </row>
    <row r="114" spans="23:102" ht="15" customHeight="1">
      <c r="W114" s="682"/>
      <c r="X114" s="682"/>
      <c r="Y114" s="145"/>
      <c r="Z114" s="547"/>
      <c r="AA114" s="548"/>
      <c r="AB114" s="548"/>
      <c r="AC114" s="548"/>
      <c r="AD114" s="548"/>
      <c r="AE114" s="548"/>
      <c r="AF114" s="548"/>
      <c r="AG114" s="548"/>
      <c r="AH114" s="545"/>
      <c r="AI114" s="545"/>
      <c r="AJ114" s="145"/>
      <c r="AK114" s="547"/>
      <c r="AL114" s="548"/>
      <c r="AM114" s="548"/>
      <c r="AN114" s="548"/>
      <c r="AO114" s="548"/>
      <c r="AP114" s="548"/>
      <c r="AQ114" s="548"/>
      <c r="AR114" s="548"/>
      <c r="AS114" s="545"/>
      <c r="AT114" s="545"/>
      <c r="AU114" s="145"/>
      <c r="AV114" s="548"/>
      <c r="AW114" s="226"/>
      <c r="AX114" s="226"/>
      <c r="AY114" s="226"/>
      <c r="AZ114" s="226"/>
      <c r="BA114" s="226"/>
      <c r="BB114" s="226"/>
      <c r="BC114" s="226"/>
      <c r="BD114" s="23"/>
      <c r="BE114" s="226"/>
      <c r="BF114" s="226"/>
      <c r="BG114" s="226"/>
      <c r="BH114" s="226"/>
      <c r="BI114" s="23"/>
      <c r="BJ114" s="226"/>
      <c r="BK114" s="226"/>
      <c r="BL114" s="226"/>
      <c r="BM114" s="549"/>
      <c r="BN114" s="549"/>
      <c r="BO114" s="226"/>
      <c r="BP114" s="226"/>
      <c r="BQ114" s="550"/>
      <c r="BR114" s="226"/>
      <c r="BS114" s="226"/>
      <c r="BT114" s="226"/>
      <c r="BU114" s="551"/>
      <c r="BV114" s="551"/>
      <c r="BW114" s="226"/>
      <c r="BX114" s="551"/>
      <c r="BY114" s="226"/>
      <c r="BZ114" s="552"/>
      <c r="CA114" s="682"/>
      <c r="CB114" s="682"/>
      <c r="CC114" s="145"/>
      <c r="CD114" s="145"/>
      <c r="CE114" s="145"/>
      <c r="CF114" s="145"/>
      <c r="CG114" s="551"/>
      <c r="CH114" s="226"/>
      <c r="CI114" s="552"/>
      <c r="CJ114" s="545"/>
      <c r="CK114" s="545"/>
      <c r="CL114" s="145"/>
      <c r="CM114" s="145"/>
      <c r="CN114" s="145"/>
      <c r="CO114" s="145"/>
      <c r="CP114" s="551"/>
      <c r="CQ114" s="226"/>
      <c r="CR114" s="553"/>
      <c r="CS114" s="545"/>
      <c r="CT114" s="545"/>
      <c r="CU114" s="145"/>
      <c r="CV114" s="145"/>
      <c r="CW114" s="145"/>
      <c r="CX114" s="145"/>
    </row>
    <row r="115" spans="23:102" ht="15" customHeight="1">
      <c r="W115" s="682"/>
      <c r="X115" s="682"/>
      <c r="Y115" s="145"/>
      <c r="Z115" s="547"/>
      <c r="AA115" s="548"/>
      <c r="AB115" s="548"/>
      <c r="AC115" s="548"/>
      <c r="AD115" s="548"/>
      <c r="AE115" s="548"/>
      <c r="AF115" s="548"/>
      <c r="AG115" s="548"/>
      <c r="AH115" s="545"/>
      <c r="AI115" s="545"/>
      <c r="AJ115" s="145"/>
      <c r="AK115" s="547"/>
      <c r="AL115" s="548"/>
      <c r="AM115" s="548"/>
      <c r="AN115" s="548"/>
      <c r="AO115" s="548"/>
      <c r="AP115" s="548"/>
      <c r="AQ115" s="548"/>
      <c r="AR115" s="548"/>
      <c r="AS115" s="545"/>
      <c r="AT115" s="545"/>
      <c r="AU115" s="145"/>
      <c r="AV115" s="548"/>
      <c r="AW115" s="226"/>
      <c r="AX115" s="226"/>
      <c r="AY115" s="226"/>
      <c r="AZ115" s="226"/>
      <c r="BA115" s="226"/>
      <c r="BB115" s="226"/>
      <c r="BC115" s="226"/>
      <c r="BD115" s="23"/>
      <c r="BE115" s="226"/>
      <c r="BF115" s="226"/>
      <c r="BG115" s="226"/>
      <c r="BH115" s="226"/>
      <c r="BI115" s="23"/>
      <c r="BJ115" s="226"/>
      <c r="BK115" s="226"/>
      <c r="BL115" s="226"/>
      <c r="BM115" s="549"/>
      <c r="BN115" s="549"/>
      <c r="BO115" s="226"/>
      <c r="BP115" s="226"/>
      <c r="BQ115" s="550"/>
      <c r="BR115" s="226"/>
      <c r="BS115" s="226"/>
      <c r="BT115" s="226"/>
      <c r="BU115" s="551"/>
      <c r="BV115" s="551"/>
      <c r="BW115" s="226"/>
      <c r="BX115" s="551"/>
      <c r="BY115" s="226"/>
      <c r="BZ115" s="552"/>
      <c r="CA115" s="682"/>
      <c r="CB115" s="682"/>
      <c r="CC115" s="145"/>
      <c r="CD115" s="145"/>
      <c r="CE115" s="145"/>
      <c r="CF115" s="145"/>
      <c r="CG115" s="551"/>
      <c r="CH115" s="226"/>
      <c r="CI115" s="552"/>
      <c r="CJ115" s="545"/>
      <c r="CK115" s="545"/>
      <c r="CL115" s="145"/>
      <c r="CM115" s="145"/>
      <c r="CN115" s="145"/>
      <c r="CO115" s="145"/>
      <c r="CP115" s="551"/>
      <c r="CQ115" s="226"/>
      <c r="CR115" s="553"/>
      <c r="CS115" s="545"/>
      <c r="CT115" s="545"/>
      <c r="CU115" s="145"/>
      <c r="CV115" s="145"/>
      <c r="CW115" s="145"/>
      <c r="CX115" s="145"/>
    </row>
    <row r="116" spans="23:102" ht="15" customHeight="1">
      <c r="W116" s="682"/>
      <c r="X116" s="682"/>
      <c r="Y116" s="145"/>
      <c r="Z116" s="547"/>
      <c r="AA116" s="548"/>
      <c r="AB116" s="548"/>
      <c r="AC116" s="548"/>
      <c r="AD116" s="548"/>
      <c r="AE116" s="548"/>
      <c r="AF116" s="548"/>
      <c r="AG116" s="548"/>
      <c r="AH116" s="545"/>
      <c r="AI116" s="545"/>
      <c r="AJ116" s="145"/>
      <c r="AK116" s="547"/>
      <c r="AL116" s="548"/>
      <c r="AM116" s="548"/>
      <c r="AN116" s="548"/>
      <c r="AO116" s="548"/>
      <c r="AP116" s="548"/>
      <c r="AQ116" s="548"/>
      <c r="AR116" s="548"/>
      <c r="AS116" s="545"/>
      <c r="AT116" s="545"/>
      <c r="AU116" s="145"/>
      <c r="AV116" s="548"/>
      <c r="AW116" s="226"/>
      <c r="AX116" s="226"/>
      <c r="AY116" s="226"/>
      <c r="AZ116" s="226"/>
      <c r="BA116" s="226"/>
      <c r="BB116" s="226"/>
      <c r="BC116" s="226"/>
      <c r="BD116" s="23"/>
      <c r="BE116" s="226"/>
      <c r="BF116" s="226"/>
      <c r="BG116" s="226"/>
      <c r="BH116" s="226"/>
      <c r="BI116" s="23"/>
      <c r="BJ116" s="226"/>
      <c r="BK116" s="226"/>
      <c r="BL116" s="226"/>
      <c r="BM116" s="549"/>
      <c r="BN116" s="549"/>
      <c r="BO116" s="226"/>
      <c r="BP116" s="226"/>
      <c r="BQ116" s="550"/>
      <c r="BR116" s="226"/>
      <c r="BS116" s="226"/>
      <c r="BT116" s="226"/>
      <c r="BU116" s="551"/>
      <c r="BV116" s="551"/>
      <c r="BW116" s="226"/>
      <c r="BX116" s="551"/>
      <c r="BY116" s="226"/>
      <c r="BZ116" s="552"/>
      <c r="CA116" s="682"/>
      <c r="CB116" s="682"/>
      <c r="CC116" s="145"/>
      <c r="CD116" s="145"/>
      <c r="CE116" s="145"/>
      <c r="CF116" s="145"/>
      <c r="CG116" s="551"/>
      <c r="CH116" s="226"/>
      <c r="CI116" s="552"/>
      <c r="CJ116" s="545"/>
      <c r="CK116" s="545"/>
      <c r="CL116" s="145"/>
      <c r="CM116" s="145"/>
      <c r="CN116" s="145"/>
      <c r="CO116" s="145"/>
      <c r="CP116" s="551"/>
      <c r="CQ116" s="226"/>
      <c r="CR116" s="553"/>
      <c r="CS116" s="545"/>
      <c r="CT116" s="545"/>
      <c r="CU116" s="145"/>
      <c r="CV116" s="145"/>
      <c r="CW116" s="145"/>
      <c r="CX116" s="145"/>
    </row>
    <row r="117" spans="23:102" ht="15" customHeight="1">
      <c r="W117" s="682"/>
      <c r="X117" s="682"/>
      <c r="Y117" s="145"/>
      <c r="Z117" s="547"/>
      <c r="AA117" s="548"/>
      <c r="AB117" s="548"/>
      <c r="AC117" s="548"/>
      <c r="AD117" s="548"/>
      <c r="AE117" s="548"/>
      <c r="AF117" s="548"/>
      <c r="AG117" s="548"/>
      <c r="AH117" s="545"/>
      <c r="AI117" s="545"/>
      <c r="AJ117" s="145"/>
      <c r="AK117" s="547"/>
      <c r="AL117" s="548"/>
      <c r="AM117" s="548"/>
      <c r="AN117" s="548"/>
      <c r="AO117" s="548"/>
      <c r="AP117" s="548"/>
      <c r="AQ117" s="548"/>
      <c r="AR117" s="548"/>
      <c r="AS117" s="545"/>
      <c r="AT117" s="545"/>
      <c r="AU117" s="145"/>
      <c r="AV117" s="548"/>
      <c r="AW117" s="226"/>
      <c r="AX117" s="226"/>
      <c r="AY117" s="226"/>
      <c r="AZ117" s="226"/>
      <c r="BA117" s="226"/>
      <c r="BB117" s="226"/>
      <c r="BC117" s="226"/>
      <c r="BD117" s="23"/>
      <c r="BE117" s="226"/>
      <c r="BF117" s="226"/>
      <c r="BG117" s="226"/>
      <c r="BH117" s="226"/>
      <c r="BI117" s="23"/>
      <c r="BJ117" s="226"/>
      <c r="BK117" s="226"/>
      <c r="BL117" s="226"/>
      <c r="BM117" s="549"/>
      <c r="BN117" s="549"/>
      <c r="BO117" s="226"/>
      <c r="BP117" s="226"/>
      <c r="BQ117" s="550"/>
      <c r="BR117" s="226"/>
      <c r="BS117" s="226"/>
      <c r="BT117" s="226"/>
      <c r="BU117" s="551"/>
      <c r="BV117" s="551"/>
      <c r="BW117" s="226"/>
      <c r="BX117" s="551"/>
      <c r="BY117" s="226"/>
      <c r="BZ117" s="552"/>
      <c r="CA117" s="682"/>
      <c r="CB117" s="682"/>
      <c r="CC117" s="145"/>
      <c r="CD117" s="145"/>
      <c r="CE117" s="145"/>
      <c r="CF117" s="145"/>
      <c r="CG117" s="551"/>
      <c r="CH117" s="226"/>
      <c r="CI117" s="552"/>
      <c r="CJ117" s="545"/>
      <c r="CK117" s="545"/>
      <c r="CL117" s="145"/>
      <c r="CM117" s="145"/>
      <c r="CN117" s="145"/>
      <c r="CO117" s="145"/>
      <c r="CP117" s="551"/>
      <c r="CQ117" s="226"/>
      <c r="CR117" s="553"/>
      <c r="CS117" s="545"/>
      <c r="CT117" s="545"/>
      <c r="CU117" s="145"/>
      <c r="CV117" s="145"/>
      <c r="CW117" s="145"/>
      <c r="CX117" s="145"/>
    </row>
    <row r="118" spans="23:102" ht="15" customHeight="1">
      <c r="W118" s="682"/>
      <c r="X118" s="682"/>
      <c r="Y118" s="145"/>
      <c r="Z118" s="547"/>
      <c r="AA118" s="548"/>
      <c r="AB118" s="548"/>
      <c r="AC118" s="548"/>
      <c r="AD118" s="548"/>
      <c r="AE118" s="548"/>
      <c r="AF118" s="548"/>
      <c r="AG118" s="548"/>
      <c r="AH118" s="545"/>
      <c r="AI118" s="545"/>
      <c r="AJ118" s="145"/>
      <c r="AK118" s="547"/>
      <c r="AL118" s="548"/>
      <c r="AM118" s="548"/>
      <c r="AN118" s="548"/>
      <c r="AO118" s="548"/>
      <c r="AP118" s="548"/>
      <c r="AQ118" s="548"/>
      <c r="AR118" s="548"/>
      <c r="AS118" s="545"/>
      <c r="AT118" s="545"/>
      <c r="AU118" s="145"/>
      <c r="AV118" s="548"/>
      <c r="AW118" s="226"/>
      <c r="AX118" s="226"/>
      <c r="AY118" s="226"/>
      <c r="AZ118" s="226"/>
      <c r="BA118" s="226"/>
      <c r="BB118" s="226"/>
      <c r="BC118" s="226"/>
      <c r="BD118" s="23"/>
      <c r="BE118" s="226"/>
      <c r="BF118" s="226"/>
      <c r="BG118" s="226"/>
      <c r="BH118" s="226"/>
      <c r="BI118" s="23"/>
      <c r="BJ118" s="226"/>
      <c r="BK118" s="226"/>
      <c r="BL118" s="226"/>
      <c r="BM118" s="549"/>
      <c r="BN118" s="549"/>
      <c r="BO118" s="226"/>
      <c r="BP118" s="226"/>
      <c r="BQ118" s="550"/>
      <c r="BR118" s="226"/>
      <c r="BS118" s="226"/>
      <c r="BT118" s="226"/>
      <c r="BU118" s="551"/>
      <c r="BV118" s="551"/>
      <c r="BW118" s="226"/>
      <c r="BX118" s="551"/>
      <c r="BY118" s="226"/>
      <c r="BZ118" s="552"/>
      <c r="CA118" s="682"/>
      <c r="CB118" s="682"/>
      <c r="CC118" s="145"/>
      <c r="CD118" s="145"/>
      <c r="CE118" s="145"/>
      <c r="CF118" s="145"/>
      <c r="CG118" s="551"/>
      <c r="CH118" s="226"/>
      <c r="CI118" s="552"/>
      <c r="CJ118" s="545"/>
      <c r="CK118" s="545"/>
      <c r="CL118" s="145"/>
      <c r="CM118" s="145"/>
      <c r="CN118" s="145"/>
      <c r="CO118" s="145"/>
      <c r="CP118" s="551"/>
      <c r="CQ118" s="226"/>
      <c r="CR118" s="553"/>
      <c r="CS118" s="545"/>
      <c r="CT118" s="545"/>
      <c r="CU118" s="145"/>
      <c r="CV118" s="145"/>
      <c r="CW118" s="145"/>
      <c r="CX118" s="145"/>
    </row>
    <row r="119" spans="23:102" ht="15" customHeight="1">
      <c r="W119" s="682"/>
      <c r="X119" s="682"/>
      <c r="Y119" s="145"/>
      <c r="Z119" s="547"/>
      <c r="AA119" s="548"/>
      <c r="AB119" s="548"/>
      <c r="AC119" s="548"/>
      <c r="AD119" s="548"/>
      <c r="AE119" s="548"/>
      <c r="AF119" s="548"/>
      <c r="AG119" s="548"/>
      <c r="AH119" s="545"/>
      <c r="AI119" s="545"/>
      <c r="AJ119" s="145"/>
      <c r="AK119" s="547"/>
      <c r="AL119" s="548"/>
      <c r="AM119" s="548"/>
      <c r="AN119" s="548"/>
      <c r="AO119" s="548"/>
      <c r="AP119" s="548"/>
      <c r="AQ119" s="548"/>
      <c r="AR119" s="548"/>
      <c r="AS119" s="545"/>
      <c r="AT119" s="545"/>
      <c r="AU119" s="145"/>
      <c r="AV119" s="548"/>
      <c r="AW119" s="226"/>
      <c r="AX119" s="226"/>
      <c r="AY119" s="226"/>
      <c r="AZ119" s="226"/>
      <c r="BA119" s="226"/>
      <c r="BB119" s="226"/>
      <c r="BC119" s="226"/>
      <c r="BD119" s="23"/>
      <c r="BE119" s="226"/>
      <c r="BF119" s="226"/>
      <c r="BG119" s="226"/>
      <c r="BH119" s="226"/>
      <c r="BI119" s="23"/>
      <c r="BJ119" s="226"/>
      <c r="BK119" s="226"/>
      <c r="BL119" s="226"/>
      <c r="BM119" s="549"/>
      <c r="BN119" s="549"/>
      <c r="BO119" s="226"/>
      <c r="BP119" s="226"/>
      <c r="BQ119" s="550"/>
      <c r="BR119" s="226"/>
      <c r="BS119" s="226"/>
      <c r="BT119" s="226"/>
      <c r="BU119" s="551"/>
      <c r="BV119" s="551"/>
      <c r="BW119" s="226"/>
      <c r="BX119" s="551"/>
      <c r="BY119" s="226"/>
      <c r="BZ119" s="552"/>
      <c r="CA119" s="682"/>
      <c r="CB119" s="682"/>
      <c r="CC119" s="145"/>
      <c r="CD119" s="145"/>
      <c r="CE119" s="145"/>
      <c r="CF119" s="145"/>
      <c r="CG119" s="551"/>
      <c r="CH119" s="226"/>
      <c r="CI119" s="552"/>
      <c r="CJ119" s="545"/>
      <c r="CK119" s="545"/>
      <c r="CL119" s="145"/>
      <c r="CM119" s="145"/>
      <c r="CN119" s="145"/>
      <c r="CO119" s="145"/>
      <c r="CP119" s="551"/>
      <c r="CQ119" s="226"/>
      <c r="CR119" s="553"/>
      <c r="CS119" s="545"/>
      <c r="CT119" s="545"/>
      <c r="CU119" s="145"/>
      <c r="CV119" s="145"/>
      <c r="CW119" s="145"/>
      <c r="CX119" s="145"/>
    </row>
    <row r="120" spans="23:102" ht="15" customHeight="1">
      <c r="W120" s="682"/>
      <c r="X120" s="682"/>
      <c r="Y120" s="145"/>
      <c r="Z120" s="547"/>
      <c r="AA120" s="548"/>
      <c r="AB120" s="548"/>
      <c r="AC120" s="548"/>
      <c r="AD120" s="548"/>
      <c r="AE120" s="548"/>
      <c r="AF120" s="548"/>
      <c r="AG120" s="548"/>
      <c r="AH120" s="545"/>
      <c r="AI120" s="545"/>
      <c r="AJ120" s="145"/>
      <c r="AK120" s="547"/>
      <c r="AL120" s="548"/>
      <c r="AM120" s="548"/>
      <c r="AN120" s="548"/>
      <c r="AO120" s="548"/>
      <c r="AP120" s="548"/>
      <c r="AQ120" s="548"/>
      <c r="AR120" s="548"/>
      <c r="AS120" s="545"/>
      <c r="AT120" s="545"/>
      <c r="AU120" s="145"/>
      <c r="AV120" s="548"/>
      <c r="AW120" s="226"/>
      <c r="AX120" s="226"/>
      <c r="AY120" s="226"/>
      <c r="AZ120" s="226"/>
      <c r="BA120" s="226"/>
      <c r="BB120" s="226"/>
      <c r="BC120" s="226"/>
      <c r="BD120" s="23"/>
      <c r="BE120" s="226"/>
      <c r="BF120" s="226"/>
      <c r="BG120" s="226"/>
      <c r="BH120" s="226"/>
      <c r="BI120" s="23"/>
      <c r="BJ120" s="226"/>
      <c r="BK120" s="226"/>
      <c r="BL120" s="226"/>
      <c r="BM120" s="549"/>
      <c r="BN120" s="549"/>
      <c r="BO120" s="226"/>
      <c r="BP120" s="226"/>
      <c r="BQ120" s="550"/>
      <c r="BR120" s="226"/>
      <c r="BS120" s="226"/>
      <c r="BT120" s="226"/>
      <c r="BU120" s="551"/>
      <c r="BV120" s="551"/>
      <c r="BW120" s="226"/>
      <c r="BX120" s="551"/>
      <c r="BY120" s="226"/>
      <c r="BZ120" s="552"/>
      <c r="CA120" s="682"/>
      <c r="CB120" s="682"/>
      <c r="CC120" s="145"/>
      <c r="CD120" s="145"/>
      <c r="CE120" s="145"/>
      <c r="CF120" s="145"/>
      <c r="CG120" s="551"/>
      <c r="CH120" s="226"/>
      <c r="CI120" s="552"/>
      <c r="CJ120" s="545"/>
      <c r="CK120" s="545"/>
      <c r="CL120" s="145"/>
      <c r="CM120" s="145"/>
      <c r="CN120" s="145"/>
      <c r="CO120" s="145"/>
      <c r="CP120" s="551"/>
      <c r="CQ120" s="226"/>
      <c r="CR120" s="553"/>
      <c r="CS120" s="545"/>
      <c r="CT120" s="545"/>
      <c r="CU120" s="145"/>
      <c r="CV120" s="145"/>
      <c r="CW120" s="145"/>
      <c r="CX120" s="145"/>
    </row>
    <row r="121" spans="23:102" ht="15" customHeight="1">
      <c r="W121" s="682"/>
      <c r="X121" s="682"/>
      <c r="Y121" s="145"/>
      <c r="Z121" s="547"/>
      <c r="AA121" s="548"/>
      <c r="AB121" s="548"/>
      <c r="AC121" s="548"/>
      <c r="AD121" s="548"/>
      <c r="AE121" s="548"/>
      <c r="AF121" s="548"/>
      <c r="AG121" s="548"/>
      <c r="AH121" s="545"/>
      <c r="AI121" s="545"/>
      <c r="AJ121" s="145"/>
      <c r="AK121" s="547"/>
      <c r="AL121" s="548"/>
      <c r="AM121" s="548"/>
      <c r="AN121" s="548"/>
      <c r="AO121" s="548"/>
      <c r="AP121" s="548"/>
      <c r="AQ121" s="548"/>
      <c r="AR121" s="548"/>
      <c r="AS121" s="545"/>
      <c r="AT121" s="545"/>
      <c r="AU121" s="145"/>
      <c r="AV121" s="548"/>
      <c r="AW121" s="226"/>
      <c r="AX121" s="226"/>
      <c r="AY121" s="226"/>
      <c r="AZ121" s="226"/>
      <c r="BA121" s="226"/>
      <c r="BB121" s="226"/>
      <c r="BC121" s="226"/>
      <c r="BD121" s="23"/>
      <c r="BE121" s="226"/>
      <c r="BF121" s="226"/>
      <c r="BG121" s="226"/>
      <c r="BH121" s="226"/>
      <c r="BI121" s="23"/>
      <c r="BJ121" s="226"/>
      <c r="BK121" s="226"/>
      <c r="BL121" s="226"/>
      <c r="BM121" s="549"/>
      <c r="BN121" s="549"/>
      <c r="BO121" s="226"/>
      <c r="BP121" s="226"/>
      <c r="BQ121" s="550"/>
      <c r="BR121" s="226"/>
      <c r="BS121" s="226"/>
      <c r="BT121" s="226"/>
      <c r="BU121" s="551"/>
      <c r="BV121" s="551"/>
      <c r="BW121" s="226"/>
      <c r="BX121" s="551"/>
      <c r="BY121" s="226"/>
      <c r="BZ121" s="552"/>
      <c r="CA121" s="682"/>
      <c r="CB121" s="682"/>
      <c r="CC121" s="145"/>
      <c r="CD121" s="145"/>
      <c r="CE121" s="145"/>
      <c r="CF121" s="145"/>
      <c r="CG121" s="551"/>
      <c r="CH121" s="226"/>
      <c r="CI121" s="552"/>
      <c r="CJ121" s="545"/>
      <c r="CK121" s="545"/>
      <c r="CL121" s="145"/>
      <c r="CM121" s="145"/>
      <c r="CN121" s="145"/>
      <c r="CO121" s="145"/>
      <c r="CP121" s="551"/>
      <c r="CQ121" s="226"/>
      <c r="CR121" s="553"/>
      <c r="CS121" s="545"/>
      <c r="CT121" s="545"/>
      <c r="CU121" s="145"/>
      <c r="CV121" s="145"/>
      <c r="CW121" s="145"/>
      <c r="CX121" s="145"/>
    </row>
    <row r="122" spans="23:102" ht="15" customHeight="1">
      <c r="W122" s="682"/>
      <c r="X122" s="682"/>
      <c r="Y122" s="145"/>
      <c r="Z122" s="547"/>
      <c r="AA122" s="548"/>
      <c r="AB122" s="548"/>
      <c r="AC122" s="548"/>
      <c r="AD122" s="548"/>
      <c r="AE122" s="548"/>
      <c r="AF122" s="548"/>
      <c r="AG122" s="548"/>
      <c r="AH122" s="545"/>
      <c r="AI122" s="545"/>
      <c r="AJ122" s="145"/>
      <c r="AK122" s="547"/>
      <c r="AL122" s="548"/>
      <c r="AM122" s="548"/>
      <c r="AN122" s="548"/>
      <c r="AO122" s="548"/>
      <c r="AP122" s="548"/>
      <c r="AQ122" s="548"/>
      <c r="AR122" s="548"/>
      <c r="AS122" s="545"/>
      <c r="AT122" s="545"/>
      <c r="AU122" s="145"/>
      <c r="AV122" s="548"/>
      <c r="AW122" s="226"/>
      <c r="AX122" s="226"/>
      <c r="AY122" s="226"/>
      <c r="AZ122" s="226"/>
      <c r="BA122" s="226"/>
      <c r="BB122" s="226"/>
      <c r="BC122" s="226"/>
      <c r="BD122" s="23"/>
      <c r="BE122" s="226"/>
      <c r="BF122" s="226"/>
      <c r="BG122" s="226"/>
      <c r="BH122" s="226"/>
      <c r="BI122" s="23"/>
      <c r="BJ122" s="226"/>
      <c r="BK122" s="226"/>
      <c r="BL122" s="226"/>
      <c r="BM122" s="549"/>
      <c r="BN122" s="549"/>
      <c r="BO122" s="226"/>
      <c r="BP122" s="226"/>
      <c r="BQ122" s="550"/>
      <c r="BR122" s="226"/>
      <c r="BS122" s="226"/>
      <c r="BT122" s="226"/>
      <c r="BU122" s="551"/>
      <c r="BV122" s="551"/>
      <c r="BW122" s="226"/>
      <c r="BX122" s="551"/>
      <c r="BY122" s="226"/>
      <c r="BZ122" s="552"/>
      <c r="CA122" s="682"/>
      <c r="CB122" s="682"/>
      <c r="CC122" s="145"/>
      <c r="CD122" s="145"/>
      <c r="CE122" s="145"/>
      <c r="CF122" s="145"/>
      <c r="CG122" s="551"/>
      <c r="CH122" s="226"/>
      <c r="CI122" s="552"/>
      <c r="CJ122" s="545"/>
      <c r="CK122" s="545"/>
      <c r="CL122" s="145"/>
      <c r="CM122" s="145"/>
      <c r="CN122" s="145"/>
      <c r="CO122" s="145"/>
      <c r="CP122" s="551"/>
      <c r="CQ122" s="226"/>
      <c r="CR122" s="553"/>
      <c r="CS122" s="545"/>
      <c r="CT122" s="545"/>
      <c r="CU122" s="145"/>
      <c r="CV122" s="145"/>
      <c r="CW122" s="145"/>
      <c r="CX122" s="145"/>
    </row>
    <row r="123" spans="23:102" ht="15" customHeight="1">
      <c r="W123" s="682"/>
      <c r="X123" s="682"/>
      <c r="Y123" s="145"/>
      <c r="Z123" s="547"/>
      <c r="AA123" s="548"/>
      <c r="AB123" s="548"/>
      <c r="AC123" s="548"/>
      <c r="AD123" s="548"/>
      <c r="AE123" s="548"/>
      <c r="AF123" s="548"/>
      <c r="AG123" s="548"/>
      <c r="AH123" s="545"/>
      <c r="AI123" s="545"/>
      <c r="AJ123" s="145"/>
      <c r="AK123" s="547"/>
      <c r="AL123" s="548"/>
      <c r="AM123" s="548"/>
      <c r="AN123" s="548"/>
      <c r="AO123" s="548"/>
      <c r="AP123" s="548"/>
      <c r="AQ123" s="548"/>
      <c r="AR123" s="548"/>
      <c r="AS123" s="545"/>
      <c r="AT123" s="545"/>
      <c r="AU123" s="145"/>
      <c r="AV123" s="548"/>
      <c r="AW123" s="226"/>
      <c r="AX123" s="226"/>
      <c r="AY123" s="226"/>
      <c r="AZ123" s="226"/>
      <c r="BA123" s="226"/>
      <c r="BB123" s="226"/>
      <c r="BC123" s="226"/>
      <c r="BD123" s="23"/>
      <c r="BE123" s="226"/>
      <c r="BF123" s="226"/>
      <c r="BG123" s="226"/>
      <c r="BH123" s="226"/>
      <c r="BI123" s="23"/>
      <c r="BJ123" s="226"/>
      <c r="BK123" s="226"/>
      <c r="BL123" s="226"/>
      <c r="BM123" s="549"/>
      <c r="BN123" s="549"/>
      <c r="BO123" s="226"/>
      <c r="BP123" s="226"/>
      <c r="BQ123" s="550"/>
      <c r="BR123" s="226"/>
      <c r="BS123" s="226"/>
      <c r="BT123" s="226"/>
      <c r="BU123" s="551"/>
      <c r="BV123" s="551"/>
      <c r="BW123" s="226"/>
      <c r="BX123" s="551"/>
      <c r="BY123" s="226"/>
      <c r="BZ123" s="552"/>
      <c r="CA123" s="682"/>
      <c r="CB123" s="682"/>
      <c r="CC123" s="145"/>
      <c r="CD123" s="145"/>
      <c r="CE123" s="145"/>
      <c r="CF123" s="145"/>
      <c r="CG123" s="551"/>
      <c r="CH123" s="226"/>
      <c r="CI123" s="552"/>
      <c r="CJ123" s="545"/>
      <c r="CK123" s="545"/>
      <c r="CL123" s="145"/>
      <c r="CM123" s="145"/>
      <c r="CN123" s="145"/>
      <c r="CO123" s="145"/>
      <c r="CP123" s="551"/>
      <c r="CQ123" s="226"/>
      <c r="CR123" s="553"/>
      <c r="CS123" s="545"/>
      <c r="CT123" s="545"/>
      <c r="CU123" s="145"/>
      <c r="CV123" s="145"/>
      <c r="CW123" s="145"/>
      <c r="CX123" s="145"/>
    </row>
    <row r="124" spans="23:102" ht="15" customHeight="1">
      <c r="W124" s="682"/>
      <c r="X124" s="682"/>
      <c r="Y124" s="145"/>
      <c r="Z124" s="547"/>
      <c r="AA124" s="548"/>
      <c r="AB124" s="548"/>
      <c r="AC124" s="548"/>
      <c r="AD124" s="548"/>
      <c r="AE124" s="548"/>
      <c r="AF124" s="548"/>
      <c r="AG124" s="548"/>
      <c r="AH124" s="545"/>
      <c r="AI124" s="545"/>
      <c r="AJ124" s="145"/>
      <c r="AK124" s="547"/>
      <c r="AL124" s="548"/>
      <c r="AM124" s="548"/>
      <c r="AN124" s="548"/>
      <c r="AO124" s="548"/>
      <c r="AP124" s="548"/>
      <c r="AQ124" s="548"/>
      <c r="AR124" s="548"/>
      <c r="AS124" s="545"/>
      <c r="AT124" s="545"/>
      <c r="AU124" s="145"/>
      <c r="AV124" s="548"/>
      <c r="AW124" s="226"/>
      <c r="AX124" s="226"/>
      <c r="AY124" s="226"/>
      <c r="AZ124" s="226"/>
      <c r="BA124" s="226"/>
      <c r="BB124" s="226"/>
      <c r="BC124" s="226"/>
      <c r="BD124" s="23"/>
      <c r="BE124" s="226"/>
      <c r="BF124" s="226"/>
      <c r="BG124" s="226"/>
      <c r="BH124" s="226"/>
      <c r="BI124" s="23"/>
      <c r="BJ124" s="226"/>
      <c r="BK124" s="226"/>
      <c r="BL124" s="226"/>
      <c r="BM124" s="549"/>
      <c r="BN124" s="549"/>
      <c r="BO124" s="226"/>
      <c r="BP124" s="226"/>
      <c r="BQ124" s="550"/>
      <c r="BR124" s="226"/>
      <c r="BS124" s="226"/>
      <c r="BT124" s="226"/>
      <c r="BU124" s="551"/>
      <c r="BV124" s="551"/>
      <c r="BW124" s="226"/>
      <c r="BX124" s="551"/>
      <c r="BY124" s="226"/>
      <c r="BZ124" s="552"/>
      <c r="CA124" s="682"/>
      <c r="CB124" s="682"/>
      <c r="CC124" s="145"/>
      <c r="CD124" s="145"/>
      <c r="CE124" s="145"/>
      <c r="CF124" s="145"/>
      <c r="CG124" s="551"/>
      <c r="CH124" s="226"/>
      <c r="CI124" s="552"/>
      <c r="CJ124" s="545"/>
      <c r="CK124" s="545"/>
      <c r="CL124" s="145"/>
      <c r="CM124" s="145"/>
      <c r="CN124" s="145"/>
      <c r="CO124" s="145"/>
      <c r="CP124" s="551"/>
      <c r="CQ124" s="226"/>
      <c r="CR124" s="553"/>
      <c r="CS124" s="545"/>
      <c r="CT124" s="545"/>
      <c r="CU124" s="145"/>
      <c r="CV124" s="145"/>
      <c r="CW124" s="145"/>
      <c r="CX124" s="145"/>
    </row>
    <row r="125" spans="23:102" ht="15" customHeight="1">
      <c r="W125" s="682"/>
      <c r="X125" s="682"/>
      <c r="Y125" s="145"/>
      <c r="Z125" s="547"/>
      <c r="AA125" s="548"/>
      <c r="AB125" s="548"/>
      <c r="AC125" s="548"/>
      <c r="AD125" s="548"/>
      <c r="AE125" s="548"/>
      <c r="AF125" s="548"/>
      <c r="AG125" s="548"/>
      <c r="AH125" s="545"/>
      <c r="AI125" s="545"/>
      <c r="AJ125" s="145"/>
      <c r="AK125" s="547"/>
      <c r="AL125" s="548"/>
      <c r="AM125" s="548"/>
      <c r="AN125" s="548"/>
      <c r="AO125" s="548"/>
      <c r="AP125" s="548"/>
      <c r="AQ125" s="548"/>
      <c r="AR125" s="548"/>
      <c r="AS125" s="545"/>
      <c r="AT125" s="545"/>
      <c r="AU125" s="145"/>
      <c r="AV125" s="548"/>
      <c r="AW125" s="226"/>
      <c r="AX125" s="226"/>
      <c r="AY125" s="226"/>
      <c r="AZ125" s="226"/>
      <c r="BA125" s="226"/>
      <c r="BB125" s="226"/>
      <c r="BC125" s="226"/>
      <c r="BD125" s="23"/>
      <c r="BE125" s="226"/>
      <c r="BF125" s="226"/>
      <c r="BG125" s="226"/>
      <c r="BH125" s="226"/>
      <c r="BI125" s="23"/>
      <c r="BJ125" s="226"/>
      <c r="BK125" s="226"/>
      <c r="BL125" s="226"/>
      <c r="BM125" s="549"/>
      <c r="BN125" s="549"/>
      <c r="BO125" s="226"/>
      <c r="BP125" s="226"/>
      <c r="BQ125" s="550"/>
      <c r="BR125" s="226"/>
      <c r="BS125" s="226"/>
      <c r="BT125" s="226"/>
      <c r="BU125" s="551"/>
      <c r="BV125" s="551"/>
      <c r="BW125" s="226"/>
      <c r="BX125" s="551"/>
      <c r="BY125" s="226"/>
      <c r="BZ125" s="552"/>
      <c r="CA125" s="682"/>
      <c r="CB125" s="682"/>
      <c r="CC125" s="145"/>
      <c r="CD125" s="145"/>
      <c r="CE125" s="145"/>
      <c r="CF125" s="145"/>
      <c r="CG125" s="551"/>
      <c r="CH125" s="226"/>
      <c r="CI125" s="552"/>
      <c r="CJ125" s="545"/>
      <c r="CK125" s="545"/>
      <c r="CL125" s="145"/>
      <c r="CM125" s="145"/>
      <c r="CN125" s="145"/>
      <c r="CO125" s="145"/>
      <c r="CP125" s="551"/>
      <c r="CQ125" s="226"/>
      <c r="CR125" s="553"/>
      <c r="CS125" s="545"/>
      <c r="CT125" s="545"/>
      <c r="CU125" s="145"/>
      <c r="CV125" s="145"/>
      <c r="CW125" s="145"/>
      <c r="CX125" s="145"/>
    </row>
    <row r="126" spans="23:102" ht="15" customHeight="1">
      <c r="W126" s="682"/>
      <c r="X126" s="682"/>
      <c r="Y126" s="145"/>
      <c r="Z126" s="547"/>
      <c r="AA126" s="548"/>
      <c r="AB126" s="548"/>
      <c r="AC126" s="548"/>
      <c r="AD126" s="548"/>
      <c r="AE126" s="548"/>
      <c r="AF126" s="548"/>
      <c r="AG126" s="548"/>
      <c r="AH126" s="545"/>
      <c r="AI126" s="545"/>
      <c r="AJ126" s="145"/>
      <c r="AK126" s="547"/>
      <c r="AL126" s="548"/>
      <c r="AM126" s="548"/>
      <c r="AN126" s="548"/>
      <c r="AO126" s="548"/>
      <c r="AP126" s="548"/>
      <c r="AQ126" s="548"/>
      <c r="AR126" s="548"/>
      <c r="AS126" s="545"/>
      <c r="AT126" s="545"/>
      <c r="AU126" s="145"/>
      <c r="AV126" s="548"/>
      <c r="AW126" s="226"/>
      <c r="AX126" s="226"/>
      <c r="AY126" s="226"/>
      <c r="AZ126" s="226"/>
      <c r="BA126" s="226"/>
      <c r="BB126" s="226"/>
      <c r="BC126" s="226"/>
      <c r="BD126" s="23"/>
      <c r="BE126" s="226"/>
      <c r="BF126" s="226"/>
      <c r="BG126" s="226"/>
      <c r="BH126" s="226"/>
      <c r="BI126" s="23"/>
      <c r="BJ126" s="226"/>
      <c r="BK126" s="226"/>
      <c r="BL126" s="226"/>
      <c r="BM126" s="549"/>
      <c r="BN126" s="549"/>
      <c r="BO126" s="226"/>
      <c r="BP126" s="226"/>
      <c r="BQ126" s="550"/>
      <c r="BR126" s="226"/>
      <c r="BS126" s="226"/>
      <c r="BT126" s="226"/>
      <c r="BU126" s="551"/>
      <c r="BV126" s="551"/>
      <c r="BW126" s="226"/>
      <c r="BX126" s="551"/>
      <c r="BY126" s="226"/>
      <c r="BZ126" s="552"/>
      <c r="CA126" s="682"/>
      <c r="CB126" s="682"/>
      <c r="CC126" s="145"/>
      <c r="CD126" s="145"/>
      <c r="CE126" s="145"/>
      <c r="CF126" s="145"/>
      <c r="CG126" s="551"/>
      <c r="CH126" s="226"/>
      <c r="CI126" s="552"/>
      <c r="CJ126" s="545"/>
      <c r="CK126" s="545"/>
      <c r="CL126" s="145"/>
      <c r="CM126" s="145"/>
      <c r="CN126" s="145"/>
      <c r="CO126" s="145"/>
      <c r="CP126" s="551"/>
      <c r="CQ126" s="226"/>
      <c r="CR126" s="553"/>
      <c r="CS126" s="545"/>
      <c r="CT126" s="545"/>
      <c r="CU126" s="145"/>
      <c r="CV126" s="145"/>
      <c r="CW126" s="145"/>
      <c r="CX126" s="145"/>
    </row>
    <row r="127" spans="23:102" ht="15" customHeight="1">
      <c r="W127" s="682"/>
      <c r="X127" s="682"/>
      <c r="Y127" s="145"/>
      <c r="Z127" s="547"/>
      <c r="AA127" s="548"/>
      <c r="AB127" s="548"/>
      <c r="AC127" s="548"/>
      <c r="AD127" s="548"/>
      <c r="AE127" s="548"/>
      <c r="AF127" s="548"/>
      <c r="AG127" s="548"/>
      <c r="AH127" s="545"/>
      <c r="AI127" s="545"/>
      <c r="AJ127" s="145"/>
      <c r="AK127" s="547"/>
      <c r="AL127" s="548"/>
      <c r="AM127" s="548"/>
      <c r="AN127" s="548"/>
      <c r="AO127" s="548"/>
      <c r="AP127" s="548"/>
      <c r="AQ127" s="548"/>
      <c r="AR127" s="548"/>
      <c r="AS127" s="545"/>
      <c r="AT127" s="545"/>
      <c r="AU127" s="145"/>
      <c r="AV127" s="548"/>
      <c r="AW127" s="226"/>
      <c r="AX127" s="226"/>
      <c r="AY127" s="226"/>
      <c r="AZ127" s="226"/>
      <c r="BA127" s="226"/>
      <c r="BB127" s="226"/>
      <c r="BC127" s="226"/>
      <c r="BD127" s="23"/>
      <c r="BE127" s="226"/>
      <c r="BF127" s="226"/>
      <c r="BG127" s="226"/>
      <c r="BH127" s="226"/>
      <c r="BI127" s="23"/>
      <c r="BJ127" s="226"/>
      <c r="BK127" s="226"/>
      <c r="BL127" s="226"/>
      <c r="BM127" s="549"/>
      <c r="BN127" s="549"/>
      <c r="BO127" s="226"/>
      <c r="BP127" s="226"/>
      <c r="BQ127" s="550"/>
      <c r="BR127" s="226"/>
      <c r="BS127" s="226"/>
      <c r="BT127" s="226"/>
      <c r="BU127" s="551"/>
      <c r="BV127" s="551"/>
      <c r="BW127" s="226"/>
      <c r="BX127" s="551"/>
      <c r="BY127" s="226"/>
      <c r="BZ127" s="552"/>
      <c r="CA127" s="682"/>
      <c r="CB127" s="682"/>
      <c r="CC127" s="145"/>
      <c r="CD127" s="145"/>
      <c r="CE127" s="145"/>
      <c r="CF127" s="145"/>
      <c r="CG127" s="551"/>
      <c r="CH127" s="226"/>
      <c r="CI127" s="552"/>
      <c r="CJ127" s="545"/>
      <c r="CK127" s="545"/>
      <c r="CL127" s="145"/>
      <c r="CM127" s="145"/>
      <c r="CN127" s="145"/>
      <c r="CO127" s="145"/>
      <c r="CP127" s="551"/>
      <c r="CQ127" s="226"/>
      <c r="CR127" s="553"/>
      <c r="CS127" s="545"/>
      <c r="CT127" s="545"/>
      <c r="CU127" s="145"/>
      <c r="CV127" s="145"/>
      <c r="CW127" s="145"/>
      <c r="CX127" s="145"/>
    </row>
    <row r="128" spans="23:102" ht="15" customHeight="1">
      <c r="W128" s="682"/>
      <c r="X128" s="682"/>
      <c r="Y128" s="145"/>
      <c r="Z128" s="547"/>
      <c r="AA128" s="548"/>
      <c r="AB128" s="548"/>
      <c r="AC128" s="548"/>
      <c r="AD128" s="548"/>
      <c r="AE128" s="548"/>
      <c r="AF128" s="548"/>
      <c r="AG128" s="548"/>
      <c r="AH128" s="545"/>
      <c r="AI128" s="545"/>
      <c r="AJ128" s="145"/>
      <c r="AK128" s="547"/>
      <c r="AL128" s="548"/>
      <c r="AM128" s="548"/>
      <c r="AN128" s="548"/>
      <c r="AO128" s="548"/>
      <c r="AP128" s="548"/>
      <c r="AQ128" s="548"/>
      <c r="AR128" s="548"/>
      <c r="AS128" s="545"/>
      <c r="AT128" s="545"/>
      <c r="AU128" s="145"/>
      <c r="AV128" s="548"/>
      <c r="AW128" s="226"/>
      <c r="AX128" s="226"/>
      <c r="AY128" s="226"/>
      <c r="AZ128" s="226"/>
      <c r="BA128" s="226"/>
      <c r="BB128" s="226"/>
      <c r="BC128" s="226"/>
      <c r="BD128" s="23"/>
      <c r="BE128" s="226"/>
      <c r="BF128" s="226"/>
      <c r="BG128" s="226"/>
      <c r="BH128" s="226"/>
      <c r="BI128" s="23"/>
      <c r="BJ128" s="226"/>
      <c r="BK128" s="226"/>
      <c r="BL128" s="226"/>
      <c r="BM128" s="549"/>
      <c r="BN128" s="549"/>
      <c r="BO128" s="226"/>
      <c r="BP128" s="226"/>
      <c r="BQ128" s="550"/>
      <c r="BR128" s="226"/>
      <c r="BS128" s="226"/>
      <c r="BT128" s="226"/>
      <c r="BU128" s="551"/>
      <c r="BV128" s="551"/>
      <c r="BW128" s="226"/>
      <c r="BX128" s="551"/>
      <c r="BY128" s="226"/>
      <c r="BZ128" s="552"/>
      <c r="CA128" s="682"/>
      <c r="CB128" s="682"/>
      <c r="CC128" s="145"/>
      <c r="CD128" s="145"/>
      <c r="CE128" s="145"/>
      <c r="CF128" s="145"/>
      <c r="CG128" s="551"/>
      <c r="CH128" s="226"/>
      <c r="CI128" s="552"/>
      <c r="CJ128" s="545"/>
      <c r="CK128" s="545"/>
      <c r="CL128" s="145"/>
      <c r="CM128" s="145"/>
      <c r="CN128" s="145"/>
      <c r="CO128" s="145"/>
      <c r="CP128" s="551"/>
      <c r="CQ128" s="226"/>
      <c r="CR128" s="553"/>
      <c r="CS128" s="545"/>
      <c r="CT128" s="545"/>
      <c r="CU128" s="145"/>
      <c r="CV128" s="145"/>
      <c r="CW128" s="145"/>
      <c r="CX128" s="145"/>
    </row>
    <row r="129" spans="23:102" ht="15" customHeight="1">
      <c r="W129" s="682"/>
      <c r="X129" s="682"/>
      <c r="Y129" s="145"/>
      <c r="Z129" s="547"/>
      <c r="AA129" s="548"/>
      <c r="AB129" s="548"/>
      <c r="AC129" s="548"/>
      <c r="AD129" s="548"/>
      <c r="AE129" s="548"/>
      <c r="AF129" s="548"/>
      <c r="AG129" s="548"/>
      <c r="AH129" s="545"/>
      <c r="AI129" s="545"/>
      <c r="AJ129" s="145"/>
      <c r="AK129" s="547"/>
      <c r="AL129" s="548"/>
      <c r="AM129" s="548"/>
      <c r="AN129" s="548"/>
      <c r="AO129" s="548"/>
      <c r="AP129" s="548"/>
      <c r="AQ129" s="548"/>
      <c r="AR129" s="548"/>
      <c r="AS129" s="545"/>
      <c r="AT129" s="545"/>
      <c r="AU129" s="145"/>
      <c r="AV129" s="548"/>
      <c r="AW129" s="226"/>
      <c r="AX129" s="226"/>
      <c r="AY129" s="226"/>
      <c r="AZ129" s="226"/>
      <c r="BA129" s="226"/>
      <c r="BB129" s="226"/>
      <c r="BC129" s="226"/>
      <c r="BD129" s="23"/>
      <c r="BE129" s="226"/>
      <c r="BF129" s="226"/>
      <c r="BG129" s="226"/>
      <c r="BH129" s="226"/>
      <c r="BI129" s="23"/>
      <c r="BJ129" s="226"/>
      <c r="BK129" s="226"/>
      <c r="BL129" s="226"/>
      <c r="BM129" s="549"/>
      <c r="BN129" s="549"/>
      <c r="BO129" s="226"/>
      <c r="BP129" s="226"/>
      <c r="BQ129" s="550"/>
      <c r="BR129" s="226"/>
      <c r="BS129" s="226"/>
      <c r="BT129" s="226"/>
      <c r="BU129" s="551"/>
      <c r="BV129" s="551"/>
      <c r="BW129" s="226"/>
      <c r="BX129" s="551"/>
      <c r="BY129" s="226"/>
      <c r="BZ129" s="552"/>
      <c r="CA129" s="682"/>
      <c r="CB129" s="682"/>
      <c r="CC129" s="145"/>
      <c r="CD129" s="145"/>
      <c r="CE129" s="145"/>
      <c r="CF129" s="145"/>
      <c r="CG129" s="551"/>
      <c r="CH129" s="226"/>
      <c r="CI129" s="552"/>
      <c r="CJ129" s="545"/>
      <c r="CK129" s="545"/>
      <c r="CL129" s="145"/>
      <c r="CM129" s="145"/>
      <c r="CN129" s="145"/>
      <c r="CO129" s="145"/>
      <c r="CP129" s="551"/>
      <c r="CQ129" s="226"/>
      <c r="CR129" s="553"/>
      <c r="CS129" s="545"/>
      <c r="CT129" s="545"/>
      <c r="CU129" s="145"/>
      <c r="CV129" s="145"/>
      <c r="CW129" s="145"/>
      <c r="CX129" s="145"/>
    </row>
    <row r="130" spans="23:102" ht="15" customHeight="1">
      <c r="W130" s="682"/>
      <c r="X130" s="682"/>
      <c r="Y130" s="145"/>
      <c r="Z130" s="547"/>
      <c r="AA130" s="548"/>
      <c r="AB130" s="548"/>
      <c r="AC130" s="548"/>
      <c r="AD130" s="548"/>
      <c r="AE130" s="548"/>
      <c r="AF130" s="548"/>
      <c r="AG130" s="548"/>
      <c r="AH130" s="545"/>
      <c r="AI130" s="545"/>
      <c r="AJ130" s="145"/>
      <c r="AK130" s="547"/>
      <c r="AL130" s="548"/>
      <c r="AM130" s="548"/>
      <c r="AN130" s="548"/>
      <c r="AO130" s="548"/>
      <c r="AP130" s="548"/>
      <c r="AQ130" s="548"/>
      <c r="AR130" s="548"/>
      <c r="AS130" s="545"/>
      <c r="AT130" s="545"/>
      <c r="AU130" s="145"/>
      <c r="AV130" s="548"/>
      <c r="AW130" s="226"/>
      <c r="AX130" s="226"/>
      <c r="AY130" s="226"/>
      <c r="AZ130" s="226"/>
      <c r="BA130" s="226"/>
      <c r="BB130" s="226"/>
      <c r="BC130" s="226"/>
      <c r="BD130" s="23"/>
      <c r="BE130" s="226"/>
      <c r="BF130" s="226"/>
      <c r="BG130" s="226"/>
      <c r="BH130" s="226"/>
      <c r="BI130" s="23"/>
      <c r="BJ130" s="226"/>
      <c r="BK130" s="226"/>
      <c r="BL130" s="226"/>
      <c r="BM130" s="549"/>
      <c r="BN130" s="549"/>
      <c r="BO130" s="226"/>
      <c r="BP130" s="226"/>
      <c r="BQ130" s="550"/>
      <c r="BR130" s="226"/>
      <c r="BS130" s="226"/>
      <c r="BT130" s="226"/>
      <c r="BU130" s="551"/>
      <c r="BV130" s="551"/>
      <c r="BW130" s="226"/>
      <c r="BX130" s="551"/>
      <c r="BY130" s="226"/>
      <c r="BZ130" s="552"/>
      <c r="CA130" s="682"/>
      <c r="CB130" s="682"/>
      <c r="CC130" s="145"/>
      <c r="CD130" s="145"/>
      <c r="CE130" s="145"/>
      <c r="CF130" s="145"/>
      <c r="CG130" s="551"/>
      <c r="CH130" s="226"/>
      <c r="CI130" s="552"/>
      <c r="CJ130" s="545"/>
      <c r="CK130" s="545"/>
      <c r="CL130" s="145"/>
      <c r="CM130" s="145"/>
      <c r="CN130" s="145"/>
      <c r="CO130" s="145"/>
      <c r="CP130" s="551"/>
      <c r="CQ130" s="226"/>
      <c r="CR130" s="553"/>
      <c r="CS130" s="545"/>
      <c r="CT130" s="545"/>
      <c r="CU130" s="145"/>
      <c r="CV130" s="145"/>
      <c r="CW130" s="145"/>
      <c r="CX130" s="145"/>
    </row>
    <row r="131" spans="23:102" ht="15" customHeight="1">
      <c r="W131" s="682"/>
      <c r="X131" s="682"/>
      <c r="Y131" s="145"/>
      <c r="Z131" s="547"/>
      <c r="AA131" s="548"/>
      <c r="AB131" s="548"/>
      <c r="AC131" s="548"/>
      <c r="AD131" s="548"/>
      <c r="AE131" s="548"/>
      <c r="AF131" s="548"/>
      <c r="AG131" s="548"/>
      <c r="AH131" s="545"/>
      <c r="AI131" s="545"/>
      <c r="AJ131" s="145"/>
      <c r="AK131" s="547"/>
      <c r="AL131" s="548"/>
      <c r="AM131" s="548"/>
      <c r="AN131" s="548"/>
      <c r="AO131" s="548"/>
      <c r="AP131" s="548"/>
      <c r="AQ131" s="548"/>
      <c r="AR131" s="548"/>
      <c r="AS131" s="545"/>
      <c r="AT131" s="545"/>
      <c r="AU131" s="145"/>
      <c r="AV131" s="548"/>
      <c r="AW131" s="226"/>
      <c r="AX131" s="226"/>
      <c r="AY131" s="226"/>
      <c r="AZ131" s="226"/>
      <c r="BA131" s="226"/>
      <c r="BB131" s="226"/>
      <c r="BC131" s="226"/>
      <c r="BD131" s="23"/>
      <c r="BE131" s="226"/>
      <c r="BF131" s="226"/>
      <c r="BG131" s="226"/>
      <c r="BH131" s="226"/>
      <c r="BI131" s="23"/>
      <c r="BJ131" s="226"/>
      <c r="BK131" s="226"/>
      <c r="BL131" s="226"/>
      <c r="BM131" s="549"/>
      <c r="BN131" s="549"/>
      <c r="BO131" s="226"/>
      <c r="BP131" s="226"/>
      <c r="BQ131" s="550"/>
      <c r="BR131" s="226"/>
      <c r="BS131" s="226"/>
      <c r="BT131" s="226"/>
      <c r="BU131" s="551"/>
      <c r="BV131" s="551"/>
      <c r="BW131" s="226"/>
      <c r="BX131" s="551"/>
      <c r="BY131" s="226"/>
      <c r="BZ131" s="552"/>
      <c r="CA131" s="682"/>
      <c r="CB131" s="682"/>
      <c r="CC131" s="145"/>
      <c r="CD131" s="145"/>
      <c r="CE131" s="145"/>
      <c r="CF131" s="145"/>
      <c r="CG131" s="551"/>
      <c r="CH131" s="226"/>
      <c r="CI131" s="552"/>
      <c r="CJ131" s="545"/>
      <c r="CK131" s="545"/>
      <c r="CL131" s="145"/>
      <c r="CM131" s="145"/>
      <c r="CN131" s="145"/>
      <c r="CO131" s="145"/>
      <c r="CP131" s="551"/>
      <c r="CQ131" s="226"/>
      <c r="CR131" s="553"/>
      <c r="CS131" s="545"/>
      <c r="CT131" s="545"/>
      <c r="CU131" s="145"/>
      <c r="CV131" s="145"/>
      <c r="CW131" s="145"/>
      <c r="CX131" s="145"/>
    </row>
    <row r="132" spans="23:102" ht="15" customHeight="1">
      <c r="W132" s="682"/>
      <c r="X132" s="682"/>
      <c r="Y132" s="145"/>
      <c r="Z132" s="547"/>
      <c r="AA132" s="548"/>
      <c r="AB132" s="548"/>
      <c r="AC132" s="548"/>
      <c r="AD132" s="548"/>
      <c r="AE132" s="548"/>
      <c r="AF132" s="548"/>
      <c r="AG132" s="548"/>
      <c r="AH132" s="545"/>
      <c r="AI132" s="545"/>
      <c r="AJ132" s="145"/>
      <c r="AK132" s="547"/>
      <c r="AL132" s="548"/>
      <c r="AM132" s="548"/>
      <c r="AN132" s="548"/>
      <c r="AO132" s="548"/>
      <c r="AP132" s="548"/>
      <c r="AQ132" s="548"/>
      <c r="AR132" s="548"/>
      <c r="AS132" s="545"/>
      <c r="AT132" s="545"/>
      <c r="AU132" s="145"/>
      <c r="AV132" s="548"/>
      <c r="AW132" s="226"/>
      <c r="AX132" s="226"/>
      <c r="AY132" s="226"/>
      <c r="AZ132" s="226"/>
      <c r="BA132" s="226"/>
      <c r="BB132" s="226"/>
      <c r="BC132" s="226"/>
      <c r="BD132" s="23"/>
      <c r="BE132" s="226"/>
      <c r="BF132" s="226"/>
      <c r="BG132" s="226"/>
      <c r="BH132" s="226"/>
      <c r="BI132" s="23"/>
      <c r="BJ132" s="226"/>
      <c r="BK132" s="226"/>
      <c r="BL132" s="226"/>
      <c r="BM132" s="549"/>
      <c r="BN132" s="549"/>
      <c r="BO132" s="226"/>
      <c r="BP132" s="226"/>
      <c r="BQ132" s="550"/>
      <c r="BR132" s="226"/>
      <c r="BS132" s="226"/>
      <c r="BT132" s="226"/>
      <c r="BU132" s="551"/>
      <c r="BV132" s="551"/>
      <c r="BW132" s="226"/>
      <c r="BX132" s="551"/>
      <c r="BY132" s="226"/>
      <c r="BZ132" s="552"/>
      <c r="CA132" s="682"/>
      <c r="CB132" s="682"/>
      <c r="CC132" s="145"/>
      <c r="CD132" s="145"/>
      <c r="CE132" s="145"/>
      <c r="CF132" s="145"/>
      <c r="CG132" s="551"/>
      <c r="CH132" s="226"/>
      <c r="CI132" s="552"/>
      <c r="CJ132" s="545"/>
      <c r="CK132" s="545"/>
      <c r="CL132" s="145"/>
      <c r="CM132" s="145"/>
      <c r="CN132" s="145"/>
      <c r="CO132" s="145"/>
      <c r="CP132" s="551"/>
      <c r="CQ132" s="226"/>
      <c r="CR132" s="553"/>
      <c r="CS132" s="545"/>
      <c r="CT132" s="545"/>
      <c r="CU132" s="145"/>
      <c r="CV132" s="145"/>
      <c r="CW132" s="145"/>
      <c r="CX132" s="145"/>
    </row>
    <row r="133" spans="23:102" ht="15" customHeight="1">
      <c r="W133" s="682"/>
      <c r="X133" s="682"/>
      <c r="Y133" s="145"/>
      <c r="Z133" s="547"/>
      <c r="AA133" s="548"/>
      <c r="AB133" s="548"/>
      <c r="AC133" s="548"/>
      <c r="AD133" s="548"/>
      <c r="AE133" s="548"/>
      <c r="AF133" s="548"/>
      <c r="AG133" s="548"/>
      <c r="AH133" s="545"/>
      <c r="AI133" s="545"/>
      <c r="AJ133" s="145"/>
      <c r="AK133" s="547"/>
      <c r="AL133" s="548"/>
      <c r="AM133" s="548"/>
      <c r="AN133" s="548"/>
      <c r="AO133" s="548"/>
      <c r="AP133" s="548"/>
      <c r="AQ133" s="548"/>
      <c r="AR133" s="548"/>
      <c r="AS133" s="545"/>
      <c r="AT133" s="545"/>
      <c r="AU133" s="145"/>
      <c r="AV133" s="548"/>
      <c r="AW133" s="226"/>
      <c r="AX133" s="226"/>
      <c r="AY133" s="226"/>
      <c r="AZ133" s="226"/>
      <c r="BA133" s="226"/>
      <c r="BB133" s="226"/>
      <c r="BC133" s="226"/>
      <c r="BD133" s="23"/>
      <c r="BE133" s="226"/>
      <c r="BF133" s="226"/>
      <c r="BG133" s="226"/>
      <c r="BH133" s="226"/>
      <c r="BI133" s="23"/>
      <c r="BJ133" s="226"/>
      <c r="BK133" s="226"/>
      <c r="BL133" s="226"/>
      <c r="BM133" s="549"/>
      <c r="BN133" s="549"/>
      <c r="BO133" s="226"/>
      <c r="BP133" s="226"/>
      <c r="BQ133" s="550"/>
      <c r="BR133" s="226"/>
      <c r="BS133" s="226"/>
      <c r="BT133" s="226"/>
      <c r="BU133" s="551"/>
      <c r="BV133" s="551"/>
      <c r="BW133" s="226"/>
      <c r="BX133" s="551"/>
      <c r="BY133" s="226"/>
      <c r="BZ133" s="552"/>
      <c r="CA133" s="682"/>
      <c r="CB133" s="682"/>
      <c r="CC133" s="145"/>
      <c r="CD133" s="145"/>
      <c r="CE133" s="145"/>
      <c r="CF133" s="145"/>
      <c r="CG133" s="551"/>
      <c r="CH133" s="226"/>
      <c r="CI133" s="552"/>
      <c r="CJ133" s="545"/>
      <c r="CK133" s="545"/>
      <c r="CL133" s="145"/>
      <c r="CM133" s="145"/>
      <c r="CN133" s="145"/>
      <c r="CO133" s="145"/>
      <c r="CP133" s="551"/>
      <c r="CQ133" s="226"/>
      <c r="CR133" s="553"/>
      <c r="CS133" s="545"/>
      <c r="CT133" s="545"/>
      <c r="CU133" s="145"/>
      <c r="CV133" s="145"/>
      <c r="CW133" s="145"/>
      <c r="CX133" s="145"/>
    </row>
    <row r="134" spans="23:102" ht="15" customHeight="1">
      <c r="W134" s="682"/>
      <c r="X134" s="682"/>
      <c r="Y134" s="145"/>
      <c r="Z134" s="547"/>
      <c r="AA134" s="548"/>
      <c r="AB134" s="548"/>
      <c r="AC134" s="548"/>
      <c r="AD134" s="548"/>
      <c r="AE134" s="548"/>
      <c r="AF134" s="548"/>
      <c r="AG134" s="548"/>
      <c r="AH134" s="545"/>
      <c r="AI134" s="545"/>
      <c r="AJ134" s="145"/>
      <c r="AK134" s="547"/>
      <c r="AL134" s="548"/>
      <c r="AM134" s="548"/>
      <c r="AN134" s="548"/>
      <c r="AO134" s="548"/>
      <c r="AP134" s="548"/>
      <c r="AQ134" s="548"/>
      <c r="AR134" s="548"/>
      <c r="AS134" s="545"/>
      <c r="AT134" s="545"/>
      <c r="AU134" s="145"/>
      <c r="AV134" s="548"/>
      <c r="AW134" s="226"/>
      <c r="AX134" s="226"/>
      <c r="AY134" s="226"/>
      <c r="AZ134" s="226"/>
      <c r="BA134" s="226"/>
      <c r="BB134" s="226"/>
      <c r="BC134" s="226"/>
      <c r="BD134" s="23"/>
      <c r="BE134" s="226"/>
      <c r="BF134" s="226"/>
      <c r="BG134" s="226"/>
      <c r="BH134" s="226"/>
      <c r="BI134" s="23"/>
      <c r="BJ134" s="226"/>
      <c r="BK134" s="226"/>
      <c r="BL134" s="226"/>
      <c r="BM134" s="549"/>
      <c r="BN134" s="549"/>
      <c r="BO134" s="226"/>
      <c r="BP134" s="226"/>
      <c r="BQ134" s="550"/>
      <c r="BR134" s="226"/>
      <c r="BS134" s="226"/>
      <c r="BT134" s="226"/>
      <c r="BU134" s="551"/>
      <c r="BV134" s="551"/>
      <c r="BW134" s="226"/>
      <c r="BX134" s="551"/>
      <c r="BY134" s="226"/>
      <c r="BZ134" s="552"/>
      <c r="CA134" s="682"/>
      <c r="CB134" s="682"/>
      <c r="CC134" s="145"/>
      <c r="CD134" s="145"/>
      <c r="CE134" s="145"/>
      <c r="CF134" s="145"/>
      <c r="CG134" s="551"/>
      <c r="CH134" s="226"/>
      <c r="CI134" s="552"/>
      <c r="CJ134" s="545"/>
      <c r="CK134" s="545"/>
      <c r="CL134" s="145"/>
      <c r="CM134" s="145"/>
      <c r="CN134" s="145"/>
      <c r="CO134" s="145"/>
      <c r="CP134" s="551"/>
      <c r="CQ134" s="226"/>
      <c r="CR134" s="553"/>
      <c r="CS134" s="545"/>
      <c r="CT134" s="545"/>
      <c r="CU134" s="145"/>
      <c r="CV134" s="145"/>
      <c r="CW134" s="145"/>
      <c r="CX134" s="145"/>
    </row>
    <row r="135" spans="23:102" ht="15" customHeight="1">
      <c r="W135" s="682"/>
      <c r="X135" s="682"/>
      <c r="Y135" s="145"/>
      <c r="Z135" s="547"/>
      <c r="AA135" s="548"/>
      <c r="AB135" s="548"/>
      <c r="AC135" s="548"/>
      <c r="AD135" s="548"/>
      <c r="AE135" s="548"/>
      <c r="AF135" s="548"/>
      <c r="AG135" s="548"/>
      <c r="AH135" s="545"/>
      <c r="AI135" s="545"/>
      <c r="AJ135" s="145"/>
      <c r="AK135" s="547"/>
      <c r="AL135" s="548"/>
      <c r="AM135" s="548"/>
      <c r="AN135" s="548"/>
      <c r="AO135" s="548"/>
      <c r="AP135" s="548"/>
      <c r="AQ135" s="548"/>
      <c r="AR135" s="548"/>
      <c r="AS135" s="545"/>
      <c r="AT135" s="545"/>
      <c r="AU135" s="145"/>
      <c r="AV135" s="548"/>
      <c r="AW135" s="226"/>
      <c r="AX135" s="226"/>
      <c r="AY135" s="226"/>
      <c r="AZ135" s="226"/>
      <c r="BA135" s="226"/>
      <c r="BB135" s="226"/>
      <c r="BC135" s="226"/>
      <c r="BD135" s="23"/>
      <c r="BE135" s="226"/>
      <c r="BF135" s="226"/>
      <c r="BG135" s="226"/>
      <c r="BH135" s="226"/>
      <c r="BI135" s="23"/>
      <c r="BJ135" s="226"/>
      <c r="BK135" s="226"/>
      <c r="BL135" s="226"/>
      <c r="BM135" s="549"/>
      <c r="BN135" s="549"/>
      <c r="BO135" s="226"/>
      <c r="BP135" s="226"/>
      <c r="BQ135" s="550"/>
      <c r="BR135" s="226"/>
      <c r="BS135" s="226"/>
      <c r="BT135" s="226"/>
      <c r="BU135" s="551"/>
      <c r="BV135" s="551"/>
      <c r="BW135" s="226"/>
      <c r="BX135" s="551"/>
      <c r="BY135" s="226"/>
      <c r="BZ135" s="552"/>
      <c r="CA135" s="682"/>
      <c r="CB135" s="682"/>
      <c r="CC135" s="145"/>
      <c r="CD135" s="145"/>
      <c r="CE135" s="145"/>
      <c r="CF135" s="145"/>
      <c r="CG135" s="551"/>
      <c r="CH135" s="226"/>
      <c r="CI135" s="552"/>
      <c r="CJ135" s="545"/>
      <c r="CK135" s="545"/>
      <c r="CL135" s="145"/>
      <c r="CM135" s="145"/>
      <c r="CN135" s="145"/>
      <c r="CO135" s="145"/>
      <c r="CP135" s="551"/>
      <c r="CQ135" s="226"/>
      <c r="CR135" s="553"/>
      <c r="CS135" s="545"/>
      <c r="CT135" s="545"/>
      <c r="CU135" s="145"/>
      <c r="CV135" s="145"/>
      <c r="CW135" s="145"/>
      <c r="CX135" s="145"/>
    </row>
    <row r="136" spans="23:102" ht="15" customHeight="1">
      <c r="W136" s="682"/>
      <c r="X136" s="682"/>
      <c r="Y136" s="145"/>
      <c r="Z136" s="547"/>
      <c r="AA136" s="548"/>
      <c r="AB136" s="548"/>
      <c r="AC136" s="548"/>
      <c r="AD136" s="548"/>
      <c r="AE136" s="548"/>
      <c r="AF136" s="548"/>
      <c r="AG136" s="548"/>
      <c r="AH136" s="545"/>
      <c r="AI136" s="545"/>
      <c r="AJ136" s="145"/>
      <c r="AK136" s="547"/>
      <c r="AL136" s="548"/>
      <c r="AM136" s="548"/>
      <c r="AN136" s="548"/>
      <c r="AO136" s="548"/>
      <c r="AP136" s="548"/>
      <c r="AQ136" s="548"/>
      <c r="AR136" s="548"/>
      <c r="AS136" s="545"/>
      <c r="AT136" s="545"/>
      <c r="AU136" s="145"/>
      <c r="AV136" s="548"/>
      <c r="AW136" s="226"/>
      <c r="AX136" s="226"/>
      <c r="AY136" s="226"/>
      <c r="AZ136" s="226"/>
      <c r="BA136" s="226"/>
      <c r="BB136" s="226"/>
      <c r="BC136" s="226"/>
      <c r="BD136" s="23"/>
      <c r="BE136" s="226"/>
      <c r="BF136" s="226"/>
      <c r="BG136" s="226"/>
      <c r="BH136" s="226"/>
      <c r="BI136" s="23"/>
      <c r="BJ136" s="226"/>
      <c r="BK136" s="226"/>
      <c r="BL136" s="226"/>
      <c r="BM136" s="549"/>
      <c r="BN136" s="549"/>
      <c r="BO136" s="226"/>
      <c r="BP136" s="226"/>
      <c r="BQ136" s="550"/>
      <c r="BR136" s="226"/>
      <c r="BS136" s="226"/>
      <c r="BT136" s="226"/>
      <c r="BU136" s="551"/>
      <c r="BV136" s="551"/>
      <c r="BW136" s="226"/>
      <c r="BX136" s="551"/>
      <c r="BY136" s="226"/>
      <c r="BZ136" s="552"/>
      <c r="CA136" s="682"/>
      <c r="CB136" s="682"/>
      <c r="CC136" s="145"/>
      <c r="CD136" s="145"/>
      <c r="CE136" s="145"/>
      <c r="CF136" s="145"/>
      <c r="CG136" s="551"/>
      <c r="CH136" s="226"/>
      <c r="CI136" s="552"/>
      <c r="CJ136" s="545"/>
      <c r="CK136" s="545"/>
      <c r="CL136" s="145"/>
      <c r="CM136" s="145"/>
      <c r="CN136" s="145"/>
      <c r="CO136" s="145"/>
      <c r="CP136" s="551"/>
      <c r="CQ136" s="226"/>
      <c r="CR136" s="553"/>
      <c r="CS136" s="545"/>
      <c r="CT136" s="545"/>
      <c r="CU136" s="145"/>
      <c r="CV136" s="145"/>
      <c r="CW136" s="145"/>
      <c r="CX136" s="145"/>
    </row>
    <row r="137" spans="23:102" ht="15" customHeight="1">
      <c r="W137" s="682"/>
      <c r="X137" s="682"/>
      <c r="Y137" s="145"/>
      <c r="Z137" s="547"/>
      <c r="AA137" s="548"/>
      <c r="AB137" s="548"/>
      <c r="AC137" s="548"/>
      <c r="AD137" s="548"/>
      <c r="AE137" s="548"/>
      <c r="AF137" s="548"/>
      <c r="AG137" s="548"/>
      <c r="AH137" s="545"/>
      <c r="AI137" s="545"/>
      <c r="AJ137" s="145"/>
      <c r="AK137" s="547"/>
      <c r="AL137" s="548"/>
      <c r="AM137" s="548"/>
      <c r="AN137" s="548"/>
      <c r="AO137" s="548"/>
      <c r="AP137" s="548"/>
      <c r="AQ137" s="548"/>
      <c r="AR137" s="548"/>
      <c r="AS137" s="545"/>
      <c r="AT137" s="545"/>
      <c r="AU137" s="145"/>
      <c r="AV137" s="548"/>
      <c r="AW137" s="226"/>
      <c r="AX137" s="226"/>
      <c r="AY137" s="226"/>
      <c r="AZ137" s="226"/>
      <c r="BA137" s="226"/>
      <c r="BB137" s="226"/>
      <c r="BC137" s="226"/>
      <c r="BD137" s="23"/>
      <c r="BE137" s="226"/>
      <c r="BF137" s="226"/>
      <c r="BG137" s="226"/>
      <c r="BH137" s="226"/>
      <c r="BI137" s="23"/>
      <c r="BJ137" s="226"/>
      <c r="BK137" s="226"/>
      <c r="BL137" s="226"/>
      <c r="BM137" s="549"/>
      <c r="BN137" s="549"/>
      <c r="BO137" s="226"/>
      <c r="BP137" s="226"/>
      <c r="BQ137" s="550"/>
      <c r="BR137" s="226"/>
      <c r="BS137" s="226"/>
      <c r="BT137" s="226"/>
      <c r="BU137" s="551"/>
      <c r="BV137" s="551"/>
      <c r="BW137" s="226"/>
      <c r="BX137" s="551"/>
      <c r="BY137" s="226"/>
      <c r="BZ137" s="552"/>
      <c r="CA137" s="682"/>
      <c r="CB137" s="682"/>
      <c r="CC137" s="145"/>
      <c r="CD137" s="145"/>
      <c r="CE137" s="145"/>
      <c r="CF137" s="145"/>
      <c r="CG137" s="551"/>
      <c r="CH137" s="226"/>
      <c r="CI137" s="552"/>
      <c r="CJ137" s="545"/>
      <c r="CK137" s="545"/>
      <c r="CL137" s="145"/>
      <c r="CM137" s="145"/>
      <c r="CN137" s="145"/>
      <c r="CO137" s="145"/>
      <c r="CP137" s="551"/>
      <c r="CQ137" s="226"/>
      <c r="CR137" s="553"/>
      <c r="CS137" s="545"/>
      <c r="CT137" s="545"/>
      <c r="CU137" s="145"/>
      <c r="CV137" s="145"/>
      <c r="CW137" s="145"/>
      <c r="CX137" s="145"/>
    </row>
    <row r="138" spans="23:102" ht="15" customHeight="1">
      <c r="W138" s="682"/>
      <c r="X138" s="682"/>
      <c r="Y138" s="145"/>
      <c r="Z138" s="547"/>
      <c r="AA138" s="548"/>
      <c r="AB138" s="548"/>
      <c r="AC138" s="548"/>
      <c r="AD138" s="548"/>
      <c r="AE138" s="548"/>
      <c r="AF138" s="548"/>
      <c r="AG138" s="548"/>
      <c r="AH138" s="545"/>
      <c r="AI138" s="545"/>
      <c r="AJ138" s="145"/>
      <c r="AK138" s="547"/>
      <c r="AL138" s="548"/>
      <c r="AM138" s="548"/>
      <c r="AN138" s="548"/>
      <c r="AO138" s="548"/>
      <c r="AP138" s="548"/>
      <c r="AQ138" s="548"/>
      <c r="AR138" s="548"/>
      <c r="AS138" s="545"/>
      <c r="AT138" s="545"/>
      <c r="AU138" s="145"/>
      <c r="AV138" s="548"/>
      <c r="AW138" s="226"/>
      <c r="AX138" s="226"/>
      <c r="AY138" s="226"/>
      <c r="AZ138" s="226"/>
      <c r="BA138" s="226"/>
      <c r="BB138" s="226"/>
      <c r="BC138" s="226"/>
      <c r="BD138" s="23"/>
      <c r="BE138" s="226"/>
      <c r="BF138" s="226"/>
      <c r="BG138" s="226"/>
      <c r="BH138" s="226"/>
      <c r="BI138" s="23"/>
      <c r="BJ138" s="226"/>
      <c r="BK138" s="226"/>
      <c r="BL138" s="226"/>
      <c r="BM138" s="549"/>
      <c r="BN138" s="549"/>
      <c r="BO138" s="226"/>
      <c r="BP138" s="226"/>
      <c r="BQ138" s="550"/>
      <c r="BR138" s="226"/>
      <c r="BS138" s="226"/>
      <c r="BT138" s="226"/>
      <c r="BU138" s="551"/>
      <c r="BV138" s="551"/>
      <c r="BW138" s="226"/>
      <c r="BX138" s="551"/>
      <c r="BY138" s="226"/>
      <c r="BZ138" s="552"/>
      <c r="CA138" s="682"/>
      <c r="CB138" s="682"/>
      <c r="CC138" s="145"/>
      <c r="CD138" s="145"/>
      <c r="CE138" s="145"/>
      <c r="CF138" s="145"/>
      <c r="CG138" s="551"/>
      <c r="CH138" s="226"/>
      <c r="CI138" s="552"/>
      <c r="CJ138" s="545"/>
      <c r="CK138" s="545"/>
      <c r="CL138" s="145"/>
      <c r="CM138" s="145"/>
      <c r="CN138" s="145"/>
      <c r="CO138" s="145"/>
      <c r="CP138" s="551"/>
      <c r="CQ138" s="226"/>
      <c r="CR138" s="553"/>
      <c r="CS138" s="545"/>
      <c r="CT138" s="545"/>
      <c r="CU138" s="145"/>
      <c r="CV138" s="145"/>
      <c r="CW138" s="145"/>
      <c r="CX138" s="145"/>
    </row>
    <row r="139" spans="23:102" ht="15" customHeight="1">
      <c r="W139" s="682"/>
      <c r="X139" s="682"/>
      <c r="Y139" s="145"/>
      <c r="Z139" s="547"/>
      <c r="AA139" s="548"/>
      <c r="AB139" s="548"/>
      <c r="AC139" s="548"/>
      <c r="AD139" s="548"/>
      <c r="AE139" s="548"/>
      <c r="AF139" s="548"/>
      <c r="AG139" s="548"/>
      <c r="AH139" s="545"/>
      <c r="AI139" s="545"/>
      <c r="AJ139" s="145"/>
      <c r="AK139" s="547"/>
      <c r="AL139" s="548"/>
      <c r="AM139" s="548"/>
      <c r="AN139" s="548"/>
      <c r="AO139" s="548"/>
      <c r="AP139" s="548"/>
      <c r="AQ139" s="548"/>
      <c r="AR139" s="548"/>
      <c r="AS139" s="545"/>
      <c r="AT139" s="545"/>
      <c r="AU139" s="145"/>
      <c r="AV139" s="548"/>
      <c r="AW139" s="226"/>
      <c r="AX139" s="226"/>
      <c r="AY139" s="226"/>
      <c r="AZ139" s="226"/>
      <c r="BA139" s="226"/>
      <c r="BB139" s="226"/>
      <c r="BC139" s="226"/>
      <c r="BD139" s="23"/>
      <c r="BE139" s="226"/>
      <c r="BF139" s="226"/>
      <c r="BG139" s="226"/>
      <c r="BH139" s="226"/>
      <c r="BI139" s="23"/>
      <c r="BJ139" s="226"/>
      <c r="BK139" s="226"/>
      <c r="BL139" s="226"/>
      <c r="BM139" s="549"/>
      <c r="BN139" s="549"/>
      <c r="BO139" s="226"/>
      <c r="BP139" s="226"/>
      <c r="BQ139" s="550"/>
      <c r="BR139" s="226"/>
      <c r="BS139" s="226"/>
      <c r="BT139" s="226"/>
      <c r="BU139" s="551"/>
      <c r="BV139" s="551"/>
      <c r="BW139" s="226"/>
      <c r="BX139" s="551"/>
      <c r="BY139" s="226"/>
      <c r="BZ139" s="552"/>
      <c r="CA139" s="682"/>
      <c r="CB139" s="682"/>
      <c r="CC139" s="145"/>
      <c r="CD139" s="145"/>
      <c r="CE139" s="145"/>
      <c r="CF139" s="145"/>
      <c r="CG139" s="551"/>
      <c r="CH139" s="226"/>
      <c r="CI139" s="552"/>
      <c r="CJ139" s="545"/>
      <c r="CK139" s="545"/>
      <c r="CL139" s="145"/>
      <c r="CM139" s="145"/>
      <c r="CN139" s="145"/>
      <c r="CO139" s="145"/>
      <c r="CP139" s="551"/>
      <c r="CQ139" s="226"/>
      <c r="CR139" s="553"/>
      <c r="CS139" s="545"/>
      <c r="CT139" s="545"/>
      <c r="CU139" s="145"/>
      <c r="CV139" s="145"/>
      <c r="CW139" s="145"/>
      <c r="CX139" s="145"/>
    </row>
    <row r="140" spans="23:102" ht="15" customHeight="1">
      <c r="W140" s="682"/>
      <c r="X140" s="682"/>
      <c r="Y140" s="145"/>
      <c r="Z140" s="547"/>
      <c r="AA140" s="548"/>
      <c r="AB140" s="548"/>
      <c r="AC140" s="548"/>
      <c r="AD140" s="548"/>
      <c r="AE140" s="548"/>
      <c r="AF140" s="548"/>
      <c r="AG140" s="548"/>
      <c r="AH140" s="545"/>
      <c r="AI140" s="545"/>
      <c r="AJ140" s="145"/>
      <c r="AK140" s="547"/>
      <c r="AL140" s="548"/>
      <c r="AM140" s="548"/>
      <c r="AN140" s="548"/>
      <c r="AO140" s="548"/>
      <c r="AP140" s="548"/>
      <c r="AQ140" s="548"/>
      <c r="AR140" s="548"/>
      <c r="AS140" s="545"/>
      <c r="AT140" s="545"/>
      <c r="AU140" s="145"/>
      <c r="AV140" s="548"/>
      <c r="AW140" s="226"/>
      <c r="AX140" s="226"/>
      <c r="AY140" s="226"/>
      <c r="AZ140" s="226"/>
      <c r="BA140" s="226"/>
      <c r="BB140" s="226"/>
      <c r="BC140" s="226"/>
      <c r="BD140" s="23"/>
      <c r="BE140" s="226"/>
      <c r="BF140" s="226"/>
      <c r="BG140" s="226"/>
      <c r="BH140" s="226"/>
      <c r="BI140" s="23"/>
      <c r="BJ140" s="226"/>
      <c r="BK140" s="226"/>
      <c r="BL140" s="226"/>
      <c r="BM140" s="549"/>
      <c r="BN140" s="549"/>
      <c r="BO140" s="226"/>
      <c r="BP140" s="226"/>
      <c r="BQ140" s="550"/>
      <c r="BR140" s="226"/>
      <c r="BS140" s="226"/>
      <c r="BT140" s="226"/>
      <c r="BU140" s="551"/>
      <c r="BV140" s="551"/>
      <c r="BW140" s="226"/>
      <c r="BX140" s="551"/>
      <c r="BY140" s="226"/>
      <c r="BZ140" s="552"/>
      <c r="CA140" s="682"/>
      <c r="CB140" s="682"/>
      <c r="CC140" s="145"/>
      <c r="CD140" s="145"/>
      <c r="CE140" s="145"/>
      <c r="CF140" s="145"/>
      <c r="CG140" s="551"/>
      <c r="CH140" s="226"/>
      <c r="CI140" s="552"/>
      <c r="CJ140" s="545"/>
      <c r="CK140" s="545"/>
      <c r="CL140" s="145"/>
      <c r="CM140" s="145"/>
      <c r="CN140" s="145"/>
      <c r="CO140" s="145"/>
      <c r="CP140" s="551"/>
      <c r="CQ140" s="226"/>
      <c r="CR140" s="553"/>
      <c r="CS140" s="545"/>
      <c r="CT140" s="545"/>
      <c r="CU140" s="145"/>
      <c r="CV140" s="145"/>
      <c r="CW140" s="145"/>
      <c r="CX140" s="145"/>
    </row>
    <row r="141" spans="23:102" ht="15" customHeight="1">
      <c r="W141" s="682"/>
      <c r="X141" s="682"/>
      <c r="Y141" s="145"/>
      <c r="Z141" s="547"/>
      <c r="AA141" s="548"/>
      <c r="AB141" s="548"/>
      <c r="AC141" s="548"/>
      <c r="AD141" s="548"/>
      <c r="AE141" s="548"/>
      <c r="AF141" s="548"/>
      <c r="AG141" s="548"/>
      <c r="AH141" s="545"/>
      <c r="AI141" s="545"/>
      <c r="AJ141" s="145"/>
      <c r="AK141" s="547"/>
      <c r="AL141" s="548"/>
      <c r="AM141" s="548"/>
      <c r="AN141" s="548"/>
      <c r="AO141" s="548"/>
      <c r="AP141" s="548"/>
      <c r="AQ141" s="548"/>
      <c r="AR141" s="548"/>
      <c r="AS141" s="545"/>
      <c r="AT141" s="545"/>
      <c r="AU141" s="145"/>
      <c r="AV141" s="548"/>
      <c r="AW141" s="226"/>
      <c r="AX141" s="226"/>
      <c r="AY141" s="226"/>
      <c r="AZ141" s="226"/>
      <c r="BA141" s="226"/>
      <c r="BB141" s="226"/>
      <c r="BC141" s="226"/>
      <c r="BD141" s="23"/>
      <c r="BE141" s="226"/>
      <c r="BF141" s="226"/>
      <c r="BG141" s="226"/>
      <c r="BH141" s="226"/>
      <c r="BI141" s="23"/>
      <c r="BJ141" s="226"/>
      <c r="BK141" s="226"/>
      <c r="BL141" s="226"/>
      <c r="BM141" s="549"/>
      <c r="BN141" s="549"/>
      <c r="BO141" s="226"/>
      <c r="BP141" s="226"/>
      <c r="BQ141" s="550"/>
      <c r="BR141" s="226"/>
      <c r="BS141" s="226"/>
      <c r="BT141" s="226"/>
      <c r="BU141" s="551"/>
      <c r="BV141" s="551"/>
      <c r="BW141" s="226"/>
      <c r="BX141" s="551"/>
      <c r="BY141" s="226"/>
      <c r="BZ141" s="552"/>
      <c r="CA141" s="682"/>
      <c r="CB141" s="682"/>
      <c r="CC141" s="145"/>
      <c r="CD141" s="145"/>
      <c r="CE141" s="145"/>
      <c r="CF141" s="145"/>
      <c r="CG141" s="551"/>
      <c r="CH141" s="226"/>
      <c r="CI141" s="552"/>
      <c r="CJ141" s="545"/>
      <c r="CK141" s="545"/>
      <c r="CL141" s="145"/>
      <c r="CM141" s="145"/>
      <c r="CN141" s="145"/>
      <c r="CO141" s="145"/>
      <c r="CP141" s="551"/>
      <c r="CQ141" s="226"/>
      <c r="CR141" s="553"/>
      <c r="CS141" s="545"/>
      <c r="CT141" s="545"/>
      <c r="CU141" s="145"/>
      <c r="CV141" s="145"/>
      <c r="CW141" s="145"/>
      <c r="CX141" s="145"/>
    </row>
    <row r="142" spans="23:102" ht="15" customHeight="1">
      <c r="W142" s="682"/>
      <c r="X142" s="682"/>
      <c r="Y142" s="145"/>
      <c r="Z142" s="547"/>
      <c r="AA142" s="548"/>
      <c r="AB142" s="548"/>
      <c r="AC142" s="548"/>
      <c r="AD142" s="548"/>
      <c r="AE142" s="548"/>
      <c r="AF142" s="548"/>
      <c r="AG142" s="548"/>
      <c r="AH142" s="545"/>
      <c r="AI142" s="545"/>
      <c r="AJ142" s="145"/>
      <c r="AK142" s="547"/>
      <c r="AL142" s="548"/>
      <c r="AM142" s="548"/>
      <c r="AN142" s="548"/>
      <c r="AO142" s="548"/>
      <c r="AP142" s="548"/>
      <c r="AQ142" s="548"/>
      <c r="AR142" s="548"/>
      <c r="AS142" s="545"/>
      <c r="AT142" s="545"/>
      <c r="AU142" s="145"/>
      <c r="AV142" s="548"/>
      <c r="AW142" s="226"/>
      <c r="AX142" s="226"/>
      <c r="AY142" s="226"/>
      <c r="AZ142" s="226"/>
      <c r="BA142" s="226"/>
      <c r="BB142" s="226"/>
      <c r="BC142" s="226"/>
      <c r="BD142" s="23"/>
      <c r="BE142" s="226"/>
      <c r="BF142" s="226"/>
      <c r="BG142" s="226"/>
      <c r="BH142" s="226"/>
      <c r="BI142" s="23"/>
      <c r="BJ142" s="226"/>
      <c r="BK142" s="226"/>
      <c r="BL142" s="226"/>
      <c r="BM142" s="549"/>
      <c r="BN142" s="549"/>
      <c r="BO142" s="226"/>
      <c r="BP142" s="226"/>
      <c r="BQ142" s="550"/>
      <c r="BR142" s="226"/>
      <c r="BS142" s="226"/>
      <c r="BT142" s="226"/>
      <c r="BU142" s="551"/>
      <c r="BV142" s="551"/>
      <c r="BW142" s="226"/>
      <c r="BX142" s="551"/>
      <c r="BY142" s="226"/>
      <c r="BZ142" s="552"/>
      <c r="CA142" s="682"/>
      <c r="CB142" s="682"/>
      <c r="CC142" s="145"/>
      <c r="CD142" s="145"/>
      <c r="CE142" s="145"/>
      <c r="CF142" s="145"/>
      <c r="CG142" s="551"/>
      <c r="CH142" s="226"/>
      <c r="CI142" s="552"/>
      <c r="CJ142" s="545"/>
      <c r="CK142" s="545"/>
      <c r="CL142" s="145"/>
      <c r="CM142" s="145"/>
      <c r="CN142" s="145"/>
      <c r="CO142" s="145"/>
      <c r="CP142" s="551"/>
      <c r="CQ142" s="226"/>
      <c r="CR142" s="553"/>
      <c r="CS142" s="545"/>
      <c r="CT142" s="545"/>
      <c r="CU142" s="145"/>
      <c r="CV142" s="145"/>
      <c r="CW142" s="145"/>
      <c r="CX142" s="145"/>
    </row>
    <row r="143" spans="23:102" ht="15" customHeight="1">
      <c r="W143" s="683"/>
      <c r="X143" s="683"/>
      <c r="Y143" s="144"/>
      <c r="Z143" s="547"/>
      <c r="AA143" s="548"/>
      <c r="AB143" s="548"/>
      <c r="AC143" s="548"/>
      <c r="AD143" s="548"/>
      <c r="AE143" s="548"/>
      <c r="AF143" s="548"/>
      <c r="AG143" s="548"/>
      <c r="AH143" s="546"/>
      <c r="AI143" s="546"/>
      <c r="AJ143" s="144"/>
      <c r="AK143" s="547"/>
      <c r="AL143" s="548"/>
      <c r="AM143" s="548"/>
      <c r="AN143" s="548"/>
      <c r="AO143" s="548"/>
      <c r="AP143" s="548"/>
      <c r="AQ143" s="548"/>
      <c r="AR143" s="548"/>
      <c r="AS143" s="546"/>
      <c r="AT143" s="546"/>
      <c r="AU143" s="144"/>
      <c r="AV143" s="548"/>
      <c r="AW143" s="226"/>
      <c r="AX143" s="226"/>
      <c r="AY143" s="226"/>
      <c r="AZ143" s="226"/>
      <c r="BA143" s="226"/>
      <c r="BB143" s="226"/>
      <c r="BC143" s="226"/>
      <c r="BD143" s="23"/>
      <c r="BE143" s="226"/>
      <c r="BF143" s="226"/>
      <c r="BG143" s="226"/>
      <c r="BH143" s="226"/>
      <c r="BI143" s="23"/>
      <c r="BJ143" s="226"/>
      <c r="BK143" s="226"/>
      <c r="BL143" s="226"/>
      <c r="BM143" s="549"/>
      <c r="BN143" s="549"/>
      <c r="BO143" s="226"/>
      <c r="BP143" s="226"/>
      <c r="BQ143" s="550"/>
      <c r="BR143" s="226"/>
      <c r="BS143" s="226"/>
      <c r="BT143" s="226"/>
      <c r="BU143" s="551"/>
      <c r="BV143" s="551"/>
      <c r="BW143" s="226"/>
      <c r="BX143" s="551"/>
      <c r="BY143" s="226"/>
      <c r="BZ143" s="552"/>
      <c r="CA143" s="682"/>
      <c r="CB143" s="682"/>
      <c r="CC143" s="145"/>
      <c r="CD143" s="145"/>
      <c r="CE143" s="145"/>
      <c r="CF143" s="145"/>
      <c r="CG143" s="551"/>
      <c r="CH143" s="226"/>
      <c r="CI143" s="552"/>
      <c r="CJ143" s="546"/>
      <c r="CK143" s="546"/>
      <c r="CL143" s="144"/>
      <c r="CM143" s="144"/>
      <c r="CN143" s="144"/>
      <c r="CO143" s="144"/>
      <c r="CP143" s="551"/>
      <c r="CQ143" s="226"/>
      <c r="CR143" s="553"/>
      <c r="CS143" s="546"/>
      <c r="CT143" s="546"/>
      <c r="CU143" s="144"/>
      <c r="CV143" s="144"/>
      <c r="CW143" s="144"/>
      <c r="CX143" s="144"/>
    </row>
    <row r="144" spans="23:102" ht="15" customHeight="1">
      <c r="W144" s="682"/>
      <c r="X144" s="682"/>
      <c r="Y144" s="145"/>
      <c r="Z144" s="547"/>
      <c r="AA144" s="548"/>
      <c r="AB144" s="548"/>
      <c r="AC144" s="548"/>
      <c r="AD144" s="548"/>
      <c r="AE144" s="548"/>
      <c r="AF144" s="548"/>
      <c r="AG144" s="548"/>
      <c r="AH144" s="545"/>
      <c r="AI144" s="545"/>
      <c r="AJ144" s="145"/>
      <c r="AK144" s="547"/>
      <c r="AL144" s="548"/>
      <c r="AM144" s="548"/>
      <c r="AN144" s="548"/>
      <c r="AO144" s="548"/>
      <c r="AP144" s="548"/>
      <c r="AQ144" s="548"/>
      <c r="AR144" s="548"/>
      <c r="AS144" s="545"/>
      <c r="AT144" s="545"/>
      <c r="AU144" s="145"/>
      <c r="AV144" s="548"/>
      <c r="AW144" s="226"/>
      <c r="AX144" s="226"/>
      <c r="AY144" s="226"/>
      <c r="AZ144" s="226"/>
      <c r="BA144" s="226"/>
      <c r="BB144" s="226"/>
      <c r="BC144" s="226"/>
      <c r="BD144" s="23"/>
      <c r="BE144" s="226"/>
      <c r="BF144" s="226"/>
      <c r="BG144" s="226"/>
      <c r="BH144" s="226"/>
      <c r="BI144" s="23"/>
      <c r="BJ144" s="226"/>
      <c r="BK144" s="226"/>
      <c r="BL144" s="226"/>
      <c r="BM144" s="549"/>
      <c r="BN144" s="549"/>
      <c r="BO144" s="226"/>
      <c r="BP144" s="226"/>
      <c r="BQ144" s="550"/>
      <c r="BR144" s="226"/>
      <c r="BS144" s="226"/>
      <c r="BT144" s="226"/>
      <c r="BU144" s="551"/>
      <c r="BV144" s="551"/>
      <c r="BW144" s="226"/>
      <c r="BX144" s="551"/>
      <c r="BY144" s="226"/>
      <c r="BZ144" s="552"/>
      <c r="CA144" s="682"/>
      <c r="CB144" s="682"/>
      <c r="CC144" s="145"/>
      <c r="CD144" s="145"/>
      <c r="CE144" s="145"/>
      <c r="CF144" s="145"/>
      <c r="CG144" s="551"/>
      <c r="CH144" s="226"/>
      <c r="CI144" s="552"/>
      <c r="CJ144" s="545"/>
      <c r="CK144" s="545"/>
      <c r="CL144" s="145"/>
      <c r="CM144" s="145"/>
      <c r="CN144" s="145"/>
      <c r="CO144" s="145"/>
      <c r="CP144" s="551"/>
      <c r="CQ144" s="226"/>
      <c r="CR144" s="553"/>
      <c r="CS144" s="545"/>
      <c r="CT144" s="545"/>
      <c r="CU144" s="145"/>
      <c r="CV144" s="145"/>
      <c r="CW144" s="145"/>
      <c r="CX144" s="145"/>
    </row>
    <row r="145" spans="23:102" ht="15" customHeight="1">
      <c r="W145" s="682"/>
      <c r="X145" s="682"/>
      <c r="Y145" s="145"/>
      <c r="Z145" s="547"/>
      <c r="AA145" s="548"/>
      <c r="AB145" s="548"/>
      <c r="AC145" s="548"/>
      <c r="AD145" s="548"/>
      <c r="AE145" s="548"/>
      <c r="AF145" s="548"/>
      <c r="AG145" s="548"/>
      <c r="AH145" s="545"/>
      <c r="AI145" s="545"/>
      <c r="AJ145" s="145"/>
      <c r="AK145" s="547"/>
      <c r="AL145" s="548"/>
      <c r="AM145" s="548"/>
      <c r="AN145" s="548"/>
      <c r="AO145" s="548"/>
      <c r="AP145" s="548"/>
      <c r="AQ145" s="548"/>
      <c r="AR145" s="548"/>
      <c r="AS145" s="545"/>
      <c r="AT145" s="545"/>
      <c r="AU145" s="145"/>
      <c r="AV145" s="548"/>
      <c r="AW145" s="226"/>
      <c r="AX145" s="226"/>
      <c r="AY145" s="226"/>
      <c r="AZ145" s="226"/>
      <c r="BA145" s="226"/>
      <c r="BB145" s="226"/>
      <c r="BC145" s="226"/>
      <c r="BD145" s="23"/>
      <c r="BE145" s="226"/>
      <c r="BF145" s="226"/>
      <c r="BG145" s="226"/>
      <c r="BH145" s="226"/>
      <c r="BI145" s="23"/>
      <c r="BJ145" s="226"/>
      <c r="BK145" s="226"/>
      <c r="BL145" s="226"/>
      <c r="BM145" s="549"/>
      <c r="BN145" s="549"/>
      <c r="BO145" s="226"/>
      <c r="BP145" s="226"/>
      <c r="BQ145" s="550"/>
      <c r="BR145" s="226"/>
      <c r="BS145" s="226"/>
      <c r="BT145" s="226"/>
      <c r="BU145" s="551"/>
      <c r="BV145" s="551"/>
      <c r="BW145" s="226"/>
      <c r="BX145" s="551"/>
      <c r="BY145" s="226"/>
      <c r="BZ145" s="552"/>
      <c r="CA145" s="682"/>
      <c r="CB145" s="682"/>
      <c r="CC145" s="145"/>
      <c r="CD145" s="145"/>
      <c r="CE145" s="145"/>
      <c r="CF145" s="145"/>
      <c r="CG145" s="551"/>
      <c r="CH145" s="226"/>
      <c r="CI145" s="552"/>
      <c r="CJ145" s="545"/>
      <c r="CK145" s="545"/>
      <c r="CL145" s="145"/>
      <c r="CM145" s="145"/>
      <c r="CN145" s="145"/>
      <c r="CO145" s="145"/>
      <c r="CP145" s="551"/>
      <c r="CQ145" s="226"/>
      <c r="CR145" s="553"/>
      <c r="CS145" s="545"/>
      <c r="CT145" s="545"/>
      <c r="CU145" s="145"/>
      <c r="CV145" s="145"/>
      <c r="CW145" s="145"/>
      <c r="CX145" s="145"/>
    </row>
    <row r="146" spans="23:102" ht="15" customHeight="1">
      <c r="W146" s="682"/>
      <c r="X146" s="682"/>
      <c r="Y146" s="145"/>
      <c r="Z146" s="547"/>
      <c r="AA146" s="548"/>
      <c r="AB146" s="548"/>
      <c r="AC146" s="548"/>
      <c r="AD146" s="548"/>
      <c r="AE146" s="548"/>
      <c r="AF146" s="548"/>
      <c r="AG146" s="548"/>
      <c r="AH146" s="545"/>
      <c r="AI146" s="545"/>
      <c r="AJ146" s="145"/>
      <c r="AK146" s="547"/>
      <c r="AL146" s="548"/>
      <c r="AM146" s="548"/>
      <c r="AN146" s="548"/>
      <c r="AO146" s="548"/>
      <c r="AP146" s="548"/>
      <c r="AQ146" s="548"/>
      <c r="AR146" s="548"/>
      <c r="AS146" s="545"/>
      <c r="AT146" s="545"/>
      <c r="AU146" s="145"/>
      <c r="AV146" s="548"/>
      <c r="AW146" s="226"/>
      <c r="AX146" s="226"/>
      <c r="AY146" s="226"/>
      <c r="AZ146" s="226"/>
      <c r="BA146" s="226"/>
      <c r="BB146" s="226"/>
      <c r="BC146" s="226"/>
      <c r="BD146" s="23"/>
      <c r="BE146" s="226"/>
      <c r="BF146" s="226"/>
      <c r="BG146" s="226"/>
      <c r="BH146" s="226"/>
      <c r="BI146" s="23"/>
      <c r="BJ146" s="226"/>
      <c r="BK146" s="226"/>
      <c r="BL146" s="226"/>
      <c r="BM146" s="549"/>
      <c r="BN146" s="549"/>
      <c r="BO146" s="226"/>
      <c r="BP146" s="226"/>
      <c r="BQ146" s="550"/>
      <c r="BR146" s="226"/>
      <c r="BS146" s="226"/>
      <c r="BT146" s="226"/>
      <c r="BU146" s="551"/>
      <c r="BV146" s="551"/>
      <c r="BW146" s="226"/>
      <c r="BX146" s="551"/>
      <c r="BY146" s="226"/>
      <c r="BZ146" s="552"/>
      <c r="CA146" s="682"/>
      <c r="CB146" s="682"/>
      <c r="CC146" s="145"/>
      <c r="CD146" s="145"/>
      <c r="CE146" s="145"/>
      <c r="CF146" s="145"/>
      <c r="CG146" s="551"/>
      <c r="CH146" s="226"/>
      <c r="CI146" s="552"/>
      <c r="CJ146" s="545"/>
      <c r="CK146" s="545"/>
      <c r="CL146" s="145"/>
      <c r="CM146" s="145"/>
      <c r="CN146" s="145"/>
      <c r="CO146" s="145"/>
      <c r="CP146" s="551"/>
      <c r="CQ146" s="226"/>
      <c r="CR146" s="553"/>
      <c r="CS146" s="545"/>
      <c r="CT146" s="545"/>
      <c r="CU146" s="145"/>
      <c r="CV146" s="145"/>
      <c r="CW146" s="145"/>
      <c r="CX146" s="145"/>
    </row>
    <row r="147" spans="23:102" ht="15" customHeight="1">
      <c r="W147" s="682"/>
      <c r="X147" s="682"/>
      <c r="Y147" s="145"/>
      <c r="Z147" s="547"/>
      <c r="AA147" s="548"/>
      <c r="AB147" s="548"/>
      <c r="AC147" s="548"/>
      <c r="AD147" s="548"/>
      <c r="AE147" s="548"/>
      <c r="AF147" s="548"/>
      <c r="AG147" s="548"/>
      <c r="AH147" s="545"/>
      <c r="AI147" s="545"/>
      <c r="AJ147" s="145"/>
      <c r="AK147" s="547"/>
      <c r="AL147" s="548"/>
      <c r="AM147" s="548"/>
      <c r="AN147" s="548"/>
      <c r="AO147" s="548"/>
      <c r="AP147" s="548"/>
      <c r="AQ147" s="548"/>
      <c r="AR147" s="548"/>
      <c r="AS147" s="545"/>
      <c r="AT147" s="545"/>
      <c r="AU147" s="145"/>
      <c r="AV147" s="548"/>
      <c r="AW147" s="226"/>
      <c r="AX147" s="226"/>
      <c r="AY147" s="226"/>
      <c r="AZ147" s="226"/>
      <c r="BA147" s="226"/>
      <c r="BB147" s="226"/>
      <c r="BC147" s="226"/>
      <c r="BD147" s="23"/>
      <c r="BE147" s="226"/>
      <c r="BF147" s="226"/>
      <c r="BG147" s="226"/>
      <c r="BH147" s="226"/>
      <c r="BI147" s="23"/>
      <c r="BJ147" s="226"/>
      <c r="BK147" s="226"/>
      <c r="BL147" s="226"/>
      <c r="BM147" s="549"/>
      <c r="BN147" s="549"/>
      <c r="BO147" s="226"/>
      <c r="BP147" s="226"/>
      <c r="BQ147" s="550"/>
      <c r="BR147" s="226"/>
      <c r="BS147" s="226"/>
      <c r="BT147" s="226"/>
      <c r="BU147" s="551"/>
      <c r="BV147" s="551"/>
      <c r="BW147" s="226"/>
      <c r="BX147" s="551"/>
      <c r="BY147" s="226"/>
      <c r="BZ147" s="552"/>
      <c r="CA147" s="682"/>
      <c r="CB147" s="682"/>
      <c r="CC147" s="145"/>
      <c r="CD147" s="145"/>
      <c r="CE147" s="145"/>
      <c r="CF147" s="145"/>
      <c r="CG147" s="551"/>
      <c r="CH147" s="226"/>
      <c r="CI147" s="552"/>
      <c r="CJ147" s="545"/>
      <c r="CK147" s="545"/>
      <c r="CL147" s="145"/>
      <c r="CM147" s="145"/>
      <c r="CN147" s="145"/>
      <c r="CO147" s="145"/>
      <c r="CP147" s="551"/>
      <c r="CQ147" s="226"/>
      <c r="CR147" s="553"/>
      <c r="CS147" s="545"/>
      <c r="CT147" s="545"/>
      <c r="CU147" s="145"/>
      <c r="CV147" s="145"/>
      <c r="CW147" s="145"/>
      <c r="CX147" s="145"/>
    </row>
    <row r="148" spans="23:102" ht="15" customHeight="1">
      <c r="W148" s="682"/>
      <c r="X148" s="682"/>
      <c r="Y148" s="145"/>
      <c r="Z148" s="547"/>
      <c r="AA148" s="548"/>
      <c r="AB148" s="548"/>
      <c r="AC148" s="548"/>
      <c r="AD148" s="548"/>
      <c r="AE148" s="548"/>
      <c r="AF148" s="548"/>
      <c r="AG148" s="548"/>
      <c r="AH148" s="545"/>
      <c r="AI148" s="545"/>
      <c r="AJ148" s="145"/>
      <c r="AK148" s="547"/>
      <c r="AL148" s="548"/>
      <c r="AM148" s="548"/>
      <c r="AN148" s="548"/>
      <c r="AO148" s="548"/>
      <c r="AP148" s="548"/>
      <c r="AQ148" s="548"/>
      <c r="AR148" s="548"/>
      <c r="AS148" s="545"/>
      <c r="AT148" s="545"/>
      <c r="AU148" s="145"/>
      <c r="AV148" s="548"/>
      <c r="AW148" s="226"/>
      <c r="AX148" s="226"/>
      <c r="AY148" s="226"/>
      <c r="AZ148" s="226"/>
      <c r="BA148" s="226"/>
      <c r="BB148" s="226"/>
      <c r="BC148" s="226"/>
      <c r="BD148" s="23"/>
      <c r="BE148" s="226"/>
      <c r="BF148" s="226"/>
      <c r="BG148" s="226"/>
      <c r="BH148" s="226"/>
      <c r="BI148" s="23"/>
      <c r="BJ148" s="226"/>
      <c r="BK148" s="226"/>
      <c r="BL148" s="226"/>
      <c r="BM148" s="549"/>
      <c r="BN148" s="549"/>
      <c r="BO148" s="226"/>
      <c r="BP148" s="226"/>
      <c r="BQ148" s="550"/>
      <c r="BR148" s="226"/>
      <c r="BS148" s="226"/>
      <c r="BT148" s="226"/>
      <c r="BU148" s="551"/>
      <c r="BV148" s="551"/>
      <c r="BW148" s="226"/>
      <c r="BX148" s="551"/>
      <c r="BY148" s="226"/>
      <c r="BZ148" s="552"/>
      <c r="CA148" s="682"/>
      <c r="CB148" s="682"/>
      <c r="CC148" s="145"/>
      <c r="CD148" s="145"/>
      <c r="CE148" s="145"/>
      <c r="CF148" s="145"/>
      <c r="CG148" s="551"/>
      <c r="CH148" s="226"/>
      <c r="CI148" s="552"/>
      <c r="CJ148" s="545"/>
      <c r="CK148" s="545"/>
      <c r="CL148" s="145"/>
      <c r="CM148" s="145"/>
      <c r="CN148" s="145"/>
      <c r="CO148" s="145"/>
      <c r="CP148" s="551"/>
      <c r="CQ148" s="226"/>
      <c r="CR148" s="553"/>
      <c r="CS148" s="545"/>
      <c r="CT148" s="545"/>
      <c r="CU148" s="145"/>
      <c r="CV148" s="145"/>
      <c r="CW148" s="145"/>
      <c r="CX148" s="145"/>
    </row>
    <row r="149" spans="23:102" ht="15" customHeight="1">
      <c r="W149" s="683"/>
      <c r="X149" s="683"/>
      <c r="Y149" s="144"/>
      <c r="Z149" s="547"/>
      <c r="AA149" s="548"/>
      <c r="AB149" s="548"/>
      <c r="AC149" s="548"/>
      <c r="AD149" s="548"/>
      <c r="AE149" s="548"/>
      <c r="AF149" s="548"/>
      <c r="AG149" s="548"/>
      <c r="AH149" s="546"/>
      <c r="AI149" s="546"/>
      <c r="AJ149" s="144"/>
      <c r="AK149" s="547"/>
      <c r="AL149" s="548"/>
      <c r="AM149" s="548"/>
      <c r="AN149" s="548"/>
      <c r="AO149" s="548"/>
      <c r="AP149" s="548"/>
      <c r="AQ149" s="548"/>
      <c r="AR149" s="548"/>
      <c r="AS149" s="546"/>
      <c r="AT149" s="546"/>
      <c r="AU149" s="144"/>
      <c r="AV149" s="548"/>
      <c r="AW149" s="226"/>
      <c r="AX149" s="226"/>
      <c r="AY149" s="226"/>
      <c r="AZ149" s="226"/>
      <c r="BA149" s="226"/>
      <c r="BB149" s="226"/>
      <c r="BC149" s="226"/>
      <c r="BD149" s="23"/>
      <c r="BE149" s="226"/>
      <c r="BF149" s="226"/>
      <c r="BG149" s="226"/>
      <c r="BH149" s="226"/>
      <c r="BI149" s="23"/>
      <c r="BJ149" s="226"/>
      <c r="BK149" s="226"/>
      <c r="BL149" s="226"/>
      <c r="BM149" s="549"/>
      <c r="BN149" s="549"/>
      <c r="BO149" s="226"/>
      <c r="BP149" s="226"/>
      <c r="BQ149" s="550"/>
      <c r="BR149" s="226"/>
      <c r="BS149" s="226"/>
      <c r="BT149" s="226"/>
      <c r="BU149" s="551"/>
      <c r="BV149" s="551"/>
      <c r="BW149" s="226"/>
      <c r="BX149" s="551"/>
      <c r="BY149" s="226"/>
      <c r="BZ149" s="552"/>
      <c r="CA149" s="682"/>
      <c r="CB149" s="682"/>
      <c r="CC149" s="145"/>
      <c r="CD149" s="145"/>
      <c r="CE149" s="145"/>
      <c r="CF149" s="145"/>
      <c r="CG149" s="551"/>
      <c r="CH149" s="226"/>
      <c r="CI149" s="552"/>
      <c r="CJ149" s="546"/>
      <c r="CK149" s="546"/>
      <c r="CL149" s="144"/>
      <c r="CM149" s="144"/>
      <c r="CN149" s="144"/>
      <c r="CO149" s="144"/>
      <c r="CP149" s="551"/>
      <c r="CQ149" s="226"/>
      <c r="CR149" s="553"/>
      <c r="CS149" s="546"/>
      <c r="CT149" s="546"/>
      <c r="CU149" s="144"/>
      <c r="CV149" s="144"/>
      <c r="CW149" s="144"/>
      <c r="CX149" s="144"/>
    </row>
    <row r="150" spans="23:102" ht="15" customHeight="1">
      <c r="W150" s="682"/>
      <c r="X150" s="682"/>
      <c r="Y150" s="145"/>
      <c r="Z150" s="547"/>
      <c r="AA150" s="548"/>
      <c r="AB150" s="548"/>
      <c r="AC150" s="548"/>
      <c r="AD150" s="548"/>
      <c r="AE150" s="548"/>
      <c r="AF150" s="548"/>
      <c r="AG150" s="548"/>
      <c r="AH150" s="545"/>
      <c r="AI150" s="545"/>
      <c r="AJ150" s="145"/>
      <c r="AK150" s="547"/>
      <c r="AL150" s="548"/>
      <c r="AM150" s="548"/>
      <c r="AN150" s="548"/>
      <c r="AO150" s="548"/>
      <c r="AP150" s="548"/>
      <c r="AQ150" s="548"/>
      <c r="AR150" s="548"/>
      <c r="AS150" s="545"/>
      <c r="AT150" s="545"/>
      <c r="AU150" s="145"/>
      <c r="AV150" s="548"/>
      <c r="AW150" s="226"/>
      <c r="AX150" s="226"/>
      <c r="AY150" s="226"/>
      <c r="AZ150" s="226"/>
      <c r="BA150" s="226"/>
      <c r="BB150" s="226"/>
      <c r="BC150" s="226"/>
      <c r="BD150" s="23"/>
      <c r="BE150" s="226"/>
      <c r="BF150" s="226"/>
      <c r="BG150" s="226"/>
      <c r="BH150" s="226"/>
      <c r="BI150" s="23"/>
      <c r="BJ150" s="226"/>
      <c r="BK150" s="226"/>
      <c r="BL150" s="226"/>
      <c r="BM150" s="549"/>
      <c r="BN150" s="549"/>
      <c r="BO150" s="226"/>
      <c r="BP150" s="226"/>
      <c r="BQ150" s="550"/>
      <c r="BR150" s="226"/>
      <c r="BS150" s="226"/>
      <c r="BT150" s="226"/>
      <c r="BU150" s="551"/>
      <c r="BV150" s="551"/>
      <c r="BW150" s="226"/>
      <c r="BX150" s="551"/>
      <c r="BY150" s="226"/>
      <c r="BZ150" s="552"/>
      <c r="CA150" s="682"/>
      <c r="CB150" s="682"/>
      <c r="CC150" s="145"/>
      <c r="CD150" s="145"/>
      <c r="CE150" s="145"/>
      <c r="CF150" s="145"/>
      <c r="CG150" s="551"/>
      <c r="CH150" s="226"/>
      <c r="CI150" s="552"/>
      <c r="CJ150" s="545"/>
      <c r="CK150" s="545"/>
      <c r="CL150" s="145"/>
      <c r="CM150" s="145"/>
      <c r="CN150" s="145"/>
      <c r="CO150" s="145"/>
      <c r="CP150" s="551"/>
      <c r="CQ150" s="226"/>
      <c r="CR150" s="553"/>
      <c r="CS150" s="545"/>
      <c r="CT150" s="545"/>
      <c r="CU150" s="145"/>
      <c r="CV150" s="145"/>
      <c r="CW150" s="145"/>
      <c r="CX150" s="145"/>
    </row>
    <row r="151" spans="23:102" ht="15" customHeight="1">
      <c r="W151" s="682"/>
      <c r="X151" s="682"/>
      <c r="Y151" s="145"/>
      <c r="Z151" s="547"/>
      <c r="AA151" s="548"/>
      <c r="AB151" s="548"/>
      <c r="AC151" s="548"/>
      <c r="AD151" s="548"/>
      <c r="AE151" s="548"/>
      <c r="AF151" s="548"/>
      <c r="AG151" s="548"/>
      <c r="AH151" s="545"/>
      <c r="AI151" s="545"/>
      <c r="AJ151" s="145"/>
      <c r="AK151" s="547"/>
      <c r="AL151" s="548"/>
      <c r="AM151" s="548"/>
      <c r="AN151" s="548"/>
      <c r="AO151" s="548"/>
      <c r="AP151" s="548"/>
      <c r="AQ151" s="548"/>
      <c r="AR151" s="548"/>
      <c r="AS151" s="545"/>
      <c r="AT151" s="545"/>
      <c r="AU151" s="145"/>
      <c r="AV151" s="548"/>
      <c r="AW151" s="226"/>
      <c r="AX151" s="226"/>
      <c r="AY151" s="226"/>
      <c r="AZ151" s="226"/>
      <c r="BA151" s="226"/>
      <c r="BB151" s="226"/>
      <c r="BC151" s="226"/>
      <c r="BD151" s="23"/>
      <c r="BE151" s="226"/>
      <c r="BF151" s="226"/>
      <c r="BG151" s="226"/>
      <c r="BH151" s="226"/>
      <c r="BI151" s="23"/>
      <c r="BJ151" s="226"/>
      <c r="BK151" s="226"/>
      <c r="BL151" s="226"/>
      <c r="BM151" s="549"/>
      <c r="BN151" s="549"/>
      <c r="BO151" s="226"/>
      <c r="BP151" s="226"/>
      <c r="BQ151" s="550"/>
      <c r="BR151" s="226"/>
      <c r="BS151" s="226"/>
      <c r="BT151" s="226"/>
      <c r="BU151" s="551"/>
      <c r="BV151" s="551"/>
      <c r="BW151" s="226"/>
      <c r="BX151" s="551"/>
      <c r="BY151" s="226"/>
      <c r="BZ151" s="552"/>
      <c r="CA151" s="682"/>
      <c r="CB151" s="682"/>
      <c r="CC151" s="145"/>
      <c r="CD151" s="145"/>
      <c r="CE151" s="145"/>
      <c r="CF151" s="145"/>
      <c r="CG151" s="551"/>
      <c r="CH151" s="226"/>
      <c r="CI151" s="552"/>
      <c r="CJ151" s="545"/>
      <c r="CK151" s="545"/>
      <c r="CL151" s="145"/>
      <c r="CM151" s="145"/>
      <c r="CN151" s="145"/>
      <c r="CO151" s="145"/>
      <c r="CP151" s="551"/>
      <c r="CQ151" s="226"/>
      <c r="CR151" s="553"/>
      <c r="CS151" s="545"/>
      <c r="CT151" s="545"/>
      <c r="CU151" s="145"/>
      <c r="CV151" s="145"/>
      <c r="CW151" s="145"/>
      <c r="CX151" s="145"/>
    </row>
    <row r="152" spans="23:102" ht="15" customHeight="1">
      <c r="W152" s="682"/>
      <c r="X152" s="682"/>
      <c r="Y152" s="145"/>
      <c r="Z152" s="547"/>
      <c r="AA152" s="548"/>
      <c r="AB152" s="548"/>
      <c r="AC152" s="548"/>
      <c r="AD152" s="548"/>
      <c r="AE152" s="548"/>
      <c r="AF152" s="548"/>
      <c r="AG152" s="548"/>
      <c r="AH152" s="545"/>
      <c r="AI152" s="545"/>
      <c r="AJ152" s="145"/>
      <c r="AK152" s="547"/>
      <c r="AL152" s="548"/>
      <c r="AM152" s="548"/>
      <c r="AN152" s="548"/>
      <c r="AO152" s="548"/>
      <c r="AP152" s="548"/>
      <c r="AQ152" s="548"/>
      <c r="AR152" s="548"/>
      <c r="AS152" s="545"/>
      <c r="AT152" s="545"/>
      <c r="AU152" s="145"/>
      <c r="AV152" s="548"/>
      <c r="AW152" s="226"/>
      <c r="AX152" s="226"/>
      <c r="AY152" s="226"/>
      <c r="AZ152" s="226"/>
      <c r="BA152" s="226"/>
      <c r="BB152" s="226"/>
      <c r="BC152" s="226"/>
      <c r="BD152" s="23"/>
      <c r="BE152" s="226"/>
      <c r="BF152" s="226"/>
      <c r="BG152" s="226"/>
      <c r="BH152" s="226"/>
      <c r="BI152" s="23"/>
      <c r="BJ152" s="226"/>
      <c r="BK152" s="226"/>
      <c r="BL152" s="226"/>
      <c r="BM152" s="549"/>
      <c r="BN152" s="549"/>
      <c r="BO152" s="226"/>
      <c r="BP152" s="226"/>
      <c r="BQ152" s="550"/>
      <c r="BR152" s="226"/>
      <c r="BS152" s="226"/>
      <c r="BT152" s="226"/>
      <c r="BU152" s="551"/>
      <c r="BV152" s="551"/>
      <c r="BW152" s="226"/>
      <c r="BX152" s="551"/>
      <c r="BY152" s="226"/>
      <c r="BZ152" s="552"/>
      <c r="CA152" s="682"/>
      <c r="CB152" s="682"/>
      <c r="CC152" s="145"/>
      <c r="CD152" s="145"/>
      <c r="CE152" s="145"/>
      <c r="CF152" s="145"/>
      <c r="CG152" s="551"/>
      <c r="CH152" s="226"/>
      <c r="CI152" s="552"/>
      <c r="CJ152" s="545"/>
      <c r="CK152" s="545"/>
      <c r="CL152" s="145"/>
      <c r="CM152" s="145"/>
      <c r="CN152" s="145"/>
      <c r="CO152" s="145"/>
      <c r="CP152" s="551"/>
      <c r="CQ152" s="226"/>
      <c r="CR152" s="553"/>
      <c r="CS152" s="545"/>
      <c r="CT152" s="545"/>
      <c r="CU152" s="145"/>
      <c r="CV152" s="145"/>
      <c r="CW152" s="145"/>
      <c r="CX152" s="145"/>
    </row>
    <row r="153" spans="23:102" ht="15" customHeight="1">
      <c r="W153" s="682"/>
      <c r="X153" s="682"/>
      <c r="Y153" s="145"/>
      <c r="Z153" s="547"/>
      <c r="AA153" s="548"/>
      <c r="AB153" s="548"/>
      <c r="AC153" s="548"/>
      <c r="AD153" s="548"/>
      <c r="AE153" s="548"/>
      <c r="AF153" s="548"/>
      <c r="AG153" s="548"/>
      <c r="AH153" s="545"/>
      <c r="AI153" s="545"/>
      <c r="AJ153" s="145"/>
      <c r="AK153" s="547"/>
      <c r="AL153" s="548"/>
      <c r="AM153" s="548"/>
      <c r="AN153" s="548"/>
      <c r="AO153" s="548"/>
      <c r="AP153" s="548"/>
      <c r="AQ153" s="548"/>
      <c r="AR153" s="548"/>
      <c r="AS153" s="545"/>
      <c r="AT153" s="545"/>
      <c r="AU153" s="145"/>
      <c r="AV153" s="548"/>
      <c r="AW153" s="226"/>
      <c r="AX153" s="226"/>
      <c r="AY153" s="226"/>
      <c r="AZ153" s="226"/>
      <c r="BA153" s="226"/>
      <c r="BB153" s="226"/>
      <c r="BC153" s="226"/>
      <c r="BD153" s="23"/>
      <c r="BE153" s="226"/>
      <c r="BF153" s="226"/>
      <c r="BG153" s="226"/>
      <c r="BH153" s="226"/>
      <c r="BI153" s="23"/>
      <c r="BJ153" s="226"/>
      <c r="BK153" s="226"/>
      <c r="BL153" s="226"/>
      <c r="BM153" s="549"/>
      <c r="BN153" s="549"/>
      <c r="BO153" s="226"/>
      <c r="BP153" s="226"/>
      <c r="BQ153" s="550"/>
      <c r="BR153" s="226"/>
      <c r="BS153" s="226"/>
      <c r="BT153" s="226"/>
      <c r="BU153" s="551"/>
      <c r="BV153" s="551"/>
      <c r="BW153" s="226"/>
      <c r="BX153" s="551"/>
      <c r="BY153" s="226"/>
      <c r="BZ153" s="552"/>
      <c r="CA153" s="682"/>
      <c r="CB153" s="682"/>
      <c r="CC153" s="145"/>
      <c r="CD153" s="145"/>
      <c r="CE153" s="145"/>
      <c r="CF153" s="145"/>
      <c r="CG153" s="551"/>
      <c r="CH153" s="226"/>
      <c r="CI153" s="552"/>
      <c r="CJ153" s="545"/>
      <c r="CK153" s="545"/>
      <c r="CL153" s="145"/>
      <c r="CM153" s="145"/>
      <c r="CN153" s="145"/>
      <c r="CO153" s="145"/>
      <c r="CP153" s="551"/>
      <c r="CQ153" s="226"/>
      <c r="CR153" s="553"/>
      <c r="CS153" s="545"/>
      <c r="CT153" s="545"/>
      <c r="CU153" s="145"/>
      <c r="CV153" s="145"/>
      <c r="CW153" s="145"/>
      <c r="CX153" s="145"/>
    </row>
    <row r="154" spans="23:102" ht="15" customHeight="1">
      <c r="W154" s="682"/>
      <c r="X154" s="682"/>
      <c r="Y154" s="145"/>
      <c r="Z154" s="547"/>
      <c r="AA154" s="548"/>
      <c r="AB154" s="548"/>
      <c r="AC154" s="548"/>
      <c r="AD154" s="548"/>
      <c r="AE154" s="548"/>
      <c r="AF154" s="548"/>
      <c r="AG154" s="548"/>
      <c r="AH154" s="545"/>
      <c r="AI154" s="545"/>
      <c r="AJ154" s="145"/>
      <c r="AK154" s="547"/>
      <c r="AL154" s="548"/>
      <c r="AM154" s="548"/>
      <c r="AN154" s="548"/>
      <c r="AO154" s="548"/>
      <c r="AP154" s="548"/>
      <c r="AQ154" s="548"/>
      <c r="AR154" s="548"/>
      <c r="AS154" s="545"/>
      <c r="AT154" s="545"/>
      <c r="AU154" s="145"/>
      <c r="AV154" s="548"/>
      <c r="AW154" s="226"/>
      <c r="AX154" s="226"/>
      <c r="AY154" s="226"/>
      <c r="AZ154" s="226"/>
      <c r="BA154" s="226"/>
      <c r="BB154" s="226"/>
      <c r="BC154" s="226"/>
      <c r="BD154" s="23"/>
      <c r="BE154" s="226"/>
      <c r="BF154" s="226"/>
      <c r="BG154" s="226"/>
      <c r="BH154" s="226"/>
      <c r="BI154" s="23"/>
      <c r="BJ154" s="226"/>
      <c r="BK154" s="226"/>
      <c r="BL154" s="226"/>
      <c r="BM154" s="549"/>
      <c r="BN154" s="549"/>
      <c r="BO154" s="226"/>
      <c r="BP154" s="226"/>
      <c r="BQ154" s="550"/>
      <c r="BR154" s="226"/>
      <c r="BS154" s="226"/>
      <c r="BT154" s="226"/>
      <c r="BU154" s="551"/>
      <c r="BV154" s="551"/>
      <c r="BW154" s="226"/>
      <c r="BX154" s="551"/>
      <c r="BY154" s="226"/>
      <c r="BZ154" s="552"/>
      <c r="CA154" s="682"/>
      <c r="CB154" s="682"/>
      <c r="CC154" s="145"/>
      <c r="CD154" s="145"/>
      <c r="CE154" s="145"/>
      <c r="CF154" s="145"/>
      <c r="CG154" s="551"/>
      <c r="CH154" s="226"/>
      <c r="CI154" s="552"/>
      <c r="CJ154" s="545"/>
      <c r="CK154" s="545"/>
      <c r="CL154" s="145"/>
      <c r="CM154" s="145"/>
      <c r="CN154" s="145"/>
      <c r="CO154" s="145"/>
      <c r="CP154" s="551"/>
      <c r="CQ154" s="226"/>
      <c r="CR154" s="553"/>
      <c r="CS154" s="545"/>
      <c r="CT154" s="545"/>
      <c r="CU154" s="145"/>
      <c r="CV154" s="145"/>
      <c r="CW154" s="145"/>
      <c r="CX154" s="145"/>
    </row>
    <row r="155" spans="23:102" ht="15" customHeight="1">
      <c r="W155" s="683"/>
      <c r="X155" s="683"/>
      <c r="Y155" s="144"/>
      <c r="Z155" s="547"/>
      <c r="AA155" s="548"/>
      <c r="AB155" s="548"/>
      <c r="AC155" s="548"/>
      <c r="AD155" s="548"/>
      <c r="AE155" s="548"/>
      <c r="AF155" s="548"/>
      <c r="AG155" s="548"/>
      <c r="AH155" s="546"/>
      <c r="AI155" s="546"/>
      <c r="AJ155" s="144"/>
      <c r="AK155" s="547"/>
      <c r="AL155" s="548"/>
      <c r="AM155" s="548"/>
      <c r="AN155" s="548"/>
      <c r="AO155" s="548"/>
      <c r="AP155" s="548"/>
      <c r="AQ155" s="548"/>
      <c r="AR155" s="548"/>
      <c r="AS155" s="546"/>
      <c r="AT155" s="546"/>
      <c r="AU155" s="144"/>
      <c r="AV155" s="548"/>
      <c r="AW155" s="226"/>
      <c r="AX155" s="226"/>
      <c r="AY155" s="226"/>
      <c r="AZ155" s="226"/>
      <c r="BA155" s="226"/>
      <c r="BB155" s="226"/>
      <c r="BC155" s="226"/>
      <c r="BD155" s="23"/>
      <c r="BE155" s="226"/>
      <c r="BF155" s="226"/>
      <c r="BG155" s="226"/>
      <c r="BH155" s="226"/>
      <c r="BI155" s="23"/>
      <c r="BJ155" s="226"/>
      <c r="BK155" s="226"/>
      <c r="BL155" s="226"/>
      <c r="BM155" s="549"/>
      <c r="BN155" s="549"/>
      <c r="BO155" s="226"/>
      <c r="BP155" s="226"/>
      <c r="BQ155" s="550"/>
      <c r="BR155" s="226"/>
      <c r="BS155" s="226"/>
      <c r="BT155" s="226"/>
      <c r="BU155" s="551"/>
      <c r="BV155" s="551"/>
      <c r="BW155" s="226"/>
      <c r="BX155" s="551"/>
      <c r="BY155" s="226"/>
      <c r="BZ155" s="552"/>
      <c r="CA155" s="682"/>
      <c r="CB155" s="682"/>
      <c r="CC155" s="145"/>
      <c r="CD155" s="145"/>
      <c r="CE155" s="145"/>
      <c r="CF155" s="145"/>
      <c r="CG155" s="551"/>
      <c r="CH155" s="226"/>
      <c r="CI155" s="552"/>
      <c r="CJ155" s="546"/>
      <c r="CK155" s="546"/>
      <c r="CL155" s="144"/>
      <c r="CM155" s="144"/>
      <c r="CN155" s="144"/>
      <c r="CO155" s="144"/>
      <c r="CP155" s="551"/>
      <c r="CQ155" s="226"/>
      <c r="CR155" s="553"/>
      <c r="CS155" s="546"/>
      <c r="CT155" s="546"/>
      <c r="CU155" s="144"/>
      <c r="CV155" s="144"/>
      <c r="CW155" s="144"/>
      <c r="CX155" s="144"/>
    </row>
    <row r="156" spans="23:102" ht="15" customHeight="1">
      <c r="W156" s="682"/>
      <c r="X156" s="682"/>
      <c r="Y156" s="145"/>
      <c r="Z156" s="547"/>
      <c r="AA156" s="548"/>
      <c r="AB156" s="548"/>
      <c r="AC156" s="548"/>
      <c r="AD156" s="548"/>
      <c r="AE156" s="548"/>
      <c r="AF156" s="548"/>
      <c r="AG156" s="548"/>
      <c r="AH156" s="545"/>
      <c r="AI156" s="545"/>
      <c r="AJ156" s="145"/>
      <c r="AK156" s="547"/>
      <c r="AL156" s="548"/>
      <c r="AM156" s="548"/>
      <c r="AN156" s="548"/>
      <c r="AO156" s="548"/>
      <c r="AP156" s="548"/>
      <c r="AQ156" s="548"/>
      <c r="AR156" s="548"/>
      <c r="AS156" s="545"/>
      <c r="AT156" s="545"/>
      <c r="AU156" s="145"/>
      <c r="AV156" s="548"/>
      <c r="AW156" s="226"/>
      <c r="AX156" s="226"/>
      <c r="AY156" s="226"/>
      <c r="AZ156" s="226"/>
      <c r="BA156" s="226"/>
      <c r="BB156" s="226"/>
      <c r="BC156" s="226"/>
      <c r="BD156" s="23"/>
      <c r="BE156" s="226"/>
      <c r="BF156" s="226"/>
      <c r="BG156" s="226"/>
      <c r="BH156" s="226"/>
      <c r="BI156" s="23"/>
      <c r="BJ156" s="226"/>
      <c r="BK156" s="226"/>
      <c r="BL156" s="226"/>
      <c r="BM156" s="549"/>
      <c r="BN156" s="549"/>
      <c r="BO156" s="226"/>
      <c r="BP156" s="226"/>
      <c r="BQ156" s="550"/>
      <c r="BR156" s="226"/>
      <c r="BS156" s="226"/>
      <c r="BT156" s="226"/>
      <c r="BU156" s="551"/>
      <c r="BV156" s="551"/>
      <c r="BW156" s="226"/>
      <c r="BX156" s="551"/>
      <c r="BY156" s="226"/>
      <c r="BZ156" s="552"/>
      <c r="CA156" s="682"/>
      <c r="CB156" s="682"/>
      <c r="CC156" s="145"/>
      <c r="CD156" s="145"/>
      <c r="CE156" s="145"/>
      <c r="CF156" s="145"/>
      <c r="CG156" s="551"/>
      <c r="CH156" s="226"/>
      <c r="CI156" s="552"/>
      <c r="CJ156" s="545"/>
      <c r="CK156" s="545"/>
      <c r="CL156" s="145"/>
      <c r="CM156" s="145"/>
      <c r="CN156" s="145"/>
      <c r="CO156" s="145"/>
      <c r="CP156" s="551"/>
      <c r="CQ156" s="226"/>
      <c r="CR156" s="553"/>
      <c r="CS156" s="545"/>
      <c r="CT156" s="545"/>
      <c r="CU156" s="145"/>
      <c r="CV156" s="145"/>
      <c r="CW156" s="145"/>
      <c r="CX156" s="145"/>
    </row>
    <row r="157" spans="23:102" ht="15" customHeight="1">
      <c r="W157" s="682"/>
      <c r="X157" s="682"/>
      <c r="Y157" s="145"/>
      <c r="Z157" s="547"/>
      <c r="AA157" s="548"/>
      <c r="AB157" s="548"/>
      <c r="AC157" s="548"/>
      <c r="AD157" s="548"/>
      <c r="AE157" s="548"/>
      <c r="AF157" s="548"/>
      <c r="AG157" s="548"/>
      <c r="AH157" s="545"/>
      <c r="AI157" s="545"/>
      <c r="AJ157" s="145"/>
      <c r="AK157" s="547"/>
      <c r="AL157" s="548"/>
      <c r="AM157" s="548"/>
      <c r="AN157" s="548"/>
      <c r="AO157" s="548"/>
      <c r="AP157" s="548"/>
      <c r="AQ157" s="548"/>
      <c r="AR157" s="548"/>
      <c r="AS157" s="545"/>
      <c r="AT157" s="545"/>
      <c r="AU157" s="145"/>
      <c r="AV157" s="548"/>
      <c r="AW157" s="226"/>
      <c r="AX157" s="226"/>
      <c r="AY157" s="226"/>
      <c r="AZ157" s="226"/>
      <c r="BA157" s="226"/>
      <c r="BB157" s="226"/>
      <c r="BC157" s="226"/>
      <c r="BD157" s="23"/>
      <c r="BE157" s="226"/>
      <c r="BF157" s="226"/>
      <c r="BG157" s="226"/>
      <c r="BH157" s="226"/>
      <c r="BI157" s="23"/>
      <c r="BJ157" s="226"/>
      <c r="BK157" s="226"/>
      <c r="BL157" s="226"/>
      <c r="BM157" s="549"/>
      <c r="BN157" s="549"/>
      <c r="BO157" s="226"/>
      <c r="BP157" s="226"/>
      <c r="BQ157" s="550"/>
      <c r="BR157" s="226"/>
      <c r="BS157" s="226"/>
      <c r="BT157" s="226"/>
      <c r="BU157" s="551"/>
      <c r="BV157" s="551"/>
      <c r="BW157" s="226"/>
      <c r="BX157" s="551"/>
      <c r="BY157" s="226"/>
      <c r="BZ157" s="552"/>
      <c r="CA157" s="682"/>
      <c r="CB157" s="682"/>
      <c r="CC157" s="145"/>
      <c r="CD157" s="145"/>
      <c r="CE157" s="145"/>
      <c r="CF157" s="145"/>
      <c r="CG157" s="551"/>
      <c r="CH157" s="226"/>
      <c r="CI157" s="552"/>
      <c r="CJ157" s="545"/>
      <c r="CK157" s="545"/>
      <c r="CL157" s="145"/>
      <c r="CM157" s="145"/>
      <c r="CN157" s="145"/>
      <c r="CO157" s="145"/>
      <c r="CP157" s="551"/>
      <c r="CQ157" s="226"/>
      <c r="CR157" s="553"/>
      <c r="CS157" s="545"/>
      <c r="CT157" s="545"/>
      <c r="CU157" s="145"/>
      <c r="CV157" s="145"/>
      <c r="CW157" s="145"/>
      <c r="CX157" s="145"/>
    </row>
    <row r="158" spans="23:102" ht="15" customHeight="1">
      <c r="W158" s="682"/>
      <c r="X158" s="682"/>
      <c r="Y158" s="145"/>
      <c r="Z158" s="547"/>
      <c r="AA158" s="548"/>
      <c r="AB158" s="548"/>
      <c r="AC158" s="548"/>
      <c r="AD158" s="548"/>
      <c r="AE158" s="548"/>
      <c r="AF158" s="548"/>
      <c r="AG158" s="548"/>
      <c r="AH158" s="545"/>
      <c r="AI158" s="545"/>
      <c r="AJ158" s="145"/>
      <c r="AK158" s="547"/>
      <c r="AL158" s="548"/>
      <c r="AM158" s="548"/>
      <c r="AN158" s="548"/>
      <c r="AO158" s="548"/>
      <c r="AP158" s="548"/>
      <c r="AQ158" s="548"/>
      <c r="AR158" s="548"/>
      <c r="AS158" s="545"/>
      <c r="AT158" s="545"/>
      <c r="AU158" s="145"/>
      <c r="AV158" s="548"/>
      <c r="AW158" s="226"/>
      <c r="AX158" s="226"/>
      <c r="AY158" s="226"/>
      <c r="AZ158" s="226"/>
      <c r="BA158" s="226"/>
      <c r="BB158" s="226"/>
      <c r="BC158" s="226"/>
      <c r="BD158" s="23"/>
      <c r="BE158" s="226"/>
      <c r="BF158" s="226"/>
      <c r="BG158" s="226"/>
      <c r="BH158" s="226"/>
      <c r="BI158" s="23"/>
      <c r="BJ158" s="226"/>
      <c r="BK158" s="226"/>
      <c r="BL158" s="226"/>
      <c r="BM158" s="549"/>
      <c r="BN158" s="549"/>
      <c r="BO158" s="226"/>
      <c r="BP158" s="226"/>
      <c r="BQ158" s="550"/>
      <c r="BR158" s="226"/>
      <c r="BS158" s="226"/>
      <c r="BT158" s="226"/>
      <c r="BU158" s="551"/>
      <c r="BV158" s="551"/>
      <c r="BW158" s="226"/>
      <c r="BX158" s="551"/>
      <c r="BY158" s="226"/>
      <c r="BZ158" s="552"/>
      <c r="CA158" s="682"/>
      <c r="CB158" s="682"/>
      <c r="CC158" s="145"/>
      <c r="CD158" s="145"/>
      <c r="CE158" s="145"/>
      <c r="CF158" s="145"/>
      <c r="CG158" s="551"/>
      <c r="CH158" s="226"/>
      <c r="CI158" s="552"/>
      <c r="CJ158" s="545"/>
      <c r="CK158" s="545"/>
      <c r="CL158" s="145"/>
      <c r="CM158" s="145"/>
      <c r="CN158" s="145"/>
      <c r="CO158" s="145"/>
      <c r="CP158" s="551"/>
      <c r="CQ158" s="226"/>
      <c r="CR158" s="553"/>
      <c r="CS158" s="545"/>
      <c r="CT158" s="545"/>
      <c r="CU158" s="145"/>
      <c r="CV158" s="145"/>
      <c r="CW158" s="145"/>
      <c r="CX158" s="145"/>
    </row>
    <row r="159" spans="23:102" ht="15" customHeight="1">
      <c r="W159" s="682"/>
      <c r="X159" s="682"/>
      <c r="Y159" s="145"/>
      <c r="Z159" s="547"/>
      <c r="AA159" s="548"/>
      <c r="AB159" s="548"/>
      <c r="AC159" s="548"/>
      <c r="AD159" s="548"/>
      <c r="AE159" s="548"/>
      <c r="AF159" s="548"/>
      <c r="AG159" s="548"/>
      <c r="AH159" s="545"/>
      <c r="AI159" s="545"/>
      <c r="AJ159" s="145"/>
      <c r="AK159" s="547"/>
      <c r="AL159" s="548"/>
      <c r="AM159" s="548"/>
      <c r="AN159" s="548"/>
      <c r="AO159" s="548"/>
      <c r="AP159" s="548"/>
      <c r="AQ159" s="548"/>
      <c r="AR159" s="548"/>
      <c r="AS159" s="545"/>
      <c r="AT159" s="545"/>
      <c r="AU159" s="145"/>
      <c r="AV159" s="548"/>
      <c r="AW159" s="226"/>
      <c r="AX159" s="226"/>
      <c r="AY159" s="226"/>
      <c r="AZ159" s="226"/>
      <c r="BA159" s="226"/>
      <c r="BB159" s="226"/>
      <c r="BC159" s="226"/>
      <c r="BD159" s="23"/>
      <c r="BE159" s="226"/>
      <c r="BF159" s="226"/>
      <c r="BG159" s="226"/>
      <c r="BH159" s="226"/>
      <c r="BI159" s="23"/>
      <c r="BJ159" s="226"/>
      <c r="BK159" s="226"/>
      <c r="BL159" s="226"/>
      <c r="BM159" s="549"/>
      <c r="BN159" s="549"/>
      <c r="BO159" s="226"/>
      <c r="BP159" s="226"/>
      <c r="BQ159" s="550"/>
      <c r="BR159" s="226"/>
      <c r="BS159" s="226"/>
      <c r="BT159" s="226"/>
      <c r="BU159" s="551"/>
      <c r="BV159" s="551"/>
      <c r="BW159" s="226"/>
      <c r="BX159" s="551"/>
      <c r="BY159" s="226"/>
      <c r="BZ159" s="552"/>
      <c r="CA159" s="682"/>
      <c r="CB159" s="682"/>
      <c r="CC159" s="145"/>
      <c r="CD159" s="145"/>
      <c r="CE159" s="145"/>
      <c r="CF159" s="145"/>
      <c r="CG159" s="551"/>
      <c r="CH159" s="226"/>
      <c r="CI159" s="552"/>
      <c r="CJ159" s="545"/>
      <c r="CK159" s="545"/>
      <c r="CL159" s="145"/>
      <c r="CM159" s="145"/>
      <c r="CN159" s="145"/>
      <c r="CO159" s="145"/>
      <c r="CP159" s="551"/>
      <c r="CQ159" s="226"/>
      <c r="CR159" s="553"/>
      <c r="CS159" s="545"/>
      <c r="CT159" s="545"/>
      <c r="CU159" s="145"/>
      <c r="CV159" s="145"/>
      <c r="CW159" s="145"/>
      <c r="CX159" s="145"/>
    </row>
    <row r="160" spans="23:102" ht="15" customHeight="1">
      <c r="W160" s="682"/>
      <c r="X160" s="682"/>
      <c r="Y160" s="145"/>
      <c r="Z160" s="547"/>
      <c r="AA160" s="548"/>
      <c r="AB160" s="548"/>
      <c r="AC160" s="548"/>
      <c r="AD160" s="548"/>
      <c r="AE160" s="548"/>
      <c r="AF160" s="548"/>
      <c r="AG160" s="548"/>
      <c r="AH160" s="545"/>
      <c r="AI160" s="545"/>
      <c r="AJ160" s="145"/>
      <c r="AK160" s="547"/>
      <c r="AL160" s="548"/>
      <c r="AM160" s="548"/>
      <c r="AN160" s="548"/>
      <c r="AO160" s="548"/>
      <c r="AP160" s="548"/>
      <c r="AQ160" s="548"/>
      <c r="AR160" s="548"/>
      <c r="AS160" s="545"/>
      <c r="AT160" s="545"/>
      <c r="AU160" s="145"/>
      <c r="AV160" s="548"/>
      <c r="AW160" s="226"/>
      <c r="AX160" s="226"/>
      <c r="AY160" s="226"/>
      <c r="AZ160" s="226"/>
      <c r="BA160" s="226"/>
      <c r="BB160" s="226"/>
      <c r="BC160" s="226"/>
      <c r="BD160" s="23"/>
      <c r="BE160" s="226"/>
      <c r="BF160" s="226"/>
      <c r="BG160" s="226"/>
      <c r="BH160" s="226"/>
      <c r="BI160" s="23"/>
      <c r="BJ160" s="226"/>
      <c r="BK160" s="226"/>
      <c r="BL160" s="226"/>
      <c r="BM160" s="549"/>
      <c r="BN160" s="549"/>
      <c r="BO160" s="226"/>
      <c r="BP160" s="226"/>
      <c r="BQ160" s="550"/>
      <c r="BR160" s="226"/>
      <c r="BS160" s="226"/>
      <c r="BT160" s="226"/>
      <c r="BU160" s="551"/>
      <c r="BV160" s="551"/>
      <c r="BW160" s="226"/>
      <c r="BX160" s="551"/>
      <c r="BY160" s="226"/>
      <c r="BZ160" s="552"/>
      <c r="CA160" s="682"/>
      <c r="CB160" s="682"/>
      <c r="CC160" s="145"/>
      <c r="CD160" s="145"/>
      <c r="CE160" s="145"/>
      <c r="CF160" s="145"/>
      <c r="CG160" s="551"/>
      <c r="CH160" s="226"/>
      <c r="CI160" s="552"/>
      <c r="CJ160" s="545"/>
      <c r="CK160" s="545"/>
      <c r="CL160" s="145"/>
      <c r="CM160" s="145"/>
      <c r="CN160" s="145"/>
      <c r="CO160" s="145"/>
      <c r="CP160" s="551"/>
      <c r="CQ160" s="226"/>
      <c r="CR160" s="553"/>
      <c r="CS160" s="545"/>
      <c r="CT160" s="545"/>
      <c r="CU160" s="145"/>
      <c r="CV160" s="145"/>
      <c r="CW160" s="145"/>
      <c r="CX160" s="145"/>
    </row>
    <row r="161" spans="23:102" ht="15" customHeight="1">
      <c r="W161" s="683"/>
      <c r="X161" s="683"/>
      <c r="Y161" s="144"/>
      <c r="Z161" s="547"/>
      <c r="AA161" s="548"/>
      <c r="AB161" s="548"/>
      <c r="AC161" s="548"/>
      <c r="AD161" s="548"/>
      <c r="AE161" s="548"/>
      <c r="AF161" s="548"/>
      <c r="AG161" s="548"/>
      <c r="AH161" s="546"/>
      <c r="AI161" s="546"/>
      <c r="AJ161" s="144"/>
      <c r="AK161" s="547"/>
      <c r="AL161" s="548"/>
      <c r="AM161" s="548"/>
      <c r="AN161" s="548"/>
      <c r="AO161" s="548"/>
      <c r="AP161" s="548"/>
      <c r="AQ161" s="548"/>
      <c r="AR161" s="548"/>
      <c r="AS161" s="546"/>
      <c r="AT161" s="546"/>
      <c r="AU161" s="144"/>
      <c r="AV161" s="548"/>
      <c r="AW161" s="226"/>
      <c r="AX161" s="226"/>
      <c r="AY161" s="226"/>
      <c r="AZ161" s="226"/>
      <c r="BA161" s="226"/>
      <c r="BB161" s="226"/>
      <c r="BC161" s="226"/>
      <c r="BD161" s="23"/>
      <c r="BE161" s="226"/>
      <c r="BF161" s="226"/>
      <c r="BG161" s="226"/>
      <c r="BH161" s="226"/>
      <c r="BI161" s="23"/>
      <c r="BJ161" s="226"/>
      <c r="BK161" s="226"/>
      <c r="BL161" s="226"/>
      <c r="BM161" s="549"/>
      <c r="BN161" s="549"/>
      <c r="BO161" s="226"/>
      <c r="BP161" s="226"/>
      <c r="BQ161" s="550"/>
      <c r="BR161" s="226"/>
      <c r="BS161" s="226"/>
      <c r="BT161" s="226"/>
      <c r="BU161" s="551"/>
      <c r="BV161" s="551"/>
      <c r="BW161" s="226"/>
      <c r="BX161" s="551"/>
      <c r="BY161" s="226"/>
      <c r="BZ161" s="552"/>
      <c r="CA161" s="682"/>
      <c r="CB161" s="682"/>
      <c r="CC161" s="145"/>
      <c r="CD161" s="145"/>
      <c r="CE161" s="145"/>
      <c r="CF161" s="145"/>
      <c r="CG161" s="551"/>
      <c r="CH161" s="226"/>
      <c r="CI161" s="552"/>
      <c r="CJ161" s="546"/>
      <c r="CK161" s="546"/>
      <c r="CL161" s="144"/>
      <c r="CM161" s="144"/>
      <c r="CN161" s="144"/>
      <c r="CO161" s="144"/>
      <c r="CP161" s="551"/>
      <c r="CQ161" s="226"/>
      <c r="CR161" s="553"/>
      <c r="CS161" s="546"/>
      <c r="CT161" s="546"/>
      <c r="CU161" s="144"/>
      <c r="CV161" s="144"/>
      <c r="CW161" s="144"/>
      <c r="CX161" s="144"/>
    </row>
    <row r="162" spans="23:102" ht="15" customHeight="1">
      <c r="W162" s="682"/>
      <c r="X162" s="682"/>
      <c r="Y162" s="145"/>
      <c r="Z162" s="547"/>
      <c r="AA162" s="548"/>
      <c r="AB162" s="548"/>
      <c r="AC162" s="548"/>
      <c r="AD162" s="548"/>
      <c r="AE162" s="548"/>
      <c r="AF162" s="548"/>
      <c r="AG162" s="548"/>
      <c r="AH162" s="545"/>
      <c r="AI162" s="545"/>
      <c r="AJ162" s="145"/>
      <c r="AK162" s="547"/>
      <c r="AL162" s="548"/>
      <c r="AM162" s="548"/>
      <c r="AN162" s="548"/>
      <c r="AO162" s="548"/>
      <c r="AP162" s="548"/>
      <c r="AQ162" s="548"/>
      <c r="AR162" s="548"/>
      <c r="AS162" s="545"/>
      <c r="AT162" s="545"/>
      <c r="AU162" s="145"/>
      <c r="AV162" s="548"/>
      <c r="AW162" s="226"/>
      <c r="AX162" s="226"/>
      <c r="AY162" s="226"/>
      <c r="AZ162" s="226"/>
      <c r="BA162" s="226"/>
      <c r="BB162" s="226"/>
      <c r="BC162" s="226"/>
      <c r="BD162" s="23"/>
      <c r="BE162" s="226"/>
      <c r="BF162" s="226"/>
      <c r="BG162" s="226"/>
      <c r="BH162" s="226"/>
      <c r="BI162" s="23"/>
      <c r="BJ162" s="226"/>
      <c r="BK162" s="226"/>
      <c r="BL162" s="226"/>
      <c r="BM162" s="549"/>
      <c r="BN162" s="549"/>
      <c r="BO162" s="226"/>
      <c r="BP162" s="226"/>
      <c r="BQ162" s="550"/>
      <c r="BR162" s="226"/>
      <c r="BS162" s="226"/>
      <c r="BT162" s="226"/>
      <c r="BU162" s="551"/>
      <c r="BV162" s="551"/>
      <c r="BW162" s="226"/>
      <c r="BX162" s="551"/>
      <c r="BY162" s="226"/>
      <c r="BZ162" s="552"/>
      <c r="CA162" s="682"/>
      <c r="CB162" s="682"/>
      <c r="CC162" s="145"/>
      <c r="CD162" s="145"/>
      <c r="CE162" s="145"/>
      <c r="CF162" s="145"/>
      <c r="CG162" s="551"/>
      <c r="CH162" s="226"/>
      <c r="CI162" s="552"/>
      <c r="CJ162" s="545"/>
      <c r="CK162" s="545"/>
      <c r="CL162" s="145"/>
      <c r="CM162" s="145"/>
      <c r="CN162" s="145"/>
      <c r="CO162" s="145"/>
      <c r="CP162" s="551"/>
      <c r="CQ162" s="226"/>
      <c r="CR162" s="553"/>
      <c r="CS162" s="545"/>
      <c r="CT162" s="545"/>
      <c r="CU162" s="145"/>
      <c r="CV162" s="145"/>
      <c r="CW162" s="145"/>
      <c r="CX162" s="145"/>
    </row>
    <row r="163" spans="23:102" ht="15" customHeight="1">
      <c r="W163" s="682"/>
      <c r="X163" s="682"/>
      <c r="Y163" s="145"/>
      <c r="Z163" s="547"/>
      <c r="AA163" s="548"/>
      <c r="AB163" s="548"/>
      <c r="AC163" s="548"/>
      <c r="AD163" s="548"/>
      <c r="AE163" s="548"/>
      <c r="AF163" s="548"/>
      <c r="AG163" s="548"/>
      <c r="AH163" s="545"/>
      <c r="AI163" s="545"/>
      <c r="AJ163" s="145"/>
      <c r="AK163" s="547"/>
      <c r="AL163" s="548"/>
      <c r="AM163" s="548"/>
      <c r="AN163" s="548"/>
      <c r="AO163" s="548"/>
      <c r="AP163" s="548"/>
      <c r="AQ163" s="548"/>
      <c r="AR163" s="548"/>
      <c r="AS163" s="545"/>
      <c r="AT163" s="545"/>
      <c r="AU163" s="145"/>
      <c r="AV163" s="548"/>
      <c r="AW163" s="226"/>
      <c r="AX163" s="226"/>
      <c r="AY163" s="226"/>
      <c r="AZ163" s="226"/>
      <c r="BA163" s="226"/>
      <c r="BB163" s="226"/>
      <c r="BC163" s="226"/>
      <c r="BD163" s="23"/>
      <c r="BE163" s="226"/>
      <c r="BF163" s="226"/>
      <c r="BG163" s="226"/>
      <c r="BH163" s="226"/>
      <c r="BI163" s="23"/>
      <c r="BJ163" s="226"/>
      <c r="BK163" s="226"/>
      <c r="BL163" s="226"/>
      <c r="BM163" s="549"/>
      <c r="BN163" s="549"/>
      <c r="BO163" s="226"/>
      <c r="BP163" s="226"/>
      <c r="BQ163" s="550"/>
      <c r="BR163" s="226"/>
      <c r="BS163" s="226"/>
      <c r="BT163" s="226"/>
      <c r="BU163" s="551"/>
      <c r="BV163" s="551"/>
      <c r="BW163" s="226"/>
      <c r="BX163" s="551"/>
      <c r="BY163" s="226"/>
      <c r="BZ163" s="552"/>
      <c r="CA163" s="682"/>
      <c r="CB163" s="682"/>
      <c r="CC163" s="145"/>
      <c r="CD163" s="145"/>
      <c r="CE163" s="145"/>
      <c r="CF163" s="145"/>
      <c r="CG163" s="551"/>
      <c r="CH163" s="226"/>
      <c r="CI163" s="552"/>
      <c r="CJ163" s="545"/>
      <c r="CK163" s="545"/>
      <c r="CL163" s="145"/>
      <c r="CM163" s="145"/>
      <c r="CN163" s="145"/>
      <c r="CO163" s="145"/>
      <c r="CP163" s="551"/>
      <c r="CQ163" s="226"/>
      <c r="CR163" s="553"/>
      <c r="CS163" s="545"/>
      <c r="CT163" s="545"/>
      <c r="CU163" s="145"/>
      <c r="CV163" s="145"/>
      <c r="CW163" s="145"/>
      <c r="CX163" s="145"/>
    </row>
    <row r="164" spans="23:102" ht="15" customHeight="1">
      <c r="W164" s="682"/>
      <c r="X164" s="682"/>
      <c r="Y164" s="145"/>
      <c r="Z164" s="547"/>
      <c r="AA164" s="548"/>
      <c r="AB164" s="548"/>
      <c r="AC164" s="548"/>
      <c r="AD164" s="548"/>
      <c r="AE164" s="548"/>
      <c r="AF164" s="548"/>
      <c r="AG164" s="548"/>
      <c r="AH164" s="545"/>
      <c r="AI164" s="545"/>
      <c r="AJ164" s="145"/>
      <c r="AK164" s="547"/>
      <c r="AL164" s="548"/>
      <c r="AM164" s="548"/>
      <c r="AN164" s="548"/>
      <c r="AO164" s="548"/>
      <c r="AP164" s="548"/>
      <c r="AQ164" s="548"/>
      <c r="AR164" s="548"/>
      <c r="AS164" s="545"/>
      <c r="AT164" s="545"/>
      <c r="AU164" s="145"/>
      <c r="AV164" s="548"/>
      <c r="AW164" s="226"/>
      <c r="AX164" s="226"/>
      <c r="AY164" s="226"/>
      <c r="AZ164" s="226"/>
      <c r="BA164" s="226"/>
      <c r="BB164" s="226"/>
      <c r="BC164" s="226"/>
      <c r="BD164" s="23"/>
      <c r="BE164" s="226"/>
      <c r="BF164" s="226"/>
      <c r="BG164" s="226"/>
      <c r="BH164" s="226"/>
      <c r="BI164" s="23"/>
      <c r="BJ164" s="226"/>
      <c r="BK164" s="226"/>
      <c r="BL164" s="226"/>
      <c r="BM164" s="549"/>
      <c r="BN164" s="549"/>
      <c r="BO164" s="226"/>
      <c r="BP164" s="226"/>
      <c r="BQ164" s="550"/>
      <c r="BR164" s="226"/>
      <c r="BS164" s="226"/>
      <c r="BT164" s="226"/>
      <c r="BU164" s="551"/>
      <c r="BV164" s="551"/>
      <c r="BW164" s="226"/>
      <c r="BX164" s="551"/>
      <c r="BY164" s="226"/>
      <c r="BZ164" s="552"/>
      <c r="CA164" s="682"/>
      <c r="CB164" s="682"/>
      <c r="CC164" s="145"/>
      <c r="CD164" s="145"/>
      <c r="CE164" s="145"/>
      <c r="CF164" s="145"/>
      <c r="CG164" s="551"/>
      <c r="CH164" s="226"/>
      <c r="CI164" s="552"/>
      <c r="CJ164" s="545"/>
      <c r="CK164" s="545"/>
      <c r="CL164" s="145"/>
      <c r="CM164" s="145"/>
      <c r="CN164" s="145"/>
      <c r="CO164" s="145"/>
      <c r="CP164" s="551"/>
      <c r="CQ164" s="226"/>
      <c r="CR164" s="553"/>
      <c r="CS164" s="545"/>
      <c r="CT164" s="545"/>
      <c r="CU164" s="145"/>
      <c r="CV164" s="145"/>
      <c r="CW164" s="145"/>
      <c r="CX164" s="145"/>
    </row>
    <row r="165" spans="23:102" ht="15" customHeight="1">
      <c r="W165" s="682"/>
      <c r="X165" s="682"/>
      <c r="Y165" s="145"/>
      <c r="Z165" s="547"/>
      <c r="AA165" s="548"/>
      <c r="AB165" s="548"/>
      <c r="AC165" s="548"/>
      <c r="AD165" s="548"/>
      <c r="AE165" s="548"/>
      <c r="AF165" s="548"/>
      <c r="AG165" s="548"/>
      <c r="AH165" s="545"/>
      <c r="AI165" s="545"/>
      <c r="AJ165" s="145"/>
      <c r="AK165" s="547"/>
      <c r="AL165" s="548"/>
      <c r="AM165" s="548"/>
      <c r="AN165" s="548"/>
      <c r="AO165" s="548"/>
      <c r="AP165" s="548"/>
      <c r="AQ165" s="548"/>
      <c r="AR165" s="548"/>
      <c r="AS165" s="545"/>
      <c r="AT165" s="545"/>
      <c r="AU165" s="145"/>
      <c r="AV165" s="548"/>
      <c r="AW165" s="226"/>
      <c r="AX165" s="226"/>
      <c r="AY165" s="226"/>
      <c r="AZ165" s="226"/>
      <c r="BA165" s="226"/>
      <c r="BB165" s="226"/>
      <c r="BC165" s="226"/>
      <c r="BD165" s="23"/>
      <c r="BE165" s="226"/>
      <c r="BF165" s="226"/>
      <c r="BG165" s="226"/>
      <c r="BH165" s="226"/>
      <c r="BI165" s="23"/>
      <c r="BJ165" s="226"/>
      <c r="BK165" s="226"/>
      <c r="BL165" s="226"/>
      <c r="BM165" s="549"/>
      <c r="BN165" s="549"/>
      <c r="BO165" s="226"/>
      <c r="BP165" s="226"/>
      <c r="BQ165" s="550"/>
      <c r="BR165" s="226"/>
      <c r="BS165" s="226"/>
      <c r="BT165" s="226"/>
      <c r="BU165" s="551"/>
      <c r="BV165" s="551"/>
      <c r="BW165" s="226"/>
      <c r="BX165" s="551"/>
      <c r="BY165" s="226"/>
      <c r="BZ165" s="552"/>
      <c r="CA165" s="682"/>
      <c r="CB165" s="682"/>
      <c r="CC165" s="145"/>
      <c r="CD165" s="145"/>
      <c r="CE165" s="145"/>
      <c r="CF165" s="145"/>
      <c r="CG165" s="551"/>
      <c r="CH165" s="226"/>
      <c r="CI165" s="552"/>
      <c r="CJ165" s="545"/>
      <c r="CK165" s="545"/>
      <c r="CL165" s="145"/>
      <c r="CM165" s="145"/>
      <c r="CN165" s="145"/>
      <c r="CO165" s="145"/>
      <c r="CP165" s="551"/>
      <c r="CQ165" s="226"/>
      <c r="CR165" s="553"/>
      <c r="CS165" s="545"/>
      <c r="CT165" s="545"/>
      <c r="CU165" s="145"/>
      <c r="CV165" s="145"/>
      <c r="CW165" s="145"/>
      <c r="CX165" s="145"/>
    </row>
    <row r="166" spans="23:102" ht="15" customHeight="1">
      <c r="W166" s="682"/>
      <c r="X166" s="682"/>
      <c r="Y166" s="145"/>
      <c r="Z166" s="547"/>
      <c r="AA166" s="548"/>
      <c r="AB166" s="548"/>
      <c r="AC166" s="548"/>
      <c r="AD166" s="548"/>
      <c r="AE166" s="548"/>
      <c r="AF166" s="548"/>
      <c r="AG166" s="548"/>
      <c r="AH166" s="545"/>
      <c r="AI166" s="545"/>
      <c r="AJ166" s="145"/>
      <c r="AK166" s="547"/>
      <c r="AL166" s="548"/>
      <c r="AM166" s="548"/>
      <c r="AN166" s="548"/>
      <c r="AO166" s="548"/>
      <c r="AP166" s="548"/>
      <c r="AQ166" s="548"/>
      <c r="AR166" s="548"/>
      <c r="AS166" s="545"/>
      <c r="AT166" s="545"/>
      <c r="AU166" s="145"/>
      <c r="AV166" s="548"/>
      <c r="AW166" s="226"/>
      <c r="AX166" s="226"/>
      <c r="AY166" s="226"/>
      <c r="AZ166" s="226"/>
      <c r="BA166" s="226"/>
      <c r="BB166" s="226"/>
      <c r="BC166" s="226"/>
      <c r="BD166" s="23"/>
      <c r="BE166" s="226"/>
      <c r="BF166" s="226"/>
      <c r="BG166" s="226"/>
      <c r="BH166" s="226"/>
      <c r="BI166" s="23"/>
      <c r="BJ166" s="226"/>
      <c r="BK166" s="226"/>
      <c r="BL166" s="226"/>
      <c r="BM166" s="549"/>
      <c r="BN166" s="549"/>
      <c r="BO166" s="226"/>
      <c r="BP166" s="226"/>
      <c r="BQ166" s="550"/>
      <c r="BR166" s="226"/>
      <c r="BS166" s="226"/>
      <c r="BT166" s="226"/>
      <c r="BU166" s="551"/>
      <c r="BV166" s="551"/>
      <c r="BW166" s="226"/>
      <c r="BX166" s="551"/>
      <c r="BY166" s="226"/>
      <c r="BZ166" s="552"/>
      <c r="CA166" s="682"/>
      <c r="CB166" s="682"/>
      <c r="CC166" s="145"/>
      <c r="CD166" s="145"/>
      <c r="CE166" s="145"/>
      <c r="CF166" s="145"/>
      <c r="CG166" s="551"/>
      <c r="CH166" s="226"/>
      <c r="CI166" s="552"/>
      <c r="CJ166" s="545"/>
      <c r="CK166" s="545"/>
      <c r="CL166" s="145"/>
      <c r="CM166" s="145"/>
      <c r="CN166" s="145"/>
      <c r="CO166" s="145"/>
      <c r="CP166" s="551"/>
      <c r="CQ166" s="226"/>
      <c r="CR166" s="553"/>
      <c r="CS166" s="545"/>
      <c r="CT166" s="545"/>
      <c r="CU166" s="145"/>
      <c r="CV166" s="145"/>
      <c r="CW166" s="145"/>
      <c r="CX166" s="145"/>
    </row>
    <row r="167" spans="23:102" ht="15" customHeight="1">
      <c r="W167" s="683"/>
      <c r="X167" s="683"/>
      <c r="Y167" s="144"/>
      <c r="Z167" s="547"/>
      <c r="AA167" s="548"/>
      <c r="AB167" s="548"/>
      <c r="AC167" s="548"/>
      <c r="AD167" s="548"/>
      <c r="AE167" s="548"/>
      <c r="AF167" s="548"/>
      <c r="AG167" s="548"/>
      <c r="AH167" s="546"/>
      <c r="AI167" s="546"/>
      <c r="AJ167" s="144"/>
      <c r="AK167" s="547"/>
      <c r="AL167" s="548"/>
      <c r="AM167" s="548"/>
      <c r="AN167" s="548"/>
      <c r="AO167" s="548"/>
      <c r="AP167" s="548"/>
      <c r="AQ167" s="548"/>
      <c r="AR167" s="548"/>
      <c r="AS167" s="546"/>
      <c r="AT167" s="546"/>
      <c r="AU167" s="144"/>
      <c r="AV167" s="548"/>
      <c r="AW167" s="226"/>
      <c r="AX167" s="226"/>
      <c r="AY167" s="226"/>
      <c r="AZ167" s="226"/>
      <c r="BA167" s="226"/>
      <c r="BB167" s="226"/>
      <c r="BC167" s="226"/>
      <c r="BD167" s="23"/>
      <c r="BE167" s="226"/>
      <c r="BF167" s="226"/>
      <c r="BG167" s="226"/>
      <c r="BH167" s="226"/>
      <c r="BI167" s="23"/>
      <c r="BJ167" s="226"/>
      <c r="BK167" s="226"/>
      <c r="BL167" s="226"/>
      <c r="BM167" s="549"/>
      <c r="BN167" s="549"/>
      <c r="BO167" s="226"/>
      <c r="BP167" s="226"/>
      <c r="BQ167" s="550"/>
      <c r="BR167" s="226"/>
      <c r="BS167" s="226"/>
      <c r="BT167" s="226"/>
      <c r="BU167" s="551"/>
      <c r="BV167" s="551"/>
      <c r="BW167" s="226"/>
      <c r="BX167" s="551"/>
      <c r="BY167" s="226"/>
      <c r="BZ167" s="552"/>
      <c r="CA167" s="682"/>
      <c r="CB167" s="682"/>
      <c r="CC167" s="145"/>
      <c r="CD167" s="145"/>
      <c r="CE167" s="145"/>
      <c r="CF167" s="145"/>
      <c r="CG167" s="551"/>
      <c r="CH167" s="226"/>
      <c r="CI167" s="552"/>
      <c r="CJ167" s="546"/>
      <c r="CK167" s="546"/>
      <c r="CL167" s="144"/>
      <c r="CM167" s="144"/>
      <c r="CN167" s="144"/>
      <c r="CO167" s="144"/>
      <c r="CP167" s="551"/>
      <c r="CQ167" s="226"/>
      <c r="CR167" s="553"/>
      <c r="CS167" s="546"/>
      <c r="CT167" s="546"/>
      <c r="CU167" s="144"/>
      <c r="CV167" s="144"/>
      <c r="CW167" s="144"/>
      <c r="CX167" s="144"/>
    </row>
    <row r="168" spans="23:102" ht="15" customHeight="1">
      <c r="W168" s="682"/>
      <c r="X168" s="682"/>
      <c r="Y168" s="145"/>
      <c r="Z168" s="547"/>
      <c r="AA168" s="548"/>
      <c r="AB168" s="548"/>
      <c r="AC168" s="548"/>
      <c r="AD168" s="548"/>
      <c r="AE168" s="548"/>
      <c r="AF168" s="548"/>
      <c r="AG168" s="548"/>
      <c r="AH168" s="545"/>
      <c r="AI168" s="545"/>
      <c r="AJ168" s="145"/>
      <c r="AK168" s="547"/>
      <c r="AL168" s="548"/>
      <c r="AM168" s="548"/>
      <c r="AN168" s="548"/>
      <c r="AO168" s="548"/>
      <c r="AP168" s="548"/>
      <c r="AQ168" s="548"/>
      <c r="AR168" s="548"/>
      <c r="AS168" s="545"/>
      <c r="AT168" s="545"/>
      <c r="AU168" s="145"/>
      <c r="AV168" s="548"/>
      <c r="AW168" s="226"/>
      <c r="AX168" s="226"/>
      <c r="AY168" s="226"/>
      <c r="AZ168" s="226"/>
      <c r="BA168" s="226"/>
      <c r="BB168" s="226"/>
      <c r="BC168" s="226"/>
      <c r="BD168" s="23"/>
      <c r="BE168" s="226"/>
      <c r="BF168" s="226"/>
      <c r="BG168" s="226"/>
      <c r="BH168" s="226"/>
      <c r="BI168" s="23"/>
      <c r="BJ168" s="226"/>
      <c r="BK168" s="226"/>
      <c r="BL168" s="226"/>
      <c r="BM168" s="549"/>
      <c r="BN168" s="549"/>
      <c r="BO168" s="226"/>
      <c r="BP168" s="226"/>
      <c r="BQ168" s="550"/>
      <c r="BR168" s="226"/>
      <c r="BS168" s="226"/>
      <c r="BT168" s="226"/>
      <c r="BU168" s="551"/>
      <c r="BV168" s="551"/>
      <c r="BW168" s="226"/>
      <c r="BX168" s="551"/>
      <c r="BY168" s="226"/>
      <c r="BZ168" s="552"/>
      <c r="CA168" s="682"/>
      <c r="CB168" s="682"/>
      <c r="CC168" s="145"/>
      <c r="CD168" s="145"/>
      <c r="CE168" s="145"/>
      <c r="CF168" s="145"/>
      <c r="CG168" s="551"/>
      <c r="CH168" s="226"/>
      <c r="CI168" s="552"/>
      <c r="CJ168" s="545"/>
      <c r="CK168" s="545"/>
      <c r="CL168" s="145"/>
      <c r="CM168" s="145"/>
      <c r="CN168" s="145"/>
      <c r="CO168" s="145"/>
      <c r="CP168" s="551"/>
      <c r="CQ168" s="226"/>
      <c r="CR168" s="553"/>
      <c r="CS168" s="545"/>
      <c r="CT168" s="545"/>
      <c r="CU168" s="145"/>
      <c r="CV168" s="145"/>
      <c r="CW168" s="145"/>
      <c r="CX168" s="145"/>
    </row>
    <row r="169" spans="23:102" ht="15" customHeight="1">
      <c r="W169" s="682"/>
      <c r="X169" s="682"/>
      <c r="Y169" s="145"/>
      <c r="Z169" s="547"/>
      <c r="AA169" s="548"/>
      <c r="AB169" s="548"/>
      <c r="AC169" s="548"/>
      <c r="AD169" s="548"/>
      <c r="AE169" s="548"/>
      <c r="AF169" s="548"/>
      <c r="AG169" s="548"/>
      <c r="AH169" s="545"/>
      <c r="AI169" s="545"/>
      <c r="AJ169" s="145"/>
      <c r="AK169" s="547"/>
      <c r="AL169" s="548"/>
      <c r="AM169" s="548"/>
      <c r="AN169" s="548"/>
      <c r="AO169" s="548"/>
      <c r="AP169" s="548"/>
      <c r="AQ169" s="548"/>
      <c r="AR169" s="548"/>
      <c r="AS169" s="545"/>
      <c r="AT169" s="545"/>
      <c r="AU169" s="145"/>
      <c r="AV169" s="548"/>
      <c r="AW169" s="226"/>
      <c r="AX169" s="226"/>
      <c r="AY169" s="226"/>
      <c r="AZ169" s="226"/>
      <c r="BA169" s="226"/>
      <c r="BB169" s="226"/>
      <c r="BC169" s="226"/>
      <c r="BD169" s="23"/>
      <c r="BE169" s="226"/>
      <c r="BF169" s="226"/>
      <c r="BG169" s="226"/>
      <c r="BH169" s="226"/>
      <c r="BI169" s="23"/>
      <c r="BJ169" s="226"/>
      <c r="BK169" s="226"/>
      <c r="BL169" s="226"/>
      <c r="BM169" s="549"/>
      <c r="BN169" s="549"/>
      <c r="BO169" s="226"/>
      <c r="BP169" s="226"/>
      <c r="BQ169" s="550"/>
      <c r="BR169" s="226"/>
      <c r="BS169" s="226"/>
      <c r="BT169" s="226"/>
      <c r="BU169" s="551"/>
      <c r="BV169" s="551"/>
      <c r="BW169" s="226"/>
      <c r="BX169" s="551"/>
      <c r="BY169" s="226"/>
      <c r="BZ169" s="552"/>
      <c r="CA169" s="682"/>
      <c r="CB169" s="682"/>
      <c r="CC169" s="145"/>
      <c r="CD169" s="145"/>
      <c r="CE169" s="145"/>
      <c r="CF169" s="145"/>
      <c r="CG169" s="551"/>
      <c r="CH169" s="226"/>
      <c r="CI169" s="552"/>
      <c r="CJ169" s="545"/>
      <c r="CK169" s="545"/>
      <c r="CL169" s="145"/>
      <c r="CM169" s="145"/>
      <c r="CN169" s="145"/>
      <c r="CO169" s="145"/>
      <c r="CP169" s="551"/>
      <c r="CQ169" s="226"/>
      <c r="CR169" s="553"/>
      <c r="CS169" s="545"/>
      <c r="CT169" s="545"/>
      <c r="CU169" s="145"/>
      <c r="CV169" s="145"/>
      <c r="CW169" s="145"/>
      <c r="CX169" s="145"/>
    </row>
    <row r="170" spans="23:102" ht="15" customHeight="1">
      <c r="W170" s="682"/>
      <c r="X170" s="682"/>
      <c r="Y170" s="145"/>
      <c r="Z170" s="547"/>
      <c r="AA170" s="548"/>
      <c r="AB170" s="548"/>
      <c r="AC170" s="548"/>
      <c r="AD170" s="548"/>
      <c r="AE170" s="548"/>
      <c r="AF170" s="548"/>
      <c r="AG170" s="548"/>
      <c r="AH170" s="545"/>
      <c r="AI170" s="545"/>
      <c r="AJ170" s="145"/>
      <c r="AK170" s="547"/>
      <c r="AL170" s="548"/>
      <c r="AM170" s="548"/>
      <c r="AN170" s="548"/>
      <c r="AO170" s="548"/>
      <c r="AP170" s="548"/>
      <c r="AQ170" s="548"/>
      <c r="AR170" s="548"/>
      <c r="AS170" s="545"/>
      <c r="AT170" s="545"/>
      <c r="AU170" s="145"/>
      <c r="AV170" s="548"/>
      <c r="AW170" s="226"/>
      <c r="AX170" s="226"/>
      <c r="AY170" s="226"/>
      <c r="AZ170" s="226"/>
      <c r="BA170" s="226"/>
      <c r="BB170" s="226"/>
      <c r="BC170" s="226"/>
      <c r="BD170" s="23"/>
      <c r="BE170" s="226"/>
      <c r="BF170" s="226"/>
      <c r="BG170" s="226"/>
      <c r="BH170" s="226"/>
      <c r="BI170" s="23"/>
      <c r="BJ170" s="226"/>
      <c r="BK170" s="226"/>
      <c r="BL170" s="226"/>
      <c r="BM170" s="549"/>
      <c r="BN170" s="549"/>
      <c r="BO170" s="226"/>
      <c r="BP170" s="226"/>
      <c r="BQ170" s="550"/>
      <c r="BR170" s="226"/>
      <c r="BS170" s="226"/>
      <c r="BT170" s="226"/>
      <c r="BU170" s="551"/>
      <c r="BV170" s="551"/>
      <c r="BW170" s="226"/>
      <c r="BX170" s="551"/>
      <c r="BY170" s="226"/>
      <c r="BZ170" s="552"/>
      <c r="CA170" s="682"/>
      <c r="CB170" s="682"/>
      <c r="CC170" s="145"/>
      <c r="CD170" s="145"/>
      <c r="CE170" s="145"/>
      <c r="CF170" s="145"/>
      <c r="CG170" s="551"/>
      <c r="CH170" s="226"/>
      <c r="CI170" s="552"/>
      <c r="CJ170" s="545"/>
      <c r="CK170" s="545"/>
      <c r="CL170" s="145"/>
      <c r="CM170" s="145"/>
      <c r="CN170" s="145"/>
      <c r="CO170" s="145"/>
      <c r="CP170" s="551"/>
      <c r="CQ170" s="226"/>
      <c r="CR170" s="553"/>
      <c r="CS170" s="545"/>
      <c r="CT170" s="545"/>
      <c r="CU170" s="145"/>
      <c r="CV170" s="145"/>
      <c r="CW170" s="145"/>
      <c r="CX170" s="145"/>
    </row>
    <row r="171" spans="23:102" ht="15" customHeight="1">
      <c r="W171" s="682"/>
      <c r="X171" s="682"/>
      <c r="Y171" s="145"/>
      <c r="Z171" s="547"/>
      <c r="AA171" s="548"/>
      <c r="AB171" s="548"/>
      <c r="AC171" s="548"/>
      <c r="AD171" s="548"/>
      <c r="AE171" s="548"/>
      <c r="AF171" s="548"/>
      <c r="AG171" s="548"/>
      <c r="AH171" s="545"/>
      <c r="AI171" s="545"/>
      <c r="AJ171" s="145"/>
      <c r="AK171" s="547"/>
      <c r="AL171" s="548"/>
      <c r="AM171" s="548"/>
      <c r="AN171" s="548"/>
      <c r="AO171" s="548"/>
      <c r="AP171" s="548"/>
      <c r="AQ171" s="548"/>
      <c r="AR171" s="548"/>
      <c r="AS171" s="545"/>
      <c r="AT171" s="545"/>
      <c r="AU171" s="145"/>
      <c r="AV171" s="548"/>
      <c r="AW171" s="226"/>
      <c r="AX171" s="226"/>
      <c r="AY171" s="226"/>
      <c r="AZ171" s="226"/>
      <c r="BA171" s="226"/>
      <c r="BB171" s="226"/>
      <c r="BC171" s="226"/>
      <c r="BD171" s="23"/>
      <c r="BE171" s="226"/>
      <c r="BF171" s="226"/>
      <c r="BG171" s="226"/>
      <c r="BH171" s="226"/>
      <c r="BI171" s="23"/>
      <c r="BJ171" s="226"/>
      <c r="BK171" s="226"/>
      <c r="BL171" s="226"/>
      <c r="BM171" s="549"/>
      <c r="BN171" s="549"/>
      <c r="BO171" s="226"/>
      <c r="BP171" s="226"/>
      <c r="BQ171" s="550"/>
      <c r="BR171" s="226"/>
      <c r="BS171" s="226"/>
      <c r="BT171" s="226"/>
      <c r="BU171" s="551"/>
      <c r="BV171" s="551"/>
      <c r="BW171" s="226"/>
      <c r="BX171" s="551"/>
      <c r="BY171" s="226"/>
      <c r="BZ171" s="552"/>
      <c r="CA171" s="682"/>
      <c r="CB171" s="682"/>
      <c r="CC171" s="145"/>
      <c r="CD171" s="145"/>
      <c r="CE171" s="145"/>
      <c r="CF171" s="145"/>
      <c r="CG171" s="551"/>
      <c r="CH171" s="226"/>
      <c r="CI171" s="552"/>
      <c r="CJ171" s="545"/>
      <c r="CK171" s="545"/>
      <c r="CL171" s="145"/>
      <c r="CM171" s="145"/>
      <c r="CN171" s="145"/>
      <c r="CO171" s="145"/>
      <c r="CP171" s="551"/>
      <c r="CQ171" s="226"/>
      <c r="CR171" s="553"/>
      <c r="CS171" s="545"/>
      <c r="CT171" s="545"/>
      <c r="CU171" s="145"/>
      <c r="CV171" s="145"/>
      <c r="CW171" s="145"/>
      <c r="CX171" s="145"/>
    </row>
    <row r="172" spans="23:102" ht="15" customHeight="1">
      <c r="W172" s="682"/>
      <c r="X172" s="682"/>
      <c r="Y172" s="145"/>
      <c r="Z172" s="547"/>
      <c r="AA172" s="548"/>
      <c r="AB172" s="548"/>
      <c r="AC172" s="548"/>
      <c r="AD172" s="548"/>
      <c r="AE172" s="548"/>
      <c r="AF172" s="548"/>
      <c r="AG172" s="548"/>
      <c r="AH172" s="545"/>
      <c r="AI172" s="545"/>
      <c r="AJ172" s="145"/>
      <c r="AK172" s="547"/>
      <c r="AL172" s="548"/>
      <c r="AM172" s="548"/>
      <c r="AN172" s="548"/>
      <c r="AO172" s="548"/>
      <c r="AP172" s="548"/>
      <c r="AQ172" s="548"/>
      <c r="AR172" s="548"/>
      <c r="AS172" s="545"/>
      <c r="AT172" s="545"/>
      <c r="AU172" s="145"/>
      <c r="AV172" s="548"/>
      <c r="AW172" s="226"/>
      <c r="AX172" s="226"/>
      <c r="AY172" s="226"/>
      <c r="AZ172" s="226"/>
      <c r="BA172" s="226"/>
      <c r="BB172" s="226"/>
      <c r="BC172" s="226"/>
      <c r="BD172" s="23"/>
      <c r="BE172" s="226"/>
      <c r="BF172" s="226"/>
      <c r="BG172" s="226"/>
      <c r="BH172" s="226"/>
      <c r="BI172" s="23"/>
      <c r="BJ172" s="226"/>
      <c r="BK172" s="226"/>
      <c r="BL172" s="226"/>
      <c r="BM172" s="549"/>
      <c r="BN172" s="549"/>
      <c r="BO172" s="226"/>
      <c r="BP172" s="226"/>
      <c r="BQ172" s="550"/>
      <c r="BR172" s="226"/>
      <c r="BS172" s="226"/>
      <c r="BT172" s="226"/>
      <c r="BU172" s="551"/>
      <c r="BV172" s="551"/>
      <c r="BW172" s="226"/>
      <c r="BX172" s="551"/>
      <c r="BY172" s="226"/>
      <c r="BZ172" s="552"/>
      <c r="CA172" s="682"/>
      <c r="CB172" s="682"/>
      <c r="CC172" s="145"/>
      <c r="CD172" s="145"/>
      <c r="CE172" s="145"/>
      <c r="CF172" s="145"/>
      <c r="CG172" s="551"/>
      <c r="CH172" s="226"/>
      <c r="CI172" s="552"/>
      <c r="CJ172" s="545"/>
      <c r="CK172" s="545"/>
      <c r="CL172" s="145"/>
      <c r="CM172" s="145"/>
      <c r="CN172" s="145"/>
      <c r="CO172" s="145"/>
      <c r="CP172" s="551"/>
      <c r="CQ172" s="226"/>
      <c r="CR172" s="553"/>
      <c r="CS172" s="545"/>
      <c r="CT172" s="545"/>
      <c r="CU172" s="145"/>
      <c r="CV172" s="145"/>
      <c r="CW172" s="145"/>
      <c r="CX172" s="145"/>
    </row>
    <row r="173" spans="23:102" ht="15" customHeight="1">
      <c r="W173" s="683"/>
      <c r="X173" s="683"/>
      <c r="Y173" s="144"/>
      <c r="Z173" s="547"/>
      <c r="AA173" s="548"/>
      <c r="AB173" s="548"/>
      <c r="AC173" s="548"/>
      <c r="AD173" s="548"/>
      <c r="AE173" s="548"/>
      <c r="AF173" s="548"/>
      <c r="AG173" s="548"/>
      <c r="AH173" s="546"/>
      <c r="AI173" s="546"/>
      <c r="AJ173" s="144"/>
      <c r="AK173" s="547"/>
      <c r="AL173" s="548"/>
      <c r="AM173" s="548"/>
      <c r="AN173" s="548"/>
      <c r="AO173" s="548"/>
      <c r="AP173" s="548"/>
      <c r="AQ173" s="548"/>
      <c r="AR173" s="548"/>
      <c r="AS173" s="546"/>
      <c r="AT173" s="546"/>
      <c r="AU173" s="144"/>
      <c r="AV173" s="548"/>
      <c r="AW173" s="226"/>
      <c r="AX173" s="226"/>
      <c r="AY173" s="226"/>
      <c r="AZ173" s="226"/>
      <c r="BA173" s="226"/>
      <c r="BB173" s="226"/>
      <c r="BC173" s="226"/>
      <c r="BD173" s="23"/>
      <c r="BE173" s="226"/>
      <c r="BF173" s="226"/>
      <c r="BG173" s="226"/>
      <c r="BH173" s="226"/>
      <c r="BI173" s="23"/>
      <c r="BJ173" s="226"/>
      <c r="BK173" s="226"/>
      <c r="BL173" s="226"/>
      <c r="BM173" s="549"/>
      <c r="BN173" s="549"/>
      <c r="BO173" s="226"/>
      <c r="BP173" s="226"/>
      <c r="BQ173" s="550"/>
      <c r="BR173" s="226"/>
      <c r="BS173" s="226"/>
      <c r="BT173" s="226"/>
      <c r="BU173" s="551"/>
      <c r="BV173" s="551"/>
      <c r="BW173" s="226"/>
      <c r="BX173" s="551"/>
      <c r="BY173" s="226"/>
      <c r="BZ173" s="552"/>
      <c r="CA173" s="682"/>
      <c r="CB173" s="682"/>
      <c r="CC173" s="145"/>
      <c r="CD173" s="145"/>
      <c r="CE173" s="145"/>
      <c r="CF173" s="145"/>
      <c r="CG173" s="551"/>
      <c r="CH173" s="226"/>
      <c r="CI173" s="552"/>
      <c r="CJ173" s="546"/>
      <c r="CK173" s="546"/>
      <c r="CL173" s="144"/>
      <c r="CM173" s="144"/>
      <c r="CN173" s="144"/>
      <c r="CO173" s="144"/>
      <c r="CP173" s="551"/>
      <c r="CQ173" s="226"/>
      <c r="CR173" s="553"/>
      <c r="CS173" s="546"/>
      <c r="CT173" s="546"/>
      <c r="CU173" s="144"/>
      <c r="CV173" s="144"/>
      <c r="CW173" s="144"/>
      <c r="CX173" s="144"/>
    </row>
    <row r="174" spans="23:102" ht="15" customHeight="1">
      <c r="W174" s="682"/>
      <c r="X174" s="682"/>
      <c r="Y174" s="145"/>
      <c r="Z174" s="547"/>
      <c r="AA174" s="548"/>
      <c r="AB174" s="548"/>
      <c r="AC174" s="548"/>
      <c r="AD174" s="548"/>
      <c r="AE174" s="548"/>
      <c r="AF174" s="548"/>
      <c r="AG174" s="548"/>
      <c r="AH174" s="545"/>
      <c r="AI174" s="545"/>
      <c r="AJ174" s="145"/>
      <c r="AK174" s="547"/>
      <c r="AL174" s="548"/>
      <c r="AM174" s="548"/>
      <c r="AN174" s="548"/>
      <c r="AO174" s="548"/>
      <c r="AP174" s="548"/>
      <c r="AQ174" s="548"/>
      <c r="AR174" s="548"/>
      <c r="AS174" s="545"/>
      <c r="AT174" s="545"/>
      <c r="AU174" s="145"/>
      <c r="AV174" s="548"/>
      <c r="AW174" s="226"/>
      <c r="AX174" s="226"/>
      <c r="AY174" s="226"/>
      <c r="AZ174" s="226"/>
      <c r="BA174" s="226"/>
      <c r="BB174" s="226"/>
      <c r="BC174" s="226"/>
      <c r="BD174" s="23"/>
      <c r="BE174" s="226"/>
      <c r="BF174" s="226"/>
      <c r="BG174" s="226"/>
      <c r="BH174" s="226"/>
      <c r="BI174" s="23"/>
      <c r="BJ174" s="226"/>
      <c r="BK174" s="226"/>
      <c r="BL174" s="226"/>
      <c r="BM174" s="549"/>
      <c r="BN174" s="549"/>
      <c r="BO174" s="226"/>
      <c r="BP174" s="226"/>
      <c r="BQ174" s="550"/>
      <c r="BR174" s="226"/>
      <c r="BS174" s="226"/>
      <c r="BT174" s="226"/>
      <c r="BU174" s="551"/>
      <c r="BV174" s="551"/>
      <c r="BW174" s="226"/>
      <c r="BX174" s="551"/>
      <c r="BY174" s="226"/>
      <c r="BZ174" s="552"/>
      <c r="CA174" s="682"/>
      <c r="CB174" s="682"/>
      <c r="CC174" s="145"/>
      <c r="CD174" s="145"/>
      <c r="CE174" s="145"/>
      <c r="CF174" s="145"/>
      <c r="CG174" s="551"/>
      <c r="CH174" s="226"/>
      <c r="CI174" s="552"/>
      <c r="CJ174" s="545"/>
      <c r="CK174" s="545"/>
      <c r="CL174" s="145"/>
      <c r="CM174" s="145"/>
      <c r="CN174" s="145"/>
      <c r="CO174" s="145"/>
      <c r="CP174" s="551"/>
      <c r="CQ174" s="226"/>
      <c r="CR174" s="553"/>
      <c r="CS174" s="545"/>
      <c r="CT174" s="545"/>
      <c r="CU174" s="145"/>
      <c r="CV174" s="145"/>
      <c r="CW174" s="145"/>
      <c r="CX174" s="145"/>
    </row>
    <row r="175" spans="23:102" ht="15" customHeight="1">
      <c r="W175" s="682"/>
      <c r="X175" s="682"/>
      <c r="Y175" s="145"/>
      <c r="Z175" s="547"/>
      <c r="AA175" s="548"/>
      <c r="AB175" s="548"/>
      <c r="AC175" s="548"/>
      <c r="AD175" s="548"/>
      <c r="AE175" s="548"/>
      <c r="AF175" s="548"/>
      <c r="AG175" s="548"/>
      <c r="AH175" s="545"/>
      <c r="AI175" s="545"/>
      <c r="AJ175" s="145"/>
      <c r="AK175" s="547"/>
      <c r="AL175" s="548"/>
      <c r="AM175" s="548"/>
      <c r="AN175" s="548"/>
      <c r="AO175" s="548"/>
      <c r="AP175" s="548"/>
      <c r="AQ175" s="548"/>
      <c r="AR175" s="548"/>
      <c r="AS175" s="545"/>
      <c r="AT175" s="545"/>
      <c r="AU175" s="145"/>
      <c r="AV175" s="548"/>
      <c r="AW175" s="226"/>
      <c r="AX175" s="226"/>
      <c r="AY175" s="226"/>
      <c r="AZ175" s="226"/>
      <c r="BA175" s="226"/>
      <c r="BB175" s="226"/>
      <c r="BC175" s="226"/>
      <c r="BD175" s="23"/>
      <c r="BE175" s="226"/>
      <c r="BF175" s="226"/>
      <c r="BG175" s="226"/>
      <c r="BH175" s="226"/>
      <c r="BI175" s="23"/>
      <c r="BJ175" s="226"/>
      <c r="BK175" s="226"/>
      <c r="BL175" s="226"/>
      <c r="BM175" s="549"/>
      <c r="BN175" s="549"/>
      <c r="BO175" s="226"/>
      <c r="BP175" s="226"/>
      <c r="BQ175" s="550"/>
      <c r="BR175" s="226"/>
      <c r="BS175" s="226"/>
      <c r="BT175" s="226"/>
      <c r="BU175" s="551"/>
      <c r="BV175" s="551"/>
      <c r="BW175" s="226"/>
      <c r="BX175" s="551"/>
      <c r="BY175" s="226"/>
      <c r="BZ175" s="552"/>
      <c r="CA175" s="682"/>
      <c r="CB175" s="682"/>
      <c r="CC175" s="145"/>
      <c r="CD175" s="145"/>
      <c r="CE175" s="145"/>
      <c r="CF175" s="145"/>
      <c r="CG175" s="551"/>
      <c r="CH175" s="226"/>
      <c r="CI175" s="552"/>
      <c r="CJ175" s="545"/>
      <c r="CK175" s="545"/>
      <c r="CL175" s="145"/>
      <c r="CM175" s="145"/>
      <c r="CN175" s="145"/>
      <c r="CO175" s="145"/>
      <c r="CP175" s="551"/>
      <c r="CQ175" s="226"/>
      <c r="CR175" s="553"/>
      <c r="CS175" s="545"/>
      <c r="CT175" s="545"/>
      <c r="CU175" s="145"/>
      <c r="CV175" s="145"/>
      <c r="CW175" s="145"/>
      <c r="CX175" s="145"/>
    </row>
    <row r="176" spans="23:102" ht="15" customHeight="1">
      <c r="W176" s="682"/>
      <c r="X176" s="682"/>
      <c r="Y176" s="145"/>
      <c r="Z176" s="547"/>
      <c r="AA176" s="548"/>
      <c r="AB176" s="548"/>
      <c r="AC176" s="548"/>
      <c r="AD176" s="548"/>
      <c r="AE176" s="548"/>
      <c r="AF176" s="548"/>
      <c r="AG176" s="548"/>
      <c r="AH176" s="545"/>
      <c r="AI176" s="545"/>
      <c r="AJ176" s="145"/>
      <c r="AK176" s="547"/>
      <c r="AL176" s="548"/>
      <c r="AM176" s="548"/>
      <c r="AN176" s="548"/>
      <c r="AO176" s="548"/>
      <c r="AP176" s="548"/>
      <c r="AQ176" s="548"/>
      <c r="AR176" s="548"/>
      <c r="AS176" s="545"/>
      <c r="AT176" s="545"/>
      <c r="AU176" s="145"/>
      <c r="AV176" s="548"/>
      <c r="AW176" s="226"/>
      <c r="AX176" s="226"/>
      <c r="AY176" s="226"/>
      <c r="AZ176" s="226"/>
      <c r="BA176" s="226"/>
      <c r="BB176" s="226"/>
      <c r="BC176" s="226"/>
      <c r="BD176" s="23"/>
      <c r="BE176" s="226"/>
      <c r="BF176" s="226"/>
      <c r="BG176" s="226"/>
      <c r="BH176" s="226"/>
      <c r="BI176" s="23"/>
      <c r="BJ176" s="226"/>
      <c r="BK176" s="226"/>
      <c r="BL176" s="226"/>
      <c r="BM176" s="549"/>
      <c r="BN176" s="549"/>
      <c r="BO176" s="226"/>
      <c r="BP176" s="226"/>
      <c r="BQ176" s="550"/>
      <c r="BR176" s="226"/>
      <c r="BS176" s="226"/>
      <c r="BT176" s="226"/>
      <c r="BU176" s="551"/>
      <c r="BV176" s="551"/>
      <c r="BW176" s="226"/>
      <c r="BX176" s="551"/>
      <c r="BY176" s="226"/>
      <c r="BZ176" s="552"/>
      <c r="CA176" s="682"/>
      <c r="CB176" s="682"/>
      <c r="CC176" s="145"/>
      <c r="CD176" s="145"/>
      <c r="CE176" s="145"/>
      <c r="CF176" s="145"/>
      <c r="CG176" s="551"/>
      <c r="CH176" s="226"/>
      <c r="CI176" s="552"/>
      <c r="CJ176" s="545"/>
      <c r="CK176" s="545"/>
      <c r="CL176" s="145"/>
      <c r="CM176" s="145"/>
      <c r="CN176" s="145"/>
      <c r="CO176" s="145"/>
      <c r="CP176" s="551"/>
      <c r="CQ176" s="226"/>
      <c r="CR176" s="553"/>
      <c r="CS176" s="545"/>
      <c r="CT176" s="545"/>
      <c r="CU176" s="145"/>
      <c r="CV176" s="145"/>
      <c r="CW176" s="145"/>
      <c r="CX176" s="145"/>
    </row>
    <row r="177" spans="23:102" ht="15" customHeight="1">
      <c r="W177" s="682"/>
      <c r="X177" s="682"/>
      <c r="Y177" s="145"/>
      <c r="Z177" s="547"/>
      <c r="AA177" s="548"/>
      <c r="AB177" s="548"/>
      <c r="AC177" s="548"/>
      <c r="AD177" s="548"/>
      <c r="AE177" s="548"/>
      <c r="AF177" s="548"/>
      <c r="AG177" s="548"/>
      <c r="AH177" s="545"/>
      <c r="AI177" s="545"/>
      <c r="AJ177" s="145"/>
      <c r="AK177" s="547"/>
      <c r="AL177" s="548"/>
      <c r="AM177" s="548"/>
      <c r="AN177" s="548"/>
      <c r="AO177" s="548"/>
      <c r="AP177" s="548"/>
      <c r="AQ177" s="548"/>
      <c r="AR177" s="548"/>
      <c r="AS177" s="545"/>
      <c r="AT177" s="545"/>
      <c r="AU177" s="145"/>
      <c r="AV177" s="548"/>
      <c r="AW177" s="226"/>
      <c r="AX177" s="226"/>
      <c r="AY177" s="226"/>
      <c r="AZ177" s="226"/>
      <c r="BA177" s="226"/>
      <c r="BB177" s="226"/>
      <c r="BC177" s="226"/>
      <c r="BD177" s="23"/>
      <c r="BE177" s="226"/>
      <c r="BF177" s="226"/>
      <c r="BG177" s="226"/>
      <c r="BH177" s="226"/>
      <c r="BI177" s="23"/>
      <c r="BJ177" s="226"/>
      <c r="BK177" s="226"/>
      <c r="BL177" s="226"/>
      <c r="BM177" s="549"/>
      <c r="BN177" s="549"/>
      <c r="BO177" s="226"/>
      <c r="BP177" s="226"/>
      <c r="BQ177" s="550"/>
      <c r="BR177" s="226"/>
      <c r="BS177" s="226"/>
      <c r="BT177" s="226"/>
      <c r="BU177" s="551"/>
      <c r="BV177" s="551"/>
      <c r="BW177" s="226"/>
      <c r="BX177" s="551"/>
      <c r="BY177" s="226"/>
      <c r="BZ177" s="552"/>
      <c r="CA177" s="682"/>
      <c r="CB177" s="682"/>
      <c r="CC177" s="145"/>
      <c r="CD177" s="145"/>
      <c r="CE177" s="145"/>
      <c r="CF177" s="145"/>
      <c r="CG177" s="551"/>
      <c r="CH177" s="226"/>
      <c r="CI177" s="552"/>
      <c r="CJ177" s="545"/>
      <c r="CK177" s="545"/>
      <c r="CL177" s="145"/>
      <c r="CM177" s="145"/>
      <c r="CN177" s="145"/>
      <c r="CO177" s="145"/>
      <c r="CP177" s="551"/>
      <c r="CQ177" s="226"/>
      <c r="CR177" s="553"/>
      <c r="CS177" s="545"/>
      <c r="CT177" s="545"/>
      <c r="CU177" s="145"/>
      <c r="CV177" s="145"/>
      <c r="CW177" s="145"/>
      <c r="CX177" s="145"/>
    </row>
    <row r="178" spans="23:102" ht="15" customHeight="1">
      <c r="W178" s="682"/>
      <c r="X178" s="682"/>
      <c r="Y178" s="145"/>
      <c r="Z178" s="547"/>
      <c r="AA178" s="548"/>
      <c r="AB178" s="548"/>
      <c r="AC178" s="548"/>
      <c r="AD178" s="548"/>
      <c r="AE178" s="548"/>
      <c r="AF178" s="548"/>
      <c r="AG178" s="548"/>
      <c r="AH178" s="545"/>
      <c r="AI178" s="545"/>
      <c r="AJ178" s="145"/>
      <c r="AK178" s="547"/>
      <c r="AL178" s="548"/>
      <c r="AM178" s="548"/>
      <c r="AN178" s="548"/>
      <c r="AO178" s="548"/>
      <c r="AP178" s="548"/>
      <c r="AQ178" s="548"/>
      <c r="AR178" s="548"/>
      <c r="AS178" s="545"/>
      <c r="AT178" s="545"/>
      <c r="AU178" s="145"/>
      <c r="AV178" s="548"/>
      <c r="AW178" s="226"/>
      <c r="AX178" s="226"/>
      <c r="AY178" s="226"/>
      <c r="AZ178" s="226"/>
      <c r="BA178" s="226"/>
      <c r="BB178" s="226"/>
      <c r="BC178" s="226"/>
      <c r="BD178" s="23"/>
      <c r="BE178" s="226"/>
      <c r="BF178" s="226"/>
      <c r="BG178" s="226"/>
      <c r="BH178" s="226"/>
      <c r="BI178" s="23"/>
      <c r="BJ178" s="226"/>
      <c r="BK178" s="226"/>
      <c r="BL178" s="226"/>
      <c r="BM178" s="549"/>
      <c r="BN178" s="549"/>
      <c r="BO178" s="226"/>
      <c r="BP178" s="226"/>
      <c r="BQ178" s="550"/>
      <c r="BR178" s="226"/>
      <c r="BS178" s="226"/>
      <c r="BT178" s="226"/>
      <c r="BU178" s="551"/>
      <c r="BV178" s="551"/>
      <c r="BW178" s="226"/>
      <c r="BX178" s="551"/>
      <c r="BY178" s="226"/>
      <c r="BZ178" s="552"/>
      <c r="CA178" s="682"/>
      <c r="CB178" s="682"/>
      <c r="CC178" s="145"/>
      <c r="CD178" s="145"/>
      <c r="CE178" s="145"/>
      <c r="CF178" s="145"/>
      <c r="CG178" s="551"/>
      <c r="CH178" s="226"/>
      <c r="CI178" s="552"/>
      <c r="CJ178" s="545"/>
      <c r="CK178" s="545"/>
      <c r="CL178" s="145"/>
      <c r="CM178" s="145"/>
      <c r="CN178" s="145"/>
      <c r="CO178" s="145"/>
      <c r="CP178" s="551"/>
      <c r="CQ178" s="226"/>
      <c r="CR178" s="553"/>
      <c r="CS178" s="545"/>
      <c r="CT178" s="545"/>
      <c r="CU178" s="145"/>
      <c r="CV178" s="145"/>
      <c r="CW178" s="145"/>
      <c r="CX178" s="145"/>
    </row>
    <row r="179" spans="23:102" ht="15" customHeight="1">
      <c r="W179" s="683"/>
      <c r="X179" s="683"/>
      <c r="Y179" s="144"/>
      <c r="Z179" s="547"/>
      <c r="AA179" s="548"/>
      <c r="AB179" s="548"/>
      <c r="AC179" s="548"/>
      <c r="AD179" s="548"/>
      <c r="AE179" s="548"/>
      <c r="AF179" s="548"/>
      <c r="AG179" s="548"/>
      <c r="AH179" s="546"/>
      <c r="AI179" s="546"/>
      <c r="AJ179" s="144"/>
      <c r="AK179" s="547"/>
      <c r="AL179" s="548"/>
      <c r="AM179" s="548"/>
      <c r="AN179" s="548"/>
      <c r="AO179" s="548"/>
      <c r="AP179" s="548"/>
      <c r="AQ179" s="548"/>
      <c r="AR179" s="548"/>
      <c r="AS179" s="546"/>
      <c r="AT179" s="546"/>
      <c r="AU179" s="144"/>
      <c r="AV179" s="548"/>
      <c r="AW179" s="226"/>
      <c r="AX179" s="226"/>
      <c r="AY179" s="226"/>
      <c r="AZ179" s="226"/>
      <c r="BA179" s="226"/>
      <c r="BB179" s="226"/>
      <c r="BC179" s="226"/>
      <c r="BD179" s="23"/>
      <c r="BE179" s="226"/>
      <c r="BF179" s="226"/>
      <c r="BG179" s="226"/>
      <c r="BH179" s="226"/>
      <c r="BI179" s="23"/>
      <c r="BJ179" s="226"/>
      <c r="BK179" s="226"/>
      <c r="BL179" s="226"/>
      <c r="BM179" s="549"/>
      <c r="BN179" s="549"/>
      <c r="BO179" s="226"/>
      <c r="BP179" s="226"/>
      <c r="BQ179" s="550"/>
      <c r="BR179" s="226"/>
      <c r="BS179" s="226"/>
      <c r="BT179" s="226"/>
      <c r="BU179" s="551"/>
      <c r="BV179" s="551"/>
      <c r="BW179" s="226"/>
      <c r="BX179" s="551"/>
      <c r="BY179" s="226"/>
      <c r="BZ179" s="552"/>
      <c r="CA179" s="682"/>
      <c r="CB179" s="682"/>
      <c r="CC179" s="145"/>
      <c r="CD179" s="145"/>
      <c r="CE179" s="145"/>
      <c r="CF179" s="145"/>
      <c r="CG179" s="551"/>
      <c r="CH179" s="226"/>
      <c r="CI179" s="552"/>
      <c r="CJ179" s="546"/>
      <c r="CK179" s="546"/>
      <c r="CL179" s="144"/>
      <c r="CM179" s="144"/>
      <c r="CN179" s="144"/>
      <c r="CO179" s="144"/>
      <c r="CP179" s="551"/>
      <c r="CQ179" s="226"/>
      <c r="CR179" s="553"/>
      <c r="CS179" s="546"/>
      <c r="CT179" s="546"/>
      <c r="CU179" s="144"/>
      <c r="CV179" s="144"/>
      <c r="CW179" s="144"/>
      <c r="CX179" s="144"/>
    </row>
    <row r="180" spans="23:102" ht="15" customHeight="1">
      <c r="W180" s="682"/>
      <c r="X180" s="682"/>
      <c r="Y180" s="145"/>
      <c r="Z180" s="547"/>
      <c r="AA180" s="548"/>
      <c r="AB180" s="548"/>
      <c r="AC180" s="548"/>
      <c r="AD180" s="548"/>
      <c r="AE180" s="548"/>
      <c r="AF180" s="548"/>
      <c r="AG180" s="548"/>
      <c r="AH180" s="545"/>
      <c r="AI180" s="545"/>
      <c r="AJ180" s="145"/>
      <c r="AK180" s="547"/>
      <c r="AL180" s="548"/>
      <c r="AM180" s="548"/>
      <c r="AN180" s="548"/>
      <c r="AO180" s="548"/>
      <c r="AP180" s="548"/>
      <c r="AQ180" s="548"/>
      <c r="AR180" s="548"/>
      <c r="AS180" s="545"/>
      <c r="AT180" s="545"/>
      <c r="AU180" s="145"/>
      <c r="AV180" s="548"/>
      <c r="AW180" s="226"/>
      <c r="AX180" s="226"/>
      <c r="AY180" s="226"/>
      <c r="AZ180" s="226"/>
      <c r="BA180" s="226"/>
      <c r="BB180" s="226"/>
      <c r="BC180" s="226"/>
      <c r="BD180" s="23"/>
      <c r="BE180" s="226"/>
      <c r="BF180" s="226"/>
      <c r="BG180" s="226"/>
      <c r="BH180" s="226"/>
      <c r="BI180" s="23"/>
      <c r="BJ180" s="226"/>
      <c r="BK180" s="226"/>
      <c r="BL180" s="226"/>
      <c r="BM180" s="549"/>
      <c r="BN180" s="549"/>
      <c r="BO180" s="226"/>
      <c r="BP180" s="226"/>
      <c r="BQ180" s="550"/>
      <c r="BR180" s="226"/>
      <c r="BS180" s="226"/>
      <c r="BT180" s="226"/>
      <c r="BU180" s="551"/>
      <c r="BV180" s="551"/>
      <c r="BW180" s="226"/>
      <c r="BX180" s="551"/>
      <c r="BY180" s="226"/>
      <c r="BZ180" s="552"/>
      <c r="CA180" s="682"/>
      <c r="CB180" s="682"/>
      <c r="CC180" s="145"/>
      <c r="CD180" s="145"/>
      <c r="CE180" s="145"/>
      <c r="CF180" s="145"/>
      <c r="CG180" s="551"/>
      <c r="CH180" s="226"/>
      <c r="CI180" s="552"/>
      <c r="CJ180" s="545"/>
      <c r="CK180" s="545"/>
      <c r="CL180" s="145"/>
      <c r="CM180" s="145"/>
      <c r="CN180" s="145"/>
      <c r="CO180" s="145"/>
      <c r="CP180" s="551"/>
      <c r="CQ180" s="226"/>
      <c r="CR180" s="553"/>
      <c r="CS180" s="545"/>
      <c r="CT180" s="545"/>
      <c r="CU180" s="145"/>
      <c r="CV180" s="145"/>
      <c r="CW180" s="145"/>
      <c r="CX180" s="145"/>
    </row>
    <row r="181" spans="23:102" ht="15" customHeight="1">
      <c r="W181" s="682"/>
      <c r="X181" s="682"/>
      <c r="Y181" s="145"/>
      <c r="Z181" s="547"/>
      <c r="AA181" s="548"/>
      <c r="AB181" s="548"/>
      <c r="AC181" s="548"/>
      <c r="AD181" s="548"/>
      <c r="AE181" s="548"/>
      <c r="AF181" s="548"/>
      <c r="AG181" s="548"/>
      <c r="AH181" s="545"/>
      <c r="AI181" s="545"/>
      <c r="AJ181" s="145"/>
      <c r="AK181" s="547"/>
      <c r="AL181" s="548"/>
      <c r="AM181" s="548"/>
      <c r="AN181" s="548"/>
      <c r="AO181" s="548"/>
      <c r="AP181" s="548"/>
      <c r="AQ181" s="548"/>
      <c r="AR181" s="548"/>
      <c r="AS181" s="545"/>
      <c r="AT181" s="545"/>
      <c r="AU181" s="145"/>
      <c r="AV181" s="548"/>
      <c r="AW181" s="226"/>
      <c r="AX181" s="226"/>
      <c r="AY181" s="226"/>
      <c r="AZ181" s="226"/>
      <c r="BA181" s="226"/>
      <c r="BB181" s="226"/>
      <c r="BC181" s="226"/>
      <c r="BD181" s="23"/>
      <c r="BE181" s="226"/>
      <c r="BF181" s="226"/>
      <c r="BG181" s="226"/>
      <c r="BH181" s="226"/>
      <c r="BI181" s="23"/>
      <c r="BJ181" s="226"/>
      <c r="BK181" s="226"/>
      <c r="BL181" s="226"/>
      <c r="BM181" s="549"/>
      <c r="BN181" s="549"/>
      <c r="BO181" s="226"/>
      <c r="BP181" s="226"/>
      <c r="BQ181" s="550"/>
      <c r="BR181" s="226"/>
      <c r="BS181" s="226"/>
      <c r="BT181" s="226"/>
      <c r="BU181" s="551"/>
      <c r="BV181" s="551"/>
      <c r="BW181" s="226"/>
      <c r="BX181" s="551"/>
      <c r="BY181" s="226"/>
      <c r="BZ181" s="552"/>
      <c r="CA181" s="682"/>
      <c r="CB181" s="682"/>
      <c r="CC181" s="145"/>
      <c r="CD181" s="145"/>
      <c r="CE181" s="145"/>
      <c r="CF181" s="145"/>
      <c r="CG181" s="551"/>
      <c r="CH181" s="226"/>
      <c r="CI181" s="552"/>
      <c r="CJ181" s="545"/>
      <c r="CK181" s="545"/>
      <c r="CL181" s="145"/>
      <c r="CM181" s="145"/>
      <c r="CN181" s="145"/>
      <c r="CO181" s="145"/>
      <c r="CP181" s="551"/>
      <c r="CQ181" s="226"/>
      <c r="CR181" s="553"/>
      <c r="CS181" s="545"/>
      <c r="CT181" s="545"/>
      <c r="CU181" s="145"/>
      <c r="CV181" s="145"/>
      <c r="CW181" s="145"/>
      <c r="CX181" s="145"/>
    </row>
    <row r="182" spans="23:102" ht="15" customHeight="1">
      <c r="W182" s="682"/>
      <c r="X182" s="682"/>
      <c r="Y182" s="145"/>
      <c r="Z182" s="547"/>
      <c r="AA182" s="548"/>
      <c r="AB182" s="548"/>
      <c r="AC182" s="548"/>
      <c r="AD182" s="548"/>
      <c r="AE182" s="548"/>
      <c r="AF182" s="548"/>
      <c r="AG182" s="548"/>
      <c r="AH182" s="545"/>
      <c r="AI182" s="545"/>
      <c r="AJ182" s="145"/>
      <c r="AK182" s="547"/>
      <c r="AL182" s="548"/>
      <c r="AM182" s="548"/>
      <c r="AN182" s="548"/>
      <c r="AO182" s="548"/>
      <c r="AP182" s="548"/>
      <c r="AQ182" s="548"/>
      <c r="AR182" s="548"/>
      <c r="AS182" s="545"/>
      <c r="AT182" s="545"/>
      <c r="AU182" s="145"/>
      <c r="AV182" s="548"/>
      <c r="AW182" s="226"/>
      <c r="AX182" s="226"/>
      <c r="AY182" s="226"/>
      <c r="AZ182" s="226"/>
      <c r="BA182" s="226"/>
      <c r="BB182" s="226"/>
      <c r="BC182" s="226"/>
      <c r="BD182" s="23"/>
      <c r="BE182" s="226"/>
      <c r="BF182" s="226"/>
      <c r="BG182" s="226"/>
      <c r="BH182" s="226"/>
      <c r="BI182" s="23"/>
      <c r="BJ182" s="226"/>
      <c r="BK182" s="226"/>
      <c r="BL182" s="226"/>
      <c r="BM182" s="549"/>
      <c r="BN182" s="549"/>
      <c r="BO182" s="226"/>
      <c r="BP182" s="226"/>
      <c r="BQ182" s="550"/>
      <c r="BR182" s="226"/>
      <c r="BS182" s="226"/>
      <c r="BT182" s="226"/>
      <c r="BU182" s="551"/>
      <c r="BV182" s="551"/>
      <c r="BW182" s="226"/>
      <c r="BX182" s="551"/>
      <c r="BY182" s="226"/>
      <c r="BZ182" s="552"/>
      <c r="CA182" s="682"/>
      <c r="CB182" s="682"/>
      <c r="CC182" s="145"/>
      <c r="CD182" s="145"/>
      <c r="CE182" s="145"/>
      <c r="CF182" s="145"/>
      <c r="CG182" s="551"/>
      <c r="CH182" s="226"/>
      <c r="CI182" s="552"/>
      <c r="CJ182" s="545"/>
      <c r="CK182" s="545"/>
      <c r="CL182" s="145"/>
      <c r="CM182" s="145"/>
      <c r="CN182" s="145"/>
      <c r="CO182" s="145"/>
      <c r="CP182" s="551"/>
      <c r="CQ182" s="226"/>
      <c r="CR182" s="553"/>
      <c r="CS182" s="545"/>
      <c r="CT182" s="545"/>
      <c r="CU182" s="145"/>
      <c r="CV182" s="145"/>
      <c r="CW182" s="145"/>
      <c r="CX182" s="145"/>
    </row>
    <row r="183" spans="23:102" ht="15" customHeight="1">
      <c r="W183" s="682"/>
      <c r="X183" s="682"/>
      <c r="Y183" s="145"/>
      <c r="Z183" s="547"/>
      <c r="AA183" s="548"/>
      <c r="AB183" s="548"/>
      <c r="AC183" s="548"/>
      <c r="AD183" s="548"/>
      <c r="AE183" s="548"/>
      <c r="AF183" s="548"/>
      <c r="AG183" s="548"/>
      <c r="AH183" s="545"/>
      <c r="AI183" s="545"/>
      <c r="AJ183" s="145"/>
      <c r="AK183" s="547"/>
      <c r="AL183" s="548"/>
      <c r="AM183" s="548"/>
      <c r="AN183" s="548"/>
      <c r="AO183" s="548"/>
      <c r="AP183" s="548"/>
      <c r="AQ183" s="548"/>
      <c r="AR183" s="548"/>
      <c r="AS183" s="545"/>
      <c r="AT183" s="545"/>
      <c r="AU183" s="145"/>
      <c r="AV183" s="548"/>
      <c r="AW183" s="226"/>
      <c r="AX183" s="226"/>
      <c r="AY183" s="226"/>
      <c r="AZ183" s="226"/>
      <c r="BA183" s="226"/>
      <c r="BB183" s="226"/>
      <c r="BC183" s="226"/>
      <c r="BD183" s="23"/>
      <c r="BE183" s="226"/>
      <c r="BF183" s="226"/>
      <c r="BG183" s="226"/>
      <c r="BH183" s="226"/>
      <c r="BI183" s="23"/>
      <c r="BJ183" s="226"/>
      <c r="BK183" s="226"/>
      <c r="BL183" s="226"/>
      <c r="BM183" s="549"/>
      <c r="BN183" s="549"/>
      <c r="BO183" s="226"/>
      <c r="BP183" s="226"/>
      <c r="BQ183" s="550"/>
      <c r="BR183" s="226"/>
      <c r="BS183" s="226"/>
      <c r="BT183" s="226"/>
      <c r="BU183" s="551"/>
      <c r="BV183" s="551"/>
      <c r="BW183" s="226"/>
      <c r="BX183" s="551"/>
      <c r="BY183" s="226"/>
      <c r="BZ183" s="552"/>
      <c r="CA183" s="682"/>
      <c r="CB183" s="682"/>
      <c r="CC183" s="145"/>
      <c r="CD183" s="145"/>
      <c r="CE183" s="145"/>
      <c r="CF183" s="145"/>
      <c r="CG183" s="551"/>
      <c r="CH183" s="226"/>
      <c r="CI183" s="552"/>
      <c r="CJ183" s="545"/>
      <c r="CK183" s="545"/>
      <c r="CL183" s="145"/>
      <c r="CM183" s="145"/>
      <c r="CN183" s="145"/>
      <c r="CO183" s="145"/>
      <c r="CP183" s="551"/>
      <c r="CQ183" s="226"/>
      <c r="CR183" s="553"/>
      <c r="CS183" s="545"/>
      <c r="CT183" s="545"/>
      <c r="CU183" s="145"/>
      <c r="CV183" s="145"/>
      <c r="CW183" s="145"/>
      <c r="CX183" s="145"/>
    </row>
    <row r="184" spans="23:102" ht="15" customHeight="1">
      <c r="W184" s="682"/>
      <c r="X184" s="682"/>
      <c r="Y184" s="145"/>
      <c r="Z184" s="547"/>
      <c r="AA184" s="548"/>
      <c r="AB184" s="548"/>
      <c r="AC184" s="548"/>
      <c r="AD184" s="548"/>
      <c r="AE184" s="548"/>
      <c r="AF184" s="548"/>
      <c r="AG184" s="548"/>
      <c r="AH184" s="545"/>
      <c r="AI184" s="545"/>
      <c r="AJ184" s="145"/>
      <c r="AK184" s="547"/>
      <c r="AL184" s="548"/>
      <c r="AM184" s="548"/>
      <c r="AN184" s="548"/>
      <c r="AO184" s="548"/>
      <c r="AP184" s="548"/>
      <c r="AQ184" s="548"/>
      <c r="AR184" s="548"/>
      <c r="AS184" s="545"/>
      <c r="AT184" s="545"/>
      <c r="AU184" s="145"/>
      <c r="AV184" s="548"/>
      <c r="AW184" s="226"/>
      <c r="AX184" s="226"/>
      <c r="AY184" s="226"/>
      <c r="AZ184" s="226"/>
      <c r="BA184" s="226"/>
      <c r="BB184" s="226"/>
      <c r="BC184" s="226"/>
      <c r="BD184" s="23"/>
      <c r="BE184" s="226"/>
      <c r="BF184" s="226"/>
      <c r="BG184" s="226"/>
      <c r="BH184" s="226"/>
      <c r="BI184" s="23"/>
      <c r="BJ184" s="226"/>
      <c r="BK184" s="226"/>
      <c r="BL184" s="226"/>
      <c r="BM184" s="549"/>
      <c r="BN184" s="549"/>
      <c r="BO184" s="226"/>
      <c r="BP184" s="226"/>
      <c r="BQ184" s="550"/>
      <c r="BR184" s="226"/>
      <c r="BS184" s="226"/>
      <c r="BT184" s="226"/>
      <c r="BU184" s="551"/>
      <c r="BV184" s="551"/>
      <c r="BW184" s="226"/>
      <c r="BX184" s="551"/>
      <c r="BY184" s="226"/>
      <c r="BZ184" s="552"/>
      <c r="CA184" s="682"/>
      <c r="CB184" s="682"/>
      <c r="CC184" s="145"/>
      <c r="CD184" s="145"/>
      <c r="CE184" s="145"/>
      <c r="CF184" s="145"/>
      <c r="CG184" s="551"/>
      <c r="CH184" s="226"/>
      <c r="CI184" s="552"/>
      <c r="CJ184" s="545"/>
      <c r="CK184" s="545"/>
      <c r="CL184" s="145"/>
      <c r="CM184" s="145"/>
      <c r="CN184" s="145"/>
      <c r="CO184" s="145"/>
      <c r="CP184" s="551"/>
      <c r="CQ184" s="226"/>
      <c r="CR184" s="553"/>
      <c r="CS184" s="545"/>
      <c r="CT184" s="545"/>
      <c r="CU184" s="145"/>
      <c r="CV184" s="145"/>
      <c r="CW184" s="145"/>
      <c r="CX184" s="145"/>
    </row>
    <row r="185" spans="23:102" ht="15" customHeight="1">
      <c r="W185" s="683"/>
      <c r="X185" s="683"/>
      <c r="Y185" s="144"/>
      <c r="Z185" s="547"/>
      <c r="AA185" s="548"/>
      <c r="AB185" s="548"/>
      <c r="AC185" s="548"/>
      <c r="AD185" s="548"/>
      <c r="AE185" s="548"/>
      <c r="AF185" s="548"/>
      <c r="AG185" s="548"/>
      <c r="AH185" s="546"/>
      <c r="AI185" s="546"/>
      <c r="AJ185" s="144"/>
      <c r="AK185" s="547"/>
      <c r="AL185" s="548"/>
      <c r="AM185" s="548"/>
      <c r="AN185" s="548"/>
      <c r="AO185" s="548"/>
      <c r="AP185" s="548"/>
      <c r="AQ185" s="548"/>
      <c r="AR185" s="548"/>
      <c r="AS185" s="546"/>
      <c r="AT185" s="546"/>
      <c r="AU185" s="144"/>
      <c r="AV185" s="548"/>
      <c r="AW185" s="226"/>
      <c r="AX185" s="226"/>
      <c r="AY185" s="226"/>
      <c r="AZ185" s="226"/>
      <c r="BA185" s="226"/>
      <c r="BB185" s="226"/>
      <c r="BC185" s="226"/>
      <c r="BD185" s="23"/>
      <c r="BE185" s="226"/>
      <c r="BF185" s="226"/>
      <c r="BG185" s="226"/>
      <c r="BH185" s="226"/>
      <c r="BI185" s="23"/>
      <c r="BJ185" s="226"/>
      <c r="BK185" s="226"/>
      <c r="BL185" s="226"/>
      <c r="BM185" s="549"/>
      <c r="BN185" s="549"/>
      <c r="BO185" s="226"/>
      <c r="BP185" s="226"/>
      <c r="BQ185" s="550"/>
      <c r="BR185" s="226"/>
      <c r="BS185" s="226"/>
      <c r="BT185" s="226"/>
      <c r="BU185" s="551"/>
      <c r="BV185" s="551"/>
      <c r="BW185" s="226"/>
      <c r="BX185" s="551"/>
      <c r="BY185" s="226"/>
      <c r="BZ185" s="552"/>
      <c r="CA185" s="682"/>
      <c r="CB185" s="682"/>
      <c r="CC185" s="145"/>
      <c r="CD185" s="145"/>
      <c r="CE185" s="145"/>
      <c r="CF185" s="145"/>
      <c r="CG185" s="551"/>
      <c r="CH185" s="226"/>
      <c r="CI185" s="552"/>
      <c r="CJ185" s="546"/>
      <c r="CK185" s="546"/>
      <c r="CL185" s="144"/>
      <c r="CM185" s="144"/>
      <c r="CN185" s="144"/>
      <c r="CO185" s="144"/>
      <c r="CP185" s="551"/>
      <c r="CQ185" s="226"/>
      <c r="CR185" s="553"/>
      <c r="CS185" s="546"/>
      <c r="CT185" s="546"/>
      <c r="CU185" s="144"/>
      <c r="CV185" s="144"/>
      <c r="CW185" s="144"/>
      <c r="CX185" s="144"/>
    </row>
    <row r="186" spans="23:102" ht="15" customHeight="1">
      <c r="W186" s="682"/>
      <c r="X186" s="682"/>
      <c r="Y186" s="145"/>
      <c r="Z186" s="547"/>
      <c r="AA186" s="548"/>
      <c r="AB186" s="548"/>
      <c r="AC186" s="548"/>
      <c r="AD186" s="548"/>
      <c r="AE186" s="548"/>
      <c r="AF186" s="548"/>
      <c r="AG186" s="548"/>
      <c r="AH186" s="545"/>
      <c r="AI186" s="545"/>
      <c r="AJ186" s="145"/>
      <c r="AK186" s="547"/>
      <c r="AL186" s="548"/>
      <c r="AM186" s="548"/>
      <c r="AN186" s="548"/>
      <c r="AO186" s="548"/>
      <c r="AP186" s="548"/>
      <c r="AQ186" s="548"/>
      <c r="AR186" s="548"/>
      <c r="AS186" s="545"/>
      <c r="AT186" s="545"/>
      <c r="AU186" s="145"/>
      <c r="AV186" s="548"/>
      <c r="AW186" s="226"/>
      <c r="AX186" s="226"/>
      <c r="AY186" s="226"/>
      <c r="AZ186" s="226"/>
      <c r="BA186" s="226"/>
      <c r="BB186" s="226"/>
      <c r="BC186" s="226"/>
      <c r="BD186" s="23"/>
      <c r="BE186" s="226"/>
      <c r="BF186" s="226"/>
      <c r="BG186" s="226"/>
      <c r="BH186" s="226"/>
      <c r="BI186" s="23"/>
      <c r="BJ186" s="226"/>
      <c r="BK186" s="226"/>
      <c r="BL186" s="226"/>
      <c r="BM186" s="549"/>
      <c r="BN186" s="549"/>
      <c r="BO186" s="226"/>
      <c r="BP186" s="226"/>
      <c r="BQ186" s="550"/>
      <c r="BR186" s="226"/>
      <c r="BS186" s="226"/>
      <c r="BT186" s="226"/>
      <c r="BU186" s="551"/>
      <c r="BV186" s="551"/>
      <c r="BW186" s="226"/>
      <c r="BX186" s="551"/>
      <c r="BY186" s="226"/>
      <c r="BZ186" s="552"/>
      <c r="CA186" s="682"/>
      <c r="CB186" s="682"/>
      <c r="CC186" s="145"/>
      <c r="CD186" s="145"/>
      <c r="CE186" s="145"/>
      <c r="CF186" s="145"/>
      <c r="CG186" s="551"/>
      <c r="CH186" s="226"/>
      <c r="CI186" s="552"/>
      <c r="CJ186" s="545"/>
      <c r="CK186" s="545"/>
      <c r="CL186" s="145"/>
      <c r="CM186" s="145"/>
      <c r="CN186" s="145"/>
      <c r="CO186" s="145"/>
      <c r="CP186" s="551"/>
      <c r="CQ186" s="226"/>
      <c r="CR186" s="553"/>
      <c r="CS186" s="545"/>
      <c r="CT186" s="545"/>
      <c r="CU186" s="145"/>
      <c r="CV186" s="145"/>
      <c r="CW186" s="145"/>
      <c r="CX186" s="145"/>
    </row>
    <row r="187" spans="23:102" ht="15" customHeight="1">
      <c r="W187" s="682"/>
      <c r="X187" s="682"/>
      <c r="Y187" s="145"/>
      <c r="Z187" s="547"/>
      <c r="AA187" s="548"/>
      <c r="AB187" s="548"/>
      <c r="AC187" s="548"/>
      <c r="AD187" s="548"/>
      <c r="AE187" s="548"/>
      <c r="AF187" s="548"/>
      <c r="AG187" s="548"/>
      <c r="AH187" s="545"/>
      <c r="AI187" s="545"/>
      <c r="AJ187" s="145"/>
      <c r="AK187" s="547"/>
      <c r="AL187" s="548"/>
      <c r="AM187" s="548"/>
      <c r="AN187" s="548"/>
      <c r="AO187" s="548"/>
      <c r="AP187" s="548"/>
      <c r="AQ187" s="548"/>
      <c r="AR187" s="548"/>
      <c r="AS187" s="545"/>
      <c r="AT187" s="545"/>
      <c r="AU187" s="145"/>
      <c r="AV187" s="548"/>
      <c r="AW187" s="226"/>
      <c r="AX187" s="226"/>
      <c r="AY187" s="226"/>
      <c r="AZ187" s="226"/>
      <c r="BA187" s="226"/>
      <c r="BB187" s="226"/>
      <c r="BC187" s="226"/>
      <c r="BD187" s="23"/>
      <c r="BE187" s="226"/>
      <c r="BF187" s="226"/>
      <c r="BG187" s="226"/>
      <c r="BH187" s="226"/>
      <c r="BI187" s="23"/>
      <c r="BJ187" s="226"/>
      <c r="BK187" s="226"/>
      <c r="BL187" s="226"/>
      <c r="BM187" s="549"/>
      <c r="BN187" s="549"/>
      <c r="BO187" s="226"/>
      <c r="BP187" s="226"/>
      <c r="BQ187" s="550"/>
      <c r="BR187" s="226"/>
      <c r="BS187" s="226"/>
      <c r="BT187" s="226"/>
      <c r="BU187" s="551"/>
      <c r="BV187" s="551"/>
      <c r="BW187" s="226"/>
      <c r="BX187" s="551"/>
      <c r="BY187" s="226"/>
      <c r="BZ187" s="552"/>
      <c r="CA187" s="682"/>
      <c r="CB187" s="682"/>
      <c r="CC187" s="145"/>
      <c r="CD187" s="145"/>
      <c r="CE187" s="145"/>
      <c r="CF187" s="145"/>
      <c r="CG187" s="551"/>
      <c r="CH187" s="226"/>
      <c r="CI187" s="552"/>
      <c r="CJ187" s="545"/>
      <c r="CK187" s="545"/>
      <c r="CL187" s="145"/>
      <c r="CM187" s="145"/>
      <c r="CN187" s="145"/>
      <c r="CO187" s="145"/>
      <c r="CP187" s="551"/>
      <c r="CQ187" s="226"/>
      <c r="CR187" s="553"/>
      <c r="CS187" s="545"/>
      <c r="CT187" s="545"/>
      <c r="CU187" s="145"/>
      <c r="CV187" s="145"/>
      <c r="CW187" s="145"/>
      <c r="CX187" s="145"/>
    </row>
    <row r="188" spans="23:102" ht="15" customHeight="1">
      <c r="W188" s="682"/>
      <c r="X188" s="682"/>
      <c r="Y188" s="145"/>
      <c r="Z188" s="547"/>
      <c r="AA188" s="548"/>
      <c r="AB188" s="548"/>
      <c r="AC188" s="548"/>
      <c r="AD188" s="548"/>
      <c r="AE188" s="548"/>
      <c r="AF188" s="548"/>
      <c r="AG188" s="548"/>
      <c r="AH188" s="545"/>
      <c r="AI188" s="545"/>
      <c r="AJ188" s="145"/>
      <c r="AK188" s="547"/>
      <c r="AL188" s="548"/>
      <c r="AM188" s="548"/>
      <c r="AN188" s="548"/>
      <c r="AO188" s="548"/>
      <c r="AP188" s="548"/>
      <c r="AQ188" s="548"/>
      <c r="AR188" s="548"/>
      <c r="AS188" s="545"/>
      <c r="AT188" s="545"/>
      <c r="AU188" s="145"/>
      <c r="AV188" s="548"/>
      <c r="AW188" s="226"/>
      <c r="AX188" s="226"/>
      <c r="AY188" s="226"/>
      <c r="AZ188" s="226"/>
      <c r="BA188" s="226"/>
      <c r="BB188" s="226"/>
      <c r="BC188" s="226"/>
      <c r="BD188" s="23"/>
      <c r="BE188" s="226"/>
      <c r="BF188" s="226"/>
      <c r="BG188" s="226"/>
      <c r="BH188" s="226"/>
      <c r="BI188" s="23"/>
      <c r="BJ188" s="226"/>
      <c r="BK188" s="226"/>
      <c r="BL188" s="226"/>
      <c r="BM188" s="549"/>
      <c r="BN188" s="549"/>
      <c r="BO188" s="226"/>
      <c r="BP188" s="226"/>
      <c r="BQ188" s="550"/>
      <c r="BR188" s="226"/>
      <c r="BS188" s="226"/>
      <c r="BT188" s="226"/>
      <c r="BU188" s="551"/>
      <c r="BV188" s="551"/>
      <c r="BW188" s="226"/>
      <c r="BX188" s="551"/>
      <c r="BY188" s="226"/>
      <c r="BZ188" s="552"/>
      <c r="CA188" s="682"/>
      <c r="CB188" s="682"/>
      <c r="CC188" s="145"/>
      <c r="CD188" s="145"/>
      <c r="CE188" s="145"/>
      <c r="CF188" s="145"/>
      <c r="CG188" s="551"/>
      <c r="CH188" s="226"/>
      <c r="CI188" s="552"/>
      <c r="CJ188" s="545"/>
      <c r="CK188" s="545"/>
      <c r="CL188" s="145"/>
      <c r="CM188" s="145"/>
      <c r="CN188" s="145"/>
      <c r="CO188" s="145"/>
      <c r="CP188" s="551"/>
      <c r="CQ188" s="226"/>
      <c r="CR188" s="553"/>
      <c r="CS188" s="545"/>
      <c r="CT188" s="545"/>
      <c r="CU188" s="145"/>
      <c r="CV188" s="145"/>
      <c r="CW188" s="145"/>
      <c r="CX188" s="145"/>
    </row>
    <row r="189" spans="23:102" ht="15" customHeight="1">
      <c r="W189" s="682"/>
      <c r="X189" s="682"/>
      <c r="Y189" s="145"/>
      <c r="Z189" s="547"/>
      <c r="AA189" s="548"/>
      <c r="AB189" s="548"/>
      <c r="AC189" s="548"/>
      <c r="AD189" s="548"/>
      <c r="AE189" s="548"/>
      <c r="AF189" s="548"/>
      <c r="AG189" s="548"/>
      <c r="AH189" s="545"/>
      <c r="AI189" s="545"/>
      <c r="AJ189" s="145"/>
      <c r="AK189" s="547"/>
      <c r="AL189" s="548"/>
      <c r="AM189" s="548"/>
      <c r="AN189" s="548"/>
      <c r="AO189" s="548"/>
      <c r="AP189" s="548"/>
      <c r="AQ189" s="548"/>
      <c r="AR189" s="548"/>
      <c r="AS189" s="545"/>
      <c r="AT189" s="545"/>
      <c r="AU189" s="145"/>
      <c r="AV189" s="548"/>
      <c r="AW189" s="226"/>
      <c r="AX189" s="226"/>
      <c r="AY189" s="226"/>
      <c r="AZ189" s="226"/>
      <c r="BA189" s="226"/>
      <c r="BB189" s="226"/>
      <c r="BC189" s="226"/>
      <c r="BD189" s="23"/>
      <c r="BE189" s="226"/>
      <c r="BF189" s="226"/>
      <c r="BG189" s="226"/>
      <c r="BH189" s="226"/>
      <c r="BI189" s="23"/>
      <c r="BJ189" s="226"/>
      <c r="BK189" s="226"/>
      <c r="BL189" s="226"/>
      <c r="BM189" s="549"/>
      <c r="BN189" s="549"/>
      <c r="BO189" s="226"/>
      <c r="BP189" s="226"/>
      <c r="BQ189" s="550"/>
      <c r="BR189" s="226"/>
      <c r="BS189" s="226"/>
      <c r="BT189" s="226"/>
      <c r="BU189" s="551"/>
      <c r="BV189" s="551"/>
      <c r="BW189" s="226"/>
      <c r="BX189" s="551"/>
      <c r="BY189" s="226"/>
      <c r="BZ189" s="552"/>
      <c r="CA189" s="682"/>
      <c r="CB189" s="682"/>
      <c r="CC189" s="145"/>
      <c r="CD189" s="145"/>
      <c r="CE189" s="145"/>
      <c r="CF189" s="145"/>
      <c r="CG189" s="551"/>
      <c r="CH189" s="226"/>
      <c r="CI189" s="552"/>
      <c r="CJ189" s="545"/>
      <c r="CK189" s="545"/>
      <c r="CL189" s="145"/>
      <c r="CM189" s="145"/>
      <c r="CN189" s="145"/>
      <c r="CO189" s="145"/>
      <c r="CP189" s="551"/>
      <c r="CQ189" s="226"/>
      <c r="CR189" s="553"/>
      <c r="CS189" s="545"/>
      <c r="CT189" s="545"/>
      <c r="CU189" s="145"/>
      <c r="CV189" s="145"/>
      <c r="CW189" s="145"/>
      <c r="CX189" s="145"/>
    </row>
    <row r="190" spans="23:102" ht="15" customHeight="1">
      <c r="W190" s="682"/>
      <c r="X190" s="682"/>
      <c r="Y190" s="145"/>
      <c r="Z190" s="547"/>
      <c r="AA190" s="548"/>
      <c r="AB190" s="548"/>
      <c r="AC190" s="548"/>
      <c r="AD190" s="548"/>
      <c r="AE190" s="548"/>
      <c r="AF190" s="548"/>
      <c r="AG190" s="548"/>
      <c r="AH190" s="545"/>
      <c r="AI190" s="545"/>
      <c r="AJ190" s="145"/>
      <c r="AK190" s="547"/>
      <c r="AL190" s="548"/>
      <c r="AM190" s="548"/>
      <c r="AN190" s="548"/>
      <c r="AO190" s="548"/>
      <c r="AP190" s="548"/>
      <c r="AQ190" s="548"/>
      <c r="AR190" s="548"/>
      <c r="AS190" s="545"/>
      <c r="AT190" s="545"/>
      <c r="AU190" s="145"/>
      <c r="AV190" s="548"/>
      <c r="AW190" s="226"/>
      <c r="AX190" s="226"/>
      <c r="AY190" s="226"/>
      <c r="AZ190" s="226"/>
      <c r="BA190" s="226"/>
      <c r="BB190" s="226"/>
      <c r="BC190" s="226"/>
      <c r="BD190" s="23"/>
      <c r="BE190" s="226"/>
      <c r="BF190" s="226"/>
      <c r="BG190" s="226"/>
      <c r="BH190" s="226"/>
      <c r="BI190" s="23"/>
      <c r="BJ190" s="226"/>
      <c r="BK190" s="226"/>
      <c r="BL190" s="226"/>
      <c r="BM190" s="549"/>
      <c r="BN190" s="549"/>
      <c r="BO190" s="226"/>
      <c r="BP190" s="226"/>
      <c r="BQ190" s="550"/>
      <c r="BR190" s="226"/>
      <c r="BS190" s="226"/>
      <c r="BT190" s="226"/>
      <c r="BU190" s="551"/>
      <c r="BV190" s="551"/>
      <c r="BW190" s="226"/>
      <c r="BX190" s="551"/>
      <c r="BY190" s="226"/>
      <c r="BZ190" s="552"/>
      <c r="CA190" s="682"/>
      <c r="CB190" s="682"/>
      <c r="CC190" s="145"/>
      <c r="CD190" s="145"/>
      <c r="CE190" s="145"/>
      <c r="CF190" s="145"/>
      <c r="CG190" s="551"/>
      <c r="CH190" s="226"/>
      <c r="CI190" s="552"/>
      <c r="CJ190" s="545"/>
      <c r="CK190" s="545"/>
      <c r="CL190" s="145"/>
      <c r="CM190" s="145"/>
      <c r="CN190" s="145"/>
      <c r="CO190" s="145"/>
      <c r="CP190" s="551"/>
      <c r="CQ190" s="226"/>
      <c r="CR190" s="553"/>
      <c r="CS190" s="545"/>
      <c r="CT190" s="545"/>
      <c r="CU190" s="145"/>
      <c r="CV190" s="145"/>
      <c r="CW190" s="145"/>
      <c r="CX190" s="145"/>
    </row>
    <row r="191" spans="23:102" ht="15" customHeight="1">
      <c r="W191" s="683"/>
      <c r="X191" s="683"/>
      <c r="Y191" s="144"/>
      <c r="Z191" s="547"/>
      <c r="AA191" s="548"/>
      <c r="AB191" s="548"/>
      <c r="AC191" s="548"/>
      <c r="AD191" s="548"/>
      <c r="AE191" s="548"/>
      <c r="AF191" s="548"/>
      <c r="AG191" s="548"/>
      <c r="AH191" s="546"/>
      <c r="AI191" s="546"/>
      <c r="AJ191" s="144"/>
      <c r="AK191" s="547"/>
      <c r="AL191" s="548"/>
      <c r="AM191" s="548"/>
      <c r="AN191" s="548"/>
      <c r="AO191" s="548"/>
      <c r="AP191" s="548"/>
      <c r="AQ191" s="548"/>
      <c r="AR191" s="548"/>
      <c r="AS191" s="546"/>
      <c r="AT191" s="546"/>
      <c r="AU191" s="144"/>
      <c r="AV191" s="548"/>
      <c r="AW191" s="226"/>
      <c r="AX191" s="226"/>
      <c r="AY191" s="226"/>
      <c r="AZ191" s="226"/>
      <c r="BA191" s="226"/>
      <c r="BB191" s="226"/>
      <c r="BC191" s="226"/>
      <c r="BD191" s="23"/>
      <c r="BE191" s="226"/>
      <c r="BF191" s="226"/>
      <c r="BG191" s="226"/>
      <c r="BH191" s="226"/>
      <c r="BI191" s="23"/>
      <c r="BJ191" s="226"/>
      <c r="BK191" s="226"/>
      <c r="BL191" s="226"/>
      <c r="BM191" s="549"/>
      <c r="BN191" s="549"/>
      <c r="BO191" s="226"/>
      <c r="BP191" s="226"/>
      <c r="BQ191" s="550"/>
      <c r="BR191" s="226"/>
      <c r="BS191" s="226"/>
      <c r="BT191" s="226"/>
      <c r="BU191" s="551"/>
      <c r="BV191" s="551"/>
      <c r="BW191" s="226"/>
      <c r="BX191" s="551"/>
      <c r="BY191" s="226"/>
      <c r="BZ191" s="552"/>
      <c r="CA191" s="682"/>
      <c r="CB191" s="682"/>
      <c r="CC191" s="145"/>
      <c r="CD191" s="145"/>
      <c r="CE191" s="145"/>
      <c r="CF191" s="145"/>
      <c r="CG191" s="551"/>
      <c r="CH191" s="226"/>
      <c r="CI191" s="552"/>
      <c r="CJ191" s="546"/>
      <c r="CK191" s="546"/>
      <c r="CL191" s="144"/>
      <c r="CM191" s="144"/>
      <c r="CN191" s="144"/>
      <c r="CO191" s="144"/>
      <c r="CP191" s="551"/>
      <c r="CQ191" s="226"/>
      <c r="CR191" s="553"/>
      <c r="CS191" s="546"/>
      <c r="CT191" s="546"/>
      <c r="CU191" s="144"/>
      <c r="CV191" s="144"/>
      <c r="CW191" s="144"/>
      <c r="CX191" s="144"/>
    </row>
    <row r="192" spans="23:102" ht="15" customHeight="1">
      <c r="W192" s="682"/>
      <c r="X192" s="682"/>
      <c r="Y192" s="145"/>
      <c r="Z192" s="547"/>
      <c r="AA192" s="548"/>
      <c r="AB192" s="548"/>
      <c r="AC192" s="548"/>
      <c r="AD192" s="548"/>
      <c r="AE192" s="548"/>
      <c r="AF192" s="548"/>
      <c r="AG192" s="548"/>
      <c r="AH192" s="545"/>
      <c r="AI192" s="545"/>
      <c r="AJ192" s="145"/>
      <c r="AK192" s="547"/>
      <c r="AL192" s="548"/>
      <c r="AM192" s="548"/>
      <c r="AN192" s="548"/>
      <c r="AO192" s="548"/>
      <c r="AP192" s="548"/>
      <c r="AQ192" s="548"/>
      <c r="AR192" s="548"/>
      <c r="AS192" s="545"/>
      <c r="AT192" s="545"/>
      <c r="AU192" s="145"/>
      <c r="AV192" s="548"/>
      <c r="AW192" s="226"/>
      <c r="AX192" s="226"/>
      <c r="AY192" s="226"/>
      <c r="AZ192" s="226"/>
      <c r="BA192" s="226"/>
      <c r="BB192" s="226"/>
      <c r="BC192" s="226"/>
      <c r="BD192" s="23"/>
      <c r="BE192" s="226"/>
      <c r="BF192" s="226"/>
      <c r="BG192" s="226"/>
      <c r="BH192" s="226"/>
      <c r="BI192" s="23"/>
      <c r="BJ192" s="226"/>
      <c r="BK192" s="226"/>
      <c r="BL192" s="226"/>
      <c r="BM192" s="549"/>
      <c r="BN192" s="549"/>
      <c r="BO192" s="226"/>
      <c r="BP192" s="226"/>
      <c r="BQ192" s="550"/>
      <c r="BR192" s="226"/>
      <c r="BS192" s="226"/>
      <c r="BT192" s="226"/>
      <c r="BU192" s="551"/>
      <c r="BV192" s="551"/>
      <c r="BW192" s="226"/>
      <c r="BX192" s="551"/>
      <c r="BY192" s="226"/>
      <c r="BZ192" s="552"/>
      <c r="CA192" s="682"/>
      <c r="CB192" s="682"/>
      <c r="CC192" s="145"/>
      <c r="CD192" s="145"/>
      <c r="CE192" s="145"/>
      <c r="CF192" s="145"/>
      <c r="CG192" s="551"/>
      <c r="CH192" s="226"/>
      <c r="CI192" s="552"/>
      <c r="CJ192" s="545"/>
      <c r="CK192" s="545"/>
      <c r="CL192" s="145"/>
      <c r="CM192" s="145"/>
      <c r="CN192" s="145"/>
      <c r="CO192" s="145"/>
      <c r="CP192" s="551"/>
      <c r="CQ192" s="226"/>
      <c r="CR192" s="553"/>
      <c r="CS192" s="545"/>
      <c r="CT192" s="545"/>
      <c r="CU192" s="145"/>
      <c r="CV192" s="145"/>
      <c r="CW192" s="145"/>
      <c r="CX192" s="145"/>
    </row>
    <row r="193" spans="23:102" ht="15" customHeight="1">
      <c r="W193" s="682"/>
      <c r="X193" s="682"/>
      <c r="Y193" s="145"/>
      <c r="Z193" s="547"/>
      <c r="AA193" s="548"/>
      <c r="AB193" s="548"/>
      <c r="AC193" s="548"/>
      <c r="AD193" s="548"/>
      <c r="AE193" s="548"/>
      <c r="AF193" s="548"/>
      <c r="AG193" s="548"/>
      <c r="AH193" s="545"/>
      <c r="AI193" s="545"/>
      <c r="AJ193" s="145"/>
      <c r="AK193" s="547"/>
      <c r="AL193" s="548"/>
      <c r="AM193" s="548"/>
      <c r="AN193" s="548"/>
      <c r="AO193" s="548"/>
      <c r="AP193" s="548"/>
      <c r="AQ193" s="548"/>
      <c r="AR193" s="548"/>
      <c r="AS193" s="545"/>
      <c r="AT193" s="545"/>
      <c r="AU193" s="145"/>
      <c r="AV193" s="548"/>
      <c r="AW193" s="226"/>
      <c r="AX193" s="226"/>
      <c r="AY193" s="226"/>
      <c r="AZ193" s="226"/>
      <c r="BA193" s="226"/>
      <c r="BB193" s="226"/>
      <c r="BC193" s="226"/>
      <c r="BD193" s="23"/>
      <c r="BE193" s="226"/>
      <c r="BF193" s="226"/>
      <c r="BG193" s="226"/>
      <c r="BH193" s="226"/>
      <c r="BI193" s="23"/>
      <c r="BJ193" s="226"/>
      <c r="BK193" s="226"/>
      <c r="BL193" s="226"/>
      <c r="BM193" s="549"/>
      <c r="BN193" s="549"/>
      <c r="BO193" s="226"/>
      <c r="BP193" s="226"/>
      <c r="BQ193" s="550"/>
      <c r="BR193" s="226"/>
      <c r="BS193" s="226"/>
      <c r="BT193" s="226"/>
      <c r="BU193" s="551"/>
      <c r="BV193" s="551"/>
      <c r="BW193" s="226"/>
      <c r="BX193" s="551"/>
      <c r="BY193" s="226"/>
      <c r="BZ193" s="552"/>
      <c r="CA193" s="682"/>
      <c r="CB193" s="682"/>
      <c r="CC193" s="145"/>
      <c r="CD193" s="145"/>
      <c r="CE193" s="145"/>
      <c r="CF193" s="145"/>
      <c r="CG193" s="551"/>
      <c r="CH193" s="226"/>
      <c r="CI193" s="552"/>
      <c r="CJ193" s="545"/>
      <c r="CK193" s="545"/>
      <c r="CL193" s="145"/>
      <c r="CM193" s="145"/>
      <c r="CN193" s="145"/>
      <c r="CO193" s="145"/>
      <c r="CP193" s="551"/>
      <c r="CQ193" s="226"/>
      <c r="CR193" s="553"/>
      <c r="CS193" s="545"/>
      <c r="CT193" s="545"/>
      <c r="CU193" s="145"/>
      <c r="CV193" s="145"/>
      <c r="CW193" s="145"/>
      <c r="CX193" s="145"/>
    </row>
    <row r="194" spans="23:102" ht="15" customHeight="1">
      <c r="W194" s="682"/>
      <c r="X194" s="682"/>
      <c r="Y194" s="145"/>
      <c r="Z194" s="547"/>
      <c r="AA194" s="548"/>
      <c r="AB194" s="548"/>
      <c r="AC194" s="548"/>
      <c r="AD194" s="548"/>
      <c r="AE194" s="548"/>
      <c r="AF194" s="548"/>
      <c r="AG194" s="548"/>
      <c r="AH194" s="545"/>
      <c r="AI194" s="545"/>
      <c r="AJ194" s="145"/>
      <c r="AK194" s="547"/>
      <c r="AL194" s="548"/>
      <c r="AM194" s="548"/>
      <c r="AN194" s="548"/>
      <c r="AO194" s="548"/>
      <c r="AP194" s="548"/>
      <c r="AQ194" s="548"/>
      <c r="AR194" s="548"/>
      <c r="AS194" s="545"/>
      <c r="AT194" s="545"/>
      <c r="AU194" s="145"/>
      <c r="AV194" s="548"/>
      <c r="AW194" s="226"/>
      <c r="AX194" s="226"/>
      <c r="AY194" s="226"/>
      <c r="AZ194" s="226"/>
      <c r="BA194" s="226"/>
      <c r="BB194" s="226"/>
      <c r="BC194" s="226"/>
      <c r="BD194" s="23"/>
      <c r="BE194" s="226"/>
      <c r="BF194" s="226"/>
      <c r="BG194" s="226"/>
      <c r="BH194" s="226"/>
      <c r="BI194" s="23"/>
      <c r="BJ194" s="226"/>
      <c r="BK194" s="226"/>
      <c r="BL194" s="226"/>
      <c r="BM194" s="549"/>
      <c r="BN194" s="549"/>
      <c r="BO194" s="226"/>
      <c r="BP194" s="226"/>
      <c r="BQ194" s="550"/>
      <c r="BR194" s="226"/>
      <c r="BS194" s="226"/>
      <c r="BT194" s="226"/>
      <c r="BU194" s="551"/>
      <c r="BV194" s="551"/>
      <c r="BW194" s="226"/>
      <c r="BX194" s="551"/>
      <c r="BY194" s="226"/>
      <c r="BZ194" s="552"/>
      <c r="CA194" s="682"/>
      <c r="CB194" s="682"/>
      <c r="CC194" s="145"/>
      <c r="CD194" s="145"/>
      <c r="CE194" s="145"/>
      <c r="CF194" s="145"/>
      <c r="CG194" s="551"/>
      <c r="CH194" s="226"/>
      <c r="CI194" s="552"/>
      <c r="CJ194" s="545"/>
      <c r="CK194" s="545"/>
      <c r="CL194" s="145"/>
      <c r="CM194" s="145"/>
      <c r="CN194" s="145"/>
      <c r="CO194" s="145"/>
      <c r="CP194" s="551"/>
      <c r="CQ194" s="226"/>
      <c r="CR194" s="553"/>
      <c r="CS194" s="545"/>
      <c r="CT194" s="545"/>
      <c r="CU194" s="145"/>
      <c r="CV194" s="145"/>
      <c r="CW194" s="145"/>
      <c r="CX194" s="145"/>
    </row>
    <row r="195" spans="23:102" ht="15" customHeight="1">
      <c r="W195" s="682"/>
      <c r="X195" s="682"/>
      <c r="Y195" s="145"/>
      <c r="Z195" s="547"/>
      <c r="AA195" s="548"/>
      <c r="AB195" s="548"/>
      <c r="AC195" s="548"/>
      <c r="AD195" s="548"/>
      <c r="AE195" s="548"/>
      <c r="AF195" s="548"/>
      <c r="AG195" s="548"/>
      <c r="AH195" s="545"/>
      <c r="AI195" s="545"/>
      <c r="AJ195" s="145"/>
      <c r="AK195" s="547"/>
      <c r="AL195" s="548"/>
      <c r="AM195" s="548"/>
      <c r="AN195" s="548"/>
      <c r="AO195" s="548"/>
      <c r="AP195" s="548"/>
      <c r="AQ195" s="548"/>
      <c r="AR195" s="548"/>
      <c r="AS195" s="545"/>
      <c r="AT195" s="545"/>
      <c r="AU195" s="145"/>
      <c r="AV195" s="548"/>
      <c r="AW195" s="226"/>
      <c r="AX195" s="226"/>
      <c r="AY195" s="226"/>
      <c r="AZ195" s="226"/>
      <c r="BA195" s="226"/>
      <c r="BB195" s="226"/>
      <c r="BC195" s="226"/>
      <c r="BD195" s="23"/>
      <c r="BE195" s="226"/>
      <c r="BF195" s="226"/>
      <c r="BG195" s="226"/>
      <c r="BH195" s="226"/>
      <c r="BI195" s="23"/>
      <c r="BJ195" s="226"/>
      <c r="BK195" s="226"/>
      <c r="BL195" s="226"/>
      <c r="BM195" s="549"/>
      <c r="BN195" s="549"/>
      <c r="BO195" s="226"/>
      <c r="BP195" s="226"/>
      <c r="BQ195" s="550"/>
      <c r="BR195" s="226"/>
      <c r="BS195" s="226"/>
      <c r="BT195" s="226"/>
      <c r="BU195" s="551"/>
      <c r="BV195" s="551"/>
      <c r="BW195" s="226"/>
      <c r="BX195" s="551"/>
      <c r="BY195" s="226"/>
      <c r="BZ195" s="552"/>
      <c r="CA195" s="682"/>
      <c r="CB195" s="682"/>
      <c r="CC195" s="145"/>
      <c r="CD195" s="145"/>
      <c r="CE195" s="145"/>
      <c r="CF195" s="145"/>
      <c r="CG195" s="551"/>
      <c r="CH195" s="226"/>
      <c r="CI195" s="552"/>
      <c r="CJ195" s="545"/>
      <c r="CK195" s="545"/>
      <c r="CL195" s="145"/>
      <c r="CM195" s="145"/>
      <c r="CN195" s="145"/>
      <c r="CO195" s="145"/>
      <c r="CP195" s="551"/>
      <c r="CQ195" s="226"/>
      <c r="CR195" s="553"/>
      <c r="CS195" s="545"/>
      <c r="CT195" s="545"/>
      <c r="CU195" s="145"/>
      <c r="CV195" s="145"/>
      <c r="CW195" s="145"/>
      <c r="CX195" s="145"/>
    </row>
    <row r="196" spans="23:102" ht="15" customHeight="1">
      <c r="W196" s="682"/>
      <c r="X196" s="682"/>
      <c r="Y196" s="145"/>
      <c r="Z196" s="547"/>
      <c r="AA196" s="548"/>
      <c r="AB196" s="548"/>
      <c r="AC196" s="548"/>
      <c r="AD196" s="548"/>
      <c r="AE196" s="548"/>
      <c r="AF196" s="548"/>
      <c r="AG196" s="548"/>
      <c r="AH196" s="545"/>
      <c r="AI196" s="545"/>
      <c r="AJ196" s="145"/>
      <c r="AK196" s="547"/>
      <c r="AL196" s="548"/>
      <c r="AM196" s="548"/>
      <c r="AN196" s="548"/>
      <c r="AO196" s="548"/>
      <c r="AP196" s="548"/>
      <c r="AQ196" s="548"/>
      <c r="AR196" s="548"/>
      <c r="AS196" s="545"/>
      <c r="AT196" s="545"/>
      <c r="AU196" s="145"/>
      <c r="AV196" s="548"/>
      <c r="AW196" s="226"/>
      <c r="AX196" s="226"/>
      <c r="AY196" s="226"/>
      <c r="AZ196" s="226"/>
      <c r="BA196" s="226"/>
      <c r="BB196" s="226"/>
      <c r="BC196" s="226"/>
      <c r="BD196" s="23"/>
      <c r="BE196" s="226"/>
      <c r="BF196" s="226"/>
      <c r="BG196" s="226"/>
      <c r="BH196" s="226"/>
      <c r="BI196" s="23"/>
      <c r="BJ196" s="226"/>
      <c r="BK196" s="226"/>
      <c r="BL196" s="226"/>
      <c r="BM196" s="549"/>
      <c r="BN196" s="549"/>
      <c r="BO196" s="226"/>
      <c r="BP196" s="226"/>
      <c r="BQ196" s="550"/>
      <c r="BR196" s="226"/>
      <c r="BS196" s="226"/>
      <c r="BT196" s="226"/>
      <c r="BU196" s="551"/>
      <c r="BV196" s="551"/>
      <c r="BW196" s="226"/>
      <c r="BX196" s="551"/>
      <c r="BY196" s="226"/>
      <c r="BZ196" s="552"/>
      <c r="CA196" s="682"/>
      <c r="CB196" s="682"/>
      <c r="CC196" s="145"/>
      <c r="CD196" s="145"/>
      <c r="CE196" s="145"/>
      <c r="CF196" s="145"/>
      <c r="CG196" s="551"/>
      <c r="CH196" s="226"/>
      <c r="CI196" s="552"/>
      <c r="CJ196" s="545"/>
      <c r="CK196" s="545"/>
      <c r="CL196" s="145"/>
      <c r="CM196" s="145"/>
      <c r="CN196" s="145"/>
      <c r="CO196" s="145"/>
      <c r="CP196" s="551"/>
      <c r="CQ196" s="226"/>
      <c r="CR196" s="553"/>
      <c r="CS196" s="545"/>
      <c r="CT196" s="545"/>
      <c r="CU196" s="145"/>
      <c r="CV196" s="145"/>
      <c r="CW196" s="145"/>
      <c r="CX196" s="145"/>
    </row>
    <row r="197" spans="23:102" ht="15" customHeight="1">
      <c r="W197" s="683"/>
      <c r="X197" s="683"/>
      <c r="Y197" s="144"/>
      <c r="Z197" s="547"/>
      <c r="AA197" s="548"/>
      <c r="AB197" s="548"/>
      <c r="AC197" s="548"/>
      <c r="AD197" s="548"/>
      <c r="AE197" s="548"/>
      <c r="AF197" s="548"/>
      <c r="AG197" s="548"/>
      <c r="AH197" s="546"/>
      <c r="AI197" s="546"/>
      <c r="AJ197" s="144"/>
      <c r="AK197" s="547"/>
      <c r="AL197" s="548"/>
      <c r="AM197" s="548"/>
      <c r="AN197" s="548"/>
      <c r="AO197" s="548"/>
      <c r="AP197" s="548"/>
      <c r="AQ197" s="548"/>
      <c r="AR197" s="548"/>
      <c r="AS197" s="546"/>
      <c r="AT197" s="546"/>
      <c r="AU197" s="144"/>
      <c r="AV197" s="548"/>
      <c r="AW197" s="226"/>
      <c r="AX197" s="226"/>
      <c r="AY197" s="226"/>
      <c r="AZ197" s="226"/>
      <c r="BA197" s="226"/>
      <c r="BB197" s="226"/>
      <c r="BC197" s="226"/>
      <c r="BD197" s="23"/>
      <c r="BE197" s="226"/>
      <c r="BF197" s="226"/>
      <c r="BG197" s="226"/>
      <c r="BH197" s="226"/>
      <c r="BI197" s="23"/>
      <c r="BJ197" s="226"/>
      <c r="BK197" s="226"/>
      <c r="BL197" s="226"/>
      <c r="BM197" s="549"/>
      <c r="BN197" s="549"/>
      <c r="BO197" s="226"/>
      <c r="BP197" s="226"/>
      <c r="BQ197" s="550"/>
      <c r="BR197" s="226"/>
      <c r="BS197" s="226"/>
      <c r="BT197" s="226"/>
      <c r="BU197" s="551"/>
      <c r="BV197" s="551"/>
      <c r="BW197" s="226"/>
      <c r="BX197" s="551"/>
      <c r="BY197" s="226"/>
      <c r="BZ197" s="552"/>
      <c r="CA197" s="682"/>
      <c r="CB197" s="682"/>
      <c r="CC197" s="145"/>
      <c r="CD197" s="145"/>
      <c r="CE197" s="145"/>
      <c r="CF197" s="145"/>
      <c r="CG197" s="551"/>
      <c r="CH197" s="226"/>
      <c r="CI197" s="552"/>
      <c r="CJ197" s="546"/>
      <c r="CK197" s="546"/>
      <c r="CL197" s="144"/>
      <c r="CM197" s="144"/>
      <c r="CN197" s="144"/>
      <c r="CO197" s="144"/>
      <c r="CP197" s="551"/>
      <c r="CQ197" s="226"/>
      <c r="CR197" s="553"/>
      <c r="CS197" s="546"/>
      <c r="CT197" s="546"/>
      <c r="CU197" s="144"/>
      <c r="CV197" s="144"/>
      <c r="CW197" s="144"/>
      <c r="CX197" s="144"/>
    </row>
    <row r="198" spans="23:102" ht="15" customHeight="1">
      <c r="W198" s="682"/>
      <c r="X198" s="682"/>
      <c r="Y198" s="145"/>
      <c r="Z198" s="547"/>
      <c r="AA198" s="548"/>
      <c r="AB198" s="548"/>
      <c r="AC198" s="548"/>
      <c r="AD198" s="548"/>
      <c r="AE198" s="548"/>
      <c r="AF198" s="548"/>
      <c r="AG198" s="548"/>
      <c r="AH198" s="545"/>
      <c r="AI198" s="545"/>
      <c r="AJ198" s="145"/>
      <c r="AK198" s="547"/>
      <c r="AL198" s="548"/>
      <c r="AM198" s="548"/>
      <c r="AN198" s="548"/>
      <c r="AO198" s="548"/>
      <c r="AP198" s="548"/>
      <c r="AQ198" s="548"/>
      <c r="AR198" s="548"/>
      <c r="AS198" s="545"/>
      <c r="AT198" s="545"/>
      <c r="AU198" s="145"/>
      <c r="AV198" s="548"/>
      <c r="AW198" s="226"/>
      <c r="AX198" s="226"/>
      <c r="AY198" s="226"/>
      <c r="AZ198" s="226"/>
      <c r="BA198" s="226"/>
      <c r="BB198" s="226"/>
      <c r="BC198" s="226"/>
      <c r="BD198" s="23"/>
      <c r="BE198" s="226"/>
      <c r="BF198" s="226"/>
      <c r="BG198" s="226"/>
      <c r="BH198" s="226"/>
      <c r="BI198" s="23"/>
      <c r="BJ198" s="226"/>
      <c r="BK198" s="226"/>
      <c r="BL198" s="226"/>
      <c r="BM198" s="549"/>
      <c r="BN198" s="549"/>
      <c r="BO198" s="226"/>
      <c r="BP198" s="226"/>
      <c r="BQ198" s="550"/>
      <c r="BR198" s="226"/>
      <c r="BS198" s="226"/>
      <c r="BT198" s="226"/>
      <c r="BU198" s="551"/>
      <c r="BV198" s="551"/>
      <c r="BW198" s="226"/>
      <c r="BX198" s="551"/>
      <c r="BY198" s="226"/>
      <c r="BZ198" s="552"/>
      <c r="CA198" s="682"/>
      <c r="CB198" s="682"/>
      <c r="CC198" s="145"/>
      <c r="CD198" s="145"/>
      <c r="CE198" s="145"/>
      <c r="CF198" s="145"/>
      <c r="CG198" s="551"/>
      <c r="CH198" s="226"/>
      <c r="CI198" s="552"/>
      <c r="CJ198" s="545"/>
      <c r="CK198" s="545"/>
      <c r="CL198" s="145"/>
      <c r="CM198" s="145"/>
      <c r="CN198" s="145"/>
      <c r="CO198" s="145"/>
      <c r="CP198" s="551"/>
      <c r="CQ198" s="226"/>
      <c r="CR198" s="553"/>
      <c r="CS198" s="545"/>
      <c r="CT198" s="545"/>
      <c r="CU198" s="145"/>
      <c r="CV198" s="145"/>
      <c r="CW198" s="145"/>
      <c r="CX198" s="145"/>
    </row>
    <row r="199" spans="23:102" ht="15" customHeight="1">
      <c r="W199" s="682"/>
      <c r="X199" s="682"/>
      <c r="Y199" s="145"/>
      <c r="Z199" s="547"/>
      <c r="AA199" s="548"/>
      <c r="AB199" s="548"/>
      <c r="AC199" s="548"/>
      <c r="AD199" s="548"/>
      <c r="AE199" s="548"/>
      <c r="AF199" s="548"/>
      <c r="AG199" s="548"/>
      <c r="AH199" s="545"/>
      <c r="AI199" s="545"/>
      <c r="AJ199" s="145"/>
      <c r="AK199" s="547"/>
      <c r="AL199" s="548"/>
      <c r="AM199" s="548"/>
      <c r="AN199" s="548"/>
      <c r="AO199" s="548"/>
      <c r="AP199" s="548"/>
      <c r="AQ199" s="548"/>
      <c r="AR199" s="548"/>
      <c r="AS199" s="545"/>
      <c r="AT199" s="545"/>
      <c r="AU199" s="145"/>
      <c r="AV199" s="548"/>
      <c r="AW199" s="226"/>
      <c r="AX199" s="226"/>
      <c r="AY199" s="226"/>
      <c r="AZ199" s="226"/>
      <c r="BA199" s="226"/>
      <c r="BB199" s="226"/>
      <c r="BC199" s="226"/>
      <c r="BD199" s="23"/>
      <c r="BE199" s="226"/>
      <c r="BF199" s="226"/>
      <c r="BG199" s="226"/>
      <c r="BH199" s="226"/>
      <c r="BI199" s="23"/>
      <c r="BJ199" s="226"/>
      <c r="BK199" s="226"/>
      <c r="BL199" s="226"/>
      <c r="BM199" s="549"/>
      <c r="BN199" s="549"/>
      <c r="BO199" s="226"/>
      <c r="BP199" s="226"/>
      <c r="BQ199" s="550"/>
      <c r="BR199" s="226"/>
      <c r="BS199" s="226"/>
      <c r="BT199" s="226"/>
      <c r="BU199" s="551"/>
      <c r="BV199" s="551"/>
      <c r="BW199" s="226"/>
      <c r="BX199" s="551"/>
      <c r="BY199" s="226"/>
      <c r="BZ199" s="552"/>
      <c r="CA199" s="682"/>
      <c r="CB199" s="682"/>
      <c r="CC199" s="145"/>
      <c r="CD199" s="145"/>
      <c r="CE199" s="145"/>
      <c r="CF199" s="145"/>
      <c r="CG199" s="551"/>
      <c r="CH199" s="226"/>
      <c r="CI199" s="552"/>
      <c r="CJ199" s="545"/>
      <c r="CK199" s="545"/>
      <c r="CL199" s="145"/>
      <c r="CM199" s="145"/>
      <c r="CN199" s="145"/>
      <c r="CO199" s="145"/>
      <c r="CP199" s="551"/>
      <c r="CQ199" s="226"/>
      <c r="CR199" s="553"/>
      <c r="CS199" s="545"/>
      <c r="CT199" s="545"/>
      <c r="CU199" s="145"/>
      <c r="CV199" s="145"/>
      <c r="CW199" s="145"/>
      <c r="CX199" s="145"/>
    </row>
    <row r="200" spans="23:102" ht="15" customHeight="1">
      <c r="W200" s="682"/>
      <c r="X200" s="682"/>
      <c r="Y200" s="145"/>
      <c r="Z200" s="547"/>
      <c r="AA200" s="548"/>
      <c r="AB200" s="548"/>
      <c r="AC200" s="548"/>
      <c r="AD200" s="548"/>
      <c r="AE200" s="548"/>
      <c r="AF200" s="548"/>
      <c r="AG200" s="548"/>
      <c r="AH200" s="545"/>
      <c r="AI200" s="545"/>
      <c r="AJ200" s="145"/>
      <c r="AK200" s="547"/>
      <c r="AL200" s="548"/>
      <c r="AM200" s="548"/>
      <c r="AN200" s="548"/>
      <c r="AO200" s="548"/>
      <c r="AP200" s="548"/>
      <c r="AQ200" s="548"/>
      <c r="AR200" s="548"/>
      <c r="AS200" s="545"/>
      <c r="AT200" s="545"/>
      <c r="AU200" s="145"/>
      <c r="AV200" s="548"/>
      <c r="AW200" s="226"/>
      <c r="AX200" s="226"/>
      <c r="AY200" s="226"/>
      <c r="AZ200" s="226"/>
      <c r="BA200" s="226"/>
      <c r="BB200" s="226"/>
      <c r="BC200" s="226"/>
      <c r="BD200" s="23"/>
      <c r="BE200" s="226"/>
      <c r="BF200" s="226"/>
      <c r="BG200" s="226"/>
      <c r="BH200" s="226"/>
      <c r="BI200" s="23"/>
      <c r="BJ200" s="226"/>
      <c r="BK200" s="226"/>
      <c r="BL200" s="226"/>
      <c r="BM200" s="549"/>
      <c r="BN200" s="549"/>
      <c r="BO200" s="226"/>
      <c r="BP200" s="226"/>
      <c r="BQ200" s="550"/>
      <c r="BR200" s="226"/>
      <c r="BS200" s="226"/>
      <c r="BT200" s="226"/>
      <c r="BU200" s="551"/>
      <c r="BV200" s="551"/>
      <c r="BW200" s="226"/>
      <c r="BX200" s="551"/>
      <c r="BY200" s="226"/>
      <c r="BZ200" s="552"/>
      <c r="CA200" s="682"/>
      <c r="CB200" s="682"/>
      <c r="CC200" s="145"/>
      <c r="CD200" s="145"/>
      <c r="CE200" s="145"/>
      <c r="CF200" s="145"/>
      <c r="CG200" s="551"/>
      <c r="CH200" s="226"/>
      <c r="CI200" s="552"/>
      <c r="CJ200" s="545"/>
      <c r="CK200" s="545"/>
      <c r="CL200" s="145"/>
      <c r="CM200" s="145"/>
      <c r="CN200" s="145"/>
      <c r="CO200" s="145"/>
      <c r="CP200" s="551"/>
      <c r="CQ200" s="226"/>
      <c r="CR200" s="553"/>
      <c r="CS200" s="545"/>
      <c r="CT200" s="545"/>
      <c r="CU200" s="145"/>
      <c r="CV200" s="145"/>
      <c r="CW200" s="145"/>
      <c r="CX200" s="145"/>
    </row>
    <row r="201" spans="23:102" ht="15" customHeight="1">
      <c r="W201" s="682"/>
      <c r="X201" s="682"/>
      <c r="Y201" s="145"/>
      <c r="Z201" s="547"/>
      <c r="AA201" s="548"/>
      <c r="AB201" s="548"/>
      <c r="AC201" s="548"/>
      <c r="AD201" s="548"/>
      <c r="AE201" s="548"/>
      <c r="AF201" s="548"/>
      <c r="AG201" s="548"/>
      <c r="AH201" s="545"/>
      <c r="AI201" s="545"/>
      <c r="AJ201" s="145"/>
      <c r="AK201" s="547"/>
      <c r="AL201" s="548"/>
      <c r="AM201" s="548"/>
      <c r="AN201" s="548"/>
      <c r="AO201" s="548"/>
      <c r="AP201" s="548"/>
      <c r="AQ201" s="548"/>
      <c r="AR201" s="548"/>
      <c r="AS201" s="545"/>
      <c r="AT201" s="545"/>
      <c r="AU201" s="145"/>
      <c r="AV201" s="548"/>
      <c r="AW201" s="226"/>
      <c r="AX201" s="226"/>
      <c r="AY201" s="226"/>
      <c r="AZ201" s="226"/>
      <c r="BA201" s="226"/>
      <c r="BB201" s="226"/>
      <c r="BC201" s="226"/>
      <c r="BD201" s="23"/>
      <c r="BE201" s="226"/>
      <c r="BF201" s="226"/>
      <c r="BG201" s="226"/>
      <c r="BH201" s="226"/>
      <c r="BI201" s="23"/>
      <c r="BJ201" s="226"/>
      <c r="BK201" s="226"/>
      <c r="BL201" s="226"/>
      <c r="BM201" s="549"/>
      <c r="BN201" s="549"/>
      <c r="BO201" s="226"/>
      <c r="BP201" s="226"/>
      <c r="BQ201" s="550"/>
      <c r="BR201" s="226"/>
      <c r="BS201" s="226"/>
      <c r="BT201" s="226"/>
      <c r="BU201" s="551"/>
      <c r="BV201" s="551"/>
      <c r="BW201" s="226"/>
      <c r="BX201" s="551"/>
      <c r="BY201" s="226"/>
      <c r="BZ201" s="552"/>
      <c r="CA201" s="682"/>
      <c r="CB201" s="682"/>
      <c r="CC201" s="145"/>
      <c r="CD201" s="145"/>
      <c r="CE201" s="145"/>
      <c r="CF201" s="145"/>
      <c r="CG201" s="551"/>
      <c r="CH201" s="226"/>
      <c r="CI201" s="552"/>
      <c r="CJ201" s="545"/>
      <c r="CK201" s="545"/>
      <c r="CL201" s="145"/>
      <c r="CM201" s="145"/>
      <c r="CN201" s="145"/>
      <c r="CO201" s="145"/>
      <c r="CP201" s="551"/>
      <c r="CQ201" s="226"/>
      <c r="CR201" s="553"/>
      <c r="CS201" s="545"/>
      <c r="CT201" s="545"/>
      <c r="CU201" s="145"/>
      <c r="CV201" s="145"/>
      <c r="CW201" s="145"/>
      <c r="CX201" s="145"/>
    </row>
    <row r="202" spans="23:102" ht="15" customHeight="1">
      <c r="W202" s="682"/>
      <c r="X202" s="682"/>
      <c r="Y202" s="145"/>
      <c r="Z202" s="547"/>
      <c r="AA202" s="548"/>
      <c r="AB202" s="548"/>
      <c r="AC202" s="548"/>
      <c r="AD202" s="548"/>
      <c r="AE202" s="548"/>
      <c r="AF202" s="548"/>
      <c r="AG202" s="548"/>
      <c r="AH202" s="545"/>
      <c r="AI202" s="545"/>
      <c r="AJ202" s="145"/>
      <c r="AK202" s="547"/>
      <c r="AL202" s="548"/>
      <c r="AM202" s="548"/>
      <c r="AN202" s="548"/>
      <c r="AO202" s="548"/>
      <c r="AP202" s="548"/>
      <c r="AQ202" s="548"/>
      <c r="AR202" s="548"/>
      <c r="AS202" s="545"/>
      <c r="AT202" s="545"/>
      <c r="AU202" s="145"/>
      <c r="AV202" s="548"/>
      <c r="AW202" s="226"/>
      <c r="AX202" s="226"/>
      <c r="AY202" s="226"/>
      <c r="AZ202" s="226"/>
      <c r="BA202" s="226"/>
      <c r="BB202" s="226"/>
      <c r="BC202" s="226"/>
      <c r="BD202" s="23"/>
      <c r="BE202" s="226"/>
      <c r="BF202" s="226"/>
      <c r="BG202" s="226"/>
      <c r="BH202" s="226"/>
      <c r="BI202" s="23"/>
      <c r="BJ202" s="226"/>
      <c r="BK202" s="226"/>
      <c r="BL202" s="226"/>
      <c r="BM202" s="549"/>
      <c r="BN202" s="549"/>
      <c r="BO202" s="226"/>
      <c r="BP202" s="226"/>
      <c r="BQ202" s="550"/>
      <c r="BR202" s="226"/>
      <c r="BS202" s="226"/>
      <c r="BT202" s="226"/>
      <c r="BU202" s="551"/>
      <c r="BV202" s="551"/>
      <c r="BW202" s="226"/>
      <c r="BX202" s="551"/>
      <c r="BY202" s="226"/>
      <c r="BZ202" s="552"/>
      <c r="CA202" s="682"/>
      <c r="CB202" s="682"/>
      <c r="CC202" s="145"/>
      <c r="CD202" s="145"/>
      <c r="CE202" s="145"/>
      <c r="CF202" s="145"/>
      <c r="CG202" s="551"/>
      <c r="CH202" s="226"/>
      <c r="CI202" s="552"/>
      <c r="CJ202" s="545"/>
      <c r="CK202" s="545"/>
      <c r="CL202" s="145"/>
      <c r="CM202" s="145"/>
      <c r="CN202" s="145"/>
      <c r="CO202" s="145"/>
      <c r="CP202" s="551"/>
      <c r="CQ202" s="226"/>
      <c r="CR202" s="553"/>
      <c r="CS202" s="545"/>
      <c r="CT202" s="545"/>
      <c r="CU202" s="145"/>
      <c r="CV202" s="145"/>
      <c r="CW202" s="145"/>
      <c r="CX202" s="145"/>
    </row>
    <row r="203" spans="23:102" ht="15" customHeight="1">
      <c r="W203" s="683"/>
      <c r="X203" s="683"/>
      <c r="Y203" s="144"/>
      <c r="Z203" s="547"/>
      <c r="AA203" s="548"/>
      <c r="AB203" s="548"/>
      <c r="AC203" s="548"/>
      <c r="AD203" s="548"/>
      <c r="AE203" s="548"/>
      <c r="AF203" s="548"/>
      <c r="AG203" s="548"/>
      <c r="AH203" s="546"/>
      <c r="AI203" s="546"/>
      <c r="AJ203" s="144"/>
      <c r="AK203" s="547"/>
      <c r="AL203" s="548"/>
      <c r="AM203" s="548"/>
      <c r="AN203" s="548"/>
      <c r="AO203" s="548"/>
      <c r="AP203" s="548"/>
      <c r="AQ203" s="548"/>
      <c r="AR203" s="548"/>
      <c r="AS203" s="546"/>
      <c r="AT203" s="546"/>
      <c r="AU203" s="144"/>
      <c r="AV203" s="548"/>
      <c r="AW203" s="226"/>
      <c r="AX203" s="226"/>
      <c r="AY203" s="226"/>
      <c r="AZ203" s="226"/>
      <c r="BA203" s="226"/>
      <c r="BB203" s="226"/>
      <c r="BC203" s="226"/>
      <c r="BD203" s="23"/>
      <c r="BE203" s="226"/>
      <c r="BF203" s="226"/>
      <c r="BG203" s="226"/>
      <c r="BH203" s="226"/>
      <c r="BI203" s="23"/>
      <c r="BJ203" s="226"/>
      <c r="BK203" s="226"/>
      <c r="BL203" s="226"/>
      <c r="BM203" s="549"/>
      <c r="BN203" s="549"/>
      <c r="BO203" s="226"/>
      <c r="BP203" s="226"/>
      <c r="BQ203" s="550"/>
      <c r="BR203" s="226"/>
      <c r="BS203" s="226"/>
      <c r="BT203" s="226"/>
      <c r="BU203" s="551"/>
      <c r="BV203" s="551"/>
      <c r="BW203" s="226"/>
      <c r="BX203" s="551"/>
      <c r="BY203" s="226"/>
      <c r="BZ203" s="552"/>
      <c r="CA203" s="682"/>
      <c r="CB203" s="682"/>
      <c r="CC203" s="145"/>
      <c r="CD203" s="145"/>
      <c r="CE203" s="145"/>
      <c r="CF203" s="145"/>
      <c r="CG203" s="551"/>
      <c r="CH203" s="226"/>
      <c r="CI203" s="552"/>
      <c r="CJ203" s="546"/>
      <c r="CK203" s="546"/>
      <c r="CL203" s="144"/>
      <c r="CM203" s="144"/>
      <c r="CN203" s="144"/>
      <c r="CO203" s="144"/>
      <c r="CP203" s="551"/>
      <c r="CQ203" s="226"/>
      <c r="CR203" s="553"/>
      <c r="CS203" s="546"/>
      <c r="CT203" s="546"/>
      <c r="CU203" s="144"/>
      <c r="CV203" s="144"/>
      <c r="CW203" s="144"/>
      <c r="CX203" s="144"/>
    </row>
    <row r="204" spans="23:102" ht="15" customHeight="1">
      <c r="W204" s="682"/>
      <c r="X204" s="682"/>
      <c r="Y204" s="145"/>
      <c r="Z204" s="547"/>
      <c r="AA204" s="548"/>
      <c r="AB204" s="548"/>
      <c r="AC204" s="548"/>
      <c r="AD204" s="548"/>
      <c r="AE204" s="548"/>
      <c r="AF204" s="548"/>
      <c r="AG204" s="548"/>
      <c r="AH204" s="545"/>
      <c r="AI204" s="545"/>
      <c r="AJ204" s="145"/>
      <c r="AK204" s="547"/>
      <c r="AL204" s="548"/>
      <c r="AM204" s="548"/>
      <c r="AN204" s="548"/>
      <c r="AO204" s="548"/>
      <c r="AP204" s="548"/>
      <c r="AQ204" s="548"/>
      <c r="AR204" s="548"/>
      <c r="AS204" s="545"/>
      <c r="AT204" s="545"/>
      <c r="AU204" s="145"/>
      <c r="AV204" s="548"/>
      <c r="AW204" s="226"/>
      <c r="AX204" s="226"/>
      <c r="AY204" s="226"/>
      <c r="AZ204" s="226"/>
      <c r="BA204" s="226"/>
      <c r="BB204" s="226"/>
      <c r="BC204" s="226"/>
      <c r="BD204" s="23"/>
      <c r="BE204" s="226"/>
      <c r="BF204" s="226"/>
      <c r="BG204" s="226"/>
      <c r="BH204" s="226"/>
      <c r="BI204" s="23"/>
      <c r="BJ204" s="226"/>
      <c r="BK204" s="226"/>
      <c r="BL204" s="226"/>
      <c r="BM204" s="549"/>
      <c r="BN204" s="549"/>
      <c r="BO204" s="226"/>
      <c r="BP204" s="226"/>
      <c r="BQ204" s="550"/>
      <c r="BR204" s="226"/>
      <c r="BS204" s="226"/>
      <c r="BT204" s="226"/>
      <c r="BU204" s="551"/>
      <c r="BV204" s="551"/>
      <c r="BW204" s="226"/>
      <c r="BX204" s="551"/>
      <c r="BY204" s="226"/>
      <c r="BZ204" s="552"/>
      <c r="CA204" s="682"/>
      <c r="CB204" s="682"/>
      <c r="CC204" s="145"/>
      <c r="CD204" s="145"/>
      <c r="CE204" s="145"/>
      <c r="CF204" s="145"/>
      <c r="CG204" s="551"/>
      <c r="CH204" s="226"/>
      <c r="CI204" s="552"/>
      <c r="CJ204" s="545"/>
      <c r="CK204" s="545"/>
      <c r="CL204" s="145"/>
      <c r="CM204" s="145"/>
      <c r="CN204" s="145"/>
      <c r="CO204" s="145"/>
      <c r="CP204" s="551"/>
      <c r="CQ204" s="226"/>
      <c r="CR204" s="553"/>
      <c r="CS204" s="545"/>
      <c r="CT204" s="545"/>
      <c r="CU204" s="145"/>
      <c r="CV204" s="145"/>
      <c r="CW204" s="145"/>
      <c r="CX204" s="145"/>
    </row>
    <row r="205" spans="23:102" ht="15" customHeight="1">
      <c r="W205" s="682"/>
      <c r="X205" s="682"/>
      <c r="Y205" s="145"/>
      <c r="Z205" s="547"/>
      <c r="AA205" s="548"/>
      <c r="AB205" s="548"/>
      <c r="AC205" s="548"/>
      <c r="AD205" s="548"/>
      <c r="AE205" s="548"/>
      <c r="AF205" s="548"/>
      <c r="AG205" s="548"/>
      <c r="AH205" s="545"/>
      <c r="AI205" s="545"/>
      <c r="AJ205" s="145"/>
      <c r="AK205" s="547"/>
      <c r="AL205" s="548"/>
      <c r="AM205" s="548"/>
      <c r="AN205" s="548"/>
      <c r="AO205" s="548"/>
      <c r="AP205" s="548"/>
      <c r="AQ205" s="548"/>
      <c r="AR205" s="548"/>
      <c r="AS205" s="545"/>
      <c r="AT205" s="545"/>
      <c r="AU205" s="145"/>
      <c r="AV205" s="548"/>
      <c r="AW205" s="226"/>
      <c r="AX205" s="226"/>
      <c r="AY205" s="226"/>
      <c r="AZ205" s="226"/>
      <c r="BA205" s="226"/>
      <c r="BB205" s="226"/>
      <c r="BC205" s="226"/>
      <c r="BD205" s="23"/>
      <c r="BE205" s="226"/>
      <c r="BF205" s="226"/>
      <c r="BG205" s="226"/>
      <c r="BH205" s="226"/>
      <c r="BI205" s="23"/>
      <c r="BJ205" s="226"/>
      <c r="BK205" s="226"/>
      <c r="BL205" s="226"/>
      <c r="BM205" s="549"/>
      <c r="BN205" s="549"/>
      <c r="BO205" s="226"/>
      <c r="BP205" s="226"/>
      <c r="BQ205" s="550"/>
      <c r="BR205" s="226"/>
      <c r="BS205" s="226"/>
      <c r="BT205" s="226"/>
      <c r="BU205" s="551"/>
      <c r="BV205" s="551"/>
      <c r="BW205" s="226"/>
      <c r="BX205" s="551"/>
      <c r="BY205" s="226"/>
      <c r="BZ205" s="552"/>
      <c r="CA205" s="682"/>
      <c r="CB205" s="682"/>
      <c r="CC205" s="145"/>
      <c r="CD205" s="145"/>
      <c r="CE205" s="145"/>
      <c r="CF205" s="145"/>
      <c r="CG205" s="551"/>
      <c r="CH205" s="226"/>
      <c r="CI205" s="552"/>
      <c r="CJ205" s="545"/>
      <c r="CK205" s="545"/>
      <c r="CL205" s="145"/>
      <c r="CM205" s="145"/>
      <c r="CN205" s="145"/>
      <c r="CO205" s="145"/>
      <c r="CP205" s="551"/>
      <c r="CQ205" s="226"/>
      <c r="CR205" s="553"/>
      <c r="CS205" s="545"/>
      <c r="CT205" s="545"/>
      <c r="CU205" s="145"/>
      <c r="CV205" s="145"/>
      <c r="CW205" s="145"/>
      <c r="CX205" s="145"/>
    </row>
    <row r="206" spans="23:102" ht="15" customHeight="1">
      <c r="W206" s="682"/>
      <c r="X206" s="682"/>
      <c r="Y206" s="145"/>
      <c r="Z206" s="547"/>
      <c r="AA206" s="548"/>
      <c r="AB206" s="548"/>
      <c r="AC206" s="548"/>
      <c r="AD206" s="548"/>
      <c r="AE206" s="548"/>
      <c r="AF206" s="548"/>
      <c r="AG206" s="548"/>
      <c r="AH206" s="545"/>
      <c r="AI206" s="545"/>
      <c r="AJ206" s="145"/>
      <c r="AK206" s="547"/>
      <c r="AL206" s="548"/>
      <c r="AM206" s="548"/>
      <c r="AN206" s="548"/>
      <c r="AO206" s="548"/>
      <c r="AP206" s="548"/>
      <c r="AQ206" s="548"/>
      <c r="AR206" s="548"/>
      <c r="AS206" s="545"/>
      <c r="AT206" s="545"/>
      <c r="AU206" s="145"/>
      <c r="AV206" s="548"/>
      <c r="AW206" s="226"/>
      <c r="AX206" s="226"/>
      <c r="AY206" s="226"/>
      <c r="AZ206" s="226"/>
      <c r="BA206" s="226"/>
      <c r="BB206" s="226"/>
      <c r="BC206" s="226"/>
      <c r="BD206" s="23"/>
      <c r="BE206" s="226"/>
      <c r="BF206" s="226"/>
      <c r="BG206" s="226"/>
      <c r="BH206" s="226"/>
      <c r="BI206" s="23"/>
      <c r="BJ206" s="226"/>
      <c r="BK206" s="226"/>
      <c r="BL206" s="226"/>
      <c r="BM206" s="549"/>
      <c r="BN206" s="549"/>
      <c r="BO206" s="226"/>
      <c r="BP206" s="226"/>
      <c r="BQ206" s="550"/>
      <c r="BR206" s="226"/>
      <c r="BS206" s="226"/>
      <c r="BT206" s="226"/>
      <c r="BU206" s="551"/>
      <c r="BV206" s="551"/>
      <c r="BW206" s="226"/>
      <c r="BX206" s="551"/>
      <c r="BY206" s="226"/>
      <c r="BZ206" s="552"/>
      <c r="CA206" s="682"/>
      <c r="CB206" s="682"/>
      <c r="CC206" s="145"/>
      <c r="CD206" s="145"/>
      <c r="CE206" s="145"/>
      <c r="CF206" s="145"/>
      <c r="CG206" s="551"/>
      <c r="CH206" s="226"/>
      <c r="CI206" s="552"/>
      <c r="CJ206" s="545"/>
      <c r="CK206" s="545"/>
      <c r="CL206" s="145"/>
      <c r="CM206" s="145"/>
      <c r="CN206" s="145"/>
      <c r="CO206" s="145"/>
      <c r="CP206" s="551"/>
      <c r="CQ206" s="226"/>
      <c r="CR206" s="553"/>
      <c r="CS206" s="545"/>
      <c r="CT206" s="545"/>
      <c r="CU206" s="145"/>
      <c r="CV206" s="145"/>
      <c r="CW206" s="145"/>
      <c r="CX206" s="145"/>
    </row>
    <row r="207" spans="23:102" ht="15" customHeight="1">
      <c r="W207" s="682"/>
      <c r="X207" s="682"/>
      <c r="Y207" s="145"/>
      <c r="Z207" s="547"/>
      <c r="AA207" s="548"/>
      <c r="AB207" s="548"/>
      <c r="AC207" s="548"/>
      <c r="AD207" s="548"/>
      <c r="AE207" s="548"/>
      <c r="AF207" s="548"/>
      <c r="AG207" s="548"/>
      <c r="AH207" s="545"/>
      <c r="AI207" s="545"/>
      <c r="AJ207" s="145"/>
      <c r="AK207" s="547"/>
      <c r="AL207" s="548"/>
      <c r="AM207" s="548"/>
      <c r="AN207" s="548"/>
      <c r="AO207" s="548"/>
      <c r="AP207" s="548"/>
      <c r="AQ207" s="548"/>
      <c r="AR207" s="548"/>
      <c r="AS207" s="545"/>
      <c r="AT207" s="545"/>
      <c r="AU207" s="145"/>
      <c r="AV207" s="548"/>
      <c r="AW207" s="226"/>
      <c r="AX207" s="226"/>
      <c r="AY207" s="226"/>
      <c r="AZ207" s="226"/>
      <c r="BA207" s="226"/>
      <c r="BB207" s="226"/>
      <c r="BC207" s="226"/>
      <c r="BD207" s="23"/>
      <c r="BE207" s="226"/>
      <c r="BF207" s="226"/>
      <c r="BG207" s="226"/>
      <c r="BH207" s="226"/>
      <c r="BI207" s="23"/>
      <c r="BJ207" s="226"/>
      <c r="BK207" s="226"/>
      <c r="BL207" s="226"/>
      <c r="BM207" s="549"/>
      <c r="BN207" s="549"/>
      <c r="BO207" s="226"/>
      <c r="BP207" s="226"/>
      <c r="BQ207" s="550"/>
      <c r="BR207" s="226"/>
      <c r="BS207" s="226"/>
      <c r="BT207" s="226"/>
      <c r="BU207" s="551"/>
      <c r="BV207" s="551"/>
      <c r="BW207" s="226"/>
      <c r="BX207" s="551"/>
      <c r="BY207" s="226"/>
      <c r="BZ207" s="552"/>
      <c r="CA207" s="682"/>
      <c r="CB207" s="682"/>
      <c r="CC207" s="145"/>
      <c r="CD207" s="145"/>
      <c r="CE207" s="145"/>
      <c r="CF207" s="145"/>
      <c r="CG207" s="551"/>
      <c r="CH207" s="226"/>
      <c r="CI207" s="552"/>
      <c r="CJ207" s="545"/>
      <c r="CK207" s="545"/>
      <c r="CL207" s="145"/>
      <c r="CM207" s="145"/>
      <c r="CN207" s="145"/>
      <c r="CO207" s="145"/>
      <c r="CP207" s="551"/>
      <c r="CQ207" s="226"/>
      <c r="CR207" s="553"/>
      <c r="CS207" s="545"/>
      <c r="CT207" s="545"/>
      <c r="CU207" s="145"/>
      <c r="CV207" s="145"/>
      <c r="CW207" s="145"/>
      <c r="CX207" s="145"/>
    </row>
    <row r="208" spans="23:102" ht="15" customHeight="1">
      <c r="W208" s="682"/>
      <c r="X208" s="682"/>
      <c r="Y208" s="145"/>
      <c r="Z208" s="547"/>
      <c r="AA208" s="548"/>
      <c r="AB208" s="548"/>
      <c r="AC208" s="548"/>
      <c r="AD208" s="548"/>
      <c r="AE208" s="548"/>
      <c r="AF208" s="548"/>
      <c r="AG208" s="548"/>
      <c r="AH208" s="545"/>
      <c r="AI208" s="545"/>
      <c r="AJ208" s="145"/>
      <c r="AK208" s="547"/>
      <c r="AL208" s="548"/>
      <c r="AM208" s="548"/>
      <c r="AN208" s="548"/>
      <c r="AO208" s="548"/>
      <c r="AP208" s="548"/>
      <c r="AQ208" s="548"/>
      <c r="AR208" s="548"/>
      <c r="AS208" s="545"/>
      <c r="AT208" s="545"/>
      <c r="AU208" s="145"/>
      <c r="AV208" s="548"/>
      <c r="AW208" s="226"/>
      <c r="AX208" s="226"/>
      <c r="AY208" s="226"/>
      <c r="AZ208" s="226"/>
      <c r="BA208" s="226"/>
      <c r="BB208" s="226"/>
      <c r="BC208" s="226"/>
      <c r="BD208" s="23"/>
      <c r="BE208" s="226"/>
      <c r="BF208" s="226"/>
      <c r="BG208" s="226"/>
      <c r="BH208" s="226"/>
      <c r="BI208" s="23"/>
      <c r="BJ208" s="226"/>
      <c r="BK208" s="226"/>
      <c r="BL208" s="226"/>
      <c r="BM208" s="549"/>
      <c r="BN208" s="549"/>
      <c r="BO208" s="226"/>
      <c r="BP208" s="226"/>
      <c r="BQ208" s="550"/>
      <c r="BR208" s="226"/>
      <c r="BS208" s="226"/>
      <c r="BT208" s="226"/>
      <c r="BU208" s="551"/>
      <c r="BV208" s="551"/>
      <c r="BW208" s="226"/>
      <c r="BX208" s="551"/>
      <c r="BY208" s="226"/>
      <c r="BZ208" s="552"/>
      <c r="CA208" s="682"/>
      <c r="CB208" s="682"/>
      <c r="CC208" s="145"/>
      <c r="CD208" s="145"/>
      <c r="CE208" s="145"/>
      <c r="CF208" s="145"/>
      <c r="CG208" s="551"/>
      <c r="CH208" s="226"/>
      <c r="CI208" s="552"/>
      <c r="CJ208" s="545"/>
      <c r="CK208" s="545"/>
      <c r="CL208" s="145"/>
      <c r="CM208" s="145"/>
      <c r="CN208" s="145"/>
      <c r="CO208" s="145"/>
      <c r="CP208" s="551"/>
      <c r="CQ208" s="226"/>
      <c r="CR208" s="553"/>
      <c r="CS208" s="545"/>
      <c r="CT208" s="545"/>
      <c r="CU208" s="145"/>
      <c r="CV208" s="145"/>
      <c r="CW208" s="145"/>
      <c r="CX208" s="145"/>
    </row>
    <row r="209" spans="23:102" ht="15" customHeight="1">
      <c r="W209" s="683"/>
      <c r="X209" s="683"/>
      <c r="Y209" s="144"/>
      <c r="Z209" s="547"/>
      <c r="AA209" s="548"/>
      <c r="AB209" s="548"/>
      <c r="AC209" s="548"/>
      <c r="AD209" s="548"/>
      <c r="AE209" s="548"/>
      <c r="AF209" s="548"/>
      <c r="AG209" s="548"/>
      <c r="AH209" s="546"/>
      <c r="AI209" s="546"/>
      <c r="AJ209" s="144"/>
      <c r="AK209" s="547"/>
      <c r="AL209" s="548"/>
      <c r="AM209" s="548"/>
      <c r="AN209" s="548"/>
      <c r="AO209" s="548"/>
      <c r="AP209" s="548"/>
      <c r="AQ209" s="548"/>
      <c r="AR209" s="548"/>
      <c r="AS209" s="546"/>
      <c r="AT209" s="546"/>
      <c r="AU209" s="144"/>
      <c r="AV209" s="548"/>
      <c r="AW209" s="226"/>
      <c r="AX209" s="226"/>
      <c r="AY209" s="226"/>
      <c r="AZ209" s="226"/>
      <c r="BA209" s="226"/>
      <c r="BB209" s="226"/>
      <c r="BC209" s="226"/>
      <c r="BD209" s="23"/>
      <c r="BE209" s="226"/>
      <c r="BF209" s="226"/>
      <c r="BG209" s="226"/>
      <c r="BH209" s="226"/>
      <c r="BI209" s="23"/>
      <c r="BJ209" s="226"/>
      <c r="BK209" s="226"/>
      <c r="BL209" s="226"/>
      <c r="BM209" s="549"/>
      <c r="BN209" s="549"/>
      <c r="BO209" s="226"/>
      <c r="BP209" s="226"/>
      <c r="BQ209" s="550"/>
      <c r="BR209" s="226"/>
      <c r="BS209" s="226"/>
      <c r="BT209" s="226"/>
      <c r="BU209" s="551"/>
      <c r="BV209" s="551"/>
      <c r="BW209" s="226"/>
      <c r="BX209" s="551"/>
      <c r="BY209" s="226"/>
      <c r="BZ209" s="552"/>
      <c r="CA209" s="682"/>
      <c r="CB209" s="682"/>
      <c r="CC209" s="145"/>
      <c r="CD209" s="145"/>
      <c r="CE209" s="145"/>
      <c r="CF209" s="145"/>
      <c r="CG209" s="551"/>
      <c r="CH209" s="226"/>
      <c r="CI209" s="552"/>
      <c r="CJ209" s="546"/>
      <c r="CK209" s="546"/>
      <c r="CL209" s="144"/>
      <c r="CM209" s="144"/>
      <c r="CN209" s="144"/>
      <c r="CO209" s="144"/>
      <c r="CP209" s="551"/>
      <c r="CQ209" s="226"/>
      <c r="CR209" s="553"/>
      <c r="CS209" s="546"/>
      <c r="CT209" s="546"/>
      <c r="CU209" s="144"/>
      <c r="CV209" s="144"/>
      <c r="CW209" s="144"/>
      <c r="CX209" s="144"/>
    </row>
    <row r="210" spans="23:102" ht="15" customHeight="1">
      <c r="W210" s="682"/>
      <c r="X210" s="682"/>
      <c r="Y210" s="145"/>
      <c r="Z210" s="547"/>
      <c r="AA210" s="548"/>
      <c r="AB210" s="548"/>
      <c r="AC210" s="548"/>
      <c r="AD210" s="548"/>
      <c r="AE210" s="548"/>
      <c r="AF210" s="548"/>
      <c r="AG210" s="548"/>
      <c r="AH210" s="545"/>
      <c r="AI210" s="545"/>
      <c r="AJ210" s="145"/>
      <c r="AK210" s="547"/>
      <c r="AL210" s="548"/>
      <c r="AM210" s="548"/>
      <c r="AN210" s="548"/>
      <c r="AO210" s="548"/>
      <c r="AP210" s="548"/>
      <c r="AQ210" s="548"/>
      <c r="AR210" s="548"/>
      <c r="AS210" s="545"/>
      <c r="AT210" s="545"/>
      <c r="AU210" s="145"/>
      <c r="AV210" s="548"/>
      <c r="AW210" s="226"/>
      <c r="AX210" s="226"/>
      <c r="AY210" s="226"/>
      <c r="AZ210" s="226"/>
      <c r="BA210" s="226"/>
      <c r="BB210" s="226"/>
      <c r="BC210" s="226"/>
      <c r="BD210" s="23"/>
      <c r="BE210" s="226"/>
      <c r="BF210" s="226"/>
      <c r="BG210" s="226"/>
      <c r="BH210" s="226"/>
      <c r="BI210" s="23"/>
      <c r="BJ210" s="226"/>
      <c r="BK210" s="226"/>
      <c r="BL210" s="226"/>
      <c r="BM210" s="549"/>
      <c r="BN210" s="549"/>
      <c r="BO210" s="226"/>
      <c r="BP210" s="226"/>
      <c r="BQ210" s="550"/>
      <c r="BR210" s="226"/>
      <c r="BS210" s="226"/>
      <c r="BT210" s="226"/>
      <c r="BU210" s="551"/>
      <c r="BV210" s="551"/>
      <c r="BW210" s="226"/>
      <c r="BX210" s="551"/>
      <c r="BY210" s="226"/>
      <c r="BZ210" s="552"/>
      <c r="CA210" s="682"/>
      <c r="CB210" s="682"/>
      <c r="CC210" s="145"/>
      <c r="CD210" s="145"/>
      <c r="CE210" s="145"/>
      <c r="CF210" s="145"/>
      <c r="CG210" s="551"/>
      <c r="CH210" s="226"/>
      <c r="CI210" s="552"/>
      <c r="CJ210" s="545"/>
      <c r="CK210" s="545"/>
      <c r="CL210" s="145"/>
      <c r="CM210" s="145"/>
      <c r="CN210" s="145"/>
      <c r="CO210" s="145"/>
      <c r="CP210" s="551"/>
      <c r="CQ210" s="226"/>
      <c r="CR210" s="553"/>
      <c r="CS210" s="545"/>
      <c r="CT210" s="545"/>
      <c r="CU210" s="145"/>
      <c r="CV210" s="145"/>
      <c r="CW210" s="145"/>
      <c r="CX210" s="145"/>
    </row>
    <row r="211" spans="23:102" ht="15" customHeight="1">
      <c r="W211" s="682"/>
      <c r="X211" s="682"/>
      <c r="Y211" s="145"/>
      <c r="Z211" s="547"/>
      <c r="AA211" s="548"/>
      <c r="AB211" s="548"/>
      <c r="AC211" s="548"/>
      <c r="AD211" s="548"/>
      <c r="AE211" s="548"/>
      <c r="AF211" s="548"/>
      <c r="AG211" s="548"/>
      <c r="AH211" s="545"/>
      <c r="AI211" s="545"/>
      <c r="AJ211" s="145"/>
      <c r="AK211" s="547"/>
      <c r="AL211" s="548"/>
      <c r="AM211" s="548"/>
      <c r="AN211" s="548"/>
      <c r="AO211" s="548"/>
      <c r="AP211" s="548"/>
      <c r="AQ211" s="548"/>
      <c r="AR211" s="548"/>
      <c r="AS211" s="545"/>
      <c r="AT211" s="545"/>
      <c r="AU211" s="145"/>
      <c r="AV211" s="548"/>
      <c r="AW211" s="226"/>
      <c r="AX211" s="226"/>
      <c r="AY211" s="226"/>
      <c r="AZ211" s="226"/>
      <c r="BA211" s="226"/>
      <c r="BB211" s="226"/>
      <c r="BC211" s="226"/>
      <c r="BD211" s="23"/>
      <c r="BE211" s="226"/>
      <c r="BF211" s="226"/>
      <c r="BG211" s="226"/>
      <c r="BH211" s="226"/>
      <c r="BI211" s="23"/>
      <c r="BJ211" s="226"/>
      <c r="BK211" s="226"/>
      <c r="BL211" s="226"/>
      <c r="BM211" s="549"/>
      <c r="BN211" s="549"/>
      <c r="BO211" s="226"/>
      <c r="BP211" s="226"/>
      <c r="BQ211" s="550"/>
      <c r="BR211" s="226"/>
      <c r="BS211" s="226"/>
      <c r="BT211" s="226"/>
      <c r="BU211" s="551"/>
      <c r="BV211" s="551"/>
      <c r="BW211" s="226"/>
      <c r="BX211" s="551"/>
      <c r="BY211" s="226"/>
      <c r="BZ211" s="552"/>
      <c r="CA211" s="682"/>
      <c r="CB211" s="682"/>
      <c r="CC211" s="145"/>
      <c r="CD211" s="145"/>
      <c r="CE211" s="145"/>
      <c r="CF211" s="145"/>
      <c r="CG211" s="551"/>
      <c r="CH211" s="226"/>
      <c r="CI211" s="552"/>
      <c r="CJ211" s="545"/>
      <c r="CK211" s="545"/>
      <c r="CL211" s="145"/>
      <c r="CM211" s="145"/>
      <c r="CN211" s="145"/>
      <c r="CO211" s="145"/>
      <c r="CP211" s="551"/>
      <c r="CQ211" s="226"/>
      <c r="CR211" s="553"/>
      <c r="CS211" s="545"/>
      <c r="CT211" s="545"/>
      <c r="CU211" s="145"/>
      <c r="CV211" s="145"/>
      <c r="CW211" s="145"/>
      <c r="CX211" s="145"/>
    </row>
    <row r="212" spans="23:102" ht="15" customHeight="1">
      <c r="W212" s="682"/>
      <c r="X212" s="682"/>
      <c r="Y212" s="145"/>
      <c r="Z212" s="547"/>
      <c r="AA212" s="548"/>
      <c r="AB212" s="548"/>
      <c r="AC212" s="548"/>
      <c r="AD212" s="548"/>
      <c r="AE212" s="548"/>
      <c r="AF212" s="548"/>
      <c r="AG212" s="548"/>
      <c r="AH212" s="545"/>
      <c r="AI212" s="545"/>
      <c r="AJ212" s="145"/>
      <c r="AK212" s="547"/>
      <c r="AL212" s="548"/>
      <c r="AM212" s="548"/>
      <c r="AN212" s="548"/>
      <c r="AO212" s="548"/>
      <c r="AP212" s="548"/>
      <c r="AQ212" s="548"/>
      <c r="AR212" s="548"/>
      <c r="AS212" s="545"/>
      <c r="AT212" s="545"/>
      <c r="AU212" s="145"/>
      <c r="AV212" s="548"/>
      <c r="AW212" s="226"/>
      <c r="AX212" s="226"/>
      <c r="AY212" s="226"/>
      <c r="AZ212" s="226"/>
      <c r="BA212" s="226"/>
      <c r="BB212" s="226"/>
      <c r="BC212" s="226"/>
      <c r="BD212" s="23"/>
      <c r="BE212" s="226"/>
      <c r="BF212" s="226"/>
      <c r="BG212" s="226"/>
      <c r="BH212" s="226"/>
      <c r="BI212" s="23"/>
      <c r="BJ212" s="226"/>
      <c r="BK212" s="226"/>
      <c r="BL212" s="226"/>
      <c r="BM212" s="549"/>
      <c r="BN212" s="549"/>
      <c r="BO212" s="226"/>
      <c r="BP212" s="226"/>
      <c r="BQ212" s="550"/>
      <c r="BR212" s="226"/>
      <c r="BS212" s="226"/>
      <c r="BT212" s="226"/>
      <c r="BU212" s="551"/>
      <c r="BV212" s="551"/>
      <c r="BW212" s="226"/>
      <c r="BX212" s="551"/>
      <c r="BY212" s="226"/>
      <c r="BZ212" s="552"/>
      <c r="CA212" s="682"/>
      <c r="CB212" s="682"/>
      <c r="CC212" s="145"/>
      <c r="CD212" s="145"/>
      <c r="CE212" s="145"/>
      <c r="CF212" s="145"/>
      <c r="CG212" s="551"/>
      <c r="CH212" s="226"/>
      <c r="CI212" s="552"/>
      <c r="CJ212" s="545"/>
      <c r="CK212" s="545"/>
      <c r="CL212" s="145"/>
      <c r="CM212" s="145"/>
      <c r="CN212" s="145"/>
      <c r="CO212" s="145"/>
      <c r="CP212" s="551"/>
      <c r="CQ212" s="226"/>
      <c r="CR212" s="553"/>
      <c r="CS212" s="545"/>
      <c r="CT212" s="545"/>
      <c r="CU212" s="145"/>
      <c r="CV212" s="145"/>
      <c r="CW212" s="145"/>
      <c r="CX212" s="145"/>
    </row>
    <row r="213" spans="23:102" ht="15" customHeight="1">
      <c r="W213" s="682"/>
      <c r="X213" s="682"/>
      <c r="Y213" s="145"/>
      <c r="Z213" s="547"/>
      <c r="AA213" s="548"/>
      <c r="AB213" s="548"/>
      <c r="AC213" s="548"/>
      <c r="AD213" s="548"/>
      <c r="AE213" s="548"/>
      <c r="AF213" s="548"/>
      <c r="AG213" s="548"/>
      <c r="AH213" s="545"/>
      <c r="AI213" s="545"/>
      <c r="AJ213" s="145"/>
      <c r="AK213" s="547"/>
      <c r="AL213" s="548"/>
      <c r="AM213" s="548"/>
      <c r="AN213" s="548"/>
      <c r="AO213" s="548"/>
      <c r="AP213" s="548"/>
      <c r="AQ213" s="548"/>
      <c r="AR213" s="548"/>
      <c r="AS213" s="545"/>
      <c r="AT213" s="545"/>
      <c r="AU213" s="145"/>
      <c r="AV213" s="548"/>
      <c r="AW213" s="226"/>
      <c r="AX213" s="226"/>
      <c r="AY213" s="226"/>
      <c r="AZ213" s="226"/>
      <c r="BA213" s="226"/>
      <c r="BB213" s="226"/>
      <c r="BC213" s="226"/>
      <c r="BD213" s="23"/>
      <c r="BE213" s="226"/>
      <c r="BF213" s="226"/>
      <c r="BG213" s="226"/>
      <c r="BH213" s="226"/>
      <c r="BI213" s="23"/>
      <c r="BJ213" s="226"/>
      <c r="BK213" s="226"/>
      <c r="BL213" s="226"/>
      <c r="BM213" s="549"/>
      <c r="BN213" s="549"/>
      <c r="BO213" s="226"/>
      <c r="BP213" s="226"/>
      <c r="BQ213" s="550"/>
      <c r="BR213" s="226"/>
      <c r="BS213" s="226"/>
      <c r="BT213" s="226"/>
      <c r="BU213" s="551"/>
      <c r="BV213" s="551"/>
      <c r="BW213" s="226"/>
      <c r="BX213" s="551"/>
      <c r="BY213" s="226"/>
      <c r="BZ213" s="552"/>
      <c r="CA213" s="682"/>
      <c r="CB213" s="682"/>
      <c r="CC213" s="145"/>
      <c r="CD213" s="145"/>
      <c r="CE213" s="145"/>
      <c r="CF213" s="145"/>
      <c r="CG213" s="551"/>
      <c r="CH213" s="226"/>
      <c r="CI213" s="552"/>
      <c r="CJ213" s="545"/>
      <c r="CK213" s="545"/>
      <c r="CL213" s="145"/>
      <c r="CM213" s="145"/>
      <c r="CN213" s="145"/>
      <c r="CO213" s="145"/>
      <c r="CP213" s="551"/>
      <c r="CQ213" s="226"/>
      <c r="CR213" s="553"/>
      <c r="CS213" s="545"/>
      <c r="CT213" s="545"/>
      <c r="CU213" s="145"/>
      <c r="CV213" s="145"/>
      <c r="CW213" s="145"/>
      <c r="CX213" s="145"/>
    </row>
    <row r="214" spans="23:102" ht="15" customHeight="1">
      <c r="W214" s="682"/>
      <c r="X214" s="682"/>
      <c r="Y214" s="145"/>
      <c r="Z214" s="547"/>
      <c r="AA214" s="548"/>
      <c r="AB214" s="548"/>
      <c r="AC214" s="548"/>
      <c r="AD214" s="548"/>
      <c r="AE214" s="548"/>
      <c r="AF214" s="548"/>
      <c r="AG214" s="548"/>
      <c r="AH214" s="545"/>
      <c r="AI214" s="545"/>
      <c r="AJ214" s="145"/>
      <c r="AK214" s="547"/>
      <c r="AL214" s="548"/>
      <c r="AM214" s="548"/>
      <c r="AN214" s="548"/>
      <c r="AO214" s="548"/>
      <c r="AP214" s="548"/>
      <c r="AQ214" s="548"/>
      <c r="AR214" s="548"/>
      <c r="AS214" s="545"/>
      <c r="AT214" s="545"/>
      <c r="AU214" s="145"/>
      <c r="AV214" s="548"/>
      <c r="AW214" s="226"/>
      <c r="AX214" s="226"/>
      <c r="AY214" s="226"/>
      <c r="AZ214" s="226"/>
      <c r="BA214" s="226"/>
      <c r="BB214" s="226"/>
      <c r="BC214" s="226"/>
      <c r="BD214" s="23"/>
      <c r="BE214" s="226"/>
      <c r="BF214" s="226"/>
      <c r="BG214" s="226"/>
      <c r="BH214" s="226"/>
      <c r="BI214" s="23"/>
      <c r="BJ214" s="226"/>
      <c r="BK214" s="226"/>
      <c r="BL214" s="226"/>
      <c r="BM214" s="549"/>
      <c r="BN214" s="549"/>
      <c r="BO214" s="226"/>
      <c r="BP214" s="226"/>
      <c r="BQ214" s="550"/>
      <c r="BR214" s="226"/>
      <c r="BS214" s="226"/>
      <c r="BT214" s="226"/>
      <c r="BU214" s="551"/>
      <c r="BV214" s="551"/>
      <c r="BW214" s="226"/>
      <c r="BX214" s="551"/>
      <c r="BY214" s="226"/>
      <c r="BZ214" s="552"/>
      <c r="CA214" s="682"/>
      <c r="CB214" s="682"/>
      <c r="CC214" s="145"/>
      <c r="CD214" s="145"/>
      <c r="CE214" s="145"/>
      <c r="CF214" s="145"/>
      <c r="CG214" s="551"/>
      <c r="CH214" s="226"/>
      <c r="CI214" s="552"/>
      <c r="CJ214" s="545"/>
      <c r="CK214" s="545"/>
      <c r="CL214" s="145"/>
      <c r="CM214" s="145"/>
      <c r="CN214" s="145"/>
      <c r="CO214" s="145"/>
      <c r="CP214" s="551"/>
      <c r="CQ214" s="226"/>
      <c r="CR214" s="553"/>
      <c r="CS214" s="545"/>
      <c r="CT214" s="545"/>
      <c r="CU214" s="145"/>
      <c r="CV214" s="145"/>
      <c r="CW214" s="145"/>
      <c r="CX214" s="145"/>
    </row>
    <row r="215" spans="23:102" ht="15" customHeight="1">
      <c r="W215" s="683"/>
      <c r="X215" s="683"/>
      <c r="Y215" s="144"/>
      <c r="Z215" s="547"/>
      <c r="AA215" s="548"/>
      <c r="AB215" s="548"/>
      <c r="AC215" s="548"/>
      <c r="AD215" s="548"/>
      <c r="AE215" s="548"/>
      <c r="AF215" s="548"/>
      <c r="AG215" s="548"/>
      <c r="AH215" s="546"/>
      <c r="AI215" s="546"/>
      <c r="AJ215" s="144"/>
      <c r="AK215" s="547"/>
      <c r="AL215" s="548"/>
      <c r="AM215" s="548"/>
      <c r="AN215" s="548"/>
      <c r="AO215" s="548"/>
      <c r="AP215" s="548"/>
      <c r="AQ215" s="548"/>
      <c r="AR215" s="548"/>
      <c r="AS215" s="546"/>
      <c r="AT215" s="546"/>
      <c r="AU215" s="144"/>
      <c r="AV215" s="548"/>
      <c r="AW215" s="226"/>
      <c r="AX215" s="226"/>
      <c r="AY215" s="226"/>
      <c r="AZ215" s="226"/>
      <c r="BA215" s="226"/>
      <c r="BB215" s="226"/>
      <c r="BC215" s="226"/>
      <c r="BD215" s="23"/>
      <c r="BE215" s="226"/>
      <c r="BF215" s="226"/>
      <c r="BG215" s="226"/>
      <c r="BH215" s="226"/>
      <c r="BI215" s="23"/>
      <c r="BJ215" s="226"/>
      <c r="BK215" s="226"/>
      <c r="BL215" s="226"/>
      <c r="BM215" s="549"/>
      <c r="BN215" s="549"/>
      <c r="BO215" s="226"/>
      <c r="BP215" s="226"/>
      <c r="BQ215" s="550"/>
      <c r="BR215" s="226"/>
      <c r="BS215" s="226"/>
      <c r="BT215" s="226"/>
      <c r="BU215" s="551"/>
      <c r="BV215" s="551"/>
      <c r="BW215" s="226"/>
      <c r="BX215" s="551"/>
      <c r="BY215" s="226"/>
      <c r="BZ215" s="552"/>
      <c r="CA215" s="682"/>
      <c r="CB215" s="682"/>
      <c r="CC215" s="145"/>
      <c r="CD215" s="145"/>
      <c r="CE215" s="145"/>
      <c r="CF215" s="145"/>
      <c r="CG215" s="551"/>
      <c r="CH215" s="226"/>
      <c r="CI215" s="552"/>
      <c r="CJ215" s="546"/>
      <c r="CK215" s="546"/>
      <c r="CL215" s="144"/>
      <c r="CM215" s="144"/>
      <c r="CN215" s="144"/>
      <c r="CO215" s="144"/>
      <c r="CP215" s="551"/>
      <c r="CQ215" s="226"/>
      <c r="CR215" s="553"/>
      <c r="CS215" s="546"/>
      <c r="CT215" s="546"/>
      <c r="CU215" s="144"/>
      <c r="CV215" s="144"/>
      <c r="CW215" s="144"/>
      <c r="CX215" s="144"/>
    </row>
    <row r="216" spans="23:102" ht="15" customHeight="1">
      <c r="W216" s="682"/>
      <c r="X216" s="682"/>
      <c r="Y216" s="145"/>
      <c r="Z216" s="547"/>
      <c r="AA216" s="548"/>
      <c r="AB216" s="548"/>
      <c r="AC216" s="548"/>
      <c r="AD216" s="548"/>
      <c r="AE216" s="548"/>
      <c r="AF216" s="548"/>
      <c r="AG216" s="548"/>
      <c r="AH216" s="545"/>
      <c r="AI216" s="545"/>
      <c r="AJ216" s="145"/>
      <c r="AK216" s="547"/>
      <c r="AL216" s="548"/>
      <c r="AM216" s="548"/>
      <c r="AN216" s="548"/>
      <c r="AO216" s="548"/>
      <c r="AP216" s="548"/>
      <c r="AQ216" s="548"/>
      <c r="AR216" s="548"/>
      <c r="AS216" s="545"/>
      <c r="AT216" s="545"/>
      <c r="AU216" s="145"/>
      <c r="AV216" s="548"/>
      <c r="AW216" s="226"/>
      <c r="AX216" s="226"/>
      <c r="AY216" s="226"/>
      <c r="AZ216" s="226"/>
      <c r="BA216" s="226"/>
      <c r="BB216" s="226"/>
      <c r="BC216" s="226"/>
      <c r="BD216" s="23"/>
      <c r="BE216" s="226"/>
      <c r="BF216" s="226"/>
      <c r="BG216" s="226"/>
      <c r="BH216" s="226"/>
      <c r="BI216" s="23"/>
      <c r="BJ216" s="226"/>
      <c r="BK216" s="226"/>
      <c r="BL216" s="226"/>
      <c r="BM216" s="549"/>
      <c r="BN216" s="549"/>
      <c r="BO216" s="226"/>
      <c r="BP216" s="226"/>
      <c r="BQ216" s="550"/>
      <c r="BR216" s="226"/>
      <c r="BS216" s="226"/>
      <c r="BT216" s="226"/>
      <c r="BU216" s="551"/>
      <c r="BV216" s="551"/>
      <c r="BW216" s="226"/>
      <c r="BX216" s="551"/>
      <c r="BY216" s="226"/>
      <c r="BZ216" s="552"/>
      <c r="CA216" s="682"/>
      <c r="CB216" s="682"/>
      <c r="CC216" s="145"/>
      <c r="CD216" s="145"/>
      <c r="CE216" s="145"/>
      <c r="CF216" s="145"/>
      <c r="CG216" s="551"/>
      <c r="CH216" s="226"/>
      <c r="CI216" s="552"/>
      <c r="CJ216" s="545"/>
      <c r="CK216" s="545"/>
      <c r="CL216" s="145"/>
      <c r="CM216" s="145"/>
      <c r="CN216" s="145"/>
      <c r="CO216" s="145"/>
      <c r="CP216" s="551"/>
      <c r="CQ216" s="226"/>
      <c r="CR216" s="553"/>
      <c r="CS216" s="545"/>
      <c r="CT216" s="545"/>
      <c r="CU216" s="145"/>
      <c r="CV216" s="145"/>
      <c r="CW216" s="145"/>
      <c r="CX216" s="145"/>
    </row>
    <row r="217" spans="23:102" ht="15" customHeight="1">
      <c r="W217" s="682"/>
      <c r="X217" s="682"/>
      <c r="Y217" s="145"/>
      <c r="Z217" s="547"/>
      <c r="AA217" s="548"/>
      <c r="AB217" s="548"/>
      <c r="AC217" s="548"/>
      <c r="AD217" s="548"/>
      <c r="AE217" s="548"/>
      <c r="AF217" s="548"/>
      <c r="AG217" s="548"/>
      <c r="AH217" s="545"/>
      <c r="AI217" s="545"/>
      <c r="AJ217" s="145"/>
      <c r="AK217" s="547"/>
      <c r="AL217" s="548"/>
      <c r="AM217" s="548"/>
      <c r="AN217" s="548"/>
      <c r="AO217" s="548"/>
      <c r="AP217" s="548"/>
      <c r="AQ217" s="548"/>
      <c r="AR217" s="548"/>
      <c r="AS217" s="545"/>
      <c r="AT217" s="545"/>
      <c r="AU217" s="145"/>
      <c r="AV217" s="548"/>
      <c r="AW217" s="226"/>
      <c r="AX217" s="226"/>
      <c r="AY217" s="226"/>
      <c r="AZ217" s="226"/>
      <c r="BA217" s="226"/>
      <c r="BB217" s="226"/>
      <c r="BC217" s="226"/>
      <c r="BD217" s="23"/>
      <c r="BE217" s="226"/>
      <c r="BF217" s="226"/>
      <c r="BG217" s="226"/>
      <c r="BH217" s="226"/>
      <c r="BI217" s="23"/>
      <c r="BJ217" s="226"/>
      <c r="BK217" s="226"/>
      <c r="BL217" s="226"/>
      <c r="BM217" s="549"/>
      <c r="BN217" s="549"/>
      <c r="BO217" s="226"/>
      <c r="BP217" s="226"/>
      <c r="BQ217" s="550"/>
      <c r="BR217" s="226"/>
      <c r="BS217" s="226"/>
      <c r="BT217" s="226"/>
      <c r="BU217" s="551"/>
      <c r="BV217" s="551"/>
      <c r="BW217" s="226"/>
      <c r="BX217" s="551"/>
      <c r="BY217" s="226"/>
      <c r="BZ217" s="552"/>
      <c r="CA217" s="682"/>
      <c r="CB217" s="682"/>
      <c r="CC217" s="145"/>
      <c r="CD217" s="145"/>
      <c r="CE217" s="145"/>
      <c r="CF217" s="145"/>
      <c r="CG217" s="551"/>
      <c r="CH217" s="226"/>
      <c r="CI217" s="552"/>
      <c r="CJ217" s="545"/>
      <c r="CK217" s="545"/>
      <c r="CL217" s="145"/>
      <c r="CM217" s="145"/>
      <c r="CN217" s="145"/>
      <c r="CO217" s="145"/>
      <c r="CP217" s="551"/>
      <c r="CQ217" s="226"/>
      <c r="CR217" s="553"/>
      <c r="CS217" s="545"/>
      <c r="CT217" s="545"/>
      <c r="CU217" s="145"/>
      <c r="CV217" s="145"/>
      <c r="CW217" s="145"/>
      <c r="CX217" s="145"/>
    </row>
    <row r="218" spans="23:102" ht="15" customHeight="1">
      <c r="W218" s="682"/>
      <c r="X218" s="682"/>
      <c r="Y218" s="145"/>
      <c r="Z218" s="547"/>
      <c r="AA218" s="548"/>
      <c r="AB218" s="548"/>
      <c r="AC218" s="548"/>
      <c r="AD218" s="548"/>
      <c r="AE218" s="548"/>
      <c r="AF218" s="548"/>
      <c r="AG218" s="548"/>
      <c r="AH218" s="545"/>
      <c r="AI218" s="545"/>
      <c r="AJ218" s="145"/>
      <c r="AK218" s="547"/>
      <c r="AL218" s="548"/>
      <c r="AM218" s="548"/>
      <c r="AN218" s="548"/>
      <c r="AO218" s="548"/>
      <c r="AP218" s="548"/>
      <c r="AQ218" s="548"/>
      <c r="AR218" s="548"/>
      <c r="AS218" s="545"/>
      <c r="AT218" s="545"/>
      <c r="AU218" s="145"/>
      <c r="AV218" s="548"/>
      <c r="AW218" s="226"/>
      <c r="AX218" s="226"/>
      <c r="AY218" s="226"/>
      <c r="AZ218" s="226"/>
      <c r="BA218" s="226"/>
      <c r="BB218" s="226"/>
      <c r="BC218" s="226"/>
      <c r="BD218" s="23"/>
      <c r="BE218" s="226"/>
      <c r="BF218" s="226"/>
      <c r="BG218" s="226"/>
      <c r="BH218" s="226"/>
      <c r="BI218" s="23"/>
      <c r="BJ218" s="226"/>
      <c r="BK218" s="226"/>
      <c r="BL218" s="226"/>
      <c r="BM218" s="549"/>
      <c r="BN218" s="549"/>
      <c r="BO218" s="226"/>
      <c r="BP218" s="226"/>
      <c r="BQ218" s="550"/>
      <c r="BR218" s="226"/>
      <c r="BS218" s="226"/>
      <c r="BT218" s="226"/>
      <c r="BU218" s="551"/>
      <c r="BV218" s="551"/>
      <c r="BW218" s="226"/>
      <c r="BX218" s="551"/>
      <c r="BY218" s="226"/>
      <c r="BZ218" s="552"/>
      <c r="CA218" s="682"/>
      <c r="CB218" s="682"/>
      <c r="CC218" s="145"/>
      <c r="CD218" s="145"/>
      <c r="CE218" s="145"/>
      <c r="CF218" s="145"/>
      <c r="CG218" s="551"/>
      <c r="CH218" s="226"/>
      <c r="CI218" s="552"/>
      <c r="CJ218" s="545"/>
      <c r="CK218" s="545"/>
      <c r="CL218" s="145"/>
      <c r="CM218" s="145"/>
      <c r="CN218" s="145"/>
      <c r="CO218" s="145"/>
      <c r="CP218" s="551"/>
      <c r="CQ218" s="226"/>
      <c r="CR218" s="553"/>
      <c r="CS218" s="545"/>
      <c r="CT218" s="545"/>
      <c r="CU218" s="145"/>
      <c r="CV218" s="145"/>
      <c r="CW218" s="145"/>
      <c r="CX218" s="145"/>
    </row>
    <row r="219" spans="23:102" ht="15" customHeight="1">
      <c r="W219" s="682"/>
      <c r="X219" s="682"/>
      <c r="Y219" s="145"/>
      <c r="Z219" s="547"/>
      <c r="AA219" s="548"/>
      <c r="AB219" s="548"/>
      <c r="AC219" s="548"/>
      <c r="AD219" s="548"/>
      <c r="AE219" s="548"/>
      <c r="AF219" s="548"/>
      <c r="AG219" s="548"/>
      <c r="AH219" s="545"/>
      <c r="AI219" s="545"/>
      <c r="AJ219" s="145"/>
      <c r="AK219" s="547"/>
      <c r="AL219" s="548"/>
      <c r="AM219" s="548"/>
      <c r="AN219" s="548"/>
      <c r="AO219" s="548"/>
      <c r="AP219" s="548"/>
      <c r="AQ219" s="548"/>
      <c r="AR219" s="548"/>
      <c r="AS219" s="545"/>
      <c r="AT219" s="545"/>
      <c r="AU219" s="145"/>
      <c r="AV219" s="548"/>
      <c r="AW219" s="226"/>
      <c r="AX219" s="226"/>
      <c r="AY219" s="226"/>
      <c r="AZ219" s="226"/>
      <c r="BA219" s="226"/>
      <c r="BB219" s="226"/>
      <c r="BC219" s="226"/>
      <c r="BD219" s="23"/>
      <c r="BE219" s="226"/>
      <c r="BF219" s="226"/>
      <c r="BG219" s="226"/>
      <c r="BH219" s="226"/>
      <c r="BI219" s="23"/>
      <c r="BJ219" s="226"/>
      <c r="BK219" s="226"/>
      <c r="BL219" s="226"/>
      <c r="BM219" s="549"/>
      <c r="BN219" s="549"/>
      <c r="BO219" s="226"/>
      <c r="BP219" s="226"/>
      <c r="BQ219" s="550"/>
      <c r="BR219" s="226"/>
      <c r="BS219" s="226"/>
      <c r="BT219" s="226"/>
      <c r="BU219" s="551"/>
      <c r="BV219" s="551"/>
      <c r="BW219" s="226"/>
      <c r="BX219" s="551"/>
      <c r="BY219" s="226"/>
      <c r="BZ219" s="552"/>
      <c r="CA219" s="682"/>
      <c r="CB219" s="682"/>
      <c r="CC219" s="145"/>
      <c r="CD219" s="145"/>
      <c r="CE219" s="145"/>
      <c r="CF219" s="145"/>
      <c r="CG219" s="551"/>
      <c r="CH219" s="226"/>
      <c r="CI219" s="552"/>
      <c r="CJ219" s="545"/>
      <c r="CK219" s="545"/>
      <c r="CL219" s="145"/>
      <c r="CM219" s="145"/>
      <c r="CN219" s="145"/>
      <c r="CO219" s="145"/>
      <c r="CP219" s="551"/>
      <c r="CQ219" s="226"/>
      <c r="CR219" s="553"/>
      <c r="CS219" s="545"/>
      <c r="CT219" s="545"/>
      <c r="CU219" s="145"/>
      <c r="CV219" s="145"/>
      <c r="CW219" s="145"/>
      <c r="CX219" s="145"/>
    </row>
    <row r="220" spans="23:102" ht="15" customHeight="1">
      <c r="W220" s="682"/>
      <c r="X220" s="682"/>
      <c r="Y220" s="145"/>
      <c r="Z220" s="547"/>
      <c r="AA220" s="548"/>
      <c r="AB220" s="548"/>
      <c r="AC220" s="548"/>
      <c r="AD220" s="548"/>
      <c r="AE220" s="548"/>
      <c r="AF220" s="548"/>
      <c r="AG220" s="548"/>
      <c r="AH220" s="545"/>
      <c r="AI220" s="545"/>
      <c r="AJ220" s="145"/>
      <c r="AK220" s="547"/>
      <c r="AL220" s="548"/>
      <c r="AM220" s="548"/>
      <c r="AN220" s="548"/>
      <c r="AO220" s="548"/>
      <c r="AP220" s="548"/>
      <c r="AQ220" s="548"/>
      <c r="AR220" s="548"/>
      <c r="AS220" s="545"/>
      <c r="AT220" s="545"/>
      <c r="AU220" s="145"/>
      <c r="AV220" s="548"/>
      <c r="AW220" s="226"/>
      <c r="AX220" s="226"/>
      <c r="AY220" s="226"/>
      <c r="AZ220" s="226"/>
      <c r="BA220" s="226"/>
      <c r="BB220" s="226"/>
      <c r="BC220" s="226"/>
      <c r="BD220" s="23"/>
      <c r="BE220" s="226"/>
      <c r="BF220" s="226"/>
      <c r="BG220" s="226"/>
      <c r="BH220" s="226"/>
      <c r="BI220" s="23"/>
      <c r="BJ220" s="226"/>
      <c r="BK220" s="226"/>
      <c r="BL220" s="226"/>
      <c r="BM220" s="549"/>
      <c r="BN220" s="549"/>
      <c r="BO220" s="226"/>
      <c r="BP220" s="226"/>
      <c r="BQ220" s="550"/>
      <c r="BR220" s="226"/>
      <c r="BS220" s="226"/>
      <c r="BT220" s="226"/>
      <c r="BU220" s="551"/>
      <c r="BV220" s="551"/>
      <c r="BW220" s="226"/>
      <c r="BX220" s="551"/>
      <c r="BY220" s="226"/>
      <c r="BZ220" s="552"/>
      <c r="CA220" s="682"/>
      <c r="CB220" s="682"/>
      <c r="CC220" s="145"/>
      <c r="CD220" s="145"/>
      <c r="CE220" s="145"/>
      <c r="CF220" s="145"/>
      <c r="CG220" s="551"/>
      <c r="CH220" s="226"/>
      <c r="CI220" s="552"/>
      <c r="CJ220" s="545"/>
      <c r="CK220" s="545"/>
      <c r="CL220" s="145"/>
      <c r="CM220" s="145"/>
      <c r="CN220" s="145"/>
      <c r="CO220" s="145"/>
      <c r="CP220" s="551"/>
      <c r="CQ220" s="226"/>
      <c r="CR220" s="553"/>
      <c r="CS220" s="545"/>
      <c r="CT220" s="545"/>
      <c r="CU220" s="145"/>
      <c r="CV220" s="145"/>
      <c r="CW220" s="145"/>
      <c r="CX220" s="145"/>
    </row>
    <row r="221" spans="23:102" ht="15" customHeight="1">
      <c r="W221" s="683"/>
      <c r="X221" s="683"/>
      <c r="Y221" s="144"/>
      <c r="Z221" s="547"/>
      <c r="AA221" s="548"/>
      <c r="AB221" s="548"/>
      <c r="AC221" s="548"/>
      <c r="AD221" s="548"/>
      <c r="AE221" s="548"/>
      <c r="AF221" s="548"/>
      <c r="AG221" s="548"/>
      <c r="AH221" s="546"/>
      <c r="AI221" s="546"/>
      <c r="AJ221" s="144"/>
      <c r="AK221" s="547"/>
      <c r="AL221" s="548"/>
      <c r="AM221" s="548"/>
      <c r="AN221" s="548"/>
      <c r="AO221" s="548"/>
      <c r="AP221" s="548"/>
      <c r="AQ221" s="548"/>
      <c r="AR221" s="548"/>
      <c r="AS221" s="546"/>
      <c r="AT221" s="546"/>
      <c r="AU221" s="144"/>
      <c r="AV221" s="548"/>
      <c r="AW221" s="226"/>
      <c r="AX221" s="226"/>
      <c r="AY221" s="226"/>
      <c r="AZ221" s="226"/>
      <c r="BA221" s="226"/>
      <c r="BB221" s="226"/>
      <c r="BC221" s="226"/>
      <c r="BD221" s="23"/>
      <c r="BE221" s="226"/>
      <c r="BF221" s="226"/>
      <c r="BG221" s="226"/>
      <c r="BH221" s="226"/>
      <c r="BI221" s="23"/>
      <c r="BJ221" s="226"/>
      <c r="BK221" s="226"/>
      <c r="BL221" s="226"/>
      <c r="BM221" s="549"/>
      <c r="BN221" s="549"/>
      <c r="BO221" s="226"/>
      <c r="BP221" s="226"/>
      <c r="BQ221" s="550"/>
      <c r="BR221" s="226"/>
      <c r="BS221" s="226"/>
      <c r="BT221" s="226"/>
      <c r="BU221" s="551"/>
      <c r="BV221" s="551"/>
      <c r="BW221" s="226"/>
      <c r="BX221" s="551"/>
      <c r="BY221" s="226"/>
      <c r="BZ221" s="552"/>
      <c r="CA221" s="682"/>
      <c r="CB221" s="682"/>
      <c r="CC221" s="145"/>
      <c r="CD221" s="145"/>
      <c r="CE221" s="145"/>
      <c r="CF221" s="145"/>
      <c r="CG221" s="551"/>
      <c r="CH221" s="226"/>
      <c r="CI221" s="552"/>
      <c r="CJ221" s="546"/>
      <c r="CK221" s="546"/>
      <c r="CL221" s="144"/>
      <c r="CM221" s="144"/>
      <c r="CN221" s="144"/>
      <c r="CO221" s="144"/>
      <c r="CP221" s="551"/>
      <c r="CQ221" s="226"/>
      <c r="CR221" s="553"/>
      <c r="CS221" s="546"/>
      <c r="CT221" s="546"/>
      <c r="CU221" s="144"/>
      <c r="CV221" s="144"/>
      <c r="CW221" s="144"/>
      <c r="CX221" s="144"/>
    </row>
    <row r="222" spans="23:102" ht="15" customHeight="1">
      <c r="W222" s="682"/>
      <c r="X222" s="682"/>
      <c r="Y222" s="145"/>
      <c r="Z222" s="547"/>
      <c r="AA222" s="548"/>
      <c r="AB222" s="548"/>
      <c r="AC222" s="548"/>
      <c r="AD222" s="548"/>
      <c r="AE222" s="548"/>
      <c r="AF222" s="548"/>
      <c r="AG222" s="548"/>
      <c r="AH222" s="545"/>
      <c r="AI222" s="545"/>
      <c r="AJ222" s="145"/>
      <c r="AK222" s="547"/>
      <c r="AL222" s="548"/>
      <c r="AM222" s="548"/>
      <c r="AN222" s="548"/>
      <c r="AO222" s="548"/>
      <c r="AP222" s="548"/>
      <c r="AQ222" s="548"/>
      <c r="AR222" s="548"/>
      <c r="AS222" s="545"/>
      <c r="AT222" s="545"/>
      <c r="AU222" s="145"/>
      <c r="AV222" s="548"/>
      <c r="AW222" s="226"/>
      <c r="AX222" s="226"/>
      <c r="AY222" s="226"/>
      <c r="AZ222" s="226"/>
      <c r="BA222" s="226"/>
      <c r="BB222" s="226"/>
      <c r="BC222" s="226"/>
      <c r="BD222" s="23"/>
      <c r="BE222" s="226"/>
      <c r="BF222" s="226"/>
      <c r="BG222" s="226"/>
      <c r="BH222" s="226"/>
      <c r="BI222" s="23"/>
      <c r="BJ222" s="226"/>
      <c r="BK222" s="226"/>
      <c r="BL222" s="226"/>
      <c r="BM222" s="549"/>
      <c r="BN222" s="549"/>
      <c r="BO222" s="226"/>
      <c r="BP222" s="226"/>
      <c r="BQ222" s="550"/>
      <c r="BR222" s="226"/>
      <c r="BS222" s="226"/>
      <c r="BT222" s="226"/>
      <c r="BU222" s="551"/>
      <c r="BV222" s="551"/>
      <c r="BW222" s="226"/>
      <c r="BX222" s="551"/>
      <c r="BY222" s="226"/>
      <c r="BZ222" s="552"/>
      <c r="CA222" s="682"/>
      <c r="CB222" s="682"/>
      <c r="CC222" s="145"/>
      <c r="CD222" s="145"/>
      <c r="CE222" s="145"/>
      <c r="CF222" s="145"/>
      <c r="CG222" s="551"/>
      <c r="CH222" s="226"/>
      <c r="CI222" s="552"/>
      <c r="CJ222" s="545"/>
      <c r="CK222" s="545"/>
      <c r="CL222" s="145"/>
      <c r="CM222" s="145"/>
      <c r="CN222" s="145"/>
      <c r="CO222" s="145"/>
      <c r="CP222" s="551"/>
      <c r="CQ222" s="226"/>
      <c r="CR222" s="553"/>
      <c r="CS222" s="545"/>
      <c r="CT222" s="545"/>
      <c r="CU222" s="145"/>
      <c r="CV222" s="145"/>
      <c r="CW222" s="145"/>
      <c r="CX222" s="145"/>
    </row>
    <row r="223" spans="23:102" ht="15" customHeight="1">
      <c r="W223" s="682"/>
      <c r="X223" s="682"/>
      <c r="Y223" s="145"/>
      <c r="Z223" s="547"/>
      <c r="AA223" s="548"/>
      <c r="AB223" s="548"/>
      <c r="AC223" s="548"/>
      <c r="AD223" s="548"/>
      <c r="AE223" s="548"/>
      <c r="AF223" s="548"/>
      <c r="AG223" s="548"/>
      <c r="AH223" s="545"/>
      <c r="AI223" s="545"/>
      <c r="AJ223" s="145"/>
      <c r="AK223" s="547"/>
      <c r="AL223" s="548"/>
      <c r="AM223" s="548"/>
      <c r="AN223" s="548"/>
      <c r="AO223" s="548"/>
      <c r="AP223" s="548"/>
      <c r="AQ223" s="548"/>
      <c r="AR223" s="548"/>
      <c r="AS223" s="545"/>
      <c r="AT223" s="545"/>
      <c r="AU223" s="145"/>
      <c r="AV223" s="548"/>
      <c r="AW223" s="226"/>
      <c r="AX223" s="226"/>
      <c r="AY223" s="226"/>
      <c r="AZ223" s="226"/>
      <c r="BA223" s="226"/>
      <c r="BB223" s="226"/>
      <c r="BC223" s="226"/>
      <c r="BD223" s="23"/>
      <c r="BE223" s="226"/>
      <c r="BF223" s="226"/>
      <c r="BG223" s="226"/>
      <c r="BH223" s="226"/>
      <c r="BI223" s="23"/>
      <c r="BJ223" s="226"/>
      <c r="BK223" s="226"/>
      <c r="BL223" s="226"/>
      <c r="BM223" s="549"/>
      <c r="BN223" s="549"/>
      <c r="BO223" s="226"/>
      <c r="BP223" s="226"/>
      <c r="BQ223" s="550"/>
      <c r="BR223" s="226"/>
      <c r="BS223" s="226"/>
      <c r="BT223" s="226"/>
      <c r="BU223" s="551"/>
      <c r="BV223" s="551"/>
      <c r="BW223" s="226"/>
      <c r="BX223" s="551"/>
      <c r="BY223" s="226"/>
      <c r="BZ223" s="552"/>
      <c r="CA223" s="682"/>
      <c r="CB223" s="682"/>
      <c r="CC223" s="145"/>
      <c r="CD223" s="145"/>
      <c r="CE223" s="145"/>
      <c r="CF223" s="145"/>
      <c r="CG223" s="551"/>
      <c r="CH223" s="226"/>
      <c r="CI223" s="552"/>
      <c r="CJ223" s="545"/>
      <c r="CK223" s="545"/>
      <c r="CL223" s="145"/>
      <c r="CM223" s="145"/>
      <c r="CN223" s="145"/>
      <c r="CO223" s="145"/>
      <c r="CP223" s="551"/>
      <c r="CQ223" s="226"/>
      <c r="CR223" s="553"/>
      <c r="CS223" s="545"/>
      <c r="CT223" s="545"/>
      <c r="CU223" s="145"/>
      <c r="CV223" s="145"/>
      <c r="CW223" s="145"/>
      <c r="CX223" s="145"/>
    </row>
    <row r="224" spans="23:102" ht="15" customHeight="1">
      <c r="W224" s="682"/>
      <c r="X224" s="682"/>
      <c r="Y224" s="145"/>
      <c r="Z224" s="547"/>
      <c r="AA224" s="548"/>
      <c r="AB224" s="548"/>
      <c r="AC224" s="548"/>
      <c r="AD224" s="548"/>
      <c r="AE224" s="548"/>
      <c r="AF224" s="548"/>
      <c r="AG224" s="548"/>
      <c r="AH224" s="545"/>
      <c r="AI224" s="545"/>
      <c r="AJ224" s="145"/>
      <c r="AK224" s="547"/>
      <c r="AL224" s="548"/>
      <c r="AM224" s="548"/>
      <c r="AN224" s="548"/>
      <c r="AO224" s="548"/>
      <c r="AP224" s="548"/>
      <c r="AQ224" s="548"/>
      <c r="AR224" s="548"/>
      <c r="AS224" s="545"/>
      <c r="AT224" s="545"/>
      <c r="AU224" s="145"/>
      <c r="AV224" s="548"/>
      <c r="AW224" s="226"/>
      <c r="AX224" s="226"/>
      <c r="AY224" s="226"/>
      <c r="AZ224" s="226"/>
      <c r="BA224" s="226"/>
      <c r="BB224" s="226"/>
      <c r="BC224" s="226"/>
      <c r="BD224" s="23"/>
      <c r="BE224" s="226"/>
      <c r="BF224" s="226"/>
      <c r="BG224" s="226"/>
      <c r="BH224" s="226"/>
      <c r="BI224" s="23"/>
      <c r="BJ224" s="226"/>
      <c r="BK224" s="226"/>
      <c r="BL224" s="226"/>
      <c r="BM224" s="549"/>
      <c r="BN224" s="549"/>
      <c r="BO224" s="226"/>
      <c r="BP224" s="226"/>
      <c r="BQ224" s="550"/>
      <c r="BR224" s="226"/>
      <c r="BS224" s="226"/>
      <c r="BT224" s="226"/>
      <c r="BU224" s="551"/>
      <c r="BV224" s="551"/>
      <c r="BW224" s="226"/>
      <c r="BX224" s="551"/>
      <c r="BY224" s="226"/>
      <c r="BZ224" s="552"/>
      <c r="CA224" s="682"/>
      <c r="CB224" s="682"/>
      <c r="CC224" s="145"/>
      <c r="CD224" s="145"/>
      <c r="CE224" s="145"/>
      <c r="CF224" s="145"/>
      <c r="CG224" s="551"/>
      <c r="CH224" s="226"/>
      <c r="CI224" s="552"/>
      <c r="CJ224" s="545"/>
      <c r="CK224" s="545"/>
      <c r="CL224" s="145"/>
      <c r="CM224" s="145"/>
      <c r="CN224" s="145"/>
      <c r="CO224" s="145"/>
      <c r="CP224" s="551"/>
      <c r="CQ224" s="226"/>
      <c r="CR224" s="553"/>
      <c r="CS224" s="545"/>
      <c r="CT224" s="545"/>
      <c r="CU224" s="145"/>
      <c r="CV224" s="145"/>
      <c r="CW224" s="145"/>
      <c r="CX224" s="145"/>
    </row>
    <row r="225" spans="23:102" ht="15" customHeight="1">
      <c r="W225" s="682"/>
      <c r="X225" s="682"/>
      <c r="Y225" s="145"/>
      <c r="Z225" s="547"/>
      <c r="AA225" s="548"/>
      <c r="AB225" s="548"/>
      <c r="AC225" s="548"/>
      <c r="AD225" s="548"/>
      <c r="AE225" s="548"/>
      <c r="AF225" s="548"/>
      <c r="AG225" s="548"/>
      <c r="AH225" s="545"/>
      <c r="AI225" s="545"/>
      <c r="AJ225" s="145"/>
      <c r="AK225" s="547"/>
      <c r="AL225" s="548"/>
      <c r="AM225" s="548"/>
      <c r="AN225" s="548"/>
      <c r="AO225" s="548"/>
      <c r="AP225" s="548"/>
      <c r="AQ225" s="548"/>
      <c r="AR225" s="548"/>
      <c r="AS225" s="545"/>
      <c r="AT225" s="545"/>
      <c r="AU225" s="145"/>
      <c r="AV225" s="548"/>
      <c r="AW225" s="226"/>
      <c r="AX225" s="226"/>
      <c r="AY225" s="226"/>
      <c r="AZ225" s="226"/>
      <c r="BA225" s="226"/>
      <c r="BB225" s="226"/>
      <c r="BC225" s="226"/>
      <c r="BD225" s="23"/>
      <c r="BE225" s="226"/>
      <c r="BF225" s="226"/>
      <c r="BG225" s="226"/>
      <c r="BH225" s="226"/>
      <c r="BI225" s="23"/>
      <c r="BJ225" s="226"/>
      <c r="BK225" s="226"/>
      <c r="BL225" s="226"/>
      <c r="BM225" s="549"/>
      <c r="BN225" s="549"/>
      <c r="BO225" s="226"/>
      <c r="BP225" s="226"/>
      <c r="BQ225" s="550"/>
      <c r="BR225" s="226"/>
      <c r="BS225" s="226"/>
      <c r="BT225" s="226"/>
      <c r="BU225" s="551"/>
      <c r="BV225" s="551"/>
      <c r="BW225" s="226"/>
      <c r="BX225" s="551"/>
      <c r="BY225" s="226"/>
      <c r="BZ225" s="552"/>
      <c r="CA225" s="682"/>
      <c r="CB225" s="682"/>
      <c r="CC225" s="145"/>
      <c r="CD225" s="145"/>
      <c r="CE225" s="145"/>
      <c r="CF225" s="145"/>
      <c r="CG225" s="551"/>
      <c r="CH225" s="226"/>
      <c r="CI225" s="552"/>
      <c r="CJ225" s="545"/>
      <c r="CK225" s="545"/>
      <c r="CL225" s="145"/>
      <c r="CM225" s="145"/>
      <c r="CN225" s="145"/>
      <c r="CO225" s="145"/>
      <c r="CP225" s="551"/>
      <c r="CQ225" s="226"/>
      <c r="CR225" s="553"/>
      <c r="CS225" s="545"/>
      <c r="CT225" s="545"/>
      <c r="CU225" s="145"/>
      <c r="CV225" s="145"/>
      <c r="CW225" s="145"/>
      <c r="CX225" s="145"/>
    </row>
    <row r="226" spans="23:102" ht="15" customHeight="1">
      <c r="W226" s="682"/>
      <c r="X226" s="682"/>
      <c r="Y226" s="145"/>
      <c r="Z226" s="547"/>
      <c r="AA226" s="548"/>
      <c r="AB226" s="548"/>
      <c r="AC226" s="548"/>
      <c r="AD226" s="548"/>
      <c r="AE226" s="548"/>
      <c r="AF226" s="548"/>
      <c r="AG226" s="548"/>
      <c r="AH226" s="545"/>
      <c r="AI226" s="545"/>
      <c r="AJ226" s="145"/>
      <c r="AK226" s="547"/>
      <c r="AL226" s="548"/>
      <c r="AM226" s="548"/>
      <c r="AN226" s="548"/>
      <c r="AO226" s="548"/>
      <c r="AP226" s="548"/>
      <c r="AQ226" s="548"/>
      <c r="AR226" s="548"/>
      <c r="AS226" s="545"/>
      <c r="AT226" s="545"/>
      <c r="AU226" s="145"/>
      <c r="AV226" s="548"/>
      <c r="AW226" s="226"/>
      <c r="AX226" s="226"/>
      <c r="AY226" s="226"/>
      <c r="AZ226" s="226"/>
      <c r="BA226" s="226"/>
      <c r="BB226" s="226"/>
      <c r="BC226" s="226"/>
      <c r="BD226" s="23"/>
      <c r="BE226" s="226"/>
      <c r="BF226" s="226"/>
      <c r="BG226" s="226"/>
      <c r="BH226" s="226"/>
      <c r="BI226" s="23"/>
      <c r="BJ226" s="226"/>
      <c r="BK226" s="226"/>
      <c r="BL226" s="226"/>
      <c r="BM226" s="549"/>
      <c r="BN226" s="549"/>
      <c r="BO226" s="226"/>
      <c r="BP226" s="226"/>
      <c r="BQ226" s="550"/>
      <c r="BR226" s="226"/>
      <c r="BS226" s="226"/>
      <c r="BT226" s="226"/>
      <c r="BU226" s="551"/>
      <c r="BV226" s="551"/>
      <c r="BW226" s="226"/>
      <c r="BX226" s="551"/>
      <c r="BY226" s="226"/>
      <c r="BZ226" s="552"/>
      <c r="CA226" s="682"/>
      <c r="CB226" s="682"/>
      <c r="CC226" s="145"/>
      <c r="CD226" s="145"/>
      <c r="CE226" s="145"/>
      <c r="CF226" s="145"/>
      <c r="CG226" s="551"/>
      <c r="CH226" s="226"/>
      <c r="CI226" s="552"/>
      <c r="CJ226" s="545"/>
      <c r="CK226" s="545"/>
      <c r="CL226" s="145"/>
      <c r="CM226" s="145"/>
      <c r="CN226" s="145"/>
      <c r="CO226" s="145"/>
      <c r="CP226" s="551"/>
      <c r="CQ226" s="226"/>
      <c r="CR226" s="553"/>
      <c r="CS226" s="545"/>
      <c r="CT226" s="545"/>
      <c r="CU226" s="145"/>
      <c r="CV226" s="145"/>
      <c r="CW226" s="145"/>
      <c r="CX226" s="145"/>
    </row>
    <row r="227" spans="23:102" ht="15" customHeight="1">
      <c r="W227" s="683"/>
      <c r="X227" s="683"/>
      <c r="Y227" s="144"/>
      <c r="Z227" s="547"/>
      <c r="AA227" s="548"/>
      <c r="AB227" s="548"/>
      <c r="AC227" s="548"/>
      <c r="AD227" s="548"/>
      <c r="AE227" s="548"/>
      <c r="AF227" s="548"/>
      <c r="AG227" s="548"/>
      <c r="AH227" s="546"/>
      <c r="AI227" s="546"/>
      <c r="AJ227" s="144"/>
      <c r="AK227" s="547"/>
      <c r="AL227" s="548"/>
      <c r="AM227" s="548"/>
      <c r="AN227" s="548"/>
      <c r="AO227" s="548"/>
      <c r="AP227" s="548"/>
      <c r="AQ227" s="548"/>
      <c r="AR227" s="548"/>
      <c r="AS227" s="546"/>
      <c r="AT227" s="546"/>
      <c r="AU227" s="144"/>
      <c r="AV227" s="548"/>
      <c r="AW227" s="226"/>
      <c r="AX227" s="226"/>
      <c r="AY227" s="226"/>
      <c r="AZ227" s="226"/>
      <c r="BA227" s="226"/>
      <c r="BB227" s="226"/>
      <c r="BC227" s="226"/>
      <c r="BD227" s="23"/>
      <c r="BE227" s="226"/>
      <c r="BF227" s="226"/>
      <c r="BG227" s="226"/>
      <c r="BH227" s="226"/>
      <c r="BI227" s="23"/>
      <c r="BJ227" s="226"/>
      <c r="BK227" s="226"/>
      <c r="BL227" s="226"/>
      <c r="BM227" s="549"/>
      <c r="BN227" s="549"/>
      <c r="BO227" s="226"/>
      <c r="BP227" s="226"/>
      <c r="BQ227" s="550"/>
      <c r="BR227" s="226"/>
      <c r="BS227" s="226"/>
      <c r="BT227" s="226"/>
      <c r="BU227" s="551"/>
      <c r="BV227" s="551"/>
      <c r="BW227" s="226"/>
      <c r="BX227" s="551"/>
      <c r="BY227" s="226"/>
      <c r="BZ227" s="552"/>
      <c r="CA227" s="682"/>
      <c r="CB227" s="682"/>
      <c r="CC227" s="145"/>
      <c r="CD227" s="145"/>
      <c r="CE227" s="145"/>
      <c r="CF227" s="145"/>
      <c r="CG227" s="551"/>
      <c r="CH227" s="226"/>
      <c r="CI227" s="552"/>
      <c r="CJ227" s="546"/>
      <c r="CK227" s="546"/>
      <c r="CL227" s="144"/>
      <c r="CM227" s="144"/>
      <c r="CN227" s="144"/>
      <c r="CO227" s="144"/>
      <c r="CP227" s="551"/>
      <c r="CQ227" s="226"/>
      <c r="CR227" s="553"/>
      <c r="CS227" s="546"/>
      <c r="CT227" s="546"/>
      <c r="CU227" s="144"/>
      <c r="CV227" s="144"/>
      <c r="CW227" s="144"/>
      <c r="CX227" s="144"/>
    </row>
    <row r="228" spans="23:102" ht="15" customHeight="1">
      <c r="W228" s="682"/>
      <c r="X228" s="682"/>
      <c r="Y228" s="145"/>
      <c r="Z228" s="547"/>
      <c r="AA228" s="548"/>
      <c r="AB228" s="548"/>
      <c r="AC228" s="548"/>
      <c r="AD228" s="548"/>
      <c r="AE228" s="548"/>
      <c r="AF228" s="548"/>
      <c r="AG228" s="548"/>
      <c r="AH228" s="545"/>
      <c r="AI228" s="545"/>
      <c r="AJ228" s="145"/>
      <c r="AK228" s="547"/>
      <c r="AL228" s="548"/>
      <c r="AM228" s="548"/>
      <c r="AN228" s="548"/>
      <c r="AO228" s="548"/>
      <c r="AP228" s="548"/>
      <c r="AQ228" s="548"/>
      <c r="AR228" s="548"/>
      <c r="AS228" s="545"/>
      <c r="AT228" s="545"/>
      <c r="AU228" s="145"/>
      <c r="AV228" s="548"/>
      <c r="AW228" s="226"/>
      <c r="AX228" s="226"/>
      <c r="AY228" s="226"/>
      <c r="AZ228" s="226"/>
      <c r="BA228" s="226"/>
      <c r="BB228" s="226"/>
      <c r="BC228" s="226"/>
      <c r="BD228" s="23"/>
      <c r="BE228" s="226"/>
      <c r="BF228" s="226"/>
      <c r="BG228" s="226"/>
      <c r="BH228" s="226"/>
      <c r="BI228" s="23"/>
      <c r="BJ228" s="226"/>
      <c r="BK228" s="226"/>
      <c r="BL228" s="226"/>
      <c r="BM228" s="549"/>
      <c r="BN228" s="549"/>
      <c r="BO228" s="226"/>
      <c r="BP228" s="226"/>
      <c r="BQ228" s="550"/>
      <c r="BR228" s="226"/>
      <c r="BS228" s="226"/>
      <c r="BT228" s="226"/>
      <c r="BU228" s="551"/>
      <c r="BV228" s="551"/>
      <c r="BW228" s="226"/>
      <c r="BX228" s="551"/>
      <c r="BY228" s="226"/>
      <c r="BZ228" s="552"/>
      <c r="CA228" s="682"/>
      <c r="CB228" s="682"/>
      <c r="CC228" s="145"/>
      <c r="CD228" s="145"/>
      <c r="CE228" s="145"/>
      <c r="CF228" s="145"/>
      <c r="CG228" s="551"/>
      <c r="CH228" s="226"/>
      <c r="CI228" s="552"/>
      <c r="CJ228" s="545"/>
      <c r="CK228" s="545"/>
      <c r="CL228" s="145"/>
      <c r="CM228" s="145"/>
      <c r="CN228" s="145"/>
      <c r="CO228" s="145"/>
      <c r="CP228" s="551"/>
      <c r="CQ228" s="226"/>
      <c r="CR228" s="553"/>
      <c r="CS228" s="545"/>
      <c r="CT228" s="545"/>
      <c r="CU228" s="145"/>
      <c r="CV228" s="145"/>
      <c r="CW228" s="145"/>
      <c r="CX228" s="145"/>
    </row>
    <row r="229" spans="23:102" ht="15" customHeight="1">
      <c r="W229" s="682"/>
      <c r="X229" s="682"/>
      <c r="Y229" s="145"/>
      <c r="Z229" s="547"/>
      <c r="AA229" s="548"/>
      <c r="AB229" s="548"/>
      <c r="AC229" s="548"/>
      <c r="AD229" s="548"/>
      <c r="AE229" s="548"/>
      <c r="AF229" s="548"/>
      <c r="AG229" s="548"/>
      <c r="AH229" s="545"/>
      <c r="AI229" s="545"/>
      <c r="AJ229" s="145"/>
      <c r="AK229" s="547"/>
      <c r="AL229" s="548"/>
      <c r="AM229" s="548"/>
      <c r="AN229" s="548"/>
      <c r="AO229" s="548"/>
      <c r="AP229" s="548"/>
      <c r="AQ229" s="548"/>
      <c r="AR229" s="548"/>
      <c r="AS229" s="545"/>
      <c r="AT229" s="545"/>
      <c r="AU229" s="145"/>
      <c r="AV229" s="548"/>
      <c r="AW229" s="226"/>
      <c r="AX229" s="226"/>
      <c r="AY229" s="226"/>
      <c r="AZ229" s="226"/>
      <c r="BA229" s="226"/>
      <c r="BB229" s="226"/>
      <c r="BC229" s="226"/>
      <c r="BD229" s="23"/>
      <c r="BE229" s="226"/>
      <c r="BF229" s="226"/>
      <c r="BG229" s="226"/>
      <c r="BH229" s="226"/>
      <c r="BI229" s="23"/>
      <c r="BJ229" s="226"/>
      <c r="BK229" s="226"/>
      <c r="BL229" s="226"/>
      <c r="BM229" s="549"/>
      <c r="BN229" s="549"/>
      <c r="BO229" s="226"/>
      <c r="BP229" s="226"/>
      <c r="BQ229" s="550"/>
      <c r="BR229" s="226"/>
      <c r="BS229" s="226"/>
      <c r="BT229" s="226"/>
      <c r="BU229" s="551"/>
      <c r="BV229" s="551"/>
      <c r="BW229" s="226"/>
      <c r="BX229" s="551"/>
      <c r="BY229" s="226"/>
      <c r="BZ229" s="552"/>
      <c r="CA229" s="682"/>
      <c r="CB229" s="682"/>
      <c r="CC229" s="145"/>
      <c r="CD229" s="145"/>
      <c r="CE229" s="145"/>
      <c r="CF229" s="145"/>
      <c r="CG229" s="551"/>
      <c r="CH229" s="226"/>
      <c r="CI229" s="552"/>
      <c r="CJ229" s="545"/>
      <c r="CK229" s="545"/>
      <c r="CL229" s="145"/>
      <c r="CM229" s="145"/>
      <c r="CN229" s="145"/>
      <c r="CO229" s="145"/>
      <c r="CP229" s="551"/>
      <c r="CQ229" s="226"/>
      <c r="CR229" s="553"/>
      <c r="CS229" s="545"/>
      <c r="CT229" s="545"/>
      <c r="CU229" s="145"/>
      <c r="CV229" s="145"/>
      <c r="CW229" s="145"/>
      <c r="CX229" s="145"/>
    </row>
    <row r="230" spans="23:102" ht="15" customHeight="1">
      <c r="W230" s="682"/>
      <c r="X230" s="682"/>
      <c r="Y230" s="145"/>
      <c r="Z230" s="547"/>
      <c r="AA230" s="548"/>
      <c r="AB230" s="548"/>
      <c r="AC230" s="548"/>
      <c r="AD230" s="548"/>
      <c r="AE230" s="548"/>
      <c r="AF230" s="548"/>
      <c r="AG230" s="548"/>
      <c r="AH230" s="545"/>
      <c r="AI230" s="545"/>
      <c r="AJ230" s="145"/>
      <c r="AK230" s="547"/>
      <c r="AL230" s="548"/>
      <c r="AM230" s="548"/>
      <c r="AN230" s="548"/>
      <c r="AO230" s="548"/>
      <c r="AP230" s="548"/>
      <c r="AQ230" s="548"/>
      <c r="AR230" s="548"/>
      <c r="AS230" s="545"/>
      <c r="AT230" s="545"/>
      <c r="AU230" s="145"/>
      <c r="AV230" s="548"/>
      <c r="AW230" s="226"/>
      <c r="AX230" s="226"/>
      <c r="AY230" s="226"/>
      <c r="AZ230" s="226"/>
      <c r="BA230" s="226"/>
      <c r="BB230" s="226"/>
      <c r="BC230" s="226"/>
      <c r="BD230" s="23"/>
      <c r="BE230" s="226"/>
      <c r="BF230" s="226"/>
      <c r="BG230" s="226"/>
      <c r="BH230" s="226"/>
      <c r="BI230" s="23"/>
      <c r="BJ230" s="226"/>
      <c r="BK230" s="226"/>
      <c r="BL230" s="226"/>
      <c r="BM230" s="549"/>
      <c r="BN230" s="549"/>
      <c r="BO230" s="226"/>
      <c r="BP230" s="226"/>
      <c r="BQ230" s="550"/>
      <c r="BR230" s="226"/>
      <c r="BS230" s="226"/>
      <c r="BT230" s="226"/>
      <c r="BU230" s="551"/>
      <c r="BV230" s="551"/>
      <c r="BW230" s="226"/>
      <c r="BX230" s="551"/>
      <c r="BY230" s="226"/>
      <c r="BZ230" s="552"/>
      <c r="CA230" s="682"/>
      <c r="CB230" s="682"/>
      <c r="CC230" s="145"/>
      <c r="CD230" s="145"/>
      <c r="CE230" s="145"/>
      <c r="CF230" s="145"/>
      <c r="CG230" s="551"/>
      <c r="CH230" s="226"/>
      <c r="CI230" s="552"/>
      <c r="CJ230" s="545"/>
      <c r="CK230" s="545"/>
      <c r="CL230" s="145"/>
      <c r="CM230" s="145"/>
      <c r="CN230" s="145"/>
      <c r="CO230" s="145"/>
      <c r="CP230" s="551"/>
      <c r="CQ230" s="226"/>
      <c r="CR230" s="553"/>
      <c r="CS230" s="545"/>
      <c r="CT230" s="545"/>
      <c r="CU230" s="145"/>
      <c r="CV230" s="145"/>
      <c r="CW230" s="145"/>
      <c r="CX230" s="145"/>
    </row>
    <row r="231" spans="23:102" ht="15" customHeight="1">
      <c r="W231" s="682"/>
      <c r="X231" s="682"/>
      <c r="Y231" s="145"/>
      <c r="Z231" s="547"/>
      <c r="AA231" s="548"/>
      <c r="AB231" s="548"/>
      <c r="AC231" s="548"/>
      <c r="AD231" s="548"/>
      <c r="AE231" s="548"/>
      <c r="AF231" s="548"/>
      <c r="AG231" s="548"/>
      <c r="AH231" s="545"/>
      <c r="AI231" s="545"/>
      <c r="AJ231" s="145"/>
      <c r="AK231" s="547"/>
      <c r="AL231" s="548"/>
      <c r="AM231" s="548"/>
      <c r="AN231" s="548"/>
      <c r="AO231" s="548"/>
      <c r="AP231" s="548"/>
      <c r="AQ231" s="548"/>
      <c r="AR231" s="548"/>
      <c r="AS231" s="545"/>
      <c r="AT231" s="545"/>
      <c r="AU231" s="145"/>
      <c r="AV231" s="548"/>
      <c r="AW231" s="226"/>
      <c r="AX231" s="226"/>
      <c r="AY231" s="226"/>
      <c r="AZ231" s="226"/>
      <c r="BA231" s="226"/>
      <c r="BB231" s="226"/>
      <c r="BC231" s="226"/>
      <c r="BD231" s="23"/>
      <c r="BE231" s="226"/>
      <c r="BF231" s="226"/>
      <c r="BG231" s="226"/>
      <c r="BH231" s="226"/>
      <c r="BI231" s="23"/>
      <c r="BJ231" s="226"/>
      <c r="BK231" s="226"/>
      <c r="BL231" s="226"/>
      <c r="BM231" s="549"/>
      <c r="BN231" s="549"/>
      <c r="BO231" s="226"/>
      <c r="BP231" s="226"/>
      <c r="BQ231" s="550"/>
      <c r="BR231" s="226"/>
      <c r="BS231" s="226"/>
      <c r="BT231" s="226"/>
      <c r="BU231" s="551"/>
      <c r="BV231" s="551"/>
      <c r="BW231" s="226"/>
      <c r="BX231" s="551"/>
      <c r="BY231" s="226"/>
      <c r="BZ231" s="552"/>
      <c r="CA231" s="682"/>
      <c r="CB231" s="682"/>
      <c r="CC231" s="145"/>
      <c r="CD231" s="145"/>
      <c r="CE231" s="145"/>
      <c r="CF231" s="145"/>
      <c r="CG231" s="551"/>
      <c r="CH231" s="226"/>
      <c r="CI231" s="552"/>
      <c r="CJ231" s="545"/>
      <c r="CK231" s="545"/>
      <c r="CL231" s="145"/>
      <c r="CM231" s="145"/>
      <c r="CN231" s="145"/>
      <c r="CO231" s="145"/>
      <c r="CP231" s="551"/>
      <c r="CQ231" s="226"/>
      <c r="CR231" s="553"/>
      <c r="CS231" s="545"/>
      <c r="CT231" s="545"/>
      <c r="CU231" s="145"/>
      <c r="CV231" s="145"/>
      <c r="CW231" s="145"/>
      <c r="CX231" s="145"/>
    </row>
    <row r="232" spans="23:102" ht="15" customHeight="1">
      <c r="W232" s="682"/>
      <c r="X232" s="682"/>
      <c r="Y232" s="145"/>
      <c r="Z232" s="547"/>
      <c r="AA232" s="548"/>
      <c r="AB232" s="548"/>
      <c r="AC232" s="548"/>
      <c r="AD232" s="548"/>
      <c r="AE232" s="548"/>
      <c r="AF232" s="548"/>
      <c r="AG232" s="548"/>
      <c r="AH232" s="545"/>
      <c r="AI232" s="545"/>
      <c r="AJ232" s="145"/>
      <c r="AK232" s="547"/>
      <c r="AL232" s="548"/>
      <c r="AM232" s="548"/>
      <c r="AN232" s="548"/>
      <c r="AO232" s="548"/>
      <c r="AP232" s="548"/>
      <c r="AQ232" s="548"/>
      <c r="AR232" s="548"/>
      <c r="AS232" s="545"/>
      <c r="AT232" s="545"/>
      <c r="AU232" s="145"/>
      <c r="AV232" s="548"/>
      <c r="AW232" s="226"/>
      <c r="AX232" s="226"/>
      <c r="AY232" s="226"/>
      <c r="AZ232" s="226"/>
      <c r="BA232" s="226"/>
      <c r="BB232" s="226"/>
      <c r="BC232" s="226"/>
      <c r="BD232" s="23"/>
      <c r="BE232" s="226"/>
      <c r="BF232" s="226"/>
      <c r="BG232" s="226"/>
      <c r="BH232" s="226"/>
      <c r="BI232" s="23"/>
      <c r="BJ232" s="226"/>
      <c r="BK232" s="226"/>
      <c r="BL232" s="226"/>
      <c r="BM232" s="549"/>
      <c r="BN232" s="549"/>
      <c r="BO232" s="226"/>
      <c r="BP232" s="226"/>
      <c r="BQ232" s="550"/>
      <c r="BR232" s="226"/>
      <c r="BS232" s="226"/>
      <c r="BT232" s="226"/>
      <c r="BU232" s="551"/>
      <c r="BV232" s="551"/>
      <c r="BW232" s="226"/>
      <c r="BX232" s="551"/>
      <c r="BY232" s="226"/>
      <c r="BZ232" s="552"/>
      <c r="CA232" s="682"/>
      <c r="CB232" s="682"/>
      <c r="CC232" s="145"/>
      <c r="CD232" s="145"/>
      <c r="CE232" s="145"/>
      <c r="CF232" s="145"/>
      <c r="CG232" s="551"/>
      <c r="CH232" s="226"/>
      <c r="CI232" s="552"/>
      <c r="CJ232" s="545"/>
      <c r="CK232" s="545"/>
      <c r="CL232" s="145"/>
      <c r="CM232" s="145"/>
      <c r="CN232" s="145"/>
      <c r="CO232" s="145"/>
      <c r="CP232" s="551"/>
      <c r="CQ232" s="226"/>
      <c r="CR232" s="553"/>
      <c r="CS232" s="545"/>
      <c r="CT232" s="545"/>
      <c r="CU232" s="145"/>
      <c r="CV232" s="145"/>
      <c r="CW232" s="145"/>
      <c r="CX232" s="145"/>
    </row>
    <row r="233" spans="23:102" ht="15" customHeight="1">
      <c r="W233" s="683"/>
      <c r="X233" s="683"/>
      <c r="Y233" s="144"/>
      <c r="Z233" s="547"/>
      <c r="AA233" s="548"/>
      <c r="AB233" s="548"/>
      <c r="AC233" s="548"/>
      <c r="AD233" s="548"/>
      <c r="AE233" s="548"/>
      <c r="AF233" s="548"/>
      <c r="AG233" s="548"/>
      <c r="AH233" s="546"/>
      <c r="AI233" s="546"/>
      <c r="AJ233" s="144"/>
      <c r="AK233" s="547"/>
      <c r="AL233" s="548"/>
      <c r="AM233" s="548"/>
      <c r="AN233" s="548"/>
      <c r="AO233" s="548"/>
      <c r="AP233" s="548"/>
      <c r="AQ233" s="548"/>
      <c r="AR233" s="548"/>
      <c r="AS233" s="546"/>
      <c r="AT233" s="546"/>
      <c r="AU233" s="144"/>
      <c r="AV233" s="548"/>
      <c r="AW233" s="226"/>
      <c r="AX233" s="226"/>
      <c r="AY233" s="226"/>
      <c r="AZ233" s="226"/>
      <c r="BA233" s="226"/>
      <c r="BB233" s="226"/>
      <c r="BC233" s="226"/>
      <c r="BD233" s="23"/>
      <c r="BE233" s="226"/>
      <c r="BF233" s="226"/>
      <c r="BG233" s="226"/>
      <c r="BH233" s="226"/>
      <c r="BI233" s="23"/>
      <c r="BJ233" s="226"/>
      <c r="BK233" s="226"/>
      <c r="BL233" s="226"/>
      <c r="BM233" s="549"/>
      <c r="BN233" s="549"/>
      <c r="BO233" s="226"/>
      <c r="BP233" s="226"/>
      <c r="BQ233" s="550"/>
      <c r="BR233" s="226"/>
      <c r="BS233" s="226"/>
      <c r="BT233" s="226"/>
      <c r="BU233" s="551"/>
      <c r="BV233" s="551"/>
      <c r="BW233" s="226"/>
      <c r="BX233" s="551"/>
      <c r="BY233" s="226"/>
      <c r="BZ233" s="552"/>
      <c r="CA233" s="682"/>
      <c r="CB233" s="682"/>
      <c r="CC233" s="145"/>
      <c r="CD233" s="145"/>
      <c r="CE233" s="145"/>
      <c r="CF233" s="145"/>
      <c r="CG233" s="551"/>
      <c r="CH233" s="226"/>
      <c r="CI233" s="552"/>
      <c r="CJ233" s="546"/>
      <c r="CK233" s="546"/>
      <c r="CL233" s="144"/>
      <c r="CM233" s="144"/>
      <c r="CN233" s="144"/>
      <c r="CO233" s="144"/>
      <c r="CP233" s="551"/>
      <c r="CQ233" s="226"/>
      <c r="CR233" s="553"/>
      <c r="CS233" s="546"/>
      <c r="CT233" s="546"/>
      <c r="CU233" s="144"/>
      <c r="CV233" s="144"/>
      <c r="CW233" s="144"/>
      <c r="CX233" s="144"/>
    </row>
    <row r="234" spans="23:102" ht="15" customHeight="1">
      <c r="W234" s="682"/>
      <c r="X234" s="682"/>
      <c r="Y234" s="145"/>
      <c r="Z234" s="547"/>
      <c r="AA234" s="548"/>
      <c r="AB234" s="548"/>
      <c r="AC234" s="548"/>
      <c r="AD234" s="548"/>
      <c r="AE234" s="548"/>
      <c r="AF234" s="548"/>
      <c r="AG234" s="548"/>
      <c r="AH234" s="545"/>
      <c r="AI234" s="545"/>
      <c r="AJ234" s="145"/>
      <c r="AK234" s="547"/>
      <c r="AL234" s="548"/>
      <c r="AM234" s="548"/>
      <c r="AN234" s="548"/>
      <c r="AO234" s="548"/>
      <c r="AP234" s="548"/>
      <c r="AQ234" s="548"/>
      <c r="AR234" s="548"/>
      <c r="AS234" s="545"/>
      <c r="AT234" s="545"/>
      <c r="AU234" s="145"/>
      <c r="AV234" s="548"/>
      <c r="AW234" s="226"/>
      <c r="AX234" s="226"/>
      <c r="AY234" s="226"/>
      <c r="AZ234" s="226"/>
      <c r="BA234" s="226"/>
      <c r="BB234" s="226"/>
      <c r="BC234" s="226"/>
      <c r="BD234" s="23"/>
      <c r="BE234" s="226"/>
      <c r="BF234" s="226"/>
      <c r="BG234" s="226"/>
      <c r="BH234" s="226"/>
      <c r="BI234" s="23"/>
      <c r="BJ234" s="226"/>
      <c r="BK234" s="226"/>
      <c r="BL234" s="226"/>
      <c r="BM234" s="549"/>
      <c r="BN234" s="549"/>
      <c r="BO234" s="226"/>
      <c r="BP234" s="226"/>
      <c r="BQ234" s="550"/>
      <c r="BR234" s="226"/>
      <c r="BS234" s="226"/>
      <c r="BT234" s="226"/>
      <c r="BU234" s="551"/>
      <c r="BV234" s="551"/>
      <c r="BW234" s="226"/>
      <c r="BX234" s="551"/>
      <c r="BY234" s="226"/>
      <c r="BZ234" s="552"/>
      <c r="CA234" s="682"/>
      <c r="CB234" s="682"/>
      <c r="CC234" s="145"/>
      <c r="CD234" s="145"/>
      <c r="CE234" s="145"/>
      <c r="CF234" s="145"/>
      <c r="CG234" s="551"/>
      <c r="CH234" s="226"/>
      <c r="CI234" s="552"/>
      <c r="CJ234" s="545"/>
      <c r="CK234" s="545"/>
      <c r="CL234" s="145"/>
      <c r="CM234" s="145"/>
      <c r="CN234" s="145"/>
      <c r="CO234" s="145"/>
      <c r="CP234" s="551"/>
      <c r="CQ234" s="226"/>
      <c r="CR234" s="553"/>
      <c r="CS234" s="545"/>
      <c r="CT234" s="545"/>
      <c r="CU234" s="145"/>
      <c r="CV234" s="145"/>
      <c r="CW234" s="145"/>
      <c r="CX234" s="145"/>
    </row>
    <row r="235" spans="23:102" ht="15" customHeight="1">
      <c r="W235" s="682"/>
      <c r="X235" s="682"/>
      <c r="Y235" s="145"/>
      <c r="Z235" s="547"/>
      <c r="AA235" s="548"/>
      <c r="AB235" s="548"/>
      <c r="AC235" s="548"/>
      <c r="AD235" s="548"/>
      <c r="AE235" s="548"/>
      <c r="AF235" s="548"/>
      <c r="AG235" s="548"/>
      <c r="AH235" s="545"/>
      <c r="AI235" s="545"/>
      <c r="AJ235" s="145"/>
      <c r="AK235" s="547"/>
      <c r="AL235" s="548"/>
      <c r="AM235" s="548"/>
      <c r="AN235" s="548"/>
      <c r="AO235" s="548"/>
      <c r="AP235" s="548"/>
      <c r="AQ235" s="548"/>
      <c r="AR235" s="548"/>
      <c r="AS235" s="545"/>
      <c r="AT235" s="545"/>
      <c r="AU235" s="145"/>
      <c r="AV235" s="548"/>
      <c r="AW235" s="226"/>
      <c r="AX235" s="226"/>
      <c r="AY235" s="226"/>
      <c r="AZ235" s="226"/>
      <c r="BA235" s="226"/>
      <c r="BB235" s="226"/>
      <c r="BC235" s="226"/>
      <c r="BD235" s="23"/>
      <c r="BE235" s="226"/>
      <c r="BF235" s="226"/>
      <c r="BG235" s="226"/>
      <c r="BH235" s="226"/>
      <c r="BI235" s="23"/>
      <c r="BJ235" s="226"/>
      <c r="BK235" s="226"/>
      <c r="BL235" s="226"/>
      <c r="BM235" s="549"/>
      <c r="BN235" s="549"/>
      <c r="BO235" s="226"/>
      <c r="BP235" s="226"/>
      <c r="BQ235" s="550"/>
      <c r="BR235" s="226"/>
      <c r="BS235" s="226"/>
      <c r="BT235" s="226"/>
      <c r="BU235" s="551"/>
      <c r="BV235" s="551"/>
      <c r="BW235" s="226"/>
      <c r="BX235" s="551"/>
      <c r="BY235" s="226"/>
      <c r="BZ235" s="552"/>
      <c r="CA235" s="682"/>
      <c r="CB235" s="682"/>
      <c r="CC235" s="145"/>
      <c r="CD235" s="145"/>
      <c r="CE235" s="145"/>
      <c r="CF235" s="145"/>
      <c r="CG235" s="551"/>
      <c r="CH235" s="226"/>
      <c r="CI235" s="552"/>
      <c r="CJ235" s="545"/>
      <c r="CK235" s="545"/>
      <c r="CL235" s="145"/>
      <c r="CM235" s="145"/>
      <c r="CN235" s="145"/>
      <c r="CO235" s="145"/>
      <c r="CP235" s="551"/>
      <c r="CQ235" s="226"/>
      <c r="CR235" s="553"/>
      <c r="CS235" s="545"/>
      <c r="CT235" s="545"/>
      <c r="CU235" s="145"/>
      <c r="CV235" s="145"/>
      <c r="CW235" s="145"/>
      <c r="CX235" s="145"/>
    </row>
    <row r="236" spans="23:102" ht="15" customHeight="1">
      <c r="W236" s="682"/>
      <c r="X236" s="682"/>
      <c r="Y236" s="145"/>
      <c r="Z236" s="547"/>
      <c r="AA236" s="548"/>
      <c r="AB236" s="548"/>
      <c r="AC236" s="548"/>
      <c r="AD236" s="548"/>
      <c r="AE236" s="548"/>
      <c r="AF236" s="548"/>
      <c r="AG236" s="548"/>
      <c r="AH236" s="545"/>
      <c r="AI236" s="545"/>
      <c r="AJ236" s="145"/>
      <c r="AK236" s="547"/>
      <c r="AL236" s="548"/>
      <c r="AM236" s="548"/>
      <c r="AN236" s="548"/>
      <c r="AO236" s="548"/>
      <c r="AP236" s="548"/>
      <c r="AQ236" s="548"/>
      <c r="AR236" s="548"/>
      <c r="AS236" s="545"/>
      <c r="AT236" s="545"/>
      <c r="AU236" s="145"/>
      <c r="AV236" s="548"/>
      <c r="AW236" s="226"/>
      <c r="AX236" s="226"/>
      <c r="AY236" s="226"/>
      <c r="AZ236" s="226"/>
      <c r="BA236" s="226"/>
      <c r="BB236" s="226"/>
      <c r="BC236" s="226"/>
      <c r="BD236" s="23"/>
      <c r="BE236" s="226"/>
      <c r="BF236" s="226"/>
      <c r="BG236" s="226"/>
      <c r="BH236" s="226"/>
      <c r="BI236" s="23"/>
      <c r="BJ236" s="226"/>
      <c r="BK236" s="226"/>
      <c r="BL236" s="226"/>
      <c r="BM236" s="549"/>
      <c r="BN236" s="549"/>
      <c r="BO236" s="226"/>
      <c r="BP236" s="226"/>
      <c r="BQ236" s="550"/>
      <c r="BR236" s="226"/>
      <c r="BS236" s="226"/>
      <c r="BT236" s="226"/>
      <c r="BU236" s="551"/>
      <c r="BV236" s="551"/>
      <c r="BW236" s="226"/>
      <c r="BX236" s="551"/>
      <c r="BY236" s="226"/>
      <c r="BZ236" s="552"/>
      <c r="CA236" s="682"/>
      <c r="CB236" s="682"/>
      <c r="CC236" s="145"/>
      <c r="CD236" s="145"/>
      <c r="CE236" s="145"/>
      <c r="CF236" s="145"/>
      <c r="CG236" s="551"/>
      <c r="CH236" s="226"/>
      <c r="CI236" s="552"/>
      <c r="CJ236" s="545"/>
      <c r="CK236" s="545"/>
      <c r="CL236" s="145"/>
      <c r="CM236" s="145"/>
      <c r="CN236" s="145"/>
      <c r="CO236" s="145"/>
      <c r="CP236" s="551"/>
      <c r="CQ236" s="226"/>
      <c r="CR236" s="553"/>
      <c r="CS236" s="545"/>
      <c r="CT236" s="545"/>
      <c r="CU236" s="145"/>
      <c r="CV236" s="145"/>
      <c r="CW236" s="145"/>
      <c r="CX236" s="145"/>
    </row>
    <row r="237" spans="23:102" ht="15" customHeight="1">
      <c r="W237" s="682"/>
      <c r="X237" s="682"/>
      <c r="Y237" s="145"/>
      <c r="Z237" s="547"/>
      <c r="AA237" s="548"/>
      <c r="AB237" s="548"/>
      <c r="AC237" s="548"/>
      <c r="AD237" s="548"/>
      <c r="AE237" s="548"/>
      <c r="AF237" s="548"/>
      <c r="AG237" s="548"/>
      <c r="AH237" s="545"/>
      <c r="AI237" s="545"/>
      <c r="AJ237" s="145"/>
      <c r="AK237" s="547"/>
      <c r="AL237" s="548"/>
      <c r="AM237" s="548"/>
      <c r="AN237" s="548"/>
      <c r="AO237" s="548"/>
      <c r="AP237" s="548"/>
      <c r="AQ237" s="548"/>
      <c r="AR237" s="548"/>
      <c r="AS237" s="545"/>
      <c r="AT237" s="545"/>
      <c r="AU237" s="145"/>
      <c r="AV237" s="548"/>
      <c r="AW237" s="226"/>
      <c r="AX237" s="226"/>
      <c r="AY237" s="226"/>
      <c r="AZ237" s="226"/>
      <c r="BA237" s="226"/>
      <c r="BB237" s="226"/>
      <c r="BC237" s="226"/>
      <c r="BD237" s="23"/>
      <c r="BE237" s="226"/>
      <c r="BF237" s="226"/>
      <c r="BG237" s="226"/>
      <c r="BH237" s="226"/>
      <c r="BI237" s="23"/>
      <c r="BJ237" s="226"/>
      <c r="BK237" s="226"/>
      <c r="BL237" s="226"/>
      <c r="BM237" s="549"/>
      <c r="BN237" s="549"/>
      <c r="BO237" s="226"/>
      <c r="BP237" s="226"/>
      <c r="BQ237" s="550"/>
      <c r="BR237" s="226"/>
      <c r="BS237" s="226"/>
      <c r="BT237" s="226"/>
      <c r="BU237" s="551"/>
      <c r="BV237" s="551"/>
      <c r="BW237" s="226"/>
      <c r="BX237" s="551"/>
      <c r="BY237" s="226"/>
      <c r="BZ237" s="552"/>
      <c r="CA237" s="682"/>
      <c r="CB237" s="682"/>
      <c r="CC237" s="145"/>
      <c r="CD237" s="145"/>
      <c r="CE237" s="145"/>
      <c r="CF237" s="145"/>
      <c r="CG237" s="551"/>
      <c r="CH237" s="226"/>
      <c r="CI237" s="552"/>
      <c r="CJ237" s="545"/>
      <c r="CK237" s="545"/>
      <c r="CL237" s="145"/>
      <c r="CM237" s="145"/>
      <c r="CN237" s="145"/>
      <c r="CO237" s="145"/>
      <c r="CP237" s="551"/>
      <c r="CQ237" s="226"/>
      <c r="CR237" s="553"/>
      <c r="CS237" s="545"/>
      <c r="CT237" s="545"/>
      <c r="CU237" s="145"/>
      <c r="CV237" s="145"/>
      <c r="CW237" s="145"/>
      <c r="CX237" s="145"/>
    </row>
    <row r="238" spans="23:102" ht="15" customHeight="1">
      <c r="W238" s="682"/>
      <c r="X238" s="682"/>
      <c r="Y238" s="145"/>
      <c r="Z238" s="547"/>
      <c r="AA238" s="548"/>
      <c r="AB238" s="548"/>
      <c r="AC238" s="548"/>
      <c r="AD238" s="548"/>
      <c r="AE238" s="548"/>
      <c r="AF238" s="548"/>
      <c r="AG238" s="548"/>
      <c r="AH238" s="545"/>
      <c r="AI238" s="545"/>
      <c r="AJ238" s="145"/>
      <c r="AK238" s="547"/>
      <c r="AL238" s="548"/>
      <c r="AM238" s="548"/>
      <c r="AN238" s="548"/>
      <c r="AO238" s="548"/>
      <c r="AP238" s="548"/>
      <c r="AQ238" s="548"/>
      <c r="AR238" s="548"/>
      <c r="AS238" s="545"/>
      <c r="AT238" s="545"/>
      <c r="AU238" s="145"/>
      <c r="AV238" s="548"/>
      <c r="AW238" s="226"/>
      <c r="AX238" s="226"/>
      <c r="AY238" s="226"/>
      <c r="AZ238" s="226"/>
      <c r="BA238" s="226"/>
      <c r="BB238" s="226"/>
      <c r="BC238" s="226"/>
      <c r="BD238" s="23"/>
      <c r="BE238" s="226"/>
      <c r="BF238" s="226"/>
      <c r="BG238" s="226"/>
      <c r="BH238" s="226"/>
      <c r="BI238" s="23"/>
      <c r="BJ238" s="226"/>
      <c r="BK238" s="226"/>
      <c r="BL238" s="226"/>
      <c r="BM238" s="549"/>
      <c r="BN238" s="549"/>
      <c r="BO238" s="226"/>
      <c r="BP238" s="226"/>
      <c r="BQ238" s="550"/>
      <c r="BR238" s="226"/>
      <c r="BS238" s="226"/>
      <c r="BT238" s="226"/>
      <c r="BU238" s="551"/>
      <c r="BV238" s="551"/>
      <c r="BW238" s="226"/>
      <c r="BX238" s="551"/>
      <c r="BY238" s="226"/>
      <c r="BZ238" s="552"/>
      <c r="CA238" s="682"/>
      <c r="CB238" s="682"/>
      <c r="CC238" s="145"/>
      <c r="CD238" s="145"/>
      <c r="CE238" s="145"/>
      <c r="CF238" s="145"/>
      <c r="CG238" s="551"/>
      <c r="CH238" s="226"/>
      <c r="CI238" s="552"/>
      <c r="CJ238" s="545"/>
      <c r="CK238" s="545"/>
      <c r="CL238" s="145"/>
      <c r="CM238" s="145"/>
      <c r="CN238" s="145"/>
      <c r="CO238" s="145"/>
      <c r="CP238" s="551"/>
      <c r="CQ238" s="226"/>
      <c r="CR238" s="553"/>
      <c r="CS238" s="545"/>
      <c r="CT238" s="545"/>
      <c r="CU238" s="145"/>
      <c r="CV238" s="145"/>
      <c r="CW238" s="145"/>
      <c r="CX238" s="145"/>
    </row>
    <row r="239" spans="23:102" ht="15" customHeight="1">
      <c r="W239" s="683"/>
      <c r="X239" s="683"/>
      <c r="Y239" s="144"/>
      <c r="Z239" s="547"/>
      <c r="AA239" s="548"/>
      <c r="AB239" s="548"/>
      <c r="AC239" s="548"/>
      <c r="AD239" s="548"/>
      <c r="AE239" s="548"/>
      <c r="AF239" s="548"/>
      <c r="AG239" s="548"/>
      <c r="AH239" s="546"/>
      <c r="AI239" s="546"/>
      <c r="AJ239" s="144"/>
      <c r="AK239" s="547"/>
      <c r="AL239" s="548"/>
      <c r="AM239" s="548"/>
      <c r="AN239" s="548"/>
      <c r="AO239" s="548"/>
      <c r="AP239" s="548"/>
      <c r="AQ239" s="548"/>
      <c r="AR239" s="548"/>
      <c r="AS239" s="546"/>
      <c r="AT239" s="546"/>
      <c r="AU239" s="144"/>
      <c r="AV239" s="548"/>
      <c r="AW239" s="226"/>
      <c r="AX239" s="226"/>
      <c r="AY239" s="226"/>
      <c r="AZ239" s="226"/>
      <c r="BA239" s="226"/>
      <c r="BB239" s="226"/>
      <c r="BC239" s="226"/>
      <c r="BD239" s="23"/>
      <c r="BE239" s="226"/>
      <c r="BF239" s="226"/>
      <c r="BG239" s="226"/>
      <c r="BH239" s="226"/>
      <c r="BI239" s="23"/>
      <c r="BJ239" s="226"/>
      <c r="BK239" s="226"/>
      <c r="BL239" s="226"/>
      <c r="BM239" s="549"/>
      <c r="BN239" s="549"/>
      <c r="BO239" s="226"/>
      <c r="BP239" s="226"/>
      <c r="BQ239" s="550"/>
      <c r="BR239" s="226"/>
      <c r="BS239" s="226"/>
      <c r="BT239" s="226"/>
      <c r="BU239" s="551"/>
      <c r="BV239" s="551"/>
      <c r="BW239" s="226"/>
      <c r="BX239" s="551"/>
      <c r="BY239" s="226"/>
      <c r="BZ239" s="552"/>
      <c r="CA239" s="682"/>
      <c r="CB239" s="682"/>
      <c r="CC239" s="145"/>
      <c r="CD239" s="145"/>
      <c r="CE239" s="145"/>
      <c r="CF239" s="145"/>
      <c r="CG239" s="551"/>
      <c r="CH239" s="226"/>
      <c r="CI239" s="552"/>
      <c r="CJ239" s="546"/>
      <c r="CK239" s="546"/>
      <c r="CL239" s="144"/>
      <c r="CM239" s="144"/>
      <c r="CN239" s="144"/>
      <c r="CO239" s="144"/>
      <c r="CP239" s="551"/>
      <c r="CQ239" s="226"/>
      <c r="CR239" s="553"/>
      <c r="CS239" s="546"/>
      <c r="CT239" s="546"/>
      <c r="CU239" s="144"/>
      <c r="CV239" s="144"/>
      <c r="CW239" s="144"/>
      <c r="CX239" s="144"/>
    </row>
    <row r="240" spans="23:102" ht="15" customHeight="1">
      <c r="W240" s="682"/>
      <c r="X240" s="682"/>
      <c r="Y240" s="145"/>
      <c r="Z240" s="547"/>
      <c r="AA240" s="548"/>
      <c r="AB240" s="548"/>
      <c r="AC240" s="548"/>
      <c r="AD240" s="548"/>
      <c r="AE240" s="548"/>
      <c r="AF240" s="548"/>
      <c r="AG240" s="548"/>
      <c r="AH240" s="545"/>
      <c r="AI240" s="545"/>
      <c r="AJ240" s="145"/>
      <c r="AK240" s="547"/>
      <c r="AL240" s="548"/>
      <c r="AM240" s="548"/>
      <c r="AN240" s="548"/>
      <c r="AO240" s="548"/>
      <c r="AP240" s="548"/>
      <c r="AQ240" s="548"/>
      <c r="AR240" s="548"/>
      <c r="AS240" s="545"/>
      <c r="AT240" s="545"/>
      <c r="AU240" s="145"/>
      <c r="AV240" s="548"/>
      <c r="AW240" s="226"/>
      <c r="AX240" s="226"/>
      <c r="AY240" s="226"/>
      <c r="AZ240" s="226"/>
      <c r="BA240" s="226"/>
      <c r="BB240" s="226"/>
      <c r="BC240" s="226"/>
      <c r="BD240" s="23"/>
      <c r="BE240" s="226"/>
      <c r="BF240" s="226"/>
      <c r="BG240" s="226"/>
      <c r="BH240" s="226"/>
      <c r="BI240" s="23"/>
      <c r="BJ240" s="226"/>
      <c r="BK240" s="226"/>
      <c r="BL240" s="226"/>
      <c r="BM240" s="549"/>
      <c r="BN240" s="549"/>
      <c r="BO240" s="226"/>
      <c r="BP240" s="226"/>
      <c r="BQ240" s="550"/>
      <c r="BR240" s="226"/>
      <c r="BS240" s="226"/>
      <c r="BT240" s="226"/>
      <c r="BU240" s="551"/>
      <c r="BV240" s="551"/>
      <c r="BW240" s="226"/>
      <c r="BX240" s="551"/>
      <c r="BY240" s="226"/>
      <c r="BZ240" s="552"/>
      <c r="CA240" s="682"/>
      <c r="CB240" s="682"/>
      <c r="CC240" s="145"/>
      <c r="CD240" s="145"/>
      <c r="CE240" s="145"/>
      <c r="CF240" s="145"/>
      <c r="CG240" s="551"/>
      <c r="CH240" s="226"/>
      <c r="CI240" s="552"/>
      <c r="CJ240" s="545"/>
      <c r="CK240" s="545"/>
      <c r="CL240" s="145"/>
      <c r="CM240" s="145"/>
      <c r="CN240" s="145"/>
      <c r="CO240" s="145"/>
      <c r="CP240" s="551"/>
      <c r="CQ240" s="226"/>
      <c r="CR240" s="553"/>
      <c r="CS240" s="545"/>
      <c r="CT240" s="545"/>
      <c r="CU240" s="145"/>
      <c r="CV240" s="145"/>
      <c r="CW240" s="145"/>
      <c r="CX240" s="145"/>
    </row>
    <row r="241" spans="23:102" ht="15" customHeight="1">
      <c r="W241" s="682"/>
      <c r="X241" s="682"/>
      <c r="Y241" s="145"/>
      <c r="Z241" s="547"/>
      <c r="AA241" s="548"/>
      <c r="AB241" s="548"/>
      <c r="AC241" s="548"/>
      <c r="AD241" s="548"/>
      <c r="AE241" s="548"/>
      <c r="AF241" s="548"/>
      <c r="AG241" s="548"/>
      <c r="AH241" s="545"/>
      <c r="AI241" s="545"/>
      <c r="AJ241" s="145"/>
      <c r="AK241" s="547"/>
      <c r="AL241" s="548"/>
      <c r="AM241" s="548"/>
      <c r="AN241" s="548"/>
      <c r="AO241" s="548"/>
      <c r="AP241" s="548"/>
      <c r="AQ241" s="548"/>
      <c r="AR241" s="548"/>
      <c r="AS241" s="545"/>
      <c r="AT241" s="545"/>
      <c r="AU241" s="145"/>
      <c r="AV241" s="548"/>
      <c r="AW241" s="226"/>
      <c r="AX241" s="226"/>
      <c r="AY241" s="226"/>
      <c r="AZ241" s="226"/>
      <c r="BA241" s="226"/>
      <c r="BB241" s="226"/>
      <c r="BC241" s="226"/>
      <c r="BD241" s="23"/>
      <c r="BE241" s="226"/>
      <c r="BF241" s="226"/>
      <c r="BG241" s="226"/>
      <c r="BH241" s="226"/>
      <c r="BI241" s="23"/>
      <c r="BJ241" s="226"/>
      <c r="BK241" s="226"/>
      <c r="BL241" s="226"/>
      <c r="BM241" s="549"/>
      <c r="BN241" s="549"/>
      <c r="BO241" s="226"/>
      <c r="BP241" s="226"/>
      <c r="BQ241" s="550"/>
      <c r="BR241" s="226"/>
      <c r="BS241" s="226"/>
      <c r="BT241" s="226"/>
      <c r="BU241" s="551"/>
      <c r="BV241" s="551"/>
      <c r="BW241" s="226"/>
      <c r="BX241" s="551"/>
      <c r="BY241" s="226"/>
      <c r="BZ241" s="552"/>
      <c r="CA241" s="682"/>
      <c r="CB241" s="682"/>
      <c r="CC241" s="145"/>
      <c r="CD241" s="145"/>
      <c r="CE241" s="145"/>
      <c r="CF241" s="145"/>
      <c r="CG241" s="551"/>
      <c r="CH241" s="226"/>
      <c r="CI241" s="552"/>
      <c r="CJ241" s="545"/>
      <c r="CK241" s="545"/>
      <c r="CL241" s="145"/>
      <c r="CM241" s="145"/>
      <c r="CN241" s="145"/>
      <c r="CO241" s="145"/>
      <c r="CP241" s="551"/>
      <c r="CQ241" s="226"/>
      <c r="CR241" s="553"/>
      <c r="CS241" s="545"/>
      <c r="CT241" s="545"/>
      <c r="CU241" s="145"/>
      <c r="CV241" s="145"/>
      <c r="CW241" s="145"/>
      <c r="CX241" s="145"/>
    </row>
    <row r="242" spans="23:102" ht="15" customHeight="1">
      <c r="W242" s="682"/>
      <c r="X242" s="682"/>
      <c r="Y242" s="145"/>
      <c r="Z242" s="547"/>
      <c r="AA242" s="548"/>
      <c r="AB242" s="548"/>
      <c r="AC242" s="548"/>
      <c r="AD242" s="548"/>
      <c r="AE242" s="548"/>
      <c r="AF242" s="548"/>
      <c r="AG242" s="548"/>
      <c r="AH242" s="545"/>
      <c r="AI242" s="545"/>
      <c r="AJ242" s="145"/>
      <c r="AK242" s="547"/>
      <c r="AL242" s="548"/>
      <c r="AM242" s="548"/>
      <c r="AN242" s="548"/>
      <c r="AO242" s="548"/>
      <c r="AP242" s="548"/>
      <c r="AQ242" s="548"/>
      <c r="AR242" s="548"/>
      <c r="AS242" s="545"/>
      <c r="AT242" s="545"/>
      <c r="AU242" s="145"/>
      <c r="AV242" s="548"/>
      <c r="AW242" s="226"/>
      <c r="AX242" s="226"/>
      <c r="AY242" s="226"/>
      <c r="AZ242" s="226"/>
      <c r="BA242" s="226"/>
      <c r="BB242" s="226"/>
      <c r="BC242" s="226"/>
      <c r="BD242" s="23"/>
      <c r="BE242" s="226"/>
      <c r="BF242" s="226"/>
      <c r="BG242" s="226"/>
      <c r="BH242" s="226"/>
      <c r="BI242" s="23"/>
      <c r="BJ242" s="226"/>
      <c r="BK242" s="226"/>
      <c r="BL242" s="226"/>
      <c r="BM242" s="549"/>
      <c r="BN242" s="549"/>
      <c r="BO242" s="226"/>
      <c r="BP242" s="226"/>
      <c r="BQ242" s="550"/>
      <c r="BR242" s="226"/>
      <c r="BS242" s="226"/>
      <c r="BT242" s="226"/>
      <c r="BU242" s="551"/>
      <c r="BV242" s="551"/>
      <c r="BW242" s="226"/>
      <c r="BX242" s="551"/>
      <c r="BY242" s="226"/>
      <c r="BZ242" s="552"/>
      <c r="CA242" s="682"/>
      <c r="CB242" s="682"/>
      <c r="CC242" s="145"/>
      <c r="CD242" s="145"/>
      <c r="CE242" s="145"/>
      <c r="CF242" s="145"/>
      <c r="CG242" s="551"/>
      <c r="CH242" s="226"/>
      <c r="CI242" s="552"/>
      <c r="CJ242" s="545"/>
      <c r="CK242" s="545"/>
      <c r="CL242" s="145"/>
      <c r="CM242" s="145"/>
      <c r="CN242" s="145"/>
      <c r="CO242" s="145"/>
      <c r="CP242" s="551"/>
      <c r="CQ242" s="226"/>
      <c r="CR242" s="553"/>
      <c r="CS242" s="545"/>
      <c r="CT242" s="545"/>
      <c r="CU242" s="145"/>
      <c r="CV242" s="145"/>
      <c r="CW242" s="145"/>
      <c r="CX242" s="145"/>
    </row>
    <row r="243" spans="23:102" ht="15" customHeight="1">
      <c r="W243" s="682"/>
      <c r="X243" s="682"/>
      <c r="Y243" s="145"/>
      <c r="Z243" s="547"/>
      <c r="AA243" s="548"/>
      <c r="AB243" s="548"/>
      <c r="AC243" s="548"/>
      <c r="AD243" s="548"/>
      <c r="AE243" s="548"/>
      <c r="AF243" s="548"/>
      <c r="AG243" s="548"/>
      <c r="AH243" s="545"/>
      <c r="AI243" s="545"/>
      <c r="AJ243" s="145"/>
      <c r="AK243" s="547"/>
      <c r="AL243" s="548"/>
      <c r="AM243" s="548"/>
      <c r="AN243" s="548"/>
      <c r="AO243" s="548"/>
      <c r="AP243" s="548"/>
      <c r="AQ243" s="548"/>
      <c r="AR243" s="548"/>
      <c r="AS243" s="545"/>
      <c r="AT243" s="545"/>
      <c r="AU243" s="145"/>
      <c r="AV243" s="548"/>
      <c r="AW243" s="226"/>
      <c r="AX243" s="226"/>
      <c r="AY243" s="226"/>
      <c r="AZ243" s="226"/>
      <c r="BA243" s="226"/>
      <c r="BB243" s="226"/>
      <c r="BC243" s="226"/>
      <c r="BD243" s="23"/>
      <c r="BE243" s="226"/>
      <c r="BF243" s="226"/>
      <c r="BG243" s="226"/>
      <c r="BH243" s="226"/>
      <c r="BI243" s="23"/>
      <c r="BJ243" s="226"/>
      <c r="BK243" s="226"/>
      <c r="BL243" s="226"/>
      <c r="BM243" s="549"/>
      <c r="BN243" s="549"/>
      <c r="BO243" s="226"/>
      <c r="BP243" s="226"/>
      <c r="BQ243" s="550"/>
      <c r="BR243" s="226"/>
      <c r="BS243" s="226"/>
      <c r="BT243" s="226"/>
      <c r="BU243" s="551"/>
      <c r="BV243" s="551"/>
      <c r="BW243" s="226"/>
      <c r="BX243" s="551"/>
      <c r="BY243" s="226"/>
      <c r="BZ243" s="552"/>
      <c r="CA243" s="682"/>
      <c r="CB243" s="682"/>
      <c r="CC243" s="145"/>
      <c r="CD243" s="145"/>
      <c r="CE243" s="145"/>
      <c r="CF243" s="145"/>
      <c r="CG243" s="551"/>
      <c r="CH243" s="226"/>
      <c r="CI243" s="552"/>
      <c r="CJ243" s="545"/>
      <c r="CK243" s="545"/>
      <c r="CL243" s="145"/>
      <c r="CM243" s="145"/>
      <c r="CN243" s="145"/>
      <c r="CO243" s="145"/>
      <c r="CP243" s="551"/>
      <c r="CQ243" s="226"/>
      <c r="CR243" s="553"/>
      <c r="CS243" s="545"/>
      <c r="CT243" s="545"/>
      <c r="CU243" s="145"/>
      <c r="CV243" s="145"/>
      <c r="CW243" s="145"/>
      <c r="CX243" s="145"/>
    </row>
    <row r="244" spans="23:102" ht="15" customHeight="1">
      <c r="W244" s="682"/>
      <c r="X244" s="682"/>
      <c r="Y244" s="145"/>
      <c r="Z244" s="547"/>
      <c r="AA244" s="548"/>
      <c r="AB244" s="548"/>
      <c r="AC244" s="548"/>
      <c r="AD244" s="548"/>
      <c r="AE244" s="548"/>
      <c r="AF244" s="548"/>
      <c r="AG244" s="548"/>
      <c r="AH244" s="545"/>
      <c r="AI244" s="545"/>
      <c r="AJ244" s="145"/>
      <c r="AK244" s="547"/>
      <c r="AL244" s="548"/>
      <c r="AM244" s="548"/>
      <c r="AN244" s="548"/>
      <c r="AO244" s="548"/>
      <c r="AP244" s="548"/>
      <c r="AQ244" s="548"/>
      <c r="AR244" s="548"/>
      <c r="AS244" s="545"/>
      <c r="AT244" s="545"/>
      <c r="AU244" s="145"/>
      <c r="AV244" s="548"/>
      <c r="AW244" s="226"/>
      <c r="AX244" s="226"/>
      <c r="AY244" s="226"/>
      <c r="AZ244" s="226"/>
      <c r="BA244" s="226"/>
      <c r="BB244" s="226"/>
      <c r="BC244" s="226"/>
      <c r="BD244" s="23"/>
      <c r="BE244" s="226"/>
      <c r="BF244" s="226"/>
      <c r="BG244" s="226"/>
      <c r="BH244" s="226"/>
      <c r="BI244" s="23"/>
      <c r="BJ244" s="226"/>
      <c r="BK244" s="226"/>
      <c r="BL244" s="226"/>
      <c r="BM244" s="549"/>
      <c r="BN244" s="549"/>
      <c r="BO244" s="226"/>
      <c r="BP244" s="226"/>
      <c r="BQ244" s="550"/>
      <c r="BR244" s="226"/>
      <c r="BS244" s="226"/>
      <c r="BT244" s="226"/>
      <c r="BU244" s="551"/>
      <c r="BV244" s="551"/>
      <c r="BW244" s="226"/>
      <c r="BX244" s="551"/>
      <c r="BY244" s="226"/>
      <c r="BZ244" s="552"/>
      <c r="CA244" s="682"/>
      <c r="CB244" s="682"/>
      <c r="CC244" s="145"/>
      <c r="CD244" s="145"/>
      <c r="CE244" s="145"/>
      <c r="CF244" s="145"/>
      <c r="CG244" s="551"/>
      <c r="CH244" s="226"/>
      <c r="CI244" s="552"/>
      <c r="CJ244" s="545"/>
      <c r="CK244" s="545"/>
      <c r="CL244" s="145"/>
      <c r="CM244" s="145"/>
      <c r="CN244" s="145"/>
      <c r="CO244" s="145"/>
      <c r="CP244" s="551"/>
      <c r="CQ244" s="226"/>
      <c r="CR244" s="553"/>
      <c r="CS244" s="545"/>
      <c r="CT244" s="545"/>
      <c r="CU244" s="145"/>
      <c r="CV244" s="145"/>
      <c r="CW244" s="145"/>
      <c r="CX244" s="145"/>
    </row>
    <row r="245" spans="23:102" ht="15" customHeight="1">
      <c r="W245" s="683"/>
      <c r="X245" s="683"/>
      <c r="Y245" s="144"/>
      <c r="Z245" s="547"/>
      <c r="AA245" s="548"/>
      <c r="AB245" s="548"/>
      <c r="AC245" s="548"/>
      <c r="AD245" s="548"/>
      <c r="AE245" s="548"/>
      <c r="AF245" s="548"/>
      <c r="AG245" s="548"/>
      <c r="AH245" s="546"/>
      <c r="AI245" s="546"/>
      <c r="AJ245" s="144"/>
      <c r="AK245" s="547"/>
      <c r="AL245" s="548"/>
      <c r="AM245" s="548"/>
      <c r="AN245" s="548"/>
      <c r="AO245" s="548"/>
      <c r="AP245" s="548"/>
      <c r="AQ245" s="548"/>
      <c r="AR245" s="548"/>
      <c r="AS245" s="546"/>
      <c r="AT245" s="546"/>
      <c r="AU245" s="144"/>
      <c r="AV245" s="548"/>
      <c r="AW245" s="226"/>
      <c r="AX245" s="226"/>
      <c r="AY245" s="226"/>
      <c r="AZ245" s="226"/>
      <c r="BA245" s="226"/>
      <c r="BB245" s="226"/>
      <c r="BC245" s="226"/>
      <c r="BD245" s="23"/>
      <c r="BE245" s="226"/>
      <c r="BF245" s="226"/>
      <c r="BG245" s="226"/>
      <c r="BH245" s="226"/>
      <c r="BI245" s="23"/>
      <c r="BJ245" s="226"/>
      <c r="BK245" s="226"/>
      <c r="BL245" s="226"/>
      <c r="BM245" s="549"/>
      <c r="BN245" s="549"/>
      <c r="BO245" s="226"/>
      <c r="BP245" s="226"/>
      <c r="BQ245" s="550"/>
      <c r="BR245" s="226"/>
      <c r="BS245" s="226"/>
      <c r="BT245" s="226"/>
      <c r="BU245" s="551"/>
      <c r="BV245" s="551"/>
      <c r="BW245" s="226"/>
      <c r="BX245" s="551"/>
      <c r="BY245" s="226"/>
      <c r="BZ245" s="552"/>
      <c r="CA245" s="682"/>
      <c r="CB245" s="682"/>
      <c r="CC245" s="145"/>
      <c r="CD245" s="145"/>
      <c r="CE245" s="145"/>
      <c r="CF245" s="145"/>
      <c r="CG245" s="551"/>
      <c r="CH245" s="226"/>
      <c r="CI245" s="552"/>
      <c r="CJ245" s="546"/>
      <c r="CK245" s="546"/>
      <c r="CL245" s="144"/>
      <c r="CM245" s="144"/>
      <c r="CN245" s="144"/>
      <c r="CO245" s="144"/>
      <c r="CP245" s="551"/>
      <c r="CQ245" s="226"/>
      <c r="CR245" s="553"/>
      <c r="CS245" s="546"/>
      <c r="CT245" s="546"/>
      <c r="CU245" s="144"/>
      <c r="CV245" s="144"/>
      <c r="CW245" s="144"/>
      <c r="CX245" s="144"/>
    </row>
    <row r="246" spans="23:102" ht="15" customHeight="1">
      <c r="W246" s="682"/>
      <c r="X246" s="682"/>
      <c r="Y246" s="145"/>
      <c r="Z246" s="547"/>
      <c r="AA246" s="548"/>
      <c r="AB246" s="548"/>
      <c r="AC246" s="548"/>
      <c r="AD246" s="548"/>
      <c r="AE246" s="548"/>
      <c r="AF246" s="548"/>
      <c r="AG246" s="548"/>
      <c r="AH246" s="545"/>
      <c r="AI246" s="545"/>
      <c r="AJ246" s="145"/>
      <c r="AK246" s="547"/>
      <c r="AL246" s="548"/>
      <c r="AM246" s="548"/>
      <c r="AN246" s="548"/>
      <c r="AO246" s="548"/>
      <c r="AP246" s="548"/>
      <c r="AQ246" s="548"/>
      <c r="AR246" s="548"/>
      <c r="AS246" s="545"/>
      <c r="AT246" s="545"/>
      <c r="AU246" s="145"/>
      <c r="AV246" s="548"/>
      <c r="AW246" s="226"/>
      <c r="AX246" s="226"/>
      <c r="AY246" s="226"/>
      <c r="AZ246" s="226"/>
      <c r="BA246" s="226"/>
      <c r="BB246" s="226"/>
      <c r="BC246" s="226"/>
      <c r="BD246" s="23"/>
      <c r="BE246" s="226"/>
      <c r="BF246" s="226"/>
      <c r="BG246" s="226"/>
      <c r="BH246" s="226"/>
      <c r="BI246" s="23"/>
      <c r="BJ246" s="226"/>
      <c r="BK246" s="226"/>
      <c r="BL246" s="226"/>
      <c r="BM246" s="549"/>
      <c r="BN246" s="549"/>
      <c r="BO246" s="226"/>
      <c r="BP246" s="226"/>
      <c r="BQ246" s="550"/>
      <c r="BR246" s="226"/>
      <c r="BS246" s="226"/>
      <c r="BT246" s="226"/>
      <c r="BU246" s="551"/>
      <c r="BV246" s="551"/>
      <c r="BW246" s="226"/>
      <c r="BX246" s="551"/>
      <c r="BY246" s="226"/>
      <c r="BZ246" s="552"/>
      <c r="CA246" s="682"/>
      <c r="CB246" s="682"/>
      <c r="CC246" s="145"/>
      <c r="CD246" s="145"/>
      <c r="CE246" s="145"/>
      <c r="CF246" s="145"/>
      <c r="CG246" s="551"/>
      <c r="CH246" s="226"/>
      <c r="CI246" s="552"/>
      <c r="CJ246" s="545"/>
      <c r="CK246" s="545"/>
      <c r="CL246" s="145"/>
      <c r="CM246" s="145"/>
      <c r="CN246" s="145"/>
      <c r="CO246" s="145"/>
      <c r="CP246" s="551"/>
      <c r="CQ246" s="226"/>
      <c r="CR246" s="553"/>
      <c r="CS246" s="545"/>
      <c r="CT246" s="545"/>
      <c r="CU246" s="145"/>
      <c r="CV246" s="145"/>
      <c r="CW246" s="145"/>
      <c r="CX246" s="145"/>
    </row>
    <row r="247" spans="23:102" ht="15" customHeight="1">
      <c r="W247" s="682"/>
      <c r="X247" s="682"/>
      <c r="Y247" s="145"/>
      <c r="Z247" s="547"/>
      <c r="AA247" s="548"/>
      <c r="AB247" s="548"/>
      <c r="AC247" s="548"/>
      <c r="AD247" s="548"/>
      <c r="AE247" s="548"/>
      <c r="AF247" s="548"/>
      <c r="AG247" s="548"/>
      <c r="AH247" s="545"/>
      <c r="AI247" s="545"/>
      <c r="AJ247" s="145"/>
      <c r="AK247" s="547"/>
      <c r="AL247" s="548"/>
      <c r="AM247" s="548"/>
      <c r="AN247" s="548"/>
      <c r="AO247" s="548"/>
      <c r="AP247" s="548"/>
      <c r="AQ247" s="548"/>
      <c r="AR247" s="548"/>
      <c r="AS247" s="545"/>
      <c r="AT247" s="545"/>
      <c r="AU247" s="145"/>
      <c r="AV247" s="548"/>
      <c r="AW247" s="226"/>
      <c r="AX247" s="226"/>
      <c r="AY247" s="226"/>
      <c r="AZ247" s="226"/>
      <c r="BA247" s="226"/>
      <c r="BB247" s="226"/>
      <c r="BC247" s="226"/>
      <c r="BD247" s="23"/>
      <c r="BE247" s="226"/>
      <c r="BF247" s="226"/>
      <c r="BG247" s="226"/>
      <c r="BH247" s="226"/>
      <c r="BI247" s="23"/>
      <c r="BJ247" s="226"/>
      <c r="BK247" s="226"/>
      <c r="BL247" s="226"/>
      <c r="BM247" s="549"/>
      <c r="BN247" s="549"/>
      <c r="BO247" s="226"/>
      <c r="BP247" s="226"/>
      <c r="BQ247" s="550"/>
      <c r="BR247" s="226"/>
      <c r="BS247" s="226"/>
      <c r="BT247" s="226"/>
      <c r="BU247" s="551"/>
      <c r="BV247" s="551"/>
      <c r="BW247" s="226"/>
      <c r="BX247" s="551"/>
      <c r="BY247" s="226"/>
      <c r="BZ247" s="552"/>
      <c r="CA247" s="682"/>
      <c r="CB247" s="682"/>
      <c r="CC247" s="145"/>
      <c r="CD247" s="145"/>
      <c r="CE247" s="145"/>
      <c r="CF247" s="145"/>
      <c r="CG247" s="551"/>
      <c r="CH247" s="226"/>
      <c r="CI247" s="552"/>
      <c r="CJ247" s="545"/>
      <c r="CK247" s="545"/>
      <c r="CL247" s="145"/>
      <c r="CM247" s="145"/>
      <c r="CN247" s="145"/>
      <c r="CO247" s="145"/>
      <c r="CP247" s="551"/>
      <c r="CQ247" s="226"/>
      <c r="CR247" s="553"/>
      <c r="CS247" s="545"/>
      <c r="CT247" s="545"/>
      <c r="CU247" s="145"/>
      <c r="CV247" s="145"/>
      <c r="CW247" s="145"/>
      <c r="CX247" s="145"/>
    </row>
    <row r="248" spans="23:102" ht="15" customHeight="1">
      <c r="W248" s="682"/>
      <c r="X248" s="682"/>
      <c r="Y248" s="145"/>
      <c r="Z248" s="547"/>
      <c r="AA248" s="548"/>
      <c r="AB248" s="548"/>
      <c r="AC248" s="548"/>
      <c r="AD248" s="548"/>
      <c r="AE248" s="548"/>
      <c r="AF248" s="548"/>
      <c r="AG248" s="548"/>
      <c r="AH248" s="545"/>
      <c r="AI248" s="545"/>
      <c r="AJ248" s="145"/>
      <c r="AK248" s="547"/>
      <c r="AL248" s="548"/>
      <c r="AM248" s="548"/>
      <c r="AN248" s="548"/>
      <c r="AO248" s="548"/>
      <c r="AP248" s="548"/>
      <c r="AQ248" s="548"/>
      <c r="AR248" s="548"/>
      <c r="AS248" s="545"/>
      <c r="AT248" s="545"/>
      <c r="AU248" s="145"/>
      <c r="AV248" s="548"/>
      <c r="AW248" s="226"/>
      <c r="AX248" s="226"/>
      <c r="AY248" s="226"/>
      <c r="AZ248" s="226"/>
      <c r="BA248" s="226"/>
      <c r="BB248" s="226"/>
      <c r="BC248" s="226"/>
      <c r="BD248" s="23"/>
      <c r="BE248" s="226"/>
      <c r="BF248" s="226"/>
      <c r="BG248" s="226"/>
      <c r="BH248" s="226"/>
      <c r="BI248" s="23"/>
      <c r="BJ248" s="226"/>
      <c r="BK248" s="226"/>
      <c r="BL248" s="226"/>
      <c r="BM248" s="549"/>
      <c r="BN248" s="549"/>
      <c r="BO248" s="226"/>
      <c r="BP248" s="226"/>
      <c r="BQ248" s="550"/>
      <c r="BR248" s="226"/>
      <c r="BS248" s="226"/>
      <c r="BT248" s="226"/>
      <c r="BU248" s="551"/>
      <c r="BV248" s="551"/>
      <c r="BW248" s="226"/>
      <c r="BX248" s="551"/>
      <c r="BY248" s="226"/>
      <c r="BZ248" s="552"/>
      <c r="CA248" s="682"/>
      <c r="CB248" s="682"/>
      <c r="CC248" s="145"/>
      <c r="CD248" s="145"/>
      <c r="CE248" s="145"/>
      <c r="CF248" s="145"/>
      <c r="CG248" s="551"/>
      <c r="CH248" s="226"/>
      <c r="CI248" s="552"/>
      <c r="CJ248" s="545"/>
      <c r="CK248" s="545"/>
      <c r="CL248" s="145"/>
      <c r="CM248" s="145"/>
      <c r="CN248" s="145"/>
      <c r="CO248" s="145"/>
      <c r="CP248" s="551"/>
      <c r="CQ248" s="226"/>
      <c r="CR248" s="553"/>
      <c r="CS248" s="545"/>
      <c r="CT248" s="545"/>
      <c r="CU248" s="145"/>
      <c r="CV248" s="145"/>
      <c r="CW248" s="145"/>
      <c r="CX248" s="145"/>
    </row>
    <row r="249" spans="23:102" ht="15" customHeight="1">
      <c r="W249" s="682"/>
      <c r="X249" s="682"/>
      <c r="Y249" s="145"/>
      <c r="Z249" s="547"/>
      <c r="AA249" s="548"/>
      <c r="AB249" s="548"/>
      <c r="AC249" s="548"/>
      <c r="AD249" s="548"/>
      <c r="AE249" s="548"/>
      <c r="AF249" s="548"/>
      <c r="AG249" s="548"/>
      <c r="AH249" s="545"/>
      <c r="AI249" s="545"/>
      <c r="AJ249" s="145"/>
      <c r="AK249" s="547"/>
      <c r="AL249" s="548"/>
      <c r="AM249" s="548"/>
      <c r="AN249" s="548"/>
      <c r="AO249" s="548"/>
      <c r="AP249" s="548"/>
      <c r="AQ249" s="548"/>
      <c r="AR249" s="548"/>
      <c r="AS249" s="545"/>
      <c r="AT249" s="545"/>
      <c r="AU249" s="145"/>
      <c r="AV249" s="548"/>
      <c r="AW249" s="226"/>
      <c r="AX249" s="226"/>
      <c r="AY249" s="226"/>
      <c r="AZ249" s="226"/>
      <c r="BA249" s="226"/>
      <c r="BB249" s="226"/>
      <c r="BC249" s="226"/>
      <c r="BD249" s="23"/>
      <c r="BE249" s="226"/>
      <c r="BF249" s="226"/>
      <c r="BG249" s="226"/>
      <c r="BH249" s="226"/>
      <c r="BI249" s="23"/>
      <c r="BJ249" s="226"/>
      <c r="BK249" s="226"/>
      <c r="BL249" s="226"/>
      <c r="BM249" s="549"/>
      <c r="BN249" s="549"/>
      <c r="BO249" s="226"/>
      <c r="BP249" s="226"/>
      <c r="BQ249" s="550"/>
      <c r="BR249" s="226"/>
      <c r="BS249" s="226"/>
      <c r="BT249" s="226"/>
      <c r="BU249" s="551"/>
      <c r="BV249" s="551"/>
      <c r="BW249" s="226"/>
      <c r="BX249" s="551"/>
      <c r="BY249" s="226"/>
      <c r="BZ249" s="552"/>
      <c r="CA249" s="682"/>
      <c r="CB249" s="682"/>
      <c r="CC249" s="145"/>
      <c r="CD249" s="145"/>
      <c r="CE249" s="145"/>
      <c r="CF249" s="145"/>
      <c r="CG249" s="551"/>
      <c r="CH249" s="226"/>
      <c r="CI249" s="552"/>
      <c r="CJ249" s="545"/>
      <c r="CK249" s="545"/>
      <c r="CL249" s="145"/>
      <c r="CM249" s="145"/>
      <c r="CN249" s="145"/>
      <c r="CO249" s="145"/>
      <c r="CP249" s="551"/>
      <c r="CQ249" s="226"/>
      <c r="CR249" s="553"/>
      <c r="CS249" s="545"/>
      <c r="CT249" s="545"/>
      <c r="CU249" s="145"/>
      <c r="CV249" s="145"/>
      <c r="CW249" s="145"/>
      <c r="CX249" s="145"/>
    </row>
    <row r="250" spans="23:102" ht="15" customHeight="1">
      <c r="W250" s="682"/>
      <c r="X250" s="682"/>
      <c r="Y250" s="145"/>
      <c r="Z250" s="547"/>
      <c r="AA250" s="548"/>
      <c r="AB250" s="548"/>
      <c r="AC250" s="548"/>
      <c r="AD250" s="548"/>
      <c r="AE250" s="548"/>
      <c r="AF250" s="548"/>
      <c r="AG250" s="548"/>
      <c r="AH250" s="545"/>
      <c r="AI250" s="545"/>
      <c r="AJ250" s="145"/>
      <c r="AK250" s="547"/>
      <c r="AL250" s="548"/>
      <c r="AM250" s="548"/>
      <c r="AN250" s="548"/>
      <c r="AO250" s="548"/>
      <c r="AP250" s="548"/>
      <c r="AQ250" s="548"/>
      <c r="AR250" s="548"/>
      <c r="AS250" s="545"/>
      <c r="AT250" s="545"/>
      <c r="AU250" s="145"/>
      <c r="AV250" s="548"/>
      <c r="AW250" s="226"/>
      <c r="AX250" s="226"/>
      <c r="AY250" s="226"/>
      <c r="AZ250" s="226"/>
      <c r="BA250" s="226"/>
      <c r="BB250" s="226"/>
      <c r="BC250" s="226"/>
      <c r="BD250" s="23"/>
      <c r="BE250" s="226"/>
      <c r="BF250" s="226"/>
      <c r="BG250" s="226"/>
      <c r="BH250" s="226"/>
      <c r="BI250" s="23"/>
      <c r="BJ250" s="226"/>
      <c r="BK250" s="226"/>
      <c r="BL250" s="226"/>
      <c r="BM250" s="549"/>
      <c r="BN250" s="549"/>
      <c r="BO250" s="226"/>
      <c r="BP250" s="226"/>
      <c r="BQ250" s="550"/>
      <c r="BR250" s="226"/>
      <c r="BS250" s="226"/>
      <c r="BT250" s="226"/>
      <c r="BU250" s="551"/>
      <c r="BV250" s="551"/>
      <c r="BW250" s="226"/>
      <c r="BX250" s="551"/>
      <c r="BY250" s="226"/>
      <c r="BZ250" s="552"/>
      <c r="CA250" s="682"/>
      <c r="CB250" s="682"/>
      <c r="CC250" s="145"/>
      <c r="CD250" s="145"/>
      <c r="CE250" s="145"/>
      <c r="CF250" s="145"/>
      <c r="CG250" s="551"/>
      <c r="CH250" s="226"/>
      <c r="CI250" s="552"/>
      <c r="CJ250" s="545"/>
      <c r="CK250" s="545"/>
      <c r="CL250" s="145"/>
      <c r="CM250" s="145"/>
      <c r="CN250" s="145"/>
      <c r="CO250" s="145"/>
      <c r="CP250" s="551"/>
      <c r="CQ250" s="226"/>
      <c r="CR250" s="553"/>
      <c r="CS250" s="545"/>
      <c r="CT250" s="545"/>
      <c r="CU250" s="145"/>
      <c r="CV250" s="145"/>
      <c r="CW250" s="145"/>
      <c r="CX250" s="145"/>
    </row>
    <row r="251" spans="23:102" ht="15" customHeight="1">
      <c r="W251" s="683"/>
      <c r="X251" s="683"/>
      <c r="Y251" s="144"/>
      <c r="Z251" s="547"/>
      <c r="AA251" s="548"/>
      <c r="AB251" s="548"/>
      <c r="AC251" s="548"/>
      <c r="AD251" s="548"/>
      <c r="AE251" s="548"/>
      <c r="AF251" s="548"/>
      <c r="AG251" s="548"/>
      <c r="AH251" s="546"/>
      <c r="AI251" s="546"/>
      <c r="AJ251" s="144"/>
      <c r="AK251" s="547"/>
      <c r="AL251" s="548"/>
      <c r="AM251" s="548"/>
      <c r="AN251" s="548"/>
      <c r="AO251" s="548"/>
      <c r="AP251" s="548"/>
      <c r="AQ251" s="548"/>
      <c r="AR251" s="548"/>
      <c r="AS251" s="546"/>
      <c r="AT251" s="546"/>
      <c r="AU251" s="144"/>
      <c r="AV251" s="548"/>
      <c r="AW251" s="226"/>
      <c r="AX251" s="226"/>
      <c r="AY251" s="226"/>
      <c r="AZ251" s="226"/>
      <c r="BA251" s="226"/>
      <c r="BB251" s="226"/>
      <c r="BC251" s="226"/>
      <c r="BD251" s="23"/>
      <c r="BE251" s="226"/>
      <c r="BF251" s="226"/>
      <c r="BG251" s="226"/>
      <c r="BH251" s="226"/>
      <c r="BI251" s="23"/>
      <c r="BJ251" s="226"/>
      <c r="BK251" s="226"/>
      <c r="BL251" s="226"/>
      <c r="BM251" s="549"/>
      <c r="BN251" s="549"/>
      <c r="BO251" s="226"/>
      <c r="BP251" s="226"/>
      <c r="BQ251" s="550"/>
      <c r="BR251" s="226"/>
      <c r="BS251" s="226"/>
      <c r="BT251" s="226"/>
      <c r="BU251" s="551"/>
      <c r="BV251" s="551"/>
      <c r="BW251" s="226"/>
      <c r="BX251" s="551"/>
      <c r="BY251" s="226"/>
      <c r="BZ251" s="552"/>
      <c r="CA251" s="682"/>
      <c r="CB251" s="682"/>
      <c r="CC251" s="145"/>
      <c r="CD251" s="145"/>
      <c r="CE251" s="145"/>
      <c r="CF251" s="145"/>
      <c r="CG251" s="551"/>
      <c r="CH251" s="226"/>
      <c r="CI251" s="552"/>
      <c r="CJ251" s="546"/>
      <c r="CK251" s="546"/>
      <c r="CL251" s="144"/>
      <c r="CM251" s="144"/>
      <c r="CN251" s="144"/>
      <c r="CO251" s="144"/>
      <c r="CP251" s="551"/>
      <c r="CQ251" s="226"/>
      <c r="CR251" s="553"/>
      <c r="CS251" s="546"/>
      <c r="CT251" s="546"/>
      <c r="CU251" s="144"/>
      <c r="CV251" s="144"/>
      <c r="CW251" s="144"/>
      <c r="CX251" s="144"/>
    </row>
    <row r="252" spans="23:102" ht="15" customHeight="1">
      <c r="W252" s="682"/>
      <c r="X252" s="682"/>
      <c r="Y252" s="145"/>
      <c r="Z252" s="547"/>
      <c r="AA252" s="548"/>
      <c r="AB252" s="548"/>
      <c r="AC252" s="548"/>
      <c r="AD252" s="548"/>
      <c r="AE252" s="548"/>
      <c r="AF252" s="548"/>
      <c r="AG252" s="548"/>
      <c r="AH252" s="545"/>
      <c r="AI252" s="545"/>
      <c r="AJ252" s="145"/>
      <c r="AK252" s="547"/>
      <c r="AL252" s="548"/>
      <c r="AM252" s="548"/>
      <c r="AN252" s="548"/>
      <c r="AO252" s="548"/>
      <c r="AP252" s="548"/>
      <c r="AQ252" s="548"/>
      <c r="AR252" s="548"/>
      <c r="AS252" s="545"/>
      <c r="AT252" s="545"/>
      <c r="AU252" s="145"/>
      <c r="AV252" s="548"/>
      <c r="AW252" s="226"/>
      <c r="AX252" s="226"/>
      <c r="AY252" s="226"/>
      <c r="AZ252" s="226"/>
      <c r="BA252" s="226"/>
      <c r="BB252" s="226"/>
      <c r="BC252" s="226"/>
      <c r="BD252" s="23"/>
      <c r="BE252" s="226"/>
      <c r="BF252" s="226"/>
      <c r="BG252" s="226"/>
      <c r="BH252" s="226"/>
      <c r="BI252" s="23"/>
      <c r="BJ252" s="226"/>
      <c r="BK252" s="226"/>
      <c r="BL252" s="226"/>
      <c r="BM252" s="549"/>
      <c r="BN252" s="549"/>
      <c r="BO252" s="226"/>
      <c r="BP252" s="226"/>
      <c r="BQ252" s="550"/>
      <c r="BR252" s="226"/>
      <c r="BS252" s="226"/>
      <c r="BT252" s="226"/>
      <c r="BU252" s="551"/>
      <c r="BV252" s="551"/>
      <c r="BW252" s="226"/>
      <c r="BX252" s="551"/>
      <c r="BY252" s="226"/>
      <c r="BZ252" s="552"/>
      <c r="CA252" s="682"/>
      <c r="CB252" s="682"/>
      <c r="CC252" s="145"/>
      <c r="CD252" s="145"/>
      <c r="CE252" s="145"/>
      <c r="CF252" s="145"/>
      <c r="CG252" s="551"/>
      <c r="CH252" s="226"/>
      <c r="CI252" s="552"/>
      <c r="CJ252" s="545"/>
      <c r="CK252" s="545"/>
      <c r="CL252" s="145"/>
      <c r="CM252" s="145"/>
      <c r="CN252" s="145"/>
      <c r="CO252" s="145"/>
      <c r="CP252" s="551"/>
      <c r="CQ252" s="226"/>
      <c r="CR252" s="553"/>
      <c r="CS252" s="545"/>
      <c r="CT252" s="545"/>
      <c r="CU252" s="145"/>
      <c r="CV252" s="145"/>
      <c r="CW252" s="145"/>
      <c r="CX252" s="145"/>
    </row>
    <row r="253" spans="23:102" ht="15" customHeight="1">
      <c r="W253" s="682"/>
      <c r="X253" s="682"/>
      <c r="Y253" s="145"/>
      <c r="Z253" s="547"/>
      <c r="AA253" s="548"/>
      <c r="AB253" s="548"/>
      <c r="AC253" s="548"/>
      <c r="AD253" s="548"/>
      <c r="AE253" s="548"/>
      <c r="AF253" s="548"/>
      <c r="AG253" s="548"/>
      <c r="AH253" s="545"/>
      <c r="AI253" s="545"/>
      <c r="AJ253" s="145"/>
      <c r="AK253" s="547"/>
      <c r="AL253" s="548"/>
      <c r="AM253" s="548"/>
      <c r="AN253" s="548"/>
      <c r="AO253" s="548"/>
      <c r="AP253" s="548"/>
      <c r="AQ253" s="548"/>
      <c r="AR253" s="548"/>
      <c r="AS253" s="545"/>
      <c r="AT253" s="545"/>
      <c r="AU253" s="145"/>
      <c r="AV253" s="548"/>
      <c r="AW253" s="226"/>
      <c r="AX253" s="226"/>
      <c r="AY253" s="226"/>
      <c r="AZ253" s="226"/>
      <c r="BA253" s="226"/>
      <c r="BB253" s="226"/>
      <c r="BC253" s="226"/>
      <c r="BD253" s="23"/>
      <c r="BE253" s="226"/>
      <c r="BF253" s="226"/>
      <c r="BG253" s="226"/>
      <c r="BH253" s="226"/>
      <c r="BI253" s="23"/>
      <c r="BJ253" s="226"/>
      <c r="BK253" s="226"/>
      <c r="BL253" s="226"/>
      <c r="BM253" s="549"/>
      <c r="BN253" s="549"/>
      <c r="BO253" s="226"/>
      <c r="BP253" s="226"/>
      <c r="BQ253" s="550"/>
      <c r="BR253" s="226"/>
      <c r="BS253" s="226"/>
      <c r="BT253" s="226"/>
      <c r="BU253" s="551"/>
      <c r="BV253" s="551"/>
      <c r="BW253" s="226"/>
      <c r="BX253" s="551"/>
      <c r="BY253" s="226"/>
      <c r="BZ253" s="552"/>
      <c r="CA253" s="682"/>
      <c r="CB253" s="682"/>
      <c r="CC253" s="145"/>
      <c r="CD253" s="145"/>
      <c r="CE253" s="145"/>
      <c r="CF253" s="145"/>
      <c r="CG253" s="551"/>
      <c r="CH253" s="226"/>
      <c r="CI253" s="552"/>
      <c r="CJ253" s="545"/>
      <c r="CK253" s="545"/>
      <c r="CL253" s="145"/>
      <c r="CM253" s="145"/>
      <c r="CN253" s="145"/>
      <c r="CO253" s="145"/>
      <c r="CP253" s="551"/>
      <c r="CQ253" s="226"/>
      <c r="CR253" s="553"/>
      <c r="CS253" s="545"/>
      <c r="CT253" s="545"/>
      <c r="CU253" s="145"/>
      <c r="CV253" s="145"/>
      <c r="CW253" s="145"/>
      <c r="CX253" s="145"/>
    </row>
    <row r="254" spans="23:102" ht="15" customHeight="1">
      <c r="W254" s="682"/>
      <c r="X254" s="682"/>
      <c r="Y254" s="145"/>
      <c r="Z254" s="547"/>
      <c r="AA254" s="548"/>
      <c r="AB254" s="548"/>
      <c r="AC254" s="548"/>
      <c r="AD254" s="548"/>
      <c r="AE254" s="548"/>
      <c r="AF254" s="548"/>
      <c r="AG254" s="548"/>
      <c r="AH254" s="545"/>
      <c r="AI254" s="545"/>
      <c r="AJ254" s="145"/>
      <c r="AK254" s="547"/>
      <c r="AL254" s="548"/>
      <c r="AM254" s="548"/>
      <c r="AN254" s="548"/>
      <c r="AO254" s="548"/>
      <c r="AP254" s="548"/>
      <c r="AQ254" s="548"/>
      <c r="AR254" s="548"/>
      <c r="AS254" s="545"/>
      <c r="AT254" s="545"/>
      <c r="AU254" s="145"/>
      <c r="AV254" s="548"/>
      <c r="AW254" s="226"/>
      <c r="AX254" s="226"/>
      <c r="AY254" s="226"/>
      <c r="AZ254" s="226"/>
      <c r="BA254" s="226"/>
      <c r="BB254" s="226"/>
      <c r="BC254" s="226"/>
      <c r="BD254" s="23"/>
      <c r="BE254" s="226"/>
      <c r="BF254" s="226"/>
      <c r="BG254" s="226"/>
      <c r="BH254" s="226"/>
      <c r="BI254" s="23"/>
      <c r="BJ254" s="226"/>
      <c r="BK254" s="226"/>
      <c r="BL254" s="226"/>
      <c r="BM254" s="549"/>
      <c r="BN254" s="549"/>
      <c r="BO254" s="226"/>
      <c r="BP254" s="226"/>
      <c r="BQ254" s="550"/>
      <c r="BR254" s="226"/>
      <c r="BS254" s="226"/>
      <c r="BT254" s="226"/>
      <c r="BU254" s="551"/>
      <c r="BV254" s="551"/>
      <c r="BW254" s="226"/>
      <c r="BX254" s="551"/>
      <c r="BY254" s="226"/>
      <c r="BZ254" s="552"/>
      <c r="CA254" s="682"/>
      <c r="CB254" s="682"/>
      <c r="CC254" s="145"/>
      <c r="CD254" s="145"/>
      <c r="CE254" s="145"/>
      <c r="CF254" s="145"/>
      <c r="CG254" s="551"/>
      <c r="CH254" s="226"/>
      <c r="CI254" s="552"/>
      <c r="CJ254" s="545"/>
      <c r="CK254" s="545"/>
      <c r="CL254" s="145"/>
      <c r="CM254" s="145"/>
      <c r="CN254" s="145"/>
      <c r="CO254" s="145"/>
      <c r="CP254" s="551"/>
      <c r="CQ254" s="226"/>
      <c r="CR254" s="553"/>
      <c r="CS254" s="545"/>
      <c r="CT254" s="545"/>
      <c r="CU254" s="145"/>
      <c r="CV254" s="145"/>
      <c r="CW254" s="145"/>
      <c r="CX254" s="145"/>
    </row>
    <row r="255" spans="23:102" ht="15" customHeight="1">
      <c r="W255" s="682"/>
      <c r="X255" s="682"/>
      <c r="Y255" s="145"/>
      <c r="Z255" s="547"/>
      <c r="AA255" s="548"/>
      <c r="AB255" s="548"/>
      <c r="AC255" s="548"/>
      <c r="AD255" s="548"/>
      <c r="AE255" s="548"/>
      <c r="AF255" s="548"/>
      <c r="AG255" s="548"/>
      <c r="AH255" s="545"/>
      <c r="AI255" s="545"/>
      <c r="AJ255" s="145"/>
      <c r="AK255" s="547"/>
      <c r="AL255" s="548"/>
      <c r="AM255" s="548"/>
      <c r="AN255" s="548"/>
      <c r="AO255" s="548"/>
      <c r="AP255" s="548"/>
      <c r="AQ255" s="548"/>
      <c r="AR255" s="548"/>
      <c r="AS255" s="545"/>
      <c r="AT255" s="545"/>
      <c r="AU255" s="145"/>
      <c r="AV255" s="548"/>
      <c r="AW255" s="226"/>
      <c r="AX255" s="226"/>
      <c r="AY255" s="226"/>
      <c r="AZ255" s="226"/>
      <c r="BA255" s="226"/>
      <c r="BB255" s="226"/>
      <c r="BC255" s="226"/>
      <c r="BD255" s="23"/>
      <c r="BE255" s="226"/>
      <c r="BF255" s="226"/>
      <c r="BG255" s="226"/>
      <c r="BH255" s="226"/>
      <c r="BI255" s="23"/>
      <c r="BJ255" s="226"/>
      <c r="BK255" s="226"/>
      <c r="BL255" s="226"/>
      <c r="BM255" s="549"/>
      <c r="BN255" s="549"/>
      <c r="BO255" s="226"/>
      <c r="BP255" s="226"/>
      <c r="BQ255" s="550"/>
      <c r="BR255" s="226"/>
      <c r="BS255" s="226"/>
      <c r="BT255" s="226"/>
      <c r="BU255" s="551"/>
      <c r="BV255" s="551"/>
      <c r="BW255" s="226"/>
      <c r="BX255" s="551"/>
      <c r="BY255" s="226"/>
      <c r="BZ255" s="552"/>
      <c r="CA255" s="682"/>
      <c r="CB255" s="682"/>
      <c r="CC255" s="145"/>
      <c r="CD255" s="145"/>
      <c r="CE255" s="145"/>
      <c r="CF255" s="145"/>
      <c r="CG255" s="551"/>
      <c r="CH255" s="226"/>
      <c r="CI255" s="552"/>
      <c r="CJ255" s="545"/>
      <c r="CK255" s="545"/>
      <c r="CL255" s="145"/>
      <c r="CM255" s="145"/>
      <c r="CN255" s="145"/>
      <c r="CO255" s="145"/>
      <c r="CP255" s="551"/>
      <c r="CQ255" s="226"/>
      <c r="CR255" s="553"/>
      <c r="CS255" s="545"/>
      <c r="CT255" s="545"/>
      <c r="CU255" s="145"/>
      <c r="CV255" s="145"/>
      <c r="CW255" s="145"/>
      <c r="CX255" s="145"/>
    </row>
    <row r="256" spans="23:102" ht="15" customHeight="1">
      <c r="W256" s="682"/>
      <c r="X256" s="682"/>
      <c r="Y256" s="145"/>
      <c r="Z256" s="547"/>
      <c r="AA256" s="548"/>
      <c r="AB256" s="548"/>
      <c r="AC256" s="548"/>
      <c r="AD256" s="548"/>
      <c r="AE256" s="548"/>
      <c r="AF256" s="548"/>
      <c r="AG256" s="548"/>
      <c r="AH256" s="545"/>
      <c r="AI256" s="545"/>
      <c r="AJ256" s="145"/>
      <c r="AK256" s="547"/>
      <c r="AL256" s="548"/>
      <c r="AM256" s="548"/>
      <c r="AN256" s="548"/>
      <c r="AO256" s="548"/>
      <c r="AP256" s="548"/>
      <c r="AQ256" s="548"/>
      <c r="AR256" s="548"/>
      <c r="AS256" s="545"/>
      <c r="AT256" s="545"/>
      <c r="AU256" s="145"/>
      <c r="AV256" s="548"/>
      <c r="AW256" s="226"/>
      <c r="AX256" s="226"/>
      <c r="AY256" s="226"/>
      <c r="AZ256" s="226"/>
      <c r="BA256" s="226"/>
      <c r="BB256" s="226"/>
      <c r="BC256" s="226"/>
      <c r="BD256" s="23"/>
      <c r="BE256" s="226"/>
      <c r="BF256" s="226"/>
      <c r="BG256" s="226"/>
      <c r="BH256" s="226"/>
      <c r="BI256" s="23"/>
      <c r="BJ256" s="226"/>
      <c r="BK256" s="226"/>
      <c r="BL256" s="226"/>
      <c r="BM256" s="549"/>
      <c r="BN256" s="549"/>
      <c r="BO256" s="226"/>
      <c r="BP256" s="226"/>
      <c r="BQ256" s="550"/>
      <c r="BR256" s="226"/>
      <c r="BS256" s="226"/>
      <c r="BT256" s="226"/>
      <c r="BU256" s="551"/>
      <c r="BV256" s="551"/>
      <c r="BW256" s="226"/>
      <c r="BX256" s="551"/>
      <c r="BY256" s="226"/>
      <c r="BZ256" s="552"/>
      <c r="CA256" s="682"/>
      <c r="CB256" s="682"/>
      <c r="CC256" s="145"/>
      <c r="CD256" s="145"/>
      <c r="CE256" s="145"/>
      <c r="CF256" s="145"/>
      <c r="CG256" s="551"/>
      <c r="CH256" s="226"/>
      <c r="CI256" s="552"/>
      <c r="CJ256" s="545"/>
      <c r="CK256" s="545"/>
      <c r="CL256" s="145"/>
      <c r="CM256" s="145"/>
      <c r="CN256" s="145"/>
      <c r="CO256" s="145"/>
      <c r="CP256" s="551"/>
      <c r="CQ256" s="226"/>
      <c r="CR256" s="553"/>
      <c r="CS256" s="545"/>
      <c r="CT256" s="545"/>
      <c r="CU256" s="145"/>
      <c r="CV256" s="145"/>
      <c r="CW256" s="145"/>
      <c r="CX256" s="145"/>
    </row>
    <row r="257" spans="23:102" ht="15" customHeight="1">
      <c r="W257" s="683"/>
      <c r="X257" s="683"/>
      <c r="Y257" s="144"/>
      <c r="Z257" s="547"/>
      <c r="AA257" s="548"/>
      <c r="AB257" s="548"/>
      <c r="AC257" s="548"/>
      <c r="AD257" s="548"/>
      <c r="AE257" s="548"/>
      <c r="AF257" s="548"/>
      <c r="AG257" s="548"/>
      <c r="AH257" s="546"/>
      <c r="AI257" s="546"/>
      <c r="AJ257" s="144"/>
      <c r="AK257" s="547"/>
      <c r="AL257" s="548"/>
      <c r="AM257" s="548"/>
      <c r="AN257" s="548"/>
      <c r="AO257" s="548"/>
      <c r="AP257" s="548"/>
      <c r="AQ257" s="548"/>
      <c r="AR257" s="548"/>
      <c r="AS257" s="546"/>
      <c r="AT257" s="546"/>
      <c r="AU257" s="144"/>
      <c r="AV257" s="548"/>
      <c r="AW257" s="226"/>
      <c r="AX257" s="226"/>
      <c r="AY257" s="226"/>
      <c r="AZ257" s="226"/>
      <c r="BA257" s="226"/>
      <c r="BB257" s="226"/>
      <c r="BC257" s="226"/>
      <c r="BD257" s="23"/>
      <c r="BE257" s="226"/>
      <c r="BF257" s="226"/>
      <c r="BG257" s="226"/>
      <c r="BH257" s="226"/>
      <c r="BI257" s="23"/>
      <c r="BJ257" s="226"/>
      <c r="BK257" s="226"/>
      <c r="BL257" s="226"/>
      <c r="BM257" s="549"/>
      <c r="BN257" s="549"/>
      <c r="BO257" s="226"/>
      <c r="BP257" s="226"/>
      <c r="BQ257" s="550"/>
      <c r="BR257" s="226"/>
      <c r="BS257" s="226"/>
      <c r="BT257" s="226"/>
      <c r="BU257" s="551"/>
      <c r="BV257" s="551"/>
      <c r="BW257" s="226"/>
      <c r="BX257" s="551"/>
      <c r="BY257" s="226"/>
      <c r="BZ257" s="552"/>
      <c r="CA257" s="682"/>
      <c r="CB257" s="682"/>
      <c r="CC257" s="145"/>
      <c r="CD257" s="145"/>
      <c r="CE257" s="145"/>
      <c r="CF257" s="145"/>
      <c r="CG257" s="551"/>
      <c r="CH257" s="226"/>
      <c r="CI257" s="552"/>
      <c r="CJ257" s="546"/>
      <c r="CK257" s="546"/>
      <c r="CL257" s="144"/>
      <c r="CM257" s="144"/>
      <c r="CN257" s="144"/>
      <c r="CO257" s="144"/>
      <c r="CP257" s="551"/>
      <c r="CQ257" s="226"/>
      <c r="CR257" s="553"/>
      <c r="CS257" s="546"/>
      <c r="CT257" s="546"/>
      <c r="CU257" s="144"/>
      <c r="CV257" s="144"/>
      <c r="CW257" s="144"/>
      <c r="CX257" s="144"/>
    </row>
    <row r="258" spans="23:102" ht="15" customHeight="1">
      <c r="W258" s="682"/>
      <c r="X258" s="682"/>
      <c r="Y258" s="145"/>
      <c r="Z258" s="547"/>
      <c r="AA258" s="548"/>
      <c r="AB258" s="548"/>
      <c r="AC258" s="548"/>
      <c r="AD258" s="548"/>
      <c r="AE258" s="548"/>
      <c r="AF258" s="548"/>
      <c r="AG258" s="548"/>
      <c r="AH258" s="545"/>
      <c r="AI258" s="545"/>
      <c r="AJ258" s="145"/>
      <c r="AK258" s="547"/>
      <c r="AL258" s="548"/>
      <c r="AM258" s="548"/>
      <c r="AN258" s="548"/>
      <c r="AO258" s="548"/>
      <c r="AP258" s="548"/>
      <c r="AQ258" s="548"/>
      <c r="AR258" s="548"/>
      <c r="AS258" s="545"/>
      <c r="AT258" s="545"/>
      <c r="AU258" s="145"/>
      <c r="AV258" s="548"/>
      <c r="AW258" s="226"/>
      <c r="AX258" s="226"/>
      <c r="AY258" s="226"/>
      <c r="AZ258" s="226"/>
      <c r="BA258" s="226"/>
      <c r="BB258" s="226"/>
      <c r="BC258" s="226"/>
      <c r="BD258" s="23"/>
      <c r="BE258" s="226"/>
      <c r="BF258" s="226"/>
      <c r="BG258" s="226"/>
      <c r="BH258" s="226"/>
      <c r="BI258" s="23"/>
      <c r="BJ258" s="226"/>
      <c r="BK258" s="226"/>
      <c r="BL258" s="226"/>
      <c r="BM258" s="549"/>
      <c r="BN258" s="549"/>
      <c r="BO258" s="226"/>
      <c r="BP258" s="226"/>
      <c r="BQ258" s="550"/>
      <c r="BR258" s="226"/>
      <c r="BS258" s="226"/>
      <c r="BT258" s="226"/>
      <c r="BU258" s="551"/>
      <c r="BV258" s="551"/>
      <c r="BW258" s="226"/>
      <c r="BX258" s="551"/>
      <c r="BY258" s="226"/>
      <c r="BZ258" s="552"/>
      <c r="CA258" s="682"/>
      <c r="CB258" s="682"/>
      <c r="CC258" s="145"/>
      <c r="CD258" s="145"/>
      <c r="CE258" s="145"/>
      <c r="CF258" s="145"/>
      <c r="CG258" s="551"/>
      <c r="CH258" s="226"/>
      <c r="CI258" s="552"/>
      <c r="CJ258" s="545"/>
      <c r="CK258" s="545"/>
      <c r="CL258" s="145"/>
      <c r="CM258" s="145"/>
      <c r="CN258" s="145"/>
      <c r="CO258" s="145"/>
      <c r="CP258" s="551"/>
      <c r="CQ258" s="226"/>
      <c r="CR258" s="553"/>
      <c r="CS258" s="545"/>
      <c r="CT258" s="545"/>
      <c r="CU258" s="145"/>
      <c r="CV258" s="145"/>
      <c r="CW258" s="145"/>
      <c r="CX258" s="145"/>
    </row>
    <row r="259" spans="23:102" ht="15" customHeight="1">
      <c r="W259" s="682"/>
      <c r="X259" s="682"/>
      <c r="Y259" s="145"/>
      <c r="Z259" s="547"/>
      <c r="AA259" s="548"/>
      <c r="AB259" s="548"/>
      <c r="AC259" s="548"/>
      <c r="AD259" s="548"/>
      <c r="AE259" s="548"/>
      <c r="AF259" s="548"/>
      <c r="AG259" s="548"/>
      <c r="AH259" s="545"/>
      <c r="AI259" s="545"/>
      <c r="AJ259" s="145"/>
      <c r="AK259" s="547"/>
      <c r="AL259" s="548"/>
      <c r="AM259" s="548"/>
      <c r="AN259" s="548"/>
      <c r="AO259" s="548"/>
      <c r="AP259" s="548"/>
      <c r="AQ259" s="548"/>
      <c r="AR259" s="548"/>
      <c r="AS259" s="545"/>
      <c r="AT259" s="545"/>
      <c r="AU259" s="145"/>
      <c r="AV259" s="548"/>
      <c r="AW259" s="226"/>
      <c r="AX259" s="226"/>
      <c r="AY259" s="226"/>
      <c r="AZ259" s="226"/>
      <c r="BA259" s="226"/>
      <c r="BB259" s="226"/>
      <c r="BC259" s="226"/>
      <c r="BD259" s="23"/>
      <c r="BE259" s="226"/>
      <c r="BF259" s="226"/>
      <c r="BG259" s="226"/>
      <c r="BH259" s="226"/>
      <c r="BI259" s="23"/>
      <c r="BJ259" s="226"/>
      <c r="BK259" s="226"/>
      <c r="BL259" s="226"/>
      <c r="BM259" s="549"/>
      <c r="BN259" s="549"/>
      <c r="BO259" s="226"/>
      <c r="BP259" s="226"/>
      <c r="BQ259" s="550"/>
      <c r="BR259" s="226"/>
      <c r="BS259" s="226"/>
      <c r="BT259" s="226"/>
      <c r="BU259" s="551"/>
      <c r="BV259" s="551"/>
      <c r="BW259" s="226"/>
      <c r="BX259" s="551"/>
      <c r="BY259" s="226"/>
      <c r="BZ259" s="552"/>
      <c r="CA259" s="682"/>
      <c r="CB259" s="682"/>
      <c r="CC259" s="145"/>
      <c r="CD259" s="145"/>
      <c r="CE259" s="145"/>
      <c r="CF259" s="145"/>
      <c r="CG259" s="551"/>
      <c r="CH259" s="226"/>
      <c r="CI259" s="552"/>
      <c r="CJ259" s="545"/>
      <c r="CK259" s="545"/>
      <c r="CL259" s="145"/>
      <c r="CM259" s="145"/>
      <c r="CN259" s="145"/>
      <c r="CO259" s="145"/>
      <c r="CP259" s="551"/>
      <c r="CQ259" s="226"/>
      <c r="CR259" s="553"/>
      <c r="CS259" s="545"/>
      <c r="CT259" s="545"/>
      <c r="CU259" s="145"/>
      <c r="CV259" s="145"/>
      <c r="CW259" s="145"/>
      <c r="CX259" s="145"/>
    </row>
    <row r="260" spans="23:102" ht="15" customHeight="1">
      <c r="W260" s="682"/>
      <c r="X260" s="682"/>
      <c r="Y260" s="145"/>
      <c r="Z260" s="547"/>
      <c r="AA260" s="548"/>
      <c r="AB260" s="548"/>
      <c r="AC260" s="548"/>
      <c r="AD260" s="548"/>
      <c r="AE260" s="548"/>
      <c r="AF260" s="548"/>
      <c r="AG260" s="548"/>
      <c r="AH260" s="545"/>
      <c r="AI260" s="545"/>
      <c r="AJ260" s="145"/>
      <c r="AK260" s="547"/>
      <c r="AL260" s="548"/>
      <c r="AM260" s="548"/>
      <c r="AN260" s="548"/>
      <c r="AO260" s="548"/>
      <c r="AP260" s="548"/>
      <c r="AQ260" s="548"/>
      <c r="AR260" s="548"/>
      <c r="AS260" s="545"/>
      <c r="AT260" s="545"/>
      <c r="AU260" s="145"/>
      <c r="AV260" s="548"/>
      <c r="AW260" s="226"/>
      <c r="AX260" s="226"/>
      <c r="AY260" s="226"/>
      <c r="AZ260" s="226"/>
      <c r="BA260" s="226"/>
      <c r="BB260" s="226"/>
      <c r="BC260" s="226"/>
      <c r="BD260" s="23"/>
      <c r="BE260" s="226"/>
      <c r="BF260" s="226"/>
      <c r="BG260" s="226"/>
      <c r="BH260" s="226"/>
      <c r="BI260" s="23"/>
      <c r="BJ260" s="226"/>
      <c r="BK260" s="226"/>
      <c r="BL260" s="226"/>
      <c r="BM260" s="549"/>
      <c r="BN260" s="549"/>
      <c r="BO260" s="226"/>
      <c r="BP260" s="226"/>
      <c r="BQ260" s="550"/>
      <c r="BR260" s="226"/>
      <c r="BS260" s="226"/>
      <c r="BT260" s="226"/>
      <c r="BU260" s="551"/>
      <c r="BV260" s="551"/>
      <c r="BW260" s="226"/>
      <c r="BX260" s="551"/>
      <c r="BY260" s="226"/>
      <c r="BZ260" s="552"/>
      <c r="CA260" s="682"/>
      <c r="CB260" s="682"/>
      <c r="CC260" s="145"/>
      <c r="CD260" s="145"/>
      <c r="CE260" s="145"/>
      <c r="CF260" s="145"/>
      <c r="CG260" s="551"/>
      <c r="CH260" s="226"/>
      <c r="CI260" s="552"/>
      <c r="CJ260" s="545"/>
      <c r="CK260" s="545"/>
      <c r="CL260" s="145"/>
      <c r="CM260" s="145"/>
      <c r="CN260" s="145"/>
      <c r="CO260" s="145"/>
      <c r="CP260" s="551"/>
      <c r="CQ260" s="226"/>
      <c r="CR260" s="553"/>
      <c r="CS260" s="545"/>
      <c r="CT260" s="545"/>
      <c r="CU260" s="145"/>
      <c r="CV260" s="145"/>
      <c r="CW260" s="145"/>
      <c r="CX260" s="145"/>
    </row>
    <row r="261" spans="23:102" ht="15" customHeight="1">
      <c r="W261" s="682"/>
      <c r="X261" s="682"/>
      <c r="Y261" s="145"/>
      <c r="Z261" s="547"/>
      <c r="AA261" s="548"/>
      <c r="AB261" s="548"/>
      <c r="AC261" s="548"/>
      <c r="AD261" s="548"/>
      <c r="AE261" s="548"/>
      <c r="AF261" s="548"/>
      <c r="AG261" s="548"/>
      <c r="AH261" s="545"/>
      <c r="AI261" s="545"/>
      <c r="AJ261" s="145"/>
      <c r="AK261" s="547"/>
      <c r="AL261" s="548"/>
      <c r="AM261" s="548"/>
      <c r="AN261" s="548"/>
      <c r="AO261" s="548"/>
      <c r="AP261" s="548"/>
      <c r="AQ261" s="548"/>
      <c r="AR261" s="548"/>
      <c r="AS261" s="545"/>
      <c r="AT261" s="545"/>
      <c r="AU261" s="145"/>
      <c r="AV261" s="548"/>
      <c r="AW261" s="226"/>
      <c r="AX261" s="226"/>
      <c r="AY261" s="226"/>
      <c r="AZ261" s="226"/>
      <c r="BA261" s="226"/>
      <c r="BB261" s="226"/>
      <c r="BC261" s="226"/>
      <c r="BD261" s="23"/>
      <c r="BE261" s="226"/>
      <c r="BF261" s="226"/>
      <c r="BG261" s="226"/>
      <c r="BH261" s="226"/>
      <c r="BI261" s="23"/>
      <c r="BJ261" s="226"/>
      <c r="BK261" s="226"/>
      <c r="BL261" s="226"/>
      <c r="BM261" s="549"/>
      <c r="BN261" s="549"/>
      <c r="BO261" s="226"/>
      <c r="BP261" s="226"/>
      <c r="BQ261" s="550"/>
      <c r="BR261" s="226"/>
      <c r="BS261" s="226"/>
      <c r="BT261" s="226"/>
      <c r="BU261" s="551"/>
      <c r="BV261" s="551"/>
      <c r="BW261" s="226"/>
      <c r="BX261" s="551"/>
      <c r="BY261" s="226"/>
      <c r="BZ261" s="552"/>
      <c r="CA261" s="682"/>
      <c r="CB261" s="682"/>
      <c r="CC261" s="145"/>
      <c r="CD261" s="145"/>
      <c r="CE261" s="145"/>
      <c r="CF261" s="145"/>
      <c r="CG261" s="551"/>
      <c r="CH261" s="226"/>
      <c r="CI261" s="552"/>
      <c r="CJ261" s="545"/>
      <c r="CK261" s="545"/>
      <c r="CL261" s="145"/>
      <c r="CM261" s="145"/>
      <c r="CN261" s="145"/>
      <c r="CO261" s="145"/>
      <c r="CP261" s="551"/>
      <c r="CQ261" s="226"/>
      <c r="CR261" s="553"/>
      <c r="CS261" s="545"/>
      <c r="CT261" s="545"/>
      <c r="CU261" s="145"/>
      <c r="CV261" s="145"/>
      <c r="CW261" s="145"/>
      <c r="CX261" s="145"/>
    </row>
    <row r="262" spans="23:102" ht="15" customHeight="1">
      <c r="W262" s="682"/>
      <c r="X262" s="682"/>
      <c r="Y262" s="145"/>
      <c r="Z262" s="547"/>
      <c r="AA262" s="548"/>
      <c r="AB262" s="548"/>
      <c r="AC262" s="548"/>
      <c r="AD262" s="548"/>
      <c r="AE262" s="548"/>
      <c r="AF262" s="548"/>
      <c r="AG262" s="548"/>
      <c r="AH262" s="545"/>
      <c r="AI262" s="545"/>
      <c r="AJ262" s="145"/>
      <c r="AK262" s="547"/>
      <c r="AL262" s="548"/>
      <c r="AM262" s="548"/>
      <c r="AN262" s="548"/>
      <c r="AO262" s="548"/>
      <c r="AP262" s="548"/>
      <c r="AQ262" s="548"/>
      <c r="AR262" s="548"/>
      <c r="AS262" s="545"/>
      <c r="AT262" s="545"/>
      <c r="AU262" s="145"/>
      <c r="AV262" s="548"/>
      <c r="AW262" s="226"/>
      <c r="AX262" s="226"/>
      <c r="AY262" s="226"/>
      <c r="AZ262" s="226"/>
      <c r="BA262" s="226"/>
      <c r="BB262" s="226"/>
      <c r="BC262" s="226"/>
      <c r="BD262" s="23"/>
      <c r="BE262" s="226"/>
      <c r="BF262" s="226"/>
      <c r="BG262" s="226"/>
      <c r="BH262" s="226"/>
      <c r="BI262" s="23"/>
      <c r="BJ262" s="226"/>
      <c r="BK262" s="226"/>
      <c r="BL262" s="226"/>
      <c r="BM262" s="549"/>
      <c r="BN262" s="549"/>
      <c r="BO262" s="226"/>
      <c r="BP262" s="226"/>
      <c r="BQ262" s="550"/>
      <c r="BR262" s="226"/>
      <c r="BS262" s="226"/>
      <c r="BT262" s="226"/>
      <c r="BU262" s="551"/>
      <c r="BV262" s="551"/>
      <c r="BW262" s="226"/>
      <c r="BX262" s="551"/>
      <c r="BY262" s="226"/>
      <c r="BZ262" s="552"/>
      <c r="CA262" s="682"/>
      <c r="CB262" s="682"/>
      <c r="CC262" s="145"/>
      <c r="CD262" s="145"/>
      <c r="CE262" s="145"/>
      <c r="CF262" s="145"/>
      <c r="CG262" s="551"/>
      <c r="CH262" s="226"/>
      <c r="CI262" s="552"/>
      <c r="CJ262" s="545"/>
      <c r="CK262" s="545"/>
      <c r="CL262" s="145"/>
      <c r="CM262" s="145"/>
      <c r="CN262" s="145"/>
      <c r="CO262" s="145"/>
      <c r="CP262" s="551"/>
      <c r="CQ262" s="226"/>
      <c r="CR262" s="553"/>
      <c r="CS262" s="545"/>
      <c r="CT262" s="545"/>
      <c r="CU262" s="145"/>
      <c r="CV262" s="145"/>
      <c r="CW262" s="145"/>
      <c r="CX262" s="145"/>
    </row>
    <row r="263" spans="23:102" ht="15" customHeight="1">
      <c r="W263" s="683"/>
      <c r="X263" s="683"/>
      <c r="Y263" s="144"/>
      <c r="Z263" s="547"/>
      <c r="AA263" s="548"/>
      <c r="AB263" s="548"/>
      <c r="AC263" s="548"/>
      <c r="AD263" s="548"/>
      <c r="AE263" s="548"/>
      <c r="AF263" s="548"/>
      <c r="AG263" s="548"/>
      <c r="AH263" s="546"/>
      <c r="AI263" s="546"/>
      <c r="AJ263" s="144"/>
      <c r="AK263" s="547"/>
      <c r="AL263" s="548"/>
      <c r="AM263" s="548"/>
      <c r="AN263" s="548"/>
      <c r="AO263" s="548"/>
      <c r="AP263" s="548"/>
      <c r="AQ263" s="548"/>
      <c r="AR263" s="548"/>
      <c r="AS263" s="546"/>
      <c r="AT263" s="546"/>
      <c r="AU263" s="144"/>
      <c r="AV263" s="548"/>
      <c r="AW263" s="226"/>
      <c r="AX263" s="226"/>
      <c r="AY263" s="226"/>
      <c r="AZ263" s="226"/>
      <c r="BA263" s="226"/>
      <c r="BB263" s="226"/>
      <c r="BC263" s="226"/>
      <c r="BD263" s="23"/>
      <c r="BE263" s="226"/>
      <c r="BF263" s="226"/>
      <c r="BG263" s="226"/>
      <c r="BH263" s="226"/>
      <c r="BI263" s="23"/>
      <c r="BJ263" s="226"/>
      <c r="BK263" s="226"/>
      <c r="BL263" s="226"/>
      <c r="BM263" s="549"/>
      <c r="BN263" s="549"/>
      <c r="BO263" s="226"/>
      <c r="BP263" s="226"/>
      <c r="BQ263" s="550"/>
      <c r="BR263" s="226"/>
      <c r="BS263" s="226"/>
      <c r="BT263" s="226"/>
      <c r="BU263" s="551"/>
      <c r="BV263" s="551"/>
      <c r="BW263" s="226"/>
      <c r="BX263" s="551"/>
      <c r="BY263" s="226"/>
      <c r="BZ263" s="552"/>
      <c r="CA263" s="682"/>
      <c r="CB263" s="682"/>
      <c r="CC263" s="145"/>
      <c r="CD263" s="145"/>
      <c r="CE263" s="145"/>
      <c r="CF263" s="145"/>
      <c r="CG263" s="551"/>
      <c r="CH263" s="226"/>
      <c r="CI263" s="552"/>
      <c r="CJ263" s="546"/>
      <c r="CK263" s="546"/>
      <c r="CL263" s="144"/>
      <c r="CM263" s="144"/>
      <c r="CN263" s="144"/>
      <c r="CO263" s="144"/>
      <c r="CP263" s="551"/>
      <c r="CQ263" s="226"/>
      <c r="CR263" s="553"/>
      <c r="CS263" s="546"/>
      <c r="CT263" s="546"/>
      <c r="CU263" s="144"/>
      <c r="CV263" s="144"/>
      <c r="CW263" s="144"/>
      <c r="CX263" s="144"/>
    </row>
    <row r="264" spans="23:102" ht="15" customHeight="1">
      <c r="W264" s="682"/>
      <c r="X264" s="682"/>
      <c r="Y264" s="145"/>
      <c r="Z264" s="547"/>
      <c r="AA264" s="548"/>
      <c r="AB264" s="548"/>
      <c r="AC264" s="548"/>
      <c r="AD264" s="548"/>
      <c r="AE264" s="548"/>
      <c r="AF264" s="548"/>
      <c r="AG264" s="548"/>
      <c r="AH264" s="545"/>
      <c r="AI264" s="545"/>
      <c r="AJ264" s="145"/>
      <c r="AK264" s="547"/>
      <c r="AL264" s="548"/>
      <c r="AM264" s="548"/>
      <c r="AN264" s="548"/>
      <c r="AO264" s="548"/>
      <c r="AP264" s="548"/>
      <c r="AQ264" s="548"/>
      <c r="AR264" s="548"/>
      <c r="AS264" s="545"/>
      <c r="AT264" s="545"/>
      <c r="AU264" s="145"/>
      <c r="AV264" s="548"/>
      <c r="AW264" s="226"/>
      <c r="AX264" s="226"/>
      <c r="AY264" s="226"/>
      <c r="AZ264" s="226"/>
      <c r="BA264" s="226"/>
      <c r="BB264" s="226"/>
      <c r="BC264" s="226"/>
      <c r="BD264" s="23"/>
      <c r="BE264" s="226"/>
      <c r="BF264" s="226"/>
      <c r="BG264" s="226"/>
      <c r="BH264" s="226"/>
      <c r="BI264" s="23"/>
      <c r="BJ264" s="226"/>
      <c r="BK264" s="226"/>
      <c r="BL264" s="226"/>
      <c r="BM264" s="549"/>
      <c r="BN264" s="549"/>
      <c r="BO264" s="226"/>
      <c r="BP264" s="226"/>
      <c r="BQ264" s="550"/>
      <c r="BR264" s="226"/>
      <c r="BS264" s="226"/>
      <c r="BT264" s="226"/>
      <c r="BU264" s="551"/>
      <c r="BV264" s="551"/>
      <c r="BW264" s="226"/>
      <c r="BX264" s="551"/>
      <c r="BY264" s="226"/>
      <c r="BZ264" s="552"/>
      <c r="CA264" s="682"/>
      <c r="CB264" s="682"/>
      <c r="CC264" s="145"/>
      <c r="CD264" s="145"/>
      <c r="CE264" s="145"/>
      <c r="CF264" s="145"/>
      <c r="CG264" s="551"/>
      <c r="CH264" s="226"/>
      <c r="CI264" s="552"/>
      <c r="CJ264" s="545"/>
      <c r="CK264" s="545"/>
      <c r="CL264" s="145"/>
      <c r="CM264" s="145"/>
      <c r="CN264" s="145"/>
      <c r="CO264" s="145"/>
      <c r="CP264" s="551"/>
      <c r="CQ264" s="226"/>
      <c r="CR264" s="553"/>
      <c r="CS264" s="545"/>
      <c r="CT264" s="545"/>
      <c r="CU264" s="145"/>
      <c r="CV264" s="145"/>
      <c r="CW264" s="145"/>
      <c r="CX264" s="145"/>
    </row>
    <row r="265" spans="23:102" ht="15" customHeight="1">
      <c r="W265" s="682"/>
      <c r="X265" s="682"/>
      <c r="Y265" s="145"/>
      <c r="Z265" s="547"/>
      <c r="AA265" s="548"/>
      <c r="AB265" s="548"/>
      <c r="AC265" s="548"/>
      <c r="AD265" s="548"/>
      <c r="AE265" s="548"/>
      <c r="AF265" s="548"/>
      <c r="AG265" s="548"/>
      <c r="AH265" s="545"/>
      <c r="AI265" s="545"/>
      <c r="AJ265" s="145"/>
      <c r="AK265" s="547"/>
      <c r="AL265" s="548"/>
      <c r="AM265" s="548"/>
      <c r="AN265" s="548"/>
      <c r="AO265" s="548"/>
      <c r="AP265" s="548"/>
      <c r="AQ265" s="548"/>
      <c r="AR265" s="548"/>
      <c r="AS265" s="545"/>
      <c r="AT265" s="545"/>
      <c r="AU265" s="145"/>
      <c r="AV265" s="548"/>
      <c r="AW265" s="226"/>
      <c r="AX265" s="226"/>
      <c r="AY265" s="226"/>
      <c r="AZ265" s="226"/>
      <c r="BA265" s="226"/>
      <c r="BB265" s="226"/>
      <c r="BC265" s="226"/>
      <c r="BD265" s="23"/>
      <c r="BE265" s="226"/>
      <c r="BF265" s="226"/>
      <c r="BG265" s="226"/>
      <c r="BH265" s="226"/>
      <c r="BI265" s="23"/>
      <c r="BJ265" s="226"/>
      <c r="BK265" s="226"/>
      <c r="BL265" s="226"/>
      <c r="BM265" s="549"/>
      <c r="BN265" s="549"/>
      <c r="BO265" s="226"/>
      <c r="BP265" s="226"/>
      <c r="BQ265" s="550"/>
      <c r="BR265" s="226"/>
      <c r="BS265" s="226"/>
      <c r="BT265" s="226"/>
      <c r="BU265" s="551"/>
      <c r="BV265" s="551"/>
      <c r="BW265" s="226"/>
      <c r="BX265" s="551"/>
      <c r="BY265" s="226"/>
      <c r="BZ265" s="552"/>
      <c r="CA265" s="682"/>
      <c r="CB265" s="682"/>
      <c r="CC265" s="145"/>
      <c r="CD265" s="145"/>
      <c r="CE265" s="145"/>
      <c r="CF265" s="145"/>
      <c r="CG265" s="551"/>
      <c r="CH265" s="226"/>
      <c r="CI265" s="552"/>
      <c r="CJ265" s="545"/>
      <c r="CK265" s="545"/>
      <c r="CL265" s="145"/>
      <c r="CM265" s="145"/>
      <c r="CN265" s="145"/>
      <c r="CO265" s="145"/>
      <c r="CP265" s="551"/>
      <c r="CQ265" s="226"/>
      <c r="CR265" s="553"/>
      <c r="CS265" s="545"/>
      <c r="CT265" s="545"/>
      <c r="CU265" s="145"/>
      <c r="CV265" s="145"/>
      <c r="CW265" s="145"/>
      <c r="CX265" s="145"/>
    </row>
    <row r="266" spans="23:102" ht="15" customHeight="1">
      <c r="W266" s="682"/>
      <c r="X266" s="682"/>
      <c r="Y266" s="145"/>
      <c r="Z266" s="547"/>
      <c r="AA266" s="548"/>
      <c r="AB266" s="548"/>
      <c r="AC266" s="548"/>
      <c r="AD266" s="548"/>
      <c r="AE266" s="548"/>
      <c r="AF266" s="548"/>
      <c r="AG266" s="548"/>
      <c r="AH266" s="545"/>
      <c r="AI266" s="545"/>
      <c r="AJ266" s="145"/>
      <c r="AK266" s="547"/>
      <c r="AL266" s="548"/>
      <c r="AM266" s="548"/>
      <c r="AN266" s="548"/>
      <c r="AO266" s="548"/>
      <c r="AP266" s="548"/>
      <c r="AQ266" s="548"/>
      <c r="AR266" s="548"/>
      <c r="AS266" s="545"/>
      <c r="AT266" s="545"/>
      <c r="AU266" s="145"/>
      <c r="AV266" s="548"/>
      <c r="AW266" s="226"/>
      <c r="AX266" s="226"/>
      <c r="AY266" s="226"/>
      <c r="AZ266" s="226"/>
      <c r="BA266" s="226"/>
      <c r="BB266" s="226"/>
      <c r="BC266" s="226"/>
      <c r="BD266" s="23"/>
      <c r="BE266" s="226"/>
      <c r="BF266" s="226"/>
      <c r="BG266" s="226"/>
      <c r="BH266" s="226"/>
      <c r="BI266" s="23"/>
      <c r="BJ266" s="226"/>
      <c r="BK266" s="226"/>
      <c r="BL266" s="226"/>
      <c r="BM266" s="549"/>
      <c r="BN266" s="549"/>
      <c r="BO266" s="226"/>
      <c r="BP266" s="226"/>
      <c r="BQ266" s="550"/>
      <c r="BR266" s="226"/>
      <c r="BS266" s="226"/>
      <c r="BT266" s="226"/>
      <c r="BU266" s="551"/>
      <c r="BV266" s="551"/>
      <c r="BW266" s="226"/>
      <c r="BX266" s="551"/>
      <c r="BY266" s="226"/>
      <c r="BZ266" s="552"/>
      <c r="CA266" s="682"/>
      <c r="CB266" s="682"/>
      <c r="CC266" s="145"/>
      <c r="CD266" s="145"/>
      <c r="CE266" s="145"/>
      <c r="CF266" s="145"/>
      <c r="CG266" s="551"/>
      <c r="CH266" s="226"/>
      <c r="CI266" s="552"/>
      <c r="CJ266" s="545"/>
      <c r="CK266" s="545"/>
      <c r="CL266" s="145"/>
      <c r="CM266" s="145"/>
      <c r="CN266" s="145"/>
      <c r="CO266" s="145"/>
      <c r="CP266" s="551"/>
      <c r="CQ266" s="226"/>
      <c r="CR266" s="553"/>
      <c r="CS266" s="545"/>
      <c r="CT266" s="545"/>
      <c r="CU266" s="145"/>
      <c r="CV266" s="145"/>
      <c r="CW266" s="145"/>
      <c r="CX266" s="145"/>
    </row>
    <row r="267" spans="23:102" ht="15" customHeight="1">
      <c r="W267" s="682"/>
      <c r="X267" s="682"/>
      <c r="Y267" s="145"/>
      <c r="Z267" s="547"/>
      <c r="AA267" s="548"/>
      <c r="AB267" s="548"/>
      <c r="AC267" s="548"/>
      <c r="AD267" s="548"/>
      <c r="AE267" s="548"/>
      <c r="AF267" s="548"/>
      <c r="AG267" s="548"/>
      <c r="AH267" s="545"/>
      <c r="AI267" s="545"/>
      <c r="AJ267" s="145"/>
      <c r="AK267" s="547"/>
      <c r="AL267" s="548"/>
      <c r="AM267" s="548"/>
      <c r="AN267" s="548"/>
      <c r="AO267" s="548"/>
      <c r="AP267" s="548"/>
      <c r="AQ267" s="548"/>
      <c r="AR267" s="548"/>
      <c r="AS267" s="545"/>
      <c r="AT267" s="545"/>
      <c r="AU267" s="145"/>
      <c r="AV267" s="548"/>
      <c r="AW267" s="226"/>
      <c r="AX267" s="226"/>
      <c r="AY267" s="226"/>
      <c r="AZ267" s="226"/>
      <c r="BA267" s="226"/>
      <c r="BB267" s="226"/>
      <c r="BC267" s="226"/>
      <c r="BD267" s="23"/>
      <c r="BE267" s="226"/>
      <c r="BF267" s="226"/>
      <c r="BG267" s="226"/>
      <c r="BH267" s="226"/>
      <c r="BI267" s="23"/>
      <c r="BJ267" s="226"/>
      <c r="BK267" s="226"/>
      <c r="BL267" s="226"/>
      <c r="BM267" s="549"/>
      <c r="BN267" s="549"/>
      <c r="BO267" s="226"/>
      <c r="BP267" s="226"/>
      <c r="BQ267" s="550"/>
      <c r="BR267" s="226"/>
      <c r="BS267" s="226"/>
      <c r="BT267" s="226"/>
      <c r="BU267" s="551"/>
      <c r="BV267" s="551"/>
      <c r="BW267" s="226"/>
      <c r="BX267" s="551"/>
      <c r="BY267" s="226"/>
      <c r="BZ267" s="552"/>
      <c r="CA267" s="682"/>
      <c r="CB267" s="682"/>
      <c r="CC267" s="145"/>
      <c r="CD267" s="145"/>
      <c r="CE267" s="145"/>
      <c r="CF267" s="145"/>
      <c r="CG267" s="551"/>
      <c r="CH267" s="226"/>
      <c r="CI267" s="552"/>
      <c r="CJ267" s="545"/>
      <c r="CK267" s="545"/>
      <c r="CL267" s="145"/>
      <c r="CM267" s="145"/>
      <c r="CN267" s="145"/>
      <c r="CO267" s="145"/>
      <c r="CP267" s="551"/>
      <c r="CQ267" s="226"/>
      <c r="CR267" s="553"/>
      <c r="CS267" s="545"/>
      <c r="CT267" s="545"/>
      <c r="CU267" s="145"/>
      <c r="CV267" s="145"/>
      <c r="CW267" s="145"/>
      <c r="CX267" s="145"/>
    </row>
    <row r="268" spans="23:102" ht="15" customHeight="1">
      <c r="W268" s="682"/>
      <c r="X268" s="682"/>
      <c r="Y268" s="145"/>
      <c r="Z268" s="547"/>
      <c r="AA268" s="548"/>
      <c r="AB268" s="548"/>
      <c r="AC268" s="548"/>
      <c r="AD268" s="548"/>
      <c r="AE268" s="548"/>
      <c r="AF268" s="548"/>
      <c r="AG268" s="548"/>
      <c r="AH268" s="545"/>
      <c r="AI268" s="545"/>
      <c r="AJ268" s="145"/>
      <c r="AK268" s="547"/>
      <c r="AL268" s="548"/>
      <c r="AM268" s="548"/>
      <c r="AN268" s="548"/>
      <c r="AO268" s="548"/>
      <c r="AP268" s="548"/>
      <c r="AQ268" s="548"/>
      <c r="AR268" s="548"/>
      <c r="AS268" s="545"/>
      <c r="AT268" s="545"/>
      <c r="AU268" s="145"/>
      <c r="AV268" s="548"/>
      <c r="AW268" s="226"/>
      <c r="AX268" s="226"/>
      <c r="AY268" s="226"/>
      <c r="AZ268" s="226"/>
      <c r="BA268" s="226"/>
      <c r="BB268" s="226"/>
      <c r="BC268" s="226"/>
      <c r="BD268" s="23"/>
      <c r="BE268" s="226"/>
      <c r="BF268" s="226"/>
      <c r="BG268" s="226"/>
      <c r="BH268" s="226"/>
      <c r="BI268" s="23"/>
      <c r="BJ268" s="226"/>
      <c r="BK268" s="226"/>
      <c r="BL268" s="226"/>
      <c r="BM268" s="549"/>
      <c r="BN268" s="549"/>
      <c r="BO268" s="226"/>
      <c r="BP268" s="226"/>
      <c r="BQ268" s="550"/>
      <c r="BR268" s="226"/>
      <c r="BS268" s="226"/>
      <c r="BT268" s="226"/>
      <c r="BU268" s="551"/>
      <c r="BV268" s="551"/>
      <c r="BW268" s="226"/>
      <c r="BX268" s="551"/>
      <c r="BY268" s="226"/>
      <c r="BZ268" s="552"/>
      <c r="CA268" s="682"/>
      <c r="CB268" s="682"/>
      <c r="CC268" s="145"/>
      <c r="CD268" s="145"/>
      <c r="CE268" s="145"/>
      <c r="CF268" s="145"/>
      <c r="CG268" s="551"/>
      <c r="CH268" s="226"/>
      <c r="CI268" s="552"/>
      <c r="CJ268" s="545"/>
      <c r="CK268" s="545"/>
      <c r="CL268" s="145"/>
      <c r="CM268" s="145"/>
      <c r="CN268" s="145"/>
      <c r="CO268" s="145"/>
      <c r="CP268" s="551"/>
      <c r="CQ268" s="226"/>
      <c r="CR268" s="553"/>
      <c r="CS268" s="545"/>
      <c r="CT268" s="545"/>
      <c r="CU268" s="145"/>
      <c r="CV268" s="145"/>
      <c r="CW268" s="145"/>
      <c r="CX268" s="145"/>
    </row>
    <row r="269" spans="23:102" ht="15" customHeight="1">
      <c r="Z269" s="547"/>
      <c r="AA269" s="548"/>
      <c r="AB269" s="548"/>
      <c r="AC269" s="548"/>
      <c r="AD269" s="548"/>
      <c r="AE269" s="548"/>
      <c r="AF269" s="548"/>
      <c r="AG269" s="548"/>
      <c r="AK269" s="547"/>
      <c r="AL269" s="548"/>
      <c r="AM269" s="548"/>
      <c r="AN269" s="548"/>
      <c r="AO269" s="548"/>
      <c r="AP269" s="548"/>
      <c r="AQ269" s="548"/>
      <c r="AR269" s="548"/>
      <c r="AV269" s="548"/>
      <c r="AW269" s="226"/>
      <c r="AX269" s="226"/>
      <c r="AY269" s="226"/>
      <c r="AZ269" s="226"/>
      <c r="BA269" s="226"/>
      <c r="BB269" s="226"/>
      <c r="BC269" s="226"/>
      <c r="BD269" s="23"/>
      <c r="BE269" s="226"/>
      <c r="BF269" s="226"/>
      <c r="BG269" s="226"/>
      <c r="BH269" s="226"/>
      <c r="BI269" s="23"/>
      <c r="BJ269" s="226"/>
      <c r="BK269" s="226"/>
      <c r="BL269" s="226"/>
      <c r="BM269" s="549"/>
      <c r="BN269" s="549"/>
      <c r="BO269" s="226"/>
      <c r="BP269" s="226"/>
      <c r="BQ269" s="550"/>
      <c r="BR269" s="226"/>
      <c r="BS269" s="226"/>
      <c r="BT269" s="226"/>
      <c r="BU269" s="551"/>
      <c r="BV269" s="551"/>
      <c r="BW269" s="226"/>
      <c r="BX269" s="551"/>
      <c r="BY269" s="226"/>
      <c r="BZ269" s="552"/>
      <c r="CG269" s="551"/>
      <c r="CH269" s="226"/>
      <c r="CI269" s="552"/>
      <c r="CP269" s="551"/>
      <c r="CQ269" s="226"/>
      <c r="CR269" s="553"/>
    </row>
    <row r="270" spans="23:102" ht="15" customHeight="1">
      <c r="Z270" s="547"/>
      <c r="AA270" s="548"/>
      <c r="AB270" s="548"/>
      <c r="AC270" s="548"/>
      <c r="AD270" s="548"/>
      <c r="AE270" s="548"/>
      <c r="AF270" s="548"/>
      <c r="AG270" s="548"/>
      <c r="AK270" s="547"/>
      <c r="AL270" s="548"/>
      <c r="AM270" s="548"/>
      <c r="AN270" s="548"/>
      <c r="AO270" s="548"/>
      <c r="AP270" s="548"/>
      <c r="AQ270" s="548"/>
      <c r="AR270" s="548"/>
      <c r="AV270" s="548"/>
      <c r="AW270" s="226"/>
      <c r="AX270" s="226"/>
      <c r="AY270" s="226"/>
      <c r="AZ270" s="226"/>
      <c r="BA270" s="226"/>
      <c r="BB270" s="226"/>
      <c r="BC270" s="226"/>
      <c r="BD270" s="23"/>
      <c r="BE270" s="226"/>
      <c r="BF270" s="226"/>
      <c r="BG270" s="226"/>
      <c r="BH270" s="226"/>
      <c r="BI270" s="23"/>
      <c r="BJ270" s="226"/>
      <c r="BK270" s="226"/>
      <c r="BL270" s="226"/>
      <c r="BM270" s="549"/>
      <c r="BN270" s="549"/>
      <c r="BO270" s="226"/>
      <c r="BP270" s="226"/>
      <c r="BQ270" s="550"/>
      <c r="BR270" s="226"/>
      <c r="BS270" s="226"/>
      <c r="BT270" s="226"/>
      <c r="BU270" s="551"/>
      <c r="BV270" s="551"/>
      <c r="BW270" s="226"/>
      <c r="BX270" s="551"/>
      <c r="BY270" s="226"/>
      <c r="BZ270" s="552"/>
      <c r="CG270" s="551"/>
      <c r="CH270" s="226"/>
      <c r="CI270" s="552"/>
      <c r="CP270" s="551"/>
      <c r="CQ270" s="226"/>
      <c r="CR270" s="553"/>
    </row>
    <row r="271" spans="23:102" ht="15" customHeight="1">
      <c r="Z271" s="547"/>
      <c r="AA271" s="548"/>
      <c r="AB271" s="548"/>
      <c r="AC271" s="548"/>
      <c r="AD271" s="548"/>
      <c r="AE271" s="548"/>
      <c r="AF271" s="548"/>
      <c r="AG271" s="548"/>
      <c r="AK271" s="547"/>
      <c r="AL271" s="548"/>
      <c r="AM271" s="548"/>
      <c r="AN271" s="548"/>
      <c r="AO271" s="548"/>
      <c r="AP271" s="548"/>
      <c r="AQ271" s="548"/>
      <c r="AR271" s="548"/>
      <c r="AV271" s="548"/>
      <c r="AW271" s="226"/>
      <c r="AX271" s="226"/>
      <c r="AY271" s="226"/>
      <c r="AZ271" s="226"/>
      <c r="BA271" s="226"/>
      <c r="BB271" s="226"/>
      <c r="BC271" s="226"/>
      <c r="BD271" s="23"/>
      <c r="BE271" s="226"/>
      <c r="BF271" s="226"/>
      <c r="BG271" s="226"/>
      <c r="BH271" s="226"/>
      <c r="BI271" s="23"/>
      <c r="BJ271" s="226"/>
      <c r="BK271" s="226"/>
      <c r="BL271" s="226"/>
      <c r="BM271" s="549"/>
      <c r="BN271" s="549"/>
      <c r="BO271" s="226"/>
      <c r="BP271" s="226"/>
      <c r="BQ271" s="550"/>
      <c r="BR271" s="226"/>
      <c r="BS271" s="226"/>
      <c r="BT271" s="226"/>
      <c r="BU271" s="551"/>
      <c r="BV271" s="551"/>
      <c r="BW271" s="226"/>
      <c r="BX271" s="551"/>
      <c r="BY271" s="226"/>
      <c r="BZ271" s="552"/>
      <c r="CG271" s="551"/>
      <c r="CH271" s="226"/>
      <c r="CI271" s="552"/>
      <c r="CP271" s="551"/>
      <c r="CQ271" s="226"/>
      <c r="CR271" s="553"/>
    </row>
    <row r="272" spans="23:102" ht="15" customHeight="1">
      <c r="Z272" s="547"/>
      <c r="AA272" s="548"/>
      <c r="AB272" s="548"/>
      <c r="AC272" s="548"/>
      <c r="AD272" s="548"/>
      <c r="AE272" s="548"/>
      <c r="AF272" s="548"/>
      <c r="AG272" s="548"/>
      <c r="AK272" s="547"/>
      <c r="AL272" s="548"/>
      <c r="AM272" s="548"/>
      <c r="AN272" s="548"/>
      <c r="AO272" s="548"/>
      <c r="AP272" s="548"/>
      <c r="AQ272" s="548"/>
      <c r="AR272" s="548"/>
      <c r="AV272" s="548"/>
      <c r="AW272" s="226"/>
      <c r="AX272" s="226"/>
      <c r="AY272" s="226"/>
      <c r="AZ272" s="226"/>
      <c r="BA272" s="226"/>
      <c r="BB272" s="226"/>
      <c r="BC272" s="226"/>
      <c r="BD272" s="23"/>
      <c r="BE272" s="226"/>
      <c r="BF272" s="226"/>
      <c r="BG272" s="226"/>
      <c r="BH272" s="226"/>
      <c r="BI272" s="23"/>
      <c r="BJ272" s="226"/>
      <c r="BK272" s="226"/>
      <c r="BL272" s="226"/>
      <c r="BM272" s="549"/>
      <c r="BN272" s="549"/>
      <c r="BO272" s="226"/>
      <c r="BP272" s="226"/>
      <c r="BQ272" s="550"/>
      <c r="BR272" s="226"/>
      <c r="BS272" s="226"/>
      <c r="BT272" s="226"/>
      <c r="BU272" s="551"/>
      <c r="BV272" s="551"/>
      <c r="BW272" s="226"/>
      <c r="BX272" s="551"/>
      <c r="BY272" s="226"/>
      <c r="BZ272" s="552"/>
      <c r="CG272" s="551"/>
      <c r="CH272" s="226"/>
      <c r="CI272" s="552"/>
      <c r="CP272" s="551"/>
      <c r="CQ272" s="226"/>
      <c r="CR272" s="553"/>
    </row>
    <row r="273" spans="26:96" ht="15" customHeight="1">
      <c r="Z273" s="547"/>
      <c r="AA273" s="548"/>
      <c r="AB273" s="548"/>
      <c r="AC273" s="548"/>
      <c r="AD273" s="548"/>
      <c r="AE273" s="548"/>
      <c r="AF273" s="548"/>
      <c r="AG273" s="548"/>
      <c r="AK273" s="547"/>
      <c r="AL273" s="548"/>
      <c r="AM273" s="548"/>
      <c r="AN273" s="548"/>
      <c r="AO273" s="548"/>
      <c r="AP273" s="548"/>
      <c r="AQ273" s="548"/>
      <c r="AR273" s="548"/>
      <c r="AV273" s="548"/>
      <c r="AW273" s="226"/>
      <c r="AX273" s="226"/>
      <c r="AY273" s="226"/>
      <c r="AZ273" s="226"/>
      <c r="BA273" s="226"/>
      <c r="BB273" s="226"/>
      <c r="BC273" s="226"/>
      <c r="BD273" s="23"/>
      <c r="BE273" s="226"/>
      <c r="BF273" s="226"/>
      <c r="BG273" s="226"/>
      <c r="BH273" s="226"/>
      <c r="BI273" s="23"/>
      <c r="BJ273" s="226"/>
      <c r="BK273" s="226"/>
      <c r="BL273" s="226"/>
      <c r="BM273" s="549"/>
      <c r="BN273" s="549"/>
      <c r="BO273" s="226"/>
      <c r="BP273" s="226"/>
      <c r="BQ273" s="550"/>
      <c r="BR273" s="226"/>
      <c r="BS273" s="226"/>
      <c r="BT273" s="226"/>
      <c r="BU273" s="551"/>
      <c r="BV273" s="551"/>
      <c r="BW273" s="226"/>
      <c r="BX273" s="551"/>
      <c r="BY273" s="226"/>
      <c r="BZ273" s="552"/>
      <c r="CG273" s="551"/>
      <c r="CH273" s="226"/>
      <c r="CI273" s="552"/>
      <c r="CP273" s="551"/>
      <c r="CQ273" s="226"/>
      <c r="CR273" s="553"/>
    </row>
    <row r="274" spans="26:96" ht="15" customHeight="1">
      <c r="Z274" s="547"/>
      <c r="AA274" s="548"/>
      <c r="AB274" s="548"/>
      <c r="AC274" s="548"/>
      <c r="AD274" s="548"/>
      <c r="AE274" s="548"/>
      <c r="AF274" s="548"/>
      <c r="AG274" s="548"/>
      <c r="AK274" s="547"/>
      <c r="AL274" s="548"/>
      <c r="AM274" s="548"/>
      <c r="AN274" s="548"/>
      <c r="AO274" s="548"/>
      <c r="AP274" s="548"/>
      <c r="AQ274" s="548"/>
      <c r="AR274" s="548"/>
      <c r="AV274" s="548"/>
      <c r="AW274" s="226"/>
      <c r="AX274" s="226"/>
      <c r="AY274" s="226"/>
      <c r="AZ274" s="226"/>
      <c r="BA274" s="226"/>
      <c r="BB274" s="226"/>
      <c r="BC274" s="226"/>
      <c r="BD274" s="23"/>
      <c r="BE274" s="226"/>
      <c r="BF274" s="226"/>
      <c r="BG274" s="226"/>
      <c r="BH274" s="226"/>
      <c r="BI274" s="23"/>
      <c r="BJ274" s="226"/>
      <c r="BK274" s="226"/>
      <c r="BL274" s="226"/>
      <c r="BM274" s="549"/>
      <c r="BN274" s="549"/>
      <c r="BO274" s="226"/>
      <c r="BP274" s="226"/>
      <c r="BQ274" s="550"/>
      <c r="BR274" s="226"/>
      <c r="BS274" s="226"/>
      <c r="BT274" s="226"/>
      <c r="BU274" s="551"/>
      <c r="BV274" s="551"/>
      <c r="BW274" s="226"/>
      <c r="BX274" s="551"/>
      <c r="BY274" s="226"/>
      <c r="BZ274" s="552"/>
      <c r="CG274" s="551"/>
      <c r="CH274" s="226"/>
      <c r="CI274" s="552"/>
      <c r="CP274" s="551"/>
      <c r="CQ274" s="226"/>
      <c r="CR274" s="553"/>
    </row>
    <row r="275" spans="26:96" ht="15" customHeight="1">
      <c r="Z275" s="547"/>
      <c r="AA275" s="548"/>
      <c r="AB275" s="548"/>
      <c r="AC275" s="548"/>
      <c r="AD275" s="548"/>
      <c r="AE275" s="548"/>
      <c r="AF275" s="548"/>
      <c r="AG275" s="548"/>
      <c r="AK275" s="547"/>
      <c r="AL275" s="548"/>
      <c r="AM275" s="548"/>
      <c r="AN275" s="548"/>
      <c r="AO275" s="548"/>
      <c r="AP275" s="548"/>
      <c r="AQ275" s="548"/>
      <c r="AR275" s="548"/>
      <c r="AV275" s="548"/>
      <c r="AW275" s="226"/>
      <c r="AX275" s="226"/>
      <c r="AY275" s="226"/>
      <c r="AZ275" s="226"/>
      <c r="BA275" s="226"/>
      <c r="BB275" s="226"/>
      <c r="BC275" s="226"/>
      <c r="BD275" s="23"/>
      <c r="BE275" s="226"/>
      <c r="BF275" s="226"/>
      <c r="BG275" s="226"/>
      <c r="BH275" s="226"/>
      <c r="BI275" s="23"/>
      <c r="BJ275" s="226"/>
      <c r="BK275" s="226"/>
      <c r="BL275" s="226"/>
      <c r="BM275" s="549"/>
      <c r="BN275" s="549"/>
      <c r="BO275" s="226"/>
      <c r="BP275" s="226"/>
      <c r="BQ275" s="550"/>
      <c r="BR275" s="226"/>
      <c r="BS275" s="226"/>
      <c r="BT275" s="226"/>
      <c r="BU275" s="551"/>
      <c r="BV275" s="551"/>
      <c r="BW275" s="226"/>
      <c r="BX275" s="551"/>
      <c r="BY275" s="226"/>
      <c r="BZ275" s="552"/>
      <c r="CG275" s="551"/>
      <c r="CH275" s="226"/>
      <c r="CI275" s="552"/>
      <c r="CP275" s="551"/>
      <c r="CQ275" s="226"/>
      <c r="CR275" s="553"/>
    </row>
    <row r="276" spans="26:96" ht="15" customHeight="1">
      <c r="Z276" s="547"/>
      <c r="AA276" s="548"/>
      <c r="AB276" s="548"/>
      <c r="AC276" s="548"/>
      <c r="AD276" s="548"/>
      <c r="AE276" s="548"/>
      <c r="AF276" s="548"/>
      <c r="AG276" s="548"/>
      <c r="AK276" s="547"/>
      <c r="AL276" s="548"/>
      <c r="AM276" s="548"/>
      <c r="AN276" s="548"/>
      <c r="AO276" s="548"/>
      <c r="AP276" s="548"/>
      <c r="AQ276" s="548"/>
      <c r="AR276" s="548"/>
      <c r="AV276" s="548"/>
      <c r="AW276" s="226"/>
      <c r="AX276" s="226"/>
      <c r="AY276" s="226"/>
      <c r="AZ276" s="226"/>
      <c r="BA276" s="226"/>
      <c r="BB276" s="226"/>
      <c r="BC276" s="226"/>
      <c r="BD276" s="23"/>
      <c r="BE276" s="226"/>
      <c r="BF276" s="226"/>
      <c r="BG276" s="226"/>
      <c r="BH276" s="226"/>
      <c r="BI276" s="23"/>
      <c r="BJ276" s="226"/>
      <c r="BK276" s="226"/>
      <c r="BL276" s="226"/>
      <c r="BM276" s="549"/>
      <c r="BN276" s="549"/>
      <c r="BO276" s="226"/>
      <c r="BP276" s="226"/>
      <c r="BQ276" s="550"/>
      <c r="BR276" s="226"/>
      <c r="BS276" s="226"/>
      <c r="BT276" s="226"/>
      <c r="BU276" s="551"/>
      <c r="BV276" s="551"/>
      <c r="BW276" s="226"/>
      <c r="BX276" s="551"/>
      <c r="BY276" s="226"/>
      <c r="BZ276" s="552"/>
      <c r="CG276" s="551"/>
      <c r="CH276" s="226"/>
      <c r="CI276" s="552"/>
      <c r="CP276" s="551"/>
      <c r="CQ276" s="226"/>
      <c r="CR276" s="553"/>
    </row>
    <row r="277" spans="26:96" ht="15" customHeight="1">
      <c r="Z277" s="547"/>
      <c r="AA277" s="548"/>
      <c r="AB277" s="548"/>
      <c r="AC277" s="548"/>
      <c r="AD277" s="548"/>
      <c r="AE277" s="548"/>
      <c r="AF277" s="548"/>
      <c r="AG277" s="548"/>
      <c r="AK277" s="547"/>
      <c r="AL277" s="548"/>
      <c r="AM277" s="548"/>
      <c r="AN277" s="548"/>
      <c r="AO277" s="548"/>
      <c r="AP277" s="548"/>
      <c r="AQ277" s="548"/>
      <c r="AR277" s="548"/>
      <c r="AV277" s="548"/>
      <c r="AW277" s="226"/>
      <c r="AX277" s="226"/>
      <c r="AY277" s="226"/>
      <c r="AZ277" s="226"/>
      <c r="BA277" s="226"/>
      <c r="BB277" s="226"/>
      <c r="BC277" s="226"/>
      <c r="BD277" s="23"/>
      <c r="BE277" s="226"/>
      <c r="BF277" s="226"/>
      <c r="BG277" s="226"/>
      <c r="BH277" s="226"/>
      <c r="BI277" s="23"/>
      <c r="BJ277" s="226"/>
      <c r="BK277" s="226"/>
      <c r="BL277" s="226"/>
      <c r="BM277" s="549"/>
      <c r="BN277" s="549"/>
      <c r="BO277" s="226"/>
      <c r="BP277" s="226"/>
      <c r="BQ277" s="550"/>
      <c r="BR277" s="226"/>
      <c r="BS277" s="226"/>
      <c r="BT277" s="226"/>
      <c r="BU277" s="551"/>
      <c r="BV277" s="551"/>
      <c r="BW277" s="226"/>
      <c r="BX277" s="551"/>
      <c r="BY277" s="226"/>
      <c r="BZ277" s="552"/>
      <c r="CG277" s="551"/>
      <c r="CH277" s="226"/>
      <c r="CI277" s="552"/>
      <c r="CP277" s="551"/>
      <c r="CQ277" s="226"/>
      <c r="CR277" s="553"/>
    </row>
    <row r="278" spans="26:96" ht="15" customHeight="1">
      <c r="Z278" s="547"/>
      <c r="AA278" s="548"/>
      <c r="AB278" s="548"/>
      <c r="AC278" s="548"/>
      <c r="AD278" s="548"/>
      <c r="AE278" s="548"/>
      <c r="AF278" s="548"/>
      <c r="AG278" s="548"/>
      <c r="AK278" s="547"/>
      <c r="AL278" s="548"/>
      <c r="AM278" s="548"/>
      <c r="AN278" s="548"/>
      <c r="AO278" s="548"/>
      <c r="AP278" s="548"/>
      <c r="AQ278" s="548"/>
      <c r="AR278" s="548"/>
      <c r="AV278" s="548"/>
      <c r="AW278" s="226"/>
      <c r="AX278" s="226"/>
      <c r="AY278" s="226"/>
      <c r="AZ278" s="226"/>
      <c r="BA278" s="226"/>
      <c r="BB278" s="226"/>
      <c r="BC278" s="226"/>
      <c r="BD278" s="23"/>
      <c r="BE278" s="226"/>
      <c r="BF278" s="226"/>
      <c r="BG278" s="226"/>
      <c r="BH278" s="226"/>
      <c r="BI278" s="23"/>
      <c r="BJ278" s="226"/>
      <c r="BK278" s="226"/>
      <c r="BL278" s="226"/>
      <c r="BM278" s="549"/>
      <c r="BN278" s="549"/>
      <c r="BO278" s="226"/>
      <c r="BP278" s="226"/>
      <c r="BQ278" s="550"/>
      <c r="BR278" s="226"/>
      <c r="BS278" s="226"/>
      <c r="BT278" s="226"/>
      <c r="BU278" s="551"/>
      <c r="BV278" s="551"/>
      <c r="BW278" s="226"/>
      <c r="BX278" s="551"/>
      <c r="BY278" s="226"/>
      <c r="BZ278" s="552"/>
      <c r="CG278" s="551"/>
      <c r="CH278" s="226"/>
      <c r="CI278" s="552"/>
      <c r="CP278" s="551"/>
      <c r="CQ278" s="226"/>
      <c r="CR278" s="553"/>
    </row>
    <row r="279" spans="26:96" ht="15" customHeight="1">
      <c r="Z279" s="547"/>
      <c r="AA279" s="548"/>
      <c r="AB279" s="548"/>
      <c r="AC279" s="548"/>
      <c r="AD279" s="548"/>
      <c r="AE279" s="548"/>
      <c r="AF279" s="548"/>
      <c r="AG279" s="548"/>
      <c r="AK279" s="547"/>
      <c r="AL279" s="548"/>
      <c r="AM279" s="548"/>
      <c r="AN279" s="548"/>
      <c r="AO279" s="548"/>
      <c r="AP279" s="548"/>
      <c r="AQ279" s="548"/>
      <c r="AR279" s="548"/>
      <c r="AV279" s="548"/>
      <c r="AW279" s="226"/>
      <c r="AX279" s="226"/>
      <c r="AY279" s="226"/>
      <c r="AZ279" s="226"/>
      <c r="BA279" s="226"/>
      <c r="BB279" s="226"/>
      <c r="BC279" s="226"/>
      <c r="BD279" s="23"/>
      <c r="BE279" s="226"/>
      <c r="BF279" s="226"/>
      <c r="BG279" s="226"/>
      <c r="BH279" s="226"/>
      <c r="BI279" s="23"/>
      <c r="BJ279" s="226"/>
      <c r="BK279" s="226"/>
      <c r="BL279" s="226"/>
      <c r="BM279" s="549"/>
      <c r="BN279" s="549"/>
      <c r="BO279" s="226"/>
      <c r="BP279" s="226"/>
      <c r="BQ279" s="550"/>
      <c r="BR279" s="226"/>
      <c r="BS279" s="226"/>
      <c r="BT279" s="226"/>
      <c r="BU279" s="551"/>
      <c r="BV279" s="551"/>
      <c r="BW279" s="226"/>
      <c r="BX279" s="551"/>
      <c r="BY279" s="226"/>
      <c r="BZ279" s="552"/>
      <c r="CG279" s="551"/>
      <c r="CH279" s="226"/>
      <c r="CI279" s="552"/>
      <c r="CP279" s="551"/>
      <c r="CQ279" s="226"/>
      <c r="CR279" s="553"/>
    </row>
  </sheetData>
  <autoFilter ref="A9:CX83" xr:uid="{00000000-0001-0000-0400-000000000000}"/>
  <mergeCells count="111">
    <mergeCell ref="CS5:CX5"/>
    <mergeCell ref="CS6:CX7"/>
    <mergeCell ref="CS8:CU8"/>
    <mergeCell ref="CV8:CX8"/>
    <mergeCell ref="CJ5:CO5"/>
    <mergeCell ref="CJ6:CO7"/>
    <mergeCell ref="CJ8:CL8"/>
    <mergeCell ref="CM8:CO8"/>
    <mergeCell ref="BQ5:BW7"/>
    <mergeCell ref="BW8:BW9"/>
    <mergeCell ref="BQ8:BQ9"/>
    <mergeCell ref="BX8:BX9"/>
    <mergeCell ref="BY8:BY9"/>
    <mergeCell ref="BZ8:BZ9"/>
    <mergeCell ref="CP5:CR5"/>
    <mergeCell ref="CP6:CR7"/>
    <mergeCell ref="CG8:CG9"/>
    <mergeCell ref="CH8:CH9"/>
    <mergeCell ref="BR8:BR9"/>
    <mergeCell ref="BS8:BS9"/>
    <mergeCell ref="BU8:BU9"/>
    <mergeCell ref="M8:M9"/>
    <mergeCell ref="N8:N9"/>
    <mergeCell ref="K8:K9"/>
    <mergeCell ref="L8:L9"/>
    <mergeCell ref="AV8:AV9"/>
    <mergeCell ref="BJ8:BJ9"/>
    <mergeCell ref="BK8:BK9"/>
    <mergeCell ref="W8:Y8"/>
    <mergeCell ref="AH8:AJ8"/>
    <mergeCell ref="O8:O9"/>
    <mergeCell ref="P8:P9"/>
    <mergeCell ref="AK8:AK9"/>
    <mergeCell ref="AL8:AL9"/>
    <mergeCell ref="Z8:Z9"/>
    <mergeCell ref="AA8:AA9"/>
    <mergeCell ref="BA8:BA9"/>
    <mergeCell ref="AW8:AW9"/>
    <mergeCell ref="AX8:AX9"/>
    <mergeCell ref="AS8:AU8"/>
    <mergeCell ref="BC8:BC9"/>
    <mergeCell ref="BI8:BI9"/>
    <mergeCell ref="AP8:AR8"/>
    <mergeCell ref="Q8:S8"/>
    <mergeCell ref="T8:V8"/>
    <mergeCell ref="B8:B9"/>
    <mergeCell ref="H8:H9"/>
    <mergeCell ref="I8:I9"/>
    <mergeCell ref="C8:C9"/>
    <mergeCell ref="F8:F9"/>
    <mergeCell ref="E8:E9"/>
    <mergeCell ref="G8:G9"/>
    <mergeCell ref="D8:D9"/>
    <mergeCell ref="B5:J6"/>
    <mergeCell ref="J8:J9"/>
    <mergeCell ref="K6:M6"/>
    <mergeCell ref="AW7:BC7"/>
    <mergeCell ref="BG7:BI7"/>
    <mergeCell ref="BJ7:BK7"/>
    <mergeCell ref="K5:N5"/>
    <mergeCell ref="O5:P5"/>
    <mergeCell ref="Z5:AA5"/>
    <mergeCell ref="AK5:AL5"/>
    <mergeCell ref="O6:P7"/>
    <mergeCell ref="BD7:BF7"/>
    <mergeCell ref="AV5:BP5"/>
    <mergeCell ref="AV6:BP6"/>
    <mergeCell ref="W5:Y5"/>
    <mergeCell ref="W6:Y7"/>
    <mergeCell ref="AH5:AJ5"/>
    <mergeCell ref="AH6:AJ7"/>
    <mergeCell ref="AS5:AU5"/>
    <mergeCell ref="Z6:AA7"/>
    <mergeCell ref="AK6:AL7"/>
    <mergeCell ref="AS6:AU7"/>
    <mergeCell ref="B1:C3"/>
    <mergeCell ref="E1:CQ3"/>
    <mergeCell ref="CR1:CX1"/>
    <mergeCell ref="CR2:CX2"/>
    <mergeCell ref="CR3:CX3"/>
    <mergeCell ref="AY8:AY9"/>
    <mergeCell ref="BE8:BE9"/>
    <mergeCell ref="BF8:BF9"/>
    <mergeCell ref="BG8:BG9"/>
    <mergeCell ref="BH8:BH9"/>
    <mergeCell ref="AZ8:AZ9"/>
    <mergeCell ref="BB8:BB9"/>
    <mergeCell ref="BD8:BD9"/>
    <mergeCell ref="BO8:BO9"/>
    <mergeCell ref="BL7:BP7"/>
    <mergeCell ref="BT8:BT9"/>
    <mergeCell ref="CQ8:CQ9"/>
    <mergeCell ref="CR8:CR9"/>
    <mergeCell ref="BX5:BZ5"/>
    <mergeCell ref="BX6:BZ7"/>
    <mergeCell ref="CG5:CI5"/>
    <mergeCell ref="CG6:CI7"/>
    <mergeCell ref="CI8:CI9"/>
    <mergeCell ref="CP8:CP9"/>
    <mergeCell ref="AB8:AD8"/>
    <mergeCell ref="AE8:AG8"/>
    <mergeCell ref="AM8:AO8"/>
    <mergeCell ref="BV8:BV9"/>
    <mergeCell ref="CA5:CF5"/>
    <mergeCell ref="CA6:CF7"/>
    <mergeCell ref="CA8:CC8"/>
    <mergeCell ref="CD8:CF8"/>
    <mergeCell ref="BL8:BL9"/>
    <mergeCell ref="BM8:BM9"/>
    <mergeCell ref="BN8:BN9"/>
    <mergeCell ref="BP8:BP9"/>
  </mergeCells>
  <conditionalFormatting sqref="M10:M83">
    <cfRule type="containsText" dxfId="133" priority="1" operator="containsText" text="MODERADO">
      <formula>NOT(ISERROR(SEARCH("MODERADO",M10)))</formula>
    </cfRule>
    <cfRule type="containsText" dxfId="132" priority="2" operator="containsText" text="ALTO">
      <formula>NOT(ISERROR(SEARCH("ALTO",M10)))</formula>
    </cfRule>
    <cfRule type="containsText" dxfId="131" priority="3" operator="containsText" text="EXTREMO">
      <formula>NOT(ISERROR(SEARCH("EXTREMO",M10)))</formula>
    </cfRule>
    <cfRule type="containsText" dxfId="130" priority="4" operator="containsText" text="BAJO">
      <formula>NOT(ISERROR(SEARCH("BAJO",M10)))</formula>
    </cfRule>
  </conditionalFormatting>
  <conditionalFormatting sqref="BO10:BO83">
    <cfRule type="containsText" dxfId="129" priority="5" operator="containsText" text="MODERADO">
      <formula>NOT(ISERROR(SEARCH("MODERADO",BO10)))</formula>
    </cfRule>
    <cfRule type="containsText" dxfId="128" priority="6" operator="containsText" text="ALTO">
      <formula>NOT(ISERROR(SEARCH("ALTO",BO10)))</formula>
    </cfRule>
    <cfRule type="containsText" dxfId="127" priority="7" operator="containsText" text="EXTREMO">
      <formula>NOT(ISERROR(SEARCH("EXTREMO",BO10)))</formula>
    </cfRule>
    <cfRule type="containsText" dxfId="126" priority="8" operator="containsText" text="BAJO">
      <formula>NOT(ISERROR(SEARCH("BAJO",BO10)))</formula>
    </cfRule>
  </conditionalFormatting>
  <printOptions horizontalCentered="1"/>
  <pageMargins left="0.19685039370078741" right="0.19685039370078741" top="0.78740157480314965" bottom="0.39370078740157483" header="0" footer="0"/>
  <pageSetup scale="10" fitToHeight="0" orientation="landscape" r:id="rId1"/>
  <drawing r:id="rId2"/>
  <legacyDrawing r:id="rId3"/>
  <extLst>
    <ext xmlns:x14="http://schemas.microsoft.com/office/spreadsheetml/2009/9/main" uri="{CCE6A557-97BC-4b89-ADB6-D9C93CAAB3DF}">
      <x14:dataValidations xmlns:xm="http://schemas.microsoft.com/office/excel/2006/main" count="23">
        <x14:dataValidation type="list" allowBlank="1" showInputMessage="1" showErrorMessage="1" xr:uid="{50F40C31-EC13-BA46-AAD2-A5979F9551C4}">
          <x14:formula1>
            <xm:f>'DATOS OCULTOS'!$H$17:$H$19</xm:f>
          </x14:formula1>
          <xm:sqref>M10</xm:sqref>
        </x14:dataValidation>
        <x14:dataValidation type="list" allowBlank="1" showInputMessage="1" showErrorMessage="1" xr:uid="{00000000-0002-0000-0400-000003000000}">
          <x14:formula1>
            <xm:f>'DATOS OCULTOS'!$F$4:$F$5</xm:f>
          </x14:formula1>
          <xm:sqref>AW10:AW39 AW42:AW45 AW48:AW83</xm:sqref>
        </x14:dataValidation>
        <x14:dataValidation type="list" allowBlank="1" showInputMessage="1" showErrorMessage="1" xr:uid="{00000000-0002-0000-0400-000007000000}">
          <x14:formula1>
            <xm:f>'DATOS OCULTOS'!$E$14:$G$14</xm:f>
          </x14:formula1>
          <xm:sqref>BH10:BH39 BH42:BH45 BH48:BH83</xm:sqref>
        </x14:dataValidation>
        <x14:dataValidation type="list" allowBlank="1" showInputMessage="1" showErrorMessage="1" xr:uid="{00000000-0002-0000-0400-000008000000}">
          <x14:formula1>
            <xm:f>'DATOS OCULTOS'!$E$10:$G$10</xm:f>
          </x14:formula1>
          <xm:sqref>BE10:BE39 BE42:BE45 BE48:BE83</xm:sqref>
        </x14:dataValidation>
        <x14:dataValidation type="list" allowBlank="1" showInputMessage="1" showErrorMessage="1" xr:uid="{00000000-0002-0000-0400-000009000000}">
          <x14:formula1>
            <xm:f>'DATOS OCULTOS'!$H$10:$J$10</xm:f>
          </x14:formula1>
          <xm:sqref>BF10:BF39 BF42:BF45 BF48:BF83</xm:sqref>
        </x14:dataValidation>
        <x14:dataValidation type="list" allowBlank="1" showInputMessage="1" showErrorMessage="1" xr:uid="{00000000-0002-0000-0400-00000A000000}">
          <x14:formula1>
            <xm:f>'DATOS OCULTOS'!$K$10:$M$10</xm:f>
          </x14:formula1>
          <xm:sqref>BG10:BG39 BK10:BK45 BG42:BG45 BG48:BG83 BK48:BK83</xm:sqref>
        </x14:dataValidation>
        <x14:dataValidation type="list" allowBlank="1" showInputMessage="1" showErrorMessage="1" xr:uid="{00000000-0002-0000-0400-00000B000000}">
          <x14:formula1>
            <xm:f>'DATOS OCULTOS'!$H$4:$H$5</xm:f>
          </x14:formula1>
          <xm:sqref>AX10:AX39 AX42:AX45 AX48:AX83</xm:sqref>
        </x14:dataValidation>
        <x14:dataValidation type="list" allowBlank="1" showInputMessage="1" showErrorMessage="1" xr:uid="{00000000-0002-0000-0400-00000C000000}">
          <x14:formula1>
            <xm:f>'DATOS OCULTOS'!$J$4:$J$5</xm:f>
          </x14:formula1>
          <xm:sqref>AY10:AY39 AY42:AY45 AY48:AY83</xm:sqref>
        </x14:dataValidation>
        <x14:dataValidation type="list" allowBlank="1" showInputMessage="1" showErrorMessage="1" xr:uid="{00000000-0002-0000-0400-00000D000000}">
          <x14:formula1>
            <xm:f>'DATOS OCULTOS'!$K$5:$M$5</xm:f>
          </x14:formula1>
          <xm:sqref>AZ10:AZ39 AZ42:AZ45 AZ48:AZ83</xm:sqref>
        </x14:dataValidation>
        <x14:dataValidation type="list" allowBlank="1" showInputMessage="1" showErrorMessage="1" xr:uid="{00000000-0002-0000-0400-00000E000000}">
          <x14:formula1>
            <xm:f>'DATOS OCULTOS'!$E$8:$F$8</xm:f>
          </x14:formula1>
          <xm:sqref>BA10:BA39 BA42:BA45 BA48:BA83</xm:sqref>
        </x14:dataValidation>
        <x14:dataValidation type="list" allowBlank="1" showInputMessage="1" showErrorMessage="1" xr:uid="{00000000-0002-0000-0400-00000F000000}">
          <x14:formula1>
            <xm:f>'DATOS OCULTOS'!$G$8:$H$8</xm:f>
          </x14:formula1>
          <xm:sqref>BB10:BB39 BB42:BB45 BB48:BB83</xm:sqref>
        </x14:dataValidation>
        <x14:dataValidation type="list" allowBlank="1" showInputMessage="1" showErrorMessage="1" xr:uid="{00000000-0002-0000-0400-000010000000}">
          <x14:formula1>
            <xm:f>'DATOS OCULTOS'!$I$8:$K$8</xm:f>
          </x14:formula1>
          <xm:sqref>BC10:BC39 BC42:BC45 BC48:BC83</xm:sqref>
        </x14:dataValidation>
        <x14:dataValidation type="list" allowBlank="1" showInputMessage="1" showErrorMessage="1" xr:uid="{00000000-0002-0000-0400-000011000000}">
          <x14:formula1>
            <xm:f>'DATOS OCULTOS'!$I$24:$I$27</xm:f>
          </x14:formula1>
          <xm:sqref>BP10:BP17 BP22:BP83</xm:sqref>
        </x14:dataValidation>
        <x14:dataValidation type="list" allowBlank="1" showInputMessage="1" showErrorMessage="1" xr:uid="{00000000-0002-0000-0400-000014000000}">
          <x14:formula1>
            <xm:f>'DATOS OCULTOS'!$B$32:$D$32</xm:f>
          </x14:formula1>
          <xm:sqref>AV10:AV39 AV42:AV45 AV48:AV83</xm:sqref>
        </x14:dataValidation>
        <x14:dataValidation type="list" allowBlank="1" showInputMessage="1" showErrorMessage="1" xr:uid="{00000000-0002-0000-0400-000002000000}">
          <x14:formula1>
            <xm:f>'DATOS OCULTOS'!$B$24:$B$29</xm:f>
          </x14:formula1>
          <xm:sqref>F10:F83</xm:sqref>
        </x14:dataValidation>
        <x14:dataValidation type="list" allowBlank="1" showInputMessage="1" showErrorMessage="1" xr:uid="{00000000-0002-0000-0400-000004000000}">
          <x14:formula1>
            <xm:f>'DATOS OCULTOS'!$H$16:$H$19</xm:f>
          </x14:formula1>
          <xm:sqref>M11:M83 BO10:BO83</xm:sqref>
        </x14:dataValidation>
        <x14:dataValidation type="list" allowBlank="1" showInputMessage="1" showErrorMessage="1" xr:uid="{00000000-0002-0000-0400-000005000000}">
          <x14:formula1>
            <xm:f>'DATOS OCULTOS'!$F$25:$F$27</xm:f>
          </x14:formula1>
          <xm:sqref>BL10:BL45 BL48:BL83</xm:sqref>
        </x14:dataValidation>
        <x14:dataValidation type="list" allowBlank="1" showErrorMessage="1" xr:uid="{00000000-0002-0000-0400-000006000000}">
          <x14:formula1>
            <xm:f>'DATOS OCULTOS'!$B$3:$B$21</xm:f>
          </x14:formula1>
          <xm:sqref>C10:C83</xm:sqref>
        </x14:dataValidation>
        <x14:dataValidation type="list" allowBlank="1" showInputMessage="1" showErrorMessage="1" xr:uid="{00000000-0002-0000-0400-000012000000}">
          <x14:formula1>
            <xm:f>'DATOS OCULTOS'!$A$37:$A$41</xm:f>
          </x14:formula1>
          <xm:sqref>K10:K83</xm:sqref>
        </x14:dataValidation>
        <x14:dataValidation type="list" allowBlank="1" showInputMessage="1" showErrorMessage="1" xr:uid="{00000000-0002-0000-0400-000013000000}">
          <x14:formula1>
            <xm:f>'DATOS OCULTOS'!$D$37:$D$41</xm:f>
          </x14:formula1>
          <xm:sqref>L10:L83</xm:sqref>
        </x14:dataValidation>
        <x14:dataValidation type="list" allowBlank="1" showInputMessage="1" showErrorMessage="1" xr:uid="{00000000-0002-0000-0400-000015000000}">
          <x14:formula1>
            <xm:f>'DATOS OCULTOS'!$F$16:$F$20</xm:f>
          </x14:formula1>
          <xm:sqref>BM10:BM83</xm:sqref>
        </x14:dataValidation>
        <x14:dataValidation type="list" allowBlank="1" showInputMessage="1" showErrorMessage="1" xr:uid="{00000000-0002-0000-0400-000016000000}">
          <x14:formula1>
            <xm:f>'DATOS OCULTOS'!$G$16:$G$20</xm:f>
          </x14:formula1>
          <xm:sqref>BN10:BN83</xm:sqref>
        </x14:dataValidation>
        <x14:dataValidation type="list" allowBlank="1" showErrorMessage="1" xr:uid="{B34D4C68-9710-704B-95F9-67BEC5B5C0B5}">
          <x14:formula1>
            <xm:f>'DATOS OCULTOS'!$B$99:$B$107</xm:f>
          </x14:formula1>
          <xm:sqref>J10:J83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CE0E6-5A00-DE44-A7B5-EBD63B799B39}">
  <dimension ref="A1:AC641"/>
  <sheetViews>
    <sheetView topLeftCell="B71" zoomScaleNormal="100" workbookViewId="0">
      <selection activeCell="A80" sqref="A80:I80"/>
    </sheetView>
  </sheetViews>
  <sheetFormatPr baseColWidth="10" defaultColWidth="14.5" defaultRowHeight="13"/>
  <cols>
    <col min="1" max="1" width="16" style="429" customWidth="1"/>
    <col min="2" max="2" width="77.6640625" style="429" customWidth="1"/>
    <col min="3" max="3" width="11.33203125" style="429" customWidth="1"/>
    <col min="4" max="4" width="28" style="429" customWidth="1"/>
    <col min="5" max="5" width="4" style="429" customWidth="1"/>
    <col min="6" max="6" width="16" style="429" customWidth="1"/>
    <col min="7" max="7" width="78.5" style="429" customWidth="1"/>
    <col min="8" max="8" width="11.33203125" style="429" customWidth="1"/>
    <col min="9" max="9" width="14.33203125" style="429" customWidth="1"/>
    <col min="10" max="10" width="6.1640625" style="429" customWidth="1"/>
    <col min="11" max="11" width="14.5" style="429" customWidth="1"/>
    <col min="12" max="12" width="78.5" style="429" customWidth="1"/>
    <col min="13" max="14" width="15.1640625" style="429" customWidth="1"/>
    <col min="15" max="15" width="6.1640625" style="429" customWidth="1"/>
    <col min="16" max="16" width="14.5" style="429" customWidth="1"/>
    <col min="17" max="17" width="78.5" style="429" customWidth="1"/>
    <col min="18" max="19" width="15.1640625" style="429" customWidth="1"/>
    <col min="20" max="20" width="8.33203125" style="429" customWidth="1"/>
    <col min="21" max="21" width="14.5" style="429" customWidth="1"/>
    <col min="22" max="22" width="78.5" style="429" customWidth="1"/>
    <col min="23" max="24" width="15.1640625" style="429" customWidth="1"/>
    <col min="25" max="25" width="6.5" style="429" customWidth="1"/>
    <col min="26" max="26" width="14.5" style="429"/>
    <col min="27" max="27" width="78.5" style="429" customWidth="1"/>
    <col min="28" max="29" width="15.1640625" style="429" customWidth="1"/>
    <col min="30" max="16384" width="14.5" style="429"/>
  </cols>
  <sheetData>
    <row r="1" spans="1:9" ht="29.25" customHeight="1">
      <c r="A1" s="1585"/>
      <c r="B1" s="1586" t="s">
        <v>417</v>
      </c>
      <c r="C1" s="1587"/>
      <c r="D1" s="414" t="s">
        <v>56</v>
      </c>
    </row>
    <row r="2" spans="1:9" ht="29.25" customHeight="1">
      <c r="A2" s="1585"/>
      <c r="B2" s="1587"/>
      <c r="C2" s="1587"/>
      <c r="D2" s="414" t="s">
        <v>1297</v>
      </c>
    </row>
    <row r="3" spans="1:9" ht="29.25" customHeight="1">
      <c r="A3" s="1585"/>
      <c r="B3" s="1587"/>
      <c r="C3" s="1587"/>
      <c r="D3" s="414" t="s">
        <v>1959</v>
      </c>
    </row>
    <row r="5" spans="1:9" ht="15" thickBot="1">
      <c r="A5" s="430" t="s">
        <v>228</v>
      </c>
      <c r="B5" s="1511" t="s">
        <v>148</v>
      </c>
      <c r="C5" s="1512"/>
      <c r="D5" s="1510"/>
      <c r="F5" s="430" t="s">
        <v>228</v>
      </c>
      <c r="G5" s="1511" t="s">
        <v>148</v>
      </c>
      <c r="H5" s="1512"/>
      <c r="I5" s="1510"/>
    </row>
    <row r="6" spans="1:9" ht="19" thickBot="1">
      <c r="A6" s="1513" t="s">
        <v>227</v>
      </c>
      <c r="B6" s="1514"/>
      <c r="C6" s="1514"/>
      <c r="D6" s="1515"/>
      <c r="F6" s="1513" t="s">
        <v>227</v>
      </c>
      <c r="G6" s="1514"/>
      <c r="H6" s="1514"/>
      <c r="I6" s="1515"/>
    </row>
    <row r="7" spans="1:9" ht="18">
      <c r="A7" s="431"/>
      <c r="B7" s="431"/>
      <c r="C7" s="431"/>
      <c r="D7" s="431"/>
      <c r="F7" s="431"/>
      <c r="G7" s="431"/>
      <c r="H7" s="431"/>
      <c r="I7" s="431"/>
    </row>
    <row r="8" spans="1:9" ht="40" customHeight="1">
      <c r="A8" s="639" t="s">
        <v>2242</v>
      </c>
      <c r="B8" s="1516" t="s">
        <v>1299</v>
      </c>
      <c r="C8" s="1512"/>
      <c r="D8" s="1510"/>
      <c r="F8" s="639" t="s">
        <v>2243</v>
      </c>
      <c r="G8" s="1516" t="s">
        <v>1305</v>
      </c>
      <c r="H8" s="1512"/>
      <c r="I8" s="1510"/>
    </row>
    <row r="9" spans="1:9" ht="14">
      <c r="A9" s="1519"/>
      <c r="B9" s="1520"/>
      <c r="C9" s="1520"/>
      <c r="D9" s="1520"/>
      <c r="F9" s="1519"/>
      <c r="G9" s="1520"/>
      <c r="H9" s="1520"/>
      <c r="I9" s="1520"/>
    </row>
    <row r="10" spans="1:9" ht="14">
      <c r="A10" s="1521" t="s">
        <v>249</v>
      </c>
      <c r="B10" s="1512"/>
      <c r="C10" s="1512"/>
      <c r="D10" s="1510"/>
      <c r="F10" s="1521" t="s">
        <v>249</v>
      </c>
      <c r="G10" s="1512"/>
      <c r="H10" s="1512"/>
      <c r="I10" s="1510"/>
    </row>
    <row r="11" spans="1:9" ht="14">
      <c r="A11" s="432" t="s">
        <v>102</v>
      </c>
      <c r="B11" s="433" t="s">
        <v>103</v>
      </c>
      <c r="C11" s="433" t="s">
        <v>104</v>
      </c>
      <c r="D11" s="433" t="s">
        <v>105</v>
      </c>
      <c r="F11" s="432" t="s">
        <v>102</v>
      </c>
      <c r="G11" s="433" t="s">
        <v>103</v>
      </c>
      <c r="H11" s="433" t="s">
        <v>104</v>
      </c>
      <c r="I11" s="433" t="s">
        <v>105</v>
      </c>
    </row>
    <row r="12" spans="1:9" ht="15">
      <c r="A12" s="434">
        <v>1</v>
      </c>
      <c r="B12" s="435" t="s">
        <v>106</v>
      </c>
      <c r="C12" s="436">
        <v>1</v>
      </c>
      <c r="D12" s="436"/>
      <c r="F12" s="434">
        <v>1</v>
      </c>
      <c r="G12" s="435" t="s">
        <v>106</v>
      </c>
      <c r="H12" s="436">
        <v>1</v>
      </c>
      <c r="I12" s="436"/>
    </row>
    <row r="13" spans="1:9" ht="15">
      <c r="A13" s="434">
        <v>2</v>
      </c>
      <c r="B13" s="435" t="s">
        <v>107</v>
      </c>
      <c r="C13" s="436">
        <v>1</v>
      </c>
      <c r="D13" s="436"/>
      <c r="F13" s="434">
        <v>2</v>
      </c>
      <c r="G13" s="435" t="s">
        <v>107</v>
      </c>
      <c r="H13" s="436"/>
      <c r="I13" s="436">
        <v>1</v>
      </c>
    </row>
    <row r="14" spans="1:9" ht="15">
      <c r="A14" s="434">
        <v>3</v>
      </c>
      <c r="B14" s="435" t="s">
        <v>109</v>
      </c>
      <c r="C14" s="436"/>
      <c r="D14" s="436">
        <v>1</v>
      </c>
      <c r="F14" s="434">
        <v>3</v>
      </c>
      <c r="G14" s="435" t="s">
        <v>109</v>
      </c>
      <c r="H14" s="436">
        <v>1</v>
      </c>
      <c r="I14" s="436"/>
    </row>
    <row r="15" spans="1:9" ht="15">
      <c r="A15" s="434">
        <v>4</v>
      </c>
      <c r="B15" s="435" t="s">
        <v>108</v>
      </c>
      <c r="C15" s="436"/>
      <c r="D15" s="436">
        <v>1</v>
      </c>
      <c r="F15" s="434">
        <v>4</v>
      </c>
      <c r="G15" s="435" t="s">
        <v>108</v>
      </c>
      <c r="H15" s="436"/>
      <c r="I15" s="436">
        <v>1</v>
      </c>
    </row>
    <row r="16" spans="1:9" ht="15">
      <c r="A16" s="434">
        <v>5</v>
      </c>
      <c r="B16" s="435" t="s">
        <v>110</v>
      </c>
      <c r="C16" s="436"/>
      <c r="D16" s="436">
        <v>1</v>
      </c>
      <c r="F16" s="434">
        <v>5</v>
      </c>
      <c r="G16" s="435" t="s">
        <v>110</v>
      </c>
      <c r="H16" s="436">
        <v>1</v>
      </c>
      <c r="I16" s="436"/>
    </row>
    <row r="17" spans="1:9" ht="15">
      <c r="A17" s="434">
        <v>6</v>
      </c>
      <c r="B17" s="435" t="s">
        <v>111</v>
      </c>
      <c r="C17" s="436">
        <v>1</v>
      </c>
      <c r="D17" s="436"/>
      <c r="F17" s="434">
        <v>6</v>
      </c>
      <c r="G17" s="435" t="s">
        <v>111</v>
      </c>
      <c r="H17" s="436">
        <v>1</v>
      </c>
      <c r="I17" s="436"/>
    </row>
    <row r="18" spans="1:9" ht="15">
      <c r="A18" s="434">
        <v>7</v>
      </c>
      <c r="B18" s="435" t="s">
        <v>112</v>
      </c>
      <c r="C18" s="436">
        <v>1</v>
      </c>
      <c r="D18" s="436"/>
      <c r="F18" s="434">
        <v>7</v>
      </c>
      <c r="G18" s="435" t="s">
        <v>112</v>
      </c>
      <c r="H18" s="436">
        <v>1</v>
      </c>
      <c r="I18" s="436"/>
    </row>
    <row r="19" spans="1:9" ht="30">
      <c r="A19" s="434">
        <v>8</v>
      </c>
      <c r="B19" s="435" t="s">
        <v>115</v>
      </c>
      <c r="C19" s="436"/>
      <c r="D19" s="436">
        <v>1</v>
      </c>
      <c r="F19" s="434">
        <v>8</v>
      </c>
      <c r="G19" s="435" t="s">
        <v>115</v>
      </c>
      <c r="H19" s="436"/>
      <c r="I19" s="436">
        <v>1</v>
      </c>
    </row>
    <row r="20" spans="1:9" ht="15">
      <c r="A20" s="434">
        <v>9</v>
      </c>
      <c r="B20" s="435" t="s">
        <v>118</v>
      </c>
      <c r="C20" s="436"/>
      <c r="D20" s="436">
        <v>1</v>
      </c>
      <c r="F20" s="434">
        <v>9</v>
      </c>
      <c r="G20" s="435" t="s">
        <v>118</v>
      </c>
      <c r="H20" s="436"/>
      <c r="I20" s="436">
        <v>1</v>
      </c>
    </row>
    <row r="21" spans="1:9" ht="15">
      <c r="A21" s="434">
        <v>10</v>
      </c>
      <c r="B21" s="435" t="s">
        <v>1488</v>
      </c>
      <c r="C21" s="436"/>
      <c r="D21" s="436">
        <v>1</v>
      </c>
      <c r="F21" s="434">
        <v>10</v>
      </c>
      <c r="G21" s="435" t="s">
        <v>1488</v>
      </c>
      <c r="H21" s="436">
        <v>1</v>
      </c>
      <c r="I21" s="436"/>
    </row>
    <row r="22" spans="1:9" ht="15">
      <c r="A22" s="434">
        <v>11</v>
      </c>
      <c r="B22" s="435" t="s">
        <v>114</v>
      </c>
      <c r="C22" s="436"/>
      <c r="D22" s="436">
        <v>1</v>
      </c>
      <c r="F22" s="434">
        <v>11</v>
      </c>
      <c r="G22" s="435" t="s">
        <v>114</v>
      </c>
      <c r="H22" s="436">
        <v>1</v>
      </c>
      <c r="I22" s="436"/>
    </row>
    <row r="23" spans="1:9" ht="15">
      <c r="A23" s="434">
        <v>12</v>
      </c>
      <c r="B23" s="435" t="s">
        <v>116</v>
      </c>
      <c r="C23" s="436"/>
      <c r="D23" s="436">
        <v>1</v>
      </c>
      <c r="F23" s="434">
        <v>12</v>
      </c>
      <c r="G23" s="435" t="s">
        <v>116</v>
      </c>
      <c r="H23" s="436">
        <v>1</v>
      </c>
      <c r="I23" s="436"/>
    </row>
    <row r="24" spans="1:9" ht="15">
      <c r="A24" s="434">
        <v>13</v>
      </c>
      <c r="B24" s="435" t="s">
        <v>117</v>
      </c>
      <c r="C24" s="436"/>
      <c r="D24" s="436">
        <v>1</v>
      </c>
      <c r="F24" s="434">
        <v>13</v>
      </c>
      <c r="G24" s="435" t="s">
        <v>117</v>
      </c>
      <c r="H24" s="436">
        <v>1</v>
      </c>
      <c r="I24" s="436"/>
    </row>
    <row r="25" spans="1:9" ht="15">
      <c r="A25" s="434">
        <v>14</v>
      </c>
      <c r="B25" s="435" t="s">
        <v>119</v>
      </c>
      <c r="C25" s="436"/>
      <c r="D25" s="436">
        <v>1</v>
      </c>
      <c r="F25" s="434">
        <v>14</v>
      </c>
      <c r="G25" s="435" t="s">
        <v>119</v>
      </c>
      <c r="H25" s="436">
        <v>1</v>
      </c>
      <c r="I25" s="436"/>
    </row>
    <row r="26" spans="1:9" ht="15">
      <c r="A26" s="434">
        <v>15</v>
      </c>
      <c r="B26" s="435" t="s">
        <v>122</v>
      </c>
      <c r="C26" s="436"/>
      <c r="D26" s="436">
        <v>1</v>
      </c>
      <c r="F26" s="434">
        <v>15</v>
      </c>
      <c r="G26" s="435" t="s">
        <v>122</v>
      </c>
      <c r="H26" s="436">
        <v>1</v>
      </c>
      <c r="I26" s="436"/>
    </row>
    <row r="27" spans="1:9" ht="15">
      <c r="A27" s="434">
        <v>16</v>
      </c>
      <c r="B27" s="435" t="s">
        <v>125</v>
      </c>
      <c r="C27" s="436"/>
      <c r="D27" s="436">
        <v>1</v>
      </c>
      <c r="F27" s="434">
        <v>16</v>
      </c>
      <c r="G27" s="435" t="s">
        <v>125</v>
      </c>
      <c r="H27" s="436"/>
      <c r="I27" s="436">
        <v>1</v>
      </c>
    </row>
    <row r="28" spans="1:9" ht="15">
      <c r="A28" s="434">
        <v>17</v>
      </c>
      <c r="B28" s="435" t="s">
        <v>123</v>
      </c>
      <c r="C28" s="436"/>
      <c r="D28" s="436">
        <v>1</v>
      </c>
      <c r="F28" s="434">
        <v>17</v>
      </c>
      <c r="G28" s="435" t="s">
        <v>123</v>
      </c>
      <c r="H28" s="436"/>
      <c r="I28" s="436">
        <v>1</v>
      </c>
    </row>
    <row r="29" spans="1:9" ht="15">
      <c r="A29" s="434">
        <v>18</v>
      </c>
      <c r="B29" s="435" t="s">
        <v>124</v>
      </c>
      <c r="C29" s="436"/>
      <c r="D29" s="436">
        <v>1</v>
      </c>
      <c r="F29" s="434">
        <v>18</v>
      </c>
      <c r="G29" s="435" t="s">
        <v>124</v>
      </c>
      <c r="H29" s="436">
        <v>1</v>
      </c>
      <c r="I29" s="436"/>
    </row>
    <row r="30" spans="1:9" ht="15">
      <c r="A30" s="434">
        <v>19</v>
      </c>
      <c r="B30" s="435" t="s">
        <v>126</v>
      </c>
      <c r="C30" s="436"/>
      <c r="D30" s="436">
        <v>1</v>
      </c>
      <c r="F30" s="434">
        <v>19</v>
      </c>
      <c r="G30" s="435" t="s">
        <v>126</v>
      </c>
      <c r="H30" s="436">
        <v>1</v>
      </c>
      <c r="I30" s="436"/>
    </row>
    <row r="31" spans="1:9" ht="15">
      <c r="A31" s="198"/>
      <c r="B31" s="437" t="s">
        <v>253</v>
      </c>
      <c r="C31" s="1509">
        <f>SUM(C12:C30)</f>
        <v>4</v>
      </c>
      <c r="D31" s="1510"/>
      <c r="F31" s="198"/>
      <c r="G31" s="437" t="s">
        <v>253</v>
      </c>
      <c r="H31" s="1509">
        <f>SUM(H12:H30)</f>
        <v>13</v>
      </c>
      <c r="I31" s="1510"/>
    </row>
    <row r="32" spans="1:9" ht="15">
      <c r="A32" s="198"/>
      <c r="B32" s="437" t="s">
        <v>254</v>
      </c>
      <c r="C32" s="1509">
        <f>SUM(D12:D30)</f>
        <v>15</v>
      </c>
      <c r="D32" s="1510"/>
      <c r="F32" s="198"/>
      <c r="G32" s="437" t="s">
        <v>254</v>
      </c>
      <c r="H32" s="1509">
        <f>SUM(I12:I30)</f>
        <v>6</v>
      </c>
      <c r="I32" s="1510"/>
    </row>
    <row r="33" spans="1:9" ht="15">
      <c r="A33" s="198"/>
      <c r="B33" s="438" t="s">
        <v>127</v>
      </c>
      <c r="C33" s="439">
        <f>C31</f>
        <v>4</v>
      </c>
      <c r="D33" s="439" t="s">
        <v>191</v>
      </c>
      <c r="F33" s="198"/>
      <c r="G33" s="438" t="s">
        <v>127</v>
      </c>
      <c r="H33" s="439">
        <f>H31</f>
        <v>13</v>
      </c>
      <c r="I33" s="439" t="s">
        <v>1489</v>
      </c>
    </row>
    <row r="34" spans="1:9" ht="14" thickBot="1">
      <c r="A34" s="198"/>
      <c r="B34" s="198"/>
      <c r="C34" s="198"/>
      <c r="D34" s="198"/>
      <c r="F34" s="198"/>
      <c r="G34" s="198"/>
      <c r="H34" s="198"/>
      <c r="I34" s="198"/>
    </row>
    <row r="35" spans="1:9" ht="14">
      <c r="A35" s="198"/>
      <c r="B35" s="1523" t="s">
        <v>1490</v>
      </c>
      <c r="C35" s="1524"/>
      <c r="D35" s="1525"/>
      <c r="F35" s="198"/>
      <c r="G35" s="1523" t="s">
        <v>1490</v>
      </c>
      <c r="H35" s="1524"/>
      <c r="I35" s="1525"/>
    </row>
    <row r="36" spans="1:9" ht="14">
      <c r="A36" s="198"/>
      <c r="B36" s="1526" t="s">
        <v>1491</v>
      </c>
      <c r="C36" s="1512"/>
      <c r="D36" s="1527"/>
      <c r="F36" s="198"/>
      <c r="G36" s="1526" t="s">
        <v>1491</v>
      </c>
      <c r="H36" s="1512"/>
      <c r="I36" s="1527"/>
    </row>
    <row r="37" spans="1:9" ht="15" thickBot="1">
      <c r="A37" s="198"/>
      <c r="B37" s="1531" t="s">
        <v>1492</v>
      </c>
      <c r="C37" s="1532"/>
      <c r="D37" s="1533"/>
      <c r="F37" s="198"/>
      <c r="G37" s="1531" t="s">
        <v>1492</v>
      </c>
      <c r="H37" s="1532"/>
      <c r="I37" s="1533"/>
    </row>
    <row r="38" spans="1:9">
      <c r="A38" s="198"/>
      <c r="B38" s="198"/>
      <c r="C38" s="198"/>
      <c r="D38" s="198"/>
      <c r="F38" s="198"/>
      <c r="G38" s="198"/>
      <c r="H38" s="198"/>
      <c r="I38" s="198"/>
    </row>
    <row r="39" spans="1:9">
      <c r="A39" s="198"/>
      <c r="B39" s="198"/>
      <c r="C39" s="198"/>
      <c r="D39" s="198"/>
      <c r="F39" s="198"/>
      <c r="G39" s="198"/>
      <c r="H39" s="198"/>
      <c r="I39" s="198"/>
    </row>
    <row r="40" spans="1:9">
      <c r="A40" s="198"/>
      <c r="B40" s="198"/>
      <c r="C40" s="198"/>
      <c r="D40" s="198"/>
      <c r="F40" s="198"/>
      <c r="G40" s="198"/>
      <c r="H40" s="198"/>
      <c r="I40" s="198"/>
    </row>
    <row r="41" spans="1:9" ht="15" thickBot="1">
      <c r="A41" s="430" t="s">
        <v>228</v>
      </c>
      <c r="B41" s="1511" t="s">
        <v>152</v>
      </c>
      <c r="C41" s="1512"/>
      <c r="D41" s="1510"/>
      <c r="F41" s="430" t="s">
        <v>228</v>
      </c>
      <c r="G41" s="1511" t="s">
        <v>152</v>
      </c>
      <c r="H41" s="1512"/>
      <c r="I41" s="1510"/>
    </row>
    <row r="42" spans="1:9" ht="19" thickBot="1">
      <c r="A42" s="1513" t="s">
        <v>227</v>
      </c>
      <c r="B42" s="1514"/>
      <c r="C42" s="1514"/>
      <c r="D42" s="1515"/>
      <c r="F42" s="1513" t="s">
        <v>227</v>
      </c>
      <c r="G42" s="1514"/>
      <c r="H42" s="1514"/>
      <c r="I42" s="1515"/>
    </row>
    <row r="43" spans="1:9" ht="18">
      <c r="A43" s="431"/>
      <c r="B43" s="431"/>
      <c r="C43" s="431"/>
      <c r="D43" s="431"/>
      <c r="F43" s="431"/>
      <c r="G43" s="431"/>
      <c r="H43" s="431"/>
      <c r="I43" s="431"/>
    </row>
    <row r="44" spans="1:9" ht="22.5" customHeight="1">
      <c r="A44" s="639" t="s">
        <v>2241</v>
      </c>
      <c r="B44" s="1516" t="s">
        <v>1313</v>
      </c>
      <c r="C44" s="1512"/>
      <c r="D44" s="1510"/>
      <c r="F44" s="639" t="s">
        <v>2240</v>
      </c>
      <c r="G44" s="1516" t="s">
        <v>1493</v>
      </c>
      <c r="H44" s="1512"/>
      <c r="I44" s="1510"/>
    </row>
    <row r="45" spans="1:9" ht="14">
      <c r="A45" s="1519"/>
      <c r="B45" s="1520"/>
      <c r="C45" s="1520"/>
      <c r="D45" s="1520"/>
      <c r="F45" s="1519"/>
      <c r="G45" s="1520"/>
      <c r="H45" s="1520"/>
      <c r="I45" s="1520"/>
    </row>
    <row r="46" spans="1:9" ht="14">
      <c r="A46" s="1521" t="s">
        <v>249</v>
      </c>
      <c r="B46" s="1512"/>
      <c r="C46" s="1512"/>
      <c r="D46" s="1510"/>
      <c r="F46" s="1521" t="s">
        <v>249</v>
      </c>
      <c r="G46" s="1512"/>
      <c r="H46" s="1512"/>
      <c r="I46" s="1510"/>
    </row>
    <row r="47" spans="1:9" ht="14">
      <c r="A47" s="432" t="s">
        <v>102</v>
      </c>
      <c r="B47" s="433" t="s">
        <v>103</v>
      </c>
      <c r="C47" s="433" t="s">
        <v>104</v>
      </c>
      <c r="D47" s="433" t="s">
        <v>105</v>
      </c>
      <c r="F47" s="432" t="s">
        <v>102</v>
      </c>
      <c r="G47" s="433" t="s">
        <v>103</v>
      </c>
      <c r="H47" s="433" t="s">
        <v>104</v>
      </c>
      <c r="I47" s="433" t="s">
        <v>105</v>
      </c>
    </row>
    <row r="48" spans="1:9" ht="15">
      <c r="A48" s="434">
        <v>1</v>
      </c>
      <c r="B48" s="435" t="s">
        <v>106</v>
      </c>
      <c r="C48" s="436">
        <v>1</v>
      </c>
      <c r="D48" s="436"/>
      <c r="F48" s="434">
        <v>1</v>
      </c>
      <c r="G48" s="435" t="s">
        <v>106</v>
      </c>
      <c r="H48" s="440">
        <v>1</v>
      </c>
      <c r="I48" s="440"/>
    </row>
    <row r="49" spans="1:9" ht="15">
      <c r="A49" s="434">
        <v>2</v>
      </c>
      <c r="B49" s="435" t="s">
        <v>107</v>
      </c>
      <c r="C49" s="436">
        <v>1</v>
      </c>
      <c r="D49" s="436"/>
      <c r="F49" s="434">
        <v>2</v>
      </c>
      <c r="G49" s="435" t="s">
        <v>107</v>
      </c>
      <c r="H49" s="440"/>
      <c r="I49" s="440">
        <v>1</v>
      </c>
    </row>
    <row r="50" spans="1:9" ht="15">
      <c r="A50" s="434">
        <v>3</v>
      </c>
      <c r="B50" s="435" t="s">
        <v>109</v>
      </c>
      <c r="C50" s="436">
        <v>1</v>
      </c>
      <c r="D50" s="436"/>
      <c r="F50" s="434">
        <v>3</v>
      </c>
      <c r="G50" s="435" t="s">
        <v>109</v>
      </c>
      <c r="H50" s="440">
        <v>1</v>
      </c>
      <c r="I50" s="440"/>
    </row>
    <row r="51" spans="1:9" ht="15">
      <c r="A51" s="434">
        <v>4</v>
      </c>
      <c r="B51" s="435" t="s">
        <v>108</v>
      </c>
      <c r="C51" s="436"/>
      <c r="D51" s="436">
        <v>1</v>
      </c>
      <c r="F51" s="434">
        <v>4</v>
      </c>
      <c r="G51" s="435" t="s">
        <v>108</v>
      </c>
      <c r="H51" s="440"/>
      <c r="I51" s="440">
        <v>1</v>
      </c>
    </row>
    <row r="52" spans="1:9" ht="15">
      <c r="A52" s="434">
        <v>5</v>
      </c>
      <c r="B52" s="435" t="s">
        <v>110</v>
      </c>
      <c r="C52" s="436">
        <v>1</v>
      </c>
      <c r="D52" s="436"/>
      <c r="F52" s="434">
        <v>5</v>
      </c>
      <c r="G52" s="435" t="s">
        <v>110</v>
      </c>
      <c r="H52" s="440">
        <v>1</v>
      </c>
      <c r="I52" s="440"/>
    </row>
    <row r="53" spans="1:9" ht="15">
      <c r="A53" s="434">
        <v>6</v>
      </c>
      <c r="B53" s="435" t="s">
        <v>111</v>
      </c>
      <c r="C53" s="436">
        <v>1</v>
      </c>
      <c r="D53" s="436"/>
      <c r="F53" s="434">
        <v>6</v>
      </c>
      <c r="G53" s="435" t="s">
        <v>111</v>
      </c>
      <c r="H53" s="440">
        <v>1</v>
      </c>
      <c r="I53" s="440"/>
    </row>
    <row r="54" spans="1:9" ht="15">
      <c r="A54" s="434">
        <v>7</v>
      </c>
      <c r="B54" s="435" t="s">
        <v>112</v>
      </c>
      <c r="C54" s="436">
        <v>1</v>
      </c>
      <c r="D54" s="436"/>
      <c r="F54" s="434">
        <v>7</v>
      </c>
      <c r="G54" s="435" t="s">
        <v>112</v>
      </c>
      <c r="H54" s="440">
        <v>1</v>
      </c>
      <c r="I54" s="440"/>
    </row>
    <row r="55" spans="1:9" ht="30">
      <c r="A55" s="434">
        <v>8</v>
      </c>
      <c r="B55" s="435" t="s">
        <v>115</v>
      </c>
      <c r="C55" s="436"/>
      <c r="D55" s="436">
        <v>1</v>
      </c>
      <c r="F55" s="434">
        <v>8</v>
      </c>
      <c r="G55" s="435" t="s">
        <v>115</v>
      </c>
      <c r="H55" s="440"/>
      <c r="I55" s="440">
        <v>1</v>
      </c>
    </row>
    <row r="56" spans="1:9" ht="15">
      <c r="A56" s="434">
        <v>9</v>
      </c>
      <c r="B56" s="435" t="s">
        <v>118</v>
      </c>
      <c r="C56" s="436">
        <v>1</v>
      </c>
      <c r="D56" s="436"/>
      <c r="F56" s="434">
        <v>9</v>
      </c>
      <c r="G56" s="435" t="s">
        <v>118</v>
      </c>
      <c r="H56" s="440"/>
      <c r="I56" s="440">
        <v>1</v>
      </c>
    </row>
    <row r="57" spans="1:9" ht="15">
      <c r="A57" s="434">
        <v>10</v>
      </c>
      <c r="B57" s="435" t="s">
        <v>1488</v>
      </c>
      <c r="C57" s="436">
        <v>1</v>
      </c>
      <c r="D57" s="436"/>
      <c r="F57" s="434">
        <v>10</v>
      </c>
      <c r="G57" s="435" t="s">
        <v>1488</v>
      </c>
      <c r="H57" s="440">
        <v>1</v>
      </c>
      <c r="I57" s="440"/>
    </row>
    <row r="58" spans="1:9" ht="15">
      <c r="A58" s="434">
        <v>11</v>
      </c>
      <c r="B58" s="435" t="s">
        <v>114</v>
      </c>
      <c r="C58" s="436">
        <v>1</v>
      </c>
      <c r="D58" s="436"/>
      <c r="F58" s="434">
        <v>11</v>
      </c>
      <c r="G58" s="435" t="s">
        <v>114</v>
      </c>
      <c r="H58" s="440">
        <v>1</v>
      </c>
      <c r="I58" s="440"/>
    </row>
    <row r="59" spans="1:9" ht="15">
      <c r="A59" s="434">
        <v>12</v>
      </c>
      <c r="B59" s="435" t="s">
        <v>116</v>
      </c>
      <c r="C59" s="436">
        <v>1</v>
      </c>
      <c r="D59" s="436"/>
      <c r="F59" s="434">
        <v>12</v>
      </c>
      <c r="G59" s="435" t="s">
        <v>116</v>
      </c>
      <c r="H59" s="440">
        <v>1</v>
      </c>
      <c r="I59" s="440"/>
    </row>
    <row r="60" spans="1:9" ht="15">
      <c r="A60" s="434">
        <v>13</v>
      </c>
      <c r="B60" s="435" t="s">
        <v>117</v>
      </c>
      <c r="C60" s="436">
        <v>1</v>
      </c>
      <c r="D60" s="436"/>
      <c r="F60" s="434">
        <v>13</v>
      </c>
      <c r="G60" s="435" t="s">
        <v>117</v>
      </c>
      <c r="H60" s="440">
        <v>1</v>
      </c>
      <c r="I60" s="440"/>
    </row>
    <row r="61" spans="1:9" ht="15">
      <c r="A61" s="434">
        <v>14</v>
      </c>
      <c r="B61" s="435" t="s">
        <v>119</v>
      </c>
      <c r="C61" s="436">
        <v>1</v>
      </c>
      <c r="D61" s="436"/>
      <c r="F61" s="434">
        <v>14</v>
      </c>
      <c r="G61" s="435" t="s">
        <v>119</v>
      </c>
      <c r="H61" s="440">
        <v>1</v>
      </c>
      <c r="I61" s="440"/>
    </row>
    <row r="62" spans="1:9" ht="15">
      <c r="A62" s="434">
        <v>15</v>
      </c>
      <c r="B62" s="435" t="s">
        <v>122</v>
      </c>
      <c r="C62" s="436"/>
      <c r="D62" s="436">
        <v>1</v>
      </c>
      <c r="F62" s="434">
        <v>15</v>
      </c>
      <c r="G62" s="435" t="s">
        <v>122</v>
      </c>
      <c r="H62" s="440">
        <v>1</v>
      </c>
      <c r="I62" s="440"/>
    </row>
    <row r="63" spans="1:9" ht="15">
      <c r="A63" s="434">
        <v>16</v>
      </c>
      <c r="B63" s="435" t="s">
        <v>125</v>
      </c>
      <c r="C63" s="436"/>
      <c r="D63" s="436">
        <v>1</v>
      </c>
      <c r="F63" s="434">
        <v>16</v>
      </c>
      <c r="G63" s="435" t="s">
        <v>125</v>
      </c>
      <c r="H63" s="440"/>
      <c r="I63" s="440">
        <v>1</v>
      </c>
    </row>
    <row r="64" spans="1:9" ht="15">
      <c r="A64" s="434">
        <v>17</v>
      </c>
      <c r="B64" s="435" t="s">
        <v>123</v>
      </c>
      <c r="C64" s="436">
        <v>1</v>
      </c>
      <c r="D64" s="436"/>
      <c r="F64" s="434">
        <v>17</v>
      </c>
      <c r="G64" s="435" t="s">
        <v>123</v>
      </c>
      <c r="H64" s="440"/>
      <c r="I64" s="440">
        <v>1</v>
      </c>
    </row>
    <row r="65" spans="1:9" ht="15">
      <c r="A65" s="434">
        <v>18</v>
      </c>
      <c r="B65" s="435" t="s">
        <v>124</v>
      </c>
      <c r="C65" s="436"/>
      <c r="D65" s="436">
        <v>1</v>
      </c>
      <c r="F65" s="434">
        <v>18</v>
      </c>
      <c r="G65" s="435" t="s">
        <v>124</v>
      </c>
      <c r="H65" s="440">
        <v>1</v>
      </c>
      <c r="I65" s="440"/>
    </row>
    <row r="66" spans="1:9" ht="15">
      <c r="A66" s="434">
        <v>19</v>
      </c>
      <c r="B66" s="435" t="s">
        <v>126</v>
      </c>
      <c r="C66" s="436">
        <v>1</v>
      </c>
      <c r="D66" s="436"/>
      <c r="F66" s="434">
        <v>19</v>
      </c>
      <c r="G66" s="435" t="s">
        <v>126</v>
      </c>
      <c r="H66" s="440">
        <v>1</v>
      </c>
      <c r="I66" s="440"/>
    </row>
    <row r="67" spans="1:9" ht="15">
      <c r="A67" s="198"/>
      <c r="B67" s="437" t="s">
        <v>253</v>
      </c>
      <c r="C67" s="1509">
        <f>SUM(C48:C66)</f>
        <v>14</v>
      </c>
      <c r="D67" s="1510"/>
      <c r="F67" s="198"/>
      <c r="G67" s="437" t="s">
        <v>253</v>
      </c>
      <c r="H67" s="1509">
        <f>SUM(H48:H66)</f>
        <v>13</v>
      </c>
      <c r="I67" s="1510"/>
    </row>
    <row r="68" spans="1:9" ht="15">
      <c r="A68" s="198"/>
      <c r="B68" s="437" t="s">
        <v>254</v>
      </c>
      <c r="C68" s="1509">
        <f>SUM(D48:D66)</f>
        <v>5</v>
      </c>
      <c r="D68" s="1510"/>
      <c r="F68" s="198"/>
      <c r="G68" s="437" t="s">
        <v>254</v>
      </c>
      <c r="H68" s="1509">
        <f>SUM(I48:I66)</f>
        <v>6</v>
      </c>
      <c r="I68" s="1510"/>
    </row>
    <row r="69" spans="1:9" ht="15">
      <c r="A69" s="198"/>
      <c r="B69" s="438" t="s">
        <v>127</v>
      </c>
      <c r="C69" s="439">
        <f>C67</f>
        <v>14</v>
      </c>
      <c r="D69" s="439" t="s">
        <v>1489</v>
      </c>
      <c r="F69" s="198"/>
      <c r="G69" s="438" t="s">
        <v>127</v>
      </c>
      <c r="H69" s="439">
        <f>H67</f>
        <v>13</v>
      </c>
      <c r="I69" s="439" t="s">
        <v>1489</v>
      </c>
    </row>
    <row r="70" spans="1:9" ht="14" thickBot="1">
      <c r="A70" s="198"/>
      <c r="B70" s="198"/>
      <c r="C70" s="198"/>
      <c r="D70" s="198"/>
      <c r="F70" s="198"/>
      <c r="G70" s="198"/>
      <c r="H70" s="198"/>
      <c r="I70" s="198"/>
    </row>
    <row r="71" spans="1:9" ht="14">
      <c r="A71" s="198"/>
      <c r="B71" s="1523" t="s">
        <v>1490</v>
      </c>
      <c r="C71" s="1524"/>
      <c r="D71" s="1525"/>
      <c r="F71" s="198"/>
      <c r="G71" s="1523" t="s">
        <v>1490</v>
      </c>
      <c r="H71" s="1524"/>
      <c r="I71" s="1525"/>
    </row>
    <row r="72" spans="1:9" ht="14">
      <c r="A72" s="198"/>
      <c r="B72" s="1526" t="s">
        <v>1491</v>
      </c>
      <c r="C72" s="1512"/>
      <c r="D72" s="1527"/>
      <c r="F72" s="198"/>
      <c r="G72" s="1526" t="s">
        <v>1491</v>
      </c>
      <c r="H72" s="1512"/>
      <c r="I72" s="1527"/>
    </row>
    <row r="73" spans="1:9" ht="15" thickBot="1">
      <c r="A73" s="198"/>
      <c r="B73" s="1531" t="s">
        <v>1492</v>
      </c>
      <c r="C73" s="1532"/>
      <c r="D73" s="1533"/>
      <c r="F73" s="198"/>
      <c r="G73" s="1531" t="s">
        <v>1492</v>
      </c>
      <c r="H73" s="1532"/>
      <c r="I73" s="1533"/>
    </row>
    <row r="74" spans="1:9">
      <c r="A74" s="198"/>
      <c r="B74" s="198"/>
      <c r="C74" s="198"/>
      <c r="D74" s="198"/>
      <c r="F74" s="198"/>
      <c r="G74" s="198"/>
      <c r="H74" s="198"/>
      <c r="I74" s="198"/>
    </row>
    <row r="75" spans="1:9">
      <c r="A75" s="198"/>
      <c r="B75" s="198"/>
      <c r="C75" s="198"/>
      <c r="D75" s="198"/>
      <c r="F75" s="198"/>
      <c r="G75" s="198"/>
      <c r="H75" s="198"/>
      <c r="I75" s="198"/>
    </row>
    <row r="76" spans="1:9">
      <c r="A76" s="198"/>
      <c r="B76" s="198"/>
      <c r="C76" s="198"/>
      <c r="D76" s="198"/>
      <c r="F76" s="198"/>
      <c r="G76" s="198"/>
      <c r="H76" s="198"/>
      <c r="I76" s="198"/>
    </row>
    <row r="77" spans="1:9" ht="14" thickBot="1">
      <c r="A77" s="441" t="s">
        <v>228</v>
      </c>
      <c r="B77" s="1581" t="s">
        <v>150</v>
      </c>
      <c r="C77" s="1581"/>
      <c r="D77" s="1581"/>
      <c r="F77" s="441" t="s">
        <v>228</v>
      </c>
      <c r="G77" s="1581" t="s">
        <v>150</v>
      </c>
      <c r="H77" s="1581"/>
      <c r="I77" s="1581"/>
    </row>
    <row r="78" spans="1:9" ht="19" thickBot="1">
      <c r="A78" s="1513" t="s">
        <v>227</v>
      </c>
      <c r="B78" s="1582"/>
      <c r="C78" s="1582"/>
      <c r="D78" s="1583"/>
      <c r="F78" s="1513" t="s">
        <v>227</v>
      </c>
      <c r="G78" s="1582"/>
      <c r="H78" s="1582"/>
      <c r="I78" s="1583"/>
    </row>
    <row r="79" spans="1:9" ht="18">
      <c r="A79" s="431"/>
      <c r="B79" s="431"/>
      <c r="C79" s="431"/>
      <c r="D79" s="431"/>
      <c r="F79" s="431"/>
      <c r="G79" s="431"/>
      <c r="H79" s="431"/>
      <c r="I79" s="431"/>
    </row>
    <row r="80" spans="1:9" ht="36" customHeight="1">
      <c r="A80" s="639" t="s">
        <v>2239</v>
      </c>
      <c r="B80" s="1584" t="s">
        <v>2299</v>
      </c>
      <c r="C80" s="1584"/>
      <c r="D80" s="1584"/>
      <c r="F80" s="639" t="s">
        <v>2238</v>
      </c>
      <c r="G80" s="1563" t="s">
        <v>2300</v>
      </c>
      <c r="H80" s="1563"/>
      <c r="I80" s="1563"/>
    </row>
    <row r="81" spans="1:9">
      <c r="A81" s="1519"/>
      <c r="B81" s="1577"/>
      <c r="C81" s="1577"/>
      <c r="D81" s="1577"/>
      <c r="F81" s="1519"/>
      <c r="G81" s="1577"/>
      <c r="H81" s="1577"/>
      <c r="I81" s="1577"/>
    </row>
    <row r="82" spans="1:9">
      <c r="A82" s="1578" t="s">
        <v>249</v>
      </c>
      <c r="B82" s="1579"/>
      <c r="C82" s="1579"/>
      <c r="D82" s="1580"/>
      <c r="F82" s="1578" t="s">
        <v>249</v>
      </c>
      <c r="G82" s="1579"/>
      <c r="H82" s="1579"/>
      <c r="I82" s="1580"/>
    </row>
    <row r="83" spans="1:9" ht="14">
      <c r="A83" s="432" t="s">
        <v>102</v>
      </c>
      <c r="B83" s="433" t="s">
        <v>103</v>
      </c>
      <c r="C83" s="433" t="s">
        <v>104</v>
      </c>
      <c r="D83" s="433" t="s">
        <v>105</v>
      </c>
      <c r="F83" s="432" t="s">
        <v>102</v>
      </c>
      <c r="G83" s="433" t="s">
        <v>103</v>
      </c>
      <c r="H83" s="433" t="s">
        <v>104</v>
      </c>
      <c r="I83" s="433" t="s">
        <v>105</v>
      </c>
    </row>
    <row r="84" spans="1:9" ht="15">
      <c r="A84" s="434">
        <v>1</v>
      </c>
      <c r="B84" s="435" t="s">
        <v>106</v>
      </c>
      <c r="C84" s="434">
        <v>1</v>
      </c>
      <c r="D84" s="434"/>
      <c r="F84" s="434">
        <v>1</v>
      </c>
      <c r="G84" s="435" t="s">
        <v>106</v>
      </c>
      <c r="H84" s="434">
        <v>1</v>
      </c>
      <c r="I84" s="434"/>
    </row>
    <row r="85" spans="1:9" ht="15">
      <c r="A85" s="434">
        <v>2</v>
      </c>
      <c r="B85" s="435" t="s">
        <v>107</v>
      </c>
      <c r="C85" s="434">
        <v>1</v>
      </c>
      <c r="D85" s="434"/>
      <c r="F85" s="434">
        <v>2</v>
      </c>
      <c r="G85" s="435" t="s">
        <v>107</v>
      </c>
      <c r="H85" s="434"/>
      <c r="I85" s="434">
        <v>1</v>
      </c>
    </row>
    <row r="86" spans="1:9" ht="15">
      <c r="A86" s="434">
        <v>3</v>
      </c>
      <c r="B86" s="435" t="s">
        <v>109</v>
      </c>
      <c r="C86" s="434"/>
      <c r="D86" s="434">
        <v>1</v>
      </c>
      <c r="F86" s="434">
        <v>3</v>
      </c>
      <c r="G86" s="435" t="s">
        <v>109</v>
      </c>
      <c r="H86" s="434">
        <v>1</v>
      </c>
      <c r="I86" s="434"/>
    </row>
    <row r="87" spans="1:9" ht="15">
      <c r="A87" s="434">
        <v>4</v>
      </c>
      <c r="B87" s="435" t="s">
        <v>108</v>
      </c>
      <c r="C87" s="434"/>
      <c r="D87" s="434">
        <v>1</v>
      </c>
      <c r="F87" s="434">
        <v>4</v>
      </c>
      <c r="G87" s="435" t="s">
        <v>108</v>
      </c>
      <c r="H87" s="434"/>
      <c r="I87" s="434">
        <v>1</v>
      </c>
    </row>
    <row r="88" spans="1:9" ht="15">
      <c r="A88" s="434">
        <v>5</v>
      </c>
      <c r="B88" s="435" t="s">
        <v>110</v>
      </c>
      <c r="C88" s="434">
        <v>1</v>
      </c>
      <c r="D88" s="434"/>
      <c r="F88" s="434">
        <v>5</v>
      </c>
      <c r="G88" s="435" t="s">
        <v>110</v>
      </c>
      <c r="H88" s="434">
        <v>1</v>
      </c>
      <c r="I88" s="434"/>
    </row>
    <row r="89" spans="1:9" ht="15">
      <c r="A89" s="434">
        <v>6</v>
      </c>
      <c r="B89" s="435" t="s">
        <v>111</v>
      </c>
      <c r="C89" s="434"/>
      <c r="D89" s="434">
        <v>1</v>
      </c>
      <c r="F89" s="434">
        <v>6</v>
      </c>
      <c r="G89" s="435" t="s">
        <v>111</v>
      </c>
      <c r="H89" s="434">
        <v>1</v>
      </c>
      <c r="I89" s="434"/>
    </row>
    <row r="90" spans="1:9" ht="15">
      <c r="A90" s="434">
        <v>7</v>
      </c>
      <c r="B90" s="435" t="s">
        <v>112</v>
      </c>
      <c r="C90" s="434"/>
      <c r="D90" s="434">
        <v>1</v>
      </c>
      <c r="F90" s="434">
        <v>7</v>
      </c>
      <c r="G90" s="435" t="s">
        <v>112</v>
      </c>
      <c r="H90" s="434">
        <v>1</v>
      </c>
      <c r="I90" s="434"/>
    </row>
    <row r="91" spans="1:9" ht="30">
      <c r="A91" s="434">
        <v>8</v>
      </c>
      <c r="B91" s="435" t="s">
        <v>115</v>
      </c>
      <c r="C91" s="434"/>
      <c r="D91" s="434">
        <v>1</v>
      </c>
      <c r="F91" s="434">
        <v>8</v>
      </c>
      <c r="G91" s="435" t="s">
        <v>115</v>
      </c>
      <c r="H91" s="434"/>
      <c r="I91" s="434">
        <v>1</v>
      </c>
    </row>
    <row r="92" spans="1:9" ht="15">
      <c r="A92" s="434">
        <v>9</v>
      </c>
      <c r="B92" s="435" t="s">
        <v>118</v>
      </c>
      <c r="C92" s="434">
        <v>1</v>
      </c>
      <c r="D92" s="434"/>
      <c r="F92" s="434">
        <v>9</v>
      </c>
      <c r="G92" s="435" t="s">
        <v>118</v>
      </c>
      <c r="H92" s="434"/>
      <c r="I92" s="434">
        <v>1</v>
      </c>
    </row>
    <row r="93" spans="1:9" ht="15">
      <c r="A93" s="434">
        <v>10</v>
      </c>
      <c r="B93" s="435" t="s">
        <v>121</v>
      </c>
      <c r="C93" s="434">
        <v>1</v>
      </c>
      <c r="D93" s="434"/>
      <c r="F93" s="434">
        <v>10</v>
      </c>
      <c r="G93" s="435" t="s">
        <v>121</v>
      </c>
      <c r="H93" s="434">
        <v>1</v>
      </c>
      <c r="I93" s="434"/>
    </row>
    <row r="94" spans="1:9" ht="15">
      <c r="A94" s="434">
        <v>11</v>
      </c>
      <c r="B94" s="435" t="s">
        <v>114</v>
      </c>
      <c r="C94" s="434">
        <v>1</v>
      </c>
      <c r="D94" s="434"/>
      <c r="F94" s="434">
        <v>11</v>
      </c>
      <c r="G94" s="435" t="s">
        <v>114</v>
      </c>
      <c r="H94" s="434">
        <v>1</v>
      </c>
      <c r="I94" s="434"/>
    </row>
    <row r="95" spans="1:9" ht="15">
      <c r="A95" s="434">
        <v>12</v>
      </c>
      <c r="B95" s="435" t="s">
        <v>116</v>
      </c>
      <c r="C95" s="434">
        <v>1</v>
      </c>
      <c r="D95" s="434"/>
      <c r="F95" s="434">
        <v>12</v>
      </c>
      <c r="G95" s="435" t="s">
        <v>116</v>
      </c>
      <c r="H95" s="434">
        <v>1</v>
      </c>
      <c r="I95" s="434"/>
    </row>
    <row r="96" spans="1:9" ht="15">
      <c r="A96" s="434">
        <v>13</v>
      </c>
      <c r="B96" s="435" t="s">
        <v>117</v>
      </c>
      <c r="C96" s="434"/>
      <c r="D96" s="434">
        <v>1</v>
      </c>
      <c r="F96" s="434">
        <v>13</v>
      </c>
      <c r="G96" s="435" t="s">
        <v>117</v>
      </c>
      <c r="H96" s="434">
        <v>1</v>
      </c>
      <c r="I96" s="434"/>
    </row>
    <row r="97" spans="1:9" ht="15">
      <c r="A97" s="434">
        <v>14</v>
      </c>
      <c r="B97" s="435" t="s">
        <v>119</v>
      </c>
      <c r="C97" s="434"/>
      <c r="D97" s="434">
        <v>1</v>
      </c>
      <c r="F97" s="434">
        <v>14</v>
      </c>
      <c r="G97" s="435" t="s">
        <v>119</v>
      </c>
      <c r="H97" s="434">
        <v>1</v>
      </c>
      <c r="I97" s="434"/>
    </row>
    <row r="98" spans="1:9" ht="15">
      <c r="A98" s="434">
        <v>15</v>
      </c>
      <c r="B98" s="435" t="s">
        <v>122</v>
      </c>
      <c r="C98" s="434">
        <v>1</v>
      </c>
      <c r="D98" s="434"/>
      <c r="F98" s="434">
        <v>15</v>
      </c>
      <c r="G98" s="435" t="s">
        <v>122</v>
      </c>
      <c r="H98" s="434">
        <v>1</v>
      </c>
      <c r="I98" s="434"/>
    </row>
    <row r="99" spans="1:9" ht="15">
      <c r="A99" s="434">
        <v>16</v>
      </c>
      <c r="B99" s="435" t="s">
        <v>125</v>
      </c>
      <c r="C99" s="434"/>
      <c r="D99" s="434">
        <v>1</v>
      </c>
      <c r="F99" s="434">
        <v>16</v>
      </c>
      <c r="G99" s="435" t="s">
        <v>125</v>
      </c>
      <c r="H99" s="434"/>
      <c r="I99" s="434">
        <v>1</v>
      </c>
    </row>
    <row r="100" spans="1:9" ht="15">
      <c r="A100" s="434">
        <v>17</v>
      </c>
      <c r="B100" s="435" t="s">
        <v>123</v>
      </c>
      <c r="C100" s="434">
        <v>1</v>
      </c>
      <c r="D100" s="434"/>
      <c r="F100" s="434">
        <v>17</v>
      </c>
      <c r="G100" s="435" t="s">
        <v>123</v>
      </c>
      <c r="H100" s="434"/>
      <c r="I100" s="434">
        <v>1</v>
      </c>
    </row>
    <row r="101" spans="1:9" ht="15">
      <c r="A101" s="434">
        <v>18</v>
      </c>
      <c r="B101" s="435" t="s">
        <v>124</v>
      </c>
      <c r="C101" s="434">
        <v>1</v>
      </c>
      <c r="D101" s="434"/>
      <c r="F101" s="434">
        <v>18</v>
      </c>
      <c r="G101" s="435" t="s">
        <v>124</v>
      </c>
      <c r="H101" s="434">
        <v>1</v>
      </c>
      <c r="I101" s="434"/>
    </row>
    <row r="102" spans="1:9" ht="15">
      <c r="A102" s="434">
        <v>19</v>
      </c>
      <c r="B102" s="435" t="s">
        <v>126</v>
      </c>
      <c r="C102" s="434"/>
      <c r="D102" s="434">
        <v>1</v>
      </c>
      <c r="F102" s="434">
        <v>19</v>
      </c>
      <c r="G102" s="435" t="s">
        <v>126</v>
      </c>
      <c r="H102" s="434"/>
      <c r="I102" s="434">
        <v>1</v>
      </c>
    </row>
    <row r="103" spans="1:9" ht="15">
      <c r="A103" s="198"/>
      <c r="B103" s="437" t="s">
        <v>253</v>
      </c>
      <c r="C103" s="1509">
        <f>SUM(C84:C102)</f>
        <v>10</v>
      </c>
      <c r="D103" s="1572"/>
      <c r="F103" s="198"/>
      <c r="G103" s="437" t="s">
        <v>253</v>
      </c>
      <c r="H103" s="1509">
        <f>SUM(H84:H102)</f>
        <v>12</v>
      </c>
      <c r="I103" s="1572"/>
    </row>
    <row r="104" spans="1:9" ht="15">
      <c r="A104" s="198"/>
      <c r="B104" s="437" t="s">
        <v>254</v>
      </c>
      <c r="C104" s="1509">
        <f>SUM(D84:D102)</f>
        <v>9</v>
      </c>
      <c r="D104" s="1572"/>
      <c r="F104" s="198"/>
      <c r="G104" s="437" t="s">
        <v>254</v>
      </c>
      <c r="H104" s="1509">
        <f>SUM(I84:I102)</f>
        <v>7</v>
      </c>
      <c r="I104" s="1572"/>
    </row>
    <row r="105" spans="1:9" ht="15">
      <c r="A105" s="198"/>
      <c r="B105" s="438" t="s">
        <v>127</v>
      </c>
      <c r="C105" s="439">
        <f>C103</f>
        <v>10</v>
      </c>
      <c r="D105" s="439" t="s">
        <v>1494</v>
      </c>
      <c r="F105" s="198"/>
      <c r="G105" s="438" t="s">
        <v>127</v>
      </c>
      <c r="H105" s="439">
        <f>H103</f>
        <v>12</v>
      </c>
      <c r="I105" s="439" t="s">
        <v>1489</v>
      </c>
    </row>
    <row r="106" spans="1:9" ht="14" thickBot="1">
      <c r="A106" s="198"/>
      <c r="B106" s="198"/>
      <c r="C106" s="198"/>
      <c r="D106" s="198"/>
      <c r="F106" s="198"/>
      <c r="G106" s="198"/>
      <c r="H106" s="198"/>
      <c r="I106" s="198"/>
    </row>
    <row r="107" spans="1:9">
      <c r="A107" s="198"/>
      <c r="B107" s="1523" t="s">
        <v>250</v>
      </c>
      <c r="C107" s="1573"/>
      <c r="D107" s="1574"/>
      <c r="F107" s="198"/>
      <c r="G107" s="1523" t="s">
        <v>250</v>
      </c>
      <c r="H107" s="1573"/>
      <c r="I107" s="1574"/>
    </row>
    <row r="108" spans="1:9">
      <c r="A108" s="198"/>
      <c r="B108" s="1526" t="s">
        <v>251</v>
      </c>
      <c r="C108" s="1575"/>
      <c r="D108" s="1576"/>
      <c r="F108" s="198"/>
      <c r="G108" s="1526" t="s">
        <v>251</v>
      </c>
      <c r="H108" s="1575"/>
      <c r="I108" s="1576"/>
    </row>
    <row r="109" spans="1:9" ht="14" thickBot="1">
      <c r="A109" s="198"/>
      <c r="B109" s="1531" t="s">
        <v>252</v>
      </c>
      <c r="C109" s="1566"/>
      <c r="D109" s="1567"/>
      <c r="F109" s="198"/>
      <c r="G109" s="1531" t="s">
        <v>252</v>
      </c>
      <c r="H109" s="1566"/>
      <c r="I109" s="1567"/>
    </row>
    <row r="110" spans="1:9">
      <c r="A110" s="198"/>
      <c r="B110" s="198"/>
      <c r="C110" s="198"/>
      <c r="D110" s="198"/>
      <c r="F110" s="198"/>
      <c r="G110" s="198"/>
      <c r="H110" s="198"/>
      <c r="I110" s="198"/>
    </row>
    <row r="111" spans="1:9">
      <c r="A111" s="198"/>
      <c r="B111" s="198"/>
      <c r="C111" s="198"/>
      <c r="D111" s="198"/>
      <c r="F111" s="198"/>
      <c r="G111" s="198"/>
      <c r="H111" s="198"/>
      <c r="I111" s="198"/>
    </row>
    <row r="112" spans="1:9">
      <c r="A112" s="198"/>
      <c r="B112" s="198"/>
      <c r="C112" s="198"/>
      <c r="D112" s="198"/>
      <c r="F112" s="198"/>
      <c r="G112" s="198"/>
      <c r="H112" s="198"/>
      <c r="I112" s="198"/>
    </row>
    <row r="113" spans="1:15" ht="15" thickBot="1">
      <c r="A113" s="442" t="s">
        <v>228</v>
      </c>
      <c r="B113" s="1568" t="s">
        <v>189</v>
      </c>
      <c r="C113" s="1568"/>
      <c r="D113" s="1568"/>
      <c r="E113" s="166"/>
      <c r="F113" s="442" t="s">
        <v>228</v>
      </c>
      <c r="G113" s="1568" t="s">
        <v>189</v>
      </c>
      <c r="H113" s="1568"/>
      <c r="I113" s="1568"/>
      <c r="J113" s="166"/>
      <c r="K113" s="442" t="s">
        <v>228</v>
      </c>
      <c r="L113" s="1568" t="s">
        <v>189</v>
      </c>
      <c r="M113" s="1568"/>
      <c r="N113" s="1568"/>
      <c r="O113" s="166"/>
    </row>
    <row r="114" spans="1:15" ht="16.5" customHeight="1" thickBot="1">
      <c r="A114" s="1569" t="s">
        <v>227</v>
      </c>
      <c r="B114" s="1570"/>
      <c r="C114" s="1570"/>
      <c r="D114" s="1571"/>
      <c r="E114" s="443"/>
      <c r="F114" s="1569" t="s">
        <v>227</v>
      </c>
      <c r="G114" s="1570"/>
      <c r="H114" s="1570"/>
      <c r="I114" s="1571"/>
      <c r="J114" s="443"/>
      <c r="K114" s="1569" t="s">
        <v>227</v>
      </c>
      <c r="L114" s="1570"/>
      <c r="M114" s="1570"/>
      <c r="N114" s="1571"/>
      <c r="O114" s="443"/>
    </row>
    <row r="115" spans="1:15" ht="18">
      <c r="A115" s="444"/>
      <c r="B115" s="444"/>
      <c r="C115" s="444"/>
      <c r="D115" s="444"/>
      <c r="E115" s="166"/>
      <c r="F115" s="444"/>
      <c r="G115" s="444"/>
      <c r="H115" s="444"/>
      <c r="I115" s="444"/>
      <c r="J115" s="166"/>
      <c r="K115" s="444"/>
      <c r="L115" s="444"/>
      <c r="M115" s="444"/>
      <c r="N115" s="444"/>
      <c r="O115" s="166"/>
    </row>
    <row r="116" spans="1:15" ht="17">
      <c r="A116" s="639" t="s">
        <v>2235</v>
      </c>
      <c r="B116" s="1563" t="s">
        <v>1327</v>
      </c>
      <c r="C116" s="1563"/>
      <c r="D116" s="1563"/>
      <c r="E116" s="166"/>
      <c r="F116" s="639" t="s">
        <v>2237</v>
      </c>
      <c r="G116" s="1563" t="s">
        <v>1328</v>
      </c>
      <c r="H116" s="1563"/>
      <c r="I116" s="1563"/>
      <c r="J116" s="166"/>
      <c r="K116" s="639" t="s">
        <v>2236</v>
      </c>
      <c r="L116" s="1563" t="s">
        <v>1329</v>
      </c>
      <c r="M116" s="1563"/>
      <c r="N116" s="1563"/>
      <c r="O116" s="166"/>
    </row>
    <row r="117" spans="1:15">
      <c r="A117" s="1564"/>
      <c r="B117" s="1565"/>
      <c r="C117" s="1565"/>
      <c r="D117" s="1565"/>
      <c r="E117" s="166"/>
      <c r="F117" s="1564"/>
      <c r="G117" s="1565"/>
      <c r="H117" s="1565"/>
      <c r="I117" s="1565"/>
      <c r="J117" s="166"/>
      <c r="K117" s="1564"/>
      <c r="L117" s="1565"/>
      <c r="M117" s="1565"/>
      <c r="N117" s="1565"/>
      <c r="O117" s="166"/>
    </row>
    <row r="118" spans="1:15" ht="12.75" customHeight="1">
      <c r="A118" s="1560" t="s">
        <v>249</v>
      </c>
      <c r="B118" s="1561"/>
      <c r="C118" s="1561"/>
      <c r="D118" s="1562"/>
      <c r="E118" s="166"/>
      <c r="F118" s="1560" t="s">
        <v>249</v>
      </c>
      <c r="G118" s="1561"/>
      <c r="H118" s="1561"/>
      <c r="I118" s="1562"/>
      <c r="J118" s="166"/>
      <c r="K118" s="1560" t="s">
        <v>249</v>
      </c>
      <c r="L118" s="1561"/>
      <c r="M118" s="1561"/>
      <c r="N118" s="1562"/>
      <c r="O118" s="166"/>
    </row>
    <row r="119" spans="1:15" ht="15">
      <c r="A119" s="445" t="s">
        <v>102</v>
      </c>
      <c r="B119" s="446" t="s">
        <v>103</v>
      </c>
      <c r="C119" s="446" t="s">
        <v>104</v>
      </c>
      <c r="D119" s="446" t="s">
        <v>105</v>
      </c>
      <c r="E119" s="166"/>
      <c r="F119" s="445" t="s">
        <v>102</v>
      </c>
      <c r="G119" s="446" t="s">
        <v>103</v>
      </c>
      <c r="H119" s="446" t="s">
        <v>104</v>
      </c>
      <c r="I119" s="446" t="s">
        <v>105</v>
      </c>
      <c r="J119" s="166"/>
      <c r="K119" s="445" t="s">
        <v>102</v>
      </c>
      <c r="L119" s="446" t="s">
        <v>103</v>
      </c>
      <c r="M119" s="446" t="s">
        <v>104</v>
      </c>
      <c r="N119" s="446" t="s">
        <v>105</v>
      </c>
      <c r="O119" s="166"/>
    </row>
    <row r="120" spans="1:15" ht="15">
      <c r="A120" s="447">
        <v>1</v>
      </c>
      <c r="B120" s="435" t="s">
        <v>106</v>
      </c>
      <c r="C120" s="448">
        <v>1</v>
      </c>
      <c r="D120" s="448"/>
      <c r="E120" s="166"/>
      <c r="F120" s="447">
        <v>1</v>
      </c>
      <c r="G120" s="435" t="s">
        <v>106</v>
      </c>
      <c r="H120" s="448">
        <v>1</v>
      </c>
      <c r="I120" s="448"/>
      <c r="J120" s="166"/>
      <c r="K120" s="447">
        <v>1</v>
      </c>
      <c r="L120" s="435" t="s">
        <v>106</v>
      </c>
      <c r="M120" s="448">
        <v>1</v>
      </c>
      <c r="N120" s="448"/>
      <c r="O120" s="166"/>
    </row>
    <row r="121" spans="1:15" ht="15">
      <c r="A121" s="447">
        <v>2</v>
      </c>
      <c r="B121" s="435" t="s">
        <v>107</v>
      </c>
      <c r="C121" s="448"/>
      <c r="D121" s="448">
        <v>1</v>
      </c>
      <c r="E121" s="166"/>
      <c r="F121" s="447">
        <v>2</v>
      </c>
      <c r="G121" s="435" t="s">
        <v>107</v>
      </c>
      <c r="H121" s="448">
        <v>1</v>
      </c>
      <c r="I121" s="448"/>
      <c r="J121" s="166"/>
      <c r="K121" s="447">
        <v>2</v>
      </c>
      <c r="L121" s="435" t="s">
        <v>107</v>
      </c>
      <c r="M121" s="448"/>
      <c r="N121" s="448">
        <v>1</v>
      </c>
      <c r="O121" s="166"/>
    </row>
    <row r="122" spans="1:15" ht="15">
      <c r="A122" s="447">
        <v>3</v>
      </c>
      <c r="B122" s="435" t="s">
        <v>109</v>
      </c>
      <c r="C122" s="448"/>
      <c r="D122" s="448">
        <v>1</v>
      </c>
      <c r="E122" s="166"/>
      <c r="F122" s="447">
        <v>3</v>
      </c>
      <c r="G122" s="435" t="s">
        <v>109</v>
      </c>
      <c r="H122" s="448">
        <v>1</v>
      </c>
      <c r="I122" s="448"/>
      <c r="J122" s="166"/>
      <c r="K122" s="447">
        <v>3</v>
      </c>
      <c r="L122" s="435" t="s">
        <v>109</v>
      </c>
      <c r="M122" s="448"/>
      <c r="N122" s="448">
        <v>1</v>
      </c>
      <c r="O122" s="166"/>
    </row>
    <row r="123" spans="1:15" ht="15">
      <c r="A123" s="447">
        <v>4</v>
      </c>
      <c r="B123" s="435" t="s">
        <v>108</v>
      </c>
      <c r="C123" s="448"/>
      <c r="D123" s="448">
        <v>1</v>
      </c>
      <c r="E123" s="166"/>
      <c r="F123" s="447">
        <v>4</v>
      </c>
      <c r="G123" s="435" t="s">
        <v>108</v>
      </c>
      <c r="H123" s="448">
        <v>1</v>
      </c>
      <c r="I123" s="448"/>
      <c r="J123" s="166"/>
      <c r="K123" s="447">
        <v>4</v>
      </c>
      <c r="L123" s="435" t="s">
        <v>108</v>
      </c>
      <c r="M123" s="448"/>
      <c r="N123" s="448">
        <v>1</v>
      </c>
      <c r="O123" s="166"/>
    </row>
    <row r="124" spans="1:15" ht="15">
      <c r="A124" s="447">
        <v>5</v>
      </c>
      <c r="B124" s="435" t="s">
        <v>110</v>
      </c>
      <c r="C124" s="448">
        <v>1</v>
      </c>
      <c r="D124" s="448"/>
      <c r="E124" s="166"/>
      <c r="F124" s="447">
        <v>5</v>
      </c>
      <c r="G124" s="435" t="s">
        <v>110</v>
      </c>
      <c r="H124" s="448">
        <v>1</v>
      </c>
      <c r="I124" s="448"/>
      <c r="J124" s="166"/>
      <c r="K124" s="447">
        <v>5</v>
      </c>
      <c r="L124" s="435" t="s">
        <v>110</v>
      </c>
      <c r="M124" s="448">
        <v>1</v>
      </c>
      <c r="N124" s="448"/>
      <c r="O124" s="166"/>
    </row>
    <row r="125" spans="1:15" ht="15">
      <c r="A125" s="447">
        <v>6</v>
      </c>
      <c r="B125" s="435" t="s">
        <v>111</v>
      </c>
      <c r="C125" s="448"/>
      <c r="D125" s="448">
        <v>1</v>
      </c>
      <c r="E125" s="166"/>
      <c r="F125" s="447">
        <v>6</v>
      </c>
      <c r="G125" s="435" t="s">
        <v>111</v>
      </c>
      <c r="H125" s="448"/>
      <c r="I125" s="448">
        <v>1</v>
      </c>
      <c r="J125" s="166"/>
      <c r="K125" s="447">
        <v>6</v>
      </c>
      <c r="L125" s="435" t="s">
        <v>111</v>
      </c>
      <c r="M125" s="448">
        <v>1</v>
      </c>
      <c r="N125" s="448"/>
      <c r="O125" s="166"/>
    </row>
    <row r="126" spans="1:15" ht="15">
      <c r="A126" s="447">
        <v>7</v>
      </c>
      <c r="B126" s="435" t="s">
        <v>112</v>
      </c>
      <c r="C126" s="448"/>
      <c r="D126" s="448">
        <v>1</v>
      </c>
      <c r="E126" s="166"/>
      <c r="F126" s="447">
        <v>7</v>
      </c>
      <c r="G126" s="435" t="s">
        <v>112</v>
      </c>
      <c r="H126" s="448"/>
      <c r="I126" s="448">
        <v>1</v>
      </c>
      <c r="J126" s="166"/>
      <c r="K126" s="447">
        <v>7</v>
      </c>
      <c r="L126" s="435" t="s">
        <v>112</v>
      </c>
      <c r="M126" s="448"/>
      <c r="N126" s="448">
        <v>1</v>
      </c>
      <c r="O126" s="166"/>
    </row>
    <row r="127" spans="1:15" ht="30">
      <c r="A127" s="447">
        <v>8</v>
      </c>
      <c r="B127" s="435" t="s">
        <v>115</v>
      </c>
      <c r="C127" s="448"/>
      <c r="D127" s="448">
        <v>1</v>
      </c>
      <c r="E127" s="166"/>
      <c r="F127" s="447">
        <v>8</v>
      </c>
      <c r="G127" s="435" t="s">
        <v>115</v>
      </c>
      <c r="H127" s="448"/>
      <c r="I127" s="448">
        <v>1</v>
      </c>
      <c r="J127" s="166"/>
      <c r="K127" s="447">
        <v>8</v>
      </c>
      <c r="L127" s="435" t="s">
        <v>115</v>
      </c>
      <c r="M127" s="448"/>
      <c r="N127" s="448">
        <v>1</v>
      </c>
      <c r="O127" s="166"/>
    </row>
    <row r="128" spans="1:15" ht="15">
      <c r="A128" s="447">
        <v>9</v>
      </c>
      <c r="B128" s="435" t="s">
        <v>118</v>
      </c>
      <c r="C128" s="448">
        <v>1</v>
      </c>
      <c r="D128" s="448"/>
      <c r="E128" s="166"/>
      <c r="F128" s="447">
        <v>9</v>
      </c>
      <c r="G128" s="435" t="s">
        <v>118</v>
      </c>
      <c r="H128" s="448">
        <v>1</v>
      </c>
      <c r="I128" s="448"/>
      <c r="J128" s="166"/>
      <c r="K128" s="447">
        <v>9</v>
      </c>
      <c r="L128" s="435" t="s">
        <v>118</v>
      </c>
      <c r="M128" s="448">
        <v>1</v>
      </c>
      <c r="N128" s="448"/>
      <c r="O128" s="166"/>
    </row>
    <row r="129" spans="1:15" ht="15">
      <c r="A129" s="447">
        <v>10</v>
      </c>
      <c r="B129" s="435" t="s">
        <v>121</v>
      </c>
      <c r="C129" s="448">
        <v>1</v>
      </c>
      <c r="D129" s="448"/>
      <c r="E129" s="166"/>
      <c r="F129" s="447">
        <v>10</v>
      </c>
      <c r="G129" s="435" t="s">
        <v>121</v>
      </c>
      <c r="H129" s="448">
        <v>1</v>
      </c>
      <c r="I129" s="448"/>
      <c r="J129" s="166"/>
      <c r="K129" s="447">
        <v>10</v>
      </c>
      <c r="L129" s="435" t="s">
        <v>121</v>
      </c>
      <c r="M129" s="448">
        <v>1</v>
      </c>
      <c r="N129" s="448"/>
      <c r="O129" s="166"/>
    </row>
    <row r="130" spans="1:15" ht="15">
      <c r="A130" s="447">
        <v>11</v>
      </c>
      <c r="B130" s="435" t="s">
        <v>114</v>
      </c>
      <c r="C130" s="448"/>
      <c r="D130" s="448">
        <v>1</v>
      </c>
      <c r="E130" s="166"/>
      <c r="F130" s="447">
        <v>11</v>
      </c>
      <c r="G130" s="435" t="s">
        <v>114</v>
      </c>
      <c r="H130" s="448"/>
      <c r="I130" s="448">
        <v>1</v>
      </c>
      <c r="J130" s="166"/>
      <c r="K130" s="447">
        <v>11</v>
      </c>
      <c r="L130" s="435" t="s">
        <v>114</v>
      </c>
      <c r="M130" s="448"/>
      <c r="N130" s="448">
        <v>1</v>
      </c>
      <c r="O130" s="166"/>
    </row>
    <row r="131" spans="1:15" ht="15">
      <c r="A131" s="447">
        <v>12</v>
      </c>
      <c r="B131" s="435" t="s">
        <v>116</v>
      </c>
      <c r="C131" s="448">
        <v>1</v>
      </c>
      <c r="D131" s="448"/>
      <c r="E131" s="166"/>
      <c r="F131" s="447">
        <v>12</v>
      </c>
      <c r="G131" s="435" t="s">
        <v>116</v>
      </c>
      <c r="H131" s="448">
        <v>1</v>
      </c>
      <c r="I131" s="448"/>
      <c r="J131" s="166"/>
      <c r="K131" s="447">
        <v>12</v>
      </c>
      <c r="L131" s="435" t="s">
        <v>116</v>
      </c>
      <c r="M131" s="448">
        <v>1</v>
      </c>
      <c r="N131" s="448"/>
      <c r="O131" s="166"/>
    </row>
    <row r="132" spans="1:15" ht="15">
      <c r="A132" s="447">
        <v>13</v>
      </c>
      <c r="B132" s="435" t="s">
        <v>117</v>
      </c>
      <c r="C132" s="448"/>
      <c r="D132" s="448">
        <v>1</v>
      </c>
      <c r="E132" s="166"/>
      <c r="F132" s="447">
        <v>13</v>
      </c>
      <c r="G132" s="435" t="s">
        <v>117</v>
      </c>
      <c r="H132" s="448"/>
      <c r="I132" s="448">
        <v>1</v>
      </c>
      <c r="J132" s="166"/>
      <c r="K132" s="447">
        <v>13</v>
      </c>
      <c r="L132" s="435" t="s">
        <v>117</v>
      </c>
      <c r="M132" s="448">
        <v>1</v>
      </c>
      <c r="N132" s="448"/>
      <c r="O132" s="166"/>
    </row>
    <row r="133" spans="1:15" ht="15">
      <c r="A133" s="447">
        <v>14</v>
      </c>
      <c r="B133" s="435" t="s">
        <v>119</v>
      </c>
      <c r="C133" s="448">
        <v>1</v>
      </c>
      <c r="D133" s="448"/>
      <c r="E133" s="166"/>
      <c r="F133" s="447">
        <v>14</v>
      </c>
      <c r="G133" s="435" t="s">
        <v>119</v>
      </c>
      <c r="H133" s="448"/>
      <c r="I133" s="448">
        <v>1</v>
      </c>
      <c r="J133" s="166"/>
      <c r="K133" s="447">
        <v>14</v>
      </c>
      <c r="L133" s="435" t="s">
        <v>119</v>
      </c>
      <c r="M133" s="448">
        <v>1</v>
      </c>
      <c r="N133" s="448"/>
      <c r="O133" s="166"/>
    </row>
    <row r="134" spans="1:15" ht="15">
      <c r="A134" s="447">
        <v>15</v>
      </c>
      <c r="B134" s="435" t="s">
        <v>122</v>
      </c>
      <c r="C134" s="448">
        <v>1</v>
      </c>
      <c r="D134" s="448"/>
      <c r="E134" s="166"/>
      <c r="F134" s="447">
        <v>15</v>
      </c>
      <c r="G134" s="435" t="s">
        <v>122</v>
      </c>
      <c r="H134" s="448">
        <v>1</v>
      </c>
      <c r="I134" s="448"/>
      <c r="J134" s="166"/>
      <c r="K134" s="447">
        <v>15</v>
      </c>
      <c r="L134" s="435" t="s">
        <v>122</v>
      </c>
      <c r="M134" s="448">
        <v>1</v>
      </c>
      <c r="N134" s="448"/>
      <c r="O134" s="166"/>
    </row>
    <row r="135" spans="1:15" ht="15">
      <c r="A135" s="447">
        <v>16</v>
      </c>
      <c r="B135" s="435" t="s">
        <v>125</v>
      </c>
      <c r="C135" s="448"/>
      <c r="D135" s="448">
        <v>1</v>
      </c>
      <c r="E135" s="166"/>
      <c r="F135" s="447">
        <v>16</v>
      </c>
      <c r="G135" s="435" t="s">
        <v>125</v>
      </c>
      <c r="H135" s="448"/>
      <c r="I135" s="448">
        <v>1</v>
      </c>
      <c r="J135" s="166"/>
      <c r="K135" s="447">
        <v>16</v>
      </c>
      <c r="L135" s="435" t="s">
        <v>125</v>
      </c>
      <c r="M135" s="448"/>
      <c r="N135" s="448">
        <v>1</v>
      </c>
      <c r="O135" s="166"/>
    </row>
    <row r="136" spans="1:15" ht="15">
      <c r="A136" s="447">
        <v>17</v>
      </c>
      <c r="B136" s="435" t="s">
        <v>123</v>
      </c>
      <c r="C136" s="448"/>
      <c r="D136" s="448">
        <v>1</v>
      </c>
      <c r="E136" s="166"/>
      <c r="F136" s="447">
        <v>17</v>
      </c>
      <c r="G136" s="435" t="s">
        <v>123</v>
      </c>
      <c r="H136" s="448"/>
      <c r="I136" s="448">
        <v>1</v>
      </c>
      <c r="J136" s="166"/>
      <c r="K136" s="447">
        <v>17</v>
      </c>
      <c r="L136" s="435" t="s">
        <v>123</v>
      </c>
      <c r="M136" s="448">
        <v>1</v>
      </c>
      <c r="N136" s="448"/>
      <c r="O136" s="166"/>
    </row>
    <row r="137" spans="1:15" ht="15">
      <c r="A137" s="447">
        <v>18</v>
      </c>
      <c r="B137" s="435" t="s">
        <v>124</v>
      </c>
      <c r="C137" s="448">
        <v>1</v>
      </c>
      <c r="D137" s="448"/>
      <c r="E137" s="166"/>
      <c r="F137" s="447">
        <v>18</v>
      </c>
      <c r="G137" s="435" t="s">
        <v>124</v>
      </c>
      <c r="H137" s="448"/>
      <c r="I137" s="448">
        <v>1</v>
      </c>
      <c r="J137" s="166"/>
      <c r="K137" s="447">
        <v>18</v>
      </c>
      <c r="L137" s="435" t="s">
        <v>124</v>
      </c>
      <c r="M137" s="448">
        <v>1</v>
      </c>
      <c r="N137" s="448"/>
      <c r="O137" s="166"/>
    </row>
    <row r="138" spans="1:15" ht="15">
      <c r="A138" s="447">
        <v>19</v>
      </c>
      <c r="B138" s="435" t="s">
        <v>126</v>
      </c>
      <c r="C138" s="448"/>
      <c r="D138" s="448">
        <v>1</v>
      </c>
      <c r="E138" s="166"/>
      <c r="F138" s="447">
        <v>19</v>
      </c>
      <c r="G138" s="435" t="s">
        <v>126</v>
      </c>
      <c r="H138" s="448"/>
      <c r="I138" s="448">
        <v>1</v>
      </c>
      <c r="J138" s="166"/>
      <c r="K138" s="447">
        <v>19</v>
      </c>
      <c r="L138" s="435" t="s">
        <v>126</v>
      </c>
      <c r="M138" s="448"/>
      <c r="N138" s="448">
        <v>1</v>
      </c>
      <c r="O138" s="166"/>
    </row>
    <row r="139" spans="1:15" ht="15">
      <c r="A139" s="167"/>
      <c r="B139" s="437" t="s">
        <v>253</v>
      </c>
      <c r="C139" s="1556">
        <f>SUM(C120:C138)</f>
        <v>8</v>
      </c>
      <c r="D139" s="1557"/>
      <c r="E139" s="166"/>
      <c r="F139" s="166"/>
      <c r="G139" s="437" t="s">
        <v>253</v>
      </c>
      <c r="H139" s="1556">
        <f>SUM(H120:H138)</f>
        <v>9</v>
      </c>
      <c r="I139" s="1557"/>
      <c r="J139" s="166"/>
      <c r="K139" s="166"/>
      <c r="L139" s="437" t="s">
        <v>253</v>
      </c>
      <c r="M139" s="1556">
        <f>SUM(M120:M138)</f>
        <v>11</v>
      </c>
      <c r="N139" s="1557"/>
      <c r="O139" s="166"/>
    </row>
    <row r="140" spans="1:15" ht="15">
      <c r="A140" s="167"/>
      <c r="B140" s="437" t="s">
        <v>254</v>
      </c>
      <c r="C140" s="1556">
        <f>SUM(D120:D138)</f>
        <v>11</v>
      </c>
      <c r="D140" s="1557"/>
      <c r="E140" s="166"/>
      <c r="F140" s="166"/>
      <c r="G140" s="437" t="s">
        <v>254</v>
      </c>
      <c r="H140" s="1556">
        <f>SUM(I120:I138)</f>
        <v>10</v>
      </c>
      <c r="I140" s="1557"/>
      <c r="J140" s="166"/>
      <c r="K140" s="166"/>
      <c r="L140" s="437" t="s">
        <v>254</v>
      </c>
      <c r="M140" s="1556">
        <f>SUM(N120:N138)</f>
        <v>8</v>
      </c>
      <c r="N140" s="1557"/>
      <c r="O140" s="166"/>
    </row>
    <row r="141" spans="1:15" ht="15">
      <c r="A141" s="167"/>
      <c r="B141" s="438" t="s">
        <v>127</v>
      </c>
      <c r="C141" s="449">
        <f>C139</f>
        <v>8</v>
      </c>
      <c r="D141" s="449" t="s">
        <v>1494</v>
      </c>
      <c r="E141" s="166"/>
      <c r="F141" s="166"/>
      <c r="G141" s="438" t="s">
        <v>127</v>
      </c>
      <c r="H141" s="449">
        <f>H139</f>
        <v>9</v>
      </c>
      <c r="I141" s="449" t="s">
        <v>1494</v>
      </c>
      <c r="J141" s="166"/>
      <c r="K141" s="166"/>
      <c r="L141" s="438" t="s">
        <v>127</v>
      </c>
      <c r="M141" s="449">
        <f>M139</f>
        <v>11</v>
      </c>
      <c r="N141" s="449" t="s">
        <v>1494</v>
      </c>
      <c r="O141" s="166"/>
    </row>
    <row r="142" spans="1:15" ht="14" thickBot="1">
      <c r="A142" s="167"/>
      <c r="B142" s="167"/>
      <c r="C142" s="167"/>
      <c r="D142" s="167"/>
      <c r="E142" s="166"/>
      <c r="F142" s="166"/>
      <c r="G142" s="167"/>
      <c r="H142" s="167"/>
      <c r="I142" s="167"/>
      <c r="J142" s="166"/>
      <c r="K142" s="166"/>
      <c r="L142" s="167"/>
      <c r="M142" s="167"/>
      <c r="N142" s="167"/>
      <c r="O142" s="166"/>
    </row>
    <row r="143" spans="1:15" ht="12.75" customHeight="1">
      <c r="A143" s="167"/>
      <c r="B143" s="1523" t="s">
        <v>1495</v>
      </c>
      <c r="C143" s="1558"/>
      <c r="D143" s="1559"/>
      <c r="E143" s="166"/>
      <c r="F143" s="166"/>
      <c r="G143" s="1523" t="s">
        <v>1495</v>
      </c>
      <c r="H143" s="1558"/>
      <c r="I143" s="1559"/>
      <c r="J143" s="166"/>
      <c r="K143" s="166"/>
      <c r="L143" s="1523" t="s">
        <v>1495</v>
      </c>
      <c r="M143" s="1558"/>
      <c r="N143" s="1559"/>
      <c r="O143" s="166"/>
    </row>
    <row r="144" spans="1:15" ht="12.75" customHeight="1">
      <c r="A144" s="167"/>
      <c r="B144" s="1526" t="s">
        <v>251</v>
      </c>
      <c r="C144" s="1552"/>
      <c r="D144" s="1553"/>
      <c r="E144" s="166"/>
      <c r="F144" s="166"/>
      <c r="G144" s="1526" t="s">
        <v>251</v>
      </c>
      <c r="H144" s="1552"/>
      <c r="I144" s="1553"/>
      <c r="J144" s="166"/>
      <c r="K144" s="166"/>
      <c r="L144" s="1526" t="s">
        <v>251</v>
      </c>
      <c r="M144" s="1552"/>
      <c r="N144" s="1553"/>
      <c r="O144" s="166"/>
    </row>
    <row r="145" spans="1:15" ht="13.5" customHeight="1" thickBot="1">
      <c r="A145" s="167"/>
      <c r="B145" s="1531" t="s">
        <v>252</v>
      </c>
      <c r="C145" s="1554"/>
      <c r="D145" s="1555"/>
      <c r="E145" s="166"/>
      <c r="F145" s="166"/>
      <c r="G145" s="1531" t="s">
        <v>252</v>
      </c>
      <c r="H145" s="1554"/>
      <c r="I145" s="1555"/>
      <c r="J145" s="166"/>
      <c r="K145" s="166"/>
      <c r="L145" s="1531" t="s">
        <v>252</v>
      </c>
      <c r="M145" s="1554"/>
      <c r="N145" s="1555"/>
      <c r="O145" s="166"/>
    </row>
    <row r="149" spans="1:15" ht="15" thickBot="1">
      <c r="A149" s="430" t="s">
        <v>228</v>
      </c>
      <c r="B149" s="1511" t="s">
        <v>149</v>
      </c>
      <c r="C149" s="1512"/>
      <c r="D149" s="1510"/>
    </row>
    <row r="150" spans="1:15" ht="19" thickBot="1">
      <c r="A150" s="1513" t="s">
        <v>227</v>
      </c>
      <c r="B150" s="1514"/>
      <c r="C150" s="1514"/>
      <c r="D150" s="1515"/>
    </row>
    <row r="151" spans="1:15" ht="18">
      <c r="A151" s="431"/>
      <c r="B151" s="431"/>
      <c r="C151" s="431"/>
      <c r="D151" s="431"/>
    </row>
    <row r="152" spans="1:15" ht="37" customHeight="1">
      <c r="A152" s="639" t="s">
        <v>2233</v>
      </c>
      <c r="B152" s="1516" t="s">
        <v>2234</v>
      </c>
      <c r="C152" s="1512"/>
      <c r="D152" s="1510"/>
    </row>
    <row r="153" spans="1:15" ht="14">
      <c r="A153" s="1519"/>
      <c r="B153" s="1520"/>
      <c r="C153" s="1520"/>
      <c r="D153" s="1520"/>
    </row>
    <row r="154" spans="1:15" ht="14">
      <c r="A154" s="1521" t="s">
        <v>249</v>
      </c>
      <c r="B154" s="1512"/>
      <c r="C154" s="1512"/>
      <c r="D154" s="1510"/>
    </row>
    <row r="155" spans="1:15" ht="14">
      <c r="A155" s="432" t="s">
        <v>102</v>
      </c>
      <c r="B155" s="433" t="s">
        <v>103</v>
      </c>
      <c r="C155" s="433" t="s">
        <v>104</v>
      </c>
      <c r="D155" s="433" t="s">
        <v>105</v>
      </c>
    </row>
    <row r="156" spans="1:15" ht="15">
      <c r="A156" s="434">
        <v>1</v>
      </c>
      <c r="B156" s="435" t="s">
        <v>106</v>
      </c>
      <c r="C156" s="450">
        <v>1</v>
      </c>
      <c r="D156" s="451"/>
    </row>
    <row r="157" spans="1:15" ht="15">
      <c r="A157" s="434">
        <v>2</v>
      </c>
      <c r="B157" s="435" t="s">
        <v>107</v>
      </c>
      <c r="C157" s="452"/>
      <c r="D157" s="440">
        <v>1</v>
      </c>
    </row>
    <row r="158" spans="1:15" ht="15">
      <c r="A158" s="434">
        <v>3</v>
      </c>
      <c r="B158" s="435" t="s">
        <v>109</v>
      </c>
      <c r="C158" s="452">
        <v>1</v>
      </c>
      <c r="D158" s="440"/>
    </row>
    <row r="159" spans="1:15" ht="15">
      <c r="A159" s="434">
        <v>4</v>
      </c>
      <c r="B159" s="435" t="s">
        <v>108</v>
      </c>
      <c r="C159" s="452"/>
      <c r="D159" s="440">
        <v>1</v>
      </c>
    </row>
    <row r="160" spans="1:15" ht="15">
      <c r="A160" s="434">
        <v>5</v>
      </c>
      <c r="B160" s="435" t="s">
        <v>110</v>
      </c>
      <c r="C160" s="452">
        <v>1</v>
      </c>
      <c r="D160" s="440"/>
    </row>
    <row r="161" spans="1:4" ht="15">
      <c r="A161" s="434">
        <v>6</v>
      </c>
      <c r="B161" s="435" t="s">
        <v>111</v>
      </c>
      <c r="C161" s="452">
        <v>1</v>
      </c>
      <c r="D161" s="440"/>
    </row>
    <row r="162" spans="1:4" ht="15">
      <c r="A162" s="434">
        <v>7</v>
      </c>
      <c r="B162" s="435" t="s">
        <v>112</v>
      </c>
      <c r="C162" s="452">
        <v>1</v>
      </c>
      <c r="D162" s="440"/>
    </row>
    <row r="163" spans="1:4" ht="30">
      <c r="A163" s="434">
        <v>8</v>
      </c>
      <c r="B163" s="435" t="s">
        <v>115</v>
      </c>
      <c r="C163" s="452"/>
      <c r="D163" s="440">
        <v>1</v>
      </c>
    </row>
    <row r="164" spans="1:4" ht="15">
      <c r="A164" s="434">
        <v>9</v>
      </c>
      <c r="B164" s="435" t="s">
        <v>118</v>
      </c>
      <c r="C164" s="452"/>
      <c r="D164" s="440">
        <v>1</v>
      </c>
    </row>
    <row r="165" spans="1:4" ht="15">
      <c r="A165" s="434">
        <v>10</v>
      </c>
      <c r="B165" s="435" t="s">
        <v>1488</v>
      </c>
      <c r="C165" s="452">
        <v>1</v>
      </c>
      <c r="D165" s="440"/>
    </row>
    <row r="166" spans="1:4" ht="15">
      <c r="A166" s="434">
        <v>11</v>
      </c>
      <c r="B166" s="435" t="s">
        <v>114</v>
      </c>
      <c r="C166" s="452">
        <v>1</v>
      </c>
      <c r="D166" s="440"/>
    </row>
    <row r="167" spans="1:4" ht="15">
      <c r="A167" s="434">
        <v>12</v>
      </c>
      <c r="B167" s="435" t="s">
        <v>116</v>
      </c>
      <c r="C167" s="452">
        <v>1</v>
      </c>
      <c r="D167" s="440"/>
    </row>
    <row r="168" spans="1:4" ht="15">
      <c r="A168" s="434">
        <v>13</v>
      </c>
      <c r="B168" s="435" t="s">
        <v>117</v>
      </c>
      <c r="C168" s="452">
        <v>1</v>
      </c>
      <c r="D168" s="440"/>
    </row>
    <row r="169" spans="1:4" ht="15">
      <c r="A169" s="434">
        <v>14</v>
      </c>
      <c r="B169" s="435" t="s">
        <v>119</v>
      </c>
      <c r="C169" s="452">
        <v>1</v>
      </c>
      <c r="D169" s="440"/>
    </row>
    <row r="170" spans="1:4" ht="15">
      <c r="A170" s="434">
        <v>15</v>
      </c>
      <c r="B170" s="435" t="s">
        <v>122</v>
      </c>
      <c r="C170" s="452">
        <v>1</v>
      </c>
      <c r="D170" s="440"/>
    </row>
    <row r="171" spans="1:4" ht="15">
      <c r="A171" s="434">
        <v>16</v>
      </c>
      <c r="B171" s="435" t="s">
        <v>125</v>
      </c>
      <c r="C171" s="452"/>
      <c r="D171" s="440">
        <v>1</v>
      </c>
    </row>
    <row r="172" spans="1:4" ht="15">
      <c r="A172" s="434">
        <v>17</v>
      </c>
      <c r="B172" s="435" t="s">
        <v>123</v>
      </c>
      <c r="C172" s="452"/>
      <c r="D172" s="440">
        <v>1</v>
      </c>
    </row>
    <row r="173" spans="1:4" ht="15">
      <c r="A173" s="434">
        <v>18</v>
      </c>
      <c r="B173" s="435" t="s">
        <v>124</v>
      </c>
      <c r="C173" s="452">
        <v>1</v>
      </c>
      <c r="D173" s="440"/>
    </row>
    <row r="174" spans="1:4" ht="15">
      <c r="A174" s="434">
        <v>19</v>
      </c>
      <c r="B174" s="435" t="s">
        <v>126</v>
      </c>
      <c r="C174" s="452">
        <v>1</v>
      </c>
      <c r="D174" s="440"/>
    </row>
    <row r="175" spans="1:4" ht="15">
      <c r="A175" s="198"/>
      <c r="B175" s="437" t="s">
        <v>253</v>
      </c>
      <c r="C175" s="1509">
        <f>SUM(C156:C174)</f>
        <v>13</v>
      </c>
      <c r="D175" s="1510"/>
    </row>
    <row r="176" spans="1:4" ht="15">
      <c r="A176" s="198"/>
      <c r="B176" s="437" t="s">
        <v>254</v>
      </c>
      <c r="C176" s="1509">
        <f>SUM(D156:D174)</f>
        <v>6</v>
      </c>
      <c r="D176" s="1510"/>
    </row>
    <row r="177" spans="1:9" ht="15">
      <c r="A177" s="198"/>
      <c r="B177" s="438" t="s">
        <v>127</v>
      </c>
      <c r="C177" s="439">
        <f>C175</f>
        <v>13</v>
      </c>
      <c r="D177" s="439" t="s">
        <v>1489</v>
      </c>
    </row>
    <row r="178" spans="1:9" ht="14" thickBot="1">
      <c r="A178" s="198"/>
      <c r="B178" s="198"/>
      <c r="C178" s="198"/>
      <c r="D178" s="198"/>
    </row>
    <row r="179" spans="1:9" ht="14">
      <c r="A179" s="198"/>
      <c r="B179" s="1523" t="s">
        <v>1490</v>
      </c>
      <c r="C179" s="1524"/>
      <c r="D179" s="1525"/>
    </row>
    <row r="180" spans="1:9" ht="14">
      <c r="A180" s="198"/>
      <c r="B180" s="1526" t="s">
        <v>1491</v>
      </c>
      <c r="C180" s="1512"/>
      <c r="D180" s="1527"/>
    </row>
    <row r="181" spans="1:9" ht="15" thickBot="1">
      <c r="A181" s="198"/>
      <c r="B181" s="1531" t="s">
        <v>1492</v>
      </c>
      <c r="C181" s="1532"/>
      <c r="D181" s="1533"/>
    </row>
    <row r="182" spans="1:9">
      <c r="A182" s="198"/>
      <c r="B182" s="198"/>
      <c r="C182" s="198"/>
      <c r="D182" s="198"/>
    </row>
    <row r="183" spans="1:9">
      <c r="A183" s="198"/>
      <c r="B183" s="198"/>
      <c r="C183" s="198"/>
      <c r="D183" s="198"/>
    </row>
    <row r="184" spans="1:9">
      <c r="A184" s="198"/>
      <c r="B184" s="198"/>
      <c r="C184" s="198"/>
      <c r="D184" s="198"/>
    </row>
    <row r="185" spans="1:9" ht="15" thickBot="1">
      <c r="A185" s="430" t="s">
        <v>228</v>
      </c>
      <c r="B185" s="1511" t="s">
        <v>153</v>
      </c>
      <c r="C185" s="1512"/>
      <c r="D185" s="1510"/>
      <c r="F185" s="430" t="s">
        <v>228</v>
      </c>
      <c r="G185" s="1511" t="s">
        <v>153</v>
      </c>
      <c r="H185" s="1512"/>
      <c r="I185" s="1510"/>
    </row>
    <row r="186" spans="1:9" ht="19" thickBot="1">
      <c r="A186" s="1513" t="s">
        <v>227</v>
      </c>
      <c r="B186" s="1514"/>
      <c r="C186" s="1514"/>
      <c r="D186" s="1515"/>
      <c r="F186" s="1513" t="s">
        <v>227</v>
      </c>
      <c r="G186" s="1514"/>
      <c r="H186" s="1514"/>
      <c r="I186" s="1515"/>
    </row>
    <row r="187" spans="1:9" ht="18">
      <c r="A187" s="431"/>
      <c r="B187" s="431"/>
      <c r="C187" s="431"/>
      <c r="D187" s="431"/>
      <c r="F187" s="431"/>
      <c r="G187" s="431"/>
      <c r="H187" s="431"/>
      <c r="I187" s="431"/>
    </row>
    <row r="188" spans="1:9" ht="28" customHeight="1">
      <c r="A188" s="639" t="s">
        <v>2231</v>
      </c>
      <c r="B188" s="1516" t="s">
        <v>2229</v>
      </c>
      <c r="C188" s="1517"/>
      <c r="D188" s="1518"/>
      <c r="F188" s="639" t="s">
        <v>2232</v>
      </c>
      <c r="G188" s="1516" t="s">
        <v>2230</v>
      </c>
      <c r="H188" s="1512"/>
      <c r="I188" s="1510"/>
    </row>
    <row r="189" spans="1:9" ht="14">
      <c r="A189" s="1519"/>
      <c r="B189" s="1520"/>
      <c r="C189" s="1520"/>
      <c r="D189" s="1520"/>
      <c r="F189" s="1519"/>
      <c r="G189" s="1520"/>
      <c r="H189" s="1520"/>
      <c r="I189" s="1520"/>
    </row>
    <row r="190" spans="1:9" ht="14">
      <c r="A190" s="1521" t="s">
        <v>249</v>
      </c>
      <c r="B190" s="1512"/>
      <c r="C190" s="1512"/>
      <c r="D190" s="1510"/>
      <c r="F190" s="1521" t="s">
        <v>249</v>
      </c>
      <c r="G190" s="1512"/>
      <c r="H190" s="1512"/>
      <c r="I190" s="1510"/>
    </row>
    <row r="191" spans="1:9" ht="14">
      <c r="A191" s="432" t="s">
        <v>102</v>
      </c>
      <c r="B191" s="433" t="s">
        <v>103</v>
      </c>
      <c r="C191" s="433" t="s">
        <v>104</v>
      </c>
      <c r="D191" s="433" t="s">
        <v>105</v>
      </c>
      <c r="F191" s="432" t="s">
        <v>102</v>
      </c>
      <c r="G191" s="433" t="s">
        <v>103</v>
      </c>
      <c r="H191" s="433" t="s">
        <v>104</v>
      </c>
      <c r="I191" s="433" t="s">
        <v>105</v>
      </c>
    </row>
    <row r="192" spans="1:9" ht="15">
      <c r="A192" s="434">
        <v>1</v>
      </c>
      <c r="B192" s="435" t="s">
        <v>106</v>
      </c>
      <c r="C192" s="436">
        <v>1</v>
      </c>
      <c r="D192" s="436"/>
      <c r="F192" s="434">
        <v>1</v>
      </c>
      <c r="G192" s="435" t="s">
        <v>106</v>
      </c>
      <c r="H192" s="450">
        <v>1</v>
      </c>
      <c r="I192" s="451"/>
    </row>
    <row r="193" spans="1:9" ht="15">
      <c r="A193" s="434">
        <v>2</v>
      </c>
      <c r="B193" s="435" t="s">
        <v>107</v>
      </c>
      <c r="C193" s="436">
        <v>1</v>
      </c>
      <c r="D193" s="436"/>
      <c r="F193" s="434">
        <v>2</v>
      </c>
      <c r="G193" s="435" t="s">
        <v>107</v>
      </c>
      <c r="H193" s="452"/>
      <c r="I193" s="440">
        <v>1</v>
      </c>
    </row>
    <row r="194" spans="1:9" ht="15">
      <c r="A194" s="434">
        <v>3</v>
      </c>
      <c r="B194" s="435" t="s">
        <v>109</v>
      </c>
      <c r="C194" s="436"/>
      <c r="D194" s="436">
        <v>1</v>
      </c>
      <c r="F194" s="434">
        <v>3</v>
      </c>
      <c r="G194" s="435" t="s">
        <v>109</v>
      </c>
      <c r="H194" s="452">
        <v>1</v>
      </c>
      <c r="I194" s="440"/>
    </row>
    <row r="195" spans="1:9" ht="15">
      <c r="A195" s="434">
        <v>4</v>
      </c>
      <c r="B195" s="435" t="s">
        <v>108</v>
      </c>
      <c r="C195" s="436"/>
      <c r="D195" s="436">
        <v>1</v>
      </c>
      <c r="F195" s="434">
        <v>4</v>
      </c>
      <c r="G195" s="435" t="s">
        <v>108</v>
      </c>
      <c r="H195" s="452"/>
      <c r="I195" s="440">
        <v>1</v>
      </c>
    </row>
    <row r="196" spans="1:9" ht="15">
      <c r="A196" s="434">
        <v>5</v>
      </c>
      <c r="B196" s="435" t="s">
        <v>110</v>
      </c>
      <c r="C196" s="436">
        <v>1</v>
      </c>
      <c r="D196" s="436"/>
      <c r="F196" s="434">
        <v>5</v>
      </c>
      <c r="G196" s="435" t="s">
        <v>110</v>
      </c>
      <c r="H196" s="452">
        <v>1</v>
      </c>
      <c r="I196" s="440"/>
    </row>
    <row r="197" spans="1:9" ht="15">
      <c r="A197" s="434">
        <v>6</v>
      </c>
      <c r="B197" s="435" t="s">
        <v>111</v>
      </c>
      <c r="C197" s="436"/>
      <c r="D197" s="436">
        <v>1</v>
      </c>
      <c r="F197" s="434">
        <v>6</v>
      </c>
      <c r="G197" s="435" t="s">
        <v>111</v>
      </c>
      <c r="H197" s="452">
        <v>1</v>
      </c>
      <c r="I197" s="440"/>
    </row>
    <row r="198" spans="1:9" ht="15">
      <c r="A198" s="434">
        <v>7</v>
      </c>
      <c r="B198" s="435" t="s">
        <v>112</v>
      </c>
      <c r="C198" s="436"/>
      <c r="D198" s="436">
        <v>1</v>
      </c>
      <c r="F198" s="434">
        <v>7</v>
      </c>
      <c r="G198" s="435" t="s">
        <v>112</v>
      </c>
      <c r="H198" s="452">
        <v>1</v>
      </c>
      <c r="I198" s="440"/>
    </row>
    <row r="199" spans="1:9" ht="30">
      <c r="A199" s="434">
        <v>8</v>
      </c>
      <c r="B199" s="435" t="s">
        <v>115</v>
      </c>
      <c r="C199" s="436"/>
      <c r="D199" s="436">
        <v>1</v>
      </c>
      <c r="F199" s="434">
        <v>8</v>
      </c>
      <c r="G199" s="435" t="s">
        <v>115</v>
      </c>
      <c r="H199" s="452"/>
      <c r="I199" s="440">
        <v>1</v>
      </c>
    </row>
    <row r="200" spans="1:9" ht="15">
      <c r="A200" s="434">
        <v>9</v>
      </c>
      <c r="B200" s="435" t="s">
        <v>118</v>
      </c>
      <c r="C200" s="436">
        <v>1</v>
      </c>
      <c r="D200" s="436"/>
      <c r="F200" s="434">
        <v>9</v>
      </c>
      <c r="G200" s="435" t="s">
        <v>118</v>
      </c>
      <c r="H200" s="452"/>
      <c r="I200" s="440">
        <v>1</v>
      </c>
    </row>
    <row r="201" spans="1:9" ht="15">
      <c r="A201" s="434">
        <v>10</v>
      </c>
      <c r="B201" s="435" t="s">
        <v>1488</v>
      </c>
      <c r="C201" s="436">
        <v>1</v>
      </c>
      <c r="D201" s="436"/>
      <c r="F201" s="434">
        <v>10</v>
      </c>
      <c r="G201" s="435" t="s">
        <v>1488</v>
      </c>
      <c r="H201" s="452">
        <v>1</v>
      </c>
      <c r="I201" s="440"/>
    </row>
    <row r="202" spans="1:9" ht="15">
      <c r="A202" s="434">
        <v>11</v>
      </c>
      <c r="B202" s="435" t="s">
        <v>114</v>
      </c>
      <c r="C202" s="436"/>
      <c r="D202" s="436">
        <v>1</v>
      </c>
      <c r="F202" s="434">
        <v>11</v>
      </c>
      <c r="G202" s="435" t="s">
        <v>114</v>
      </c>
      <c r="H202" s="452">
        <v>1</v>
      </c>
      <c r="I202" s="440"/>
    </row>
    <row r="203" spans="1:9" ht="15">
      <c r="A203" s="434">
        <v>12</v>
      </c>
      <c r="B203" s="435" t="s">
        <v>116</v>
      </c>
      <c r="C203" s="436"/>
      <c r="D203" s="436">
        <v>1</v>
      </c>
      <c r="F203" s="434">
        <v>12</v>
      </c>
      <c r="G203" s="435" t="s">
        <v>116</v>
      </c>
      <c r="H203" s="452">
        <v>1</v>
      </c>
      <c r="I203" s="440"/>
    </row>
    <row r="204" spans="1:9" ht="15">
      <c r="A204" s="434">
        <v>13</v>
      </c>
      <c r="B204" s="435" t="s">
        <v>117</v>
      </c>
      <c r="C204" s="436"/>
      <c r="D204" s="436">
        <v>1</v>
      </c>
      <c r="F204" s="434">
        <v>13</v>
      </c>
      <c r="G204" s="435" t="s">
        <v>117</v>
      </c>
      <c r="H204" s="452">
        <v>1</v>
      </c>
      <c r="I204" s="440"/>
    </row>
    <row r="205" spans="1:9" ht="15">
      <c r="A205" s="434">
        <v>14</v>
      </c>
      <c r="B205" s="435" t="s">
        <v>119</v>
      </c>
      <c r="C205" s="436"/>
      <c r="D205" s="436">
        <v>1</v>
      </c>
      <c r="F205" s="434">
        <v>14</v>
      </c>
      <c r="G205" s="435" t="s">
        <v>119</v>
      </c>
      <c r="H205" s="452">
        <v>1</v>
      </c>
      <c r="I205" s="440"/>
    </row>
    <row r="206" spans="1:9" ht="15">
      <c r="A206" s="434">
        <v>15</v>
      </c>
      <c r="B206" s="435" t="s">
        <v>122</v>
      </c>
      <c r="C206" s="436">
        <v>1</v>
      </c>
      <c r="D206" s="436"/>
      <c r="F206" s="434">
        <v>15</v>
      </c>
      <c r="G206" s="435" t="s">
        <v>122</v>
      </c>
      <c r="H206" s="452">
        <v>1</v>
      </c>
      <c r="I206" s="440"/>
    </row>
    <row r="207" spans="1:9" ht="15">
      <c r="A207" s="434">
        <v>16</v>
      </c>
      <c r="B207" s="435" t="s">
        <v>125</v>
      </c>
      <c r="C207" s="436"/>
      <c r="D207" s="436">
        <v>1</v>
      </c>
      <c r="F207" s="434">
        <v>16</v>
      </c>
      <c r="G207" s="435" t="s">
        <v>125</v>
      </c>
      <c r="H207" s="452"/>
      <c r="I207" s="440">
        <v>1</v>
      </c>
    </row>
    <row r="208" spans="1:9" ht="15">
      <c r="A208" s="434">
        <v>17</v>
      </c>
      <c r="B208" s="435" t="s">
        <v>123</v>
      </c>
      <c r="C208" s="436"/>
      <c r="D208" s="436">
        <v>1</v>
      </c>
      <c r="F208" s="434">
        <v>17</v>
      </c>
      <c r="G208" s="435" t="s">
        <v>123</v>
      </c>
      <c r="H208" s="452"/>
      <c r="I208" s="440">
        <v>1</v>
      </c>
    </row>
    <row r="209" spans="1:24" ht="15">
      <c r="A209" s="434">
        <v>18</v>
      </c>
      <c r="B209" s="435" t="s">
        <v>124</v>
      </c>
      <c r="C209" s="436"/>
      <c r="D209" s="436">
        <v>1</v>
      </c>
      <c r="F209" s="434">
        <v>18</v>
      </c>
      <c r="G209" s="435" t="s">
        <v>124</v>
      </c>
      <c r="H209" s="452">
        <v>1</v>
      </c>
      <c r="I209" s="440"/>
    </row>
    <row r="210" spans="1:24" ht="15">
      <c r="A210" s="434">
        <v>19</v>
      </c>
      <c r="B210" s="435" t="s">
        <v>126</v>
      </c>
      <c r="C210" s="436"/>
      <c r="D210" s="436">
        <v>1</v>
      </c>
      <c r="F210" s="434">
        <v>19</v>
      </c>
      <c r="G210" s="435" t="s">
        <v>126</v>
      </c>
      <c r="H210" s="452">
        <v>1</v>
      </c>
      <c r="I210" s="440"/>
    </row>
    <row r="211" spans="1:24" ht="15">
      <c r="A211" s="198"/>
      <c r="B211" s="437" t="s">
        <v>253</v>
      </c>
      <c r="C211" s="1509">
        <f>SUM(C192:C210)</f>
        <v>6</v>
      </c>
      <c r="D211" s="1510"/>
      <c r="F211" s="198"/>
      <c r="G211" s="437" t="s">
        <v>253</v>
      </c>
      <c r="H211" s="1509">
        <f>SUM(H192:H210)</f>
        <v>13</v>
      </c>
      <c r="I211" s="1510"/>
    </row>
    <row r="212" spans="1:24" ht="15">
      <c r="A212" s="198"/>
      <c r="B212" s="437" t="s">
        <v>254</v>
      </c>
      <c r="C212" s="1509">
        <f>SUM(D192:D210)</f>
        <v>13</v>
      </c>
      <c r="D212" s="1510"/>
      <c r="F212" s="198"/>
      <c r="G212" s="437" t="s">
        <v>254</v>
      </c>
      <c r="H212" s="1509">
        <f>SUM(I192:I210)</f>
        <v>6</v>
      </c>
      <c r="I212" s="1510"/>
    </row>
    <row r="213" spans="1:24" ht="15">
      <c r="A213" s="198"/>
      <c r="B213" s="438" t="s">
        <v>127</v>
      </c>
      <c r="C213" s="439">
        <f>C211</f>
        <v>6</v>
      </c>
      <c r="D213" s="439" t="s">
        <v>1494</v>
      </c>
      <c r="F213" s="198"/>
      <c r="G213" s="438" t="s">
        <v>127</v>
      </c>
      <c r="H213" s="439">
        <f>H211</f>
        <v>13</v>
      </c>
      <c r="I213" s="439" t="s">
        <v>1489</v>
      </c>
    </row>
    <row r="214" spans="1:24" ht="14" thickBot="1">
      <c r="A214" s="198"/>
      <c r="B214" s="198"/>
      <c r="C214" s="198"/>
      <c r="D214" s="198"/>
      <c r="F214" s="198"/>
      <c r="G214" s="198"/>
      <c r="H214" s="198"/>
      <c r="I214" s="198"/>
    </row>
    <row r="215" spans="1:24" ht="14">
      <c r="A215" s="198"/>
      <c r="B215" s="1523" t="s">
        <v>1490</v>
      </c>
      <c r="C215" s="1524"/>
      <c r="D215" s="1525"/>
      <c r="F215" s="198"/>
      <c r="G215" s="1523" t="s">
        <v>1490</v>
      </c>
      <c r="H215" s="1524"/>
      <c r="I215" s="1525"/>
    </row>
    <row r="216" spans="1:24" ht="14">
      <c r="A216" s="198"/>
      <c r="B216" s="1526" t="s">
        <v>1491</v>
      </c>
      <c r="C216" s="1512"/>
      <c r="D216" s="1527"/>
      <c r="F216" s="198"/>
      <c r="G216" s="1526" t="s">
        <v>1491</v>
      </c>
      <c r="H216" s="1512"/>
      <c r="I216" s="1527"/>
    </row>
    <row r="217" spans="1:24" ht="15" thickBot="1">
      <c r="A217" s="198"/>
      <c r="B217" s="1531" t="s">
        <v>1492</v>
      </c>
      <c r="C217" s="1532"/>
      <c r="D217" s="1533"/>
      <c r="F217" s="198"/>
      <c r="G217" s="1531" t="s">
        <v>1492</v>
      </c>
      <c r="H217" s="1532"/>
      <c r="I217" s="1533"/>
    </row>
    <row r="218" spans="1:24">
      <c r="A218" s="198"/>
      <c r="B218" s="198"/>
      <c r="C218" s="198"/>
      <c r="D218" s="198"/>
      <c r="F218" s="198"/>
      <c r="G218" s="198"/>
      <c r="H218" s="198"/>
      <c r="I218" s="198"/>
    </row>
    <row r="219" spans="1:24">
      <c r="A219" s="198"/>
      <c r="B219" s="198"/>
      <c r="C219" s="198"/>
      <c r="D219" s="198"/>
      <c r="F219" s="198"/>
      <c r="G219" s="198"/>
      <c r="H219" s="198"/>
      <c r="I219" s="198"/>
    </row>
    <row r="220" spans="1:24" s="198" customFormat="1" ht="15" thickBot="1">
      <c r="A220" s="430" t="s">
        <v>228</v>
      </c>
      <c r="B220" s="1511" t="s">
        <v>151</v>
      </c>
      <c r="C220" s="1512"/>
      <c r="D220" s="1510"/>
      <c r="E220" s="429"/>
      <c r="F220" s="430" t="s">
        <v>228</v>
      </c>
      <c r="G220" s="1511" t="s">
        <v>151</v>
      </c>
      <c r="H220" s="1512"/>
      <c r="I220" s="1510"/>
      <c r="J220" s="429"/>
      <c r="K220" s="430" t="s">
        <v>228</v>
      </c>
      <c r="L220" s="1511" t="s">
        <v>151</v>
      </c>
      <c r="M220" s="1512"/>
      <c r="N220" s="1510"/>
      <c r="O220" s="429"/>
      <c r="P220" s="430" t="s">
        <v>228</v>
      </c>
      <c r="Q220" s="1511" t="s">
        <v>151</v>
      </c>
      <c r="R220" s="1512"/>
      <c r="S220" s="1510"/>
      <c r="U220" s="613"/>
      <c r="V220" s="1551"/>
      <c r="W220" s="1543"/>
      <c r="X220" s="1543"/>
    </row>
    <row r="221" spans="1:24" s="198" customFormat="1" ht="19" thickBot="1">
      <c r="A221" s="1513" t="s">
        <v>227</v>
      </c>
      <c r="B221" s="1514"/>
      <c r="C221" s="1514"/>
      <c r="D221" s="1515"/>
      <c r="E221" s="429"/>
      <c r="F221" s="1513" t="s">
        <v>227</v>
      </c>
      <c r="G221" s="1514"/>
      <c r="H221" s="1514"/>
      <c r="I221" s="1515"/>
      <c r="J221" s="429"/>
      <c r="K221" s="1513" t="s">
        <v>227</v>
      </c>
      <c r="L221" s="1514"/>
      <c r="M221" s="1514"/>
      <c r="N221" s="1515"/>
      <c r="O221" s="429"/>
      <c r="P221" s="1513" t="s">
        <v>227</v>
      </c>
      <c r="Q221" s="1514"/>
      <c r="R221" s="1514"/>
      <c r="S221" s="1515"/>
      <c r="U221" s="1550"/>
      <c r="V221" s="1543"/>
      <c r="W221" s="1543"/>
      <c r="X221" s="1543"/>
    </row>
    <row r="222" spans="1:24" s="198" customFormat="1" ht="18">
      <c r="A222" s="431"/>
      <c r="B222" s="431"/>
      <c r="C222" s="431"/>
      <c r="D222" s="431"/>
      <c r="E222" s="429"/>
      <c r="F222" s="431"/>
      <c r="G222" s="431"/>
      <c r="H222" s="431"/>
      <c r="I222" s="431"/>
      <c r="J222" s="429"/>
      <c r="K222" s="431"/>
      <c r="L222" s="431"/>
      <c r="M222" s="431"/>
      <c r="N222" s="431"/>
      <c r="O222" s="429"/>
      <c r="P222" s="431"/>
      <c r="Q222" s="431"/>
      <c r="R222" s="431"/>
      <c r="S222" s="431"/>
      <c r="U222" s="614"/>
      <c r="V222" s="614"/>
      <c r="W222" s="614"/>
      <c r="X222" s="614"/>
    </row>
    <row r="223" spans="1:24" ht="25" customHeight="1">
      <c r="A223" s="639" t="s">
        <v>2227</v>
      </c>
      <c r="B223" s="1539" t="s">
        <v>2054</v>
      </c>
      <c r="C223" s="1547"/>
      <c r="D223" s="1548"/>
      <c r="F223" s="612" t="s">
        <v>2082</v>
      </c>
      <c r="G223" s="1539" t="s">
        <v>2081</v>
      </c>
      <c r="H223" s="1547"/>
      <c r="I223" s="1548"/>
      <c r="K223" s="639" t="s">
        <v>2228</v>
      </c>
      <c r="L223" s="1539" t="s">
        <v>2064</v>
      </c>
      <c r="M223" s="1547"/>
      <c r="N223" s="1548"/>
      <c r="P223" s="453" t="s">
        <v>2083</v>
      </c>
      <c r="Q223" s="1539" t="s">
        <v>2079</v>
      </c>
      <c r="R223" s="1547"/>
      <c r="S223" s="1548"/>
      <c r="U223" s="615"/>
      <c r="V223" s="1549"/>
      <c r="W223" s="1543"/>
      <c r="X223" s="1543"/>
    </row>
    <row r="224" spans="1:24" s="198" customFormat="1" ht="14">
      <c r="A224" s="1519"/>
      <c r="B224" s="1520"/>
      <c r="C224" s="1520"/>
      <c r="D224" s="1520"/>
      <c r="E224" s="429"/>
      <c r="F224" s="1519"/>
      <c r="G224" s="1520"/>
      <c r="H224" s="1520"/>
      <c r="I224" s="1520"/>
      <c r="J224" s="429"/>
      <c r="K224" s="1519"/>
      <c r="L224" s="1520"/>
      <c r="M224" s="1520"/>
      <c r="N224" s="1520"/>
      <c r="O224" s="429"/>
      <c r="P224" s="1519"/>
      <c r="Q224" s="1520"/>
      <c r="R224" s="1520"/>
      <c r="S224" s="1520"/>
      <c r="U224" s="1546"/>
      <c r="V224" s="1543"/>
      <c r="W224" s="1543"/>
      <c r="X224" s="1543"/>
    </row>
    <row r="225" spans="1:24" s="198" customFormat="1" ht="14">
      <c r="A225" s="1521" t="s">
        <v>249</v>
      </c>
      <c r="B225" s="1512"/>
      <c r="C225" s="1512"/>
      <c r="D225" s="1510"/>
      <c r="E225" s="429"/>
      <c r="F225" s="1521" t="s">
        <v>249</v>
      </c>
      <c r="G225" s="1512"/>
      <c r="H225" s="1512"/>
      <c r="I225" s="1510"/>
      <c r="J225" s="429"/>
      <c r="K225" s="1521" t="s">
        <v>249</v>
      </c>
      <c r="L225" s="1512"/>
      <c r="M225" s="1512"/>
      <c r="N225" s="1510"/>
      <c r="O225" s="429"/>
      <c r="P225" s="1521" t="s">
        <v>249</v>
      </c>
      <c r="Q225" s="1512"/>
      <c r="R225" s="1512"/>
      <c r="S225" s="1510"/>
      <c r="U225" s="1545"/>
      <c r="V225" s="1543"/>
      <c r="W225" s="1543"/>
      <c r="X225" s="1543"/>
    </row>
    <row r="226" spans="1:24" s="198" customFormat="1" ht="14">
      <c r="A226" s="432" t="s">
        <v>102</v>
      </c>
      <c r="B226" s="433" t="s">
        <v>103</v>
      </c>
      <c r="C226" s="433" t="s">
        <v>104</v>
      </c>
      <c r="D226" s="433" t="s">
        <v>105</v>
      </c>
      <c r="E226" s="429"/>
      <c r="F226" s="432" t="s">
        <v>102</v>
      </c>
      <c r="G226" s="433" t="s">
        <v>103</v>
      </c>
      <c r="H226" s="433" t="s">
        <v>104</v>
      </c>
      <c r="I226" s="433" t="s">
        <v>105</v>
      </c>
      <c r="J226" s="429"/>
      <c r="K226" s="432" t="s">
        <v>102</v>
      </c>
      <c r="L226" s="433" t="s">
        <v>103</v>
      </c>
      <c r="M226" s="433" t="s">
        <v>104</v>
      </c>
      <c r="N226" s="433" t="s">
        <v>105</v>
      </c>
      <c r="O226" s="429"/>
      <c r="P226" s="432" t="s">
        <v>102</v>
      </c>
      <c r="Q226" s="433" t="s">
        <v>103</v>
      </c>
      <c r="R226" s="433" t="s">
        <v>104</v>
      </c>
      <c r="S226" s="433" t="s">
        <v>105</v>
      </c>
      <c r="U226" s="29"/>
      <c r="V226" s="617"/>
      <c r="W226" s="617"/>
      <c r="X226" s="617"/>
    </row>
    <row r="227" spans="1:24" s="198" customFormat="1" ht="15">
      <c r="A227" s="434">
        <v>1</v>
      </c>
      <c r="B227" s="435" t="s">
        <v>106</v>
      </c>
      <c r="C227" s="454">
        <v>1</v>
      </c>
      <c r="D227" s="454"/>
      <c r="E227" s="429"/>
      <c r="F227" s="434">
        <v>1</v>
      </c>
      <c r="G227" s="435" t="s">
        <v>106</v>
      </c>
      <c r="H227" s="450">
        <v>1</v>
      </c>
      <c r="I227" s="451"/>
      <c r="J227" s="429"/>
      <c r="K227" s="434">
        <v>1</v>
      </c>
      <c r="L227" s="435" t="s">
        <v>106</v>
      </c>
      <c r="M227" s="454">
        <v>1</v>
      </c>
      <c r="N227" s="454"/>
      <c r="O227" s="429"/>
      <c r="P227" s="434">
        <v>1</v>
      </c>
      <c r="Q227" s="435" t="s">
        <v>106</v>
      </c>
      <c r="R227" s="450">
        <v>1</v>
      </c>
      <c r="S227" s="451"/>
      <c r="U227" s="580"/>
      <c r="V227" s="618"/>
      <c r="W227" s="619"/>
      <c r="X227" s="619"/>
    </row>
    <row r="228" spans="1:24" s="198" customFormat="1" ht="15">
      <c r="A228" s="434">
        <v>2</v>
      </c>
      <c r="B228" s="435" t="s">
        <v>107</v>
      </c>
      <c r="C228" s="454"/>
      <c r="D228" s="454">
        <v>1</v>
      </c>
      <c r="E228" s="429"/>
      <c r="F228" s="434">
        <v>2</v>
      </c>
      <c r="G228" s="435" t="s">
        <v>107</v>
      </c>
      <c r="H228" s="452">
        <v>1</v>
      </c>
      <c r="I228" s="440"/>
      <c r="J228" s="429"/>
      <c r="K228" s="434">
        <v>2</v>
      </c>
      <c r="L228" s="435" t="s">
        <v>107</v>
      </c>
      <c r="M228" s="454"/>
      <c r="N228" s="454">
        <v>1</v>
      </c>
      <c r="O228" s="429"/>
      <c r="P228" s="434">
        <v>2</v>
      </c>
      <c r="Q228" s="435" t="s">
        <v>107</v>
      </c>
      <c r="R228" s="452"/>
      <c r="S228" s="440">
        <v>1</v>
      </c>
      <c r="U228" s="580"/>
      <c r="V228" s="618"/>
      <c r="W228" s="619"/>
      <c r="X228" s="619"/>
    </row>
    <row r="229" spans="1:24" s="198" customFormat="1" ht="15">
      <c r="A229" s="434">
        <v>3</v>
      </c>
      <c r="B229" s="435" t="s">
        <v>109</v>
      </c>
      <c r="C229" s="454"/>
      <c r="D229" s="454">
        <v>1</v>
      </c>
      <c r="E229" s="429"/>
      <c r="F229" s="434">
        <v>3</v>
      </c>
      <c r="G229" s="435" t="s">
        <v>109</v>
      </c>
      <c r="H229" s="452">
        <v>1</v>
      </c>
      <c r="I229" s="440"/>
      <c r="J229" s="429"/>
      <c r="K229" s="434">
        <v>3</v>
      </c>
      <c r="L229" s="435" t="s">
        <v>109</v>
      </c>
      <c r="M229" s="454"/>
      <c r="N229" s="454">
        <v>1</v>
      </c>
      <c r="O229" s="429"/>
      <c r="P229" s="434">
        <v>3</v>
      </c>
      <c r="Q229" s="435" t="s">
        <v>109</v>
      </c>
      <c r="R229" s="452">
        <v>1</v>
      </c>
      <c r="S229" s="440"/>
      <c r="U229" s="580"/>
      <c r="V229" s="618"/>
      <c r="W229" s="619"/>
      <c r="X229" s="619"/>
    </row>
    <row r="230" spans="1:24" s="198" customFormat="1" ht="15">
      <c r="A230" s="434">
        <v>4</v>
      </c>
      <c r="B230" s="435" t="s">
        <v>108</v>
      </c>
      <c r="C230" s="454"/>
      <c r="D230" s="454">
        <v>1</v>
      </c>
      <c r="E230" s="429"/>
      <c r="F230" s="434">
        <v>4</v>
      </c>
      <c r="G230" s="435" t="s">
        <v>108</v>
      </c>
      <c r="H230" s="452">
        <v>1</v>
      </c>
      <c r="I230" s="440"/>
      <c r="J230" s="429"/>
      <c r="K230" s="434">
        <v>4</v>
      </c>
      <c r="L230" s="435" t="s">
        <v>108</v>
      </c>
      <c r="M230" s="454"/>
      <c r="N230" s="454">
        <v>1</v>
      </c>
      <c r="O230" s="429"/>
      <c r="P230" s="434">
        <v>4</v>
      </c>
      <c r="Q230" s="435" t="s">
        <v>108</v>
      </c>
      <c r="R230" s="452"/>
      <c r="S230" s="440">
        <v>1</v>
      </c>
      <c r="U230" s="580"/>
      <c r="V230" s="618"/>
      <c r="W230" s="619"/>
      <c r="X230" s="619"/>
    </row>
    <row r="231" spans="1:24" s="198" customFormat="1" ht="15">
      <c r="A231" s="434">
        <v>5</v>
      </c>
      <c r="B231" s="435" t="s">
        <v>110</v>
      </c>
      <c r="C231" s="454">
        <v>1</v>
      </c>
      <c r="D231" s="454"/>
      <c r="E231" s="429"/>
      <c r="F231" s="434">
        <v>5</v>
      </c>
      <c r="G231" s="435" t="s">
        <v>110</v>
      </c>
      <c r="H231" s="452">
        <v>1</v>
      </c>
      <c r="I231" s="440"/>
      <c r="J231" s="429"/>
      <c r="K231" s="434">
        <v>5</v>
      </c>
      <c r="L231" s="435" t="s">
        <v>110</v>
      </c>
      <c r="M231" s="454">
        <v>1</v>
      </c>
      <c r="N231" s="454"/>
      <c r="O231" s="429"/>
      <c r="P231" s="434">
        <v>5</v>
      </c>
      <c r="Q231" s="435" t="s">
        <v>110</v>
      </c>
      <c r="R231" s="452">
        <v>1</v>
      </c>
      <c r="S231" s="440"/>
      <c r="U231" s="580"/>
      <c r="V231" s="618"/>
      <c r="W231" s="619"/>
      <c r="X231" s="619"/>
    </row>
    <row r="232" spans="1:24" s="198" customFormat="1" ht="15">
      <c r="A232" s="434">
        <v>6</v>
      </c>
      <c r="B232" s="435" t="s">
        <v>111</v>
      </c>
      <c r="C232" s="454">
        <v>1</v>
      </c>
      <c r="D232" s="454"/>
      <c r="E232" s="429"/>
      <c r="F232" s="434">
        <v>6</v>
      </c>
      <c r="G232" s="435" t="s">
        <v>111</v>
      </c>
      <c r="H232" s="452">
        <v>1</v>
      </c>
      <c r="I232" s="440"/>
      <c r="J232" s="429"/>
      <c r="K232" s="434">
        <v>6</v>
      </c>
      <c r="L232" s="435" t="s">
        <v>111</v>
      </c>
      <c r="M232" s="454">
        <v>1</v>
      </c>
      <c r="N232" s="454"/>
      <c r="O232" s="429"/>
      <c r="P232" s="434">
        <v>6</v>
      </c>
      <c r="Q232" s="435" t="s">
        <v>111</v>
      </c>
      <c r="R232" s="452">
        <v>1</v>
      </c>
      <c r="S232" s="440"/>
      <c r="U232" s="580"/>
      <c r="V232" s="618"/>
      <c r="W232" s="619"/>
      <c r="X232" s="619"/>
    </row>
    <row r="233" spans="1:24" s="198" customFormat="1" ht="15">
      <c r="A233" s="434">
        <v>7</v>
      </c>
      <c r="B233" s="435" t="s">
        <v>112</v>
      </c>
      <c r="C233" s="454"/>
      <c r="D233" s="454">
        <v>1</v>
      </c>
      <c r="E233" s="429"/>
      <c r="F233" s="434">
        <v>7</v>
      </c>
      <c r="G233" s="435" t="s">
        <v>112</v>
      </c>
      <c r="H233" s="452">
        <v>1</v>
      </c>
      <c r="I233" s="440"/>
      <c r="J233" s="429"/>
      <c r="K233" s="434">
        <v>7</v>
      </c>
      <c r="L233" s="435" t="s">
        <v>112</v>
      </c>
      <c r="M233" s="454"/>
      <c r="N233" s="454">
        <v>1</v>
      </c>
      <c r="O233" s="429"/>
      <c r="P233" s="434">
        <v>7</v>
      </c>
      <c r="Q233" s="435" t="s">
        <v>112</v>
      </c>
      <c r="R233" s="452">
        <v>1</v>
      </c>
      <c r="S233" s="440"/>
      <c r="U233" s="580"/>
      <c r="V233" s="618"/>
      <c r="W233" s="619"/>
      <c r="X233" s="619"/>
    </row>
    <row r="234" spans="1:24" s="198" customFormat="1" ht="30">
      <c r="A234" s="434">
        <v>8</v>
      </c>
      <c r="B234" s="435" t="s">
        <v>115</v>
      </c>
      <c r="C234" s="454">
        <v>1</v>
      </c>
      <c r="D234" s="454"/>
      <c r="E234" s="429"/>
      <c r="F234" s="434">
        <v>8</v>
      </c>
      <c r="G234" s="435" t="s">
        <v>115</v>
      </c>
      <c r="H234" s="452">
        <v>1</v>
      </c>
      <c r="I234" s="440"/>
      <c r="J234" s="429"/>
      <c r="K234" s="434">
        <v>8</v>
      </c>
      <c r="L234" s="435" t="s">
        <v>115</v>
      </c>
      <c r="M234" s="454">
        <v>1</v>
      </c>
      <c r="N234" s="454"/>
      <c r="O234" s="429"/>
      <c r="P234" s="434">
        <v>8</v>
      </c>
      <c r="Q234" s="435" t="s">
        <v>115</v>
      </c>
      <c r="R234" s="452"/>
      <c r="S234" s="440">
        <v>1</v>
      </c>
      <c r="U234" s="580"/>
      <c r="V234" s="618"/>
      <c r="W234" s="619"/>
      <c r="X234" s="619"/>
    </row>
    <row r="235" spans="1:24" s="198" customFormat="1" ht="15">
      <c r="A235" s="434">
        <v>9</v>
      </c>
      <c r="B235" s="435" t="s">
        <v>118</v>
      </c>
      <c r="C235" s="454">
        <v>1</v>
      </c>
      <c r="D235" s="454"/>
      <c r="E235" s="429"/>
      <c r="F235" s="434">
        <v>9</v>
      </c>
      <c r="G235" s="435" t="s">
        <v>118</v>
      </c>
      <c r="H235" s="452">
        <v>1</v>
      </c>
      <c r="I235" s="440"/>
      <c r="J235" s="429"/>
      <c r="K235" s="434">
        <v>9</v>
      </c>
      <c r="L235" s="435" t="s">
        <v>118</v>
      </c>
      <c r="M235" s="454">
        <v>1</v>
      </c>
      <c r="N235" s="454"/>
      <c r="O235" s="429"/>
      <c r="P235" s="434">
        <v>9</v>
      </c>
      <c r="Q235" s="435" t="s">
        <v>118</v>
      </c>
      <c r="R235" s="452"/>
      <c r="S235" s="440">
        <v>1</v>
      </c>
      <c r="U235" s="580"/>
      <c r="V235" s="618"/>
      <c r="W235" s="619"/>
      <c r="X235" s="619"/>
    </row>
    <row r="236" spans="1:24" s="198" customFormat="1" ht="15">
      <c r="A236" s="434">
        <v>10</v>
      </c>
      <c r="B236" s="435" t="s">
        <v>1488</v>
      </c>
      <c r="C236" s="454">
        <v>1</v>
      </c>
      <c r="D236" s="454"/>
      <c r="E236" s="429"/>
      <c r="F236" s="434">
        <v>10</v>
      </c>
      <c r="G236" s="435" t="s">
        <v>1488</v>
      </c>
      <c r="H236" s="452">
        <v>1</v>
      </c>
      <c r="I236" s="440"/>
      <c r="J236" s="429"/>
      <c r="K236" s="434">
        <v>10</v>
      </c>
      <c r="L236" s="435" t="s">
        <v>1488</v>
      </c>
      <c r="M236" s="454">
        <v>1</v>
      </c>
      <c r="N236" s="454"/>
      <c r="O236" s="429"/>
      <c r="P236" s="434">
        <v>10</v>
      </c>
      <c r="Q236" s="435" t="s">
        <v>1488</v>
      </c>
      <c r="R236" s="452">
        <v>1</v>
      </c>
      <c r="S236" s="440"/>
      <c r="U236" s="580"/>
      <c r="V236" s="618"/>
      <c r="W236" s="619"/>
      <c r="X236" s="619"/>
    </row>
    <row r="237" spans="1:24" s="198" customFormat="1" ht="15">
      <c r="A237" s="434">
        <v>11</v>
      </c>
      <c r="B237" s="435" t="s">
        <v>114</v>
      </c>
      <c r="C237" s="454"/>
      <c r="D237" s="454">
        <v>1</v>
      </c>
      <c r="E237" s="429"/>
      <c r="F237" s="434">
        <v>11</v>
      </c>
      <c r="G237" s="435" t="s">
        <v>114</v>
      </c>
      <c r="H237" s="452">
        <v>1</v>
      </c>
      <c r="I237" s="440"/>
      <c r="J237" s="429"/>
      <c r="K237" s="434">
        <v>11</v>
      </c>
      <c r="L237" s="435" t="s">
        <v>114</v>
      </c>
      <c r="M237" s="454"/>
      <c r="N237" s="454">
        <v>1</v>
      </c>
      <c r="O237" s="429"/>
      <c r="P237" s="434">
        <v>11</v>
      </c>
      <c r="Q237" s="435" t="s">
        <v>114</v>
      </c>
      <c r="R237" s="452">
        <v>1</v>
      </c>
      <c r="S237" s="440"/>
      <c r="U237" s="580"/>
      <c r="V237" s="618"/>
      <c r="W237" s="619"/>
      <c r="X237" s="619"/>
    </row>
    <row r="238" spans="1:24" s="198" customFormat="1" ht="15">
      <c r="A238" s="434">
        <v>12</v>
      </c>
      <c r="B238" s="435" t="s">
        <v>116</v>
      </c>
      <c r="C238" s="454">
        <v>1</v>
      </c>
      <c r="D238" s="454"/>
      <c r="E238" s="429"/>
      <c r="F238" s="434">
        <v>12</v>
      </c>
      <c r="G238" s="435" t="s">
        <v>116</v>
      </c>
      <c r="H238" s="452">
        <v>1</v>
      </c>
      <c r="I238" s="440"/>
      <c r="J238" s="429"/>
      <c r="K238" s="434">
        <v>12</v>
      </c>
      <c r="L238" s="435" t="s">
        <v>116</v>
      </c>
      <c r="M238" s="454">
        <v>1</v>
      </c>
      <c r="N238" s="454"/>
      <c r="O238" s="429"/>
      <c r="P238" s="434">
        <v>12</v>
      </c>
      <c r="Q238" s="435" t="s">
        <v>116</v>
      </c>
      <c r="R238" s="452">
        <v>1</v>
      </c>
      <c r="S238" s="440"/>
      <c r="U238" s="580"/>
      <c r="V238" s="618"/>
      <c r="W238" s="619"/>
      <c r="X238" s="619"/>
    </row>
    <row r="239" spans="1:24" s="198" customFormat="1" ht="15">
      <c r="A239" s="434">
        <v>13</v>
      </c>
      <c r="B239" s="435" t="s">
        <v>117</v>
      </c>
      <c r="C239" s="454">
        <v>1</v>
      </c>
      <c r="D239" s="454"/>
      <c r="E239" s="429"/>
      <c r="F239" s="434">
        <v>13</v>
      </c>
      <c r="G239" s="435" t="s">
        <v>117</v>
      </c>
      <c r="H239" s="452">
        <v>1</v>
      </c>
      <c r="I239" s="440"/>
      <c r="J239" s="429"/>
      <c r="K239" s="434">
        <v>13</v>
      </c>
      <c r="L239" s="435" t="s">
        <v>117</v>
      </c>
      <c r="M239" s="454">
        <v>1</v>
      </c>
      <c r="N239" s="454"/>
      <c r="O239" s="429"/>
      <c r="P239" s="434">
        <v>13</v>
      </c>
      <c r="Q239" s="435" t="s">
        <v>117</v>
      </c>
      <c r="R239" s="452">
        <v>1</v>
      </c>
      <c r="S239" s="440"/>
      <c r="U239" s="580"/>
      <c r="V239" s="618"/>
      <c r="W239" s="619"/>
      <c r="X239" s="619"/>
    </row>
    <row r="240" spans="1:24" s="198" customFormat="1" ht="15">
      <c r="A240" s="434">
        <v>14</v>
      </c>
      <c r="B240" s="435" t="s">
        <v>119</v>
      </c>
      <c r="C240" s="454"/>
      <c r="D240" s="454">
        <v>1</v>
      </c>
      <c r="E240" s="429"/>
      <c r="F240" s="434">
        <v>14</v>
      </c>
      <c r="G240" s="435" t="s">
        <v>119</v>
      </c>
      <c r="H240" s="452">
        <v>1</v>
      </c>
      <c r="I240" s="440"/>
      <c r="J240" s="429"/>
      <c r="K240" s="434">
        <v>14</v>
      </c>
      <c r="L240" s="435" t="s">
        <v>119</v>
      </c>
      <c r="M240" s="454"/>
      <c r="N240" s="454">
        <v>1</v>
      </c>
      <c r="O240" s="429"/>
      <c r="P240" s="434">
        <v>14</v>
      </c>
      <c r="Q240" s="435" t="s">
        <v>119</v>
      </c>
      <c r="R240" s="452">
        <v>1</v>
      </c>
      <c r="S240" s="440"/>
      <c r="U240" s="580"/>
      <c r="V240" s="618"/>
      <c r="W240" s="619"/>
      <c r="X240" s="619"/>
    </row>
    <row r="241" spans="1:24" s="198" customFormat="1" ht="15">
      <c r="A241" s="434">
        <v>15</v>
      </c>
      <c r="B241" s="435" t="s">
        <v>122</v>
      </c>
      <c r="C241" s="454">
        <v>1</v>
      </c>
      <c r="D241" s="454"/>
      <c r="E241" s="429"/>
      <c r="F241" s="434">
        <v>15</v>
      </c>
      <c r="G241" s="435" t="s">
        <v>122</v>
      </c>
      <c r="H241" s="452">
        <v>1</v>
      </c>
      <c r="I241" s="440"/>
      <c r="J241" s="429"/>
      <c r="K241" s="434">
        <v>15</v>
      </c>
      <c r="L241" s="435" t="s">
        <v>122</v>
      </c>
      <c r="M241" s="454">
        <v>1</v>
      </c>
      <c r="N241" s="454"/>
      <c r="O241" s="429"/>
      <c r="P241" s="434">
        <v>15</v>
      </c>
      <c r="Q241" s="435" t="s">
        <v>122</v>
      </c>
      <c r="R241" s="452">
        <v>1</v>
      </c>
      <c r="S241" s="440"/>
      <c r="U241" s="580"/>
      <c r="V241" s="618"/>
      <c r="W241" s="619"/>
      <c r="X241" s="619"/>
    </row>
    <row r="242" spans="1:24" s="198" customFormat="1" ht="15">
      <c r="A242" s="434">
        <v>16</v>
      </c>
      <c r="B242" s="435" t="s">
        <v>125</v>
      </c>
      <c r="C242" s="454"/>
      <c r="D242" s="454">
        <v>1</v>
      </c>
      <c r="E242" s="429"/>
      <c r="F242" s="434">
        <v>16</v>
      </c>
      <c r="G242" s="435" t="s">
        <v>125</v>
      </c>
      <c r="H242" s="452"/>
      <c r="I242" s="440">
        <v>1</v>
      </c>
      <c r="J242" s="429"/>
      <c r="K242" s="434">
        <v>16</v>
      </c>
      <c r="L242" s="435" t="s">
        <v>125</v>
      </c>
      <c r="M242" s="454"/>
      <c r="N242" s="454">
        <v>1</v>
      </c>
      <c r="O242" s="429"/>
      <c r="P242" s="434">
        <v>16</v>
      </c>
      <c r="Q242" s="435" t="s">
        <v>125</v>
      </c>
      <c r="R242" s="452"/>
      <c r="S242" s="440">
        <v>1</v>
      </c>
      <c r="U242" s="580"/>
      <c r="V242" s="618"/>
      <c r="W242" s="619"/>
      <c r="X242" s="619"/>
    </row>
    <row r="243" spans="1:24" s="198" customFormat="1" ht="15">
      <c r="A243" s="434">
        <v>17</v>
      </c>
      <c r="B243" s="435" t="s">
        <v>123</v>
      </c>
      <c r="C243" s="454">
        <v>1</v>
      </c>
      <c r="D243" s="454"/>
      <c r="E243" s="429"/>
      <c r="F243" s="434">
        <v>17</v>
      </c>
      <c r="G243" s="435" t="s">
        <v>123</v>
      </c>
      <c r="H243" s="452">
        <v>1</v>
      </c>
      <c r="I243" s="440"/>
      <c r="J243" s="429"/>
      <c r="K243" s="434">
        <v>17</v>
      </c>
      <c r="L243" s="435" t="s">
        <v>123</v>
      </c>
      <c r="M243" s="454">
        <v>1</v>
      </c>
      <c r="N243" s="454"/>
      <c r="O243" s="429"/>
      <c r="P243" s="434">
        <v>17</v>
      </c>
      <c r="Q243" s="435" t="s">
        <v>123</v>
      </c>
      <c r="R243" s="452"/>
      <c r="S243" s="440">
        <v>1</v>
      </c>
      <c r="U243" s="580"/>
      <c r="V243" s="618"/>
      <c r="W243" s="619"/>
      <c r="X243" s="619"/>
    </row>
    <row r="244" spans="1:24" s="198" customFormat="1" ht="15">
      <c r="A244" s="434">
        <v>18</v>
      </c>
      <c r="B244" s="435" t="s">
        <v>124</v>
      </c>
      <c r="C244" s="454">
        <v>1</v>
      </c>
      <c r="D244" s="454"/>
      <c r="E244" s="429"/>
      <c r="F244" s="434">
        <v>18</v>
      </c>
      <c r="G244" s="435" t="s">
        <v>124</v>
      </c>
      <c r="H244" s="452">
        <v>1</v>
      </c>
      <c r="I244" s="440"/>
      <c r="J244" s="429"/>
      <c r="K244" s="434">
        <v>18</v>
      </c>
      <c r="L244" s="435" t="s">
        <v>124</v>
      </c>
      <c r="M244" s="454">
        <v>1</v>
      </c>
      <c r="N244" s="454"/>
      <c r="O244" s="429"/>
      <c r="P244" s="434">
        <v>18</v>
      </c>
      <c r="Q244" s="435" t="s">
        <v>124</v>
      </c>
      <c r="R244" s="452">
        <v>1</v>
      </c>
      <c r="S244" s="440"/>
      <c r="U244" s="580"/>
      <c r="V244" s="618"/>
      <c r="W244" s="619"/>
      <c r="X244" s="619"/>
    </row>
    <row r="245" spans="1:24" s="198" customFormat="1" ht="15">
      <c r="A245" s="434">
        <v>19</v>
      </c>
      <c r="B245" s="435" t="s">
        <v>126</v>
      </c>
      <c r="C245" s="454"/>
      <c r="D245" s="454">
        <v>1</v>
      </c>
      <c r="E245" s="429"/>
      <c r="F245" s="434">
        <v>19</v>
      </c>
      <c r="G245" s="435" t="s">
        <v>126</v>
      </c>
      <c r="H245" s="452">
        <v>1</v>
      </c>
      <c r="I245" s="440"/>
      <c r="J245" s="429"/>
      <c r="K245" s="434">
        <v>19</v>
      </c>
      <c r="L245" s="435" t="s">
        <v>126</v>
      </c>
      <c r="M245" s="454"/>
      <c r="N245" s="454">
        <v>1</v>
      </c>
      <c r="O245" s="429"/>
      <c r="P245" s="434">
        <v>19</v>
      </c>
      <c r="Q245" s="435" t="s">
        <v>126</v>
      </c>
      <c r="R245" s="452"/>
      <c r="S245" s="440">
        <v>1</v>
      </c>
      <c r="U245" s="580"/>
      <c r="V245" s="618"/>
      <c r="W245" s="619"/>
      <c r="X245" s="619"/>
    </row>
    <row r="246" spans="1:24" s="198" customFormat="1" ht="15">
      <c r="B246" s="437" t="s">
        <v>253</v>
      </c>
      <c r="C246" s="1509">
        <f>SUM(C227:C245)</f>
        <v>11</v>
      </c>
      <c r="D246" s="1510"/>
      <c r="E246" s="429"/>
      <c r="G246" s="437" t="s">
        <v>253</v>
      </c>
      <c r="H246" s="1509">
        <f>SUM(H227:H245)</f>
        <v>18</v>
      </c>
      <c r="I246" s="1510"/>
      <c r="J246" s="429"/>
      <c r="L246" s="437" t="s">
        <v>253</v>
      </c>
      <c r="M246" s="1509">
        <f>SUM(M227:M245)</f>
        <v>11</v>
      </c>
      <c r="N246" s="1510"/>
      <c r="O246" s="429"/>
      <c r="Q246" s="437" t="s">
        <v>253</v>
      </c>
      <c r="R246" s="1509">
        <f>SUM(R227:R245)</f>
        <v>12</v>
      </c>
      <c r="S246" s="1510"/>
      <c r="V246" s="620"/>
      <c r="W246" s="1544"/>
      <c r="X246" s="1543"/>
    </row>
    <row r="247" spans="1:24" s="198" customFormat="1" ht="15">
      <c r="B247" s="437" t="s">
        <v>254</v>
      </c>
      <c r="C247" s="1509">
        <f>SUM(D227:D245)</f>
        <v>8</v>
      </c>
      <c r="D247" s="1510"/>
      <c r="E247" s="429"/>
      <c r="G247" s="437" t="s">
        <v>254</v>
      </c>
      <c r="H247" s="1509">
        <f>SUM(I227:I245)</f>
        <v>1</v>
      </c>
      <c r="I247" s="1510"/>
      <c r="J247" s="429"/>
      <c r="L247" s="437" t="s">
        <v>254</v>
      </c>
      <c r="M247" s="1509">
        <f>SUM(N227:N245)</f>
        <v>8</v>
      </c>
      <c r="N247" s="1510"/>
      <c r="O247" s="429"/>
      <c r="Q247" s="437" t="s">
        <v>254</v>
      </c>
      <c r="R247" s="1509">
        <f>SUM(S227:S245)</f>
        <v>7</v>
      </c>
      <c r="S247" s="1510"/>
      <c r="V247" s="620"/>
      <c r="W247" s="1544"/>
      <c r="X247" s="1543"/>
    </row>
    <row r="248" spans="1:24" s="198" customFormat="1" ht="15">
      <c r="B248" s="438" t="s">
        <v>127</v>
      </c>
      <c r="C248" s="439">
        <f>C246</f>
        <v>11</v>
      </c>
      <c r="D248" s="439" t="s">
        <v>1494</v>
      </c>
      <c r="E248" s="429"/>
      <c r="G248" s="438" t="s">
        <v>127</v>
      </c>
      <c r="H248" s="439">
        <f>H246</f>
        <v>18</v>
      </c>
      <c r="I248" s="439" t="s">
        <v>1489</v>
      </c>
      <c r="J248" s="429"/>
      <c r="L248" s="438" t="s">
        <v>127</v>
      </c>
      <c r="M248" s="439">
        <f>M246</f>
        <v>11</v>
      </c>
      <c r="N248" s="439" t="s">
        <v>1494</v>
      </c>
      <c r="O248" s="429"/>
      <c r="Q248" s="438" t="s">
        <v>127</v>
      </c>
      <c r="R248" s="439">
        <f>R246</f>
        <v>12</v>
      </c>
      <c r="S248" s="439" t="s">
        <v>1489</v>
      </c>
      <c r="V248" s="620"/>
      <c r="W248" s="616"/>
      <c r="X248" s="616"/>
    </row>
    <row r="249" spans="1:24" s="198" customFormat="1" ht="14" thickBot="1">
      <c r="E249" s="429"/>
      <c r="J249" s="429"/>
      <c r="O249" s="429"/>
    </row>
    <row r="250" spans="1:24" s="198" customFormat="1" ht="14">
      <c r="B250" s="1523" t="s">
        <v>1490</v>
      </c>
      <c r="C250" s="1524"/>
      <c r="D250" s="1525"/>
      <c r="E250" s="429"/>
      <c r="G250" s="1523" t="s">
        <v>1490</v>
      </c>
      <c r="H250" s="1524"/>
      <c r="I250" s="1525"/>
      <c r="J250" s="429"/>
      <c r="L250" s="1523" t="s">
        <v>1490</v>
      </c>
      <c r="M250" s="1524"/>
      <c r="N250" s="1525"/>
      <c r="O250" s="429"/>
      <c r="Q250" s="1523" t="s">
        <v>1490</v>
      </c>
      <c r="R250" s="1524"/>
      <c r="S250" s="1525"/>
      <c r="V250" s="1542"/>
      <c r="W250" s="1543"/>
      <c r="X250" s="1543"/>
    </row>
    <row r="251" spans="1:24" s="198" customFormat="1" ht="14">
      <c r="B251" s="1526" t="s">
        <v>1491</v>
      </c>
      <c r="C251" s="1512"/>
      <c r="D251" s="1527"/>
      <c r="E251" s="429"/>
      <c r="G251" s="1526" t="s">
        <v>1491</v>
      </c>
      <c r="H251" s="1512"/>
      <c r="I251" s="1527"/>
      <c r="J251" s="429"/>
      <c r="L251" s="1526" t="s">
        <v>1491</v>
      </c>
      <c r="M251" s="1512"/>
      <c r="N251" s="1527"/>
      <c r="O251" s="429"/>
      <c r="Q251" s="1526" t="s">
        <v>1491</v>
      </c>
      <c r="R251" s="1512"/>
      <c r="S251" s="1527"/>
      <c r="V251" s="1542"/>
      <c r="W251" s="1543"/>
      <c r="X251" s="1543"/>
    </row>
    <row r="252" spans="1:24" s="198" customFormat="1" ht="15" thickBot="1">
      <c r="B252" s="1531" t="s">
        <v>1492</v>
      </c>
      <c r="C252" s="1532"/>
      <c r="D252" s="1533"/>
      <c r="E252" s="429"/>
      <c r="G252" s="1531" t="s">
        <v>1492</v>
      </c>
      <c r="H252" s="1532"/>
      <c r="I252" s="1533"/>
      <c r="J252" s="429"/>
      <c r="L252" s="1531" t="s">
        <v>1492</v>
      </c>
      <c r="M252" s="1532"/>
      <c r="N252" s="1533"/>
      <c r="O252" s="429"/>
      <c r="Q252" s="1531" t="s">
        <v>1492</v>
      </c>
      <c r="R252" s="1532"/>
      <c r="S252" s="1533"/>
      <c r="V252" s="1542"/>
      <c r="W252" s="1543"/>
      <c r="X252" s="1543"/>
    </row>
    <row r="253" spans="1:24" s="198" customFormat="1">
      <c r="E253" s="429"/>
      <c r="J253" s="429"/>
      <c r="O253" s="429"/>
    </row>
    <row r="254" spans="1:24" s="198" customFormat="1">
      <c r="E254" s="429"/>
      <c r="J254" s="429"/>
      <c r="O254" s="429"/>
    </row>
    <row r="255" spans="1:24" s="198" customFormat="1" ht="15" thickBot="1">
      <c r="A255" s="430" t="s">
        <v>228</v>
      </c>
      <c r="B255" s="1511" t="s">
        <v>164</v>
      </c>
      <c r="C255" s="1512"/>
      <c r="D255" s="1510"/>
      <c r="E255" s="429"/>
      <c r="J255" s="429"/>
      <c r="O255" s="429"/>
    </row>
    <row r="256" spans="1:24" s="198" customFormat="1" ht="19" thickBot="1">
      <c r="A256" s="1513" t="s">
        <v>227</v>
      </c>
      <c r="B256" s="1514"/>
      <c r="C256" s="1514"/>
      <c r="D256" s="1515"/>
      <c r="E256" s="429"/>
      <c r="J256" s="429"/>
      <c r="O256" s="429"/>
    </row>
    <row r="257" spans="1:15" s="198" customFormat="1" ht="18">
      <c r="A257" s="431"/>
      <c r="B257" s="431"/>
      <c r="C257" s="431"/>
      <c r="D257" s="431"/>
      <c r="E257" s="429"/>
      <c r="J257" s="429"/>
      <c r="O257" s="429"/>
    </row>
    <row r="258" spans="1:15" s="198" customFormat="1" ht="35" customHeight="1">
      <c r="A258" s="639" t="s">
        <v>2226</v>
      </c>
      <c r="B258" s="1516" t="s">
        <v>2225</v>
      </c>
      <c r="C258" s="1512"/>
      <c r="D258" s="1510"/>
      <c r="E258" s="429"/>
      <c r="J258" s="429"/>
      <c r="O258" s="429"/>
    </row>
    <row r="259" spans="1:15" s="198" customFormat="1" ht="14">
      <c r="A259" s="1519"/>
      <c r="B259" s="1520"/>
      <c r="C259" s="1520"/>
      <c r="D259" s="1520"/>
      <c r="E259" s="429"/>
      <c r="J259" s="429"/>
      <c r="O259" s="429"/>
    </row>
    <row r="260" spans="1:15" s="198" customFormat="1" ht="14">
      <c r="A260" s="1521" t="s">
        <v>249</v>
      </c>
      <c r="B260" s="1512"/>
      <c r="C260" s="1512"/>
      <c r="D260" s="1510"/>
      <c r="E260" s="429"/>
      <c r="J260" s="429"/>
      <c r="O260" s="429"/>
    </row>
    <row r="261" spans="1:15" s="198" customFormat="1" ht="14">
      <c r="A261" s="432" t="s">
        <v>102</v>
      </c>
      <c r="B261" s="433" t="s">
        <v>103</v>
      </c>
      <c r="C261" s="433" t="s">
        <v>104</v>
      </c>
      <c r="D261" s="433" t="s">
        <v>105</v>
      </c>
      <c r="E261" s="429"/>
      <c r="J261" s="429"/>
      <c r="O261" s="429"/>
    </row>
    <row r="262" spans="1:15" s="198" customFormat="1" ht="15">
      <c r="A262" s="434">
        <v>1</v>
      </c>
      <c r="B262" s="435" t="s">
        <v>106</v>
      </c>
      <c r="C262" s="450">
        <v>1</v>
      </c>
      <c r="D262" s="451"/>
      <c r="E262" s="429"/>
      <c r="J262" s="429"/>
      <c r="O262" s="429"/>
    </row>
    <row r="263" spans="1:15" s="198" customFormat="1" ht="15">
      <c r="A263" s="434">
        <v>2</v>
      </c>
      <c r="B263" s="435" t="s">
        <v>107</v>
      </c>
      <c r="C263" s="452"/>
      <c r="D263" s="440">
        <v>1</v>
      </c>
      <c r="E263" s="429"/>
      <c r="J263" s="429"/>
      <c r="O263" s="429"/>
    </row>
    <row r="264" spans="1:15" s="198" customFormat="1" ht="15">
      <c r="A264" s="434">
        <v>3</v>
      </c>
      <c r="B264" s="435" t="s">
        <v>109</v>
      </c>
      <c r="C264" s="452">
        <v>1</v>
      </c>
      <c r="D264" s="440"/>
      <c r="E264" s="429"/>
      <c r="J264" s="429"/>
      <c r="O264" s="429"/>
    </row>
    <row r="265" spans="1:15" s="198" customFormat="1" ht="15">
      <c r="A265" s="434">
        <v>4</v>
      </c>
      <c r="B265" s="435" t="s">
        <v>108</v>
      </c>
      <c r="C265" s="452"/>
      <c r="D265" s="440">
        <v>1</v>
      </c>
      <c r="E265" s="429"/>
      <c r="J265" s="429"/>
      <c r="O265" s="429"/>
    </row>
    <row r="266" spans="1:15" s="198" customFormat="1" ht="15">
      <c r="A266" s="434">
        <v>5</v>
      </c>
      <c r="B266" s="435" t="s">
        <v>110</v>
      </c>
      <c r="C266" s="452">
        <v>1</v>
      </c>
      <c r="D266" s="440"/>
      <c r="E266" s="429"/>
      <c r="J266" s="429"/>
      <c r="O266" s="429"/>
    </row>
    <row r="267" spans="1:15" s="198" customFormat="1" ht="15">
      <c r="A267" s="434">
        <v>6</v>
      </c>
      <c r="B267" s="435" t="s">
        <v>111</v>
      </c>
      <c r="C267" s="452">
        <v>1</v>
      </c>
      <c r="D267" s="440"/>
      <c r="E267" s="429"/>
      <c r="J267" s="429"/>
      <c r="O267" s="429"/>
    </row>
    <row r="268" spans="1:15" s="198" customFormat="1" ht="15">
      <c r="A268" s="434">
        <v>7</v>
      </c>
      <c r="B268" s="435" t="s">
        <v>112</v>
      </c>
      <c r="C268" s="452">
        <v>1</v>
      </c>
      <c r="D268" s="440"/>
      <c r="E268" s="429"/>
      <c r="J268" s="429"/>
      <c r="O268" s="429"/>
    </row>
    <row r="269" spans="1:15" s="198" customFormat="1" ht="30">
      <c r="A269" s="434">
        <v>8</v>
      </c>
      <c r="B269" s="435" t="s">
        <v>115</v>
      </c>
      <c r="C269" s="452"/>
      <c r="D269" s="440">
        <v>1</v>
      </c>
      <c r="E269" s="429"/>
      <c r="J269" s="429"/>
      <c r="O269" s="429"/>
    </row>
    <row r="270" spans="1:15" s="198" customFormat="1" ht="15">
      <c r="A270" s="434">
        <v>9</v>
      </c>
      <c r="B270" s="435" t="s">
        <v>118</v>
      </c>
      <c r="C270" s="452"/>
      <c r="D270" s="440">
        <v>1</v>
      </c>
      <c r="E270" s="429"/>
      <c r="J270" s="429"/>
      <c r="O270" s="429"/>
    </row>
    <row r="271" spans="1:15" s="198" customFormat="1" ht="15">
      <c r="A271" s="434">
        <v>10</v>
      </c>
      <c r="B271" s="435" t="s">
        <v>1488</v>
      </c>
      <c r="C271" s="452">
        <v>1</v>
      </c>
      <c r="D271" s="440"/>
      <c r="E271" s="429"/>
      <c r="J271" s="429"/>
      <c r="O271" s="429"/>
    </row>
    <row r="272" spans="1:15" s="198" customFormat="1" ht="15">
      <c r="A272" s="434">
        <v>11</v>
      </c>
      <c r="B272" s="435" t="s">
        <v>114</v>
      </c>
      <c r="C272" s="452">
        <v>1</v>
      </c>
      <c r="D272" s="440"/>
      <c r="E272" s="429"/>
      <c r="J272" s="429"/>
      <c r="O272" s="429"/>
    </row>
    <row r="273" spans="1:15" s="198" customFormat="1" ht="15">
      <c r="A273" s="434">
        <v>12</v>
      </c>
      <c r="B273" s="435" t="s">
        <v>116</v>
      </c>
      <c r="C273" s="452">
        <v>1</v>
      </c>
      <c r="D273" s="440"/>
      <c r="E273" s="429"/>
      <c r="J273" s="429"/>
      <c r="O273" s="429"/>
    </row>
    <row r="274" spans="1:15" s="198" customFormat="1" ht="15">
      <c r="A274" s="434">
        <v>13</v>
      </c>
      <c r="B274" s="435" t="s">
        <v>117</v>
      </c>
      <c r="C274" s="452">
        <v>1</v>
      </c>
      <c r="D274" s="440"/>
      <c r="E274" s="429"/>
      <c r="J274" s="429"/>
      <c r="O274" s="429"/>
    </row>
    <row r="275" spans="1:15" s="198" customFormat="1" ht="15">
      <c r="A275" s="434">
        <v>14</v>
      </c>
      <c r="B275" s="435" t="s">
        <v>119</v>
      </c>
      <c r="C275" s="452">
        <v>1</v>
      </c>
      <c r="D275" s="440"/>
      <c r="E275" s="429"/>
      <c r="J275" s="429"/>
      <c r="O275" s="429"/>
    </row>
    <row r="276" spans="1:15" s="198" customFormat="1" ht="15">
      <c r="A276" s="434">
        <v>15</v>
      </c>
      <c r="B276" s="435" t="s">
        <v>122</v>
      </c>
      <c r="C276" s="452">
        <v>1</v>
      </c>
      <c r="D276" s="440"/>
      <c r="E276" s="429"/>
      <c r="J276" s="429"/>
      <c r="O276" s="429"/>
    </row>
    <row r="277" spans="1:15" s="198" customFormat="1" ht="15">
      <c r="A277" s="434">
        <v>16</v>
      </c>
      <c r="B277" s="435" t="s">
        <v>125</v>
      </c>
      <c r="C277" s="452"/>
      <c r="D277" s="440">
        <v>1</v>
      </c>
      <c r="E277" s="429"/>
      <c r="J277" s="429"/>
      <c r="O277" s="429"/>
    </row>
    <row r="278" spans="1:15" s="198" customFormat="1" ht="15">
      <c r="A278" s="434">
        <v>17</v>
      </c>
      <c r="B278" s="435" t="s">
        <v>123</v>
      </c>
      <c r="C278" s="452"/>
      <c r="D278" s="440">
        <v>1</v>
      </c>
      <c r="E278" s="429"/>
      <c r="J278" s="429"/>
      <c r="O278" s="429"/>
    </row>
    <row r="279" spans="1:15" s="198" customFormat="1" ht="15">
      <c r="A279" s="434">
        <v>18</v>
      </c>
      <c r="B279" s="435" t="s">
        <v>124</v>
      </c>
      <c r="C279" s="452">
        <v>1</v>
      </c>
      <c r="D279" s="440"/>
      <c r="E279" s="429"/>
      <c r="J279" s="429"/>
      <c r="O279" s="429"/>
    </row>
    <row r="280" spans="1:15" s="198" customFormat="1" ht="15">
      <c r="A280" s="434">
        <v>19</v>
      </c>
      <c r="B280" s="435" t="s">
        <v>126</v>
      </c>
      <c r="C280" s="452">
        <v>1</v>
      </c>
      <c r="D280" s="440"/>
      <c r="E280" s="429"/>
      <c r="J280" s="429"/>
      <c r="O280" s="429"/>
    </row>
    <row r="281" spans="1:15" s="198" customFormat="1" ht="15">
      <c r="B281" s="437" t="s">
        <v>253</v>
      </c>
      <c r="C281" s="1509">
        <f>SUM(C262:C280)</f>
        <v>13</v>
      </c>
      <c r="D281" s="1510"/>
      <c r="E281" s="429"/>
      <c r="J281" s="429"/>
      <c r="O281" s="429"/>
    </row>
    <row r="282" spans="1:15" s="198" customFormat="1" ht="15">
      <c r="B282" s="437" t="s">
        <v>254</v>
      </c>
      <c r="C282" s="1509">
        <f>SUM(D262:D280)</f>
        <v>6</v>
      </c>
      <c r="D282" s="1510"/>
      <c r="E282" s="429"/>
      <c r="J282" s="429"/>
      <c r="O282" s="429"/>
    </row>
    <row r="283" spans="1:15" s="198" customFormat="1" ht="15">
      <c r="B283" s="438" t="s">
        <v>127</v>
      </c>
      <c r="C283" s="439">
        <f>C281</f>
        <v>13</v>
      </c>
      <c r="D283" s="439" t="s">
        <v>1489</v>
      </c>
      <c r="E283" s="429"/>
      <c r="J283" s="429"/>
      <c r="O283" s="429"/>
    </row>
    <row r="284" spans="1:15" s="198" customFormat="1" ht="14" thickBot="1">
      <c r="E284" s="429"/>
      <c r="J284" s="429"/>
      <c r="O284" s="429"/>
    </row>
    <row r="285" spans="1:15" s="198" customFormat="1" ht="14">
      <c r="B285" s="1523" t="s">
        <v>1490</v>
      </c>
      <c r="C285" s="1524"/>
      <c r="D285" s="1525"/>
      <c r="E285" s="429"/>
      <c r="J285" s="429"/>
      <c r="O285" s="429"/>
    </row>
    <row r="286" spans="1:15" s="198" customFormat="1" ht="14">
      <c r="B286" s="1526" t="s">
        <v>1491</v>
      </c>
      <c r="C286" s="1512"/>
      <c r="D286" s="1527"/>
      <c r="E286" s="429"/>
      <c r="J286" s="429"/>
      <c r="O286" s="429"/>
    </row>
    <row r="287" spans="1:15" s="198" customFormat="1" ht="15" thickBot="1">
      <c r="B287" s="1531" t="s">
        <v>1492</v>
      </c>
      <c r="C287" s="1532"/>
      <c r="D287" s="1533"/>
      <c r="E287" s="429"/>
      <c r="J287" s="429"/>
      <c r="O287" s="429"/>
    </row>
    <row r="288" spans="1:15" s="198" customFormat="1">
      <c r="E288" s="429"/>
      <c r="J288" s="429"/>
      <c r="O288" s="429"/>
    </row>
    <row r="289" spans="1:15" s="198" customFormat="1">
      <c r="E289" s="429"/>
      <c r="J289" s="429"/>
      <c r="O289" s="429"/>
    </row>
    <row r="290" spans="1:15" s="198" customFormat="1" ht="15" thickBot="1">
      <c r="A290" s="430" t="s">
        <v>228</v>
      </c>
      <c r="B290" s="1511" t="s">
        <v>161</v>
      </c>
      <c r="C290" s="1512"/>
      <c r="D290" s="1510"/>
      <c r="E290" s="429"/>
      <c r="F290" s="430" t="s">
        <v>228</v>
      </c>
      <c r="G290" s="1511" t="s">
        <v>161</v>
      </c>
      <c r="H290" s="1512"/>
      <c r="I290" s="1510"/>
      <c r="J290" s="429"/>
      <c r="O290" s="429"/>
    </row>
    <row r="291" spans="1:15" s="198" customFormat="1" ht="19" thickBot="1">
      <c r="A291" s="1513" t="s">
        <v>227</v>
      </c>
      <c r="B291" s="1514"/>
      <c r="C291" s="1514"/>
      <c r="D291" s="1515"/>
      <c r="E291" s="429"/>
      <c r="F291" s="1513" t="s">
        <v>227</v>
      </c>
      <c r="G291" s="1514"/>
      <c r="H291" s="1514"/>
      <c r="I291" s="1515"/>
      <c r="J291" s="429"/>
      <c r="O291" s="429"/>
    </row>
    <row r="292" spans="1:15" s="198" customFormat="1" ht="18">
      <c r="A292" s="431"/>
      <c r="B292" s="431"/>
      <c r="C292" s="431"/>
      <c r="D292" s="431"/>
      <c r="E292" s="429"/>
      <c r="F292" s="431"/>
      <c r="G292" s="431"/>
      <c r="H292" s="431"/>
      <c r="I292" s="431"/>
      <c r="J292" s="429"/>
      <c r="O292" s="429"/>
    </row>
    <row r="293" spans="1:15" ht="35" customHeight="1">
      <c r="A293" s="639" t="s">
        <v>2224</v>
      </c>
      <c r="B293" s="1539" t="s">
        <v>2218</v>
      </c>
      <c r="C293" s="1540"/>
      <c r="D293" s="1541"/>
      <c r="F293" s="639" t="s">
        <v>2222</v>
      </c>
      <c r="G293" s="1539" t="s">
        <v>2223</v>
      </c>
      <c r="H293" s="1540"/>
      <c r="I293" s="1541"/>
    </row>
    <row r="294" spans="1:15" s="198" customFormat="1" ht="14">
      <c r="A294" s="1519"/>
      <c r="B294" s="1520"/>
      <c r="C294" s="1520"/>
      <c r="D294" s="1520"/>
      <c r="E294" s="429"/>
      <c r="F294" s="1519"/>
      <c r="G294" s="1520"/>
      <c r="H294" s="1520"/>
      <c r="I294" s="1520"/>
      <c r="J294" s="429"/>
      <c r="O294" s="429"/>
    </row>
    <row r="295" spans="1:15" s="198" customFormat="1" ht="14">
      <c r="A295" s="1521" t="s">
        <v>249</v>
      </c>
      <c r="B295" s="1512"/>
      <c r="C295" s="1512"/>
      <c r="D295" s="1510"/>
      <c r="E295" s="429"/>
      <c r="F295" s="1521" t="s">
        <v>249</v>
      </c>
      <c r="G295" s="1512"/>
      <c r="H295" s="1512"/>
      <c r="I295" s="1510"/>
      <c r="J295" s="429"/>
      <c r="O295" s="429"/>
    </row>
    <row r="296" spans="1:15" s="198" customFormat="1" ht="14">
      <c r="A296" s="432" t="s">
        <v>102</v>
      </c>
      <c r="B296" s="433" t="s">
        <v>103</v>
      </c>
      <c r="C296" s="433" t="s">
        <v>104</v>
      </c>
      <c r="D296" s="433" t="s">
        <v>105</v>
      </c>
      <c r="E296" s="429"/>
      <c r="F296" s="432" t="s">
        <v>102</v>
      </c>
      <c r="G296" s="433" t="s">
        <v>103</v>
      </c>
      <c r="H296" s="433" t="s">
        <v>104</v>
      </c>
      <c r="I296" s="433" t="s">
        <v>105</v>
      </c>
      <c r="J296" s="429"/>
      <c r="O296" s="429"/>
    </row>
    <row r="297" spans="1:15" s="198" customFormat="1" ht="15">
      <c r="A297" s="434">
        <v>1</v>
      </c>
      <c r="B297" s="435" t="s">
        <v>106</v>
      </c>
      <c r="C297" s="436">
        <v>1</v>
      </c>
      <c r="D297" s="436"/>
      <c r="E297" s="429"/>
      <c r="F297" s="434">
        <v>1</v>
      </c>
      <c r="G297" s="435" t="s">
        <v>106</v>
      </c>
      <c r="H297" s="436">
        <v>1</v>
      </c>
      <c r="I297" s="436"/>
      <c r="J297" s="429"/>
      <c r="O297" s="429"/>
    </row>
    <row r="298" spans="1:15" s="198" customFormat="1" ht="15">
      <c r="A298" s="434">
        <v>2</v>
      </c>
      <c r="B298" s="435" t="s">
        <v>107</v>
      </c>
      <c r="C298" s="436">
        <v>1</v>
      </c>
      <c r="D298" s="436"/>
      <c r="E298" s="429"/>
      <c r="F298" s="434">
        <v>2</v>
      </c>
      <c r="G298" s="435" t="s">
        <v>107</v>
      </c>
      <c r="H298" s="436"/>
      <c r="I298" s="436">
        <v>1</v>
      </c>
      <c r="J298" s="429"/>
      <c r="O298" s="429"/>
    </row>
    <row r="299" spans="1:15" s="198" customFormat="1" ht="15">
      <c r="A299" s="434">
        <v>3</v>
      </c>
      <c r="B299" s="435" t="s">
        <v>109</v>
      </c>
      <c r="C299" s="436"/>
      <c r="D299" s="436">
        <v>1</v>
      </c>
      <c r="E299" s="429"/>
      <c r="F299" s="434">
        <v>3</v>
      </c>
      <c r="G299" s="435" t="s">
        <v>109</v>
      </c>
      <c r="H299" s="436">
        <v>1</v>
      </c>
      <c r="I299" s="436"/>
      <c r="J299" s="429"/>
      <c r="O299" s="429"/>
    </row>
    <row r="300" spans="1:15" s="198" customFormat="1" ht="15">
      <c r="A300" s="434">
        <v>4</v>
      </c>
      <c r="B300" s="435" t="s">
        <v>108</v>
      </c>
      <c r="C300" s="436"/>
      <c r="D300" s="436">
        <v>1</v>
      </c>
      <c r="E300" s="429"/>
      <c r="F300" s="434">
        <v>4</v>
      </c>
      <c r="G300" s="435" t="s">
        <v>108</v>
      </c>
      <c r="H300" s="436"/>
      <c r="I300" s="436">
        <v>1</v>
      </c>
      <c r="J300" s="429"/>
      <c r="O300" s="429"/>
    </row>
    <row r="301" spans="1:15" s="198" customFormat="1" ht="15">
      <c r="A301" s="434">
        <v>5</v>
      </c>
      <c r="B301" s="435" t="s">
        <v>110</v>
      </c>
      <c r="C301" s="436"/>
      <c r="D301" s="436">
        <v>1</v>
      </c>
      <c r="E301" s="429"/>
      <c r="F301" s="434">
        <v>5</v>
      </c>
      <c r="G301" s="435" t="s">
        <v>110</v>
      </c>
      <c r="H301" s="436">
        <v>1</v>
      </c>
      <c r="I301" s="436"/>
      <c r="J301" s="429"/>
      <c r="O301" s="429"/>
    </row>
    <row r="302" spans="1:15" s="198" customFormat="1" ht="15">
      <c r="A302" s="434">
        <v>6</v>
      </c>
      <c r="B302" s="435" t="s">
        <v>111</v>
      </c>
      <c r="C302" s="436">
        <v>1</v>
      </c>
      <c r="D302" s="436"/>
      <c r="E302" s="429"/>
      <c r="F302" s="434">
        <v>6</v>
      </c>
      <c r="G302" s="435" t="s">
        <v>111</v>
      </c>
      <c r="H302" s="436">
        <v>1</v>
      </c>
      <c r="I302" s="436"/>
      <c r="J302" s="429"/>
      <c r="O302" s="429"/>
    </row>
    <row r="303" spans="1:15" s="198" customFormat="1" ht="15">
      <c r="A303" s="434">
        <v>7</v>
      </c>
      <c r="B303" s="435" t="s">
        <v>112</v>
      </c>
      <c r="C303" s="436">
        <v>1</v>
      </c>
      <c r="D303" s="436"/>
      <c r="E303" s="429"/>
      <c r="F303" s="434">
        <v>7</v>
      </c>
      <c r="G303" s="435" t="s">
        <v>112</v>
      </c>
      <c r="H303" s="436">
        <v>1</v>
      </c>
      <c r="I303" s="436"/>
      <c r="J303" s="429"/>
      <c r="O303" s="429"/>
    </row>
    <row r="304" spans="1:15" s="198" customFormat="1" ht="30">
      <c r="A304" s="434">
        <v>8</v>
      </c>
      <c r="B304" s="435" t="s">
        <v>115</v>
      </c>
      <c r="C304" s="436">
        <v>1</v>
      </c>
      <c r="D304" s="436"/>
      <c r="E304" s="429"/>
      <c r="F304" s="434">
        <v>8</v>
      </c>
      <c r="G304" s="435" t="s">
        <v>115</v>
      </c>
      <c r="H304" s="436"/>
      <c r="I304" s="436">
        <v>1</v>
      </c>
      <c r="J304" s="429"/>
      <c r="O304" s="429"/>
    </row>
    <row r="305" spans="1:15" s="198" customFormat="1" ht="15">
      <c r="A305" s="434">
        <v>9</v>
      </c>
      <c r="B305" s="435" t="s">
        <v>118</v>
      </c>
      <c r="C305" s="436"/>
      <c r="D305" s="436">
        <v>1</v>
      </c>
      <c r="E305" s="429"/>
      <c r="F305" s="434">
        <v>9</v>
      </c>
      <c r="G305" s="435" t="s">
        <v>118</v>
      </c>
      <c r="H305" s="436"/>
      <c r="I305" s="436">
        <v>1</v>
      </c>
      <c r="J305" s="429"/>
      <c r="O305" s="429"/>
    </row>
    <row r="306" spans="1:15" s="198" customFormat="1" ht="15">
      <c r="A306" s="434">
        <v>10</v>
      </c>
      <c r="B306" s="435" t="s">
        <v>121</v>
      </c>
      <c r="C306" s="436">
        <v>1</v>
      </c>
      <c r="D306" s="436"/>
      <c r="E306" s="429"/>
      <c r="F306" s="434">
        <v>10</v>
      </c>
      <c r="G306" s="435" t="s">
        <v>121</v>
      </c>
      <c r="H306" s="436">
        <v>1</v>
      </c>
      <c r="I306" s="436"/>
      <c r="J306" s="429"/>
      <c r="O306" s="429"/>
    </row>
    <row r="307" spans="1:15" s="198" customFormat="1" ht="15">
      <c r="A307" s="434">
        <v>11</v>
      </c>
      <c r="B307" s="435" t="s">
        <v>114</v>
      </c>
      <c r="C307" s="436">
        <v>1</v>
      </c>
      <c r="D307" s="436"/>
      <c r="E307" s="429"/>
      <c r="F307" s="434">
        <v>11</v>
      </c>
      <c r="G307" s="435" t="s">
        <v>114</v>
      </c>
      <c r="H307" s="436">
        <v>1</v>
      </c>
      <c r="I307" s="436"/>
      <c r="J307" s="429"/>
      <c r="O307" s="429"/>
    </row>
    <row r="308" spans="1:15" s="198" customFormat="1" ht="15">
      <c r="A308" s="434">
        <v>12</v>
      </c>
      <c r="B308" s="435" t="s">
        <v>116</v>
      </c>
      <c r="C308" s="436">
        <v>1</v>
      </c>
      <c r="D308" s="436"/>
      <c r="E308" s="429"/>
      <c r="F308" s="434">
        <v>12</v>
      </c>
      <c r="G308" s="435" t="s">
        <v>116</v>
      </c>
      <c r="H308" s="436">
        <v>1</v>
      </c>
      <c r="I308" s="436"/>
      <c r="J308" s="429"/>
      <c r="O308" s="429"/>
    </row>
    <row r="309" spans="1:15" s="198" customFormat="1" ht="15">
      <c r="A309" s="434">
        <v>13</v>
      </c>
      <c r="B309" s="435" t="s">
        <v>117</v>
      </c>
      <c r="C309" s="436">
        <v>1</v>
      </c>
      <c r="D309" s="436"/>
      <c r="E309" s="429"/>
      <c r="F309" s="434">
        <v>13</v>
      </c>
      <c r="G309" s="435" t="s">
        <v>117</v>
      </c>
      <c r="H309" s="436">
        <v>1</v>
      </c>
      <c r="I309" s="436"/>
      <c r="J309" s="429"/>
      <c r="O309" s="429"/>
    </row>
    <row r="310" spans="1:15" s="198" customFormat="1" ht="15">
      <c r="A310" s="434">
        <v>14</v>
      </c>
      <c r="B310" s="435" t="s">
        <v>119</v>
      </c>
      <c r="C310" s="436">
        <v>1</v>
      </c>
      <c r="D310" s="436"/>
      <c r="E310" s="429"/>
      <c r="F310" s="434">
        <v>14</v>
      </c>
      <c r="G310" s="435" t="s">
        <v>119</v>
      </c>
      <c r="H310" s="436">
        <v>1</v>
      </c>
      <c r="I310" s="436"/>
      <c r="J310" s="429"/>
      <c r="O310" s="429"/>
    </row>
    <row r="311" spans="1:15" s="198" customFormat="1" ht="15">
      <c r="A311" s="434">
        <v>15</v>
      </c>
      <c r="B311" s="435" t="s">
        <v>122</v>
      </c>
      <c r="C311" s="436"/>
      <c r="D311" s="436">
        <v>1</v>
      </c>
      <c r="E311" s="429"/>
      <c r="F311" s="434">
        <v>15</v>
      </c>
      <c r="G311" s="435" t="s">
        <v>122</v>
      </c>
      <c r="H311" s="436">
        <v>1</v>
      </c>
      <c r="I311" s="436"/>
      <c r="J311" s="429"/>
      <c r="O311" s="429"/>
    </row>
    <row r="312" spans="1:15" s="198" customFormat="1" ht="15">
      <c r="A312" s="434">
        <v>16</v>
      </c>
      <c r="B312" s="435" t="s">
        <v>125</v>
      </c>
      <c r="C312" s="436"/>
      <c r="D312" s="436">
        <v>1</v>
      </c>
      <c r="E312" s="429"/>
      <c r="F312" s="434">
        <v>16</v>
      </c>
      <c r="G312" s="435" t="s">
        <v>125</v>
      </c>
      <c r="H312" s="436"/>
      <c r="I312" s="436">
        <v>1</v>
      </c>
      <c r="J312" s="429"/>
      <c r="O312" s="429"/>
    </row>
    <row r="313" spans="1:15" s="198" customFormat="1" ht="15">
      <c r="A313" s="434">
        <v>17</v>
      </c>
      <c r="B313" s="435" t="s">
        <v>123</v>
      </c>
      <c r="C313" s="436"/>
      <c r="D313" s="436">
        <v>1</v>
      </c>
      <c r="E313" s="429"/>
      <c r="F313" s="434">
        <v>17</v>
      </c>
      <c r="G313" s="435" t="s">
        <v>123</v>
      </c>
      <c r="H313" s="436"/>
      <c r="I313" s="436">
        <v>1</v>
      </c>
      <c r="J313" s="429"/>
      <c r="O313" s="429"/>
    </row>
    <row r="314" spans="1:15" s="198" customFormat="1" ht="15">
      <c r="A314" s="434">
        <v>18</v>
      </c>
      <c r="B314" s="435" t="s">
        <v>124</v>
      </c>
      <c r="C314" s="436"/>
      <c r="D314" s="436">
        <v>1</v>
      </c>
      <c r="E314" s="429"/>
      <c r="F314" s="434">
        <v>18</v>
      </c>
      <c r="G314" s="435" t="s">
        <v>124</v>
      </c>
      <c r="H314" s="436">
        <v>1</v>
      </c>
      <c r="I314" s="436"/>
      <c r="J314" s="429"/>
      <c r="O314" s="429"/>
    </row>
    <row r="315" spans="1:15" s="198" customFormat="1" ht="15">
      <c r="A315" s="434">
        <v>19</v>
      </c>
      <c r="B315" s="435" t="s">
        <v>126</v>
      </c>
      <c r="C315" s="436"/>
      <c r="D315" s="436">
        <v>1</v>
      </c>
      <c r="E315" s="429"/>
      <c r="F315" s="434">
        <v>19</v>
      </c>
      <c r="G315" s="435" t="s">
        <v>126</v>
      </c>
      <c r="H315" s="436">
        <v>1</v>
      </c>
      <c r="I315" s="436"/>
      <c r="J315" s="429"/>
      <c r="O315" s="429"/>
    </row>
    <row r="316" spans="1:15" s="198" customFormat="1" ht="15">
      <c r="B316" s="437" t="s">
        <v>253</v>
      </c>
      <c r="C316" s="1509">
        <f>SUM(C297:C315)</f>
        <v>10</v>
      </c>
      <c r="D316" s="1510"/>
      <c r="E316" s="429"/>
      <c r="G316" s="437" t="s">
        <v>253</v>
      </c>
      <c r="H316" s="1509">
        <f>SUM(H297:H315)</f>
        <v>13</v>
      </c>
      <c r="I316" s="1510"/>
      <c r="J316" s="429"/>
      <c r="O316" s="429"/>
    </row>
    <row r="317" spans="1:15" s="198" customFormat="1" ht="15">
      <c r="B317" s="437" t="s">
        <v>254</v>
      </c>
      <c r="C317" s="1509">
        <f>SUM(D297:D315)</f>
        <v>9</v>
      </c>
      <c r="D317" s="1510"/>
      <c r="E317" s="429"/>
      <c r="G317" s="437" t="s">
        <v>254</v>
      </c>
      <c r="H317" s="1509">
        <f>SUM(I297:I315)</f>
        <v>6</v>
      </c>
      <c r="I317" s="1510"/>
      <c r="J317" s="429"/>
      <c r="O317" s="429"/>
    </row>
    <row r="318" spans="1:15" s="198" customFormat="1" ht="15">
      <c r="B318" s="438" t="s">
        <v>127</v>
      </c>
      <c r="C318" s="439">
        <f>C316</f>
        <v>10</v>
      </c>
      <c r="D318" s="439" t="s">
        <v>1494</v>
      </c>
      <c r="E318" s="429"/>
      <c r="G318" s="438" t="s">
        <v>127</v>
      </c>
      <c r="H318" s="439">
        <f>H316</f>
        <v>13</v>
      </c>
      <c r="I318" s="439" t="s">
        <v>1489</v>
      </c>
      <c r="J318" s="429"/>
      <c r="O318" s="429"/>
    </row>
    <row r="319" spans="1:15" s="198" customFormat="1" ht="14" thickBot="1">
      <c r="E319" s="429"/>
      <c r="J319" s="429"/>
      <c r="O319" s="429"/>
    </row>
    <row r="320" spans="1:15" s="198" customFormat="1" ht="14">
      <c r="B320" s="1523" t="s">
        <v>1490</v>
      </c>
      <c r="C320" s="1524"/>
      <c r="D320" s="1525"/>
      <c r="E320" s="429"/>
      <c r="G320" s="1523" t="s">
        <v>1490</v>
      </c>
      <c r="H320" s="1524"/>
      <c r="I320" s="1525"/>
      <c r="J320" s="429"/>
      <c r="O320" s="429"/>
    </row>
    <row r="321" spans="1:15" s="198" customFormat="1" ht="14">
      <c r="B321" s="1526" t="s">
        <v>1491</v>
      </c>
      <c r="C321" s="1512"/>
      <c r="D321" s="1527"/>
      <c r="E321" s="429"/>
      <c r="G321" s="1526" t="s">
        <v>1491</v>
      </c>
      <c r="H321" s="1512"/>
      <c r="I321" s="1527"/>
      <c r="J321" s="429"/>
      <c r="O321" s="429"/>
    </row>
    <row r="322" spans="1:15" s="198" customFormat="1" ht="15" thickBot="1">
      <c r="B322" s="1531" t="s">
        <v>1492</v>
      </c>
      <c r="C322" s="1532"/>
      <c r="D322" s="1533"/>
      <c r="E322" s="429"/>
      <c r="G322" s="1531" t="s">
        <v>1492</v>
      </c>
      <c r="H322" s="1532"/>
      <c r="I322" s="1533"/>
      <c r="J322" s="429"/>
      <c r="O322" s="429"/>
    </row>
    <row r="323" spans="1:15" s="198" customFormat="1">
      <c r="E323" s="429"/>
      <c r="J323" s="429"/>
      <c r="O323" s="429"/>
    </row>
    <row r="324" spans="1:15" s="198" customFormat="1">
      <c r="E324" s="429"/>
      <c r="J324" s="429"/>
      <c r="O324" s="429"/>
    </row>
    <row r="325" spans="1:15" s="198" customFormat="1" ht="15" thickBot="1">
      <c r="A325" s="430" t="s">
        <v>228</v>
      </c>
      <c r="B325" s="1511" t="s">
        <v>155</v>
      </c>
      <c r="C325" s="1512"/>
      <c r="D325" s="1510"/>
      <c r="E325" s="429"/>
      <c r="F325" s="430" t="s">
        <v>228</v>
      </c>
      <c r="G325" s="1511" t="s">
        <v>155</v>
      </c>
      <c r="H325" s="1512"/>
      <c r="I325" s="1510"/>
      <c r="J325" s="429"/>
      <c r="O325" s="429"/>
    </row>
    <row r="326" spans="1:15" s="198" customFormat="1" ht="19" thickBot="1">
      <c r="A326" s="1513" t="s">
        <v>227</v>
      </c>
      <c r="B326" s="1514"/>
      <c r="C326" s="1514"/>
      <c r="D326" s="1515"/>
      <c r="E326" s="429"/>
      <c r="F326" s="1513" t="s">
        <v>227</v>
      </c>
      <c r="G326" s="1514"/>
      <c r="H326" s="1514"/>
      <c r="I326" s="1515"/>
      <c r="J326" s="429"/>
      <c r="O326" s="429"/>
    </row>
    <row r="327" spans="1:15" s="198" customFormat="1" ht="18">
      <c r="A327" s="431"/>
      <c r="B327" s="431"/>
      <c r="C327" s="431"/>
      <c r="D327" s="431"/>
      <c r="E327" s="429"/>
      <c r="F327" s="431"/>
      <c r="G327" s="431"/>
      <c r="H327" s="431"/>
      <c r="I327" s="431"/>
      <c r="J327" s="429"/>
      <c r="O327" s="429"/>
    </row>
    <row r="328" spans="1:15" s="198" customFormat="1" ht="32" customHeight="1">
      <c r="A328" s="639" t="s">
        <v>2198</v>
      </c>
      <c r="B328" s="1538" t="s">
        <v>1381</v>
      </c>
      <c r="C328" s="1512"/>
      <c r="D328" s="1510"/>
      <c r="E328" s="429"/>
      <c r="F328" s="639" t="s">
        <v>2217</v>
      </c>
      <c r="G328" s="1516" t="s">
        <v>1386</v>
      </c>
      <c r="H328" s="1512"/>
      <c r="I328" s="1510"/>
      <c r="J328" s="429"/>
      <c r="O328" s="429"/>
    </row>
    <row r="329" spans="1:15" s="198" customFormat="1" ht="14">
      <c r="A329" s="1519"/>
      <c r="B329" s="1520"/>
      <c r="C329" s="1520"/>
      <c r="D329" s="1520"/>
      <c r="E329" s="429"/>
      <c r="F329" s="1519"/>
      <c r="G329" s="1520"/>
      <c r="H329" s="1520"/>
      <c r="I329" s="1520"/>
      <c r="J329" s="429"/>
      <c r="O329" s="429"/>
    </row>
    <row r="330" spans="1:15" s="198" customFormat="1" ht="14">
      <c r="A330" s="1521" t="s">
        <v>249</v>
      </c>
      <c r="B330" s="1512"/>
      <c r="C330" s="1512"/>
      <c r="D330" s="1510"/>
      <c r="E330" s="429"/>
      <c r="F330" s="1521" t="s">
        <v>249</v>
      </c>
      <c r="G330" s="1512"/>
      <c r="H330" s="1512"/>
      <c r="I330" s="1510"/>
      <c r="J330" s="429"/>
      <c r="O330" s="429"/>
    </row>
    <row r="331" spans="1:15" s="198" customFormat="1" ht="14">
      <c r="A331" s="432" t="s">
        <v>102</v>
      </c>
      <c r="B331" s="433" t="s">
        <v>103</v>
      </c>
      <c r="C331" s="433" t="s">
        <v>104</v>
      </c>
      <c r="D331" s="433" t="s">
        <v>105</v>
      </c>
      <c r="E331" s="429"/>
      <c r="F331" s="432" t="s">
        <v>102</v>
      </c>
      <c r="G331" s="433" t="s">
        <v>103</v>
      </c>
      <c r="H331" s="433" t="s">
        <v>104</v>
      </c>
      <c r="I331" s="433" t="s">
        <v>105</v>
      </c>
      <c r="J331" s="429"/>
      <c r="O331" s="429"/>
    </row>
    <row r="332" spans="1:15" s="198" customFormat="1" ht="15">
      <c r="A332" s="434">
        <v>1</v>
      </c>
      <c r="B332" s="435" t="s">
        <v>106</v>
      </c>
      <c r="C332" s="455"/>
      <c r="D332" s="455">
        <v>1</v>
      </c>
      <c r="E332" s="429"/>
      <c r="F332" s="434">
        <v>1</v>
      </c>
      <c r="G332" s="435" t="s">
        <v>106</v>
      </c>
      <c r="H332" s="440">
        <v>1</v>
      </c>
      <c r="I332" s="440"/>
      <c r="J332" s="429"/>
      <c r="O332" s="429"/>
    </row>
    <row r="333" spans="1:15" s="198" customFormat="1" ht="15">
      <c r="A333" s="434">
        <v>2</v>
      </c>
      <c r="B333" s="435" t="s">
        <v>107</v>
      </c>
      <c r="C333" s="455">
        <v>1</v>
      </c>
      <c r="D333" s="455"/>
      <c r="E333" s="429"/>
      <c r="F333" s="434">
        <v>2</v>
      </c>
      <c r="G333" s="435" t="s">
        <v>107</v>
      </c>
      <c r="H333" s="440"/>
      <c r="I333" s="440">
        <v>1</v>
      </c>
      <c r="J333" s="429"/>
      <c r="O333" s="429"/>
    </row>
    <row r="334" spans="1:15" s="198" customFormat="1" ht="15">
      <c r="A334" s="434">
        <v>3</v>
      </c>
      <c r="B334" s="435" t="s">
        <v>109</v>
      </c>
      <c r="C334" s="455">
        <v>1</v>
      </c>
      <c r="D334" s="455"/>
      <c r="E334" s="429"/>
      <c r="F334" s="434">
        <v>3</v>
      </c>
      <c r="G334" s="435" t="s">
        <v>109</v>
      </c>
      <c r="H334" s="440">
        <v>1</v>
      </c>
      <c r="I334" s="440"/>
      <c r="J334" s="429"/>
      <c r="O334" s="429"/>
    </row>
    <row r="335" spans="1:15" s="198" customFormat="1" ht="15">
      <c r="A335" s="434">
        <v>4</v>
      </c>
      <c r="B335" s="435" t="s">
        <v>108</v>
      </c>
      <c r="C335" s="455">
        <v>1</v>
      </c>
      <c r="D335" s="455"/>
      <c r="E335" s="429"/>
      <c r="F335" s="434">
        <v>4</v>
      </c>
      <c r="G335" s="435" t="s">
        <v>108</v>
      </c>
      <c r="H335" s="440"/>
      <c r="I335" s="440">
        <v>1</v>
      </c>
      <c r="J335" s="429"/>
      <c r="O335" s="429"/>
    </row>
    <row r="336" spans="1:15" s="198" customFormat="1" ht="15">
      <c r="A336" s="434">
        <v>5</v>
      </c>
      <c r="B336" s="435" t="s">
        <v>110</v>
      </c>
      <c r="C336" s="455">
        <v>1</v>
      </c>
      <c r="D336" s="455"/>
      <c r="E336" s="429"/>
      <c r="F336" s="434">
        <v>5</v>
      </c>
      <c r="G336" s="435" t="s">
        <v>110</v>
      </c>
      <c r="H336" s="440">
        <v>1</v>
      </c>
      <c r="I336" s="440"/>
      <c r="J336" s="429"/>
      <c r="O336" s="429"/>
    </row>
    <row r="337" spans="1:15" s="198" customFormat="1" ht="15">
      <c r="A337" s="434">
        <v>6</v>
      </c>
      <c r="B337" s="435" t="s">
        <v>111</v>
      </c>
      <c r="C337" s="455">
        <v>1</v>
      </c>
      <c r="D337" s="455"/>
      <c r="E337" s="429"/>
      <c r="F337" s="434">
        <v>6</v>
      </c>
      <c r="G337" s="435" t="s">
        <v>111</v>
      </c>
      <c r="H337" s="440">
        <v>1</v>
      </c>
      <c r="I337" s="440"/>
      <c r="J337" s="429"/>
      <c r="O337" s="429"/>
    </row>
    <row r="338" spans="1:15" s="198" customFormat="1" ht="15">
      <c r="A338" s="434">
        <v>7</v>
      </c>
      <c r="B338" s="435" t="s">
        <v>112</v>
      </c>
      <c r="C338" s="455">
        <v>1</v>
      </c>
      <c r="D338" s="455"/>
      <c r="E338" s="429"/>
      <c r="F338" s="434">
        <v>7</v>
      </c>
      <c r="G338" s="435" t="s">
        <v>112</v>
      </c>
      <c r="H338" s="440">
        <v>1</v>
      </c>
      <c r="I338" s="440"/>
      <c r="J338" s="429"/>
      <c r="O338" s="429"/>
    </row>
    <row r="339" spans="1:15" s="198" customFormat="1" ht="30">
      <c r="A339" s="434">
        <v>8</v>
      </c>
      <c r="B339" s="435" t="s">
        <v>115</v>
      </c>
      <c r="C339" s="455">
        <v>1</v>
      </c>
      <c r="D339" s="455"/>
      <c r="E339" s="429"/>
      <c r="F339" s="434">
        <v>8</v>
      </c>
      <c r="G339" s="435" t="s">
        <v>115</v>
      </c>
      <c r="H339" s="440"/>
      <c r="I339" s="440">
        <v>1</v>
      </c>
      <c r="J339" s="429"/>
      <c r="O339" s="429"/>
    </row>
    <row r="340" spans="1:15" s="198" customFormat="1" ht="15">
      <c r="A340" s="434">
        <v>9</v>
      </c>
      <c r="B340" s="435" t="s">
        <v>118</v>
      </c>
      <c r="C340" s="455">
        <v>1</v>
      </c>
      <c r="D340" s="455"/>
      <c r="E340" s="429"/>
      <c r="F340" s="434">
        <v>9</v>
      </c>
      <c r="G340" s="435" t="s">
        <v>118</v>
      </c>
      <c r="H340" s="440"/>
      <c r="I340" s="440">
        <v>1</v>
      </c>
      <c r="J340" s="429"/>
      <c r="O340" s="429"/>
    </row>
    <row r="341" spans="1:15" s="198" customFormat="1" ht="15">
      <c r="A341" s="434">
        <v>10</v>
      </c>
      <c r="B341" s="435" t="s">
        <v>1488</v>
      </c>
      <c r="C341" s="455">
        <v>1</v>
      </c>
      <c r="D341" s="455"/>
      <c r="E341" s="429"/>
      <c r="F341" s="434">
        <v>10</v>
      </c>
      <c r="G341" s="435" t="s">
        <v>1488</v>
      </c>
      <c r="H341" s="440">
        <v>1</v>
      </c>
      <c r="I341" s="440"/>
      <c r="J341" s="429"/>
      <c r="O341" s="429"/>
    </row>
    <row r="342" spans="1:15" s="198" customFormat="1" ht="15">
      <c r="A342" s="434">
        <v>11</v>
      </c>
      <c r="B342" s="435" t="s">
        <v>114</v>
      </c>
      <c r="C342" s="455"/>
      <c r="D342" s="455">
        <v>1</v>
      </c>
      <c r="E342" s="429"/>
      <c r="F342" s="434">
        <v>11</v>
      </c>
      <c r="G342" s="435" t="s">
        <v>114</v>
      </c>
      <c r="H342" s="440">
        <v>1</v>
      </c>
      <c r="I342" s="440"/>
      <c r="J342" s="429"/>
      <c r="O342" s="429"/>
    </row>
    <row r="343" spans="1:15" s="198" customFormat="1" ht="15">
      <c r="A343" s="434">
        <v>12</v>
      </c>
      <c r="B343" s="435" t="s">
        <v>116</v>
      </c>
      <c r="C343" s="455">
        <v>1</v>
      </c>
      <c r="D343" s="455"/>
      <c r="E343" s="429"/>
      <c r="F343" s="434">
        <v>12</v>
      </c>
      <c r="G343" s="435" t="s">
        <v>116</v>
      </c>
      <c r="H343" s="440">
        <v>1</v>
      </c>
      <c r="I343" s="440"/>
      <c r="J343" s="429"/>
      <c r="O343" s="429"/>
    </row>
    <row r="344" spans="1:15" s="198" customFormat="1" ht="15">
      <c r="A344" s="434">
        <v>13</v>
      </c>
      <c r="B344" s="435" t="s">
        <v>117</v>
      </c>
      <c r="C344" s="455">
        <v>1</v>
      </c>
      <c r="D344" s="455"/>
      <c r="E344" s="429"/>
      <c r="F344" s="434">
        <v>13</v>
      </c>
      <c r="G344" s="435" t="s">
        <v>117</v>
      </c>
      <c r="H344" s="440">
        <v>1</v>
      </c>
      <c r="I344" s="440"/>
      <c r="J344" s="429"/>
      <c r="O344" s="429"/>
    </row>
    <row r="345" spans="1:15" s="198" customFormat="1" ht="15">
      <c r="A345" s="434">
        <v>14</v>
      </c>
      <c r="B345" s="435" t="s">
        <v>119</v>
      </c>
      <c r="C345" s="455">
        <v>1</v>
      </c>
      <c r="D345" s="455"/>
      <c r="E345" s="429"/>
      <c r="F345" s="434">
        <v>14</v>
      </c>
      <c r="G345" s="435" t="s">
        <v>119</v>
      </c>
      <c r="H345" s="440">
        <v>1</v>
      </c>
      <c r="I345" s="440"/>
      <c r="J345" s="429"/>
      <c r="O345" s="429"/>
    </row>
    <row r="346" spans="1:15" s="198" customFormat="1" ht="15">
      <c r="A346" s="434">
        <v>15</v>
      </c>
      <c r="B346" s="435" t="s">
        <v>122</v>
      </c>
      <c r="C346" s="455">
        <v>1</v>
      </c>
      <c r="D346" s="455"/>
      <c r="E346" s="429"/>
      <c r="F346" s="434">
        <v>15</v>
      </c>
      <c r="G346" s="435" t="s">
        <v>122</v>
      </c>
      <c r="H346" s="440">
        <v>1</v>
      </c>
      <c r="I346" s="440"/>
      <c r="J346" s="429"/>
      <c r="O346" s="429"/>
    </row>
    <row r="347" spans="1:15" s="198" customFormat="1" ht="15">
      <c r="A347" s="434">
        <v>16</v>
      </c>
      <c r="B347" s="435" t="s">
        <v>125</v>
      </c>
      <c r="C347" s="455"/>
      <c r="D347" s="455">
        <v>1</v>
      </c>
      <c r="E347" s="429"/>
      <c r="F347" s="434">
        <v>16</v>
      </c>
      <c r="G347" s="435" t="s">
        <v>125</v>
      </c>
      <c r="H347" s="440"/>
      <c r="I347" s="440">
        <v>1</v>
      </c>
      <c r="J347" s="429"/>
      <c r="O347" s="429"/>
    </row>
    <row r="348" spans="1:15" s="198" customFormat="1" ht="15">
      <c r="A348" s="434">
        <v>17</v>
      </c>
      <c r="B348" s="435" t="s">
        <v>123</v>
      </c>
      <c r="C348" s="455">
        <v>1</v>
      </c>
      <c r="D348" s="455"/>
      <c r="E348" s="429"/>
      <c r="F348" s="434">
        <v>17</v>
      </c>
      <c r="G348" s="435" t="s">
        <v>123</v>
      </c>
      <c r="H348" s="440"/>
      <c r="I348" s="440">
        <v>1</v>
      </c>
      <c r="J348" s="429"/>
      <c r="O348" s="429"/>
    </row>
    <row r="349" spans="1:15" s="198" customFormat="1" ht="15">
      <c r="A349" s="434">
        <v>18</v>
      </c>
      <c r="B349" s="435" t="s">
        <v>124</v>
      </c>
      <c r="C349" s="455">
        <v>1</v>
      </c>
      <c r="D349" s="455"/>
      <c r="E349" s="429"/>
      <c r="F349" s="434">
        <v>18</v>
      </c>
      <c r="G349" s="435" t="s">
        <v>124</v>
      </c>
      <c r="H349" s="440">
        <v>1</v>
      </c>
      <c r="I349" s="440"/>
      <c r="J349" s="429"/>
      <c r="O349" s="429"/>
    </row>
    <row r="350" spans="1:15" s="198" customFormat="1" ht="15">
      <c r="A350" s="434">
        <v>19</v>
      </c>
      <c r="B350" s="435" t="s">
        <v>126</v>
      </c>
      <c r="C350" s="455">
        <v>1</v>
      </c>
      <c r="D350" s="455"/>
      <c r="E350" s="429"/>
      <c r="F350" s="434">
        <v>19</v>
      </c>
      <c r="G350" s="435" t="s">
        <v>126</v>
      </c>
      <c r="H350" s="440">
        <v>1</v>
      </c>
      <c r="I350" s="440"/>
      <c r="J350" s="429"/>
      <c r="O350" s="429"/>
    </row>
    <row r="351" spans="1:15" s="198" customFormat="1" ht="15">
      <c r="B351" s="437" t="s">
        <v>253</v>
      </c>
      <c r="C351" s="1509">
        <f>SUM(C332:C350)</f>
        <v>16</v>
      </c>
      <c r="D351" s="1510"/>
      <c r="E351" s="429"/>
      <c r="G351" s="437" t="s">
        <v>253</v>
      </c>
      <c r="H351" s="1509">
        <f>SUM(H332:H350)</f>
        <v>13</v>
      </c>
      <c r="I351" s="1510"/>
      <c r="J351" s="429"/>
      <c r="O351" s="429"/>
    </row>
    <row r="352" spans="1:15" s="198" customFormat="1" ht="15">
      <c r="B352" s="437" t="s">
        <v>254</v>
      </c>
      <c r="C352" s="1509">
        <f>SUM(D332:D350)</f>
        <v>3</v>
      </c>
      <c r="D352" s="1510"/>
      <c r="E352" s="429"/>
      <c r="G352" s="437" t="s">
        <v>254</v>
      </c>
      <c r="H352" s="1509">
        <f>SUM(I332:I350)</f>
        <v>6</v>
      </c>
      <c r="I352" s="1510"/>
      <c r="J352" s="429"/>
      <c r="O352" s="429"/>
    </row>
    <row r="353" spans="1:15" s="198" customFormat="1" ht="15">
      <c r="B353" s="438" t="s">
        <v>127</v>
      </c>
      <c r="C353" s="439">
        <f>C351</f>
        <v>16</v>
      </c>
      <c r="D353" s="439" t="s">
        <v>1489</v>
      </c>
      <c r="E353" s="429"/>
      <c r="G353" s="438" t="s">
        <v>127</v>
      </c>
      <c r="H353" s="439">
        <f>H351</f>
        <v>13</v>
      </c>
      <c r="I353" s="439" t="s">
        <v>1489</v>
      </c>
      <c r="J353" s="429"/>
      <c r="O353" s="429"/>
    </row>
    <row r="354" spans="1:15" s="198" customFormat="1" ht="14" thickBot="1">
      <c r="E354" s="429"/>
      <c r="J354" s="429"/>
      <c r="O354" s="429"/>
    </row>
    <row r="355" spans="1:15" s="198" customFormat="1" ht="14">
      <c r="B355" s="1523" t="s">
        <v>1490</v>
      </c>
      <c r="C355" s="1524"/>
      <c r="D355" s="1525"/>
      <c r="E355" s="429"/>
      <c r="G355" s="1523" t="s">
        <v>1490</v>
      </c>
      <c r="H355" s="1524"/>
      <c r="I355" s="1525"/>
      <c r="J355" s="429"/>
      <c r="O355" s="429"/>
    </row>
    <row r="356" spans="1:15" s="198" customFormat="1" ht="14">
      <c r="B356" s="1526" t="s">
        <v>1491</v>
      </c>
      <c r="C356" s="1512"/>
      <c r="D356" s="1527"/>
      <c r="E356" s="429"/>
      <c r="G356" s="1526" t="s">
        <v>1491</v>
      </c>
      <c r="H356" s="1512"/>
      <c r="I356" s="1527"/>
      <c r="J356" s="429"/>
      <c r="O356" s="429"/>
    </row>
    <row r="357" spans="1:15" s="198" customFormat="1" ht="15" thickBot="1">
      <c r="B357" s="1531" t="s">
        <v>1492</v>
      </c>
      <c r="C357" s="1532"/>
      <c r="D357" s="1533"/>
      <c r="E357" s="429"/>
      <c r="G357" s="1531" t="s">
        <v>1492</v>
      </c>
      <c r="H357" s="1532"/>
      <c r="I357" s="1533"/>
      <c r="J357" s="429"/>
      <c r="O357" s="429"/>
    </row>
    <row r="358" spans="1:15" s="198" customFormat="1">
      <c r="E358" s="429"/>
      <c r="J358" s="429"/>
      <c r="O358" s="429"/>
    </row>
    <row r="359" spans="1:15" s="198" customFormat="1">
      <c r="E359" s="429"/>
      <c r="J359" s="429"/>
      <c r="O359" s="429"/>
    </row>
    <row r="360" spans="1:15" s="198" customFormat="1" ht="15" thickBot="1">
      <c r="A360" s="430" t="s">
        <v>228</v>
      </c>
      <c r="B360" s="1511" t="s">
        <v>1497</v>
      </c>
      <c r="C360" s="1512"/>
      <c r="D360" s="1510"/>
      <c r="E360" s="429"/>
      <c r="F360" s="430" t="s">
        <v>228</v>
      </c>
      <c r="G360" s="1511" t="s">
        <v>1497</v>
      </c>
      <c r="H360" s="1512"/>
      <c r="I360" s="1510"/>
      <c r="J360" s="429"/>
      <c r="O360" s="429"/>
    </row>
    <row r="361" spans="1:15" s="198" customFormat="1" ht="19" thickBot="1">
      <c r="A361" s="1513" t="s">
        <v>227</v>
      </c>
      <c r="B361" s="1514"/>
      <c r="C361" s="1514"/>
      <c r="D361" s="1515"/>
      <c r="E361" s="429"/>
      <c r="F361" s="1513" t="s">
        <v>227</v>
      </c>
      <c r="G361" s="1514"/>
      <c r="H361" s="1514"/>
      <c r="I361" s="1515"/>
      <c r="J361" s="429"/>
      <c r="O361" s="429"/>
    </row>
    <row r="362" spans="1:15" s="198" customFormat="1" ht="18">
      <c r="A362" s="431"/>
      <c r="B362" s="431"/>
      <c r="C362" s="431"/>
      <c r="D362" s="431"/>
      <c r="E362" s="429"/>
      <c r="F362" s="431"/>
      <c r="G362" s="431"/>
      <c r="H362" s="431"/>
      <c r="I362" s="431"/>
      <c r="J362" s="429"/>
      <c r="O362" s="429"/>
    </row>
    <row r="363" spans="1:15" s="198" customFormat="1" ht="36" customHeight="1">
      <c r="A363" s="639" t="s">
        <v>2215</v>
      </c>
      <c r="B363" s="1538" t="s">
        <v>2213</v>
      </c>
      <c r="C363" s="1512"/>
      <c r="D363" s="1510"/>
      <c r="E363" s="429"/>
      <c r="F363" s="639" t="s">
        <v>2214</v>
      </c>
      <c r="G363" s="1516" t="s">
        <v>2216</v>
      </c>
      <c r="H363" s="1512"/>
      <c r="I363" s="1510"/>
      <c r="J363" s="429"/>
      <c r="O363" s="429"/>
    </row>
    <row r="364" spans="1:15" s="198" customFormat="1" ht="14">
      <c r="A364" s="1519"/>
      <c r="B364" s="1520"/>
      <c r="C364" s="1520"/>
      <c r="D364" s="1520"/>
      <c r="E364" s="429"/>
      <c r="F364" s="1519"/>
      <c r="G364" s="1520"/>
      <c r="H364" s="1520"/>
      <c r="I364" s="1520"/>
      <c r="J364" s="429"/>
      <c r="O364" s="429"/>
    </row>
    <row r="365" spans="1:15" s="198" customFormat="1" ht="14">
      <c r="A365" s="1521" t="s">
        <v>249</v>
      </c>
      <c r="B365" s="1512"/>
      <c r="C365" s="1512"/>
      <c r="D365" s="1510"/>
      <c r="E365" s="429"/>
      <c r="F365" s="1521" t="s">
        <v>249</v>
      </c>
      <c r="G365" s="1512"/>
      <c r="H365" s="1512"/>
      <c r="I365" s="1510"/>
      <c r="J365" s="429"/>
      <c r="O365" s="429"/>
    </row>
    <row r="366" spans="1:15" s="198" customFormat="1" ht="14">
      <c r="A366" s="432" t="s">
        <v>102</v>
      </c>
      <c r="B366" s="433" t="s">
        <v>103</v>
      </c>
      <c r="C366" s="433" t="s">
        <v>104</v>
      </c>
      <c r="D366" s="433" t="s">
        <v>105</v>
      </c>
      <c r="E366" s="429"/>
      <c r="F366" s="432" t="s">
        <v>102</v>
      </c>
      <c r="G366" s="433" t="s">
        <v>103</v>
      </c>
      <c r="H366" s="433" t="s">
        <v>104</v>
      </c>
      <c r="I366" s="433" t="s">
        <v>105</v>
      </c>
      <c r="J366" s="429"/>
      <c r="O366" s="429"/>
    </row>
    <row r="367" spans="1:15" s="198" customFormat="1" ht="15">
      <c r="A367" s="434">
        <v>1</v>
      </c>
      <c r="B367" s="435" t="s">
        <v>106</v>
      </c>
      <c r="C367" s="436">
        <v>1</v>
      </c>
      <c r="D367" s="436"/>
      <c r="E367" s="429"/>
      <c r="F367" s="434">
        <v>1</v>
      </c>
      <c r="G367" s="435" t="s">
        <v>106</v>
      </c>
      <c r="H367" s="440">
        <v>1</v>
      </c>
      <c r="I367" s="440"/>
      <c r="J367" s="429"/>
      <c r="O367" s="429"/>
    </row>
    <row r="368" spans="1:15" s="198" customFormat="1" ht="15">
      <c r="A368" s="434">
        <v>2</v>
      </c>
      <c r="B368" s="435" t="s">
        <v>107</v>
      </c>
      <c r="C368" s="436">
        <v>1</v>
      </c>
      <c r="D368" s="436"/>
      <c r="E368" s="429"/>
      <c r="F368" s="434">
        <v>2</v>
      </c>
      <c r="G368" s="435" t="s">
        <v>107</v>
      </c>
      <c r="H368" s="440"/>
      <c r="I368" s="440">
        <v>1</v>
      </c>
      <c r="J368" s="429"/>
      <c r="O368" s="429"/>
    </row>
    <row r="369" spans="1:15" s="198" customFormat="1" ht="15">
      <c r="A369" s="434">
        <v>3</v>
      </c>
      <c r="B369" s="435" t="s">
        <v>109</v>
      </c>
      <c r="C369" s="436"/>
      <c r="D369" s="436">
        <v>1</v>
      </c>
      <c r="E369" s="429"/>
      <c r="F369" s="434">
        <v>3</v>
      </c>
      <c r="G369" s="435" t="s">
        <v>109</v>
      </c>
      <c r="H369" s="440">
        <v>1</v>
      </c>
      <c r="I369" s="440"/>
      <c r="J369" s="429"/>
      <c r="O369" s="429"/>
    </row>
    <row r="370" spans="1:15" s="198" customFormat="1" ht="15">
      <c r="A370" s="434">
        <v>4</v>
      </c>
      <c r="B370" s="435" t="s">
        <v>108</v>
      </c>
      <c r="C370" s="436"/>
      <c r="D370" s="436">
        <v>1</v>
      </c>
      <c r="E370" s="429"/>
      <c r="F370" s="434">
        <v>4</v>
      </c>
      <c r="G370" s="435" t="s">
        <v>108</v>
      </c>
      <c r="H370" s="440"/>
      <c r="I370" s="440">
        <v>1</v>
      </c>
      <c r="J370" s="429"/>
      <c r="O370" s="429"/>
    </row>
    <row r="371" spans="1:15" s="198" customFormat="1" ht="15">
      <c r="A371" s="434">
        <v>5</v>
      </c>
      <c r="B371" s="435" t="s">
        <v>110</v>
      </c>
      <c r="C371" s="436">
        <v>1</v>
      </c>
      <c r="D371" s="436"/>
      <c r="E371" s="429"/>
      <c r="F371" s="434">
        <v>5</v>
      </c>
      <c r="G371" s="435" t="s">
        <v>110</v>
      </c>
      <c r="H371" s="440">
        <v>1</v>
      </c>
      <c r="I371" s="440"/>
      <c r="J371" s="429"/>
      <c r="O371" s="429"/>
    </row>
    <row r="372" spans="1:15" s="198" customFormat="1" ht="15">
      <c r="A372" s="434">
        <v>6</v>
      </c>
      <c r="B372" s="435" t="s">
        <v>111</v>
      </c>
      <c r="C372" s="436">
        <v>1</v>
      </c>
      <c r="D372" s="436"/>
      <c r="E372" s="429"/>
      <c r="F372" s="434">
        <v>6</v>
      </c>
      <c r="G372" s="435" t="s">
        <v>111</v>
      </c>
      <c r="H372" s="440">
        <v>1</v>
      </c>
      <c r="I372" s="440"/>
      <c r="J372" s="429"/>
      <c r="O372" s="429"/>
    </row>
    <row r="373" spans="1:15" s="198" customFormat="1" ht="15">
      <c r="A373" s="434">
        <v>7</v>
      </c>
      <c r="B373" s="435" t="s">
        <v>112</v>
      </c>
      <c r="C373" s="436">
        <v>1</v>
      </c>
      <c r="D373" s="436"/>
      <c r="E373" s="429"/>
      <c r="F373" s="434">
        <v>7</v>
      </c>
      <c r="G373" s="435" t="s">
        <v>112</v>
      </c>
      <c r="H373" s="440">
        <v>1</v>
      </c>
      <c r="I373" s="440"/>
      <c r="J373" s="429"/>
      <c r="O373" s="429"/>
    </row>
    <row r="374" spans="1:15" s="198" customFormat="1" ht="30">
      <c r="A374" s="434">
        <v>8</v>
      </c>
      <c r="B374" s="435" t="s">
        <v>115</v>
      </c>
      <c r="C374" s="436"/>
      <c r="D374" s="436">
        <v>1</v>
      </c>
      <c r="E374" s="429"/>
      <c r="F374" s="434">
        <v>8</v>
      </c>
      <c r="G374" s="435" t="s">
        <v>115</v>
      </c>
      <c r="H374" s="440"/>
      <c r="I374" s="440">
        <v>1</v>
      </c>
      <c r="J374" s="429"/>
      <c r="O374" s="429"/>
    </row>
    <row r="375" spans="1:15" s="198" customFormat="1" ht="15">
      <c r="A375" s="434">
        <v>9</v>
      </c>
      <c r="B375" s="435" t="s">
        <v>118</v>
      </c>
      <c r="C375" s="436">
        <v>1</v>
      </c>
      <c r="D375" s="436"/>
      <c r="E375" s="429"/>
      <c r="F375" s="434">
        <v>9</v>
      </c>
      <c r="G375" s="435" t="s">
        <v>118</v>
      </c>
      <c r="H375" s="440"/>
      <c r="I375" s="440">
        <v>1</v>
      </c>
      <c r="J375" s="429"/>
      <c r="O375" s="429"/>
    </row>
    <row r="376" spans="1:15" s="198" customFormat="1" ht="15">
      <c r="A376" s="434">
        <v>10</v>
      </c>
      <c r="B376" s="435" t="s">
        <v>1488</v>
      </c>
      <c r="C376" s="436">
        <v>1</v>
      </c>
      <c r="D376" s="436"/>
      <c r="E376" s="429"/>
      <c r="F376" s="434">
        <v>10</v>
      </c>
      <c r="G376" s="435" t="s">
        <v>1488</v>
      </c>
      <c r="H376" s="440">
        <v>1</v>
      </c>
      <c r="I376" s="440"/>
      <c r="J376" s="429"/>
      <c r="O376" s="429"/>
    </row>
    <row r="377" spans="1:15" s="198" customFormat="1" ht="15">
      <c r="A377" s="434">
        <v>11</v>
      </c>
      <c r="B377" s="435" t="s">
        <v>114</v>
      </c>
      <c r="C377" s="436">
        <v>1</v>
      </c>
      <c r="D377" s="436"/>
      <c r="E377" s="429"/>
      <c r="F377" s="434">
        <v>11</v>
      </c>
      <c r="G377" s="435" t="s">
        <v>114</v>
      </c>
      <c r="H377" s="440">
        <v>1</v>
      </c>
      <c r="I377" s="440"/>
      <c r="J377" s="429"/>
      <c r="O377" s="429"/>
    </row>
    <row r="378" spans="1:15" s="198" customFormat="1" ht="15">
      <c r="A378" s="434">
        <v>12</v>
      </c>
      <c r="B378" s="435" t="s">
        <v>116</v>
      </c>
      <c r="C378" s="436">
        <v>1</v>
      </c>
      <c r="D378" s="436"/>
      <c r="E378" s="429"/>
      <c r="F378" s="434">
        <v>12</v>
      </c>
      <c r="G378" s="435" t="s">
        <v>116</v>
      </c>
      <c r="H378" s="440">
        <v>1</v>
      </c>
      <c r="I378" s="440"/>
      <c r="J378" s="429"/>
      <c r="O378" s="429"/>
    </row>
    <row r="379" spans="1:15" s="198" customFormat="1" ht="15">
      <c r="A379" s="434">
        <v>13</v>
      </c>
      <c r="B379" s="435" t="s">
        <v>117</v>
      </c>
      <c r="C379" s="436">
        <v>1</v>
      </c>
      <c r="D379" s="436"/>
      <c r="E379" s="429"/>
      <c r="F379" s="434">
        <v>13</v>
      </c>
      <c r="G379" s="435" t="s">
        <v>117</v>
      </c>
      <c r="H379" s="440">
        <v>1</v>
      </c>
      <c r="I379" s="440"/>
      <c r="J379" s="429"/>
      <c r="O379" s="429"/>
    </row>
    <row r="380" spans="1:15" s="198" customFormat="1" ht="15">
      <c r="A380" s="434">
        <v>14</v>
      </c>
      <c r="B380" s="435" t="s">
        <v>119</v>
      </c>
      <c r="C380" s="436">
        <v>1</v>
      </c>
      <c r="D380" s="436"/>
      <c r="E380" s="429"/>
      <c r="F380" s="434">
        <v>14</v>
      </c>
      <c r="G380" s="435" t="s">
        <v>119</v>
      </c>
      <c r="H380" s="440">
        <v>1</v>
      </c>
      <c r="I380" s="440"/>
      <c r="J380" s="429"/>
      <c r="O380" s="429"/>
    </row>
    <row r="381" spans="1:15" s="198" customFormat="1" ht="15">
      <c r="A381" s="434">
        <v>15</v>
      </c>
      <c r="B381" s="435" t="s">
        <v>122</v>
      </c>
      <c r="C381" s="436">
        <v>1</v>
      </c>
      <c r="D381" s="436"/>
      <c r="E381" s="429"/>
      <c r="F381" s="434">
        <v>15</v>
      </c>
      <c r="G381" s="435" t="s">
        <v>122</v>
      </c>
      <c r="H381" s="440">
        <v>1</v>
      </c>
      <c r="I381" s="440"/>
      <c r="J381" s="429"/>
      <c r="O381" s="429"/>
    </row>
    <row r="382" spans="1:15" s="198" customFormat="1" ht="15">
      <c r="A382" s="434">
        <v>16</v>
      </c>
      <c r="B382" s="435" t="s">
        <v>125</v>
      </c>
      <c r="C382" s="436"/>
      <c r="D382" s="436">
        <v>1</v>
      </c>
      <c r="E382" s="429"/>
      <c r="F382" s="434">
        <v>16</v>
      </c>
      <c r="G382" s="435" t="s">
        <v>125</v>
      </c>
      <c r="H382" s="440"/>
      <c r="I382" s="440">
        <v>1</v>
      </c>
      <c r="J382" s="429"/>
      <c r="O382" s="429"/>
    </row>
    <row r="383" spans="1:15" s="198" customFormat="1" ht="15">
      <c r="A383" s="434">
        <v>17</v>
      </c>
      <c r="B383" s="435" t="s">
        <v>123</v>
      </c>
      <c r="C383" s="436"/>
      <c r="D383" s="436">
        <v>1</v>
      </c>
      <c r="E383" s="429"/>
      <c r="F383" s="434">
        <v>17</v>
      </c>
      <c r="G383" s="435" t="s">
        <v>123</v>
      </c>
      <c r="H383" s="440"/>
      <c r="I383" s="440">
        <v>1</v>
      </c>
      <c r="J383" s="429"/>
      <c r="O383" s="429"/>
    </row>
    <row r="384" spans="1:15" s="198" customFormat="1" ht="15">
      <c r="A384" s="434">
        <v>18</v>
      </c>
      <c r="B384" s="435" t="s">
        <v>124</v>
      </c>
      <c r="C384" s="436"/>
      <c r="D384" s="436">
        <v>1</v>
      </c>
      <c r="E384" s="429"/>
      <c r="F384" s="434">
        <v>18</v>
      </c>
      <c r="G384" s="435" t="s">
        <v>124</v>
      </c>
      <c r="H384" s="440">
        <v>1</v>
      </c>
      <c r="I384" s="440"/>
      <c r="J384" s="429"/>
      <c r="O384" s="429"/>
    </row>
    <row r="385" spans="1:15" s="198" customFormat="1" ht="15">
      <c r="A385" s="434">
        <v>19</v>
      </c>
      <c r="B385" s="435" t="s">
        <v>126</v>
      </c>
      <c r="C385" s="436"/>
      <c r="D385" s="436">
        <v>1</v>
      </c>
      <c r="E385" s="429"/>
      <c r="F385" s="434">
        <v>19</v>
      </c>
      <c r="G385" s="435" t="s">
        <v>126</v>
      </c>
      <c r="H385" s="440">
        <v>1</v>
      </c>
      <c r="I385" s="440"/>
      <c r="J385" s="429"/>
      <c r="O385" s="429"/>
    </row>
    <row r="386" spans="1:15" s="198" customFormat="1" ht="15">
      <c r="B386" s="437" t="s">
        <v>253</v>
      </c>
      <c r="C386" s="1509">
        <f>SUM(C367:C385)</f>
        <v>12</v>
      </c>
      <c r="D386" s="1510"/>
      <c r="E386" s="429"/>
      <c r="G386" s="437" t="s">
        <v>253</v>
      </c>
      <c r="H386" s="1509">
        <f>SUM(H367:H385)</f>
        <v>13</v>
      </c>
      <c r="I386" s="1510"/>
      <c r="J386" s="429"/>
      <c r="O386" s="429"/>
    </row>
    <row r="387" spans="1:15" s="198" customFormat="1" ht="15">
      <c r="B387" s="437" t="s">
        <v>254</v>
      </c>
      <c r="C387" s="1509">
        <f>SUM(D367:D385)</f>
        <v>7</v>
      </c>
      <c r="D387" s="1510"/>
      <c r="E387" s="429"/>
      <c r="G387" s="437" t="s">
        <v>254</v>
      </c>
      <c r="H387" s="1509">
        <f>SUM(I367:I385)</f>
        <v>6</v>
      </c>
      <c r="I387" s="1510"/>
      <c r="J387" s="429"/>
      <c r="O387" s="429"/>
    </row>
    <row r="388" spans="1:15" s="198" customFormat="1" ht="15">
      <c r="B388" s="438" t="s">
        <v>127</v>
      </c>
      <c r="C388" s="439">
        <f>C386</f>
        <v>12</v>
      </c>
      <c r="D388" s="439" t="s">
        <v>1489</v>
      </c>
      <c r="E388" s="429"/>
      <c r="G388" s="438" t="s">
        <v>127</v>
      </c>
      <c r="H388" s="439">
        <f>H386</f>
        <v>13</v>
      </c>
      <c r="I388" s="439" t="s">
        <v>1489</v>
      </c>
      <c r="J388" s="429"/>
      <c r="O388" s="429"/>
    </row>
    <row r="389" spans="1:15" s="198" customFormat="1" ht="14" thickBot="1">
      <c r="E389" s="429"/>
      <c r="J389" s="429"/>
      <c r="O389" s="429"/>
    </row>
    <row r="390" spans="1:15" s="198" customFormat="1" ht="14">
      <c r="B390" s="1523" t="s">
        <v>1490</v>
      </c>
      <c r="C390" s="1524"/>
      <c r="D390" s="1525"/>
      <c r="E390" s="429"/>
      <c r="G390" s="1523" t="s">
        <v>1490</v>
      </c>
      <c r="H390" s="1524"/>
      <c r="I390" s="1525"/>
      <c r="J390" s="429"/>
      <c r="O390" s="429"/>
    </row>
    <row r="391" spans="1:15" s="198" customFormat="1" ht="14">
      <c r="B391" s="1526" t="s">
        <v>1491</v>
      </c>
      <c r="C391" s="1512"/>
      <c r="D391" s="1527"/>
      <c r="E391" s="429"/>
      <c r="G391" s="1526" t="s">
        <v>1491</v>
      </c>
      <c r="H391" s="1512"/>
      <c r="I391" s="1527"/>
      <c r="J391" s="429"/>
      <c r="O391" s="429"/>
    </row>
    <row r="392" spans="1:15" s="198" customFormat="1" ht="15" thickBot="1">
      <c r="B392" s="1531" t="s">
        <v>1492</v>
      </c>
      <c r="C392" s="1532"/>
      <c r="D392" s="1533"/>
      <c r="E392" s="429"/>
      <c r="G392" s="1531" t="s">
        <v>1492</v>
      </c>
      <c r="H392" s="1532"/>
      <c r="I392" s="1533"/>
      <c r="J392" s="429"/>
      <c r="O392" s="429"/>
    </row>
    <row r="393" spans="1:15" s="198" customFormat="1">
      <c r="E393" s="429"/>
      <c r="J393" s="429"/>
      <c r="O393" s="429"/>
    </row>
    <row r="394" spans="1:15" s="198" customFormat="1">
      <c r="E394" s="429"/>
      <c r="J394" s="429"/>
      <c r="O394" s="429"/>
    </row>
    <row r="395" spans="1:15" s="198" customFormat="1" ht="15" thickBot="1">
      <c r="A395" s="430" t="s">
        <v>228</v>
      </c>
      <c r="B395" s="1511" t="s">
        <v>160</v>
      </c>
      <c r="C395" s="1512"/>
      <c r="D395" s="1510"/>
      <c r="E395" s="429"/>
      <c r="F395" s="430" t="s">
        <v>228</v>
      </c>
      <c r="G395" s="1511" t="s">
        <v>160</v>
      </c>
      <c r="H395" s="1512"/>
      <c r="I395" s="1510"/>
      <c r="J395" s="429"/>
      <c r="O395" s="429"/>
    </row>
    <row r="396" spans="1:15" s="198" customFormat="1" ht="19" thickBot="1">
      <c r="A396" s="1513" t="s">
        <v>227</v>
      </c>
      <c r="B396" s="1514"/>
      <c r="C396" s="1514"/>
      <c r="D396" s="1515"/>
      <c r="E396" s="429"/>
      <c r="F396" s="1513" t="s">
        <v>227</v>
      </c>
      <c r="G396" s="1514"/>
      <c r="H396" s="1514"/>
      <c r="I396" s="1515"/>
      <c r="J396" s="429"/>
      <c r="O396" s="429"/>
    </row>
    <row r="397" spans="1:15" s="198" customFormat="1" ht="18">
      <c r="A397" s="431"/>
      <c r="B397" s="431"/>
      <c r="C397" s="431"/>
      <c r="D397" s="431"/>
      <c r="E397" s="429"/>
      <c r="F397" s="431"/>
      <c r="G397" s="431"/>
      <c r="H397" s="431"/>
      <c r="I397" s="431"/>
      <c r="J397" s="429"/>
      <c r="O397" s="429"/>
    </row>
    <row r="398" spans="1:15" s="198" customFormat="1" ht="30" customHeight="1">
      <c r="A398" s="639" t="s">
        <v>2210</v>
      </c>
      <c r="B398" s="1516" t="s">
        <v>2209</v>
      </c>
      <c r="C398" s="1512"/>
      <c r="D398" s="1510"/>
      <c r="E398" s="429"/>
      <c r="F398" s="639" t="s">
        <v>2211</v>
      </c>
      <c r="G398" s="1516" t="s">
        <v>2212</v>
      </c>
      <c r="H398" s="1512"/>
      <c r="I398" s="1510"/>
      <c r="J398" s="429"/>
      <c r="O398" s="429"/>
    </row>
    <row r="399" spans="1:15" s="198" customFormat="1" ht="14">
      <c r="A399" s="1519"/>
      <c r="B399" s="1520"/>
      <c r="C399" s="1520"/>
      <c r="D399" s="1520"/>
      <c r="E399" s="429"/>
      <c r="F399" s="1519"/>
      <c r="G399" s="1520"/>
      <c r="H399" s="1520"/>
      <c r="I399" s="1520"/>
      <c r="J399" s="429"/>
      <c r="O399" s="429"/>
    </row>
    <row r="400" spans="1:15" s="198" customFormat="1" ht="14">
      <c r="A400" s="1521" t="s">
        <v>249</v>
      </c>
      <c r="B400" s="1512"/>
      <c r="C400" s="1512"/>
      <c r="D400" s="1510"/>
      <c r="E400" s="429"/>
      <c r="F400" s="1521" t="s">
        <v>249</v>
      </c>
      <c r="G400" s="1512"/>
      <c r="H400" s="1512"/>
      <c r="I400" s="1510"/>
      <c r="J400" s="429"/>
      <c r="O400" s="429"/>
    </row>
    <row r="401" spans="1:15" s="198" customFormat="1" ht="14">
      <c r="A401" s="432" t="s">
        <v>102</v>
      </c>
      <c r="B401" s="433" t="s">
        <v>103</v>
      </c>
      <c r="C401" s="433" t="s">
        <v>104</v>
      </c>
      <c r="D401" s="433" t="s">
        <v>105</v>
      </c>
      <c r="E401" s="429"/>
      <c r="F401" s="432" t="s">
        <v>102</v>
      </c>
      <c r="G401" s="433" t="s">
        <v>103</v>
      </c>
      <c r="H401" s="433" t="s">
        <v>104</v>
      </c>
      <c r="I401" s="433" t="s">
        <v>105</v>
      </c>
      <c r="J401" s="429"/>
      <c r="O401" s="429"/>
    </row>
    <row r="402" spans="1:15" s="198" customFormat="1" ht="15">
      <c r="A402" s="434">
        <v>1</v>
      </c>
      <c r="B402" s="435" t="s">
        <v>106</v>
      </c>
      <c r="C402" s="436">
        <v>1</v>
      </c>
      <c r="D402" s="436"/>
      <c r="E402" s="429"/>
      <c r="F402" s="434">
        <v>1</v>
      </c>
      <c r="G402" s="435" t="s">
        <v>106</v>
      </c>
      <c r="H402" s="440">
        <v>1</v>
      </c>
      <c r="I402" s="440"/>
      <c r="J402" s="429"/>
      <c r="O402" s="429"/>
    </row>
    <row r="403" spans="1:15" s="198" customFormat="1" ht="15">
      <c r="A403" s="434">
        <v>2</v>
      </c>
      <c r="B403" s="435" t="s">
        <v>107</v>
      </c>
      <c r="C403" s="436">
        <v>1</v>
      </c>
      <c r="D403" s="436"/>
      <c r="E403" s="429"/>
      <c r="F403" s="434">
        <v>2</v>
      </c>
      <c r="G403" s="435" t="s">
        <v>107</v>
      </c>
      <c r="H403" s="440"/>
      <c r="I403" s="440">
        <v>1</v>
      </c>
      <c r="J403" s="429"/>
      <c r="O403" s="429"/>
    </row>
    <row r="404" spans="1:15" s="198" customFormat="1" ht="15">
      <c r="A404" s="434">
        <v>3</v>
      </c>
      <c r="B404" s="435" t="s">
        <v>109</v>
      </c>
      <c r="C404" s="436">
        <v>1</v>
      </c>
      <c r="D404" s="436"/>
      <c r="E404" s="429"/>
      <c r="F404" s="434">
        <v>3</v>
      </c>
      <c r="G404" s="435" t="s">
        <v>109</v>
      </c>
      <c r="H404" s="440">
        <v>1</v>
      </c>
      <c r="I404" s="440"/>
      <c r="J404" s="429"/>
      <c r="O404" s="429"/>
    </row>
    <row r="405" spans="1:15" s="198" customFormat="1" ht="15">
      <c r="A405" s="434">
        <v>4</v>
      </c>
      <c r="B405" s="435" t="s">
        <v>108</v>
      </c>
      <c r="C405" s="436">
        <v>1</v>
      </c>
      <c r="D405" s="436"/>
      <c r="E405" s="429"/>
      <c r="F405" s="434">
        <v>4</v>
      </c>
      <c r="G405" s="435" t="s">
        <v>108</v>
      </c>
      <c r="H405" s="440"/>
      <c r="I405" s="440">
        <v>1</v>
      </c>
      <c r="J405" s="429"/>
      <c r="O405" s="429"/>
    </row>
    <row r="406" spans="1:15" s="198" customFormat="1" ht="15">
      <c r="A406" s="434">
        <v>5</v>
      </c>
      <c r="B406" s="435" t="s">
        <v>110</v>
      </c>
      <c r="C406" s="436">
        <v>1</v>
      </c>
      <c r="D406" s="436"/>
      <c r="E406" s="429"/>
      <c r="F406" s="434">
        <v>5</v>
      </c>
      <c r="G406" s="435" t="s">
        <v>110</v>
      </c>
      <c r="H406" s="440">
        <v>1</v>
      </c>
      <c r="I406" s="440"/>
      <c r="J406" s="429"/>
      <c r="O406" s="429"/>
    </row>
    <row r="407" spans="1:15" s="198" customFormat="1" ht="15">
      <c r="A407" s="434">
        <v>6</v>
      </c>
      <c r="B407" s="435" t="s">
        <v>111</v>
      </c>
      <c r="C407" s="436">
        <v>1</v>
      </c>
      <c r="D407" s="436"/>
      <c r="E407" s="429"/>
      <c r="F407" s="434">
        <v>6</v>
      </c>
      <c r="G407" s="435" t="s">
        <v>111</v>
      </c>
      <c r="H407" s="440">
        <v>1</v>
      </c>
      <c r="I407" s="440"/>
      <c r="J407" s="429"/>
      <c r="O407" s="429"/>
    </row>
    <row r="408" spans="1:15" s="198" customFormat="1" ht="15">
      <c r="A408" s="434">
        <v>7</v>
      </c>
      <c r="B408" s="435" t="s">
        <v>112</v>
      </c>
      <c r="C408" s="436">
        <v>1</v>
      </c>
      <c r="D408" s="436"/>
      <c r="E408" s="429"/>
      <c r="F408" s="434">
        <v>7</v>
      </c>
      <c r="G408" s="435" t="s">
        <v>112</v>
      </c>
      <c r="H408" s="440">
        <v>1</v>
      </c>
      <c r="I408" s="440"/>
      <c r="J408" s="429"/>
      <c r="O408" s="429"/>
    </row>
    <row r="409" spans="1:15" s="198" customFormat="1" ht="30">
      <c r="A409" s="434">
        <v>8</v>
      </c>
      <c r="B409" s="435" t="s">
        <v>115</v>
      </c>
      <c r="C409" s="436">
        <v>1</v>
      </c>
      <c r="D409" s="436"/>
      <c r="E409" s="429"/>
      <c r="F409" s="434">
        <v>8</v>
      </c>
      <c r="G409" s="435" t="s">
        <v>115</v>
      </c>
      <c r="H409" s="440"/>
      <c r="I409" s="440">
        <v>1</v>
      </c>
      <c r="J409" s="429"/>
      <c r="O409" s="429"/>
    </row>
    <row r="410" spans="1:15" s="198" customFormat="1" ht="15">
      <c r="A410" s="434">
        <v>9</v>
      </c>
      <c r="B410" s="435" t="s">
        <v>118</v>
      </c>
      <c r="C410" s="436">
        <v>1</v>
      </c>
      <c r="D410" s="436"/>
      <c r="E410" s="429"/>
      <c r="F410" s="434">
        <v>9</v>
      </c>
      <c r="G410" s="435" t="s">
        <v>118</v>
      </c>
      <c r="H410" s="440"/>
      <c r="I410" s="440">
        <v>1</v>
      </c>
      <c r="J410" s="429"/>
      <c r="O410" s="429"/>
    </row>
    <row r="411" spans="1:15" s="198" customFormat="1" ht="15">
      <c r="A411" s="434">
        <v>10</v>
      </c>
      <c r="B411" s="435" t="s">
        <v>1488</v>
      </c>
      <c r="C411" s="436">
        <v>1</v>
      </c>
      <c r="D411" s="436"/>
      <c r="E411" s="429"/>
      <c r="F411" s="434">
        <v>10</v>
      </c>
      <c r="G411" s="435" t="s">
        <v>1488</v>
      </c>
      <c r="H411" s="440">
        <v>1</v>
      </c>
      <c r="I411" s="440"/>
      <c r="J411" s="429"/>
      <c r="O411" s="429"/>
    </row>
    <row r="412" spans="1:15" s="198" customFormat="1" ht="15">
      <c r="A412" s="434">
        <v>11</v>
      </c>
      <c r="B412" s="435" t="s">
        <v>114</v>
      </c>
      <c r="C412" s="436">
        <v>1</v>
      </c>
      <c r="D412" s="436"/>
      <c r="E412" s="429"/>
      <c r="F412" s="434">
        <v>11</v>
      </c>
      <c r="G412" s="435" t="s">
        <v>114</v>
      </c>
      <c r="H412" s="440">
        <v>1</v>
      </c>
      <c r="I412" s="440"/>
      <c r="J412" s="429"/>
      <c r="O412" s="429"/>
    </row>
    <row r="413" spans="1:15" s="198" customFormat="1" ht="15">
      <c r="A413" s="434">
        <v>12</v>
      </c>
      <c r="B413" s="435" t="s">
        <v>116</v>
      </c>
      <c r="C413" s="436">
        <v>1</v>
      </c>
      <c r="D413" s="436"/>
      <c r="E413" s="429"/>
      <c r="F413" s="434">
        <v>12</v>
      </c>
      <c r="G413" s="435" t="s">
        <v>116</v>
      </c>
      <c r="H413" s="440">
        <v>1</v>
      </c>
      <c r="I413" s="440"/>
      <c r="J413" s="429"/>
      <c r="O413" s="429"/>
    </row>
    <row r="414" spans="1:15" s="198" customFormat="1" ht="15">
      <c r="A414" s="434">
        <v>13</v>
      </c>
      <c r="B414" s="435" t="s">
        <v>117</v>
      </c>
      <c r="C414" s="436">
        <v>1</v>
      </c>
      <c r="D414" s="436"/>
      <c r="E414" s="429"/>
      <c r="F414" s="434">
        <v>13</v>
      </c>
      <c r="G414" s="435" t="s">
        <v>117</v>
      </c>
      <c r="H414" s="440">
        <v>1</v>
      </c>
      <c r="I414" s="440"/>
      <c r="J414" s="429"/>
      <c r="O414" s="429"/>
    </row>
    <row r="415" spans="1:15" s="198" customFormat="1" ht="15">
      <c r="A415" s="434">
        <v>14</v>
      </c>
      <c r="B415" s="435" t="s">
        <v>119</v>
      </c>
      <c r="C415" s="436">
        <v>1</v>
      </c>
      <c r="D415" s="436"/>
      <c r="E415" s="429"/>
      <c r="F415" s="434">
        <v>14</v>
      </c>
      <c r="G415" s="435" t="s">
        <v>119</v>
      </c>
      <c r="H415" s="440">
        <v>1</v>
      </c>
      <c r="I415" s="440"/>
      <c r="J415" s="429"/>
      <c r="O415" s="429"/>
    </row>
    <row r="416" spans="1:15" s="198" customFormat="1" ht="15">
      <c r="A416" s="434">
        <v>15</v>
      </c>
      <c r="B416" s="435" t="s">
        <v>122</v>
      </c>
      <c r="C416" s="436">
        <v>1</v>
      </c>
      <c r="D416" s="436"/>
      <c r="E416" s="429"/>
      <c r="F416" s="434">
        <v>15</v>
      </c>
      <c r="G416" s="435" t="s">
        <v>122</v>
      </c>
      <c r="H416" s="440">
        <v>1</v>
      </c>
      <c r="I416" s="440"/>
      <c r="J416" s="429"/>
      <c r="O416" s="429"/>
    </row>
    <row r="417" spans="1:15" s="198" customFormat="1" ht="15">
      <c r="A417" s="434">
        <v>16</v>
      </c>
      <c r="B417" s="435" t="s">
        <v>125</v>
      </c>
      <c r="C417" s="436"/>
      <c r="D417" s="436">
        <v>1</v>
      </c>
      <c r="E417" s="429"/>
      <c r="F417" s="434">
        <v>16</v>
      </c>
      <c r="G417" s="435" t="s">
        <v>125</v>
      </c>
      <c r="H417" s="440"/>
      <c r="I417" s="440">
        <v>1</v>
      </c>
      <c r="J417" s="429"/>
      <c r="O417" s="429"/>
    </row>
    <row r="418" spans="1:15" s="198" customFormat="1" ht="15">
      <c r="A418" s="434">
        <v>17</v>
      </c>
      <c r="B418" s="435" t="s">
        <v>123</v>
      </c>
      <c r="C418" s="436">
        <v>1</v>
      </c>
      <c r="D418" s="436"/>
      <c r="E418" s="429"/>
      <c r="F418" s="434">
        <v>17</v>
      </c>
      <c r="G418" s="435" t="s">
        <v>123</v>
      </c>
      <c r="H418" s="440"/>
      <c r="I418" s="440">
        <v>1</v>
      </c>
      <c r="J418" s="429"/>
      <c r="O418" s="429"/>
    </row>
    <row r="419" spans="1:15" s="198" customFormat="1" ht="15">
      <c r="A419" s="434">
        <v>18</v>
      </c>
      <c r="B419" s="435" t="s">
        <v>124</v>
      </c>
      <c r="C419" s="436">
        <v>1</v>
      </c>
      <c r="D419" s="436"/>
      <c r="E419" s="429"/>
      <c r="F419" s="434">
        <v>18</v>
      </c>
      <c r="G419" s="435" t="s">
        <v>124</v>
      </c>
      <c r="H419" s="440">
        <v>1</v>
      </c>
      <c r="I419" s="440"/>
      <c r="J419" s="429"/>
      <c r="O419" s="429"/>
    </row>
    <row r="420" spans="1:15" s="198" customFormat="1" ht="15">
      <c r="A420" s="434">
        <v>19</v>
      </c>
      <c r="B420" s="435" t="s">
        <v>126</v>
      </c>
      <c r="C420" s="436"/>
      <c r="D420" s="436">
        <v>1</v>
      </c>
      <c r="E420" s="429"/>
      <c r="F420" s="434">
        <v>19</v>
      </c>
      <c r="G420" s="435" t="s">
        <v>126</v>
      </c>
      <c r="H420" s="440">
        <v>1</v>
      </c>
      <c r="I420" s="440"/>
      <c r="J420" s="429"/>
      <c r="O420" s="429"/>
    </row>
    <row r="421" spans="1:15" s="198" customFormat="1" ht="15">
      <c r="B421" s="437" t="s">
        <v>253</v>
      </c>
      <c r="C421" s="1509">
        <f>SUM(C402:C420)</f>
        <v>17</v>
      </c>
      <c r="D421" s="1510"/>
      <c r="E421" s="429"/>
      <c r="G421" s="437" t="s">
        <v>253</v>
      </c>
      <c r="H421" s="1509">
        <f>SUM(H402:H420)</f>
        <v>13</v>
      </c>
      <c r="I421" s="1510"/>
      <c r="J421" s="429"/>
      <c r="O421" s="429"/>
    </row>
    <row r="422" spans="1:15" s="198" customFormat="1" ht="15">
      <c r="B422" s="437" t="s">
        <v>254</v>
      </c>
      <c r="C422" s="1509">
        <f>SUM(D402:D420)</f>
        <v>2</v>
      </c>
      <c r="D422" s="1510"/>
      <c r="E422" s="429"/>
      <c r="G422" s="437" t="s">
        <v>254</v>
      </c>
      <c r="H422" s="1509">
        <f>SUM(I402:I420)</f>
        <v>6</v>
      </c>
      <c r="I422" s="1510"/>
      <c r="J422" s="429"/>
      <c r="O422" s="429"/>
    </row>
    <row r="423" spans="1:15" s="198" customFormat="1" ht="15">
      <c r="B423" s="438" t="s">
        <v>127</v>
      </c>
      <c r="C423" s="439">
        <f>C421</f>
        <v>17</v>
      </c>
      <c r="D423" s="439" t="s">
        <v>1489</v>
      </c>
      <c r="E423" s="429"/>
      <c r="G423" s="438" t="s">
        <v>127</v>
      </c>
      <c r="H423" s="439">
        <f>H421</f>
        <v>13</v>
      </c>
      <c r="I423" s="439" t="s">
        <v>1489</v>
      </c>
      <c r="J423" s="429"/>
      <c r="O423" s="429"/>
    </row>
    <row r="424" spans="1:15" s="198" customFormat="1" ht="14" thickBot="1">
      <c r="E424" s="429"/>
      <c r="J424" s="429"/>
      <c r="O424" s="429"/>
    </row>
    <row r="425" spans="1:15" s="198" customFormat="1" ht="14">
      <c r="B425" s="1523" t="s">
        <v>1490</v>
      </c>
      <c r="C425" s="1524"/>
      <c r="D425" s="1525"/>
      <c r="E425" s="429"/>
      <c r="G425" s="1523" t="s">
        <v>1490</v>
      </c>
      <c r="H425" s="1524"/>
      <c r="I425" s="1525"/>
      <c r="J425" s="429"/>
      <c r="O425" s="429"/>
    </row>
    <row r="426" spans="1:15" s="198" customFormat="1" ht="14">
      <c r="B426" s="1526" t="s">
        <v>1491</v>
      </c>
      <c r="C426" s="1512"/>
      <c r="D426" s="1527"/>
      <c r="E426" s="429"/>
      <c r="G426" s="1526" t="s">
        <v>1491</v>
      </c>
      <c r="H426" s="1512"/>
      <c r="I426" s="1527"/>
      <c r="J426" s="429"/>
      <c r="O426" s="429"/>
    </row>
    <row r="427" spans="1:15" s="198" customFormat="1" ht="15" thickBot="1">
      <c r="B427" s="1531" t="s">
        <v>1492</v>
      </c>
      <c r="C427" s="1532"/>
      <c r="D427" s="1533"/>
      <c r="E427" s="429"/>
      <c r="G427" s="1531" t="s">
        <v>1492</v>
      </c>
      <c r="H427" s="1532"/>
      <c r="I427" s="1533"/>
      <c r="J427" s="429"/>
      <c r="O427" s="429"/>
    </row>
    <row r="428" spans="1:15" s="198" customFormat="1">
      <c r="E428" s="429"/>
      <c r="J428" s="429"/>
      <c r="O428" s="429"/>
    </row>
    <row r="429" spans="1:15" s="198" customFormat="1">
      <c r="E429" s="429"/>
      <c r="J429" s="429"/>
      <c r="O429" s="429"/>
    </row>
    <row r="430" spans="1:15" s="198" customFormat="1" ht="15" thickBot="1">
      <c r="A430" s="430" t="s">
        <v>228</v>
      </c>
      <c r="B430" s="1511" t="s">
        <v>162</v>
      </c>
      <c r="C430" s="1512"/>
      <c r="D430" s="1510"/>
      <c r="E430" s="429"/>
      <c r="F430" s="430" t="s">
        <v>228</v>
      </c>
      <c r="G430" s="1511" t="s">
        <v>162</v>
      </c>
      <c r="H430" s="1512"/>
      <c r="I430" s="1510"/>
      <c r="J430" s="429"/>
      <c r="K430" s="430" t="s">
        <v>228</v>
      </c>
      <c r="L430" s="1511" t="s">
        <v>162</v>
      </c>
      <c r="M430" s="1512"/>
      <c r="N430" s="1510"/>
      <c r="O430" s="429"/>
    </row>
    <row r="431" spans="1:15" s="198" customFormat="1" ht="19" thickBot="1">
      <c r="A431" s="1513" t="s">
        <v>227</v>
      </c>
      <c r="B431" s="1514"/>
      <c r="C431" s="1514"/>
      <c r="D431" s="1515"/>
      <c r="E431" s="429"/>
      <c r="F431" s="1513" t="s">
        <v>227</v>
      </c>
      <c r="G431" s="1514"/>
      <c r="H431" s="1514"/>
      <c r="I431" s="1515"/>
      <c r="J431" s="429"/>
      <c r="K431" s="1513" t="s">
        <v>227</v>
      </c>
      <c r="L431" s="1514"/>
      <c r="M431" s="1514"/>
      <c r="N431" s="1515"/>
      <c r="O431" s="429"/>
    </row>
    <row r="432" spans="1:15" s="198" customFormat="1" ht="18">
      <c r="A432" s="431"/>
      <c r="B432" s="431"/>
      <c r="C432" s="431"/>
      <c r="D432" s="431"/>
      <c r="E432" s="429"/>
      <c r="F432" s="431"/>
      <c r="G432" s="431"/>
      <c r="H432" s="431"/>
      <c r="I432" s="431"/>
      <c r="J432" s="429"/>
      <c r="K432" s="431"/>
      <c r="L432" s="431"/>
      <c r="M432" s="431"/>
      <c r="N432" s="431"/>
      <c r="O432" s="429"/>
    </row>
    <row r="433" spans="1:15" s="198" customFormat="1" ht="26" customHeight="1">
      <c r="A433" s="639" t="s">
        <v>2206</v>
      </c>
      <c r="B433" s="1538" t="s">
        <v>1406</v>
      </c>
      <c r="C433" s="1512"/>
      <c r="D433" s="1510"/>
      <c r="E433" s="429"/>
      <c r="F433" s="639" t="s">
        <v>2207</v>
      </c>
      <c r="G433" s="1538" t="s">
        <v>1410</v>
      </c>
      <c r="H433" s="1512"/>
      <c r="I433" s="1510"/>
      <c r="J433" s="429"/>
      <c r="K433" s="639" t="s">
        <v>2208</v>
      </c>
      <c r="L433" s="1516" t="s">
        <v>1413</v>
      </c>
      <c r="M433" s="1512"/>
      <c r="N433" s="1510"/>
      <c r="O433" s="429"/>
    </row>
    <row r="434" spans="1:15" s="198" customFormat="1" ht="14">
      <c r="A434" s="1519"/>
      <c r="B434" s="1520"/>
      <c r="C434" s="1520"/>
      <c r="D434" s="1520"/>
      <c r="E434" s="429"/>
      <c r="F434" s="1519"/>
      <c r="G434" s="1520"/>
      <c r="H434" s="1520"/>
      <c r="I434" s="1520"/>
      <c r="J434" s="429"/>
      <c r="K434" s="1519"/>
      <c r="L434" s="1520"/>
      <c r="M434" s="1520"/>
      <c r="N434" s="1520"/>
      <c r="O434" s="429"/>
    </row>
    <row r="435" spans="1:15" s="198" customFormat="1" ht="14">
      <c r="A435" s="1521" t="s">
        <v>249</v>
      </c>
      <c r="B435" s="1512"/>
      <c r="C435" s="1512"/>
      <c r="D435" s="1510"/>
      <c r="E435" s="429"/>
      <c r="F435" s="1521" t="s">
        <v>249</v>
      </c>
      <c r="G435" s="1512"/>
      <c r="H435" s="1512"/>
      <c r="I435" s="1510"/>
      <c r="J435" s="429"/>
      <c r="K435" s="1521" t="s">
        <v>249</v>
      </c>
      <c r="L435" s="1512"/>
      <c r="M435" s="1512"/>
      <c r="N435" s="1510"/>
      <c r="O435" s="429"/>
    </row>
    <row r="436" spans="1:15" s="198" customFormat="1" ht="14">
      <c r="A436" s="432" t="s">
        <v>102</v>
      </c>
      <c r="B436" s="433" t="s">
        <v>103</v>
      </c>
      <c r="C436" s="433" t="s">
        <v>104</v>
      </c>
      <c r="D436" s="433" t="s">
        <v>105</v>
      </c>
      <c r="E436" s="429"/>
      <c r="F436" s="432" t="s">
        <v>102</v>
      </c>
      <c r="G436" s="433" t="s">
        <v>103</v>
      </c>
      <c r="H436" s="433" t="s">
        <v>104</v>
      </c>
      <c r="I436" s="433" t="s">
        <v>105</v>
      </c>
      <c r="J436" s="429"/>
      <c r="K436" s="432" t="s">
        <v>102</v>
      </c>
      <c r="L436" s="433" t="s">
        <v>103</v>
      </c>
      <c r="M436" s="433" t="s">
        <v>104</v>
      </c>
      <c r="N436" s="433" t="s">
        <v>105</v>
      </c>
      <c r="O436" s="429"/>
    </row>
    <row r="437" spans="1:15" s="198" customFormat="1" ht="15">
      <c r="A437" s="434">
        <v>1</v>
      </c>
      <c r="B437" s="435" t="s">
        <v>106</v>
      </c>
      <c r="C437" s="436">
        <v>1</v>
      </c>
      <c r="D437" s="436"/>
      <c r="E437" s="429"/>
      <c r="F437" s="434">
        <v>1</v>
      </c>
      <c r="G437" s="435" t="s">
        <v>106</v>
      </c>
      <c r="H437" s="436">
        <v>1</v>
      </c>
      <c r="I437" s="436"/>
      <c r="J437" s="429"/>
      <c r="K437" s="434">
        <v>1</v>
      </c>
      <c r="L437" s="435" t="s">
        <v>106</v>
      </c>
      <c r="M437" s="450">
        <v>1</v>
      </c>
      <c r="N437" s="451"/>
      <c r="O437" s="429"/>
    </row>
    <row r="438" spans="1:15" s="198" customFormat="1" ht="15">
      <c r="A438" s="434">
        <v>2</v>
      </c>
      <c r="B438" s="435" t="s">
        <v>107</v>
      </c>
      <c r="C438" s="436"/>
      <c r="D438" s="436">
        <v>1</v>
      </c>
      <c r="E438" s="429"/>
      <c r="F438" s="434">
        <v>2</v>
      </c>
      <c r="G438" s="435" t="s">
        <v>107</v>
      </c>
      <c r="H438" s="436"/>
      <c r="I438" s="436">
        <v>1</v>
      </c>
      <c r="J438" s="429"/>
      <c r="K438" s="434">
        <v>2</v>
      </c>
      <c r="L438" s="435" t="s">
        <v>107</v>
      </c>
      <c r="M438" s="452"/>
      <c r="N438" s="440">
        <v>1</v>
      </c>
      <c r="O438" s="429"/>
    </row>
    <row r="439" spans="1:15" s="198" customFormat="1" ht="15">
      <c r="A439" s="434">
        <v>3</v>
      </c>
      <c r="B439" s="435" t="s">
        <v>109</v>
      </c>
      <c r="C439" s="436"/>
      <c r="D439" s="436">
        <v>1</v>
      </c>
      <c r="E439" s="429"/>
      <c r="F439" s="434">
        <v>3</v>
      </c>
      <c r="G439" s="435" t="s">
        <v>109</v>
      </c>
      <c r="H439" s="436"/>
      <c r="I439" s="436">
        <v>1</v>
      </c>
      <c r="J439" s="429"/>
      <c r="K439" s="434">
        <v>3</v>
      </c>
      <c r="L439" s="435" t="s">
        <v>109</v>
      </c>
      <c r="M439" s="452">
        <v>1</v>
      </c>
      <c r="N439" s="440"/>
      <c r="O439" s="429"/>
    </row>
    <row r="440" spans="1:15" s="198" customFormat="1" ht="15">
      <c r="A440" s="434">
        <v>4</v>
      </c>
      <c r="B440" s="435" t="s">
        <v>108</v>
      </c>
      <c r="C440" s="436"/>
      <c r="D440" s="436">
        <v>1</v>
      </c>
      <c r="E440" s="429"/>
      <c r="F440" s="434">
        <v>4</v>
      </c>
      <c r="G440" s="435" t="s">
        <v>108</v>
      </c>
      <c r="H440" s="436"/>
      <c r="I440" s="436">
        <v>1</v>
      </c>
      <c r="J440" s="429"/>
      <c r="K440" s="434">
        <v>4</v>
      </c>
      <c r="L440" s="435" t="s">
        <v>108</v>
      </c>
      <c r="M440" s="452"/>
      <c r="N440" s="440">
        <v>1</v>
      </c>
      <c r="O440" s="429"/>
    </row>
    <row r="441" spans="1:15" s="198" customFormat="1" ht="15">
      <c r="A441" s="434">
        <v>5</v>
      </c>
      <c r="B441" s="435" t="s">
        <v>110</v>
      </c>
      <c r="C441" s="436">
        <v>1</v>
      </c>
      <c r="D441" s="436"/>
      <c r="E441" s="429"/>
      <c r="F441" s="434">
        <v>5</v>
      </c>
      <c r="G441" s="435" t="s">
        <v>110</v>
      </c>
      <c r="H441" s="436">
        <v>1</v>
      </c>
      <c r="I441" s="436"/>
      <c r="J441" s="429"/>
      <c r="K441" s="434">
        <v>5</v>
      </c>
      <c r="L441" s="435" t="s">
        <v>110</v>
      </c>
      <c r="M441" s="452">
        <v>1</v>
      </c>
      <c r="N441" s="440"/>
      <c r="O441" s="429"/>
    </row>
    <row r="442" spans="1:15" s="198" customFormat="1" ht="15">
      <c r="A442" s="434">
        <v>6</v>
      </c>
      <c r="B442" s="435" t="s">
        <v>111</v>
      </c>
      <c r="C442" s="436">
        <v>1</v>
      </c>
      <c r="D442" s="436"/>
      <c r="E442" s="429"/>
      <c r="F442" s="434">
        <v>6</v>
      </c>
      <c r="G442" s="435" t="s">
        <v>111</v>
      </c>
      <c r="H442" s="436"/>
      <c r="I442" s="436">
        <v>1</v>
      </c>
      <c r="J442" s="429"/>
      <c r="K442" s="434">
        <v>6</v>
      </c>
      <c r="L442" s="435" t="s">
        <v>111</v>
      </c>
      <c r="M442" s="452">
        <v>1</v>
      </c>
      <c r="N442" s="440"/>
      <c r="O442" s="429"/>
    </row>
    <row r="443" spans="1:15" s="198" customFormat="1" ht="15">
      <c r="A443" s="434">
        <v>7</v>
      </c>
      <c r="B443" s="435" t="s">
        <v>112</v>
      </c>
      <c r="C443" s="436"/>
      <c r="D443" s="436">
        <v>1</v>
      </c>
      <c r="E443" s="429"/>
      <c r="F443" s="434">
        <v>7</v>
      </c>
      <c r="G443" s="435" t="s">
        <v>112</v>
      </c>
      <c r="H443" s="436"/>
      <c r="I443" s="436">
        <v>1</v>
      </c>
      <c r="J443" s="429"/>
      <c r="K443" s="434">
        <v>7</v>
      </c>
      <c r="L443" s="435" t="s">
        <v>112</v>
      </c>
      <c r="M443" s="452">
        <v>1</v>
      </c>
      <c r="N443" s="440"/>
      <c r="O443" s="429"/>
    </row>
    <row r="444" spans="1:15" s="198" customFormat="1" ht="30">
      <c r="A444" s="434">
        <v>8</v>
      </c>
      <c r="B444" s="435" t="s">
        <v>115</v>
      </c>
      <c r="C444" s="436"/>
      <c r="D444" s="436">
        <v>1</v>
      </c>
      <c r="E444" s="429"/>
      <c r="F444" s="434">
        <v>8</v>
      </c>
      <c r="G444" s="435" t="s">
        <v>115</v>
      </c>
      <c r="H444" s="436"/>
      <c r="I444" s="436">
        <v>1</v>
      </c>
      <c r="J444" s="429"/>
      <c r="K444" s="434">
        <v>8</v>
      </c>
      <c r="L444" s="435" t="s">
        <v>115</v>
      </c>
      <c r="M444" s="452"/>
      <c r="N444" s="440">
        <v>1</v>
      </c>
      <c r="O444" s="429"/>
    </row>
    <row r="445" spans="1:15" s="198" customFormat="1" ht="15">
      <c r="A445" s="434">
        <v>9</v>
      </c>
      <c r="B445" s="435" t="s">
        <v>118</v>
      </c>
      <c r="C445" s="436"/>
      <c r="D445" s="436">
        <v>1</v>
      </c>
      <c r="E445" s="429"/>
      <c r="F445" s="434">
        <v>9</v>
      </c>
      <c r="G445" s="435" t="s">
        <v>118</v>
      </c>
      <c r="H445" s="436"/>
      <c r="I445" s="436">
        <v>1</v>
      </c>
      <c r="J445" s="429"/>
      <c r="K445" s="434">
        <v>9</v>
      </c>
      <c r="L445" s="435" t="s">
        <v>118</v>
      </c>
      <c r="M445" s="452"/>
      <c r="N445" s="440">
        <v>1</v>
      </c>
      <c r="O445" s="429"/>
    </row>
    <row r="446" spans="1:15" s="198" customFormat="1" ht="15">
      <c r="A446" s="434">
        <v>10</v>
      </c>
      <c r="B446" s="435" t="s">
        <v>1488</v>
      </c>
      <c r="C446" s="436">
        <v>1</v>
      </c>
      <c r="D446" s="436"/>
      <c r="E446" s="429"/>
      <c r="F446" s="434">
        <v>10</v>
      </c>
      <c r="G446" s="435" t="s">
        <v>1488</v>
      </c>
      <c r="H446" s="436">
        <v>1</v>
      </c>
      <c r="I446" s="436"/>
      <c r="J446" s="429"/>
      <c r="K446" s="434">
        <v>10</v>
      </c>
      <c r="L446" s="435" t="s">
        <v>1488</v>
      </c>
      <c r="M446" s="452">
        <v>1</v>
      </c>
      <c r="N446" s="440"/>
      <c r="O446" s="429"/>
    </row>
    <row r="447" spans="1:15" s="198" customFormat="1" ht="15">
      <c r="A447" s="434">
        <v>11</v>
      </c>
      <c r="B447" s="435" t="s">
        <v>114</v>
      </c>
      <c r="C447" s="436">
        <v>1</v>
      </c>
      <c r="D447" s="436"/>
      <c r="E447" s="429"/>
      <c r="F447" s="434">
        <v>11</v>
      </c>
      <c r="G447" s="435" t="s">
        <v>114</v>
      </c>
      <c r="H447" s="436">
        <v>1</v>
      </c>
      <c r="I447" s="436"/>
      <c r="J447" s="429"/>
      <c r="K447" s="434">
        <v>11</v>
      </c>
      <c r="L447" s="435" t="s">
        <v>114</v>
      </c>
      <c r="M447" s="452">
        <v>1</v>
      </c>
      <c r="N447" s="440"/>
      <c r="O447" s="429"/>
    </row>
    <row r="448" spans="1:15" s="198" customFormat="1" ht="15">
      <c r="A448" s="434">
        <v>12</v>
      </c>
      <c r="B448" s="435" t="s">
        <v>116</v>
      </c>
      <c r="C448" s="436">
        <v>1</v>
      </c>
      <c r="D448" s="436"/>
      <c r="E448" s="429"/>
      <c r="F448" s="434">
        <v>12</v>
      </c>
      <c r="G448" s="435" t="s">
        <v>116</v>
      </c>
      <c r="H448" s="436">
        <v>1</v>
      </c>
      <c r="I448" s="436"/>
      <c r="J448" s="429"/>
      <c r="K448" s="434">
        <v>12</v>
      </c>
      <c r="L448" s="435" t="s">
        <v>116</v>
      </c>
      <c r="M448" s="452">
        <v>1</v>
      </c>
      <c r="N448" s="440"/>
      <c r="O448" s="429"/>
    </row>
    <row r="449" spans="1:15" s="198" customFormat="1" ht="15">
      <c r="A449" s="434">
        <v>13</v>
      </c>
      <c r="B449" s="435" t="s">
        <v>117</v>
      </c>
      <c r="C449" s="436">
        <v>1</v>
      </c>
      <c r="D449" s="436"/>
      <c r="E449" s="429"/>
      <c r="F449" s="434">
        <v>13</v>
      </c>
      <c r="G449" s="435" t="s">
        <v>117</v>
      </c>
      <c r="H449" s="436">
        <v>1</v>
      </c>
      <c r="I449" s="436"/>
      <c r="J449" s="429"/>
      <c r="K449" s="434">
        <v>13</v>
      </c>
      <c r="L449" s="435" t="s">
        <v>117</v>
      </c>
      <c r="M449" s="452">
        <v>1</v>
      </c>
      <c r="N449" s="440"/>
      <c r="O449" s="429"/>
    </row>
    <row r="450" spans="1:15" s="198" customFormat="1" ht="15">
      <c r="A450" s="434">
        <v>14</v>
      </c>
      <c r="B450" s="435" t="s">
        <v>119</v>
      </c>
      <c r="C450" s="436">
        <v>1</v>
      </c>
      <c r="D450" s="436"/>
      <c r="E450" s="429"/>
      <c r="F450" s="434">
        <v>14</v>
      </c>
      <c r="G450" s="435" t="s">
        <v>119</v>
      </c>
      <c r="H450" s="436">
        <v>1</v>
      </c>
      <c r="I450" s="436"/>
      <c r="J450" s="429"/>
      <c r="K450" s="434">
        <v>14</v>
      </c>
      <c r="L450" s="435" t="s">
        <v>119</v>
      </c>
      <c r="M450" s="452">
        <v>1</v>
      </c>
      <c r="N450" s="440"/>
      <c r="O450" s="429"/>
    </row>
    <row r="451" spans="1:15" s="198" customFormat="1" ht="15">
      <c r="A451" s="434">
        <v>15</v>
      </c>
      <c r="B451" s="435" t="s">
        <v>122</v>
      </c>
      <c r="C451" s="436"/>
      <c r="D451" s="436">
        <v>1</v>
      </c>
      <c r="E451" s="429"/>
      <c r="F451" s="434">
        <v>15</v>
      </c>
      <c r="G451" s="435" t="s">
        <v>122</v>
      </c>
      <c r="H451" s="436"/>
      <c r="I451" s="436">
        <v>1</v>
      </c>
      <c r="J451" s="429"/>
      <c r="K451" s="434">
        <v>15</v>
      </c>
      <c r="L451" s="435" t="s">
        <v>122</v>
      </c>
      <c r="M451" s="452">
        <v>1</v>
      </c>
      <c r="N451" s="440"/>
      <c r="O451" s="429"/>
    </row>
    <row r="452" spans="1:15" s="198" customFormat="1" ht="15">
      <c r="A452" s="434">
        <v>16</v>
      </c>
      <c r="B452" s="435" t="s">
        <v>125</v>
      </c>
      <c r="C452" s="436"/>
      <c r="D452" s="436">
        <v>1</v>
      </c>
      <c r="E452" s="429"/>
      <c r="F452" s="434">
        <v>16</v>
      </c>
      <c r="G452" s="435" t="s">
        <v>125</v>
      </c>
      <c r="H452" s="436"/>
      <c r="I452" s="436">
        <v>1</v>
      </c>
      <c r="J452" s="429"/>
      <c r="K452" s="434">
        <v>16</v>
      </c>
      <c r="L452" s="435" t="s">
        <v>125</v>
      </c>
      <c r="M452" s="452"/>
      <c r="N452" s="440">
        <v>1</v>
      </c>
      <c r="O452" s="429"/>
    </row>
    <row r="453" spans="1:15" s="198" customFormat="1" ht="15">
      <c r="A453" s="434">
        <v>17</v>
      </c>
      <c r="B453" s="435" t="s">
        <v>123</v>
      </c>
      <c r="C453" s="436"/>
      <c r="D453" s="436">
        <v>1</v>
      </c>
      <c r="E453" s="429"/>
      <c r="F453" s="434">
        <v>17</v>
      </c>
      <c r="G453" s="435" t="s">
        <v>123</v>
      </c>
      <c r="H453" s="436"/>
      <c r="I453" s="436">
        <v>1</v>
      </c>
      <c r="J453" s="429"/>
      <c r="K453" s="434">
        <v>17</v>
      </c>
      <c r="L453" s="435" t="s">
        <v>123</v>
      </c>
      <c r="M453" s="452"/>
      <c r="N453" s="440">
        <v>1</v>
      </c>
      <c r="O453" s="429"/>
    </row>
    <row r="454" spans="1:15" s="198" customFormat="1" ht="15">
      <c r="A454" s="434">
        <v>18</v>
      </c>
      <c r="B454" s="435" t="s">
        <v>124</v>
      </c>
      <c r="C454" s="436"/>
      <c r="D454" s="436">
        <v>1</v>
      </c>
      <c r="E454" s="429"/>
      <c r="F454" s="434">
        <v>18</v>
      </c>
      <c r="G454" s="435" t="s">
        <v>124</v>
      </c>
      <c r="H454" s="436"/>
      <c r="I454" s="436">
        <v>1</v>
      </c>
      <c r="J454" s="429"/>
      <c r="K454" s="434">
        <v>18</v>
      </c>
      <c r="L454" s="435" t="s">
        <v>124</v>
      </c>
      <c r="M454" s="452">
        <v>1</v>
      </c>
      <c r="N454" s="440"/>
      <c r="O454" s="429"/>
    </row>
    <row r="455" spans="1:15" s="198" customFormat="1" ht="15">
      <c r="A455" s="434">
        <v>19</v>
      </c>
      <c r="B455" s="435" t="s">
        <v>126</v>
      </c>
      <c r="C455" s="436"/>
      <c r="D455" s="436">
        <v>1</v>
      </c>
      <c r="E455" s="429"/>
      <c r="F455" s="434">
        <v>19</v>
      </c>
      <c r="G455" s="435" t="s">
        <v>126</v>
      </c>
      <c r="H455" s="436"/>
      <c r="I455" s="436">
        <v>1</v>
      </c>
      <c r="J455" s="429"/>
      <c r="K455" s="434">
        <v>19</v>
      </c>
      <c r="L455" s="435" t="s">
        <v>126</v>
      </c>
      <c r="M455" s="452">
        <v>1</v>
      </c>
      <c r="N455" s="440"/>
      <c r="O455" s="429"/>
    </row>
    <row r="456" spans="1:15" s="198" customFormat="1" ht="15">
      <c r="A456" s="429"/>
      <c r="B456" s="437" t="s">
        <v>253</v>
      </c>
      <c r="C456" s="1509">
        <f>SUM(C437:C455)</f>
        <v>8</v>
      </c>
      <c r="D456" s="1510"/>
      <c r="E456" s="429"/>
      <c r="F456" s="429"/>
      <c r="G456" s="437" t="s">
        <v>253</v>
      </c>
      <c r="H456" s="1509">
        <f>SUM(H437:H455)</f>
        <v>7</v>
      </c>
      <c r="I456" s="1510"/>
      <c r="J456" s="429"/>
      <c r="K456" s="429"/>
      <c r="L456" s="437" t="s">
        <v>253</v>
      </c>
      <c r="M456" s="1509">
        <f>SUM(M437:M455)</f>
        <v>13</v>
      </c>
      <c r="N456" s="1510"/>
      <c r="O456" s="429"/>
    </row>
    <row r="457" spans="1:15" s="198" customFormat="1" ht="15">
      <c r="A457" s="429"/>
      <c r="B457" s="437" t="s">
        <v>254</v>
      </c>
      <c r="C457" s="1509">
        <f>SUM(D437:D455)</f>
        <v>11</v>
      </c>
      <c r="D457" s="1510"/>
      <c r="E457" s="429"/>
      <c r="F457" s="429"/>
      <c r="G457" s="437" t="s">
        <v>254</v>
      </c>
      <c r="H457" s="1509">
        <f>SUM(I437:I455)</f>
        <v>12</v>
      </c>
      <c r="I457" s="1510"/>
      <c r="J457" s="429"/>
      <c r="K457" s="429"/>
      <c r="L457" s="437" t="s">
        <v>254</v>
      </c>
      <c r="M457" s="1509">
        <f>SUM(N437:N455)</f>
        <v>6</v>
      </c>
      <c r="N457" s="1510"/>
      <c r="O457" s="429"/>
    </row>
    <row r="458" spans="1:15" s="198" customFormat="1" ht="15">
      <c r="A458" s="429"/>
      <c r="B458" s="438" t="s">
        <v>127</v>
      </c>
      <c r="C458" s="439">
        <f>C456</f>
        <v>8</v>
      </c>
      <c r="D458" s="439" t="s">
        <v>1494</v>
      </c>
      <c r="E458" s="429"/>
      <c r="F458" s="429"/>
      <c r="G458" s="438" t="s">
        <v>127</v>
      </c>
      <c r="H458" s="439">
        <f>H456</f>
        <v>7</v>
      </c>
      <c r="I458" s="439" t="s">
        <v>1494</v>
      </c>
      <c r="J458" s="429"/>
      <c r="K458" s="429"/>
      <c r="L458" s="438" t="s">
        <v>127</v>
      </c>
      <c r="M458" s="439">
        <f>M456</f>
        <v>13</v>
      </c>
      <c r="N458" s="439" t="s">
        <v>1489</v>
      </c>
      <c r="O458" s="429"/>
    </row>
    <row r="459" spans="1:15" s="198" customFormat="1" ht="14" thickBot="1">
      <c r="A459" s="429"/>
      <c r="E459" s="429"/>
      <c r="F459" s="429"/>
      <c r="J459" s="429"/>
      <c r="K459" s="429"/>
      <c r="O459" s="429"/>
    </row>
    <row r="460" spans="1:15" s="198" customFormat="1" ht="14">
      <c r="A460" s="429"/>
      <c r="B460" s="1523" t="s">
        <v>1490</v>
      </c>
      <c r="C460" s="1524"/>
      <c r="D460" s="1525"/>
      <c r="E460" s="429"/>
      <c r="F460" s="429"/>
      <c r="G460" s="1523" t="s">
        <v>1490</v>
      </c>
      <c r="H460" s="1524"/>
      <c r="I460" s="1525"/>
      <c r="J460" s="429"/>
      <c r="K460" s="429"/>
      <c r="L460" s="1523" t="s">
        <v>1490</v>
      </c>
      <c r="M460" s="1524"/>
      <c r="N460" s="1525"/>
      <c r="O460" s="429"/>
    </row>
    <row r="461" spans="1:15" s="198" customFormat="1" ht="14">
      <c r="A461" s="429"/>
      <c r="B461" s="1526" t="s">
        <v>1491</v>
      </c>
      <c r="C461" s="1512"/>
      <c r="D461" s="1527"/>
      <c r="E461" s="429"/>
      <c r="F461" s="429"/>
      <c r="G461" s="1526" t="s">
        <v>1491</v>
      </c>
      <c r="H461" s="1512"/>
      <c r="I461" s="1527"/>
      <c r="J461" s="429"/>
      <c r="K461" s="429"/>
      <c r="L461" s="1526" t="s">
        <v>1491</v>
      </c>
      <c r="M461" s="1512"/>
      <c r="N461" s="1527"/>
      <c r="O461" s="429"/>
    </row>
    <row r="462" spans="1:15" s="198" customFormat="1" ht="15" thickBot="1">
      <c r="A462" s="429"/>
      <c r="B462" s="1531" t="s">
        <v>1492</v>
      </c>
      <c r="C462" s="1532"/>
      <c r="D462" s="1533"/>
      <c r="E462" s="429"/>
      <c r="F462" s="429"/>
      <c r="G462" s="1531" t="s">
        <v>1492</v>
      </c>
      <c r="H462" s="1532"/>
      <c r="I462" s="1533"/>
      <c r="J462" s="429"/>
      <c r="K462" s="429"/>
      <c r="L462" s="1531" t="s">
        <v>1492</v>
      </c>
      <c r="M462" s="1532"/>
      <c r="N462" s="1533"/>
      <c r="O462" s="429"/>
    </row>
    <row r="465" spans="1:9" ht="15" thickBot="1">
      <c r="A465" s="430" t="s">
        <v>228</v>
      </c>
      <c r="B465" s="1511" t="s">
        <v>165</v>
      </c>
      <c r="C465" s="1512"/>
      <c r="D465" s="1510"/>
      <c r="F465" s="430" t="s">
        <v>228</v>
      </c>
      <c r="G465" s="1511" t="s">
        <v>165</v>
      </c>
      <c r="H465" s="1512"/>
      <c r="I465" s="1510"/>
    </row>
    <row r="466" spans="1:9" ht="19" thickBot="1">
      <c r="A466" s="1513" t="s">
        <v>227</v>
      </c>
      <c r="B466" s="1514"/>
      <c r="C466" s="1514"/>
      <c r="D466" s="1515"/>
      <c r="F466" s="1513" t="s">
        <v>227</v>
      </c>
      <c r="G466" s="1514"/>
      <c r="H466" s="1514"/>
      <c r="I466" s="1515"/>
    </row>
    <row r="467" spans="1:9" ht="18">
      <c r="A467" s="431"/>
      <c r="B467" s="431"/>
      <c r="C467" s="431"/>
      <c r="D467" s="431"/>
      <c r="F467" s="431"/>
      <c r="G467" s="431"/>
      <c r="H467" s="431"/>
      <c r="I467" s="431"/>
    </row>
    <row r="468" spans="1:9" ht="32" customHeight="1">
      <c r="A468" s="639" t="s">
        <v>2205</v>
      </c>
      <c r="B468" s="1516" t="s">
        <v>2163</v>
      </c>
      <c r="C468" s="1517"/>
      <c r="D468" s="1518"/>
      <c r="F468" s="639" t="s">
        <v>2204</v>
      </c>
      <c r="G468" s="1516" t="s">
        <v>2164</v>
      </c>
      <c r="H468" s="1517"/>
      <c r="I468" s="1518"/>
    </row>
    <row r="469" spans="1:9" ht="14">
      <c r="A469" s="1519"/>
      <c r="B469" s="1520"/>
      <c r="C469" s="1520"/>
      <c r="D469" s="1520"/>
      <c r="F469" s="1519"/>
      <c r="G469" s="1520"/>
      <c r="H469" s="1520"/>
      <c r="I469" s="1520"/>
    </row>
    <row r="470" spans="1:9" ht="14">
      <c r="A470" s="1521" t="s">
        <v>249</v>
      </c>
      <c r="B470" s="1512"/>
      <c r="C470" s="1512"/>
      <c r="D470" s="1510"/>
      <c r="F470" s="1521" t="s">
        <v>249</v>
      </c>
      <c r="G470" s="1512"/>
      <c r="H470" s="1512"/>
      <c r="I470" s="1510"/>
    </row>
    <row r="471" spans="1:9" ht="14">
      <c r="A471" s="432" t="s">
        <v>102</v>
      </c>
      <c r="B471" s="433" t="s">
        <v>103</v>
      </c>
      <c r="C471" s="433" t="s">
        <v>104</v>
      </c>
      <c r="D471" s="433" t="s">
        <v>105</v>
      </c>
      <c r="F471" s="432" t="s">
        <v>102</v>
      </c>
      <c r="G471" s="433" t="s">
        <v>103</v>
      </c>
      <c r="H471" s="433" t="s">
        <v>104</v>
      </c>
      <c r="I471" s="433" t="s">
        <v>105</v>
      </c>
    </row>
    <row r="472" spans="1:9" ht="15">
      <c r="A472" s="434">
        <v>1</v>
      </c>
      <c r="B472" s="435" t="s">
        <v>106</v>
      </c>
      <c r="C472" s="628">
        <v>1</v>
      </c>
      <c r="D472" s="628"/>
      <c r="F472" s="434">
        <v>1</v>
      </c>
      <c r="G472" s="435" t="s">
        <v>106</v>
      </c>
      <c r="H472" s="434">
        <v>1</v>
      </c>
      <c r="I472" s="434"/>
    </row>
    <row r="473" spans="1:9" ht="15">
      <c r="A473" s="434">
        <v>2</v>
      </c>
      <c r="B473" s="435" t="s">
        <v>107</v>
      </c>
      <c r="C473" s="628">
        <v>1</v>
      </c>
      <c r="D473" s="628"/>
      <c r="F473" s="434">
        <v>2</v>
      </c>
      <c r="G473" s="435" t="s">
        <v>107</v>
      </c>
      <c r="H473" s="434"/>
      <c r="I473" s="434">
        <v>1</v>
      </c>
    </row>
    <row r="474" spans="1:9" ht="15">
      <c r="A474" s="434">
        <v>3</v>
      </c>
      <c r="B474" s="435" t="s">
        <v>109</v>
      </c>
      <c r="C474" s="628">
        <v>1</v>
      </c>
      <c r="D474" s="628"/>
      <c r="F474" s="434">
        <v>3</v>
      </c>
      <c r="G474" s="435" t="s">
        <v>109</v>
      </c>
      <c r="H474" s="434">
        <v>1</v>
      </c>
      <c r="I474" s="434"/>
    </row>
    <row r="475" spans="1:9" ht="15">
      <c r="A475" s="434">
        <v>4</v>
      </c>
      <c r="B475" s="435" t="s">
        <v>108</v>
      </c>
      <c r="C475" s="628">
        <v>1</v>
      </c>
      <c r="D475" s="628"/>
      <c r="F475" s="434">
        <v>4</v>
      </c>
      <c r="G475" s="435" t="s">
        <v>108</v>
      </c>
      <c r="H475" s="434"/>
      <c r="I475" s="434">
        <v>1</v>
      </c>
    </row>
    <row r="476" spans="1:9" ht="15">
      <c r="A476" s="434">
        <v>5</v>
      </c>
      <c r="B476" s="435" t="s">
        <v>110</v>
      </c>
      <c r="C476" s="628">
        <v>1</v>
      </c>
      <c r="D476" s="628"/>
      <c r="F476" s="434">
        <v>5</v>
      </c>
      <c r="G476" s="435" t="s">
        <v>110</v>
      </c>
      <c r="H476" s="434">
        <v>1</v>
      </c>
      <c r="I476" s="434"/>
    </row>
    <row r="477" spans="1:9" ht="15">
      <c r="A477" s="434">
        <v>6</v>
      </c>
      <c r="B477" s="435" t="s">
        <v>111</v>
      </c>
      <c r="C477" s="628"/>
      <c r="D477" s="628">
        <v>1</v>
      </c>
      <c r="F477" s="434">
        <v>6</v>
      </c>
      <c r="G477" s="435" t="s">
        <v>111</v>
      </c>
      <c r="H477" s="434">
        <v>1</v>
      </c>
      <c r="I477" s="434"/>
    </row>
    <row r="478" spans="1:9" ht="15">
      <c r="A478" s="434">
        <v>7</v>
      </c>
      <c r="B478" s="435" t="s">
        <v>112</v>
      </c>
      <c r="C478" s="628">
        <v>1</v>
      </c>
      <c r="D478" s="628"/>
      <c r="F478" s="434">
        <v>7</v>
      </c>
      <c r="G478" s="435" t="s">
        <v>112</v>
      </c>
      <c r="H478" s="434">
        <v>1</v>
      </c>
      <c r="I478" s="434"/>
    </row>
    <row r="479" spans="1:9" ht="30">
      <c r="A479" s="434">
        <v>8</v>
      </c>
      <c r="B479" s="435" t="s">
        <v>115</v>
      </c>
      <c r="C479" s="628">
        <v>1</v>
      </c>
      <c r="D479" s="628"/>
      <c r="F479" s="434">
        <v>8</v>
      </c>
      <c r="G479" s="435" t="s">
        <v>115</v>
      </c>
      <c r="H479" s="434"/>
      <c r="I479" s="434">
        <v>1</v>
      </c>
    </row>
    <row r="480" spans="1:9" ht="15">
      <c r="A480" s="434">
        <v>9</v>
      </c>
      <c r="B480" s="435" t="s">
        <v>118</v>
      </c>
      <c r="C480" s="628">
        <v>1</v>
      </c>
      <c r="D480" s="628"/>
      <c r="F480" s="434">
        <v>9</v>
      </c>
      <c r="G480" s="435" t="s">
        <v>118</v>
      </c>
      <c r="H480" s="434"/>
      <c r="I480" s="434">
        <v>1</v>
      </c>
    </row>
    <row r="481" spans="1:9" ht="15">
      <c r="A481" s="434">
        <v>10</v>
      </c>
      <c r="B481" s="435" t="s">
        <v>1488</v>
      </c>
      <c r="C481" s="628">
        <v>1</v>
      </c>
      <c r="D481" s="628"/>
      <c r="F481" s="434">
        <v>10</v>
      </c>
      <c r="G481" s="435" t="s">
        <v>1488</v>
      </c>
      <c r="H481" s="434">
        <v>1</v>
      </c>
      <c r="I481" s="434"/>
    </row>
    <row r="482" spans="1:9" ht="15">
      <c r="A482" s="434">
        <v>11</v>
      </c>
      <c r="B482" s="435" t="s">
        <v>114</v>
      </c>
      <c r="C482" s="628">
        <v>1</v>
      </c>
      <c r="D482" s="628"/>
      <c r="F482" s="434">
        <v>11</v>
      </c>
      <c r="G482" s="435" t="s">
        <v>114</v>
      </c>
      <c r="H482" s="434">
        <v>1</v>
      </c>
      <c r="I482" s="434"/>
    </row>
    <row r="483" spans="1:9" ht="15">
      <c r="A483" s="434">
        <v>12</v>
      </c>
      <c r="B483" s="435" t="s">
        <v>116</v>
      </c>
      <c r="C483" s="628">
        <v>1</v>
      </c>
      <c r="D483" s="628"/>
      <c r="F483" s="434">
        <v>12</v>
      </c>
      <c r="G483" s="435" t="s">
        <v>116</v>
      </c>
      <c r="H483" s="434">
        <v>1</v>
      </c>
      <c r="I483" s="434"/>
    </row>
    <row r="484" spans="1:9" ht="15">
      <c r="A484" s="434">
        <v>13</v>
      </c>
      <c r="B484" s="435" t="s">
        <v>117</v>
      </c>
      <c r="C484" s="628">
        <v>1</v>
      </c>
      <c r="D484" s="628"/>
      <c r="F484" s="434">
        <v>13</v>
      </c>
      <c r="G484" s="435" t="s">
        <v>117</v>
      </c>
      <c r="H484" s="434">
        <v>1</v>
      </c>
      <c r="I484" s="434"/>
    </row>
    <row r="485" spans="1:9" ht="15">
      <c r="A485" s="434">
        <v>14</v>
      </c>
      <c r="B485" s="435" t="s">
        <v>119</v>
      </c>
      <c r="C485" s="628">
        <v>1</v>
      </c>
      <c r="D485" s="628"/>
      <c r="F485" s="434">
        <v>14</v>
      </c>
      <c r="G485" s="435" t="s">
        <v>119</v>
      </c>
      <c r="H485" s="434">
        <v>1</v>
      </c>
      <c r="I485" s="434"/>
    </row>
    <row r="486" spans="1:9" ht="15">
      <c r="A486" s="434">
        <v>15</v>
      </c>
      <c r="B486" s="435" t="s">
        <v>122</v>
      </c>
      <c r="C486" s="628">
        <v>1</v>
      </c>
      <c r="D486" s="628"/>
      <c r="F486" s="434">
        <v>15</v>
      </c>
      <c r="G486" s="435" t="s">
        <v>122</v>
      </c>
      <c r="H486" s="434">
        <v>1</v>
      </c>
      <c r="I486" s="434"/>
    </row>
    <row r="487" spans="1:9" ht="15">
      <c r="A487" s="434">
        <v>16</v>
      </c>
      <c r="B487" s="435" t="s">
        <v>125</v>
      </c>
      <c r="C487" s="628"/>
      <c r="D487" s="628">
        <v>1</v>
      </c>
      <c r="F487" s="434">
        <v>16</v>
      </c>
      <c r="G487" s="435" t="s">
        <v>125</v>
      </c>
      <c r="H487" s="434"/>
      <c r="I487" s="434">
        <v>1</v>
      </c>
    </row>
    <row r="488" spans="1:9" ht="15">
      <c r="A488" s="434">
        <v>17</v>
      </c>
      <c r="B488" s="435" t="s">
        <v>123</v>
      </c>
      <c r="C488" s="628">
        <v>1</v>
      </c>
      <c r="D488" s="628"/>
      <c r="F488" s="434">
        <v>17</v>
      </c>
      <c r="G488" s="435" t="s">
        <v>123</v>
      </c>
      <c r="H488" s="434"/>
      <c r="I488" s="434">
        <v>1</v>
      </c>
    </row>
    <row r="489" spans="1:9" ht="15">
      <c r="A489" s="434">
        <v>18</v>
      </c>
      <c r="B489" s="435" t="s">
        <v>124</v>
      </c>
      <c r="C489" s="628">
        <v>1</v>
      </c>
      <c r="D489" s="628"/>
      <c r="F489" s="434">
        <v>18</v>
      </c>
      <c r="G489" s="435" t="s">
        <v>124</v>
      </c>
      <c r="H489" s="434">
        <v>1</v>
      </c>
      <c r="I489" s="434"/>
    </row>
    <row r="490" spans="1:9" ht="15">
      <c r="A490" s="434">
        <v>19</v>
      </c>
      <c r="B490" s="435" t="s">
        <v>126</v>
      </c>
      <c r="C490" s="628"/>
      <c r="D490" s="628">
        <v>1</v>
      </c>
      <c r="F490" s="434">
        <v>19</v>
      </c>
      <c r="G490" s="435" t="s">
        <v>126</v>
      </c>
      <c r="H490" s="434"/>
      <c r="I490" s="434">
        <v>1</v>
      </c>
    </row>
    <row r="491" spans="1:9" ht="15">
      <c r="B491" s="437" t="s">
        <v>253</v>
      </c>
      <c r="C491" s="1509">
        <f>SUM(C472:C490)</f>
        <v>16</v>
      </c>
      <c r="D491" s="1510"/>
      <c r="G491" s="437" t="s">
        <v>253</v>
      </c>
      <c r="H491" s="1509">
        <f>SUM(H472:H490)</f>
        <v>12</v>
      </c>
      <c r="I491" s="1510"/>
    </row>
    <row r="492" spans="1:9" ht="15">
      <c r="B492" s="437" t="s">
        <v>254</v>
      </c>
      <c r="C492" s="1509">
        <f>SUM(D472:D490)</f>
        <v>3</v>
      </c>
      <c r="D492" s="1510"/>
      <c r="G492" s="437" t="s">
        <v>254</v>
      </c>
      <c r="H492" s="1509">
        <f>SUM(I472:I490)</f>
        <v>7</v>
      </c>
      <c r="I492" s="1510"/>
    </row>
    <row r="493" spans="1:9" ht="15">
      <c r="B493" s="438" t="s">
        <v>127</v>
      </c>
      <c r="C493" s="439">
        <f>C491</f>
        <v>16</v>
      </c>
      <c r="D493" s="439" t="s">
        <v>1489</v>
      </c>
      <c r="G493" s="438" t="s">
        <v>127</v>
      </c>
      <c r="H493" s="439">
        <f>H491</f>
        <v>12</v>
      </c>
      <c r="I493" s="439" t="s">
        <v>1489</v>
      </c>
    </row>
    <row r="494" spans="1:9" ht="14" customHeight="1" thickBot="1">
      <c r="B494" s="198"/>
      <c r="C494" s="198"/>
      <c r="D494" s="198"/>
      <c r="G494" s="198"/>
      <c r="H494" s="198"/>
      <c r="I494" s="198"/>
    </row>
    <row r="495" spans="1:9" ht="14" customHeight="1">
      <c r="B495" s="1523" t="s">
        <v>1490</v>
      </c>
      <c r="C495" s="1524"/>
      <c r="D495" s="1525"/>
      <c r="G495" s="1523" t="s">
        <v>1490</v>
      </c>
      <c r="H495" s="1524"/>
      <c r="I495" s="1525"/>
    </row>
    <row r="496" spans="1:9" ht="15" customHeight="1">
      <c r="B496" s="1526" t="s">
        <v>1491</v>
      </c>
      <c r="C496" s="1512"/>
      <c r="D496" s="1527"/>
      <c r="G496" s="1526" t="s">
        <v>1491</v>
      </c>
      <c r="H496" s="1512"/>
      <c r="I496" s="1527"/>
    </row>
    <row r="497" spans="1:9" ht="15" thickBot="1">
      <c r="B497" s="1531" t="s">
        <v>1492</v>
      </c>
      <c r="C497" s="1532"/>
      <c r="D497" s="1533"/>
      <c r="G497" s="1531" t="s">
        <v>1492</v>
      </c>
      <c r="H497" s="1532"/>
      <c r="I497" s="1533"/>
    </row>
    <row r="500" spans="1:9" ht="15" thickBot="1">
      <c r="A500" s="636" t="s">
        <v>228</v>
      </c>
      <c r="B500" s="1522" t="s">
        <v>163</v>
      </c>
      <c r="C500" s="1202"/>
      <c r="D500" s="1195"/>
      <c r="E500" s="637"/>
      <c r="F500" s="636" t="s">
        <v>228</v>
      </c>
      <c r="G500" s="1522" t="s">
        <v>163</v>
      </c>
      <c r="H500" s="1202"/>
      <c r="I500" s="1195"/>
    </row>
    <row r="501" spans="1:9" ht="19" thickBot="1">
      <c r="A501" s="1528" t="s">
        <v>227</v>
      </c>
      <c r="B501" s="1529"/>
      <c r="C501" s="1529"/>
      <c r="D501" s="1530"/>
      <c r="E501" s="637"/>
      <c r="F501" s="1528" t="s">
        <v>227</v>
      </c>
      <c r="G501" s="1529"/>
      <c r="H501" s="1529"/>
      <c r="I501" s="1530"/>
    </row>
    <row r="502" spans="1:9" ht="18">
      <c r="A502" s="638"/>
      <c r="B502" s="638"/>
      <c r="C502" s="638"/>
      <c r="D502" s="638"/>
      <c r="E502" s="637"/>
      <c r="F502" s="638"/>
      <c r="G502" s="638"/>
      <c r="H502" s="638"/>
      <c r="I502" s="638"/>
    </row>
    <row r="503" spans="1:9" ht="33" customHeight="1">
      <c r="A503" s="639" t="s">
        <v>2194</v>
      </c>
      <c r="B503" s="1588" t="s">
        <v>2196</v>
      </c>
      <c r="C503" s="1202"/>
      <c r="D503" s="1195"/>
      <c r="E503" s="637"/>
      <c r="F503" s="639" t="s">
        <v>2195</v>
      </c>
      <c r="G503" s="1588" t="s">
        <v>2197</v>
      </c>
      <c r="H503" s="1202"/>
      <c r="I503" s="1195"/>
    </row>
    <row r="504" spans="1:9" ht="14">
      <c r="A504" s="1589"/>
      <c r="B504" s="1189"/>
      <c r="C504" s="1189"/>
      <c r="D504" s="1189"/>
      <c r="E504" s="637"/>
      <c r="F504" s="1589"/>
      <c r="G504" s="1189"/>
      <c r="H504" s="1189"/>
      <c r="I504" s="1189"/>
    </row>
    <row r="505" spans="1:9" ht="14">
      <c r="A505" s="1534" t="s">
        <v>249</v>
      </c>
      <c r="B505" s="1202"/>
      <c r="C505" s="1202"/>
      <c r="D505" s="1195"/>
      <c r="E505" s="637"/>
      <c r="F505" s="1534" t="s">
        <v>249</v>
      </c>
      <c r="G505" s="1202"/>
      <c r="H505" s="1202"/>
      <c r="I505" s="1195"/>
    </row>
    <row r="506" spans="1:9" ht="14">
      <c r="A506" s="640" t="s">
        <v>102</v>
      </c>
      <c r="B506" s="641" t="s">
        <v>103</v>
      </c>
      <c r="C506" s="641" t="s">
        <v>104</v>
      </c>
      <c r="D506" s="641" t="s">
        <v>105</v>
      </c>
      <c r="E506" s="637"/>
      <c r="F506" s="640" t="s">
        <v>102</v>
      </c>
      <c r="G506" s="641" t="s">
        <v>103</v>
      </c>
      <c r="H506" s="641" t="s">
        <v>104</v>
      </c>
      <c r="I506" s="641" t="s">
        <v>105</v>
      </c>
    </row>
    <row r="507" spans="1:9" ht="15">
      <c r="A507" s="642">
        <v>1</v>
      </c>
      <c r="B507" s="643" t="s">
        <v>106</v>
      </c>
      <c r="C507" s="644">
        <v>1</v>
      </c>
      <c r="D507" s="644"/>
      <c r="E507" s="637"/>
      <c r="F507" s="642">
        <v>1</v>
      </c>
      <c r="G507" s="643" t="s">
        <v>106</v>
      </c>
      <c r="H507" s="645">
        <v>1</v>
      </c>
      <c r="I507" s="645"/>
    </row>
    <row r="508" spans="1:9" ht="15">
      <c r="A508" s="642">
        <v>2</v>
      </c>
      <c r="B508" s="643" t="s">
        <v>107</v>
      </c>
      <c r="C508" s="644">
        <v>1</v>
      </c>
      <c r="D508" s="644"/>
      <c r="E508" s="637"/>
      <c r="F508" s="642">
        <v>2</v>
      </c>
      <c r="G508" s="643" t="s">
        <v>107</v>
      </c>
      <c r="H508" s="645"/>
      <c r="I508" s="645">
        <v>1</v>
      </c>
    </row>
    <row r="509" spans="1:9" ht="15">
      <c r="A509" s="642">
        <v>3</v>
      </c>
      <c r="B509" s="643" t="s">
        <v>109</v>
      </c>
      <c r="C509" s="644"/>
      <c r="D509" s="644">
        <v>1</v>
      </c>
      <c r="E509" s="637"/>
      <c r="F509" s="642">
        <v>3</v>
      </c>
      <c r="G509" s="643" t="s">
        <v>109</v>
      </c>
      <c r="H509" s="645">
        <v>1</v>
      </c>
      <c r="I509" s="645"/>
    </row>
    <row r="510" spans="1:9" ht="15">
      <c r="A510" s="642">
        <v>4</v>
      </c>
      <c r="B510" s="643" t="s">
        <v>108</v>
      </c>
      <c r="C510" s="644"/>
      <c r="D510" s="644">
        <v>1</v>
      </c>
      <c r="E510" s="637"/>
      <c r="F510" s="642">
        <v>4</v>
      </c>
      <c r="G510" s="643" t="s">
        <v>108</v>
      </c>
      <c r="H510" s="645"/>
      <c r="I510" s="645">
        <v>1</v>
      </c>
    </row>
    <row r="511" spans="1:9" ht="15">
      <c r="A511" s="642">
        <v>5</v>
      </c>
      <c r="B511" s="643" t="s">
        <v>110</v>
      </c>
      <c r="C511" s="644">
        <v>1</v>
      </c>
      <c r="D511" s="644"/>
      <c r="E511" s="637"/>
      <c r="F511" s="642">
        <v>5</v>
      </c>
      <c r="G511" s="643" t="s">
        <v>110</v>
      </c>
      <c r="H511" s="645">
        <v>1</v>
      </c>
      <c r="I511" s="645"/>
    </row>
    <row r="512" spans="1:9" ht="15">
      <c r="A512" s="642">
        <v>6</v>
      </c>
      <c r="B512" s="643" t="s">
        <v>111</v>
      </c>
      <c r="C512" s="644">
        <v>1</v>
      </c>
      <c r="D512" s="644"/>
      <c r="E512" s="637"/>
      <c r="F512" s="642">
        <v>6</v>
      </c>
      <c r="G512" s="643" t="s">
        <v>111</v>
      </c>
      <c r="H512" s="645">
        <v>1</v>
      </c>
      <c r="I512" s="645"/>
    </row>
    <row r="513" spans="1:9" ht="15">
      <c r="A513" s="642">
        <v>7</v>
      </c>
      <c r="B513" s="643" t="s">
        <v>112</v>
      </c>
      <c r="C513" s="644">
        <v>1</v>
      </c>
      <c r="D513" s="644"/>
      <c r="E513" s="637"/>
      <c r="F513" s="642">
        <v>7</v>
      </c>
      <c r="G513" s="643" t="s">
        <v>112</v>
      </c>
      <c r="H513" s="645">
        <v>1</v>
      </c>
      <c r="I513" s="645"/>
    </row>
    <row r="514" spans="1:9" ht="30">
      <c r="A514" s="642">
        <v>8</v>
      </c>
      <c r="B514" s="643" t="s">
        <v>115</v>
      </c>
      <c r="C514" s="644">
        <v>1</v>
      </c>
      <c r="D514" s="644"/>
      <c r="E514" s="637"/>
      <c r="F514" s="642">
        <v>8</v>
      </c>
      <c r="G514" s="643" t="s">
        <v>115</v>
      </c>
      <c r="H514" s="645"/>
      <c r="I514" s="645">
        <v>1</v>
      </c>
    </row>
    <row r="515" spans="1:9" ht="15">
      <c r="A515" s="642">
        <v>9</v>
      </c>
      <c r="B515" s="643" t="s">
        <v>118</v>
      </c>
      <c r="C515" s="644"/>
      <c r="D515" s="644">
        <v>1</v>
      </c>
      <c r="E515" s="637"/>
      <c r="F515" s="642">
        <v>9</v>
      </c>
      <c r="G515" s="643" t="s">
        <v>118</v>
      </c>
      <c r="H515" s="645"/>
      <c r="I515" s="645">
        <v>1</v>
      </c>
    </row>
    <row r="516" spans="1:9" ht="15">
      <c r="A516" s="642">
        <v>10</v>
      </c>
      <c r="B516" s="643" t="s">
        <v>1488</v>
      </c>
      <c r="C516" s="644">
        <v>1</v>
      </c>
      <c r="D516" s="644"/>
      <c r="E516" s="637"/>
      <c r="F516" s="642">
        <v>10</v>
      </c>
      <c r="G516" s="643" t="s">
        <v>1488</v>
      </c>
      <c r="H516" s="645">
        <v>1</v>
      </c>
      <c r="I516" s="645"/>
    </row>
    <row r="517" spans="1:9" ht="15">
      <c r="A517" s="642">
        <v>11</v>
      </c>
      <c r="B517" s="643" t="s">
        <v>114</v>
      </c>
      <c r="C517" s="644">
        <v>1</v>
      </c>
      <c r="D517" s="644"/>
      <c r="E517" s="637"/>
      <c r="F517" s="642">
        <v>11</v>
      </c>
      <c r="G517" s="643" t="s">
        <v>114</v>
      </c>
      <c r="H517" s="645">
        <v>1</v>
      </c>
      <c r="I517" s="645"/>
    </row>
    <row r="518" spans="1:9" ht="15">
      <c r="A518" s="642">
        <v>12</v>
      </c>
      <c r="B518" s="643" t="s">
        <v>116</v>
      </c>
      <c r="C518" s="644">
        <v>1</v>
      </c>
      <c r="D518" s="644"/>
      <c r="E518" s="637"/>
      <c r="F518" s="642">
        <v>12</v>
      </c>
      <c r="G518" s="643" t="s">
        <v>116</v>
      </c>
      <c r="H518" s="645">
        <v>1</v>
      </c>
      <c r="I518" s="645"/>
    </row>
    <row r="519" spans="1:9" ht="15">
      <c r="A519" s="642">
        <v>13</v>
      </c>
      <c r="B519" s="643" t="s">
        <v>117</v>
      </c>
      <c r="C519" s="644"/>
      <c r="D519" s="644">
        <v>1</v>
      </c>
      <c r="E519" s="637"/>
      <c r="F519" s="642">
        <v>13</v>
      </c>
      <c r="G519" s="643" t="s">
        <v>117</v>
      </c>
      <c r="H519" s="645">
        <v>1</v>
      </c>
      <c r="I519" s="645"/>
    </row>
    <row r="520" spans="1:9" ht="15">
      <c r="A520" s="642">
        <v>14</v>
      </c>
      <c r="B520" s="643" t="s">
        <v>119</v>
      </c>
      <c r="C520" s="644"/>
      <c r="D520" s="644">
        <v>1</v>
      </c>
      <c r="E520" s="637"/>
      <c r="F520" s="642">
        <v>14</v>
      </c>
      <c r="G520" s="643" t="s">
        <v>119</v>
      </c>
      <c r="H520" s="645">
        <v>1</v>
      </c>
      <c r="I520" s="645"/>
    </row>
    <row r="521" spans="1:9" ht="15">
      <c r="A521" s="642">
        <v>15</v>
      </c>
      <c r="B521" s="643" t="s">
        <v>122</v>
      </c>
      <c r="C521" s="644">
        <v>1</v>
      </c>
      <c r="D521" s="644"/>
      <c r="E521" s="637"/>
      <c r="F521" s="642">
        <v>15</v>
      </c>
      <c r="G521" s="643" t="s">
        <v>122</v>
      </c>
      <c r="H521" s="645">
        <v>1</v>
      </c>
      <c r="I521" s="645"/>
    </row>
    <row r="522" spans="1:9" ht="15">
      <c r="A522" s="642">
        <v>16</v>
      </c>
      <c r="B522" s="643" t="s">
        <v>125</v>
      </c>
      <c r="C522" s="644"/>
      <c r="D522" s="644">
        <v>1</v>
      </c>
      <c r="E522" s="637"/>
      <c r="F522" s="642">
        <v>16</v>
      </c>
      <c r="G522" s="643" t="s">
        <v>125</v>
      </c>
      <c r="H522" s="645"/>
      <c r="I522" s="645">
        <v>1</v>
      </c>
    </row>
    <row r="523" spans="1:9" ht="15">
      <c r="A523" s="642">
        <v>17</v>
      </c>
      <c r="B523" s="643" t="s">
        <v>123</v>
      </c>
      <c r="C523" s="644">
        <v>1</v>
      </c>
      <c r="D523" s="644"/>
      <c r="E523" s="637"/>
      <c r="F523" s="642">
        <v>17</v>
      </c>
      <c r="G523" s="643" t="s">
        <v>123</v>
      </c>
      <c r="H523" s="645"/>
      <c r="I523" s="645">
        <v>1</v>
      </c>
    </row>
    <row r="524" spans="1:9" ht="15">
      <c r="A524" s="642">
        <v>18</v>
      </c>
      <c r="B524" s="643" t="s">
        <v>124</v>
      </c>
      <c r="C524" s="644">
        <v>1</v>
      </c>
      <c r="D524" s="644"/>
      <c r="E524" s="637"/>
      <c r="F524" s="642">
        <v>18</v>
      </c>
      <c r="G524" s="643" t="s">
        <v>124</v>
      </c>
      <c r="H524" s="645">
        <v>1</v>
      </c>
      <c r="I524" s="645"/>
    </row>
    <row r="525" spans="1:9" ht="15">
      <c r="A525" s="642">
        <v>19</v>
      </c>
      <c r="B525" s="643" t="s">
        <v>126</v>
      </c>
      <c r="C525" s="644"/>
      <c r="D525" s="644">
        <v>1</v>
      </c>
      <c r="E525" s="637"/>
      <c r="F525" s="642">
        <v>19</v>
      </c>
      <c r="G525" s="643" t="s">
        <v>126</v>
      </c>
      <c r="H525" s="645">
        <v>1</v>
      </c>
      <c r="I525" s="645"/>
    </row>
    <row r="526" spans="1:9" ht="15">
      <c r="A526" s="637"/>
      <c r="B526" s="646" t="s">
        <v>253</v>
      </c>
      <c r="C526" s="1590">
        <f>SUM(C507:C525)</f>
        <v>12</v>
      </c>
      <c r="D526" s="1195"/>
      <c r="E526" s="637"/>
      <c r="F526" s="637"/>
      <c r="G526" s="646" t="s">
        <v>253</v>
      </c>
      <c r="H526" s="1590">
        <f>SUM(H507:H525)</f>
        <v>13</v>
      </c>
      <c r="I526" s="1195"/>
    </row>
    <row r="527" spans="1:9" ht="14" customHeight="1">
      <c r="A527" s="637"/>
      <c r="B527" s="646" t="s">
        <v>254</v>
      </c>
      <c r="C527" s="1590">
        <f>SUM(D507:D525)</f>
        <v>7</v>
      </c>
      <c r="D527" s="1195"/>
      <c r="E527" s="637"/>
      <c r="F527" s="637"/>
      <c r="G527" s="646" t="s">
        <v>254</v>
      </c>
      <c r="H527" s="1590">
        <f>SUM(I507:I525)</f>
        <v>6</v>
      </c>
      <c r="I527" s="1195"/>
    </row>
    <row r="528" spans="1:9" ht="14" customHeight="1">
      <c r="A528" s="637"/>
      <c r="B528" s="647" t="s">
        <v>127</v>
      </c>
      <c r="C528" s="648">
        <f>C526</f>
        <v>12</v>
      </c>
      <c r="D528" s="648" t="s">
        <v>1489</v>
      </c>
      <c r="E528" s="637"/>
      <c r="F528" s="637"/>
      <c r="G528" s="647" t="s">
        <v>127</v>
      </c>
      <c r="H528" s="648">
        <f>H526</f>
        <v>13</v>
      </c>
      <c r="I528" s="648" t="s">
        <v>1489</v>
      </c>
    </row>
    <row r="529" spans="1:9" ht="15" customHeight="1" thickBot="1">
      <c r="A529" s="637"/>
      <c r="B529" s="637"/>
      <c r="C529" s="637"/>
      <c r="D529" s="637"/>
      <c r="E529" s="637"/>
      <c r="F529" s="637"/>
      <c r="G529" s="637"/>
      <c r="H529" s="637"/>
      <c r="I529" s="637"/>
    </row>
    <row r="530" spans="1:9" ht="14">
      <c r="A530" s="637"/>
      <c r="B530" s="1591" t="s">
        <v>1490</v>
      </c>
      <c r="C530" s="1592"/>
      <c r="D530" s="1593"/>
      <c r="E530" s="637"/>
      <c r="F530" s="637"/>
      <c r="G530" s="1591" t="s">
        <v>1490</v>
      </c>
      <c r="H530" s="1592"/>
      <c r="I530" s="1593"/>
    </row>
    <row r="531" spans="1:9" ht="14">
      <c r="A531" s="637"/>
      <c r="B531" s="1594" t="s">
        <v>1491</v>
      </c>
      <c r="C531" s="1202"/>
      <c r="D531" s="1595"/>
      <c r="E531" s="637"/>
      <c r="F531" s="637"/>
      <c r="G531" s="1594" t="s">
        <v>1491</v>
      </c>
      <c r="H531" s="1202"/>
      <c r="I531" s="1595"/>
    </row>
    <row r="532" spans="1:9" ht="15" thickBot="1">
      <c r="A532" s="637"/>
      <c r="B532" s="1535" t="s">
        <v>1492</v>
      </c>
      <c r="C532" s="1536"/>
      <c r="D532" s="1537"/>
      <c r="E532" s="637"/>
      <c r="F532" s="637"/>
      <c r="G532" s="1535" t="s">
        <v>1492</v>
      </c>
      <c r="H532" s="1536"/>
      <c r="I532" s="1537"/>
    </row>
    <row r="536" spans="1:9" ht="15" thickBot="1">
      <c r="A536" s="636" t="s">
        <v>228</v>
      </c>
      <c r="B536" s="1522" t="s">
        <v>761</v>
      </c>
      <c r="C536" s="1202"/>
      <c r="D536" s="1195"/>
      <c r="E536" s="637"/>
      <c r="F536" s="636" t="s">
        <v>228</v>
      </c>
      <c r="G536" s="1522" t="s">
        <v>761</v>
      </c>
      <c r="H536" s="1202"/>
      <c r="I536" s="1195"/>
    </row>
    <row r="537" spans="1:9" ht="19" thickBot="1">
      <c r="A537" s="1528" t="s">
        <v>227</v>
      </c>
      <c r="B537" s="1529"/>
      <c r="C537" s="1529"/>
      <c r="D537" s="1530"/>
      <c r="E537" s="637"/>
      <c r="F537" s="1528" t="s">
        <v>227</v>
      </c>
      <c r="G537" s="1529"/>
      <c r="H537" s="1529"/>
      <c r="I537" s="1530"/>
    </row>
    <row r="538" spans="1:9" ht="18">
      <c r="A538" s="638"/>
      <c r="B538" s="638"/>
      <c r="C538" s="638"/>
      <c r="D538" s="638"/>
      <c r="E538" s="637"/>
      <c r="F538" s="638"/>
      <c r="G538" s="638"/>
      <c r="H538" s="638"/>
      <c r="I538" s="638"/>
    </row>
    <row r="539" spans="1:9" ht="36" customHeight="1">
      <c r="A539" s="639" t="s">
        <v>2201</v>
      </c>
      <c r="B539" s="1596" t="s">
        <v>2199</v>
      </c>
      <c r="C539" s="1202"/>
      <c r="D539" s="1195"/>
      <c r="E539" s="637"/>
      <c r="F539" s="639" t="s">
        <v>1496</v>
      </c>
      <c r="G539" s="1596" t="s">
        <v>2200</v>
      </c>
      <c r="H539" s="1202"/>
      <c r="I539" s="1195"/>
    </row>
    <row r="540" spans="1:9" ht="14">
      <c r="A540" s="1589"/>
      <c r="B540" s="1189"/>
      <c r="C540" s="1189"/>
      <c r="D540" s="1189"/>
      <c r="E540" s="637"/>
      <c r="F540" s="1589"/>
      <c r="G540" s="1189"/>
      <c r="H540" s="1189"/>
      <c r="I540" s="1189"/>
    </row>
    <row r="541" spans="1:9" ht="14">
      <c r="A541" s="1534" t="s">
        <v>249</v>
      </c>
      <c r="B541" s="1202"/>
      <c r="C541" s="1202"/>
      <c r="D541" s="1195"/>
      <c r="E541" s="637"/>
      <c r="F541" s="1534" t="s">
        <v>249</v>
      </c>
      <c r="G541" s="1202"/>
      <c r="H541" s="1202"/>
      <c r="I541" s="1195"/>
    </row>
    <row r="542" spans="1:9" ht="14">
      <c r="A542" s="640" t="s">
        <v>102</v>
      </c>
      <c r="B542" s="641" t="s">
        <v>103</v>
      </c>
      <c r="C542" s="641" t="s">
        <v>104</v>
      </c>
      <c r="D542" s="641" t="s">
        <v>105</v>
      </c>
      <c r="E542" s="637"/>
      <c r="F542" s="640" t="s">
        <v>102</v>
      </c>
      <c r="G542" s="641" t="s">
        <v>103</v>
      </c>
      <c r="H542" s="641" t="s">
        <v>104</v>
      </c>
      <c r="I542" s="641" t="s">
        <v>105</v>
      </c>
    </row>
    <row r="543" spans="1:9" ht="15">
      <c r="A543" s="642">
        <v>1</v>
      </c>
      <c r="B543" s="643" t="s">
        <v>106</v>
      </c>
      <c r="C543" s="644">
        <v>1</v>
      </c>
      <c r="D543" s="644"/>
      <c r="E543" s="637"/>
      <c r="F543" s="642">
        <v>1</v>
      </c>
      <c r="G543" s="643" t="s">
        <v>106</v>
      </c>
      <c r="H543" s="645">
        <v>1</v>
      </c>
      <c r="I543" s="645"/>
    </row>
    <row r="544" spans="1:9" ht="15">
      <c r="A544" s="642">
        <v>2</v>
      </c>
      <c r="B544" s="643" t="s">
        <v>107</v>
      </c>
      <c r="C544" s="644"/>
      <c r="D544" s="644">
        <v>1</v>
      </c>
      <c r="E544" s="637"/>
      <c r="F544" s="642">
        <v>2</v>
      </c>
      <c r="G544" s="643" t="s">
        <v>107</v>
      </c>
      <c r="H544" s="645"/>
      <c r="I544" s="645">
        <v>1</v>
      </c>
    </row>
    <row r="545" spans="1:9" ht="15">
      <c r="A545" s="642">
        <v>3</v>
      </c>
      <c r="B545" s="643" t="s">
        <v>109</v>
      </c>
      <c r="C545" s="644">
        <v>1</v>
      </c>
      <c r="D545" s="644"/>
      <c r="E545" s="637"/>
      <c r="F545" s="642">
        <v>3</v>
      </c>
      <c r="G545" s="643" t="s">
        <v>109</v>
      </c>
      <c r="H545" s="645">
        <v>1</v>
      </c>
      <c r="I545" s="645"/>
    </row>
    <row r="546" spans="1:9" ht="15">
      <c r="A546" s="642">
        <v>4</v>
      </c>
      <c r="B546" s="643" t="s">
        <v>108</v>
      </c>
      <c r="C546" s="644"/>
      <c r="D546" s="644">
        <v>1</v>
      </c>
      <c r="E546" s="637"/>
      <c r="F546" s="642">
        <v>4</v>
      </c>
      <c r="G546" s="643" t="s">
        <v>108</v>
      </c>
      <c r="H546" s="645"/>
      <c r="I546" s="645">
        <v>1</v>
      </c>
    </row>
    <row r="547" spans="1:9" ht="15">
      <c r="A547" s="642">
        <v>5</v>
      </c>
      <c r="B547" s="643" t="s">
        <v>110</v>
      </c>
      <c r="C547" s="644">
        <v>1</v>
      </c>
      <c r="D547" s="644"/>
      <c r="E547" s="637"/>
      <c r="F547" s="642">
        <v>5</v>
      </c>
      <c r="G547" s="643" t="s">
        <v>110</v>
      </c>
      <c r="H547" s="645">
        <v>1</v>
      </c>
      <c r="I547" s="645"/>
    </row>
    <row r="548" spans="1:9" ht="15">
      <c r="A548" s="642">
        <v>6</v>
      </c>
      <c r="B548" s="643" t="s">
        <v>111</v>
      </c>
      <c r="C548" s="644">
        <v>1</v>
      </c>
      <c r="D548" s="644"/>
      <c r="E548" s="637"/>
      <c r="F548" s="642">
        <v>6</v>
      </c>
      <c r="G548" s="643" t="s">
        <v>111</v>
      </c>
      <c r="H548" s="645">
        <v>1</v>
      </c>
      <c r="I548" s="645"/>
    </row>
    <row r="549" spans="1:9" ht="15">
      <c r="A549" s="642">
        <v>7</v>
      </c>
      <c r="B549" s="643" t="s">
        <v>112</v>
      </c>
      <c r="C549" s="644">
        <v>1</v>
      </c>
      <c r="D549" s="644"/>
      <c r="E549" s="637"/>
      <c r="F549" s="642">
        <v>7</v>
      </c>
      <c r="G549" s="643" t="s">
        <v>112</v>
      </c>
      <c r="H549" s="645">
        <v>1</v>
      </c>
      <c r="I549" s="645"/>
    </row>
    <row r="550" spans="1:9" ht="30">
      <c r="A550" s="642">
        <v>8</v>
      </c>
      <c r="B550" s="643" t="s">
        <v>115</v>
      </c>
      <c r="C550" s="644">
        <v>1</v>
      </c>
      <c r="D550" s="644"/>
      <c r="E550" s="637"/>
      <c r="F550" s="642">
        <v>8</v>
      </c>
      <c r="G550" s="643" t="s">
        <v>115</v>
      </c>
      <c r="H550" s="645"/>
      <c r="I550" s="645">
        <v>1</v>
      </c>
    </row>
    <row r="551" spans="1:9" ht="15">
      <c r="A551" s="642">
        <v>9</v>
      </c>
      <c r="B551" s="643" t="s">
        <v>118</v>
      </c>
      <c r="C551" s="644">
        <v>1</v>
      </c>
      <c r="D551" s="644"/>
      <c r="E551" s="637"/>
      <c r="F551" s="642">
        <v>9</v>
      </c>
      <c r="G551" s="643" t="s">
        <v>118</v>
      </c>
      <c r="H551" s="645"/>
      <c r="I551" s="645">
        <v>1</v>
      </c>
    </row>
    <row r="552" spans="1:9" ht="15">
      <c r="A552" s="642">
        <v>10</v>
      </c>
      <c r="B552" s="643" t="s">
        <v>1488</v>
      </c>
      <c r="C552" s="644">
        <v>1</v>
      </c>
      <c r="D552" s="644"/>
      <c r="E552" s="637"/>
      <c r="F552" s="642">
        <v>10</v>
      </c>
      <c r="G552" s="643" t="s">
        <v>1488</v>
      </c>
      <c r="H552" s="645">
        <v>1</v>
      </c>
      <c r="I552" s="645"/>
    </row>
    <row r="553" spans="1:9" ht="15">
      <c r="A553" s="642">
        <v>11</v>
      </c>
      <c r="B553" s="643" t="s">
        <v>114</v>
      </c>
      <c r="C553" s="644"/>
      <c r="D553" s="644">
        <v>1</v>
      </c>
      <c r="E553" s="637"/>
      <c r="F553" s="642">
        <v>11</v>
      </c>
      <c r="G553" s="643" t="s">
        <v>114</v>
      </c>
      <c r="H553" s="645">
        <v>1</v>
      </c>
      <c r="I553" s="645"/>
    </row>
    <row r="554" spans="1:9" ht="15">
      <c r="A554" s="642">
        <v>12</v>
      </c>
      <c r="B554" s="643" t="s">
        <v>116</v>
      </c>
      <c r="C554" s="644">
        <v>1</v>
      </c>
      <c r="D554" s="644"/>
      <c r="E554" s="637"/>
      <c r="F554" s="642">
        <v>12</v>
      </c>
      <c r="G554" s="643" t="s">
        <v>116</v>
      </c>
      <c r="H554" s="645">
        <v>1</v>
      </c>
      <c r="I554" s="645"/>
    </row>
    <row r="555" spans="1:9" ht="15">
      <c r="A555" s="642">
        <v>13</v>
      </c>
      <c r="B555" s="643" t="s">
        <v>117</v>
      </c>
      <c r="C555" s="644">
        <v>1</v>
      </c>
      <c r="D555" s="644"/>
      <c r="E555" s="637"/>
      <c r="F555" s="642">
        <v>13</v>
      </c>
      <c r="G555" s="643" t="s">
        <v>117</v>
      </c>
      <c r="H555" s="645">
        <v>1</v>
      </c>
      <c r="I555" s="645"/>
    </row>
    <row r="556" spans="1:9" ht="15">
      <c r="A556" s="642">
        <v>14</v>
      </c>
      <c r="B556" s="643" t="s">
        <v>119</v>
      </c>
      <c r="C556" s="644">
        <v>1</v>
      </c>
      <c r="D556" s="644"/>
      <c r="E556" s="637"/>
      <c r="F556" s="642">
        <v>14</v>
      </c>
      <c r="G556" s="643" t="s">
        <v>119</v>
      </c>
      <c r="H556" s="645">
        <v>1</v>
      </c>
      <c r="I556" s="645"/>
    </row>
    <row r="557" spans="1:9" ht="15">
      <c r="A557" s="642">
        <v>15</v>
      </c>
      <c r="B557" s="643" t="s">
        <v>122</v>
      </c>
      <c r="C557" s="644">
        <v>1</v>
      </c>
      <c r="D557" s="644"/>
      <c r="E557" s="637"/>
      <c r="F557" s="642">
        <v>15</v>
      </c>
      <c r="G557" s="643" t="s">
        <v>122</v>
      </c>
      <c r="H557" s="645">
        <v>1</v>
      </c>
      <c r="I557" s="645"/>
    </row>
    <row r="558" spans="1:9" ht="15">
      <c r="A558" s="642">
        <v>16</v>
      </c>
      <c r="B558" s="643" t="s">
        <v>125</v>
      </c>
      <c r="C558" s="644"/>
      <c r="D558" s="644">
        <v>1</v>
      </c>
      <c r="E558" s="637"/>
      <c r="F558" s="642">
        <v>16</v>
      </c>
      <c r="G558" s="643" t="s">
        <v>125</v>
      </c>
      <c r="H558" s="645"/>
      <c r="I558" s="645">
        <v>1</v>
      </c>
    </row>
    <row r="559" spans="1:9" ht="15">
      <c r="A559" s="642">
        <v>17</v>
      </c>
      <c r="B559" s="643" t="s">
        <v>123</v>
      </c>
      <c r="C559" s="644">
        <v>1</v>
      </c>
      <c r="D559" s="644"/>
      <c r="E559" s="637"/>
      <c r="F559" s="642">
        <v>17</v>
      </c>
      <c r="G559" s="643" t="s">
        <v>123</v>
      </c>
      <c r="H559" s="645"/>
      <c r="I559" s="645">
        <v>1</v>
      </c>
    </row>
    <row r="560" spans="1:9" ht="15">
      <c r="A560" s="642">
        <v>18</v>
      </c>
      <c r="B560" s="643" t="s">
        <v>124</v>
      </c>
      <c r="C560" s="644">
        <v>1</v>
      </c>
      <c r="D560" s="644"/>
      <c r="E560" s="637"/>
      <c r="F560" s="642">
        <v>18</v>
      </c>
      <c r="G560" s="643" t="s">
        <v>124</v>
      </c>
      <c r="H560" s="645">
        <v>1</v>
      </c>
      <c r="I560" s="645"/>
    </row>
    <row r="561" spans="1:9" ht="15">
      <c r="A561" s="642">
        <v>19</v>
      </c>
      <c r="B561" s="643" t="s">
        <v>126</v>
      </c>
      <c r="C561" s="644">
        <v>1</v>
      </c>
      <c r="D561" s="644"/>
      <c r="E561" s="637"/>
      <c r="F561" s="642">
        <v>19</v>
      </c>
      <c r="G561" s="643" t="s">
        <v>126</v>
      </c>
      <c r="H561" s="645">
        <v>1</v>
      </c>
      <c r="I561" s="645"/>
    </row>
    <row r="562" spans="1:9" ht="15">
      <c r="A562" s="637"/>
      <c r="B562" s="646" t="s">
        <v>253</v>
      </c>
      <c r="C562" s="1590">
        <f>SUM(C543:C561)</f>
        <v>15</v>
      </c>
      <c r="D562" s="1195"/>
      <c r="E562" s="637"/>
      <c r="F562" s="637"/>
      <c r="G562" s="646" t="s">
        <v>253</v>
      </c>
      <c r="H562" s="1590">
        <f>SUM(H543:H561)</f>
        <v>13</v>
      </c>
      <c r="I562" s="1195"/>
    </row>
    <row r="563" spans="1:9" ht="14" customHeight="1">
      <c r="A563" s="637"/>
      <c r="B563" s="646" t="s">
        <v>254</v>
      </c>
      <c r="C563" s="1590">
        <f>SUM(D543:D561)</f>
        <v>4</v>
      </c>
      <c r="D563" s="1195"/>
      <c r="E563" s="637"/>
      <c r="F563" s="637"/>
      <c r="G563" s="646" t="s">
        <v>254</v>
      </c>
      <c r="H563" s="1590">
        <f>SUM(I543:I561)</f>
        <v>6</v>
      </c>
      <c r="I563" s="1195"/>
    </row>
    <row r="564" spans="1:9" ht="14" customHeight="1">
      <c r="A564" s="637"/>
      <c r="B564" s="647" t="s">
        <v>127</v>
      </c>
      <c r="C564" s="648">
        <f>C562</f>
        <v>15</v>
      </c>
      <c r="D564" s="648" t="s">
        <v>1489</v>
      </c>
      <c r="E564" s="637"/>
      <c r="F564" s="637"/>
      <c r="G564" s="647" t="s">
        <v>127</v>
      </c>
      <c r="H564" s="648">
        <f>H562</f>
        <v>13</v>
      </c>
      <c r="I564" s="648" t="s">
        <v>1489</v>
      </c>
    </row>
    <row r="565" spans="1:9" ht="15" customHeight="1" thickBot="1">
      <c r="A565" s="637"/>
      <c r="B565" s="637"/>
      <c r="C565" s="637"/>
      <c r="D565" s="637"/>
      <c r="E565" s="637"/>
      <c r="F565" s="637"/>
      <c r="G565" s="637"/>
      <c r="H565" s="637"/>
      <c r="I565" s="637"/>
    </row>
    <row r="566" spans="1:9" ht="14">
      <c r="A566" s="637"/>
      <c r="B566" s="1591" t="s">
        <v>1490</v>
      </c>
      <c r="C566" s="1592"/>
      <c r="D566" s="1593"/>
      <c r="E566" s="637"/>
      <c r="F566" s="637"/>
      <c r="G566" s="1591" t="s">
        <v>1490</v>
      </c>
      <c r="H566" s="1592"/>
      <c r="I566" s="1593"/>
    </row>
    <row r="567" spans="1:9" ht="14">
      <c r="A567" s="637"/>
      <c r="B567" s="1594" t="s">
        <v>1491</v>
      </c>
      <c r="C567" s="1202"/>
      <c r="D567" s="1595"/>
      <c r="E567" s="637"/>
      <c r="F567" s="637"/>
      <c r="G567" s="1594" t="s">
        <v>1491</v>
      </c>
      <c r="H567" s="1202"/>
      <c r="I567" s="1595"/>
    </row>
    <row r="568" spans="1:9" ht="15" thickBot="1">
      <c r="A568" s="637"/>
      <c r="B568" s="1535" t="s">
        <v>1492</v>
      </c>
      <c r="C568" s="1536"/>
      <c r="D568" s="1537"/>
      <c r="E568" s="637"/>
      <c r="F568" s="637"/>
      <c r="G568" s="1535" t="s">
        <v>1492</v>
      </c>
      <c r="H568" s="1536"/>
      <c r="I568" s="1537"/>
    </row>
    <row r="572" spans="1:9" ht="15" thickBot="1">
      <c r="A572" s="636" t="s">
        <v>228</v>
      </c>
      <c r="B572" s="1522" t="s">
        <v>156</v>
      </c>
      <c r="C572" s="1202"/>
      <c r="D572" s="1195"/>
    </row>
    <row r="573" spans="1:9" ht="19" thickBot="1">
      <c r="A573" s="1528" t="s">
        <v>227</v>
      </c>
      <c r="B573" s="1529"/>
      <c r="C573" s="1529"/>
      <c r="D573" s="1530"/>
    </row>
    <row r="574" spans="1:9" ht="18">
      <c r="A574" s="638"/>
      <c r="B574" s="638"/>
      <c r="C574" s="638"/>
      <c r="D574" s="638"/>
    </row>
    <row r="575" spans="1:9" ht="32" customHeight="1">
      <c r="A575" s="639" t="s">
        <v>2203</v>
      </c>
      <c r="B575" s="1588" t="s">
        <v>2202</v>
      </c>
      <c r="C575" s="1202"/>
      <c r="D575" s="1195"/>
    </row>
    <row r="576" spans="1:9" ht="14">
      <c r="A576" s="1589"/>
      <c r="B576" s="1189"/>
      <c r="C576" s="1189"/>
      <c r="D576" s="1189"/>
    </row>
    <row r="577" spans="1:4" ht="14">
      <c r="A577" s="1534" t="s">
        <v>249</v>
      </c>
      <c r="B577" s="1202"/>
      <c r="C577" s="1202"/>
      <c r="D577" s="1195"/>
    </row>
    <row r="578" spans="1:4" ht="14">
      <c r="A578" s="640" t="s">
        <v>102</v>
      </c>
      <c r="B578" s="641" t="s">
        <v>103</v>
      </c>
      <c r="C578" s="641" t="s">
        <v>104</v>
      </c>
      <c r="D578" s="641" t="s">
        <v>105</v>
      </c>
    </row>
    <row r="579" spans="1:4" ht="15">
      <c r="A579" s="642">
        <v>1</v>
      </c>
      <c r="B579" s="643" t="s">
        <v>106</v>
      </c>
      <c r="C579" s="644">
        <v>1</v>
      </c>
      <c r="D579" s="644"/>
    </row>
    <row r="580" spans="1:4" ht="15">
      <c r="A580" s="642">
        <v>2</v>
      </c>
      <c r="B580" s="643" t="s">
        <v>107</v>
      </c>
      <c r="C580" s="644"/>
      <c r="D580" s="644">
        <v>1</v>
      </c>
    </row>
    <row r="581" spans="1:4" ht="15">
      <c r="A581" s="642">
        <v>3</v>
      </c>
      <c r="B581" s="643" t="s">
        <v>109</v>
      </c>
      <c r="C581" s="644">
        <v>1</v>
      </c>
      <c r="D581" s="644"/>
    </row>
    <row r="582" spans="1:4" ht="15">
      <c r="A582" s="642">
        <v>4</v>
      </c>
      <c r="B582" s="643" t="s">
        <v>108</v>
      </c>
      <c r="C582" s="644"/>
      <c r="D582" s="644">
        <v>1</v>
      </c>
    </row>
    <row r="583" spans="1:4" ht="15">
      <c r="A583" s="642">
        <v>5</v>
      </c>
      <c r="B583" s="643" t="s">
        <v>110</v>
      </c>
      <c r="C583" s="644">
        <v>1</v>
      </c>
      <c r="D583" s="644"/>
    </row>
    <row r="584" spans="1:4" ht="15">
      <c r="A584" s="642">
        <v>6</v>
      </c>
      <c r="B584" s="643" t="s">
        <v>111</v>
      </c>
      <c r="C584" s="644">
        <v>1</v>
      </c>
      <c r="D584" s="644"/>
    </row>
    <row r="585" spans="1:4" ht="15">
      <c r="A585" s="642">
        <v>7</v>
      </c>
      <c r="B585" s="643" t="s">
        <v>112</v>
      </c>
      <c r="C585" s="644">
        <v>1</v>
      </c>
      <c r="D585" s="644"/>
    </row>
    <row r="586" spans="1:4" ht="30">
      <c r="A586" s="642">
        <v>8</v>
      </c>
      <c r="B586" s="643" t="s">
        <v>115</v>
      </c>
      <c r="C586" s="644"/>
      <c r="D586" s="644">
        <v>1</v>
      </c>
    </row>
    <row r="587" spans="1:4" ht="15">
      <c r="A587" s="642">
        <v>9</v>
      </c>
      <c r="B587" s="643" t="s">
        <v>118</v>
      </c>
      <c r="C587" s="644"/>
      <c r="D587" s="644">
        <v>1</v>
      </c>
    </row>
    <row r="588" spans="1:4" ht="15">
      <c r="A588" s="642">
        <v>10</v>
      </c>
      <c r="B588" s="643" t="s">
        <v>1488</v>
      </c>
      <c r="C588" s="644">
        <v>1</v>
      </c>
      <c r="D588" s="644"/>
    </row>
    <row r="589" spans="1:4" ht="15">
      <c r="A589" s="642">
        <v>11</v>
      </c>
      <c r="B589" s="643" t="s">
        <v>114</v>
      </c>
      <c r="C589" s="644">
        <v>1</v>
      </c>
      <c r="D589" s="644"/>
    </row>
    <row r="590" spans="1:4" ht="15">
      <c r="A590" s="642">
        <v>12</v>
      </c>
      <c r="B590" s="643" t="s">
        <v>116</v>
      </c>
      <c r="C590" s="644">
        <v>1</v>
      </c>
      <c r="D590" s="644"/>
    </row>
    <row r="591" spans="1:4" ht="15">
      <c r="A591" s="642">
        <v>13</v>
      </c>
      <c r="B591" s="643" t="s">
        <v>117</v>
      </c>
      <c r="C591" s="644">
        <v>1</v>
      </c>
      <c r="D591" s="644"/>
    </row>
    <row r="592" spans="1:4" ht="15">
      <c r="A592" s="642">
        <v>14</v>
      </c>
      <c r="B592" s="643" t="s">
        <v>119</v>
      </c>
      <c r="C592" s="644">
        <v>1</v>
      </c>
      <c r="D592" s="644"/>
    </row>
    <row r="593" spans="1:29" ht="15">
      <c r="A593" s="642">
        <v>15</v>
      </c>
      <c r="B593" s="643" t="s">
        <v>122</v>
      </c>
      <c r="C593" s="644">
        <v>1</v>
      </c>
      <c r="D593" s="644"/>
    </row>
    <row r="594" spans="1:29" ht="15">
      <c r="A594" s="642">
        <v>16</v>
      </c>
      <c r="B594" s="643" t="s">
        <v>125</v>
      </c>
      <c r="C594" s="644"/>
      <c r="D594" s="644">
        <v>1</v>
      </c>
    </row>
    <row r="595" spans="1:29" ht="15">
      <c r="A595" s="642">
        <v>17</v>
      </c>
      <c r="B595" s="643" t="s">
        <v>123</v>
      </c>
      <c r="C595" s="644"/>
      <c r="D595" s="644">
        <v>1</v>
      </c>
    </row>
    <row r="596" spans="1:29" ht="15">
      <c r="A596" s="642">
        <v>18</v>
      </c>
      <c r="B596" s="643" t="s">
        <v>124</v>
      </c>
      <c r="C596" s="644">
        <v>1</v>
      </c>
      <c r="D596" s="644"/>
    </row>
    <row r="597" spans="1:29" ht="15">
      <c r="A597" s="642">
        <v>19</v>
      </c>
      <c r="B597" s="643" t="s">
        <v>126</v>
      </c>
      <c r="C597" s="644">
        <v>1</v>
      </c>
      <c r="D597" s="644"/>
    </row>
    <row r="598" spans="1:29" ht="15">
      <c r="A598" s="637"/>
      <c r="B598" s="646" t="s">
        <v>253</v>
      </c>
      <c r="C598" s="1590">
        <f>SUM(C579:C597)</f>
        <v>13</v>
      </c>
      <c r="D598" s="1195"/>
    </row>
    <row r="599" spans="1:29" ht="14" customHeight="1">
      <c r="A599" s="637"/>
      <c r="B599" s="646" t="s">
        <v>254</v>
      </c>
      <c r="C599" s="1590">
        <f>SUM(D579:D597)</f>
        <v>6</v>
      </c>
      <c r="D599" s="1195"/>
    </row>
    <row r="600" spans="1:29" ht="14" customHeight="1">
      <c r="A600" s="637"/>
      <c r="B600" s="647" t="s">
        <v>127</v>
      </c>
      <c r="C600" s="648">
        <f>C598</f>
        <v>13</v>
      </c>
      <c r="D600" s="648" t="s">
        <v>1489</v>
      </c>
    </row>
    <row r="601" spans="1:29" ht="15" customHeight="1" thickBot="1">
      <c r="A601" s="637"/>
      <c r="B601" s="637"/>
      <c r="C601" s="637"/>
      <c r="D601" s="637"/>
    </row>
    <row r="602" spans="1:29" ht="14">
      <c r="A602" s="637"/>
      <c r="B602" s="1591" t="s">
        <v>1490</v>
      </c>
      <c r="C602" s="1592"/>
      <c r="D602" s="1593"/>
    </row>
    <row r="603" spans="1:29" ht="14">
      <c r="A603" s="637"/>
      <c r="B603" s="1594" t="s">
        <v>1491</v>
      </c>
      <c r="C603" s="1202"/>
      <c r="D603" s="1595"/>
    </row>
    <row r="604" spans="1:29" ht="15" thickBot="1">
      <c r="A604" s="637"/>
      <c r="B604" s="1535" t="s">
        <v>1492</v>
      </c>
      <c r="C604" s="1536"/>
      <c r="D604" s="1537"/>
    </row>
    <row r="606" spans="1:29">
      <c r="Z606" s="198"/>
      <c r="AA606" s="198"/>
      <c r="AB606" s="198"/>
      <c r="AC606" s="198"/>
    </row>
    <row r="607" spans="1:29" ht="14" thickBot="1">
      <c r="A607" s="636" t="s">
        <v>228</v>
      </c>
      <c r="B607" s="1522" t="s">
        <v>158</v>
      </c>
      <c r="C607" s="1180"/>
      <c r="D607" s="1181"/>
      <c r="E607" s="637"/>
      <c r="F607" s="636" t="s">
        <v>228</v>
      </c>
      <c r="G607" s="1522" t="s">
        <v>158</v>
      </c>
      <c r="H607" s="1180"/>
      <c r="I607" s="1181"/>
      <c r="J607" s="637"/>
      <c r="K607" s="636" t="s">
        <v>228</v>
      </c>
      <c r="L607" s="1522" t="s">
        <v>158</v>
      </c>
      <c r="M607" s="1180"/>
      <c r="N607" s="1181"/>
      <c r="O607" s="637"/>
      <c r="P607" s="636" t="s">
        <v>228</v>
      </c>
      <c r="Q607" s="1522" t="s">
        <v>158</v>
      </c>
      <c r="R607" s="1180"/>
      <c r="S607" s="1181"/>
      <c r="T607" s="637"/>
      <c r="U607" s="636" t="s">
        <v>228</v>
      </c>
      <c r="V607" s="1522" t="s">
        <v>158</v>
      </c>
      <c r="W607" s="1180"/>
      <c r="X607" s="1181"/>
      <c r="Y607" s="637"/>
      <c r="Z607" s="668"/>
      <c r="AA607" s="1610"/>
      <c r="AB607" s="1609"/>
      <c r="AC607" s="1609"/>
    </row>
    <row r="608" spans="1:29" ht="19" thickBot="1">
      <c r="A608" s="1528" t="s">
        <v>227</v>
      </c>
      <c r="B608" s="1597"/>
      <c r="C608" s="1597"/>
      <c r="D608" s="1598"/>
      <c r="E608" s="637"/>
      <c r="F608" s="1528" t="s">
        <v>227</v>
      </c>
      <c r="G608" s="1597"/>
      <c r="H608" s="1597"/>
      <c r="I608" s="1598"/>
      <c r="J608" s="637"/>
      <c r="K608" s="1528" t="s">
        <v>227</v>
      </c>
      <c r="L608" s="1597"/>
      <c r="M608" s="1597"/>
      <c r="N608" s="1598"/>
      <c r="O608" s="637"/>
      <c r="P608" s="1528" t="s">
        <v>227</v>
      </c>
      <c r="Q608" s="1597"/>
      <c r="R608" s="1597"/>
      <c r="S608" s="1598"/>
      <c r="T608" s="637"/>
      <c r="U608" s="1528" t="s">
        <v>227</v>
      </c>
      <c r="V608" s="1597"/>
      <c r="W608" s="1597"/>
      <c r="X608" s="1598"/>
      <c r="Y608" s="637"/>
      <c r="Z608" s="1611"/>
      <c r="AA608" s="1609"/>
      <c r="AB608" s="1609"/>
      <c r="AC608" s="1609"/>
    </row>
    <row r="609" spans="1:29" ht="18">
      <c r="A609" s="638"/>
      <c r="B609" s="638"/>
      <c r="C609" s="638"/>
      <c r="D609" s="638"/>
      <c r="E609" s="637"/>
      <c r="F609" s="654"/>
      <c r="G609" s="654"/>
      <c r="H609" s="654"/>
      <c r="I609" s="654"/>
      <c r="J609" s="637"/>
      <c r="K609" s="638"/>
      <c r="L609" s="638"/>
      <c r="M609" s="638"/>
      <c r="N609" s="638"/>
      <c r="O609" s="637"/>
      <c r="P609" s="638"/>
      <c r="Q609" s="638"/>
      <c r="R609" s="638"/>
      <c r="S609" s="638"/>
      <c r="T609" s="637"/>
      <c r="U609" s="654"/>
      <c r="V609" s="654"/>
      <c r="W609" s="654"/>
      <c r="X609" s="654"/>
      <c r="Y609" s="637"/>
      <c r="Z609" s="666"/>
      <c r="AA609" s="666"/>
      <c r="AB609" s="666"/>
      <c r="AC609" s="666"/>
    </row>
    <row r="610" spans="1:29" ht="36" customHeight="1">
      <c r="A610" s="639" t="s">
        <v>2256</v>
      </c>
      <c r="B610" s="1588" t="s">
        <v>2245</v>
      </c>
      <c r="C610" s="1180"/>
      <c r="D610" s="1181"/>
      <c r="E610" s="637"/>
      <c r="F610" s="639" t="s">
        <v>2244</v>
      </c>
      <c r="G610" s="1588" t="s">
        <v>2258</v>
      </c>
      <c r="H610" s="1180"/>
      <c r="I610" s="1181"/>
      <c r="J610" s="637"/>
      <c r="K610" s="639" t="s">
        <v>2261</v>
      </c>
      <c r="L610" s="1588" t="s">
        <v>2260</v>
      </c>
      <c r="M610" s="1180"/>
      <c r="N610" s="1181"/>
      <c r="O610" s="637"/>
      <c r="P610" s="655" t="s">
        <v>2246</v>
      </c>
      <c r="Q610" s="1588" t="s">
        <v>2262</v>
      </c>
      <c r="R610" s="1180"/>
      <c r="S610" s="1181"/>
      <c r="T610" s="637"/>
      <c r="U610" s="656" t="s">
        <v>2264</v>
      </c>
      <c r="V610" s="1599" t="s">
        <v>2263</v>
      </c>
      <c r="W610" s="1180"/>
      <c r="X610" s="1181"/>
      <c r="Y610" s="637"/>
      <c r="Z610" s="669"/>
      <c r="AA610" s="1612"/>
      <c r="AB610" s="1609"/>
      <c r="AC610" s="1609"/>
    </row>
    <row r="611" spans="1:29">
      <c r="A611" s="1589"/>
      <c r="B611" s="1600"/>
      <c r="C611" s="1600"/>
      <c r="D611" s="1600"/>
      <c r="E611" s="637"/>
      <c r="F611" s="1589"/>
      <c r="G611" s="1600"/>
      <c r="H611" s="1600"/>
      <c r="I611" s="1600"/>
      <c r="J611" s="637"/>
      <c r="K611" s="1589"/>
      <c r="L611" s="1600"/>
      <c r="M611" s="1600"/>
      <c r="N611" s="1600"/>
      <c r="O611" s="637"/>
      <c r="P611" s="1589"/>
      <c r="Q611" s="1600"/>
      <c r="R611" s="1600"/>
      <c r="S611" s="1600"/>
      <c r="T611" s="637"/>
      <c r="U611" s="1589"/>
      <c r="V611" s="1600"/>
      <c r="W611" s="1600"/>
      <c r="X611" s="1600"/>
      <c r="Y611" s="637"/>
      <c r="Z611" s="1613"/>
      <c r="AA611" s="1609"/>
      <c r="AB611" s="1609"/>
      <c r="AC611" s="1609"/>
    </row>
    <row r="612" spans="1:29">
      <c r="A612" s="1534" t="s">
        <v>249</v>
      </c>
      <c r="B612" s="1180"/>
      <c r="C612" s="1180"/>
      <c r="D612" s="1181"/>
      <c r="E612" s="637"/>
      <c r="F612" s="1534" t="s">
        <v>249</v>
      </c>
      <c r="G612" s="1180"/>
      <c r="H612" s="1180"/>
      <c r="I612" s="1181"/>
      <c r="J612" s="637"/>
      <c r="K612" s="1534" t="s">
        <v>249</v>
      </c>
      <c r="L612" s="1180"/>
      <c r="M612" s="1180"/>
      <c r="N612" s="1181"/>
      <c r="O612" s="637"/>
      <c r="P612" s="1534" t="s">
        <v>249</v>
      </c>
      <c r="Q612" s="1180"/>
      <c r="R612" s="1180"/>
      <c r="S612" s="1181"/>
      <c r="T612" s="637"/>
      <c r="U612" s="1601" t="s">
        <v>249</v>
      </c>
      <c r="V612" s="1180"/>
      <c r="W612" s="1180"/>
      <c r="X612" s="1181"/>
      <c r="Y612" s="637"/>
      <c r="Z612" s="1614"/>
      <c r="AA612" s="1609"/>
      <c r="AB612" s="1609"/>
      <c r="AC612" s="1609"/>
    </row>
    <row r="613" spans="1:29" ht="14">
      <c r="A613" s="640" t="s">
        <v>102</v>
      </c>
      <c r="B613" s="641" t="s">
        <v>103</v>
      </c>
      <c r="C613" s="641" t="s">
        <v>104</v>
      </c>
      <c r="D613" s="641" t="s">
        <v>105</v>
      </c>
      <c r="E613" s="637"/>
      <c r="F613" s="640" t="s">
        <v>102</v>
      </c>
      <c r="G613" s="641" t="s">
        <v>103</v>
      </c>
      <c r="H613" s="641" t="s">
        <v>104</v>
      </c>
      <c r="I613" s="641" t="s">
        <v>105</v>
      </c>
      <c r="J613" s="637"/>
      <c r="K613" s="640" t="s">
        <v>102</v>
      </c>
      <c r="L613" s="641" t="s">
        <v>103</v>
      </c>
      <c r="M613" s="641" t="s">
        <v>104</v>
      </c>
      <c r="N613" s="641" t="s">
        <v>105</v>
      </c>
      <c r="O613" s="637"/>
      <c r="P613" s="640" t="s">
        <v>102</v>
      </c>
      <c r="Q613" s="641" t="s">
        <v>103</v>
      </c>
      <c r="R613" s="641" t="s">
        <v>104</v>
      </c>
      <c r="S613" s="641" t="s">
        <v>105</v>
      </c>
      <c r="T613" s="637"/>
      <c r="U613" s="657" t="s">
        <v>102</v>
      </c>
      <c r="V613" s="658" t="s">
        <v>103</v>
      </c>
      <c r="W613" s="658" t="s">
        <v>2247</v>
      </c>
      <c r="X613" s="658" t="s">
        <v>105</v>
      </c>
      <c r="Y613" s="637"/>
      <c r="Z613" s="671"/>
      <c r="AA613" s="670"/>
      <c r="AB613" s="670"/>
      <c r="AC613" s="670"/>
    </row>
    <row r="614" spans="1:29" ht="15">
      <c r="A614" s="642">
        <v>1</v>
      </c>
      <c r="B614" s="643" t="s">
        <v>106</v>
      </c>
      <c r="C614" s="642">
        <v>1</v>
      </c>
      <c r="D614" s="642"/>
      <c r="E614" s="637"/>
      <c r="F614" s="642">
        <v>1</v>
      </c>
      <c r="G614" s="643" t="s">
        <v>106</v>
      </c>
      <c r="H614" s="642">
        <v>1</v>
      </c>
      <c r="I614" s="642"/>
      <c r="J614" s="637"/>
      <c r="K614" s="642">
        <v>1</v>
      </c>
      <c r="L614" s="643" t="s">
        <v>106</v>
      </c>
      <c r="M614" s="642">
        <v>1</v>
      </c>
      <c r="N614" s="642"/>
      <c r="O614" s="637"/>
      <c r="P614" s="642">
        <v>1</v>
      </c>
      <c r="Q614" s="643" t="s">
        <v>106</v>
      </c>
      <c r="R614" s="659">
        <v>1</v>
      </c>
      <c r="S614" s="660"/>
      <c r="T614" s="637"/>
      <c r="U614" s="661">
        <v>1</v>
      </c>
      <c r="V614" s="662" t="s">
        <v>2248</v>
      </c>
      <c r="W614" s="663">
        <v>1</v>
      </c>
      <c r="X614" s="663"/>
      <c r="Y614" s="637"/>
      <c r="Z614" s="672"/>
      <c r="AA614" s="673"/>
      <c r="AB614" s="672"/>
      <c r="AC614" s="672"/>
    </row>
    <row r="615" spans="1:29" ht="15">
      <c r="A615" s="642">
        <v>2</v>
      </c>
      <c r="B615" s="643" t="s">
        <v>107</v>
      </c>
      <c r="C615" s="642">
        <v>1</v>
      </c>
      <c r="D615" s="642"/>
      <c r="E615" s="637"/>
      <c r="F615" s="642">
        <v>2</v>
      </c>
      <c r="G615" s="643" t="s">
        <v>107</v>
      </c>
      <c r="H615" s="642">
        <v>1</v>
      </c>
      <c r="I615" s="642"/>
      <c r="J615" s="637"/>
      <c r="K615" s="642">
        <v>2</v>
      </c>
      <c r="L615" s="643" t="s">
        <v>107</v>
      </c>
      <c r="M615" s="642">
        <v>1</v>
      </c>
      <c r="N615" s="642"/>
      <c r="O615" s="637"/>
      <c r="P615" s="642">
        <v>2</v>
      </c>
      <c r="Q615" s="643" t="s">
        <v>107</v>
      </c>
      <c r="R615" s="661"/>
      <c r="S615" s="663">
        <v>1</v>
      </c>
      <c r="T615" s="637"/>
      <c r="U615" s="661">
        <v>2</v>
      </c>
      <c r="V615" s="662" t="s">
        <v>107</v>
      </c>
      <c r="W615" s="663">
        <v>1</v>
      </c>
      <c r="X615" s="663"/>
      <c r="Y615" s="637"/>
      <c r="Z615" s="672"/>
      <c r="AA615" s="673"/>
      <c r="AB615" s="672"/>
      <c r="AC615" s="672"/>
    </row>
    <row r="616" spans="1:29" ht="15">
      <c r="A616" s="642">
        <v>3</v>
      </c>
      <c r="B616" s="643" t="s">
        <v>109</v>
      </c>
      <c r="C616" s="642"/>
      <c r="D616" s="642">
        <v>1</v>
      </c>
      <c r="E616" s="637"/>
      <c r="F616" s="642">
        <v>3</v>
      </c>
      <c r="G616" s="643" t="s">
        <v>109</v>
      </c>
      <c r="H616" s="642"/>
      <c r="I616" s="642">
        <v>1</v>
      </c>
      <c r="J616" s="637"/>
      <c r="K616" s="642">
        <v>3</v>
      </c>
      <c r="L616" s="643" t="s">
        <v>109</v>
      </c>
      <c r="M616" s="642"/>
      <c r="N616" s="642">
        <v>1</v>
      </c>
      <c r="O616" s="637"/>
      <c r="P616" s="642">
        <v>3</v>
      </c>
      <c r="Q616" s="643" t="s">
        <v>109</v>
      </c>
      <c r="R616" s="661">
        <v>1</v>
      </c>
      <c r="S616" s="663"/>
      <c r="T616" s="637"/>
      <c r="U616" s="661">
        <v>3</v>
      </c>
      <c r="V616" s="662" t="s">
        <v>109</v>
      </c>
      <c r="W616" s="663">
        <v>1</v>
      </c>
      <c r="X616" s="663"/>
      <c r="Y616" s="637"/>
      <c r="Z616" s="672"/>
      <c r="AA616" s="673"/>
      <c r="AB616" s="672"/>
      <c r="AC616" s="672"/>
    </row>
    <row r="617" spans="1:29" ht="15">
      <c r="A617" s="642">
        <v>4</v>
      </c>
      <c r="B617" s="643" t="s">
        <v>108</v>
      </c>
      <c r="C617" s="642"/>
      <c r="D617" s="642">
        <v>1</v>
      </c>
      <c r="E617" s="637"/>
      <c r="F617" s="642">
        <v>4</v>
      </c>
      <c r="G617" s="643" t="s">
        <v>108</v>
      </c>
      <c r="H617" s="642"/>
      <c r="I617" s="642">
        <v>1</v>
      </c>
      <c r="J617" s="637"/>
      <c r="K617" s="642">
        <v>4</v>
      </c>
      <c r="L617" s="643" t="s">
        <v>108</v>
      </c>
      <c r="M617" s="642"/>
      <c r="N617" s="642">
        <v>1</v>
      </c>
      <c r="O617" s="637"/>
      <c r="P617" s="642">
        <v>4</v>
      </c>
      <c r="Q617" s="643" t="s">
        <v>108</v>
      </c>
      <c r="R617" s="661"/>
      <c r="S617" s="663">
        <v>1</v>
      </c>
      <c r="T617" s="637"/>
      <c r="U617" s="661">
        <v>4</v>
      </c>
      <c r="V617" s="662" t="s">
        <v>108</v>
      </c>
      <c r="W617" s="663"/>
      <c r="X617" s="663">
        <v>1</v>
      </c>
      <c r="Y617" s="637"/>
      <c r="Z617" s="672"/>
      <c r="AA617" s="673"/>
      <c r="AB617" s="672"/>
      <c r="AC617" s="672"/>
    </row>
    <row r="618" spans="1:29" ht="15">
      <c r="A618" s="642">
        <v>5</v>
      </c>
      <c r="B618" s="643" t="s">
        <v>110</v>
      </c>
      <c r="C618" s="642">
        <v>1</v>
      </c>
      <c r="D618" s="642"/>
      <c r="E618" s="637"/>
      <c r="F618" s="642">
        <v>5</v>
      </c>
      <c r="G618" s="643" t="s">
        <v>110</v>
      </c>
      <c r="H618" s="642">
        <v>1</v>
      </c>
      <c r="I618" s="642"/>
      <c r="J618" s="637"/>
      <c r="K618" s="642">
        <v>5</v>
      </c>
      <c r="L618" s="643" t="s">
        <v>110</v>
      </c>
      <c r="M618" s="642"/>
      <c r="N618" s="642">
        <v>1</v>
      </c>
      <c r="O618" s="637"/>
      <c r="P618" s="642">
        <v>5</v>
      </c>
      <c r="Q618" s="643" t="s">
        <v>110</v>
      </c>
      <c r="R618" s="661">
        <v>1</v>
      </c>
      <c r="S618" s="663"/>
      <c r="T618" s="637"/>
      <c r="U618" s="661">
        <v>5</v>
      </c>
      <c r="V618" s="662" t="s">
        <v>110</v>
      </c>
      <c r="W618" s="663">
        <v>1</v>
      </c>
      <c r="X618" s="663"/>
      <c r="Y618" s="637"/>
      <c r="Z618" s="672"/>
      <c r="AA618" s="673"/>
      <c r="AB618" s="672"/>
      <c r="AC618" s="672"/>
    </row>
    <row r="619" spans="1:29" ht="15">
      <c r="A619" s="642">
        <v>6</v>
      </c>
      <c r="B619" s="643" t="s">
        <v>111</v>
      </c>
      <c r="C619" s="642">
        <v>1</v>
      </c>
      <c r="D619" s="642"/>
      <c r="E619" s="637"/>
      <c r="F619" s="642">
        <v>6</v>
      </c>
      <c r="G619" s="643" t="s">
        <v>111</v>
      </c>
      <c r="H619" s="642">
        <v>1</v>
      </c>
      <c r="I619" s="642"/>
      <c r="J619" s="637"/>
      <c r="K619" s="642">
        <v>6</v>
      </c>
      <c r="L619" s="643" t="s">
        <v>111</v>
      </c>
      <c r="M619" s="642">
        <v>1</v>
      </c>
      <c r="N619" s="642"/>
      <c r="O619" s="637"/>
      <c r="P619" s="642">
        <v>6</v>
      </c>
      <c r="Q619" s="643" t="s">
        <v>111</v>
      </c>
      <c r="R619" s="661">
        <v>1</v>
      </c>
      <c r="S619" s="663"/>
      <c r="T619" s="637"/>
      <c r="U619" s="661">
        <v>6</v>
      </c>
      <c r="V619" s="662" t="s">
        <v>111</v>
      </c>
      <c r="W619" s="663">
        <v>1</v>
      </c>
      <c r="X619" s="663"/>
      <c r="Y619" s="637"/>
      <c r="Z619" s="672"/>
      <c r="AA619" s="673"/>
      <c r="AB619" s="672"/>
      <c r="AC619" s="672"/>
    </row>
    <row r="620" spans="1:29" ht="15">
      <c r="A620" s="642">
        <v>7</v>
      </c>
      <c r="B620" s="643" t="s">
        <v>112</v>
      </c>
      <c r="C620" s="642"/>
      <c r="D620" s="642">
        <v>1</v>
      </c>
      <c r="E620" s="637"/>
      <c r="F620" s="642">
        <v>7</v>
      </c>
      <c r="G620" s="643" t="s">
        <v>112</v>
      </c>
      <c r="H620" s="642"/>
      <c r="I620" s="642">
        <v>1</v>
      </c>
      <c r="J620" s="637"/>
      <c r="K620" s="642">
        <v>7</v>
      </c>
      <c r="L620" s="643" t="s">
        <v>112</v>
      </c>
      <c r="M620" s="642"/>
      <c r="N620" s="642">
        <v>1</v>
      </c>
      <c r="O620" s="637"/>
      <c r="P620" s="642">
        <v>7</v>
      </c>
      <c r="Q620" s="643" t="s">
        <v>112</v>
      </c>
      <c r="R620" s="661">
        <v>1</v>
      </c>
      <c r="S620" s="663"/>
      <c r="T620" s="637"/>
      <c r="U620" s="661">
        <v>7</v>
      </c>
      <c r="V620" s="662" t="s">
        <v>112</v>
      </c>
      <c r="W620" s="663">
        <v>1</v>
      </c>
      <c r="X620" s="663"/>
      <c r="Y620" s="637"/>
      <c r="Z620" s="672"/>
      <c r="AA620" s="673"/>
      <c r="AB620" s="672"/>
      <c r="AC620" s="672"/>
    </row>
    <row r="621" spans="1:29" ht="30">
      <c r="A621" s="642">
        <v>8</v>
      </c>
      <c r="B621" s="643" t="s">
        <v>115</v>
      </c>
      <c r="C621" s="642"/>
      <c r="D621" s="642">
        <v>1</v>
      </c>
      <c r="E621" s="637"/>
      <c r="F621" s="642">
        <v>8</v>
      </c>
      <c r="G621" s="643" t="s">
        <v>115</v>
      </c>
      <c r="H621" s="642"/>
      <c r="I621" s="642">
        <v>1</v>
      </c>
      <c r="J621" s="637"/>
      <c r="K621" s="642">
        <v>8</v>
      </c>
      <c r="L621" s="643" t="s">
        <v>115</v>
      </c>
      <c r="M621" s="642"/>
      <c r="N621" s="642">
        <v>1</v>
      </c>
      <c r="O621" s="637"/>
      <c r="P621" s="642">
        <v>8</v>
      </c>
      <c r="Q621" s="643" t="s">
        <v>115</v>
      </c>
      <c r="R621" s="661"/>
      <c r="S621" s="663">
        <v>1</v>
      </c>
      <c r="T621" s="637"/>
      <c r="U621" s="661">
        <v>8</v>
      </c>
      <c r="V621" s="643" t="s">
        <v>115</v>
      </c>
      <c r="W621" s="663"/>
      <c r="X621" s="663">
        <v>1</v>
      </c>
      <c r="Y621" s="637"/>
      <c r="Z621" s="672"/>
      <c r="AA621" s="674"/>
      <c r="AB621" s="672"/>
      <c r="AC621" s="672"/>
    </row>
    <row r="622" spans="1:29" ht="15">
      <c r="A622" s="642">
        <v>9</v>
      </c>
      <c r="B622" s="643" t="s">
        <v>118</v>
      </c>
      <c r="C622" s="642"/>
      <c r="D622" s="642">
        <v>1</v>
      </c>
      <c r="E622" s="637"/>
      <c r="F622" s="642">
        <v>9</v>
      </c>
      <c r="G622" s="643" t="s">
        <v>118</v>
      </c>
      <c r="H622" s="642">
        <v>1</v>
      </c>
      <c r="I622" s="642"/>
      <c r="J622" s="637"/>
      <c r="K622" s="642">
        <v>9</v>
      </c>
      <c r="L622" s="643" t="s">
        <v>118</v>
      </c>
      <c r="M622" s="642"/>
      <c r="N622" s="642">
        <v>1</v>
      </c>
      <c r="O622" s="637"/>
      <c r="P622" s="642">
        <v>9</v>
      </c>
      <c r="Q622" s="643" t="s">
        <v>118</v>
      </c>
      <c r="R622" s="661"/>
      <c r="S622" s="663">
        <v>1</v>
      </c>
      <c r="T622" s="637"/>
      <c r="U622" s="661">
        <v>9</v>
      </c>
      <c r="V622" s="662" t="s">
        <v>2249</v>
      </c>
      <c r="W622" s="663"/>
      <c r="X622" s="663">
        <v>1</v>
      </c>
      <c r="Y622" s="637"/>
      <c r="Z622" s="672"/>
      <c r="AA622" s="673"/>
      <c r="AB622" s="672"/>
      <c r="AC622" s="672"/>
    </row>
    <row r="623" spans="1:29" ht="15">
      <c r="A623" s="642">
        <v>10</v>
      </c>
      <c r="B623" s="643" t="s">
        <v>1488</v>
      </c>
      <c r="C623" s="642">
        <v>1</v>
      </c>
      <c r="D623" s="642"/>
      <c r="E623" s="637"/>
      <c r="F623" s="642">
        <v>10</v>
      </c>
      <c r="G623" s="643" t="s">
        <v>1488</v>
      </c>
      <c r="H623" s="642">
        <v>1</v>
      </c>
      <c r="I623" s="642"/>
      <c r="J623" s="637"/>
      <c r="K623" s="642">
        <v>10</v>
      </c>
      <c r="L623" s="643" t="s">
        <v>1488</v>
      </c>
      <c r="M623" s="642"/>
      <c r="N623" s="642">
        <v>1</v>
      </c>
      <c r="O623" s="637"/>
      <c r="P623" s="642">
        <v>10</v>
      </c>
      <c r="Q623" s="643" t="s">
        <v>1488</v>
      </c>
      <c r="R623" s="661">
        <v>1</v>
      </c>
      <c r="S623" s="663"/>
      <c r="T623" s="637"/>
      <c r="U623" s="661">
        <v>10</v>
      </c>
      <c r="V623" s="662" t="s">
        <v>1488</v>
      </c>
      <c r="W623" s="663">
        <v>1</v>
      </c>
      <c r="X623" s="663"/>
      <c r="Y623" s="637"/>
      <c r="Z623" s="672"/>
      <c r="AA623" s="673"/>
      <c r="AB623" s="672"/>
      <c r="AC623" s="672"/>
    </row>
    <row r="624" spans="1:29" ht="15">
      <c r="A624" s="642">
        <v>11</v>
      </c>
      <c r="B624" s="643" t="s">
        <v>114</v>
      </c>
      <c r="C624" s="642">
        <v>1</v>
      </c>
      <c r="D624" s="642"/>
      <c r="E624" s="637"/>
      <c r="F624" s="642">
        <v>11</v>
      </c>
      <c r="G624" s="643" t="s">
        <v>114</v>
      </c>
      <c r="H624" s="642">
        <v>1</v>
      </c>
      <c r="I624" s="642"/>
      <c r="J624" s="637"/>
      <c r="K624" s="642">
        <v>11</v>
      </c>
      <c r="L624" s="643" t="s">
        <v>114</v>
      </c>
      <c r="M624" s="642"/>
      <c r="N624" s="642">
        <v>1</v>
      </c>
      <c r="O624" s="637"/>
      <c r="P624" s="642">
        <v>11</v>
      </c>
      <c r="Q624" s="643" t="s">
        <v>114</v>
      </c>
      <c r="R624" s="661">
        <v>1</v>
      </c>
      <c r="S624" s="663"/>
      <c r="T624" s="637"/>
      <c r="U624" s="661">
        <v>11</v>
      </c>
      <c r="V624" s="662" t="s">
        <v>114</v>
      </c>
      <c r="W624" s="663">
        <v>1</v>
      </c>
      <c r="X624" s="663"/>
      <c r="Y624" s="637"/>
      <c r="Z624" s="672"/>
      <c r="AA624" s="673"/>
      <c r="AB624" s="672"/>
      <c r="AC624" s="672"/>
    </row>
    <row r="625" spans="1:29" ht="15">
      <c r="A625" s="642">
        <v>12</v>
      </c>
      <c r="B625" s="643" t="s">
        <v>116</v>
      </c>
      <c r="C625" s="642">
        <v>1</v>
      </c>
      <c r="D625" s="642"/>
      <c r="E625" s="637"/>
      <c r="F625" s="642">
        <v>12</v>
      </c>
      <c r="G625" s="643" t="s">
        <v>116</v>
      </c>
      <c r="H625" s="642">
        <v>1</v>
      </c>
      <c r="I625" s="642"/>
      <c r="J625" s="637"/>
      <c r="K625" s="642">
        <v>12</v>
      </c>
      <c r="L625" s="643" t="s">
        <v>116</v>
      </c>
      <c r="M625" s="642"/>
      <c r="N625" s="642">
        <v>1</v>
      </c>
      <c r="O625" s="637"/>
      <c r="P625" s="642">
        <v>12</v>
      </c>
      <c r="Q625" s="643" t="s">
        <v>116</v>
      </c>
      <c r="R625" s="661">
        <v>1</v>
      </c>
      <c r="S625" s="663"/>
      <c r="T625" s="637"/>
      <c r="U625" s="661">
        <v>12</v>
      </c>
      <c r="V625" s="662" t="s">
        <v>116</v>
      </c>
      <c r="W625" s="663">
        <v>1</v>
      </c>
      <c r="X625" s="663"/>
      <c r="Y625" s="637"/>
      <c r="Z625" s="672"/>
      <c r="AA625" s="673"/>
      <c r="AB625" s="672"/>
      <c r="AC625" s="672"/>
    </row>
    <row r="626" spans="1:29" ht="15">
      <c r="A626" s="642">
        <v>13</v>
      </c>
      <c r="B626" s="643" t="s">
        <v>117</v>
      </c>
      <c r="C626" s="642">
        <v>1</v>
      </c>
      <c r="D626" s="642"/>
      <c r="E626" s="637"/>
      <c r="F626" s="642">
        <v>13</v>
      </c>
      <c r="G626" s="643" t="s">
        <v>117</v>
      </c>
      <c r="H626" s="642">
        <v>1</v>
      </c>
      <c r="I626" s="642"/>
      <c r="J626" s="637"/>
      <c r="K626" s="642">
        <v>13</v>
      </c>
      <c r="L626" s="643" t="s">
        <v>117</v>
      </c>
      <c r="M626" s="642"/>
      <c r="N626" s="642">
        <v>1</v>
      </c>
      <c r="O626" s="637"/>
      <c r="P626" s="642">
        <v>13</v>
      </c>
      <c r="Q626" s="643" t="s">
        <v>117</v>
      </c>
      <c r="R626" s="661">
        <v>1</v>
      </c>
      <c r="S626" s="663"/>
      <c r="T626" s="637"/>
      <c r="U626" s="661">
        <v>13</v>
      </c>
      <c r="V626" s="662" t="s">
        <v>117</v>
      </c>
      <c r="W626" s="663">
        <v>1</v>
      </c>
      <c r="X626" s="663"/>
      <c r="Y626" s="637"/>
      <c r="Z626" s="672"/>
      <c r="AA626" s="673"/>
      <c r="AB626" s="672"/>
      <c r="AC626" s="672"/>
    </row>
    <row r="627" spans="1:29" ht="15">
      <c r="A627" s="642">
        <v>14</v>
      </c>
      <c r="B627" s="643" t="s">
        <v>119</v>
      </c>
      <c r="C627" s="642">
        <v>1</v>
      </c>
      <c r="D627" s="642"/>
      <c r="E627" s="637"/>
      <c r="F627" s="642">
        <v>14</v>
      </c>
      <c r="G627" s="643" t="s">
        <v>119</v>
      </c>
      <c r="H627" s="642">
        <v>1</v>
      </c>
      <c r="I627" s="642"/>
      <c r="J627" s="637"/>
      <c r="K627" s="642">
        <v>14</v>
      </c>
      <c r="L627" s="643" t="s">
        <v>119</v>
      </c>
      <c r="M627" s="642"/>
      <c r="N627" s="642">
        <v>1</v>
      </c>
      <c r="O627" s="637"/>
      <c r="P627" s="642">
        <v>14</v>
      </c>
      <c r="Q627" s="643" t="s">
        <v>119</v>
      </c>
      <c r="R627" s="661">
        <v>1</v>
      </c>
      <c r="S627" s="663"/>
      <c r="T627" s="637"/>
      <c r="U627" s="661">
        <v>14</v>
      </c>
      <c r="V627" s="662" t="s">
        <v>119</v>
      </c>
      <c r="W627" s="663">
        <v>1</v>
      </c>
      <c r="X627" s="663"/>
      <c r="Y627" s="637"/>
      <c r="Z627" s="672"/>
      <c r="AA627" s="673"/>
      <c r="AB627" s="672"/>
      <c r="AC627" s="672"/>
    </row>
    <row r="628" spans="1:29" ht="15">
      <c r="A628" s="642">
        <v>15</v>
      </c>
      <c r="B628" s="643" t="s">
        <v>122</v>
      </c>
      <c r="C628" s="642"/>
      <c r="D628" s="642">
        <v>1</v>
      </c>
      <c r="E628" s="637"/>
      <c r="F628" s="642">
        <v>15</v>
      </c>
      <c r="G628" s="643" t="s">
        <v>122</v>
      </c>
      <c r="H628" s="642"/>
      <c r="I628" s="642">
        <v>1</v>
      </c>
      <c r="J628" s="637"/>
      <c r="K628" s="642">
        <v>15</v>
      </c>
      <c r="L628" s="643" t="s">
        <v>122</v>
      </c>
      <c r="M628" s="642"/>
      <c r="N628" s="642">
        <v>1</v>
      </c>
      <c r="O628" s="637"/>
      <c r="P628" s="642">
        <v>15</v>
      </c>
      <c r="Q628" s="643" t="s">
        <v>122</v>
      </c>
      <c r="R628" s="661">
        <v>1</v>
      </c>
      <c r="S628" s="663"/>
      <c r="T628" s="637"/>
      <c r="U628" s="661">
        <v>15</v>
      </c>
      <c r="V628" s="662" t="s">
        <v>122</v>
      </c>
      <c r="W628" s="663"/>
      <c r="X628" s="663">
        <v>1</v>
      </c>
      <c r="Y628" s="637"/>
      <c r="Z628" s="672"/>
      <c r="AA628" s="673"/>
      <c r="AB628" s="672"/>
      <c r="AC628" s="672"/>
    </row>
    <row r="629" spans="1:29" ht="15">
      <c r="A629" s="642">
        <v>16</v>
      </c>
      <c r="B629" s="643" t="s">
        <v>125</v>
      </c>
      <c r="C629" s="642"/>
      <c r="D629" s="642">
        <v>1</v>
      </c>
      <c r="E629" s="637"/>
      <c r="F629" s="642">
        <v>16</v>
      </c>
      <c r="G629" s="643" t="s">
        <v>125</v>
      </c>
      <c r="H629" s="642"/>
      <c r="I629" s="642">
        <v>1</v>
      </c>
      <c r="J629" s="637"/>
      <c r="K629" s="642">
        <v>16</v>
      </c>
      <c r="L629" s="643" t="s">
        <v>125</v>
      </c>
      <c r="M629" s="642"/>
      <c r="N629" s="642">
        <v>1</v>
      </c>
      <c r="O629" s="637"/>
      <c r="P629" s="642">
        <v>16</v>
      </c>
      <c r="Q629" s="643" t="s">
        <v>125</v>
      </c>
      <c r="R629" s="661"/>
      <c r="S629" s="663">
        <v>1</v>
      </c>
      <c r="T629" s="637"/>
      <c r="U629" s="661">
        <v>16</v>
      </c>
      <c r="V629" s="662" t="s">
        <v>125</v>
      </c>
      <c r="W629" s="663"/>
      <c r="X629" s="663">
        <v>1</v>
      </c>
      <c r="Y629" s="637"/>
      <c r="Z629" s="672"/>
      <c r="AA629" s="673"/>
      <c r="AB629" s="672"/>
      <c r="AC629" s="672"/>
    </row>
    <row r="630" spans="1:29" ht="15">
      <c r="A630" s="642">
        <v>17</v>
      </c>
      <c r="B630" s="643" t="s">
        <v>123</v>
      </c>
      <c r="C630" s="642"/>
      <c r="D630" s="642">
        <v>1</v>
      </c>
      <c r="E630" s="637"/>
      <c r="F630" s="642">
        <v>17</v>
      </c>
      <c r="G630" s="643" t="s">
        <v>123</v>
      </c>
      <c r="H630" s="642">
        <v>1</v>
      </c>
      <c r="I630" s="642"/>
      <c r="J630" s="637"/>
      <c r="K630" s="642">
        <v>17</v>
      </c>
      <c r="L630" s="643" t="s">
        <v>123</v>
      </c>
      <c r="M630" s="642"/>
      <c r="N630" s="642">
        <v>1</v>
      </c>
      <c r="O630" s="637"/>
      <c r="P630" s="642">
        <v>17</v>
      </c>
      <c r="Q630" s="643" t="s">
        <v>123</v>
      </c>
      <c r="R630" s="661"/>
      <c r="S630" s="663">
        <v>1</v>
      </c>
      <c r="T630" s="637"/>
      <c r="U630" s="661">
        <v>17</v>
      </c>
      <c r="V630" s="662" t="s">
        <v>123</v>
      </c>
      <c r="W630" s="663">
        <v>1</v>
      </c>
      <c r="X630" s="663"/>
      <c r="Y630" s="637"/>
      <c r="Z630" s="672"/>
      <c r="AA630" s="673"/>
      <c r="AB630" s="672"/>
      <c r="AC630" s="672"/>
    </row>
    <row r="631" spans="1:29" ht="15">
      <c r="A631" s="642">
        <v>18</v>
      </c>
      <c r="B631" s="643" t="s">
        <v>124</v>
      </c>
      <c r="C631" s="642"/>
      <c r="D631" s="642">
        <v>1</v>
      </c>
      <c r="E631" s="637"/>
      <c r="F631" s="642">
        <v>18</v>
      </c>
      <c r="G631" s="643" t="s">
        <v>124</v>
      </c>
      <c r="H631" s="642"/>
      <c r="I631" s="642">
        <v>1</v>
      </c>
      <c r="J631" s="637"/>
      <c r="K631" s="642">
        <v>18</v>
      </c>
      <c r="L631" s="643" t="s">
        <v>124</v>
      </c>
      <c r="M631" s="642"/>
      <c r="N631" s="642">
        <v>1</v>
      </c>
      <c r="O631" s="637"/>
      <c r="P631" s="642">
        <v>18</v>
      </c>
      <c r="Q631" s="643" t="s">
        <v>124</v>
      </c>
      <c r="R631" s="661">
        <v>1</v>
      </c>
      <c r="S631" s="663"/>
      <c r="T631" s="637"/>
      <c r="U631" s="661">
        <v>18</v>
      </c>
      <c r="V631" s="662" t="s">
        <v>124</v>
      </c>
      <c r="W631" s="663">
        <v>1</v>
      </c>
      <c r="X631" s="663"/>
      <c r="Y631" s="637"/>
      <c r="Z631" s="672"/>
      <c r="AA631" s="673"/>
      <c r="AB631" s="672"/>
      <c r="AC631" s="672"/>
    </row>
    <row r="632" spans="1:29" ht="15">
      <c r="A632" s="642">
        <v>19</v>
      </c>
      <c r="B632" s="643" t="s">
        <v>126</v>
      </c>
      <c r="C632" s="642"/>
      <c r="D632" s="642">
        <v>1</v>
      </c>
      <c r="E632" s="637"/>
      <c r="F632" s="642">
        <v>19</v>
      </c>
      <c r="G632" s="643" t="s">
        <v>126</v>
      </c>
      <c r="H632" s="642"/>
      <c r="I632" s="642">
        <v>1</v>
      </c>
      <c r="J632" s="637"/>
      <c r="K632" s="642">
        <v>19</v>
      </c>
      <c r="L632" s="643" t="s">
        <v>126</v>
      </c>
      <c r="M632" s="642"/>
      <c r="N632" s="642">
        <v>1</v>
      </c>
      <c r="O632" s="637"/>
      <c r="P632" s="642">
        <v>19</v>
      </c>
      <c r="Q632" s="643" t="s">
        <v>126</v>
      </c>
      <c r="R632" s="661">
        <v>1</v>
      </c>
      <c r="S632" s="663"/>
      <c r="T632" s="637"/>
      <c r="U632" s="661">
        <v>19</v>
      </c>
      <c r="V632" s="662" t="s">
        <v>126</v>
      </c>
      <c r="W632" s="663"/>
      <c r="X632" s="663">
        <v>1</v>
      </c>
      <c r="Y632" s="637"/>
      <c r="Z632" s="672"/>
      <c r="AA632" s="673"/>
      <c r="AB632" s="672"/>
      <c r="AC632" s="672"/>
    </row>
    <row r="633" spans="1:29" ht="15">
      <c r="A633" s="637"/>
      <c r="B633" s="646" t="s">
        <v>253</v>
      </c>
      <c r="C633" s="1590">
        <f>SUM(C614:C632)</f>
        <v>9</v>
      </c>
      <c r="D633" s="1181"/>
      <c r="E633" s="637"/>
      <c r="F633" s="637"/>
      <c r="G633" s="646" t="s">
        <v>253</v>
      </c>
      <c r="H633" s="1590">
        <f>SUM(H614:H632)</f>
        <v>11</v>
      </c>
      <c r="I633" s="1181"/>
      <c r="J633" s="637"/>
      <c r="K633" s="637"/>
      <c r="L633" s="646" t="s">
        <v>253</v>
      </c>
      <c r="M633" s="1590">
        <f>SUM(M614:M632)</f>
        <v>3</v>
      </c>
      <c r="N633" s="1181"/>
      <c r="O633" s="637"/>
      <c r="P633" s="637"/>
      <c r="Q633" s="646" t="s">
        <v>253</v>
      </c>
      <c r="R633" s="1590">
        <f>SUM(R614:R632)</f>
        <v>13</v>
      </c>
      <c r="S633" s="1181"/>
      <c r="T633" s="637"/>
      <c r="U633" s="637"/>
      <c r="V633" s="664" t="s">
        <v>2250</v>
      </c>
      <c r="W633" s="1603">
        <v>13</v>
      </c>
      <c r="X633" s="1181"/>
      <c r="Y633" s="637"/>
      <c r="Z633" s="667"/>
      <c r="AA633" s="671"/>
      <c r="AB633" s="1614"/>
      <c r="AC633" s="1609"/>
    </row>
    <row r="634" spans="1:29" ht="15">
      <c r="A634" s="637"/>
      <c r="B634" s="646" t="s">
        <v>254</v>
      </c>
      <c r="C634" s="1590">
        <f>SUM(D614:D632)</f>
        <v>10</v>
      </c>
      <c r="D634" s="1181"/>
      <c r="E634" s="637"/>
      <c r="F634" s="637"/>
      <c r="G634" s="646" t="s">
        <v>254</v>
      </c>
      <c r="H634" s="1590">
        <f>SUM(I614:I632)</f>
        <v>8</v>
      </c>
      <c r="I634" s="1181"/>
      <c r="J634" s="637"/>
      <c r="K634" s="637"/>
      <c r="L634" s="646" t="s">
        <v>254</v>
      </c>
      <c r="M634" s="1590">
        <f>SUM(N614:N632)</f>
        <v>16</v>
      </c>
      <c r="N634" s="1181"/>
      <c r="O634" s="637"/>
      <c r="P634" s="637"/>
      <c r="Q634" s="646" t="s">
        <v>254</v>
      </c>
      <c r="R634" s="1590">
        <f>SUM(S614:S632)</f>
        <v>6</v>
      </c>
      <c r="S634" s="1181"/>
      <c r="T634" s="637"/>
      <c r="U634" s="637"/>
      <c r="V634" s="664" t="s">
        <v>2251</v>
      </c>
      <c r="W634" s="1603">
        <v>6</v>
      </c>
      <c r="X634" s="1181"/>
      <c r="Y634" s="637"/>
      <c r="Z634" s="667"/>
      <c r="AA634" s="671"/>
      <c r="AB634" s="1614"/>
      <c r="AC634" s="1609"/>
    </row>
    <row r="635" spans="1:29" ht="15">
      <c r="A635" s="637"/>
      <c r="B635" s="647" t="s">
        <v>127</v>
      </c>
      <c r="C635" s="648">
        <f>C633</f>
        <v>9</v>
      </c>
      <c r="D635" s="648" t="s">
        <v>1494</v>
      </c>
      <c r="E635" s="637"/>
      <c r="F635" s="637"/>
      <c r="G635" s="647" t="s">
        <v>127</v>
      </c>
      <c r="H635" s="648">
        <f>H633</f>
        <v>11</v>
      </c>
      <c r="I635" s="648" t="s">
        <v>1494</v>
      </c>
      <c r="J635" s="637"/>
      <c r="K635" s="637"/>
      <c r="L635" s="647" t="s">
        <v>127</v>
      </c>
      <c r="M635" s="648">
        <f>M633</f>
        <v>3</v>
      </c>
      <c r="N635" s="648" t="s">
        <v>191</v>
      </c>
      <c r="O635" s="637"/>
      <c r="P635" s="637"/>
      <c r="Q635" s="647" t="s">
        <v>127</v>
      </c>
      <c r="R635" s="648">
        <f>R633</f>
        <v>13</v>
      </c>
      <c r="S635" s="648" t="s">
        <v>1489</v>
      </c>
      <c r="T635" s="637"/>
      <c r="U635" s="637"/>
      <c r="V635" s="657" t="s">
        <v>2252</v>
      </c>
      <c r="W635" s="658">
        <v>13</v>
      </c>
      <c r="X635" s="665" t="s">
        <v>1489</v>
      </c>
      <c r="Y635" s="637"/>
      <c r="Z635" s="667"/>
      <c r="AA635" s="671"/>
      <c r="AB635" s="670"/>
      <c r="AC635" s="675"/>
    </row>
    <row r="636" spans="1:29" ht="14" thickBot="1">
      <c r="A636" s="637"/>
      <c r="B636" s="637"/>
      <c r="C636" s="637"/>
      <c r="D636" s="637"/>
      <c r="E636" s="637"/>
      <c r="F636" s="637"/>
      <c r="G636" s="637"/>
      <c r="H636" s="637"/>
      <c r="I636" s="637"/>
      <c r="J636" s="637"/>
      <c r="K636" s="637"/>
      <c r="L636" s="637"/>
      <c r="M636" s="637"/>
      <c r="N636" s="637"/>
      <c r="O636" s="637"/>
      <c r="P636" s="637"/>
      <c r="Q636" s="637"/>
      <c r="R636" s="637"/>
      <c r="S636" s="637"/>
      <c r="T636" s="637"/>
      <c r="U636" s="637"/>
      <c r="V636" s="637"/>
      <c r="W636" s="637"/>
      <c r="X636" s="637"/>
      <c r="Y636" s="637"/>
      <c r="Z636" s="667"/>
      <c r="AA636" s="667"/>
      <c r="AB636" s="667"/>
      <c r="AC636" s="667"/>
    </row>
    <row r="637" spans="1:29" ht="14">
      <c r="A637" s="637"/>
      <c r="B637" s="1591" t="s">
        <v>1490</v>
      </c>
      <c r="C637" s="1615"/>
      <c r="D637" s="1616"/>
      <c r="E637" s="637"/>
      <c r="F637" s="637"/>
      <c r="G637" s="1617" t="s">
        <v>2253</v>
      </c>
      <c r="H637" s="1173"/>
      <c r="I637" s="1174"/>
      <c r="J637" s="637"/>
      <c r="K637" s="637"/>
      <c r="L637" s="1591" t="s">
        <v>1490</v>
      </c>
      <c r="M637" s="1615"/>
      <c r="N637" s="1616"/>
      <c r="O637" s="637"/>
      <c r="P637" s="637"/>
      <c r="Q637" s="1591" t="s">
        <v>1490</v>
      </c>
      <c r="R637" s="1615"/>
      <c r="S637" s="1616"/>
      <c r="T637" s="637"/>
      <c r="U637" s="637"/>
      <c r="V637" s="1617" t="s">
        <v>2253</v>
      </c>
      <c r="W637" s="1173"/>
      <c r="X637" s="1174"/>
      <c r="Y637" s="637"/>
      <c r="Z637" s="667"/>
      <c r="AA637" s="1608"/>
      <c r="AB637" s="1609"/>
      <c r="AC637" s="1609"/>
    </row>
    <row r="638" spans="1:29" ht="14">
      <c r="A638" s="637"/>
      <c r="B638" s="1594" t="s">
        <v>1491</v>
      </c>
      <c r="C638" s="1180"/>
      <c r="D638" s="1618"/>
      <c r="E638" s="637"/>
      <c r="F638" s="637"/>
      <c r="G638" s="1602" t="s">
        <v>2254</v>
      </c>
      <c r="H638" s="1180"/>
      <c r="I638" s="1181"/>
      <c r="J638" s="637"/>
      <c r="K638" s="637"/>
      <c r="L638" s="1594" t="s">
        <v>1491</v>
      </c>
      <c r="M638" s="1180"/>
      <c r="N638" s="1618"/>
      <c r="O638" s="637"/>
      <c r="P638" s="637"/>
      <c r="Q638" s="1594" t="s">
        <v>1491</v>
      </c>
      <c r="R638" s="1180"/>
      <c r="S638" s="1618"/>
      <c r="T638" s="637"/>
      <c r="U638" s="637"/>
      <c r="V638" s="1602" t="s">
        <v>2254</v>
      </c>
      <c r="W638" s="1180"/>
      <c r="X638" s="1181"/>
      <c r="Y638" s="637"/>
      <c r="Z638" s="667"/>
      <c r="AA638" s="1608"/>
      <c r="AB638" s="1609"/>
      <c r="AC638" s="1609"/>
    </row>
    <row r="639" spans="1:29" ht="15" thickBot="1">
      <c r="A639" s="637"/>
      <c r="B639" s="1535" t="s">
        <v>1492</v>
      </c>
      <c r="C639" s="1604"/>
      <c r="D639" s="1605"/>
      <c r="E639" s="637"/>
      <c r="F639" s="637"/>
      <c r="G639" s="1606" t="s">
        <v>2255</v>
      </c>
      <c r="H639" s="1600"/>
      <c r="I639" s="1607"/>
      <c r="J639" s="637"/>
      <c r="K639" s="637"/>
      <c r="L639" s="1535" t="s">
        <v>1492</v>
      </c>
      <c r="M639" s="1604"/>
      <c r="N639" s="1605"/>
      <c r="O639" s="637"/>
      <c r="P639" s="637"/>
      <c r="Q639" s="1535" t="s">
        <v>1492</v>
      </c>
      <c r="R639" s="1604"/>
      <c r="S639" s="1605"/>
      <c r="T639" s="637"/>
      <c r="U639" s="637"/>
      <c r="V639" s="1606" t="s">
        <v>2255</v>
      </c>
      <c r="W639" s="1600"/>
      <c r="X639" s="1607"/>
      <c r="Y639" s="637"/>
      <c r="Z639" s="667"/>
      <c r="AA639" s="1608"/>
      <c r="AB639" s="1609"/>
      <c r="AC639" s="1609"/>
    </row>
    <row r="640" spans="1:29">
      <c r="A640" s="637"/>
      <c r="B640" s="637"/>
      <c r="C640" s="637"/>
      <c r="D640" s="637"/>
      <c r="E640" s="637"/>
      <c r="F640"/>
      <c r="G640"/>
      <c r="H640"/>
      <c r="I640"/>
      <c r="J640"/>
      <c r="K640"/>
      <c r="L640"/>
      <c r="M640"/>
      <c r="N640"/>
      <c r="O640"/>
      <c r="P640"/>
      <c r="Q640"/>
      <c r="R640"/>
      <c r="S640"/>
      <c r="T640"/>
      <c r="U640"/>
      <c r="V640"/>
      <c r="W640"/>
      <c r="X640"/>
      <c r="Y640"/>
      <c r="Z640" s="198"/>
      <c r="AA640" s="198"/>
      <c r="AB640" s="198"/>
      <c r="AC640" s="198"/>
    </row>
    <row r="641" spans="26:29">
      <c r="Z641" s="198"/>
      <c r="AA641" s="198"/>
      <c r="AB641" s="198"/>
      <c r="AC641" s="198"/>
    </row>
  </sheetData>
  <mergeCells count="422">
    <mergeCell ref="B639:D639"/>
    <mergeCell ref="G639:I639"/>
    <mergeCell ref="L639:N639"/>
    <mergeCell ref="Q639:S639"/>
    <mergeCell ref="V639:X639"/>
    <mergeCell ref="AA639:AC639"/>
    <mergeCell ref="AA607:AC607"/>
    <mergeCell ref="Z608:AC608"/>
    <mergeCell ref="AA610:AC610"/>
    <mergeCell ref="Z611:AC611"/>
    <mergeCell ref="Z612:AC612"/>
    <mergeCell ref="AB633:AC633"/>
    <mergeCell ref="AB634:AC634"/>
    <mergeCell ref="AA637:AC637"/>
    <mergeCell ref="AA638:AC638"/>
    <mergeCell ref="B637:D637"/>
    <mergeCell ref="G637:I637"/>
    <mergeCell ref="L637:N637"/>
    <mergeCell ref="Q637:S637"/>
    <mergeCell ref="V637:X637"/>
    <mergeCell ref="B638:D638"/>
    <mergeCell ref="G638:I638"/>
    <mergeCell ref="L638:N638"/>
    <mergeCell ref="Q638:S638"/>
    <mergeCell ref="V638:X638"/>
    <mergeCell ref="C633:D633"/>
    <mergeCell ref="H633:I633"/>
    <mergeCell ref="M633:N633"/>
    <mergeCell ref="R633:S633"/>
    <mergeCell ref="W633:X633"/>
    <mergeCell ref="A612:D612"/>
    <mergeCell ref="C634:D634"/>
    <mergeCell ref="H634:I634"/>
    <mergeCell ref="M634:N634"/>
    <mergeCell ref="R634:S634"/>
    <mergeCell ref="W634:X634"/>
    <mergeCell ref="A611:D611"/>
    <mergeCell ref="F611:I611"/>
    <mergeCell ref="K611:N611"/>
    <mergeCell ref="P611:S611"/>
    <mergeCell ref="U611:X611"/>
    <mergeCell ref="F612:I612"/>
    <mergeCell ref="K612:N612"/>
    <mergeCell ref="P612:S612"/>
    <mergeCell ref="U612:X612"/>
    <mergeCell ref="Q607:S607"/>
    <mergeCell ref="V607:X607"/>
    <mergeCell ref="A608:D608"/>
    <mergeCell ref="F608:I608"/>
    <mergeCell ref="K608:N608"/>
    <mergeCell ref="P608:S608"/>
    <mergeCell ref="U608:X608"/>
    <mergeCell ref="G610:I610"/>
    <mergeCell ref="L610:N610"/>
    <mergeCell ref="Q610:S610"/>
    <mergeCell ref="V610:X610"/>
    <mergeCell ref="B610:D610"/>
    <mergeCell ref="G567:I567"/>
    <mergeCell ref="B568:D568"/>
    <mergeCell ref="G568:I568"/>
    <mergeCell ref="B602:D602"/>
    <mergeCell ref="B603:D603"/>
    <mergeCell ref="B604:D604"/>
    <mergeCell ref="B607:D607"/>
    <mergeCell ref="G607:I607"/>
    <mergeCell ref="L607:N607"/>
    <mergeCell ref="B572:D572"/>
    <mergeCell ref="A573:D573"/>
    <mergeCell ref="B575:D575"/>
    <mergeCell ref="A576:D576"/>
    <mergeCell ref="A577:D577"/>
    <mergeCell ref="C598:D598"/>
    <mergeCell ref="C599:D599"/>
    <mergeCell ref="B567:D567"/>
    <mergeCell ref="A540:D540"/>
    <mergeCell ref="F540:I540"/>
    <mergeCell ref="A541:D541"/>
    <mergeCell ref="F541:I541"/>
    <mergeCell ref="A537:D537"/>
    <mergeCell ref="H562:I562"/>
    <mergeCell ref="C563:D563"/>
    <mergeCell ref="H563:I563"/>
    <mergeCell ref="B566:D566"/>
    <mergeCell ref="G566:I566"/>
    <mergeCell ref="C562:D562"/>
    <mergeCell ref="B530:D530"/>
    <mergeCell ref="G530:I530"/>
    <mergeCell ref="B531:D531"/>
    <mergeCell ref="G531:I531"/>
    <mergeCell ref="G532:I532"/>
    <mergeCell ref="G536:I536"/>
    <mergeCell ref="F537:I537"/>
    <mergeCell ref="B539:D539"/>
    <mergeCell ref="G539:I539"/>
    <mergeCell ref="B503:D503"/>
    <mergeCell ref="G503:I503"/>
    <mergeCell ref="A504:D504"/>
    <mergeCell ref="F504:I504"/>
    <mergeCell ref="F505:I505"/>
    <mergeCell ref="C526:D526"/>
    <mergeCell ref="H526:I526"/>
    <mergeCell ref="C527:D527"/>
    <mergeCell ref="H527:I527"/>
    <mergeCell ref="B8:D8"/>
    <mergeCell ref="G8:I8"/>
    <mergeCell ref="A9:D9"/>
    <mergeCell ref="F9:I9"/>
    <mergeCell ref="A10:D10"/>
    <mergeCell ref="F10:I10"/>
    <mergeCell ref="A1:A3"/>
    <mergeCell ref="B1:C3"/>
    <mergeCell ref="B5:D5"/>
    <mergeCell ref="G5:I5"/>
    <mergeCell ref="A6:D6"/>
    <mergeCell ref="F6:I6"/>
    <mergeCell ref="B36:D36"/>
    <mergeCell ref="G36:I36"/>
    <mergeCell ref="B37:D37"/>
    <mergeCell ref="G37:I37"/>
    <mergeCell ref="B41:D41"/>
    <mergeCell ref="G41:I41"/>
    <mergeCell ref="C31:D31"/>
    <mergeCell ref="H31:I31"/>
    <mergeCell ref="C32:D32"/>
    <mergeCell ref="H32:I32"/>
    <mergeCell ref="B35:D35"/>
    <mergeCell ref="G35:I35"/>
    <mergeCell ref="A46:D46"/>
    <mergeCell ref="F46:I46"/>
    <mergeCell ref="C67:D67"/>
    <mergeCell ref="H67:I67"/>
    <mergeCell ref="C68:D68"/>
    <mergeCell ref="H68:I68"/>
    <mergeCell ref="A42:D42"/>
    <mergeCell ref="F42:I42"/>
    <mergeCell ref="B44:D44"/>
    <mergeCell ref="G44:I44"/>
    <mergeCell ref="A45:D45"/>
    <mergeCell ref="F45:I45"/>
    <mergeCell ref="B77:D77"/>
    <mergeCell ref="G77:I77"/>
    <mergeCell ref="A78:D78"/>
    <mergeCell ref="F78:I78"/>
    <mergeCell ref="B80:D80"/>
    <mergeCell ref="G80:I80"/>
    <mergeCell ref="B71:D71"/>
    <mergeCell ref="G71:I71"/>
    <mergeCell ref="B72:D72"/>
    <mergeCell ref="G72:I72"/>
    <mergeCell ref="B73:D73"/>
    <mergeCell ref="G73:I73"/>
    <mergeCell ref="C104:D104"/>
    <mergeCell ref="H104:I104"/>
    <mergeCell ref="B107:D107"/>
    <mergeCell ref="G107:I107"/>
    <mergeCell ref="B108:D108"/>
    <mergeCell ref="G108:I108"/>
    <mergeCell ref="A81:D81"/>
    <mergeCell ref="F81:I81"/>
    <mergeCell ref="A82:D82"/>
    <mergeCell ref="F82:I82"/>
    <mergeCell ref="C103:D103"/>
    <mergeCell ref="H103:I103"/>
    <mergeCell ref="B116:D116"/>
    <mergeCell ref="G116:I116"/>
    <mergeCell ref="L116:N116"/>
    <mergeCell ref="A117:D117"/>
    <mergeCell ref="F117:I117"/>
    <mergeCell ref="K117:N117"/>
    <mergeCell ref="B109:D109"/>
    <mergeCell ref="G109:I109"/>
    <mergeCell ref="B113:D113"/>
    <mergeCell ref="G113:I113"/>
    <mergeCell ref="L113:N113"/>
    <mergeCell ref="A114:D114"/>
    <mergeCell ref="F114:I114"/>
    <mergeCell ref="K114:N114"/>
    <mergeCell ref="C140:D140"/>
    <mergeCell ref="H140:I140"/>
    <mergeCell ref="M140:N140"/>
    <mergeCell ref="B143:D143"/>
    <mergeCell ref="G143:I143"/>
    <mergeCell ref="L143:N143"/>
    <mergeCell ref="A118:D118"/>
    <mergeCell ref="F118:I118"/>
    <mergeCell ref="K118:N118"/>
    <mergeCell ref="C139:D139"/>
    <mergeCell ref="H139:I139"/>
    <mergeCell ref="M139:N139"/>
    <mergeCell ref="B149:D149"/>
    <mergeCell ref="A150:D150"/>
    <mergeCell ref="B152:D152"/>
    <mergeCell ref="A153:D153"/>
    <mergeCell ref="A154:D154"/>
    <mergeCell ref="C175:D175"/>
    <mergeCell ref="B144:D144"/>
    <mergeCell ref="G144:I144"/>
    <mergeCell ref="L144:N144"/>
    <mergeCell ref="B145:D145"/>
    <mergeCell ref="G145:I145"/>
    <mergeCell ref="L145:N145"/>
    <mergeCell ref="A186:D186"/>
    <mergeCell ref="F186:I186"/>
    <mergeCell ref="B188:D188"/>
    <mergeCell ref="G188:I188"/>
    <mergeCell ref="A189:D189"/>
    <mergeCell ref="F189:I189"/>
    <mergeCell ref="C176:D176"/>
    <mergeCell ref="B179:D179"/>
    <mergeCell ref="B180:D180"/>
    <mergeCell ref="B181:D181"/>
    <mergeCell ref="B185:D185"/>
    <mergeCell ref="G185:I185"/>
    <mergeCell ref="B215:D215"/>
    <mergeCell ref="G215:I215"/>
    <mergeCell ref="B216:D216"/>
    <mergeCell ref="G216:I216"/>
    <mergeCell ref="B217:D217"/>
    <mergeCell ref="G217:I217"/>
    <mergeCell ref="A190:D190"/>
    <mergeCell ref="F190:I190"/>
    <mergeCell ref="C211:D211"/>
    <mergeCell ref="H211:I211"/>
    <mergeCell ref="C212:D212"/>
    <mergeCell ref="H212:I212"/>
    <mergeCell ref="A221:D221"/>
    <mergeCell ref="F221:I221"/>
    <mergeCell ref="K221:N221"/>
    <mergeCell ref="P221:S221"/>
    <mergeCell ref="U221:X221"/>
    <mergeCell ref="B220:D220"/>
    <mergeCell ref="G220:I220"/>
    <mergeCell ref="L220:N220"/>
    <mergeCell ref="Q220:S220"/>
    <mergeCell ref="V220:X220"/>
    <mergeCell ref="A224:D224"/>
    <mergeCell ref="F224:I224"/>
    <mergeCell ref="K224:N224"/>
    <mergeCell ref="P224:S224"/>
    <mergeCell ref="U224:X224"/>
    <mergeCell ref="B223:D223"/>
    <mergeCell ref="G223:I223"/>
    <mergeCell ref="L223:N223"/>
    <mergeCell ref="Q223:S223"/>
    <mergeCell ref="V223:X223"/>
    <mergeCell ref="C246:D246"/>
    <mergeCell ref="H246:I246"/>
    <mergeCell ref="M246:N246"/>
    <mergeCell ref="R246:S246"/>
    <mergeCell ref="W246:X246"/>
    <mergeCell ref="A225:D225"/>
    <mergeCell ref="F225:I225"/>
    <mergeCell ref="K225:N225"/>
    <mergeCell ref="P225:S225"/>
    <mergeCell ref="U225:X225"/>
    <mergeCell ref="B250:D250"/>
    <mergeCell ref="G250:I250"/>
    <mergeCell ref="L250:N250"/>
    <mergeCell ref="Q250:S250"/>
    <mergeCell ref="V250:X250"/>
    <mergeCell ref="C247:D247"/>
    <mergeCell ref="H247:I247"/>
    <mergeCell ref="M247:N247"/>
    <mergeCell ref="R247:S247"/>
    <mergeCell ref="W247:X247"/>
    <mergeCell ref="Q252:S252"/>
    <mergeCell ref="V252:X252"/>
    <mergeCell ref="B251:D251"/>
    <mergeCell ref="G251:I251"/>
    <mergeCell ref="L251:N251"/>
    <mergeCell ref="Q251:S251"/>
    <mergeCell ref="V251:X251"/>
    <mergeCell ref="B255:D255"/>
    <mergeCell ref="A256:D256"/>
    <mergeCell ref="B258:D258"/>
    <mergeCell ref="A259:D259"/>
    <mergeCell ref="A260:D260"/>
    <mergeCell ref="C281:D281"/>
    <mergeCell ref="B252:D252"/>
    <mergeCell ref="G252:I252"/>
    <mergeCell ref="L252:N252"/>
    <mergeCell ref="A291:D291"/>
    <mergeCell ref="F291:I291"/>
    <mergeCell ref="B293:D293"/>
    <mergeCell ref="G293:I293"/>
    <mergeCell ref="A294:D294"/>
    <mergeCell ref="F294:I294"/>
    <mergeCell ref="C282:D282"/>
    <mergeCell ref="B285:D285"/>
    <mergeCell ref="B286:D286"/>
    <mergeCell ref="B287:D287"/>
    <mergeCell ref="B290:D290"/>
    <mergeCell ref="G290:I290"/>
    <mergeCell ref="B320:D320"/>
    <mergeCell ref="G320:I320"/>
    <mergeCell ref="B321:D321"/>
    <mergeCell ref="G321:I321"/>
    <mergeCell ref="B322:D322"/>
    <mergeCell ref="G322:I322"/>
    <mergeCell ref="A295:D295"/>
    <mergeCell ref="F295:I295"/>
    <mergeCell ref="C316:D316"/>
    <mergeCell ref="H316:I316"/>
    <mergeCell ref="C317:D317"/>
    <mergeCell ref="H317:I317"/>
    <mergeCell ref="A329:D329"/>
    <mergeCell ref="F329:I329"/>
    <mergeCell ref="A330:D330"/>
    <mergeCell ref="F330:I330"/>
    <mergeCell ref="C351:D351"/>
    <mergeCell ref="H351:I351"/>
    <mergeCell ref="B325:D325"/>
    <mergeCell ref="G325:I325"/>
    <mergeCell ref="A326:D326"/>
    <mergeCell ref="F326:I326"/>
    <mergeCell ref="B328:D328"/>
    <mergeCell ref="G328:I328"/>
    <mergeCell ref="B357:D357"/>
    <mergeCell ref="G357:I357"/>
    <mergeCell ref="B360:D360"/>
    <mergeCell ref="G360:I360"/>
    <mergeCell ref="A361:D361"/>
    <mergeCell ref="F361:I361"/>
    <mergeCell ref="C352:D352"/>
    <mergeCell ref="H352:I352"/>
    <mergeCell ref="B355:D355"/>
    <mergeCell ref="G355:I355"/>
    <mergeCell ref="B356:D356"/>
    <mergeCell ref="G356:I356"/>
    <mergeCell ref="C386:D386"/>
    <mergeCell ref="H386:I386"/>
    <mergeCell ref="C387:D387"/>
    <mergeCell ref="H387:I387"/>
    <mergeCell ref="B390:D390"/>
    <mergeCell ref="G390:I390"/>
    <mergeCell ref="B363:D363"/>
    <mergeCell ref="G363:I363"/>
    <mergeCell ref="A364:D364"/>
    <mergeCell ref="F364:I364"/>
    <mergeCell ref="A365:D365"/>
    <mergeCell ref="F365:I365"/>
    <mergeCell ref="A396:D396"/>
    <mergeCell ref="F396:I396"/>
    <mergeCell ref="B398:D398"/>
    <mergeCell ref="G398:I398"/>
    <mergeCell ref="A399:D399"/>
    <mergeCell ref="F399:I399"/>
    <mergeCell ref="B391:D391"/>
    <mergeCell ref="G391:I391"/>
    <mergeCell ref="B392:D392"/>
    <mergeCell ref="G392:I392"/>
    <mergeCell ref="B395:D395"/>
    <mergeCell ref="G395:I395"/>
    <mergeCell ref="B425:D425"/>
    <mergeCell ref="G425:I425"/>
    <mergeCell ref="B426:D426"/>
    <mergeCell ref="G426:I426"/>
    <mergeCell ref="B427:D427"/>
    <mergeCell ref="G427:I427"/>
    <mergeCell ref="A400:D400"/>
    <mergeCell ref="F400:I400"/>
    <mergeCell ref="C421:D421"/>
    <mergeCell ref="H421:I421"/>
    <mergeCell ref="C422:D422"/>
    <mergeCell ref="H422:I422"/>
    <mergeCell ref="B433:D433"/>
    <mergeCell ref="G433:I433"/>
    <mergeCell ref="L433:N433"/>
    <mergeCell ref="A434:D434"/>
    <mergeCell ref="F434:I434"/>
    <mergeCell ref="K434:N434"/>
    <mergeCell ref="B430:D430"/>
    <mergeCell ref="G430:I430"/>
    <mergeCell ref="L430:N430"/>
    <mergeCell ref="A431:D431"/>
    <mergeCell ref="F431:I431"/>
    <mergeCell ref="K431:N431"/>
    <mergeCell ref="C457:D457"/>
    <mergeCell ref="H457:I457"/>
    <mergeCell ref="M457:N457"/>
    <mergeCell ref="B460:D460"/>
    <mergeCell ref="G460:I460"/>
    <mergeCell ref="L460:N460"/>
    <mergeCell ref="A435:D435"/>
    <mergeCell ref="F435:I435"/>
    <mergeCell ref="K435:N435"/>
    <mergeCell ref="C456:D456"/>
    <mergeCell ref="H456:I456"/>
    <mergeCell ref="M456:N456"/>
    <mergeCell ref="B461:D461"/>
    <mergeCell ref="G461:I461"/>
    <mergeCell ref="L461:N461"/>
    <mergeCell ref="B462:D462"/>
    <mergeCell ref="G462:I462"/>
    <mergeCell ref="L462:N462"/>
    <mergeCell ref="B465:D465"/>
    <mergeCell ref="A466:D466"/>
    <mergeCell ref="B468:D468"/>
    <mergeCell ref="C492:D492"/>
    <mergeCell ref="G465:I465"/>
    <mergeCell ref="F466:I466"/>
    <mergeCell ref="G468:I468"/>
    <mergeCell ref="F469:I469"/>
    <mergeCell ref="F470:I470"/>
    <mergeCell ref="H491:I491"/>
    <mergeCell ref="H492:I492"/>
    <mergeCell ref="B536:D536"/>
    <mergeCell ref="B495:D495"/>
    <mergeCell ref="B496:D496"/>
    <mergeCell ref="B500:D500"/>
    <mergeCell ref="A501:D501"/>
    <mergeCell ref="B497:D497"/>
    <mergeCell ref="A505:D505"/>
    <mergeCell ref="B532:D532"/>
    <mergeCell ref="A469:D469"/>
    <mergeCell ref="C491:D491"/>
    <mergeCell ref="A470:D470"/>
    <mergeCell ref="G495:I495"/>
    <mergeCell ref="G496:I496"/>
    <mergeCell ref="G497:I497"/>
    <mergeCell ref="G500:I500"/>
    <mergeCell ref="F501:I501"/>
  </mergeCells>
  <conditionalFormatting sqref="D33">
    <cfRule type="containsText" dxfId="125" priority="136" operator="containsText" text="MAYOR">
      <formula>NOT(ISERROR(SEARCH(("MAYOR"),(D33))))</formula>
    </cfRule>
    <cfRule type="containsText" dxfId="124" priority="137" operator="containsText" text="MODERADO">
      <formula>NOT(ISERROR(SEARCH(("MODERADO"),(D33))))</formula>
    </cfRule>
    <cfRule type="containsText" dxfId="123" priority="138" operator="containsText" text="CATASTRÓFICO">
      <formula>NOT(ISERROR(SEARCH(("CATASTRÓFICO"),(D33))))</formula>
    </cfRule>
  </conditionalFormatting>
  <conditionalFormatting sqref="D69">
    <cfRule type="containsText" dxfId="122" priority="130" operator="containsText" text="MAYOR">
      <formula>NOT(ISERROR(SEARCH(("MAYOR"),(D69))))</formula>
    </cfRule>
    <cfRule type="containsText" dxfId="121" priority="132" operator="containsText" text="CATASTRÓFICO">
      <formula>NOT(ISERROR(SEARCH(("CATASTRÓFICO"),(D69))))</formula>
    </cfRule>
    <cfRule type="containsText" dxfId="120" priority="131" operator="containsText" text="MODERADO">
      <formula>NOT(ISERROR(SEARCH(("MODERADO"),(D69))))</formula>
    </cfRule>
  </conditionalFormatting>
  <conditionalFormatting sqref="D105">
    <cfRule type="containsText" dxfId="119" priority="144" operator="containsText" text="CATASTRÓFICO">
      <formula>NOT(ISERROR(SEARCH("CATASTRÓFICO",D105)))</formula>
    </cfRule>
    <cfRule type="containsText" dxfId="118" priority="142" operator="containsText" text="MAYOR">
      <formula>NOT(ISERROR(SEARCH("MAYOR",D105)))</formula>
    </cfRule>
    <cfRule type="containsText" dxfId="117" priority="143" operator="containsText" text="MODERADO">
      <formula>NOT(ISERROR(SEARCH("MODERADO",D105)))</formula>
    </cfRule>
  </conditionalFormatting>
  <conditionalFormatting sqref="D141">
    <cfRule type="containsText" dxfId="116" priority="129" operator="containsText" text="CATASTRÓFICO">
      <formula>NOT(ISERROR(SEARCH("CATASTRÓFICO",D141)))</formula>
    </cfRule>
    <cfRule type="containsText" dxfId="115" priority="127" operator="containsText" text="MAYOR">
      <formula>NOT(ISERROR(SEARCH("MAYOR",D141)))</formula>
    </cfRule>
    <cfRule type="containsText" dxfId="114" priority="128" operator="containsText" text="MODERADO">
      <formula>NOT(ISERROR(SEARCH("MODERADO",D141)))</formula>
    </cfRule>
  </conditionalFormatting>
  <conditionalFormatting sqref="D177">
    <cfRule type="containsText" dxfId="113" priority="119" operator="containsText" text="MODERADO">
      <formula>NOT(ISERROR(SEARCH(("MODERADO"),(D177))))</formula>
    </cfRule>
    <cfRule type="containsText" dxfId="112" priority="120" operator="containsText" text="CATASTRÓFICO">
      <formula>NOT(ISERROR(SEARCH(("CATASTRÓFICO"),(D177))))</formula>
    </cfRule>
    <cfRule type="containsText" dxfId="111" priority="118" operator="containsText" text="MAYOR">
      <formula>NOT(ISERROR(SEARCH(("MAYOR"),(D177))))</formula>
    </cfRule>
  </conditionalFormatting>
  <conditionalFormatting sqref="D213">
    <cfRule type="containsText" dxfId="110" priority="112" operator="containsText" text="MAYOR">
      <formula>NOT(ISERROR(SEARCH(("MAYOR"),(D213))))</formula>
    </cfRule>
    <cfRule type="containsText" dxfId="109" priority="113" operator="containsText" text="MODERADO">
      <formula>NOT(ISERROR(SEARCH(("MODERADO"),(D213))))</formula>
    </cfRule>
    <cfRule type="containsText" dxfId="108" priority="114" operator="containsText" text="CATASTRÓFICO">
      <formula>NOT(ISERROR(SEARCH(("CATASTRÓFICO"),(D213))))</formula>
    </cfRule>
  </conditionalFormatting>
  <conditionalFormatting sqref="D248">
    <cfRule type="containsText" dxfId="107" priority="94" operator="containsText" text="MAYOR">
      <formula>NOT(ISERROR(SEARCH(("MAYOR"),(D248))))</formula>
    </cfRule>
    <cfRule type="containsText" dxfId="106" priority="95" operator="containsText" text="MODERADO">
      <formula>NOT(ISERROR(SEARCH(("MODERADO"),(D248))))</formula>
    </cfRule>
    <cfRule type="containsText" dxfId="105" priority="96" operator="containsText" text="CATASTRÓFICO">
      <formula>NOT(ISERROR(SEARCH(("CATASTRÓFICO"),(D248))))</formula>
    </cfRule>
  </conditionalFormatting>
  <conditionalFormatting sqref="D283">
    <cfRule type="containsText" dxfId="104" priority="93" operator="containsText" text="CATASTRÓFICO">
      <formula>NOT(ISERROR(SEARCH(("CATASTRÓFICO"),(D283))))</formula>
    </cfRule>
    <cfRule type="containsText" dxfId="103" priority="92" operator="containsText" text="MODERADO">
      <formula>NOT(ISERROR(SEARCH(("MODERADO"),(D283))))</formula>
    </cfRule>
    <cfRule type="containsText" dxfId="102" priority="91" operator="containsText" text="MAYOR">
      <formula>NOT(ISERROR(SEARCH(("MAYOR"),(D283))))</formula>
    </cfRule>
  </conditionalFormatting>
  <conditionalFormatting sqref="D318">
    <cfRule type="containsText" dxfId="101" priority="86" operator="containsText" text="MODERADO">
      <formula>NOT(ISERROR(SEARCH(("MODERADO"),(D318))))</formula>
    </cfRule>
    <cfRule type="containsText" dxfId="100" priority="87" operator="containsText" text="CATASTRÓFICO">
      <formula>NOT(ISERROR(SEARCH(("CATASTRÓFICO"),(D318))))</formula>
    </cfRule>
    <cfRule type="containsText" dxfId="99" priority="85" operator="containsText" text="MAYOR">
      <formula>NOT(ISERROR(SEARCH(("MAYOR"),(D318))))</formula>
    </cfRule>
  </conditionalFormatting>
  <conditionalFormatting sqref="D353">
    <cfRule type="containsText" dxfId="98" priority="81" operator="containsText" text="CATASTRÓFICO">
      <formula>NOT(ISERROR(SEARCH(("CATASTRÓFICO"),(D353))))</formula>
    </cfRule>
    <cfRule type="containsText" dxfId="97" priority="80" operator="containsText" text="MODERADO">
      <formula>NOT(ISERROR(SEARCH(("MODERADO"),(D353))))</formula>
    </cfRule>
    <cfRule type="containsText" dxfId="96" priority="79" operator="containsText" text="MAYOR">
      <formula>NOT(ISERROR(SEARCH(("MAYOR"),(D353))))</formula>
    </cfRule>
  </conditionalFormatting>
  <conditionalFormatting sqref="D388">
    <cfRule type="containsText" dxfId="95" priority="75" operator="containsText" text="CATASTRÓFICO">
      <formula>NOT(ISERROR(SEARCH(("CATASTRÓFICO"),(D388))))</formula>
    </cfRule>
    <cfRule type="containsText" dxfId="94" priority="73" operator="containsText" text="MAYOR">
      <formula>NOT(ISERROR(SEARCH(("MAYOR"),(D388))))</formula>
    </cfRule>
    <cfRule type="containsText" dxfId="93" priority="74" operator="containsText" text="MODERADO">
      <formula>NOT(ISERROR(SEARCH(("MODERADO"),(D388))))</formula>
    </cfRule>
  </conditionalFormatting>
  <conditionalFormatting sqref="D423">
    <cfRule type="containsText" dxfId="92" priority="69" operator="containsText" text="CATASTRÓFICO">
      <formula>NOT(ISERROR(SEARCH(("CATASTRÓFICO"),(D423))))</formula>
    </cfRule>
    <cfRule type="containsText" dxfId="91" priority="67" operator="containsText" text="MAYOR">
      <formula>NOT(ISERROR(SEARCH(("MAYOR"),(D423))))</formula>
    </cfRule>
    <cfRule type="containsText" dxfId="90" priority="68" operator="containsText" text="MODERADO">
      <formula>NOT(ISERROR(SEARCH(("MODERADO"),(D423))))</formula>
    </cfRule>
  </conditionalFormatting>
  <conditionalFormatting sqref="D458">
    <cfRule type="containsText" dxfId="89" priority="59" operator="containsText" text="MODERADO">
      <formula>NOT(ISERROR(SEARCH(("MODERADO"),(D458))))</formula>
    </cfRule>
    <cfRule type="containsText" dxfId="88" priority="58" operator="containsText" text="MAYOR">
      <formula>NOT(ISERROR(SEARCH(("MAYOR"),(D458))))</formula>
    </cfRule>
    <cfRule type="containsText" dxfId="87" priority="60" operator="containsText" text="CATASTRÓFICO">
      <formula>NOT(ISERROR(SEARCH(("CATASTRÓFICO"),(D458))))</formula>
    </cfRule>
  </conditionalFormatting>
  <conditionalFormatting sqref="D493">
    <cfRule type="containsText" dxfId="86" priority="38" operator="containsText" text="MODERADO">
      <formula>NOT(ISERROR(SEARCH(("MODERADO"),(D493))))</formula>
    </cfRule>
    <cfRule type="containsText" dxfId="85" priority="37" operator="containsText" text="MAYOR">
      <formula>NOT(ISERROR(SEARCH(("MAYOR"),(D493))))</formula>
    </cfRule>
    <cfRule type="containsText" dxfId="84" priority="39" operator="containsText" text="CATASTRÓFICO">
      <formula>NOT(ISERROR(SEARCH(("CATASTRÓFICO"),(D493))))</formula>
    </cfRule>
  </conditionalFormatting>
  <conditionalFormatting sqref="D528">
    <cfRule type="containsText" dxfId="83" priority="29" operator="containsText" text="MODERADO">
      <formula>NOT(ISERROR(SEARCH(("MODERADO"),(D528))))</formula>
    </cfRule>
    <cfRule type="containsText" dxfId="82" priority="30" operator="containsText" text="CATASTRÓFICO">
      <formula>NOT(ISERROR(SEARCH(("CATASTRÓFICO"),(D528))))</formula>
    </cfRule>
    <cfRule type="containsText" dxfId="81" priority="28" operator="containsText" text="MAYOR">
      <formula>NOT(ISERROR(SEARCH(("MAYOR"),(D528))))</formula>
    </cfRule>
  </conditionalFormatting>
  <conditionalFormatting sqref="D564">
    <cfRule type="containsText" dxfId="80" priority="22" operator="containsText" text="MAYOR">
      <formula>NOT(ISERROR(SEARCH(("MAYOR"),(D564))))</formula>
    </cfRule>
    <cfRule type="containsText" dxfId="79" priority="23" operator="containsText" text="MODERADO">
      <formula>NOT(ISERROR(SEARCH(("MODERADO"),(D564))))</formula>
    </cfRule>
    <cfRule type="containsText" dxfId="78" priority="24" operator="containsText" text="CATASTRÓFICO">
      <formula>NOT(ISERROR(SEARCH(("CATASTRÓFICO"),(D564))))</formula>
    </cfRule>
  </conditionalFormatting>
  <conditionalFormatting sqref="D600">
    <cfRule type="containsText" dxfId="77" priority="21" operator="containsText" text="CATASTRÓFICO">
      <formula>NOT(ISERROR(SEARCH(("CATASTRÓFICO"),(D600))))</formula>
    </cfRule>
    <cfRule type="containsText" dxfId="76" priority="19" operator="containsText" text="MAYOR">
      <formula>NOT(ISERROR(SEARCH(("MAYOR"),(D600))))</formula>
    </cfRule>
    <cfRule type="containsText" dxfId="75" priority="20" operator="containsText" text="MODERADO">
      <formula>NOT(ISERROR(SEARCH(("MODERADO"),(D600))))</formula>
    </cfRule>
  </conditionalFormatting>
  <conditionalFormatting sqref="D635">
    <cfRule type="containsText" dxfId="74" priority="6" operator="containsText" text="CATASTRÓFICO">
      <formula>NOT(ISERROR(SEARCH(("CATASTRÓFICO"),(D635))))</formula>
    </cfRule>
    <cfRule type="containsText" dxfId="73" priority="4" operator="containsText" text="MAYOR">
      <formula>NOT(ISERROR(SEARCH(("MAYOR"),(D635))))</formula>
    </cfRule>
    <cfRule type="containsText" dxfId="72" priority="5" operator="containsText" text="MODERADO">
      <formula>NOT(ISERROR(SEARCH(("MODERADO"),(D635))))</formula>
    </cfRule>
  </conditionalFormatting>
  <conditionalFormatting sqref="I33">
    <cfRule type="containsText" dxfId="71" priority="139" operator="containsText" text="MAYOR">
      <formula>NOT(ISERROR(SEARCH(("MAYOR"),(I33))))</formula>
    </cfRule>
    <cfRule type="containsText" dxfId="70" priority="141" operator="containsText" text="CATASTRÓFICO">
      <formula>NOT(ISERROR(SEARCH(("CATASTRÓFICO"),(I33))))</formula>
    </cfRule>
    <cfRule type="containsText" dxfId="69" priority="140" operator="containsText" text="MODERADO">
      <formula>NOT(ISERROR(SEARCH(("MODERADO"),(I33))))</formula>
    </cfRule>
  </conditionalFormatting>
  <conditionalFormatting sqref="I69">
    <cfRule type="containsText" dxfId="68" priority="134" operator="containsText" text="MODERADO">
      <formula>NOT(ISERROR(SEARCH(("MODERADO"),(I69))))</formula>
    </cfRule>
    <cfRule type="containsText" dxfId="67" priority="135" operator="containsText" text="CATASTRÓFICO">
      <formula>NOT(ISERROR(SEARCH(("CATASTRÓFICO"),(I69))))</formula>
    </cfRule>
    <cfRule type="containsText" dxfId="66" priority="133" operator="containsText" text="MAYOR">
      <formula>NOT(ISERROR(SEARCH(("MAYOR"),(I69))))</formula>
    </cfRule>
  </conditionalFormatting>
  <conditionalFormatting sqref="I105">
    <cfRule type="containsText" dxfId="65" priority="45" operator="containsText" text="CATASTRÓFICO">
      <formula>NOT(ISERROR(SEARCH("CATASTRÓFICO",I105)))</formula>
    </cfRule>
    <cfRule type="containsText" dxfId="64" priority="44" operator="containsText" text="MODERADO">
      <formula>NOT(ISERROR(SEARCH("MODERADO",I105)))</formula>
    </cfRule>
    <cfRule type="containsText" dxfId="63" priority="43" operator="containsText" text="MAYOR">
      <formula>NOT(ISERROR(SEARCH("MAYOR",I105)))</formula>
    </cfRule>
  </conditionalFormatting>
  <conditionalFormatting sqref="I141">
    <cfRule type="containsText" dxfId="62" priority="126" operator="containsText" text="CATASTRÓFICO">
      <formula>NOT(ISERROR(SEARCH("CATASTRÓFICO",I141)))</formula>
    </cfRule>
    <cfRule type="containsText" dxfId="61" priority="125" operator="containsText" text="MODERADO">
      <formula>NOT(ISERROR(SEARCH("MODERADO",I141)))</formula>
    </cfRule>
    <cfRule type="containsText" dxfId="60" priority="124" operator="containsText" text="MAYOR">
      <formula>NOT(ISERROR(SEARCH("MAYOR",I141)))</formula>
    </cfRule>
  </conditionalFormatting>
  <conditionalFormatting sqref="I213">
    <cfRule type="containsText" dxfId="59" priority="116" operator="containsText" text="MODERADO">
      <formula>NOT(ISERROR(SEARCH(("MODERADO"),(I213))))</formula>
    </cfRule>
    <cfRule type="containsText" dxfId="58" priority="115" operator="containsText" text="MAYOR">
      <formula>NOT(ISERROR(SEARCH(("MAYOR"),(I213))))</formula>
    </cfRule>
    <cfRule type="containsText" dxfId="57" priority="117" operator="containsText" text="CATASTRÓFICO">
      <formula>NOT(ISERROR(SEARCH(("CATASTRÓFICO"),(I213))))</formula>
    </cfRule>
  </conditionalFormatting>
  <conditionalFormatting sqref="I248">
    <cfRule type="containsText" dxfId="56" priority="40" operator="containsText" text="MAYOR">
      <formula>NOT(ISERROR(SEARCH(("MAYOR"),(I248))))</formula>
    </cfRule>
    <cfRule type="containsText" dxfId="55" priority="42" operator="containsText" text="CATASTRÓFICO">
      <formula>NOT(ISERROR(SEARCH(("CATASTRÓFICO"),(I248))))</formula>
    </cfRule>
    <cfRule type="containsText" dxfId="54" priority="41" operator="containsText" text="MODERADO">
      <formula>NOT(ISERROR(SEARCH(("MODERADO"),(I248))))</formula>
    </cfRule>
  </conditionalFormatting>
  <conditionalFormatting sqref="I318">
    <cfRule type="containsText" dxfId="53" priority="90" operator="containsText" text="CATASTRÓFICO">
      <formula>NOT(ISERROR(SEARCH(("CATASTRÓFICO"),(I318))))</formula>
    </cfRule>
    <cfRule type="containsText" dxfId="52" priority="89" operator="containsText" text="MODERADO">
      <formula>NOT(ISERROR(SEARCH(("MODERADO"),(I318))))</formula>
    </cfRule>
    <cfRule type="containsText" dxfId="51" priority="88" operator="containsText" text="MAYOR">
      <formula>NOT(ISERROR(SEARCH(("MAYOR"),(I318))))</formula>
    </cfRule>
  </conditionalFormatting>
  <conditionalFormatting sqref="I353">
    <cfRule type="containsText" dxfId="50" priority="83" operator="containsText" text="MODERADO">
      <formula>NOT(ISERROR(SEARCH(("MODERADO"),(I353))))</formula>
    </cfRule>
    <cfRule type="containsText" dxfId="49" priority="84" operator="containsText" text="CATASTRÓFICO">
      <formula>NOT(ISERROR(SEARCH(("CATASTRÓFICO"),(I353))))</formula>
    </cfRule>
    <cfRule type="containsText" dxfId="48" priority="82" operator="containsText" text="MAYOR">
      <formula>NOT(ISERROR(SEARCH(("MAYOR"),(I353))))</formula>
    </cfRule>
  </conditionalFormatting>
  <conditionalFormatting sqref="I388">
    <cfRule type="containsText" dxfId="47" priority="78" operator="containsText" text="CATASTRÓFICO">
      <formula>NOT(ISERROR(SEARCH(("CATASTRÓFICO"),(I388))))</formula>
    </cfRule>
    <cfRule type="containsText" dxfId="46" priority="77" operator="containsText" text="MODERADO">
      <formula>NOT(ISERROR(SEARCH(("MODERADO"),(I388))))</formula>
    </cfRule>
    <cfRule type="containsText" dxfId="45" priority="76" operator="containsText" text="MAYOR">
      <formula>NOT(ISERROR(SEARCH(("MAYOR"),(I388))))</formula>
    </cfRule>
  </conditionalFormatting>
  <conditionalFormatting sqref="I423">
    <cfRule type="containsText" dxfId="44" priority="72" operator="containsText" text="CATASTRÓFICO">
      <formula>NOT(ISERROR(SEARCH(("CATASTRÓFICO"),(I423))))</formula>
    </cfRule>
    <cfRule type="containsText" dxfId="43" priority="71" operator="containsText" text="MODERADO">
      <formula>NOT(ISERROR(SEARCH(("MODERADO"),(I423))))</formula>
    </cfRule>
    <cfRule type="containsText" dxfId="42" priority="70" operator="containsText" text="MAYOR">
      <formula>NOT(ISERROR(SEARCH(("MAYOR"),(I423))))</formula>
    </cfRule>
  </conditionalFormatting>
  <conditionalFormatting sqref="I458">
    <cfRule type="containsText" dxfId="41" priority="61" operator="containsText" text="MAYOR">
      <formula>NOT(ISERROR(SEARCH(("MAYOR"),(I458))))</formula>
    </cfRule>
    <cfRule type="containsText" dxfId="40" priority="62" operator="containsText" text="MODERADO">
      <formula>NOT(ISERROR(SEARCH(("MODERADO"),(I458))))</formula>
    </cfRule>
    <cfRule type="containsText" dxfId="39" priority="63" operator="containsText" text="CATASTRÓFICO">
      <formula>NOT(ISERROR(SEARCH(("CATASTRÓFICO"),(I458))))</formula>
    </cfRule>
  </conditionalFormatting>
  <conditionalFormatting sqref="I493">
    <cfRule type="containsText" dxfId="38" priority="34" operator="containsText" text="MAYOR">
      <formula>NOT(ISERROR(SEARCH(("MAYOR"),(I493))))</formula>
    </cfRule>
    <cfRule type="containsText" dxfId="37" priority="35" operator="containsText" text="MODERADO">
      <formula>NOT(ISERROR(SEARCH(("MODERADO"),(I493))))</formula>
    </cfRule>
    <cfRule type="containsText" dxfId="36" priority="36" operator="containsText" text="CATASTRÓFICO">
      <formula>NOT(ISERROR(SEARCH(("CATASTRÓFICO"),(I493))))</formula>
    </cfRule>
  </conditionalFormatting>
  <conditionalFormatting sqref="I528">
    <cfRule type="containsText" dxfId="35" priority="33" operator="containsText" text="CATASTRÓFICO">
      <formula>NOT(ISERROR(SEARCH(("CATASTRÓFICO"),(I528))))</formula>
    </cfRule>
    <cfRule type="containsText" dxfId="34" priority="32" operator="containsText" text="MODERADO">
      <formula>NOT(ISERROR(SEARCH(("MODERADO"),(I528))))</formula>
    </cfRule>
    <cfRule type="containsText" dxfId="33" priority="31" operator="containsText" text="MAYOR">
      <formula>NOT(ISERROR(SEARCH(("MAYOR"),(I528))))</formula>
    </cfRule>
  </conditionalFormatting>
  <conditionalFormatting sqref="I564">
    <cfRule type="containsText" dxfId="32" priority="27" operator="containsText" text="CATASTRÓFICO">
      <formula>NOT(ISERROR(SEARCH(("CATASTRÓFICO"),(I564))))</formula>
    </cfRule>
    <cfRule type="containsText" dxfId="31" priority="26" operator="containsText" text="MODERADO">
      <formula>NOT(ISERROR(SEARCH(("MODERADO"),(I564))))</formula>
    </cfRule>
    <cfRule type="containsText" dxfId="30" priority="25" operator="containsText" text="MAYOR">
      <formula>NOT(ISERROR(SEARCH(("MAYOR"),(I564))))</formula>
    </cfRule>
  </conditionalFormatting>
  <conditionalFormatting sqref="I635 N635">
    <cfRule type="containsText" dxfId="29" priority="11" operator="containsText" text="MODERADO">
      <formula>NOT(ISERROR(SEARCH(("MODERADO"),(I635))))</formula>
    </cfRule>
    <cfRule type="containsText" dxfId="28" priority="10" operator="containsText" text="MAYOR">
      <formula>NOT(ISERROR(SEARCH(("MAYOR"),(I635))))</formula>
    </cfRule>
    <cfRule type="containsText" dxfId="27" priority="12" operator="containsText" text="CATASTRÓFICO">
      <formula>NOT(ISERROR(SEARCH(("CATASTRÓFICO"),(I635))))</formula>
    </cfRule>
  </conditionalFormatting>
  <conditionalFormatting sqref="I635 X635">
    <cfRule type="containsText" dxfId="26" priority="8" operator="containsText" text="MODERADO">
      <formula>NOT(ISERROR(SEARCH(("MODERADO"),(I635))))</formula>
    </cfRule>
    <cfRule type="containsText" dxfId="25" priority="9" operator="containsText" text="CATASTRÓFICO">
      <formula>NOT(ISERROR(SEARCH(("CATASTRÓFICO"),(I635))))</formula>
    </cfRule>
    <cfRule type="containsText" dxfId="24" priority="7" operator="containsText" text="MAYOR">
      <formula>NOT(ISERROR(SEARCH(("MAYOR"),(I635))))</formula>
    </cfRule>
  </conditionalFormatting>
  <conditionalFormatting sqref="N141">
    <cfRule type="containsText" dxfId="23" priority="121" operator="containsText" text="MAYOR">
      <formula>NOT(ISERROR(SEARCH("MAYOR",N141)))</formula>
    </cfRule>
    <cfRule type="containsText" dxfId="22" priority="122" operator="containsText" text="MODERADO">
      <formula>NOT(ISERROR(SEARCH("MODERADO",N141)))</formula>
    </cfRule>
    <cfRule type="containsText" dxfId="21" priority="123" operator="containsText" text="CATASTRÓFICO">
      <formula>NOT(ISERROR(SEARCH("CATASTRÓFICO",N141)))</formula>
    </cfRule>
  </conditionalFormatting>
  <conditionalFormatting sqref="N248">
    <cfRule type="containsText" dxfId="20" priority="105" operator="containsText" text="CATASTRÓFICO">
      <formula>NOT(ISERROR(SEARCH(("CATASTRÓFICO"),(N248))))</formula>
    </cfRule>
    <cfRule type="containsText" dxfId="19" priority="104" operator="containsText" text="MODERADO">
      <formula>NOT(ISERROR(SEARCH(("MODERADO"),(N248))))</formula>
    </cfRule>
    <cfRule type="containsText" dxfId="18" priority="103" operator="containsText" text="MAYOR">
      <formula>NOT(ISERROR(SEARCH(("MAYOR"),(N248))))</formula>
    </cfRule>
  </conditionalFormatting>
  <conditionalFormatting sqref="N458">
    <cfRule type="containsText" dxfId="17" priority="65" operator="containsText" text="MODERADO">
      <formula>NOT(ISERROR(SEARCH(("MODERADO"),(N458))))</formula>
    </cfRule>
    <cfRule type="containsText" dxfId="16" priority="66" operator="containsText" text="CATASTRÓFICO">
      <formula>NOT(ISERROR(SEARCH(("CATASTRÓFICO"),(N458))))</formula>
    </cfRule>
    <cfRule type="containsText" dxfId="15" priority="64" operator="containsText" text="MAYOR">
      <formula>NOT(ISERROR(SEARCH(("MAYOR"),(N458))))</formula>
    </cfRule>
  </conditionalFormatting>
  <conditionalFormatting sqref="N635 S635">
    <cfRule type="containsText" dxfId="14" priority="18" operator="containsText" text="CATASTRÓFICO">
      <formula>NOT(ISERROR(SEARCH(("CATASTRÓFICO"),(N635))))</formula>
    </cfRule>
    <cfRule type="containsText" dxfId="13" priority="17" operator="containsText" text="MODERADO">
      <formula>NOT(ISERROR(SEARCH(("MODERADO"),(N635))))</formula>
    </cfRule>
  </conditionalFormatting>
  <conditionalFormatting sqref="S248">
    <cfRule type="containsText" dxfId="12" priority="107" operator="containsText" text="MODERADO">
      <formula>NOT(ISERROR(SEARCH(("MODERADO"),(S248))))</formula>
    </cfRule>
    <cfRule type="containsText" dxfId="11" priority="108" operator="containsText" text="CATASTRÓFICO">
      <formula>NOT(ISERROR(SEARCH(("CATASTRÓFICO"),(S248))))</formula>
    </cfRule>
    <cfRule type="containsText" dxfId="10" priority="106" operator="containsText" text="MAYOR">
      <formula>NOT(ISERROR(SEARCH(("MAYOR"),(S248))))</formula>
    </cfRule>
  </conditionalFormatting>
  <conditionalFormatting sqref="S635 N635">
    <cfRule type="containsText" dxfId="9" priority="16" operator="containsText" text="MAYOR">
      <formula>NOT(ISERROR(SEARCH(("MAYOR"),(N635))))</formula>
    </cfRule>
  </conditionalFormatting>
  <conditionalFormatting sqref="S635">
    <cfRule type="containsText" dxfId="8" priority="13" operator="containsText" text="MAYOR">
      <formula>NOT(ISERROR(SEARCH(("MAYOR"),(S635))))</formula>
    </cfRule>
    <cfRule type="containsText" dxfId="7" priority="14" operator="containsText" text="MODERADO">
      <formula>NOT(ISERROR(SEARCH(("MODERADO"),(S635))))</formula>
    </cfRule>
    <cfRule type="containsText" dxfId="6" priority="15" operator="containsText" text="CATASTRÓFICO">
      <formula>NOT(ISERROR(SEARCH(("CATASTRÓFICO"),(S635))))</formula>
    </cfRule>
  </conditionalFormatting>
  <conditionalFormatting sqref="X248">
    <cfRule type="containsText" dxfId="5" priority="102" operator="containsText" text="CATASTRÓFICO">
      <formula>NOT(ISERROR(SEARCH(("CATASTRÓFICO"),(X248))))</formula>
    </cfRule>
    <cfRule type="containsText" dxfId="4" priority="101" operator="containsText" text="MODERADO">
      <formula>NOT(ISERROR(SEARCH(("MODERADO"),(X248))))</formula>
    </cfRule>
    <cfRule type="containsText" dxfId="3" priority="100" operator="containsText" text="MAYOR">
      <formula>NOT(ISERROR(SEARCH(("MAYOR"),(X248))))</formula>
    </cfRule>
  </conditionalFormatting>
  <conditionalFormatting sqref="AC635">
    <cfRule type="containsText" dxfId="2" priority="3" operator="containsText" text="CATASTRÓFICO">
      <formula>NOT(ISERROR(SEARCH(("CATASTRÓFICO"),(AC635))))</formula>
    </cfRule>
    <cfRule type="containsText" dxfId="1" priority="2" operator="containsText" text="MODERADO">
      <formula>NOT(ISERROR(SEARCH(("MODERADO"),(AC635))))</formula>
    </cfRule>
    <cfRule type="containsText" dxfId="0" priority="1" operator="containsText" text="MAYOR">
      <formula>NOT(ISERROR(SEARCH(("MAYOR"),(AC635))))</formula>
    </cfRule>
  </conditionalFormatting>
  <dataValidations disablePrompts="1" count="2">
    <dataValidation type="decimal" allowBlank="1" showErrorMessage="1" sqref="C12:D30 H12:I30 C48:D66 C543:D561 H120:I138 M120:N138 C120:D138 C156:D174 C192:D210 H192:I210 C227:D245 C507:D525 M227:N245 H227:I245 W227:X245 C262:D280 C297:D315 H297:I315 C332:D350 C367:D385 C402:D420 C437:D455 H437:I455 M437:N455 R227:S245 C472:D490 C579:D597 C614:D632 H614:I632 M614:N632 R614:S632 W614:X632 AB614:AC632" xr:uid="{2A8F28ED-0675-EB42-B29E-A6D9F4D4EF65}">
      <formula1>0</formula1>
      <formula2>1</formula2>
    </dataValidation>
    <dataValidation type="whole" allowBlank="1" showInputMessage="1" showErrorMessage="1" sqref="C84:D102 H84:I102 H472:I490" xr:uid="{1AB84F9F-6F0A-474C-AFE7-E41DF8F49A69}">
      <formula1>0</formula1>
      <formula2>1</formula2>
    </dataValidation>
  </dataValidations>
  <pageMargins left="0.7" right="0.7" top="0.75" bottom="0.75" header="0" footer="0"/>
  <pageSetup orientation="landscape"/>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6923C"/>
  </sheetPr>
  <dimension ref="A1:BJF6903"/>
  <sheetViews>
    <sheetView zoomScale="75" zoomScaleNormal="60" workbookViewId="0">
      <selection activeCell="Q70" sqref="Q70"/>
    </sheetView>
  </sheetViews>
  <sheetFormatPr baseColWidth="10" defaultColWidth="14.5" defaultRowHeight="15" customHeight="1"/>
  <cols>
    <col min="1" max="1" width="14.5" style="179"/>
    <col min="2" max="2" width="28.5" style="179" customWidth="1"/>
    <col min="3" max="4" width="27.33203125" style="179" customWidth="1"/>
    <col min="5" max="5" width="27.6640625" style="179" customWidth="1"/>
    <col min="6" max="6" width="20.83203125" style="179" customWidth="1"/>
    <col min="7" max="7" width="16.6640625" style="180" customWidth="1"/>
    <col min="8" max="8" width="19.5" style="179" customWidth="1"/>
    <col min="9" max="9" width="15.5" style="181" customWidth="1"/>
    <col min="10" max="10" width="17.1640625" style="181" customWidth="1"/>
    <col min="11" max="11" width="18" style="181" customWidth="1"/>
    <col min="12" max="12" width="56.5" style="680" customWidth="1"/>
    <col min="13" max="13" width="24" style="180" customWidth="1"/>
    <col min="14" max="14" width="15.5" style="182" customWidth="1"/>
    <col min="15" max="15" width="43.33203125" style="179" customWidth="1"/>
    <col min="16" max="16" width="20.1640625" style="181" customWidth="1"/>
    <col min="17" max="17" width="71.83203125" style="179" customWidth="1"/>
    <col min="18" max="18" width="19.83203125" style="183" customWidth="1"/>
    <col min="19" max="19" width="21.6640625" style="182" customWidth="1"/>
    <col min="20" max="20" width="23.6640625" style="179" customWidth="1"/>
    <col min="21" max="21" width="16.6640625" style="182" customWidth="1"/>
    <col min="22" max="22" width="15.83203125" style="179" customWidth="1"/>
    <col min="23" max="23" width="23.5" style="183" customWidth="1"/>
    <col min="24" max="24" width="14.5" style="182" customWidth="1"/>
    <col min="25" max="25" width="19.33203125" style="179" customWidth="1"/>
    <col min="26" max="1618" width="14.5" style="168"/>
    <col min="1619" max="16384" width="14.5" style="179"/>
  </cols>
  <sheetData>
    <row r="1" spans="1:1618" s="167" customFormat="1" ht="26.25" customHeight="1">
      <c r="A1" s="1628"/>
      <c r="B1" s="1629" t="s">
        <v>377</v>
      </c>
      <c r="C1" s="1629"/>
      <c r="D1" s="1629"/>
      <c r="E1" s="1629"/>
      <c r="F1" s="1629"/>
      <c r="G1" s="1629"/>
      <c r="H1" s="1629"/>
      <c r="I1" s="1629"/>
      <c r="J1" s="1629"/>
      <c r="K1" s="1629"/>
      <c r="L1" s="1629"/>
      <c r="M1" s="1629"/>
      <c r="N1" s="1629"/>
      <c r="O1" s="1629"/>
      <c r="P1" s="1629"/>
      <c r="Q1" s="1629"/>
      <c r="R1" s="1629"/>
      <c r="S1" s="1629"/>
      <c r="T1" s="1629"/>
      <c r="U1" s="1629"/>
      <c r="V1" s="1629"/>
      <c r="W1" s="1629"/>
      <c r="X1" s="1621" t="s">
        <v>128</v>
      </c>
      <c r="Y1" s="1621"/>
      <c r="Z1" s="166"/>
      <c r="AA1" s="166"/>
      <c r="AB1" s="166"/>
      <c r="AC1" s="166"/>
      <c r="AD1" s="166"/>
      <c r="AE1" s="166"/>
      <c r="AF1" s="166"/>
      <c r="AG1" s="166"/>
      <c r="AH1" s="166"/>
      <c r="AI1" s="166"/>
      <c r="AJ1" s="166"/>
      <c r="AK1" s="166"/>
      <c r="AL1" s="166"/>
      <c r="AM1" s="166"/>
      <c r="AN1" s="166"/>
      <c r="AO1" s="166"/>
      <c r="AP1" s="166"/>
      <c r="AQ1" s="166"/>
      <c r="AR1" s="166"/>
      <c r="AS1" s="166"/>
      <c r="AT1" s="166"/>
      <c r="AU1" s="166"/>
      <c r="AV1" s="166"/>
      <c r="AW1" s="166"/>
      <c r="AX1" s="166"/>
      <c r="AY1" s="166"/>
      <c r="AZ1" s="166"/>
      <c r="BA1" s="166"/>
      <c r="BB1" s="166"/>
      <c r="BC1" s="166"/>
      <c r="BD1" s="166"/>
      <c r="BE1" s="166"/>
      <c r="BF1" s="166"/>
      <c r="BG1" s="166"/>
      <c r="BH1" s="166"/>
      <c r="BI1" s="166"/>
      <c r="BJ1" s="166"/>
      <c r="BK1" s="166"/>
      <c r="BL1" s="166"/>
      <c r="BM1" s="166"/>
      <c r="BN1" s="166"/>
      <c r="BO1" s="166"/>
      <c r="BP1" s="166"/>
      <c r="BQ1" s="166"/>
      <c r="BR1" s="166"/>
      <c r="BS1" s="166"/>
      <c r="BT1" s="166"/>
      <c r="BU1" s="166"/>
      <c r="BV1" s="166"/>
      <c r="BW1" s="166"/>
      <c r="BX1" s="166"/>
      <c r="BY1" s="166"/>
      <c r="BZ1" s="166"/>
      <c r="CA1" s="166"/>
      <c r="CB1" s="166"/>
      <c r="CC1" s="166"/>
      <c r="CD1" s="166"/>
      <c r="CE1" s="166"/>
      <c r="CF1" s="166"/>
      <c r="CG1" s="166"/>
      <c r="CH1" s="166"/>
      <c r="CI1" s="166"/>
      <c r="CJ1" s="166"/>
      <c r="CK1" s="166"/>
      <c r="CL1" s="166"/>
      <c r="CM1" s="166"/>
      <c r="CN1" s="166"/>
      <c r="CO1" s="166"/>
      <c r="CP1" s="166"/>
      <c r="CQ1" s="166"/>
      <c r="CR1" s="166"/>
      <c r="CS1" s="166"/>
      <c r="CT1" s="166"/>
      <c r="CU1" s="166"/>
      <c r="CV1" s="166"/>
      <c r="CW1" s="166"/>
      <c r="CX1" s="166"/>
      <c r="CY1" s="166"/>
      <c r="CZ1" s="166"/>
      <c r="DA1" s="166"/>
      <c r="DB1" s="166"/>
      <c r="DC1" s="166"/>
      <c r="DD1" s="166"/>
      <c r="DE1" s="166"/>
      <c r="DF1" s="166"/>
      <c r="DG1" s="166"/>
      <c r="DH1" s="166"/>
      <c r="DI1" s="166"/>
      <c r="DJ1" s="166"/>
      <c r="DK1" s="166"/>
      <c r="DL1" s="166"/>
      <c r="DM1" s="166"/>
      <c r="DN1" s="166"/>
      <c r="DO1" s="166"/>
      <c r="DP1" s="166"/>
      <c r="DQ1" s="166"/>
      <c r="DR1" s="166"/>
      <c r="DS1" s="166"/>
      <c r="DT1" s="166"/>
      <c r="DU1" s="166"/>
      <c r="DV1" s="166"/>
      <c r="DW1" s="166"/>
      <c r="DX1" s="166"/>
      <c r="DY1" s="166"/>
      <c r="DZ1" s="166"/>
      <c r="EA1" s="166"/>
      <c r="EB1" s="166"/>
      <c r="EC1" s="166"/>
      <c r="ED1" s="166"/>
      <c r="EE1" s="166"/>
      <c r="EF1" s="166"/>
      <c r="EG1" s="166"/>
      <c r="EH1" s="166"/>
      <c r="EI1" s="166"/>
      <c r="EJ1" s="166"/>
      <c r="EK1" s="166"/>
      <c r="EL1" s="166"/>
      <c r="EM1" s="166"/>
      <c r="EN1" s="166"/>
      <c r="EO1" s="166"/>
      <c r="EP1" s="166"/>
      <c r="EQ1" s="166"/>
      <c r="ER1" s="166"/>
      <c r="ES1" s="166"/>
      <c r="ET1" s="166"/>
      <c r="EU1" s="166"/>
      <c r="EV1" s="166"/>
      <c r="EW1" s="166"/>
      <c r="EX1" s="166"/>
      <c r="EY1" s="166"/>
      <c r="EZ1" s="166"/>
      <c r="FA1" s="166"/>
      <c r="FB1" s="166"/>
      <c r="FC1" s="166"/>
      <c r="FD1" s="166"/>
      <c r="FE1" s="166"/>
      <c r="FF1" s="166"/>
      <c r="FG1" s="166"/>
      <c r="FH1" s="166"/>
      <c r="FI1" s="166"/>
      <c r="FJ1" s="166"/>
      <c r="FK1" s="166"/>
      <c r="FL1" s="166"/>
      <c r="FM1" s="166"/>
      <c r="FN1" s="166"/>
      <c r="FO1" s="166"/>
      <c r="FP1" s="166"/>
      <c r="FQ1" s="166"/>
      <c r="FR1" s="166"/>
      <c r="FS1" s="166"/>
      <c r="FT1" s="166"/>
      <c r="FU1" s="166"/>
      <c r="FV1" s="166"/>
      <c r="FW1" s="166"/>
      <c r="FX1" s="166"/>
      <c r="FY1" s="166"/>
      <c r="FZ1" s="166"/>
      <c r="GA1" s="166"/>
      <c r="GB1" s="166"/>
      <c r="GC1" s="166"/>
      <c r="GD1" s="166"/>
      <c r="GE1" s="166"/>
      <c r="GF1" s="166"/>
      <c r="GG1" s="166"/>
      <c r="GH1" s="166"/>
      <c r="GI1" s="166"/>
      <c r="GJ1" s="166"/>
      <c r="GK1" s="166"/>
      <c r="GL1" s="166"/>
      <c r="GM1" s="166"/>
      <c r="GN1" s="166"/>
      <c r="GO1" s="166"/>
      <c r="GP1" s="166"/>
      <c r="GQ1" s="166"/>
      <c r="GR1" s="166"/>
      <c r="GS1" s="166"/>
      <c r="GT1" s="166"/>
      <c r="GU1" s="166"/>
      <c r="GV1" s="166"/>
      <c r="GW1" s="166"/>
      <c r="GX1" s="166"/>
      <c r="GY1" s="166"/>
      <c r="GZ1" s="166"/>
      <c r="HA1" s="166"/>
      <c r="HB1" s="166"/>
      <c r="HC1" s="166"/>
      <c r="HD1" s="166"/>
      <c r="HE1" s="166"/>
      <c r="HF1" s="166"/>
      <c r="HG1" s="166"/>
      <c r="HH1" s="166"/>
      <c r="HI1" s="166"/>
      <c r="HJ1" s="166"/>
      <c r="HK1" s="166"/>
      <c r="HL1" s="166"/>
      <c r="HM1" s="166"/>
      <c r="HN1" s="166"/>
      <c r="HO1" s="166"/>
      <c r="HP1" s="166"/>
      <c r="HQ1" s="166"/>
      <c r="HR1" s="166"/>
      <c r="HS1" s="166"/>
      <c r="HT1" s="166"/>
      <c r="HU1" s="166"/>
      <c r="HV1" s="166"/>
      <c r="HW1" s="166"/>
      <c r="HX1" s="166"/>
      <c r="HY1" s="166"/>
      <c r="HZ1" s="166"/>
      <c r="IA1" s="166"/>
      <c r="IB1" s="166"/>
      <c r="IC1" s="166"/>
      <c r="ID1" s="166"/>
      <c r="IE1" s="166"/>
      <c r="IF1" s="166"/>
      <c r="IG1" s="166"/>
      <c r="IH1" s="166"/>
      <c r="II1" s="166"/>
      <c r="IJ1" s="166"/>
      <c r="IK1" s="166"/>
      <c r="IL1" s="166"/>
      <c r="IM1" s="166"/>
      <c r="IN1" s="166"/>
      <c r="IO1" s="166"/>
      <c r="IP1" s="166"/>
      <c r="IQ1" s="166"/>
      <c r="IR1" s="166"/>
      <c r="IS1" s="166"/>
      <c r="IT1" s="166"/>
      <c r="IU1" s="166"/>
      <c r="IV1" s="166"/>
      <c r="IW1" s="166"/>
      <c r="IX1" s="166"/>
      <c r="IY1" s="166"/>
      <c r="IZ1" s="166"/>
      <c r="JA1" s="166"/>
      <c r="JB1" s="166"/>
      <c r="JC1" s="166"/>
      <c r="JD1" s="166"/>
      <c r="JE1" s="166"/>
      <c r="JF1" s="166"/>
      <c r="JG1" s="166"/>
      <c r="JH1" s="166"/>
      <c r="JI1" s="166"/>
      <c r="JJ1" s="166"/>
      <c r="JK1" s="166"/>
      <c r="JL1" s="166"/>
      <c r="JM1" s="166"/>
      <c r="JN1" s="166"/>
      <c r="JO1" s="166"/>
      <c r="JP1" s="166"/>
      <c r="JQ1" s="166"/>
      <c r="JR1" s="166"/>
      <c r="JS1" s="166"/>
      <c r="JT1" s="166"/>
      <c r="JU1" s="166"/>
      <c r="JV1" s="166"/>
      <c r="JW1" s="166"/>
      <c r="JX1" s="166"/>
      <c r="JY1" s="166"/>
      <c r="JZ1" s="166"/>
      <c r="KA1" s="166"/>
      <c r="KB1" s="166"/>
      <c r="KC1" s="166"/>
      <c r="KD1" s="166"/>
      <c r="KE1" s="166"/>
      <c r="KF1" s="166"/>
      <c r="KG1" s="166"/>
      <c r="KH1" s="166"/>
      <c r="KI1" s="166"/>
      <c r="KJ1" s="166"/>
      <c r="KK1" s="166"/>
      <c r="KL1" s="166"/>
      <c r="KM1" s="166"/>
      <c r="KN1" s="166"/>
      <c r="KO1" s="166"/>
      <c r="KP1" s="166"/>
      <c r="KQ1" s="166"/>
      <c r="KR1" s="166"/>
      <c r="KS1" s="166"/>
      <c r="KT1" s="166"/>
      <c r="KU1" s="166"/>
      <c r="KV1" s="166"/>
      <c r="KW1" s="166"/>
      <c r="KX1" s="166"/>
      <c r="KY1" s="166"/>
      <c r="KZ1" s="166"/>
      <c r="LA1" s="166"/>
      <c r="LB1" s="166"/>
      <c r="LC1" s="166"/>
      <c r="LD1" s="166"/>
      <c r="LE1" s="166"/>
      <c r="LF1" s="166"/>
      <c r="LG1" s="166"/>
      <c r="LH1" s="166"/>
      <c r="LI1" s="166"/>
      <c r="LJ1" s="166"/>
      <c r="LK1" s="166"/>
      <c r="LL1" s="166"/>
      <c r="LM1" s="166"/>
      <c r="LN1" s="166"/>
      <c r="LO1" s="166"/>
      <c r="LP1" s="166"/>
      <c r="LQ1" s="166"/>
      <c r="LR1" s="166"/>
      <c r="LS1" s="166"/>
      <c r="LT1" s="166"/>
      <c r="LU1" s="166"/>
      <c r="LV1" s="166"/>
      <c r="LW1" s="166"/>
      <c r="LX1" s="166"/>
      <c r="LY1" s="166"/>
      <c r="LZ1" s="166"/>
      <c r="MA1" s="166"/>
      <c r="MB1" s="166"/>
      <c r="MC1" s="166"/>
      <c r="MD1" s="166"/>
      <c r="ME1" s="166"/>
      <c r="MF1" s="166"/>
      <c r="MG1" s="166"/>
      <c r="MH1" s="166"/>
      <c r="MI1" s="166"/>
      <c r="MJ1" s="166"/>
      <c r="MK1" s="166"/>
      <c r="ML1" s="166"/>
      <c r="MM1" s="166"/>
      <c r="MN1" s="166"/>
      <c r="MO1" s="166"/>
      <c r="MP1" s="166"/>
      <c r="MQ1" s="166"/>
      <c r="MR1" s="166"/>
      <c r="MS1" s="166"/>
      <c r="MT1" s="166"/>
      <c r="MU1" s="166"/>
      <c r="MV1" s="166"/>
      <c r="MW1" s="166"/>
      <c r="MX1" s="166"/>
      <c r="MY1" s="166"/>
      <c r="MZ1" s="166"/>
      <c r="NA1" s="166"/>
      <c r="NB1" s="166"/>
      <c r="NC1" s="166"/>
      <c r="ND1" s="166"/>
      <c r="NE1" s="166"/>
      <c r="NF1" s="166"/>
      <c r="NG1" s="166"/>
      <c r="NH1" s="166"/>
      <c r="NI1" s="166"/>
      <c r="NJ1" s="166"/>
      <c r="NK1" s="166"/>
      <c r="NL1" s="166"/>
      <c r="NM1" s="166"/>
      <c r="NN1" s="166"/>
      <c r="NO1" s="166"/>
      <c r="NP1" s="166"/>
      <c r="NQ1" s="166"/>
      <c r="NR1" s="166"/>
      <c r="NS1" s="166"/>
      <c r="NT1" s="166"/>
      <c r="NU1" s="166"/>
      <c r="NV1" s="166"/>
      <c r="NW1" s="166"/>
      <c r="NX1" s="166"/>
      <c r="NY1" s="166"/>
      <c r="NZ1" s="166"/>
      <c r="OA1" s="166"/>
      <c r="OB1" s="166"/>
      <c r="OC1" s="166"/>
      <c r="OD1" s="166"/>
      <c r="OE1" s="166"/>
      <c r="OF1" s="166"/>
      <c r="OG1" s="166"/>
      <c r="OH1" s="166"/>
      <c r="OI1" s="166"/>
      <c r="OJ1" s="166"/>
      <c r="OK1" s="166"/>
      <c r="OL1" s="166"/>
      <c r="OM1" s="166"/>
      <c r="ON1" s="166"/>
      <c r="OO1" s="166"/>
      <c r="OP1" s="166"/>
      <c r="OQ1" s="166"/>
      <c r="OR1" s="166"/>
      <c r="OS1" s="166"/>
      <c r="OT1" s="166"/>
      <c r="OU1" s="166"/>
      <c r="OV1" s="166"/>
      <c r="OW1" s="166"/>
      <c r="OX1" s="166"/>
      <c r="OY1" s="166"/>
      <c r="OZ1" s="166"/>
      <c r="PA1" s="166"/>
      <c r="PB1" s="166"/>
      <c r="PC1" s="166"/>
      <c r="PD1" s="166"/>
      <c r="PE1" s="166"/>
      <c r="PF1" s="166"/>
      <c r="PG1" s="166"/>
      <c r="PH1" s="166"/>
      <c r="PI1" s="166"/>
      <c r="PJ1" s="166"/>
      <c r="PK1" s="166"/>
      <c r="PL1" s="166"/>
      <c r="PM1" s="166"/>
      <c r="PN1" s="166"/>
      <c r="PO1" s="166"/>
      <c r="PP1" s="166"/>
      <c r="PQ1" s="166"/>
      <c r="PR1" s="166"/>
      <c r="PS1" s="166"/>
      <c r="PT1" s="166"/>
      <c r="PU1" s="166"/>
      <c r="PV1" s="166"/>
      <c r="PW1" s="166"/>
      <c r="PX1" s="166"/>
      <c r="PY1" s="166"/>
      <c r="PZ1" s="166"/>
      <c r="QA1" s="166"/>
      <c r="QB1" s="166"/>
      <c r="QC1" s="166"/>
      <c r="QD1" s="166"/>
      <c r="QE1" s="166"/>
      <c r="QF1" s="166"/>
      <c r="QG1" s="166"/>
      <c r="QH1" s="166"/>
      <c r="QI1" s="166"/>
      <c r="QJ1" s="166"/>
      <c r="QK1" s="166"/>
      <c r="QL1" s="166"/>
      <c r="QM1" s="166"/>
      <c r="QN1" s="166"/>
      <c r="QO1" s="166"/>
      <c r="QP1" s="166"/>
      <c r="QQ1" s="166"/>
      <c r="QR1" s="166"/>
      <c r="QS1" s="166"/>
      <c r="QT1" s="166"/>
      <c r="QU1" s="166"/>
      <c r="QV1" s="166"/>
      <c r="QW1" s="166"/>
      <c r="QX1" s="166"/>
      <c r="QY1" s="166"/>
      <c r="QZ1" s="166"/>
      <c r="RA1" s="166"/>
      <c r="RB1" s="166"/>
      <c r="RC1" s="166"/>
      <c r="RD1" s="166"/>
      <c r="RE1" s="166"/>
      <c r="RF1" s="166"/>
      <c r="RG1" s="166"/>
      <c r="RH1" s="166"/>
      <c r="RI1" s="166"/>
      <c r="RJ1" s="166"/>
      <c r="RK1" s="166"/>
      <c r="RL1" s="166"/>
      <c r="RM1" s="166"/>
      <c r="RN1" s="166"/>
      <c r="RO1" s="166"/>
      <c r="RP1" s="166"/>
      <c r="RQ1" s="166"/>
      <c r="RR1" s="166"/>
      <c r="RS1" s="166"/>
      <c r="RT1" s="166"/>
      <c r="RU1" s="166"/>
      <c r="RV1" s="166"/>
      <c r="RW1" s="166"/>
      <c r="RX1" s="166"/>
      <c r="RY1" s="166"/>
      <c r="RZ1" s="166"/>
      <c r="SA1" s="166"/>
      <c r="SB1" s="166"/>
      <c r="SC1" s="166"/>
      <c r="SD1" s="166"/>
      <c r="SE1" s="166"/>
      <c r="SF1" s="166"/>
      <c r="SG1" s="166"/>
      <c r="SH1" s="166"/>
      <c r="SI1" s="166"/>
      <c r="SJ1" s="166"/>
      <c r="SK1" s="166"/>
      <c r="SL1" s="166"/>
      <c r="SM1" s="166"/>
      <c r="SN1" s="166"/>
      <c r="SO1" s="166"/>
      <c r="SP1" s="166"/>
      <c r="SQ1" s="166"/>
      <c r="SR1" s="166"/>
      <c r="SS1" s="166"/>
      <c r="ST1" s="166"/>
      <c r="SU1" s="166"/>
      <c r="SV1" s="166"/>
      <c r="SW1" s="166"/>
      <c r="SX1" s="166"/>
      <c r="SY1" s="166"/>
      <c r="SZ1" s="166"/>
      <c r="TA1" s="166"/>
      <c r="TB1" s="166"/>
      <c r="TC1" s="166"/>
      <c r="TD1" s="166"/>
      <c r="TE1" s="166"/>
      <c r="TF1" s="166"/>
      <c r="TG1" s="166"/>
      <c r="TH1" s="166"/>
      <c r="TI1" s="166"/>
      <c r="TJ1" s="166"/>
      <c r="TK1" s="166"/>
      <c r="TL1" s="166"/>
      <c r="TM1" s="166"/>
      <c r="TN1" s="166"/>
      <c r="TO1" s="166"/>
      <c r="TP1" s="166"/>
      <c r="TQ1" s="166"/>
      <c r="TR1" s="166"/>
      <c r="TS1" s="166"/>
      <c r="TT1" s="166"/>
      <c r="TU1" s="166"/>
      <c r="TV1" s="166"/>
      <c r="TW1" s="166"/>
      <c r="TX1" s="166"/>
      <c r="TY1" s="166"/>
      <c r="TZ1" s="166"/>
      <c r="UA1" s="166"/>
      <c r="UB1" s="166"/>
      <c r="UC1" s="166"/>
      <c r="UD1" s="166"/>
      <c r="UE1" s="166"/>
      <c r="UF1" s="166"/>
      <c r="UG1" s="166"/>
      <c r="UH1" s="166"/>
      <c r="UI1" s="166"/>
      <c r="UJ1" s="166"/>
      <c r="UK1" s="166"/>
      <c r="UL1" s="166"/>
      <c r="UM1" s="166"/>
      <c r="UN1" s="166"/>
      <c r="UO1" s="166"/>
      <c r="UP1" s="166"/>
      <c r="UQ1" s="166"/>
      <c r="UR1" s="166"/>
      <c r="US1" s="166"/>
      <c r="UT1" s="166"/>
      <c r="UU1" s="166"/>
      <c r="UV1" s="166"/>
      <c r="UW1" s="166"/>
      <c r="UX1" s="166"/>
      <c r="UY1" s="166"/>
      <c r="UZ1" s="166"/>
      <c r="VA1" s="166"/>
      <c r="VB1" s="166"/>
      <c r="VC1" s="166"/>
      <c r="VD1" s="166"/>
      <c r="VE1" s="166"/>
      <c r="VF1" s="166"/>
      <c r="VG1" s="166"/>
      <c r="VH1" s="166"/>
      <c r="VI1" s="166"/>
      <c r="VJ1" s="166"/>
      <c r="VK1" s="166"/>
      <c r="VL1" s="166"/>
      <c r="VM1" s="166"/>
      <c r="VN1" s="166"/>
      <c r="VO1" s="166"/>
      <c r="VP1" s="166"/>
      <c r="VQ1" s="166"/>
      <c r="VR1" s="166"/>
      <c r="VS1" s="166"/>
      <c r="VT1" s="166"/>
      <c r="VU1" s="166"/>
      <c r="VV1" s="166"/>
      <c r="VW1" s="166"/>
      <c r="VX1" s="166"/>
      <c r="VY1" s="166"/>
      <c r="VZ1" s="166"/>
      <c r="WA1" s="166"/>
      <c r="WB1" s="166"/>
      <c r="WC1" s="166"/>
      <c r="WD1" s="166"/>
      <c r="WE1" s="166"/>
      <c r="WF1" s="166"/>
      <c r="WG1" s="166"/>
      <c r="WH1" s="166"/>
      <c r="WI1" s="166"/>
      <c r="WJ1" s="166"/>
      <c r="WK1" s="166"/>
      <c r="WL1" s="166"/>
      <c r="WM1" s="166"/>
      <c r="WN1" s="166"/>
      <c r="WO1" s="166"/>
      <c r="WP1" s="166"/>
      <c r="WQ1" s="166"/>
      <c r="WR1" s="166"/>
      <c r="WS1" s="166"/>
      <c r="WT1" s="166"/>
      <c r="WU1" s="166"/>
      <c r="WV1" s="166"/>
      <c r="WW1" s="166"/>
      <c r="WX1" s="166"/>
      <c r="WY1" s="166"/>
      <c r="WZ1" s="166"/>
      <c r="XA1" s="166"/>
      <c r="XB1" s="166"/>
      <c r="XC1" s="166"/>
      <c r="XD1" s="166"/>
      <c r="XE1" s="166"/>
      <c r="XF1" s="166"/>
      <c r="XG1" s="166"/>
      <c r="XH1" s="166"/>
      <c r="XI1" s="166"/>
      <c r="XJ1" s="166"/>
      <c r="XK1" s="166"/>
      <c r="XL1" s="166"/>
      <c r="XM1" s="166"/>
      <c r="XN1" s="166"/>
      <c r="XO1" s="166"/>
      <c r="XP1" s="166"/>
      <c r="XQ1" s="166"/>
      <c r="XR1" s="166"/>
      <c r="XS1" s="166"/>
      <c r="XT1" s="166"/>
      <c r="XU1" s="166"/>
      <c r="XV1" s="166"/>
      <c r="XW1" s="166"/>
      <c r="XX1" s="166"/>
      <c r="XY1" s="166"/>
      <c r="XZ1" s="166"/>
      <c r="YA1" s="166"/>
      <c r="YB1" s="166"/>
      <c r="YC1" s="166"/>
      <c r="YD1" s="166"/>
      <c r="YE1" s="166"/>
      <c r="YF1" s="166"/>
      <c r="YG1" s="166"/>
      <c r="YH1" s="166"/>
      <c r="YI1" s="166"/>
      <c r="YJ1" s="166"/>
      <c r="YK1" s="166"/>
      <c r="YL1" s="166"/>
      <c r="YM1" s="166"/>
      <c r="YN1" s="166"/>
      <c r="YO1" s="166"/>
      <c r="YP1" s="166"/>
      <c r="YQ1" s="166"/>
      <c r="YR1" s="166"/>
      <c r="YS1" s="166"/>
      <c r="YT1" s="166"/>
      <c r="YU1" s="166"/>
      <c r="YV1" s="166"/>
      <c r="YW1" s="166"/>
      <c r="YX1" s="166"/>
      <c r="YY1" s="166"/>
      <c r="YZ1" s="166"/>
      <c r="ZA1" s="166"/>
      <c r="ZB1" s="166"/>
      <c r="ZC1" s="166"/>
      <c r="ZD1" s="166"/>
      <c r="ZE1" s="166"/>
      <c r="ZF1" s="166"/>
      <c r="ZG1" s="166"/>
      <c r="ZH1" s="166"/>
      <c r="ZI1" s="166"/>
      <c r="ZJ1" s="166"/>
      <c r="ZK1" s="166"/>
      <c r="ZL1" s="166"/>
      <c r="ZM1" s="166"/>
      <c r="ZN1" s="166"/>
      <c r="ZO1" s="166"/>
      <c r="ZP1" s="166"/>
      <c r="ZQ1" s="166"/>
      <c r="ZR1" s="166"/>
      <c r="ZS1" s="166"/>
      <c r="ZT1" s="166"/>
      <c r="ZU1" s="166"/>
      <c r="ZV1" s="166"/>
      <c r="ZW1" s="166"/>
      <c r="ZX1" s="166"/>
      <c r="ZY1" s="166"/>
      <c r="ZZ1" s="166"/>
      <c r="AAA1" s="166"/>
      <c r="AAB1" s="166"/>
      <c r="AAC1" s="166"/>
      <c r="AAD1" s="166"/>
      <c r="AAE1" s="166"/>
      <c r="AAF1" s="166"/>
      <c r="AAG1" s="166"/>
      <c r="AAH1" s="166"/>
      <c r="AAI1" s="166"/>
      <c r="AAJ1" s="166"/>
      <c r="AAK1" s="166"/>
      <c r="AAL1" s="166"/>
      <c r="AAM1" s="166"/>
      <c r="AAN1" s="166"/>
      <c r="AAO1" s="166"/>
      <c r="AAP1" s="166"/>
      <c r="AAQ1" s="166"/>
      <c r="AAR1" s="166"/>
      <c r="AAS1" s="166"/>
      <c r="AAT1" s="166"/>
      <c r="AAU1" s="166"/>
      <c r="AAV1" s="166"/>
      <c r="AAW1" s="166"/>
      <c r="AAX1" s="166"/>
      <c r="AAY1" s="166"/>
      <c r="AAZ1" s="166"/>
      <c r="ABA1" s="166"/>
      <c r="ABB1" s="166"/>
      <c r="ABC1" s="166"/>
      <c r="ABD1" s="166"/>
      <c r="ABE1" s="166"/>
      <c r="ABF1" s="166"/>
      <c r="ABG1" s="166"/>
      <c r="ABH1" s="166"/>
      <c r="ABI1" s="166"/>
      <c r="ABJ1" s="166"/>
      <c r="ABK1" s="166"/>
      <c r="ABL1" s="166"/>
      <c r="ABM1" s="166"/>
      <c r="ABN1" s="166"/>
      <c r="ABO1" s="166"/>
      <c r="ABP1" s="166"/>
      <c r="ABQ1" s="166"/>
      <c r="ABR1" s="166"/>
      <c r="ABS1" s="166"/>
      <c r="ABT1" s="166"/>
      <c r="ABU1" s="166"/>
      <c r="ABV1" s="166"/>
      <c r="ABW1" s="166"/>
      <c r="ABX1" s="166"/>
      <c r="ABY1" s="166"/>
      <c r="ABZ1" s="166"/>
      <c r="ACA1" s="166"/>
      <c r="ACB1" s="166"/>
      <c r="ACC1" s="166"/>
      <c r="ACD1" s="166"/>
      <c r="ACE1" s="166"/>
      <c r="ACF1" s="166"/>
      <c r="ACG1" s="166"/>
      <c r="ACH1" s="166"/>
      <c r="ACI1" s="166"/>
      <c r="ACJ1" s="166"/>
      <c r="ACK1" s="166"/>
      <c r="ACL1" s="166"/>
      <c r="ACM1" s="166"/>
      <c r="ACN1" s="166"/>
      <c r="ACO1" s="166"/>
      <c r="ACP1" s="166"/>
      <c r="ACQ1" s="166"/>
      <c r="ACR1" s="166"/>
      <c r="ACS1" s="166"/>
      <c r="ACT1" s="166"/>
      <c r="ACU1" s="166"/>
      <c r="ACV1" s="166"/>
      <c r="ACW1" s="166"/>
      <c r="ACX1" s="166"/>
      <c r="ACY1" s="166"/>
      <c r="ACZ1" s="166"/>
      <c r="ADA1" s="166"/>
      <c r="ADB1" s="166"/>
      <c r="ADC1" s="166"/>
      <c r="ADD1" s="166"/>
      <c r="ADE1" s="166"/>
      <c r="ADF1" s="166"/>
      <c r="ADG1" s="166"/>
      <c r="ADH1" s="166"/>
      <c r="ADI1" s="166"/>
      <c r="ADJ1" s="166"/>
      <c r="ADK1" s="166"/>
      <c r="ADL1" s="166"/>
      <c r="ADM1" s="166"/>
      <c r="ADN1" s="166"/>
      <c r="ADO1" s="166"/>
      <c r="ADP1" s="166"/>
      <c r="ADQ1" s="166"/>
      <c r="ADR1" s="166"/>
      <c r="ADS1" s="166"/>
      <c r="ADT1" s="166"/>
      <c r="ADU1" s="166"/>
      <c r="ADV1" s="166"/>
      <c r="ADW1" s="166"/>
      <c r="ADX1" s="166"/>
      <c r="ADY1" s="166"/>
      <c r="ADZ1" s="166"/>
      <c r="AEA1" s="166"/>
      <c r="AEB1" s="166"/>
      <c r="AEC1" s="166"/>
      <c r="AED1" s="166"/>
      <c r="AEE1" s="166"/>
      <c r="AEF1" s="166"/>
      <c r="AEG1" s="166"/>
      <c r="AEH1" s="166"/>
      <c r="AEI1" s="166"/>
      <c r="AEJ1" s="166"/>
      <c r="AEK1" s="166"/>
      <c r="AEL1" s="166"/>
      <c r="AEM1" s="166"/>
      <c r="AEN1" s="166"/>
      <c r="AEO1" s="166"/>
      <c r="AEP1" s="166"/>
      <c r="AEQ1" s="166"/>
      <c r="AER1" s="166"/>
      <c r="AES1" s="166"/>
      <c r="AET1" s="166"/>
      <c r="AEU1" s="166"/>
      <c r="AEV1" s="166"/>
      <c r="AEW1" s="166"/>
      <c r="AEX1" s="166"/>
      <c r="AEY1" s="166"/>
      <c r="AEZ1" s="166"/>
      <c r="AFA1" s="166"/>
      <c r="AFB1" s="166"/>
      <c r="AFC1" s="166"/>
      <c r="AFD1" s="166"/>
      <c r="AFE1" s="166"/>
      <c r="AFF1" s="166"/>
      <c r="AFG1" s="166"/>
      <c r="AFH1" s="166"/>
      <c r="AFI1" s="166"/>
      <c r="AFJ1" s="166"/>
      <c r="AFK1" s="166"/>
      <c r="AFL1" s="166"/>
      <c r="AFM1" s="166"/>
      <c r="AFN1" s="166"/>
      <c r="AFO1" s="166"/>
      <c r="AFP1" s="166"/>
      <c r="AFQ1" s="166"/>
      <c r="AFR1" s="166"/>
      <c r="AFS1" s="166"/>
      <c r="AFT1" s="166"/>
      <c r="AFU1" s="166"/>
      <c r="AFV1" s="166"/>
      <c r="AFW1" s="166"/>
      <c r="AFX1" s="166"/>
      <c r="AFY1" s="166"/>
      <c r="AFZ1" s="166"/>
      <c r="AGA1" s="166"/>
      <c r="AGB1" s="166"/>
      <c r="AGC1" s="166"/>
      <c r="AGD1" s="166"/>
      <c r="AGE1" s="166"/>
      <c r="AGF1" s="166"/>
      <c r="AGG1" s="166"/>
      <c r="AGH1" s="166"/>
      <c r="AGI1" s="166"/>
      <c r="AGJ1" s="166"/>
      <c r="AGK1" s="166"/>
      <c r="AGL1" s="166"/>
      <c r="AGM1" s="166"/>
      <c r="AGN1" s="166"/>
      <c r="AGO1" s="166"/>
      <c r="AGP1" s="166"/>
      <c r="AGQ1" s="166"/>
      <c r="AGR1" s="166"/>
      <c r="AGS1" s="166"/>
      <c r="AGT1" s="166"/>
      <c r="AGU1" s="166"/>
      <c r="AGV1" s="166"/>
      <c r="AGW1" s="166"/>
      <c r="AGX1" s="166"/>
      <c r="AGY1" s="166"/>
      <c r="AGZ1" s="166"/>
      <c r="AHA1" s="166"/>
      <c r="AHB1" s="166"/>
      <c r="AHC1" s="166"/>
      <c r="AHD1" s="166"/>
      <c r="AHE1" s="166"/>
      <c r="AHF1" s="166"/>
      <c r="AHG1" s="166"/>
      <c r="AHH1" s="166"/>
      <c r="AHI1" s="166"/>
      <c r="AHJ1" s="166"/>
      <c r="AHK1" s="166"/>
      <c r="AHL1" s="166"/>
      <c r="AHM1" s="166"/>
      <c r="AHN1" s="166"/>
      <c r="AHO1" s="166"/>
      <c r="AHP1" s="166"/>
      <c r="AHQ1" s="166"/>
      <c r="AHR1" s="166"/>
      <c r="AHS1" s="166"/>
      <c r="AHT1" s="166"/>
      <c r="AHU1" s="166"/>
      <c r="AHV1" s="166"/>
      <c r="AHW1" s="166"/>
      <c r="AHX1" s="166"/>
      <c r="AHY1" s="166"/>
      <c r="AHZ1" s="166"/>
      <c r="AIA1" s="166"/>
      <c r="AIB1" s="166"/>
      <c r="AIC1" s="166"/>
      <c r="AID1" s="166"/>
      <c r="AIE1" s="166"/>
      <c r="AIF1" s="166"/>
      <c r="AIG1" s="166"/>
      <c r="AIH1" s="166"/>
      <c r="AII1" s="166"/>
      <c r="AIJ1" s="166"/>
      <c r="AIK1" s="166"/>
      <c r="AIL1" s="166"/>
      <c r="AIM1" s="166"/>
      <c r="AIN1" s="166"/>
      <c r="AIO1" s="166"/>
      <c r="AIP1" s="166"/>
      <c r="AIQ1" s="166"/>
      <c r="AIR1" s="166"/>
      <c r="AIS1" s="166"/>
      <c r="AIT1" s="166"/>
      <c r="AIU1" s="166"/>
      <c r="AIV1" s="166"/>
      <c r="AIW1" s="166"/>
      <c r="AIX1" s="166"/>
      <c r="AIY1" s="166"/>
      <c r="AIZ1" s="166"/>
      <c r="AJA1" s="166"/>
      <c r="AJB1" s="166"/>
      <c r="AJC1" s="166"/>
      <c r="AJD1" s="166"/>
      <c r="AJE1" s="166"/>
      <c r="AJF1" s="166"/>
      <c r="AJG1" s="166"/>
      <c r="AJH1" s="166"/>
      <c r="AJI1" s="166"/>
      <c r="AJJ1" s="166"/>
      <c r="AJK1" s="166"/>
      <c r="AJL1" s="166"/>
      <c r="AJM1" s="166"/>
      <c r="AJN1" s="166"/>
      <c r="AJO1" s="166"/>
      <c r="AJP1" s="166"/>
      <c r="AJQ1" s="166"/>
      <c r="AJR1" s="166"/>
      <c r="AJS1" s="166"/>
      <c r="AJT1" s="166"/>
      <c r="AJU1" s="166"/>
      <c r="AJV1" s="166"/>
      <c r="AJW1" s="166"/>
      <c r="AJX1" s="166"/>
      <c r="AJY1" s="166"/>
      <c r="AJZ1" s="166"/>
      <c r="AKA1" s="166"/>
      <c r="AKB1" s="166"/>
      <c r="AKC1" s="166"/>
      <c r="AKD1" s="166"/>
      <c r="AKE1" s="166"/>
      <c r="AKF1" s="166"/>
      <c r="AKG1" s="166"/>
      <c r="AKH1" s="166"/>
      <c r="AKI1" s="166"/>
      <c r="AKJ1" s="166"/>
      <c r="AKK1" s="166"/>
      <c r="AKL1" s="166"/>
      <c r="AKM1" s="166"/>
      <c r="AKN1" s="166"/>
      <c r="AKO1" s="166"/>
      <c r="AKP1" s="166"/>
      <c r="AKQ1" s="166"/>
      <c r="AKR1" s="166"/>
      <c r="AKS1" s="166"/>
      <c r="AKT1" s="166"/>
      <c r="AKU1" s="166"/>
      <c r="AKV1" s="166"/>
      <c r="AKW1" s="166"/>
      <c r="AKX1" s="166"/>
      <c r="AKY1" s="166"/>
      <c r="AKZ1" s="166"/>
      <c r="ALA1" s="166"/>
      <c r="ALB1" s="166"/>
      <c r="ALC1" s="166"/>
      <c r="ALD1" s="166"/>
      <c r="ALE1" s="166"/>
      <c r="ALF1" s="166"/>
      <c r="ALG1" s="166"/>
      <c r="ALH1" s="166"/>
      <c r="ALI1" s="166"/>
      <c r="ALJ1" s="166"/>
      <c r="ALK1" s="166"/>
      <c r="ALL1" s="166"/>
      <c r="ALM1" s="166"/>
      <c r="ALN1" s="166"/>
      <c r="ALO1" s="166"/>
      <c r="ALP1" s="166"/>
      <c r="ALQ1" s="166"/>
      <c r="ALR1" s="166"/>
      <c r="ALS1" s="166"/>
      <c r="ALT1" s="166"/>
      <c r="ALU1" s="166"/>
      <c r="ALV1" s="166"/>
      <c r="ALW1" s="166"/>
      <c r="ALX1" s="166"/>
      <c r="ALY1" s="166"/>
      <c r="ALZ1" s="166"/>
      <c r="AMA1" s="166"/>
      <c r="AMB1" s="166"/>
      <c r="AMC1" s="166"/>
      <c r="AMD1" s="166"/>
      <c r="AME1" s="166"/>
      <c r="AMF1" s="166"/>
      <c r="AMG1" s="166"/>
      <c r="AMH1" s="166"/>
      <c r="AMI1" s="166"/>
      <c r="AMJ1" s="166"/>
      <c r="AMK1" s="166"/>
      <c r="AML1" s="166"/>
      <c r="AMM1" s="166"/>
      <c r="AMN1" s="166"/>
      <c r="AMO1" s="166"/>
      <c r="AMP1" s="166"/>
      <c r="AMQ1" s="166"/>
      <c r="AMR1" s="166"/>
      <c r="AMS1" s="166"/>
      <c r="AMT1" s="166"/>
      <c r="AMU1" s="166"/>
      <c r="AMV1" s="166"/>
      <c r="AMW1" s="166"/>
      <c r="AMX1" s="166"/>
      <c r="AMY1" s="166"/>
      <c r="AMZ1" s="166"/>
      <c r="ANA1" s="166"/>
      <c r="ANB1" s="166"/>
      <c r="ANC1" s="166"/>
      <c r="AND1" s="166"/>
      <c r="ANE1" s="166"/>
      <c r="ANF1" s="166"/>
      <c r="ANG1" s="166"/>
      <c r="ANH1" s="166"/>
      <c r="ANI1" s="166"/>
      <c r="ANJ1" s="166"/>
      <c r="ANK1" s="166"/>
      <c r="ANL1" s="166"/>
      <c r="ANM1" s="166"/>
      <c r="ANN1" s="166"/>
      <c r="ANO1" s="166"/>
      <c r="ANP1" s="166"/>
      <c r="ANQ1" s="166"/>
      <c r="ANR1" s="166"/>
      <c r="ANS1" s="166"/>
      <c r="ANT1" s="166"/>
      <c r="ANU1" s="166"/>
      <c r="ANV1" s="166"/>
      <c r="ANW1" s="166"/>
      <c r="ANX1" s="166"/>
      <c r="ANY1" s="166"/>
      <c r="ANZ1" s="166"/>
      <c r="AOA1" s="166"/>
      <c r="AOB1" s="166"/>
      <c r="AOC1" s="166"/>
      <c r="AOD1" s="166"/>
      <c r="AOE1" s="166"/>
      <c r="AOF1" s="166"/>
      <c r="AOG1" s="166"/>
      <c r="AOH1" s="166"/>
      <c r="AOI1" s="166"/>
      <c r="AOJ1" s="166"/>
      <c r="AOK1" s="166"/>
      <c r="AOL1" s="166"/>
      <c r="AOM1" s="166"/>
      <c r="AON1" s="166"/>
      <c r="AOO1" s="166"/>
      <c r="AOP1" s="166"/>
      <c r="AOQ1" s="166"/>
      <c r="AOR1" s="166"/>
      <c r="AOS1" s="166"/>
      <c r="AOT1" s="166"/>
      <c r="AOU1" s="166"/>
      <c r="AOV1" s="166"/>
      <c r="AOW1" s="166"/>
      <c r="AOX1" s="166"/>
      <c r="AOY1" s="166"/>
      <c r="AOZ1" s="166"/>
      <c r="APA1" s="166"/>
      <c r="APB1" s="166"/>
      <c r="APC1" s="166"/>
      <c r="APD1" s="166"/>
      <c r="APE1" s="166"/>
      <c r="APF1" s="166"/>
      <c r="APG1" s="166"/>
      <c r="APH1" s="166"/>
      <c r="API1" s="166"/>
      <c r="APJ1" s="166"/>
      <c r="APK1" s="166"/>
      <c r="APL1" s="166"/>
      <c r="APM1" s="166"/>
      <c r="APN1" s="166"/>
      <c r="APO1" s="166"/>
      <c r="APP1" s="166"/>
      <c r="APQ1" s="166"/>
      <c r="APR1" s="166"/>
      <c r="APS1" s="166"/>
      <c r="APT1" s="166"/>
      <c r="APU1" s="166"/>
      <c r="APV1" s="166"/>
      <c r="APW1" s="166"/>
      <c r="APX1" s="166"/>
      <c r="APY1" s="166"/>
      <c r="APZ1" s="166"/>
      <c r="AQA1" s="166"/>
      <c r="AQB1" s="166"/>
      <c r="AQC1" s="166"/>
      <c r="AQD1" s="166"/>
      <c r="AQE1" s="166"/>
      <c r="AQF1" s="166"/>
      <c r="AQG1" s="166"/>
      <c r="AQH1" s="166"/>
      <c r="AQI1" s="166"/>
      <c r="AQJ1" s="166"/>
      <c r="AQK1" s="166"/>
      <c r="AQL1" s="166"/>
      <c r="AQM1" s="166"/>
      <c r="AQN1" s="166"/>
      <c r="AQO1" s="166"/>
      <c r="AQP1" s="166"/>
      <c r="AQQ1" s="166"/>
      <c r="AQR1" s="166"/>
      <c r="AQS1" s="166"/>
      <c r="AQT1" s="166"/>
      <c r="AQU1" s="166"/>
      <c r="AQV1" s="166"/>
      <c r="AQW1" s="166"/>
      <c r="AQX1" s="166"/>
      <c r="AQY1" s="166"/>
      <c r="AQZ1" s="166"/>
      <c r="ARA1" s="166"/>
      <c r="ARB1" s="166"/>
      <c r="ARC1" s="166"/>
      <c r="ARD1" s="166"/>
      <c r="ARE1" s="166"/>
      <c r="ARF1" s="166"/>
      <c r="ARG1" s="166"/>
      <c r="ARH1" s="166"/>
      <c r="ARI1" s="166"/>
      <c r="ARJ1" s="166"/>
      <c r="ARK1" s="166"/>
      <c r="ARL1" s="166"/>
      <c r="ARM1" s="166"/>
      <c r="ARN1" s="166"/>
      <c r="ARO1" s="166"/>
      <c r="ARP1" s="166"/>
      <c r="ARQ1" s="166"/>
      <c r="ARR1" s="166"/>
      <c r="ARS1" s="166"/>
      <c r="ART1" s="166"/>
      <c r="ARU1" s="166"/>
      <c r="ARV1" s="166"/>
      <c r="ARW1" s="166"/>
      <c r="ARX1" s="166"/>
      <c r="ARY1" s="166"/>
      <c r="ARZ1" s="166"/>
      <c r="ASA1" s="166"/>
      <c r="ASB1" s="166"/>
      <c r="ASC1" s="166"/>
      <c r="ASD1" s="166"/>
      <c r="ASE1" s="166"/>
      <c r="ASF1" s="166"/>
      <c r="ASG1" s="166"/>
      <c r="ASH1" s="166"/>
      <c r="ASI1" s="166"/>
      <c r="ASJ1" s="166"/>
      <c r="ASK1" s="166"/>
      <c r="ASL1" s="166"/>
      <c r="ASM1" s="166"/>
      <c r="ASN1" s="166"/>
      <c r="ASO1" s="166"/>
      <c r="ASP1" s="166"/>
      <c r="ASQ1" s="166"/>
      <c r="ASR1" s="166"/>
      <c r="ASS1" s="166"/>
      <c r="AST1" s="166"/>
      <c r="ASU1" s="166"/>
      <c r="ASV1" s="166"/>
      <c r="ASW1" s="166"/>
      <c r="ASX1" s="166"/>
      <c r="ASY1" s="166"/>
      <c r="ASZ1" s="166"/>
      <c r="ATA1" s="166"/>
      <c r="ATB1" s="166"/>
      <c r="ATC1" s="166"/>
      <c r="ATD1" s="166"/>
      <c r="ATE1" s="166"/>
      <c r="ATF1" s="166"/>
      <c r="ATG1" s="166"/>
      <c r="ATH1" s="166"/>
      <c r="ATI1" s="166"/>
      <c r="ATJ1" s="166"/>
      <c r="ATK1" s="166"/>
      <c r="ATL1" s="166"/>
      <c r="ATM1" s="166"/>
      <c r="ATN1" s="166"/>
      <c r="ATO1" s="166"/>
      <c r="ATP1" s="166"/>
      <c r="ATQ1" s="166"/>
      <c r="ATR1" s="166"/>
      <c r="ATS1" s="166"/>
      <c r="ATT1" s="166"/>
      <c r="ATU1" s="166"/>
      <c r="ATV1" s="166"/>
      <c r="ATW1" s="166"/>
      <c r="ATX1" s="166"/>
      <c r="ATY1" s="166"/>
      <c r="ATZ1" s="166"/>
      <c r="AUA1" s="166"/>
      <c r="AUB1" s="166"/>
      <c r="AUC1" s="166"/>
      <c r="AUD1" s="166"/>
      <c r="AUE1" s="166"/>
      <c r="AUF1" s="166"/>
      <c r="AUG1" s="166"/>
      <c r="AUH1" s="166"/>
      <c r="AUI1" s="166"/>
      <c r="AUJ1" s="166"/>
      <c r="AUK1" s="166"/>
      <c r="AUL1" s="166"/>
      <c r="AUM1" s="166"/>
      <c r="AUN1" s="166"/>
      <c r="AUO1" s="166"/>
      <c r="AUP1" s="166"/>
      <c r="AUQ1" s="166"/>
      <c r="AUR1" s="166"/>
      <c r="AUS1" s="166"/>
      <c r="AUT1" s="166"/>
      <c r="AUU1" s="166"/>
      <c r="AUV1" s="166"/>
      <c r="AUW1" s="166"/>
      <c r="AUX1" s="166"/>
      <c r="AUY1" s="166"/>
      <c r="AUZ1" s="166"/>
      <c r="AVA1" s="166"/>
      <c r="AVB1" s="166"/>
      <c r="AVC1" s="166"/>
      <c r="AVD1" s="166"/>
      <c r="AVE1" s="166"/>
      <c r="AVF1" s="166"/>
      <c r="AVG1" s="166"/>
      <c r="AVH1" s="166"/>
      <c r="AVI1" s="166"/>
      <c r="AVJ1" s="166"/>
      <c r="AVK1" s="166"/>
      <c r="AVL1" s="166"/>
      <c r="AVM1" s="166"/>
      <c r="AVN1" s="166"/>
      <c r="AVO1" s="166"/>
      <c r="AVP1" s="166"/>
      <c r="AVQ1" s="166"/>
      <c r="AVR1" s="166"/>
      <c r="AVS1" s="166"/>
      <c r="AVT1" s="166"/>
      <c r="AVU1" s="166"/>
      <c r="AVV1" s="166"/>
      <c r="AVW1" s="166"/>
      <c r="AVX1" s="166"/>
      <c r="AVY1" s="166"/>
      <c r="AVZ1" s="166"/>
      <c r="AWA1" s="166"/>
      <c r="AWB1" s="166"/>
      <c r="AWC1" s="166"/>
      <c r="AWD1" s="166"/>
      <c r="AWE1" s="166"/>
      <c r="AWF1" s="166"/>
      <c r="AWG1" s="166"/>
      <c r="AWH1" s="166"/>
      <c r="AWI1" s="166"/>
      <c r="AWJ1" s="166"/>
      <c r="AWK1" s="166"/>
      <c r="AWL1" s="166"/>
      <c r="AWM1" s="166"/>
      <c r="AWN1" s="166"/>
      <c r="AWO1" s="166"/>
      <c r="AWP1" s="166"/>
      <c r="AWQ1" s="166"/>
      <c r="AWR1" s="166"/>
      <c r="AWS1" s="166"/>
      <c r="AWT1" s="166"/>
      <c r="AWU1" s="166"/>
      <c r="AWV1" s="166"/>
      <c r="AWW1" s="166"/>
      <c r="AWX1" s="166"/>
      <c r="AWY1" s="166"/>
      <c r="AWZ1" s="166"/>
      <c r="AXA1" s="166"/>
      <c r="AXB1" s="166"/>
      <c r="AXC1" s="166"/>
      <c r="AXD1" s="166"/>
      <c r="AXE1" s="166"/>
      <c r="AXF1" s="166"/>
      <c r="AXG1" s="166"/>
      <c r="AXH1" s="166"/>
      <c r="AXI1" s="166"/>
      <c r="AXJ1" s="166"/>
      <c r="AXK1" s="166"/>
      <c r="AXL1" s="166"/>
      <c r="AXM1" s="166"/>
      <c r="AXN1" s="166"/>
      <c r="AXO1" s="166"/>
      <c r="AXP1" s="166"/>
      <c r="AXQ1" s="166"/>
      <c r="AXR1" s="166"/>
      <c r="AXS1" s="166"/>
      <c r="AXT1" s="166"/>
      <c r="AXU1" s="166"/>
      <c r="AXV1" s="166"/>
      <c r="AXW1" s="166"/>
      <c r="AXX1" s="166"/>
      <c r="AXY1" s="166"/>
      <c r="AXZ1" s="166"/>
      <c r="AYA1" s="166"/>
      <c r="AYB1" s="166"/>
      <c r="AYC1" s="166"/>
      <c r="AYD1" s="166"/>
      <c r="AYE1" s="166"/>
      <c r="AYF1" s="166"/>
      <c r="AYG1" s="166"/>
      <c r="AYH1" s="166"/>
      <c r="AYI1" s="166"/>
      <c r="AYJ1" s="166"/>
      <c r="AYK1" s="166"/>
      <c r="AYL1" s="166"/>
      <c r="AYM1" s="166"/>
      <c r="AYN1" s="166"/>
      <c r="AYO1" s="166"/>
      <c r="AYP1" s="166"/>
      <c r="AYQ1" s="166"/>
      <c r="AYR1" s="166"/>
      <c r="AYS1" s="166"/>
      <c r="AYT1" s="166"/>
      <c r="AYU1" s="166"/>
      <c r="AYV1" s="166"/>
      <c r="AYW1" s="166"/>
      <c r="AYX1" s="166"/>
      <c r="AYY1" s="166"/>
      <c r="AYZ1" s="166"/>
      <c r="AZA1" s="166"/>
      <c r="AZB1" s="166"/>
      <c r="AZC1" s="166"/>
      <c r="AZD1" s="166"/>
      <c r="AZE1" s="166"/>
      <c r="AZF1" s="166"/>
      <c r="AZG1" s="166"/>
      <c r="AZH1" s="166"/>
      <c r="AZI1" s="166"/>
      <c r="AZJ1" s="166"/>
      <c r="AZK1" s="166"/>
      <c r="AZL1" s="166"/>
      <c r="AZM1" s="166"/>
      <c r="AZN1" s="166"/>
      <c r="AZO1" s="166"/>
      <c r="AZP1" s="166"/>
      <c r="AZQ1" s="166"/>
      <c r="AZR1" s="166"/>
      <c r="AZS1" s="166"/>
      <c r="AZT1" s="166"/>
      <c r="AZU1" s="166"/>
      <c r="AZV1" s="166"/>
      <c r="AZW1" s="166"/>
      <c r="AZX1" s="166"/>
      <c r="AZY1" s="166"/>
      <c r="AZZ1" s="166"/>
      <c r="BAA1" s="166"/>
      <c r="BAB1" s="166"/>
      <c r="BAC1" s="166"/>
      <c r="BAD1" s="166"/>
      <c r="BAE1" s="166"/>
      <c r="BAF1" s="166"/>
      <c r="BAG1" s="166"/>
      <c r="BAH1" s="166"/>
      <c r="BAI1" s="166"/>
      <c r="BAJ1" s="166"/>
      <c r="BAK1" s="166"/>
      <c r="BAL1" s="166"/>
      <c r="BAM1" s="166"/>
      <c r="BAN1" s="166"/>
      <c r="BAO1" s="166"/>
      <c r="BAP1" s="166"/>
      <c r="BAQ1" s="166"/>
      <c r="BAR1" s="166"/>
      <c r="BAS1" s="166"/>
      <c r="BAT1" s="166"/>
      <c r="BAU1" s="166"/>
      <c r="BAV1" s="166"/>
      <c r="BAW1" s="166"/>
      <c r="BAX1" s="166"/>
      <c r="BAY1" s="166"/>
      <c r="BAZ1" s="166"/>
      <c r="BBA1" s="166"/>
      <c r="BBB1" s="166"/>
      <c r="BBC1" s="166"/>
      <c r="BBD1" s="166"/>
      <c r="BBE1" s="166"/>
      <c r="BBF1" s="166"/>
      <c r="BBG1" s="166"/>
      <c r="BBH1" s="166"/>
      <c r="BBI1" s="166"/>
      <c r="BBJ1" s="166"/>
      <c r="BBK1" s="166"/>
      <c r="BBL1" s="166"/>
      <c r="BBM1" s="166"/>
      <c r="BBN1" s="166"/>
      <c r="BBO1" s="166"/>
      <c r="BBP1" s="166"/>
      <c r="BBQ1" s="166"/>
      <c r="BBR1" s="166"/>
      <c r="BBS1" s="166"/>
      <c r="BBT1" s="166"/>
      <c r="BBU1" s="166"/>
      <c r="BBV1" s="166"/>
      <c r="BBW1" s="166"/>
      <c r="BBX1" s="166"/>
      <c r="BBY1" s="166"/>
      <c r="BBZ1" s="166"/>
      <c r="BCA1" s="166"/>
      <c r="BCB1" s="166"/>
      <c r="BCC1" s="166"/>
      <c r="BCD1" s="166"/>
      <c r="BCE1" s="166"/>
      <c r="BCF1" s="166"/>
      <c r="BCG1" s="166"/>
      <c r="BCH1" s="166"/>
      <c r="BCI1" s="166"/>
      <c r="BCJ1" s="166"/>
      <c r="BCK1" s="166"/>
      <c r="BCL1" s="166"/>
      <c r="BCM1" s="166"/>
      <c r="BCN1" s="166"/>
      <c r="BCO1" s="166"/>
      <c r="BCP1" s="166"/>
      <c r="BCQ1" s="166"/>
      <c r="BCR1" s="166"/>
      <c r="BCS1" s="166"/>
      <c r="BCT1" s="166"/>
      <c r="BCU1" s="166"/>
      <c r="BCV1" s="166"/>
      <c r="BCW1" s="166"/>
      <c r="BCX1" s="166"/>
      <c r="BCY1" s="166"/>
      <c r="BCZ1" s="166"/>
      <c r="BDA1" s="166"/>
      <c r="BDB1" s="166"/>
      <c r="BDC1" s="166"/>
      <c r="BDD1" s="166"/>
      <c r="BDE1" s="166"/>
      <c r="BDF1" s="166"/>
      <c r="BDG1" s="166"/>
      <c r="BDH1" s="166"/>
      <c r="BDI1" s="166"/>
      <c r="BDJ1" s="166"/>
      <c r="BDK1" s="166"/>
      <c r="BDL1" s="166"/>
      <c r="BDM1" s="166"/>
      <c r="BDN1" s="166"/>
      <c r="BDO1" s="166"/>
      <c r="BDP1" s="166"/>
      <c r="BDQ1" s="166"/>
      <c r="BDR1" s="166"/>
      <c r="BDS1" s="166"/>
      <c r="BDT1" s="166"/>
      <c r="BDU1" s="166"/>
      <c r="BDV1" s="166"/>
      <c r="BDW1" s="166"/>
      <c r="BDX1" s="166"/>
      <c r="BDY1" s="166"/>
      <c r="BDZ1" s="166"/>
      <c r="BEA1" s="166"/>
      <c r="BEB1" s="166"/>
      <c r="BEC1" s="166"/>
      <c r="BED1" s="166"/>
      <c r="BEE1" s="166"/>
      <c r="BEF1" s="166"/>
      <c r="BEG1" s="166"/>
      <c r="BEH1" s="166"/>
      <c r="BEI1" s="166"/>
      <c r="BEJ1" s="166"/>
      <c r="BEK1" s="166"/>
      <c r="BEL1" s="166"/>
      <c r="BEM1" s="166"/>
      <c r="BEN1" s="166"/>
      <c r="BEO1" s="166"/>
      <c r="BEP1" s="166"/>
      <c r="BEQ1" s="166"/>
      <c r="BER1" s="166"/>
      <c r="BES1" s="166"/>
      <c r="BET1" s="166"/>
      <c r="BEU1" s="166"/>
      <c r="BEV1" s="166"/>
      <c r="BEW1" s="166"/>
      <c r="BEX1" s="166"/>
      <c r="BEY1" s="166"/>
      <c r="BEZ1" s="166"/>
      <c r="BFA1" s="166"/>
      <c r="BFB1" s="166"/>
      <c r="BFC1" s="166"/>
      <c r="BFD1" s="166"/>
      <c r="BFE1" s="166"/>
      <c r="BFF1" s="166"/>
      <c r="BFG1" s="166"/>
      <c r="BFH1" s="166"/>
      <c r="BFI1" s="166"/>
      <c r="BFJ1" s="166"/>
      <c r="BFK1" s="166"/>
      <c r="BFL1" s="166"/>
      <c r="BFM1" s="166"/>
      <c r="BFN1" s="166"/>
      <c r="BFO1" s="166"/>
      <c r="BFP1" s="166"/>
      <c r="BFQ1" s="166"/>
      <c r="BFR1" s="166"/>
      <c r="BFS1" s="166"/>
      <c r="BFT1" s="166"/>
      <c r="BFU1" s="166"/>
      <c r="BFV1" s="166"/>
      <c r="BFW1" s="166"/>
      <c r="BFX1" s="166"/>
      <c r="BFY1" s="166"/>
      <c r="BFZ1" s="166"/>
      <c r="BGA1" s="166"/>
      <c r="BGB1" s="166"/>
      <c r="BGC1" s="166"/>
      <c r="BGD1" s="166"/>
      <c r="BGE1" s="166"/>
      <c r="BGF1" s="166"/>
      <c r="BGG1" s="166"/>
      <c r="BGH1" s="166"/>
      <c r="BGI1" s="166"/>
      <c r="BGJ1" s="166"/>
      <c r="BGK1" s="166"/>
      <c r="BGL1" s="166"/>
      <c r="BGM1" s="166"/>
      <c r="BGN1" s="166"/>
      <c r="BGO1" s="166"/>
      <c r="BGP1" s="166"/>
      <c r="BGQ1" s="166"/>
      <c r="BGR1" s="166"/>
      <c r="BGS1" s="166"/>
      <c r="BGT1" s="166"/>
      <c r="BGU1" s="166"/>
      <c r="BGV1" s="166"/>
      <c r="BGW1" s="166"/>
      <c r="BGX1" s="166"/>
      <c r="BGY1" s="166"/>
      <c r="BGZ1" s="166"/>
      <c r="BHA1" s="166"/>
      <c r="BHB1" s="166"/>
      <c r="BHC1" s="166"/>
      <c r="BHD1" s="166"/>
      <c r="BHE1" s="166"/>
      <c r="BHF1" s="166"/>
      <c r="BHG1" s="166"/>
      <c r="BHH1" s="166"/>
      <c r="BHI1" s="166"/>
      <c r="BHJ1" s="166"/>
      <c r="BHK1" s="166"/>
      <c r="BHL1" s="166"/>
      <c r="BHM1" s="166"/>
      <c r="BHN1" s="166"/>
      <c r="BHO1" s="166"/>
      <c r="BHP1" s="166"/>
      <c r="BHQ1" s="166"/>
      <c r="BHR1" s="166"/>
      <c r="BHS1" s="166"/>
      <c r="BHT1" s="166"/>
      <c r="BHU1" s="166"/>
      <c r="BHV1" s="166"/>
      <c r="BHW1" s="166"/>
      <c r="BHX1" s="166"/>
      <c r="BHY1" s="166"/>
      <c r="BHZ1" s="166"/>
      <c r="BIA1" s="166"/>
      <c r="BIB1" s="166"/>
      <c r="BIC1" s="166"/>
      <c r="BID1" s="166"/>
      <c r="BIE1" s="166"/>
      <c r="BIF1" s="166"/>
      <c r="BIG1" s="166"/>
      <c r="BIH1" s="166"/>
      <c r="BII1" s="166"/>
      <c r="BIJ1" s="166"/>
      <c r="BIK1" s="166"/>
      <c r="BIL1" s="166"/>
      <c r="BIM1" s="166"/>
      <c r="BIN1" s="166"/>
      <c r="BIO1" s="166"/>
      <c r="BIP1" s="166"/>
      <c r="BIQ1" s="166"/>
      <c r="BIR1" s="166"/>
      <c r="BIS1" s="166"/>
      <c r="BIT1" s="166"/>
      <c r="BIU1" s="166"/>
      <c r="BIV1" s="166"/>
      <c r="BIW1" s="166"/>
      <c r="BIX1" s="166"/>
      <c r="BIY1" s="166"/>
      <c r="BIZ1" s="166"/>
      <c r="BJA1" s="166"/>
      <c r="BJB1" s="166"/>
      <c r="BJC1" s="166"/>
      <c r="BJD1" s="166"/>
      <c r="BJE1" s="166"/>
      <c r="BJF1" s="166"/>
    </row>
    <row r="2" spans="1:1618" s="167" customFormat="1" ht="24" customHeight="1">
      <c r="A2" s="1628"/>
      <c r="B2" s="1629"/>
      <c r="C2" s="1629"/>
      <c r="D2" s="1629"/>
      <c r="E2" s="1629"/>
      <c r="F2" s="1629"/>
      <c r="G2" s="1629"/>
      <c r="H2" s="1629"/>
      <c r="I2" s="1629"/>
      <c r="J2" s="1629"/>
      <c r="K2" s="1629"/>
      <c r="L2" s="1629"/>
      <c r="M2" s="1629"/>
      <c r="N2" s="1629"/>
      <c r="O2" s="1629"/>
      <c r="P2" s="1629"/>
      <c r="Q2" s="1629"/>
      <c r="R2" s="1629"/>
      <c r="S2" s="1629"/>
      <c r="T2" s="1629"/>
      <c r="U2" s="1629"/>
      <c r="V2" s="1629"/>
      <c r="W2" s="1629"/>
      <c r="X2" s="1621" t="s">
        <v>431</v>
      </c>
      <c r="Y2" s="1621"/>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6"/>
      <c r="CU2" s="166"/>
      <c r="CV2" s="166"/>
      <c r="CW2" s="166"/>
      <c r="CX2" s="166"/>
      <c r="CY2" s="166"/>
      <c r="CZ2" s="166"/>
      <c r="DA2" s="166"/>
      <c r="DB2" s="166"/>
      <c r="DC2" s="166"/>
      <c r="DD2" s="166"/>
      <c r="DE2" s="166"/>
      <c r="DF2" s="166"/>
      <c r="DG2" s="166"/>
      <c r="DH2" s="166"/>
      <c r="DI2" s="166"/>
      <c r="DJ2" s="166"/>
      <c r="DK2" s="166"/>
      <c r="DL2" s="166"/>
      <c r="DM2" s="166"/>
      <c r="DN2" s="166"/>
      <c r="DO2" s="166"/>
      <c r="DP2" s="166"/>
      <c r="DQ2" s="166"/>
      <c r="DR2" s="166"/>
      <c r="DS2" s="166"/>
      <c r="DT2" s="166"/>
      <c r="DU2" s="166"/>
      <c r="DV2" s="166"/>
      <c r="DW2" s="166"/>
      <c r="DX2" s="166"/>
      <c r="DY2" s="166"/>
      <c r="DZ2" s="166"/>
      <c r="EA2" s="166"/>
      <c r="EB2" s="166"/>
      <c r="EC2" s="166"/>
      <c r="ED2" s="166"/>
      <c r="EE2" s="166"/>
      <c r="EF2" s="166"/>
      <c r="EG2" s="166"/>
      <c r="EH2" s="166"/>
      <c r="EI2" s="166"/>
      <c r="EJ2" s="166"/>
      <c r="EK2" s="166"/>
      <c r="EL2" s="166"/>
      <c r="EM2" s="166"/>
      <c r="EN2" s="166"/>
      <c r="EO2" s="166"/>
      <c r="EP2" s="166"/>
      <c r="EQ2" s="166"/>
      <c r="ER2" s="166"/>
      <c r="ES2" s="166"/>
      <c r="ET2" s="166"/>
      <c r="EU2" s="166"/>
      <c r="EV2" s="166"/>
      <c r="EW2" s="166"/>
      <c r="EX2" s="166"/>
      <c r="EY2" s="166"/>
      <c r="EZ2" s="166"/>
      <c r="FA2" s="166"/>
      <c r="FB2" s="166"/>
      <c r="FC2" s="166"/>
      <c r="FD2" s="166"/>
      <c r="FE2" s="166"/>
      <c r="FF2" s="166"/>
      <c r="FG2" s="166"/>
      <c r="FH2" s="166"/>
      <c r="FI2" s="166"/>
      <c r="FJ2" s="166"/>
      <c r="FK2" s="166"/>
      <c r="FL2" s="166"/>
      <c r="FM2" s="166"/>
      <c r="FN2" s="166"/>
      <c r="FO2" s="166"/>
      <c r="FP2" s="166"/>
      <c r="FQ2" s="166"/>
      <c r="FR2" s="166"/>
      <c r="FS2" s="166"/>
      <c r="FT2" s="166"/>
      <c r="FU2" s="166"/>
      <c r="FV2" s="166"/>
      <c r="FW2" s="166"/>
      <c r="FX2" s="166"/>
      <c r="FY2" s="166"/>
      <c r="FZ2" s="166"/>
      <c r="GA2" s="166"/>
      <c r="GB2" s="166"/>
      <c r="GC2" s="166"/>
      <c r="GD2" s="166"/>
      <c r="GE2" s="166"/>
      <c r="GF2" s="166"/>
      <c r="GG2" s="166"/>
      <c r="GH2" s="166"/>
      <c r="GI2" s="166"/>
      <c r="GJ2" s="166"/>
      <c r="GK2" s="166"/>
      <c r="GL2" s="166"/>
      <c r="GM2" s="166"/>
      <c r="GN2" s="166"/>
      <c r="GO2" s="166"/>
      <c r="GP2" s="166"/>
      <c r="GQ2" s="166"/>
      <c r="GR2" s="166"/>
      <c r="GS2" s="166"/>
      <c r="GT2" s="166"/>
      <c r="GU2" s="166"/>
      <c r="GV2" s="166"/>
      <c r="GW2" s="166"/>
      <c r="GX2" s="166"/>
      <c r="GY2" s="166"/>
      <c r="GZ2" s="166"/>
      <c r="HA2" s="166"/>
      <c r="HB2" s="166"/>
      <c r="HC2" s="166"/>
      <c r="HD2" s="166"/>
      <c r="HE2" s="166"/>
      <c r="HF2" s="166"/>
      <c r="HG2" s="166"/>
      <c r="HH2" s="166"/>
      <c r="HI2" s="166"/>
      <c r="HJ2" s="166"/>
      <c r="HK2" s="166"/>
      <c r="HL2" s="166"/>
      <c r="HM2" s="166"/>
      <c r="HN2" s="166"/>
      <c r="HO2" s="166"/>
      <c r="HP2" s="166"/>
      <c r="HQ2" s="166"/>
      <c r="HR2" s="166"/>
      <c r="HS2" s="166"/>
      <c r="HT2" s="166"/>
      <c r="HU2" s="166"/>
      <c r="HV2" s="166"/>
      <c r="HW2" s="166"/>
      <c r="HX2" s="166"/>
      <c r="HY2" s="166"/>
      <c r="HZ2" s="166"/>
      <c r="IA2" s="166"/>
      <c r="IB2" s="166"/>
      <c r="IC2" s="166"/>
      <c r="ID2" s="166"/>
      <c r="IE2" s="166"/>
      <c r="IF2" s="166"/>
      <c r="IG2" s="166"/>
      <c r="IH2" s="166"/>
      <c r="II2" s="166"/>
      <c r="IJ2" s="166"/>
      <c r="IK2" s="166"/>
      <c r="IL2" s="166"/>
      <c r="IM2" s="166"/>
      <c r="IN2" s="166"/>
      <c r="IO2" s="166"/>
      <c r="IP2" s="166"/>
      <c r="IQ2" s="166"/>
      <c r="IR2" s="166"/>
      <c r="IS2" s="166"/>
      <c r="IT2" s="166"/>
      <c r="IU2" s="166"/>
      <c r="IV2" s="166"/>
      <c r="IW2" s="166"/>
      <c r="IX2" s="166"/>
      <c r="IY2" s="166"/>
      <c r="IZ2" s="166"/>
      <c r="JA2" s="166"/>
      <c r="JB2" s="166"/>
      <c r="JC2" s="166"/>
      <c r="JD2" s="166"/>
      <c r="JE2" s="166"/>
      <c r="JF2" s="166"/>
      <c r="JG2" s="166"/>
      <c r="JH2" s="166"/>
      <c r="JI2" s="166"/>
      <c r="JJ2" s="166"/>
      <c r="JK2" s="166"/>
      <c r="JL2" s="166"/>
      <c r="JM2" s="166"/>
      <c r="JN2" s="166"/>
      <c r="JO2" s="166"/>
      <c r="JP2" s="166"/>
      <c r="JQ2" s="166"/>
      <c r="JR2" s="166"/>
      <c r="JS2" s="166"/>
      <c r="JT2" s="166"/>
      <c r="JU2" s="166"/>
      <c r="JV2" s="166"/>
      <c r="JW2" s="166"/>
      <c r="JX2" s="166"/>
      <c r="JY2" s="166"/>
      <c r="JZ2" s="166"/>
      <c r="KA2" s="166"/>
      <c r="KB2" s="166"/>
      <c r="KC2" s="166"/>
      <c r="KD2" s="166"/>
      <c r="KE2" s="166"/>
      <c r="KF2" s="166"/>
      <c r="KG2" s="166"/>
      <c r="KH2" s="166"/>
      <c r="KI2" s="166"/>
      <c r="KJ2" s="166"/>
      <c r="KK2" s="166"/>
      <c r="KL2" s="166"/>
      <c r="KM2" s="166"/>
      <c r="KN2" s="166"/>
      <c r="KO2" s="166"/>
      <c r="KP2" s="166"/>
      <c r="KQ2" s="166"/>
      <c r="KR2" s="166"/>
      <c r="KS2" s="166"/>
      <c r="KT2" s="166"/>
      <c r="KU2" s="166"/>
      <c r="KV2" s="166"/>
      <c r="KW2" s="166"/>
      <c r="KX2" s="166"/>
      <c r="KY2" s="166"/>
      <c r="KZ2" s="166"/>
      <c r="LA2" s="166"/>
      <c r="LB2" s="166"/>
      <c r="LC2" s="166"/>
      <c r="LD2" s="166"/>
      <c r="LE2" s="166"/>
      <c r="LF2" s="166"/>
      <c r="LG2" s="166"/>
      <c r="LH2" s="166"/>
      <c r="LI2" s="166"/>
      <c r="LJ2" s="166"/>
      <c r="LK2" s="166"/>
      <c r="LL2" s="166"/>
      <c r="LM2" s="166"/>
      <c r="LN2" s="166"/>
      <c r="LO2" s="166"/>
      <c r="LP2" s="166"/>
      <c r="LQ2" s="166"/>
      <c r="LR2" s="166"/>
      <c r="LS2" s="166"/>
      <c r="LT2" s="166"/>
      <c r="LU2" s="166"/>
      <c r="LV2" s="166"/>
      <c r="LW2" s="166"/>
      <c r="LX2" s="166"/>
      <c r="LY2" s="166"/>
      <c r="LZ2" s="166"/>
      <c r="MA2" s="166"/>
      <c r="MB2" s="166"/>
      <c r="MC2" s="166"/>
      <c r="MD2" s="166"/>
      <c r="ME2" s="166"/>
      <c r="MF2" s="166"/>
      <c r="MG2" s="166"/>
      <c r="MH2" s="166"/>
      <c r="MI2" s="166"/>
      <c r="MJ2" s="166"/>
      <c r="MK2" s="166"/>
      <c r="ML2" s="166"/>
      <c r="MM2" s="166"/>
      <c r="MN2" s="166"/>
      <c r="MO2" s="166"/>
      <c r="MP2" s="166"/>
      <c r="MQ2" s="166"/>
      <c r="MR2" s="166"/>
      <c r="MS2" s="166"/>
      <c r="MT2" s="166"/>
      <c r="MU2" s="166"/>
      <c r="MV2" s="166"/>
      <c r="MW2" s="166"/>
      <c r="MX2" s="166"/>
      <c r="MY2" s="166"/>
      <c r="MZ2" s="166"/>
      <c r="NA2" s="166"/>
      <c r="NB2" s="166"/>
      <c r="NC2" s="166"/>
      <c r="ND2" s="166"/>
      <c r="NE2" s="166"/>
      <c r="NF2" s="166"/>
      <c r="NG2" s="166"/>
      <c r="NH2" s="166"/>
      <c r="NI2" s="166"/>
      <c r="NJ2" s="166"/>
      <c r="NK2" s="166"/>
      <c r="NL2" s="166"/>
      <c r="NM2" s="166"/>
      <c r="NN2" s="166"/>
      <c r="NO2" s="166"/>
      <c r="NP2" s="166"/>
      <c r="NQ2" s="166"/>
      <c r="NR2" s="166"/>
      <c r="NS2" s="166"/>
      <c r="NT2" s="166"/>
      <c r="NU2" s="166"/>
      <c r="NV2" s="166"/>
      <c r="NW2" s="166"/>
      <c r="NX2" s="166"/>
      <c r="NY2" s="166"/>
      <c r="NZ2" s="166"/>
      <c r="OA2" s="166"/>
      <c r="OB2" s="166"/>
      <c r="OC2" s="166"/>
      <c r="OD2" s="166"/>
      <c r="OE2" s="166"/>
      <c r="OF2" s="166"/>
      <c r="OG2" s="166"/>
      <c r="OH2" s="166"/>
      <c r="OI2" s="166"/>
      <c r="OJ2" s="166"/>
      <c r="OK2" s="166"/>
      <c r="OL2" s="166"/>
      <c r="OM2" s="166"/>
      <c r="ON2" s="166"/>
      <c r="OO2" s="166"/>
      <c r="OP2" s="166"/>
      <c r="OQ2" s="166"/>
      <c r="OR2" s="166"/>
      <c r="OS2" s="166"/>
      <c r="OT2" s="166"/>
      <c r="OU2" s="166"/>
      <c r="OV2" s="166"/>
      <c r="OW2" s="166"/>
      <c r="OX2" s="166"/>
      <c r="OY2" s="166"/>
      <c r="OZ2" s="166"/>
      <c r="PA2" s="166"/>
      <c r="PB2" s="166"/>
      <c r="PC2" s="166"/>
      <c r="PD2" s="166"/>
      <c r="PE2" s="166"/>
      <c r="PF2" s="166"/>
      <c r="PG2" s="166"/>
      <c r="PH2" s="166"/>
      <c r="PI2" s="166"/>
      <c r="PJ2" s="166"/>
      <c r="PK2" s="166"/>
      <c r="PL2" s="166"/>
      <c r="PM2" s="166"/>
      <c r="PN2" s="166"/>
      <c r="PO2" s="166"/>
      <c r="PP2" s="166"/>
      <c r="PQ2" s="166"/>
      <c r="PR2" s="166"/>
      <c r="PS2" s="166"/>
      <c r="PT2" s="166"/>
      <c r="PU2" s="166"/>
      <c r="PV2" s="166"/>
      <c r="PW2" s="166"/>
      <c r="PX2" s="166"/>
      <c r="PY2" s="166"/>
      <c r="PZ2" s="166"/>
      <c r="QA2" s="166"/>
      <c r="QB2" s="166"/>
      <c r="QC2" s="166"/>
      <c r="QD2" s="166"/>
      <c r="QE2" s="166"/>
      <c r="QF2" s="166"/>
      <c r="QG2" s="166"/>
      <c r="QH2" s="166"/>
      <c r="QI2" s="166"/>
      <c r="QJ2" s="166"/>
      <c r="QK2" s="166"/>
      <c r="QL2" s="166"/>
      <c r="QM2" s="166"/>
      <c r="QN2" s="166"/>
      <c r="QO2" s="166"/>
      <c r="QP2" s="166"/>
      <c r="QQ2" s="166"/>
      <c r="QR2" s="166"/>
      <c r="QS2" s="166"/>
      <c r="QT2" s="166"/>
      <c r="QU2" s="166"/>
      <c r="QV2" s="166"/>
      <c r="QW2" s="166"/>
      <c r="QX2" s="166"/>
      <c r="QY2" s="166"/>
      <c r="QZ2" s="166"/>
      <c r="RA2" s="166"/>
      <c r="RB2" s="166"/>
      <c r="RC2" s="166"/>
      <c r="RD2" s="166"/>
      <c r="RE2" s="166"/>
      <c r="RF2" s="166"/>
      <c r="RG2" s="166"/>
      <c r="RH2" s="166"/>
      <c r="RI2" s="166"/>
      <c r="RJ2" s="166"/>
      <c r="RK2" s="166"/>
      <c r="RL2" s="166"/>
      <c r="RM2" s="166"/>
      <c r="RN2" s="166"/>
      <c r="RO2" s="166"/>
      <c r="RP2" s="166"/>
      <c r="RQ2" s="166"/>
      <c r="RR2" s="166"/>
      <c r="RS2" s="166"/>
      <c r="RT2" s="166"/>
      <c r="RU2" s="166"/>
      <c r="RV2" s="166"/>
      <c r="RW2" s="166"/>
      <c r="RX2" s="166"/>
      <c r="RY2" s="166"/>
      <c r="RZ2" s="166"/>
      <c r="SA2" s="166"/>
      <c r="SB2" s="166"/>
      <c r="SC2" s="166"/>
      <c r="SD2" s="166"/>
      <c r="SE2" s="166"/>
      <c r="SF2" s="166"/>
      <c r="SG2" s="166"/>
      <c r="SH2" s="166"/>
      <c r="SI2" s="166"/>
      <c r="SJ2" s="166"/>
      <c r="SK2" s="166"/>
      <c r="SL2" s="166"/>
      <c r="SM2" s="166"/>
      <c r="SN2" s="166"/>
      <c r="SO2" s="166"/>
      <c r="SP2" s="166"/>
      <c r="SQ2" s="166"/>
      <c r="SR2" s="166"/>
      <c r="SS2" s="166"/>
      <c r="ST2" s="166"/>
      <c r="SU2" s="166"/>
      <c r="SV2" s="166"/>
      <c r="SW2" s="166"/>
      <c r="SX2" s="166"/>
      <c r="SY2" s="166"/>
      <c r="SZ2" s="166"/>
      <c r="TA2" s="166"/>
      <c r="TB2" s="166"/>
      <c r="TC2" s="166"/>
      <c r="TD2" s="166"/>
      <c r="TE2" s="166"/>
      <c r="TF2" s="166"/>
      <c r="TG2" s="166"/>
      <c r="TH2" s="166"/>
      <c r="TI2" s="166"/>
      <c r="TJ2" s="166"/>
      <c r="TK2" s="166"/>
      <c r="TL2" s="166"/>
      <c r="TM2" s="166"/>
      <c r="TN2" s="166"/>
      <c r="TO2" s="166"/>
      <c r="TP2" s="166"/>
      <c r="TQ2" s="166"/>
      <c r="TR2" s="166"/>
      <c r="TS2" s="166"/>
      <c r="TT2" s="166"/>
      <c r="TU2" s="166"/>
      <c r="TV2" s="166"/>
      <c r="TW2" s="166"/>
      <c r="TX2" s="166"/>
      <c r="TY2" s="166"/>
      <c r="TZ2" s="166"/>
      <c r="UA2" s="166"/>
      <c r="UB2" s="166"/>
      <c r="UC2" s="166"/>
      <c r="UD2" s="166"/>
      <c r="UE2" s="166"/>
      <c r="UF2" s="166"/>
      <c r="UG2" s="166"/>
      <c r="UH2" s="166"/>
      <c r="UI2" s="166"/>
      <c r="UJ2" s="166"/>
      <c r="UK2" s="166"/>
      <c r="UL2" s="166"/>
      <c r="UM2" s="166"/>
      <c r="UN2" s="166"/>
      <c r="UO2" s="166"/>
      <c r="UP2" s="166"/>
      <c r="UQ2" s="166"/>
      <c r="UR2" s="166"/>
      <c r="US2" s="166"/>
      <c r="UT2" s="166"/>
      <c r="UU2" s="166"/>
      <c r="UV2" s="166"/>
      <c r="UW2" s="166"/>
      <c r="UX2" s="166"/>
      <c r="UY2" s="166"/>
      <c r="UZ2" s="166"/>
      <c r="VA2" s="166"/>
      <c r="VB2" s="166"/>
      <c r="VC2" s="166"/>
      <c r="VD2" s="166"/>
      <c r="VE2" s="166"/>
      <c r="VF2" s="166"/>
      <c r="VG2" s="166"/>
      <c r="VH2" s="166"/>
      <c r="VI2" s="166"/>
      <c r="VJ2" s="166"/>
      <c r="VK2" s="166"/>
      <c r="VL2" s="166"/>
      <c r="VM2" s="166"/>
      <c r="VN2" s="166"/>
      <c r="VO2" s="166"/>
      <c r="VP2" s="166"/>
      <c r="VQ2" s="166"/>
      <c r="VR2" s="166"/>
      <c r="VS2" s="166"/>
      <c r="VT2" s="166"/>
      <c r="VU2" s="166"/>
      <c r="VV2" s="166"/>
      <c r="VW2" s="166"/>
      <c r="VX2" s="166"/>
      <c r="VY2" s="166"/>
      <c r="VZ2" s="166"/>
      <c r="WA2" s="166"/>
      <c r="WB2" s="166"/>
      <c r="WC2" s="166"/>
      <c r="WD2" s="166"/>
      <c r="WE2" s="166"/>
      <c r="WF2" s="166"/>
      <c r="WG2" s="166"/>
      <c r="WH2" s="166"/>
      <c r="WI2" s="166"/>
      <c r="WJ2" s="166"/>
      <c r="WK2" s="166"/>
      <c r="WL2" s="166"/>
      <c r="WM2" s="166"/>
      <c r="WN2" s="166"/>
      <c r="WO2" s="166"/>
      <c r="WP2" s="166"/>
      <c r="WQ2" s="166"/>
      <c r="WR2" s="166"/>
      <c r="WS2" s="166"/>
      <c r="WT2" s="166"/>
      <c r="WU2" s="166"/>
      <c r="WV2" s="166"/>
      <c r="WW2" s="166"/>
      <c r="WX2" s="166"/>
      <c r="WY2" s="166"/>
      <c r="WZ2" s="166"/>
      <c r="XA2" s="166"/>
      <c r="XB2" s="166"/>
      <c r="XC2" s="166"/>
      <c r="XD2" s="166"/>
      <c r="XE2" s="166"/>
      <c r="XF2" s="166"/>
      <c r="XG2" s="166"/>
      <c r="XH2" s="166"/>
      <c r="XI2" s="166"/>
      <c r="XJ2" s="166"/>
      <c r="XK2" s="166"/>
      <c r="XL2" s="166"/>
      <c r="XM2" s="166"/>
      <c r="XN2" s="166"/>
      <c r="XO2" s="166"/>
      <c r="XP2" s="166"/>
      <c r="XQ2" s="166"/>
      <c r="XR2" s="166"/>
      <c r="XS2" s="166"/>
      <c r="XT2" s="166"/>
      <c r="XU2" s="166"/>
      <c r="XV2" s="166"/>
      <c r="XW2" s="166"/>
      <c r="XX2" s="166"/>
      <c r="XY2" s="166"/>
      <c r="XZ2" s="166"/>
      <c r="YA2" s="166"/>
      <c r="YB2" s="166"/>
      <c r="YC2" s="166"/>
      <c r="YD2" s="166"/>
      <c r="YE2" s="166"/>
      <c r="YF2" s="166"/>
      <c r="YG2" s="166"/>
      <c r="YH2" s="166"/>
      <c r="YI2" s="166"/>
      <c r="YJ2" s="166"/>
      <c r="YK2" s="166"/>
      <c r="YL2" s="166"/>
      <c r="YM2" s="166"/>
      <c r="YN2" s="166"/>
      <c r="YO2" s="166"/>
      <c r="YP2" s="166"/>
      <c r="YQ2" s="166"/>
      <c r="YR2" s="166"/>
      <c r="YS2" s="166"/>
      <c r="YT2" s="166"/>
      <c r="YU2" s="166"/>
      <c r="YV2" s="166"/>
      <c r="YW2" s="166"/>
      <c r="YX2" s="166"/>
      <c r="YY2" s="166"/>
      <c r="YZ2" s="166"/>
      <c r="ZA2" s="166"/>
      <c r="ZB2" s="166"/>
      <c r="ZC2" s="166"/>
      <c r="ZD2" s="166"/>
      <c r="ZE2" s="166"/>
      <c r="ZF2" s="166"/>
      <c r="ZG2" s="166"/>
      <c r="ZH2" s="166"/>
      <c r="ZI2" s="166"/>
      <c r="ZJ2" s="166"/>
      <c r="ZK2" s="166"/>
      <c r="ZL2" s="166"/>
      <c r="ZM2" s="166"/>
      <c r="ZN2" s="166"/>
      <c r="ZO2" s="166"/>
      <c r="ZP2" s="166"/>
      <c r="ZQ2" s="166"/>
      <c r="ZR2" s="166"/>
      <c r="ZS2" s="166"/>
      <c r="ZT2" s="166"/>
      <c r="ZU2" s="166"/>
      <c r="ZV2" s="166"/>
      <c r="ZW2" s="166"/>
      <c r="ZX2" s="166"/>
      <c r="ZY2" s="166"/>
      <c r="ZZ2" s="166"/>
      <c r="AAA2" s="166"/>
      <c r="AAB2" s="166"/>
      <c r="AAC2" s="166"/>
      <c r="AAD2" s="166"/>
      <c r="AAE2" s="166"/>
      <c r="AAF2" s="166"/>
      <c r="AAG2" s="166"/>
      <c r="AAH2" s="166"/>
      <c r="AAI2" s="166"/>
      <c r="AAJ2" s="166"/>
      <c r="AAK2" s="166"/>
      <c r="AAL2" s="166"/>
      <c r="AAM2" s="166"/>
      <c r="AAN2" s="166"/>
      <c r="AAO2" s="166"/>
      <c r="AAP2" s="166"/>
      <c r="AAQ2" s="166"/>
      <c r="AAR2" s="166"/>
      <c r="AAS2" s="166"/>
      <c r="AAT2" s="166"/>
      <c r="AAU2" s="166"/>
      <c r="AAV2" s="166"/>
      <c r="AAW2" s="166"/>
      <c r="AAX2" s="166"/>
      <c r="AAY2" s="166"/>
      <c r="AAZ2" s="166"/>
      <c r="ABA2" s="166"/>
      <c r="ABB2" s="166"/>
      <c r="ABC2" s="166"/>
      <c r="ABD2" s="166"/>
      <c r="ABE2" s="166"/>
      <c r="ABF2" s="166"/>
      <c r="ABG2" s="166"/>
      <c r="ABH2" s="166"/>
      <c r="ABI2" s="166"/>
      <c r="ABJ2" s="166"/>
      <c r="ABK2" s="166"/>
      <c r="ABL2" s="166"/>
      <c r="ABM2" s="166"/>
      <c r="ABN2" s="166"/>
      <c r="ABO2" s="166"/>
      <c r="ABP2" s="166"/>
      <c r="ABQ2" s="166"/>
      <c r="ABR2" s="166"/>
      <c r="ABS2" s="166"/>
      <c r="ABT2" s="166"/>
      <c r="ABU2" s="166"/>
      <c r="ABV2" s="166"/>
      <c r="ABW2" s="166"/>
      <c r="ABX2" s="166"/>
      <c r="ABY2" s="166"/>
      <c r="ABZ2" s="166"/>
      <c r="ACA2" s="166"/>
      <c r="ACB2" s="166"/>
      <c r="ACC2" s="166"/>
      <c r="ACD2" s="166"/>
      <c r="ACE2" s="166"/>
      <c r="ACF2" s="166"/>
      <c r="ACG2" s="166"/>
      <c r="ACH2" s="166"/>
      <c r="ACI2" s="166"/>
      <c r="ACJ2" s="166"/>
      <c r="ACK2" s="166"/>
      <c r="ACL2" s="166"/>
      <c r="ACM2" s="166"/>
      <c r="ACN2" s="166"/>
      <c r="ACO2" s="166"/>
      <c r="ACP2" s="166"/>
      <c r="ACQ2" s="166"/>
      <c r="ACR2" s="166"/>
      <c r="ACS2" s="166"/>
      <c r="ACT2" s="166"/>
      <c r="ACU2" s="166"/>
      <c r="ACV2" s="166"/>
      <c r="ACW2" s="166"/>
      <c r="ACX2" s="166"/>
      <c r="ACY2" s="166"/>
      <c r="ACZ2" s="166"/>
      <c r="ADA2" s="166"/>
      <c r="ADB2" s="166"/>
      <c r="ADC2" s="166"/>
      <c r="ADD2" s="166"/>
      <c r="ADE2" s="166"/>
      <c r="ADF2" s="166"/>
      <c r="ADG2" s="166"/>
      <c r="ADH2" s="166"/>
      <c r="ADI2" s="166"/>
      <c r="ADJ2" s="166"/>
      <c r="ADK2" s="166"/>
      <c r="ADL2" s="166"/>
      <c r="ADM2" s="166"/>
      <c r="ADN2" s="166"/>
      <c r="ADO2" s="166"/>
      <c r="ADP2" s="166"/>
      <c r="ADQ2" s="166"/>
      <c r="ADR2" s="166"/>
      <c r="ADS2" s="166"/>
      <c r="ADT2" s="166"/>
      <c r="ADU2" s="166"/>
      <c r="ADV2" s="166"/>
      <c r="ADW2" s="166"/>
      <c r="ADX2" s="166"/>
      <c r="ADY2" s="166"/>
      <c r="ADZ2" s="166"/>
      <c r="AEA2" s="166"/>
      <c r="AEB2" s="166"/>
      <c r="AEC2" s="166"/>
      <c r="AED2" s="166"/>
      <c r="AEE2" s="166"/>
      <c r="AEF2" s="166"/>
      <c r="AEG2" s="166"/>
      <c r="AEH2" s="166"/>
      <c r="AEI2" s="166"/>
      <c r="AEJ2" s="166"/>
      <c r="AEK2" s="166"/>
      <c r="AEL2" s="166"/>
      <c r="AEM2" s="166"/>
      <c r="AEN2" s="166"/>
      <c r="AEO2" s="166"/>
      <c r="AEP2" s="166"/>
      <c r="AEQ2" s="166"/>
      <c r="AER2" s="166"/>
      <c r="AES2" s="166"/>
      <c r="AET2" s="166"/>
      <c r="AEU2" s="166"/>
      <c r="AEV2" s="166"/>
      <c r="AEW2" s="166"/>
      <c r="AEX2" s="166"/>
      <c r="AEY2" s="166"/>
      <c r="AEZ2" s="166"/>
      <c r="AFA2" s="166"/>
      <c r="AFB2" s="166"/>
      <c r="AFC2" s="166"/>
      <c r="AFD2" s="166"/>
      <c r="AFE2" s="166"/>
      <c r="AFF2" s="166"/>
      <c r="AFG2" s="166"/>
      <c r="AFH2" s="166"/>
      <c r="AFI2" s="166"/>
      <c r="AFJ2" s="166"/>
      <c r="AFK2" s="166"/>
      <c r="AFL2" s="166"/>
      <c r="AFM2" s="166"/>
      <c r="AFN2" s="166"/>
      <c r="AFO2" s="166"/>
      <c r="AFP2" s="166"/>
      <c r="AFQ2" s="166"/>
      <c r="AFR2" s="166"/>
      <c r="AFS2" s="166"/>
      <c r="AFT2" s="166"/>
      <c r="AFU2" s="166"/>
      <c r="AFV2" s="166"/>
      <c r="AFW2" s="166"/>
      <c r="AFX2" s="166"/>
      <c r="AFY2" s="166"/>
      <c r="AFZ2" s="166"/>
      <c r="AGA2" s="166"/>
      <c r="AGB2" s="166"/>
      <c r="AGC2" s="166"/>
      <c r="AGD2" s="166"/>
      <c r="AGE2" s="166"/>
      <c r="AGF2" s="166"/>
      <c r="AGG2" s="166"/>
      <c r="AGH2" s="166"/>
      <c r="AGI2" s="166"/>
      <c r="AGJ2" s="166"/>
      <c r="AGK2" s="166"/>
      <c r="AGL2" s="166"/>
      <c r="AGM2" s="166"/>
      <c r="AGN2" s="166"/>
      <c r="AGO2" s="166"/>
      <c r="AGP2" s="166"/>
      <c r="AGQ2" s="166"/>
      <c r="AGR2" s="166"/>
      <c r="AGS2" s="166"/>
      <c r="AGT2" s="166"/>
      <c r="AGU2" s="166"/>
      <c r="AGV2" s="166"/>
      <c r="AGW2" s="166"/>
      <c r="AGX2" s="166"/>
      <c r="AGY2" s="166"/>
      <c r="AGZ2" s="166"/>
      <c r="AHA2" s="166"/>
      <c r="AHB2" s="166"/>
      <c r="AHC2" s="166"/>
      <c r="AHD2" s="166"/>
      <c r="AHE2" s="166"/>
      <c r="AHF2" s="166"/>
      <c r="AHG2" s="166"/>
      <c r="AHH2" s="166"/>
      <c r="AHI2" s="166"/>
      <c r="AHJ2" s="166"/>
      <c r="AHK2" s="166"/>
      <c r="AHL2" s="166"/>
      <c r="AHM2" s="166"/>
      <c r="AHN2" s="166"/>
      <c r="AHO2" s="166"/>
      <c r="AHP2" s="166"/>
      <c r="AHQ2" s="166"/>
      <c r="AHR2" s="166"/>
      <c r="AHS2" s="166"/>
      <c r="AHT2" s="166"/>
      <c r="AHU2" s="166"/>
      <c r="AHV2" s="166"/>
      <c r="AHW2" s="166"/>
      <c r="AHX2" s="166"/>
      <c r="AHY2" s="166"/>
      <c r="AHZ2" s="166"/>
      <c r="AIA2" s="166"/>
      <c r="AIB2" s="166"/>
      <c r="AIC2" s="166"/>
      <c r="AID2" s="166"/>
      <c r="AIE2" s="166"/>
      <c r="AIF2" s="166"/>
      <c r="AIG2" s="166"/>
      <c r="AIH2" s="166"/>
      <c r="AII2" s="166"/>
      <c r="AIJ2" s="166"/>
      <c r="AIK2" s="166"/>
      <c r="AIL2" s="166"/>
      <c r="AIM2" s="166"/>
      <c r="AIN2" s="166"/>
      <c r="AIO2" s="166"/>
      <c r="AIP2" s="166"/>
      <c r="AIQ2" s="166"/>
      <c r="AIR2" s="166"/>
      <c r="AIS2" s="166"/>
      <c r="AIT2" s="166"/>
      <c r="AIU2" s="166"/>
      <c r="AIV2" s="166"/>
      <c r="AIW2" s="166"/>
      <c r="AIX2" s="166"/>
      <c r="AIY2" s="166"/>
      <c r="AIZ2" s="166"/>
      <c r="AJA2" s="166"/>
      <c r="AJB2" s="166"/>
      <c r="AJC2" s="166"/>
      <c r="AJD2" s="166"/>
      <c r="AJE2" s="166"/>
      <c r="AJF2" s="166"/>
      <c r="AJG2" s="166"/>
      <c r="AJH2" s="166"/>
      <c r="AJI2" s="166"/>
      <c r="AJJ2" s="166"/>
      <c r="AJK2" s="166"/>
      <c r="AJL2" s="166"/>
      <c r="AJM2" s="166"/>
      <c r="AJN2" s="166"/>
      <c r="AJO2" s="166"/>
      <c r="AJP2" s="166"/>
      <c r="AJQ2" s="166"/>
      <c r="AJR2" s="166"/>
      <c r="AJS2" s="166"/>
      <c r="AJT2" s="166"/>
      <c r="AJU2" s="166"/>
      <c r="AJV2" s="166"/>
      <c r="AJW2" s="166"/>
      <c r="AJX2" s="166"/>
      <c r="AJY2" s="166"/>
      <c r="AJZ2" s="166"/>
      <c r="AKA2" s="166"/>
      <c r="AKB2" s="166"/>
      <c r="AKC2" s="166"/>
      <c r="AKD2" s="166"/>
      <c r="AKE2" s="166"/>
      <c r="AKF2" s="166"/>
      <c r="AKG2" s="166"/>
      <c r="AKH2" s="166"/>
      <c r="AKI2" s="166"/>
      <c r="AKJ2" s="166"/>
      <c r="AKK2" s="166"/>
      <c r="AKL2" s="166"/>
      <c r="AKM2" s="166"/>
      <c r="AKN2" s="166"/>
      <c r="AKO2" s="166"/>
      <c r="AKP2" s="166"/>
      <c r="AKQ2" s="166"/>
      <c r="AKR2" s="166"/>
      <c r="AKS2" s="166"/>
      <c r="AKT2" s="166"/>
      <c r="AKU2" s="166"/>
      <c r="AKV2" s="166"/>
      <c r="AKW2" s="166"/>
      <c r="AKX2" s="166"/>
      <c r="AKY2" s="166"/>
      <c r="AKZ2" s="166"/>
      <c r="ALA2" s="166"/>
      <c r="ALB2" s="166"/>
      <c r="ALC2" s="166"/>
      <c r="ALD2" s="166"/>
      <c r="ALE2" s="166"/>
      <c r="ALF2" s="166"/>
      <c r="ALG2" s="166"/>
      <c r="ALH2" s="166"/>
      <c r="ALI2" s="166"/>
      <c r="ALJ2" s="166"/>
      <c r="ALK2" s="166"/>
      <c r="ALL2" s="166"/>
      <c r="ALM2" s="166"/>
      <c r="ALN2" s="166"/>
      <c r="ALO2" s="166"/>
      <c r="ALP2" s="166"/>
      <c r="ALQ2" s="166"/>
      <c r="ALR2" s="166"/>
      <c r="ALS2" s="166"/>
      <c r="ALT2" s="166"/>
      <c r="ALU2" s="166"/>
      <c r="ALV2" s="166"/>
      <c r="ALW2" s="166"/>
      <c r="ALX2" s="166"/>
      <c r="ALY2" s="166"/>
      <c r="ALZ2" s="166"/>
      <c r="AMA2" s="166"/>
      <c r="AMB2" s="166"/>
      <c r="AMC2" s="166"/>
      <c r="AMD2" s="166"/>
      <c r="AME2" s="166"/>
      <c r="AMF2" s="166"/>
      <c r="AMG2" s="166"/>
      <c r="AMH2" s="166"/>
      <c r="AMI2" s="166"/>
      <c r="AMJ2" s="166"/>
      <c r="AMK2" s="166"/>
      <c r="AML2" s="166"/>
      <c r="AMM2" s="166"/>
      <c r="AMN2" s="166"/>
      <c r="AMO2" s="166"/>
      <c r="AMP2" s="166"/>
      <c r="AMQ2" s="166"/>
      <c r="AMR2" s="166"/>
      <c r="AMS2" s="166"/>
      <c r="AMT2" s="166"/>
      <c r="AMU2" s="166"/>
      <c r="AMV2" s="166"/>
      <c r="AMW2" s="166"/>
      <c r="AMX2" s="166"/>
      <c r="AMY2" s="166"/>
      <c r="AMZ2" s="166"/>
      <c r="ANA2" s="166"/>
      <c r="ANB2" s="166"/>
      <c r="ANC2" s="166"/>
      <c r="AND2" s="166"/>
      <c r="ANE2" s="166"/>
      <c r="ANF2" s="166"/>
      <c r="ANG2" s="166"/>
      <c r="ANH2" s="166"/>
      <c r="ANI2" s="166"/>
      <c r="ANJ2" s="166"/>
      <c r="ANK2" s="166"/>
      <c r="ANL2" s="166"/>
      <c r="ANM2" s="166"/>
      <c r="ANN2" s="166"/>
      <c r="ANO2" s="166"/>
      <c r="ANP2" s="166"/>
      <c r="ANQ2" s="166"/>
      <c r="ANR2" s="166"/>
      <c r="ANS2" s="166"/>
      <c r="ANT2" s="166"/>
      <c r="ANU2" s="166"/>
      <c r="ANV2" s="166"/>
      <c r="ANW2" s="166"/>
      <c r="ANX2" s="166"/>
      <c r="ANY2" s="166"/>
      <c r="ANZ2" s="166"/>
      <c r="AOA2" s="166"/>
      <c r="AOB2" s="166"/>
      <c r="AOC2" s="166"/>
      <c r="AOD2" s="166"/>
      <c r="AOE2" s="166"/>
      <c r="AOF2" s="166"/>
      <c r="AOG2" s="166"/>
      <c r="AOH2" s="166"/>
      <c r="AOI2" s="166"/>
      <c r="AOJ2" s="166"/>
      <c r="AOK2" s="166"/>
      <c r="AOL2" s="166"/>
      <c r="AOM2" s="166"/>
      <c r="AON2" s="166"/>
      <c r="AOO2" s="166"/>
      <c r="AOP2" s="166"/>
      <c r="AOQ2" s="166"/>
      <c r="AOR2" s="166"/>
      <c r="AOS2" s="166"/>
      <c r="AOT2" s="166"/>
      <c r="AOU2" s="166"/>
      <c r="AOV2" s="166"/>
      <c r="AOW2" s="166"/>
      <c r="AOX2" s="166"/>
      <c r="AOY2" s="166"/>
      <c r="AOZ2" s="166"/>
      <c r="APA2" s="166"/>
      <c r="APB2" s="166"/>
      <c r="APC2" s="166"/>
      <c r="APD2" s="166"/>
      <c r="APE2" s="166"/>
      <c r="APF2" s="166"/>
      <c r="APG2" s="166"/>
      <c r="APH2" s="166"/>
      <c r="API2" s="166"/>
      <c r="APJ2" s="166"/>
      <c r="APK2" s="166"/>
      <c r="APL2" s="166"/>
      <c r="APM2" s="166"/>
      <c r="APN2" s="166"/>
      <c r="APO2" s="166"/>
      <c r="APP2" s="166"/>
      <c r="APQ2" s="166"/>
      <c r="APR2" s="166"/>
      <c r="APS2" s="166"/>
      <c r="APT2" s="166"/>
      <c r="APU2" s="166"/>
      <c r="APV2" s="166"/>
      <c r="APW2" s="166"/>
      <c r="APX2" s="166"/>
      <c r="APY2" s="166"/>
      <c r="APZ2" s="166"/>
      <c r="AQA2" s="166"/>
      <c r="AQB2" s="166"/>
      <c r="AQC2" s="166"/>
      <c r="AQD2" s="166"/>
      <c r="AQE2" s="166"/>
      <c r="AQF2" s="166"/>
      <c r="AQG2" s="166"/>
      <c r="AQH2" s="166"/>
      <c r="AQI2" s="166"/>
      <c r="AQJ2" s="166"/>
      <c r="AQK2" s="166"/>
      <c r="AQL2" s="166"/>
      <c r="AQM2" s="166"/>
      <c r="AQN2" s="166"/>
      <c r="AQO2" s="166"/>
      <c r="AQP2" s="166"/>
      <c r="AQQ2" s="166"/>
      <c r="AQR2" s="166"/>
      <c r="AQS2" s="166"/>
      <c r="AQT2" s="166"/>
      <c r="AQU2" s="166"/>
      <c r="AQV2" s="166"/>
      <c r="AQW2" s="166"/>
      <c r="AQX2" s="166"/>
      <c r="AQY2" s="166"/>
      <c r="AQZ2" s="166"/>
      <c r="ARA2" s="166"/>
      <c r="ARB2" s="166"/>
      <c r="ARC2" s="166"/>
      <c r="ARD2" s="166"/>
      <c r="ARE2" s="166"/>
      <c r="ARF2" s="166"/>
      <c r="ARG2" s="166"/>
      <c r="ARH2" s="166"/>
      <c r="ARI2" s="166"/>
      <c r="ARJ2" s="166"/>
      <c r="ARK2" s="166"/>
      <c r="ARL2" s="166"/>
      <c r="ARM2" s="166"/>
      <c r="ARN2" s="166"/>
      <c r="ARO2" s="166"/>
      <c r="ARP2" s="166"/>
      <c r="ARQ2" s="166"/>
      <c r="ARR2" s="166"/>
      <c r="ARS2" s="166"/>
      <c r="ART2" s="166"/>
      <c r="ARU2" s="166"/>
      <c r="ARV2" s="166"/>
      <c r="ARW2" s="166"/>
      <c r="ARX2" s="166"/>
      <c r="ARY2" s="166"/>
      <c r="ARZ2" s="166"/>
      <c r="ASA2" s="166"/>
      <c r="ASB2" s="166"/>
      <c r="ASC2" s="166"/>
      <c r="ASD2" s="166"/>
      <c r="ASE2" s="166"/>
      <c r="ASF2" s="166"/>
      <c r="ASG2" s="166"/>
      <c r="ASH2" s="166"/>
      <c r="ASI2" s="166"/>
      <c r="ASJ2" s="166"/>
      <c r="ASK2" s="166"/>
      <c r="ASL2" s="166"/>
      <c r="ASM2" s="166"/>
      <c r="ASN2" s="166"/>
      <c r="ASO2" s="166"/>
      <c r="ASP2" s="166"/>
      <c r="ASQ2" s="166"/>
      <c r="ASR2" s="166"/>
      <c r="ASS2" s="166"/>
      <c r="AST2" s="166"/>
      <c r="ASU2" s="166"/>
      <c r="ASV2" s="166"/>
      <c r="ASW2" s="166"/>
      <c r="ASX2" s="166"/>
      <c r="ASY2" s="166"/>
      <c r="ASZ2" s="166"/>
      <c r="ATA2" s="166"/>
      <c r="ATB2" s="166"/>
      <c r="ATC2" s="166"/>
      <c r="ATD2" s="166"/>
      <c r="ATE2" s="166"/>
      <c r="ATF2" s="166"/>
      <c r="ATG2" s="166"/>
      <c r="ATH2" s="166"/>
      <c r="ATI2" s="166"/>
      <c r="ATJ2" s="166"/>
      <c r="ATK2" s="166"/>
      <c r="ATL2" s="166"/>
      <c r="ATM2" s="166"/>
      <c r="ATN2" s="166"/>
      <c r="ATO2" s="166"/>
      <c r="ATP2" s="166"/>
      <c r="ATQ2" s="166"/>
      <c r="ATR2" s="166"/>
      <c r="ATS2" s="166"/>
      <c r="ATT2" s="166"/>
      <c r="ATU2" s="166"/>
      <c r="ATV2" s="166"/>
      <c r="ATW2" s="166"/>
      <c r="ATX2" s="166"/>
      <c r="ATY2" s="166"/>
      <c r="ATZ2" s="166"/>
      <c r="AUA2" s="166"/>
      <c r="AUB2" s="166"/>
      <c r="AUC2" s="166"/>
      <c r="AUD2" s="166"/>
      <c r="AUE2" s="166"/>
      <c r="AUF2" s="166"/>
      <c r="AUG2" s="166"/>
      <c r="AUH2" s="166"/>
      <c r="AUI2" s="166"/>
      <c r="AUJ2" s="166"/>
      <c r="AUK2" s="166"/>
      <c r="AUL2" s="166"/>
      <c r="AUM2" s="166"/>
      <c r="AUN2" s="166"/>
      <c r="AUO2" s="166"/>
      <c r="AUP2" s="166"/>
      <c r="AUQ2" s="166"/>
      <c r="AUR2" s="166"/>
      <c r="AUS2" s="166"/>
      <c r="AUT2" s="166"/>
      <c r="AUU2" s="166"/>
      <c r="AUV2" s="166"/>
      <c r="AUW2" s="166"/>
      <c r="AUX2" s="166"/>
      <c r="AUY2" s="166"/>
      <c r="AUZ2" s="166"/>
      <c r="AVA2" s="166"/>
      <c r="AVB2" s="166"/>
      <c r="AVC2" s="166"/>
      <c r="AVD2" s="166"/>
      <c r="AVE2" s="166"/>
      <c r="AVF2" s="166"/>
      <c r="AVG2" s="166"/>
      <c r="AVH2" s="166"/>
      <c r="AVI2" s="166"/>
      <c r="AVJ2" s="166"/>
      <c r="AVK2" s="166"/>
      <c r="AVL2" s="166"/>
      <c r="AVM2" s="166"/>
      <c r="AVN2" s="166"/>
      <c r="AVO2" s="166"/>
      <c r="AVP2" s="166"/>
      <c r="AVQ2" s="166"/>
      <c r="AVR2" s="166"/>
      <c r="AVS2" s="166"/>
      <c r="AVT2" s="166"/>
      <c r="AVU2" s="166"/>
      <c r="AVV2" s="166"/>
      <c r="AVW2" s="166"/>
      <c r="AVX2" s="166"/>
      <c r="AVY2" s="166"/>
      <c r="AVZ2" s="166"/>
      <c r="AWA2" s="166"/>
      <c r="AWB2" s="166"/>
      <c r="AWC2" s="166"/>
      <c r="AWD2" s="166"/>
      <c r="AWE2" s="166"/>
      <c r="AWF2" s="166"/>
      <c r="AWG2" s="166"/>
      <c r="AWH2" s="166"/>
      <c r="AWI2" s="166"/>
      <c r="AWJ2" s="166"/>
      <c r="AWK2" s="166"/>
      <c r="AWL2" s="166"/>
      <c r="AWM2" s="166"/>
      <c r="AWN2" s="166"/>
      <c r="AWO2" s="166"/>
      <c r="AWP2" s="166"/>
      <c r="AWQ2" s="166"/>
      <c r="AWR2" s="166"/>
      <c r="AWS2" s="166"/>
      <c r="AWT2" s="166"/>
      <c r="AWU2" s="166"/>
      <c r="AWV2" s="166"/>
      <c r="AWW2" s="166"/>
      <c r="AWX2" s="166"/>
      <c r="AWY2" s="166"/>
      <c r="AWZ2" s="166"/>
      <c r="AXA2" s="166"/>
      <c r="AXB2" s="166"/>
      <c r="AXC2" s="166"/>
      <c r="AXD2" s="166"/>
      <c r="AXE2" s="166"/>
      <c r="AXF2" s="166"/>
      <c r="AXG2" s="166"/>
      <c r="AXH2" s="166"/>
      <c r="AXI2" s="166"/>
      <c r="AXJ2" s="166"/>
      <c r="AXK2" s="166"/>
      <c r="AXL2" s="166"/>
      <c r="AXM2" s="166"/>
      <c r="AXN2" s="166"/>
      <c r="AXO2" s="166"/>
      <c r="AXP2" s="166"/>
      <c r="AXQ2" s="166"/>
      <c r="AXR2" s="166"/>
      <c r="AXS2" s="166"/>
      <c r="AXT2" s="166"/>
      <c r="AXU2" s="166"/>
      <c r="AXV2" s="166"/>
      <c r="AXW2" s="166"/>
      <c r="AXX2" s="166"/>
      <c r="AXY2" s="166"/>
      <c r="AXZ2" s="166"/>
      <c r="AYA2" s="166"/>
      <c r="AYB2" s="166"/>
      <c r="AYC2" s="166"/>
      <c r="AYD2" s="166"/>
      <c r="AYE2" s="166"/>
      <c r="AYF2" s="166"/>
      <c r="AYG2" s="166"/>
      <c r="AYH2" s="166"/>
      <c r="AYI2" s="166"/>
      <c r="AYJ2" s="166"/>
      <c r="AYK2" s="166"/>
      <c r="AYL2" s="166"/>
      <c r="AYM2" s="166"/>
      <c r="AYN2" s="166"/>
      <c r="AYO2" s="166"/>
      <c r="AYP2" s="166"/>
      <c r="AYQ2" s="166"/>
      <c r="AYR2" s="166"/>
      <c r="AYS2" s="166"/>
      <c r="AYT2" s="166"/>
      <c r="AYU2" s="166"/>
      <c r="AYV2" s="166"/>
      <c r="AYW2" s="166"/>
      <c r="AYX2" s="166"/>
      <c r="AYY2" s="166"/>
      <c r="AYZ2" s="166"/>
      <c r="AZA2" s="166"/>
      <c r="AZB2" s="166"/>
      <c r="AZC2" s="166"/>
      <c r="AZD2" s="166"/>
      <c r="AZE2" s="166"/>
      <c r="AZF2" s="166"/>
      <c r="AZG2" s="166"/>
      <c r="AZH2" s="166"/>
      <c r="AZI2" s="166"/>
      <c r="AZJ2" s="166"/>
      <c r="AZK2" s="166"/>
      <c r="AZL2" s="166"/>
      <c r="AZM2" s="166"/>
      <c r="AZN2" s="166"/>
      <c r="AZO2" s="166"/>
      <c r="AZP2" s="166"/>
      <c r="AZQ2" s="166"/>
      <c r="AZR2" s="166"/>
      <c r="AZS2" s="166"/>
      <c r="AZT2" s="166"/>
      <c r="AZU2" s="166"/>
      <c r="AZV2" s="166"/>
      <c r="AZW2" s="166"/>
      <c r="AZX2" s="166"/>
      <c r="AZY2" s="166"/>
      <c r="AZZ2" s="166"/>
      <c r="BAA2" s="166"/>
      <c r="BAB2" s="166"/>
      <c r="BAC2" s="166"/>
      <c r="BAD2" s="166"/>
      <c r="BAE2" s="166"/>
      <c r="BAF2" s="166"/>
      <c r="BAG2" s="166"/>
      <c r="BAH2" s="166"/>
      <c r="BAI2" s="166"/>
      <c r="BAJ2" s="166"/>
      <c r="BAK2" s="166"/>
      <c r="BAL2" s="166"/>
      <c r="BAM2" s="166"/>
      <c r="BAN2" s="166"/>
      <c r="BAO2" s="166"/>
      <c r="BAP2" s="166"/>
      <c r="BAQ2" s="166"/>
      <c r="BAR2" s="166"/>
      <c r="BAS2" s="166"/>
      <c r="BAT2" s="166"/>
      <c r="BAU2" s="166"/>
      <c r="BAV2" s="166"/>
      <c r="BAW2" s="166"/>
      <c r="BAX2" s="166"/>
      <c r="BAY2" s="166"/>
      <c r="BAZ2" s="166"/>
      <c r="BBA2" s="166"/>
      <c r="BBB2" s="166"/>
      <c r="BBC2" s="166"/>
      <c r="BBD2" s="166"/>
      <c r="BBE2" s="166"/>
      <c r="BBF2" s="166"/>
      <c r="BBG2" s="166"/>
      <c r="BBH2" s="166"/>
      <c r="BBI2" s="166"/>
      <c r="BBJ2" s="166"/>
      <c r="BBK2" s="166"/>
      <c r="BBL2" s="166"/>
      <c r="BBM2" s="166"/>
      <c r="BBN2" s="166"/>
      <c r="BBO2" s="166"/>
      <c r="BBP2" s="166"/>
      <c r="BBQ2" s="166"/>
      <c r="BBR2" s="166"/>
      <c r="BBS2" s="166"/>
      <c r="BBT2" s="166"/>
      <c r="BBU2" s="166"/>
      <c r="BBV2" s="166"/>
      <c r="BBW2" s="166"/>
      <c r="BBX2" s="166"/>
      <c r="BBY2" s="166"/>
      <c r="BBZ2" s="166"/>
      <c r="BCA2" s="166"/>
      <c r="BCB2" s="166"/>
      <c r="BCC2" s="166"/>
      <c r="BCD2" s="166"/>
      <c r="BCE2" s="166"/>
      <c r="BCF2" s="166"/>
      <c r="BCG2" s="166"/>
      <c r="BCH2" s="166"/>
      <c r="BCI2" s="166"/>
      <c r="BCJ2" s="166"/>
      <c r="BCK2" s="166"/>
      <c r="BCL2" s="166"/>
      <c r="BCM2" s="166"/>
      <c r="BCN2" s="166"/>
      <c r="BCO2" s="166"/>
      <c r="BCP2" s="166"/>
      <c r="BCQ2" s="166"/>
      <c r="BCR2" s="166"/>
      <c r="BCS2" s="166"/>
      <c r="BCT2" s="166"/>
      <c r="BCU2" s="166"/>
      <c r="BCV2" s="166"/>
      <c r="BCW2" s="166"/>
      <c r="BCX2" s="166"/>
      <c r="BCY2" s="166"/>
      <c r="BCZ2" s="166"/>
      <c r="BDA2" s="166"/>
      <c r="BDB2" s="166"/>
      <c r="BDC2" s="166"/>
      <c r="BDD2" s="166"/>
      <c r="BDE2" s="166"/>
      <c r="BDF2" s="166"/>
      <c r="BDG2" s="166"/>
      <c r="BDH2" s="166"/>
      <c r="BDI2" s="166"/>
      <c r="BDJ2" s="166"/>
      <c r="BDK2" s="166"/>
      <c r="BDL2" s="166"/>
      <c r="BDM2" s="166"/>
      <c r="BDN2" s="166"/>
      <c r="BDO2" s="166"/>
      <c r="BDP2" s="166"/>
      <c r="BDQ2" s="166"/>
      <c r="BDR2" s="166"/>
      <c r="BDS2" s="166"/>
      <c r="BDT2" s="166"/>
      <c r="BDU2" s="166"/>
      <c r="BDV2" s="166"/>
      <c r="BDW2" s="166"/>
      <c r="BDX2" s="166"/>
      <c r="BDY2" s="166"/>
      <c r="BDZ2" s="166"/>
      <c r="BEA2" s="166"/>
      <c r="BEB2" s="166"/>
      <c r="BEC2" s="166"/>
      <c r="BED2" s="166"/>
      <c r="BEE2" s="166"/>
      <c r="BEF2" s="166"/>
      <c r="BEG2" s="166"/>
      <c r="BEH2" s="166"/>
      <c r="BEI2" s="166"/>
      <c r="BEJ2" s="166"/>
      <c r="BEK2" s="166"/>
      <c r="BEL2" s="166"/>
      <c r="BEM2" s="166"/>
      <c r="BEN2" s="166"/>
      <c r="BEO2" s="166"/>
      <c r="BEP2" s="166"/>
      <c r="BEQ2" s="166"/>
      <c r="BER2" s="166"/>
      <c r="BES2" s="166"/>
      <c r="BET2" s="166"/>
      <c r="BEU2" s="166"/>
      <c r="BEV2" s="166"/>
      <c r="BEW2" s="166"/>
      <c r="BEX2" s="166"/>
      <c r="BEY2" s="166"/>
      <c r="BEZ2" s="166"/>
      <c r="BFA2" s="166"/>
      <c r="BFB2" s="166"/>
      <c r="BFC2" s="166"/>
      <c r="BFD2" s="166"/>
      <c r="BFE2" s="166"/>
      <c r="BFF2" s="166"/>
      <c r="BFG2" s="166"/>
      <c r="BFH2" s="166"/>
      <c r="BFI2" s="166"/>
      <c r="BFJ2" s="166"/>
      <c r="BFK2" s="166"/>
      <c r="BFL2" s="166"/>
      <c r="BFM2" s="166"/>
      <c r="BFN2" s="166"/>
      <c r="BFO2" s="166"/>
      <c r="BFP2" s="166"/>
      <c r="BFQ2" s="166"/>
      <c r="BFR2" s="166"/>
      <c r="BFS2" s="166"/>
      <c r="BFT2" s="166"/>
      <c r="BFU2" s="166"/>
      <c r="BFV2" s="166"/>
      <c r="BFW2" s="166"/>
      <c r="BFX2" s="166"/>
      <c r="BFY2" s="166"/>
      <c r="BFZ2" s="166"/>
      <c r="BGA2" s="166"/>
      <c r="BGB2" s="166"/>
      <c r="BGC2" s="166"/>
      <c r="BGD2" s="166"/>
      <c r="BGE2" s="166"/>
      <c r="BGF2" s="166"/>
      <c r="BGG2" s="166"/>
      <c r="BGH2" s="166"/>
      <c r="BGI2" s="166"/>
      <c r="BGJ2" s="166"/>
      <c r="BGK2" s="166"/>
      <c r="BGL2" s="166"/>
      <c r="BGM2" s="166"/>
      <c r="BGN2" s="166"/>
      <c r="BGO2" s="166"/>
      <c r="BGP2" s="166"/>
      <c r="BGQ2" s="166"/>
      <c r="BGR2" s="166"/>
      <c r="BGS2" s="166"/>
      <c r="BGT2" s="166"/>
      <c r="BGU2" s="166"/>
      <c r="BGV2" s="166"/>
      <c r="BGW2" s="166"/>
      <c r="BGX2" s="166"/>
      <c r="BGY2" s="166"/>
      <c r="BGZ2" s="166"/>
      <c r="BHA2" s="166"/>
      <c r="BHB2" s="166"/>
      <c r="BHC2" s="166"/>
      <c r="BHD2" s="166"/>
      <c r="BHE2" s="166"/>
      <c r="BHF2" s="166"/>
      <c r="BHG2" s="166"/>
      <c r="BHH2" s="166"/>
      <c r="BHI2" s="166"/>
      <c r="BHJ2" s="166"/>
      <c r="BHK2" s="166"/>
      <c r="BHL2" s="166"/>
      <c r="BHM2" s="166"/>
      <c r="BHN2" s="166"/>
      <c r="BHO2" s="166"/>
      <c r="BHP2" s="166"/>
      <c r="BHQ2" s="166"/>
      <c r="BHR2" s="166"/>
      <c r="BHS2" s="166"/>
      <c r="BHT2" s="166"/>
      <c r="BHU2" s="166"/>
      <c r="BHV2" s="166"/>
      <c r="BHW2" s="166"/>
      <c r="BHX2" s="166"/>
      <c r="BHY2" s="166"/>
      <c r="BHZ2" s="166"/>
      <c r="BIA2" s="166"/>
      <c r="BIB2" s="166"/>
      <c r="BIC2" s="166"/>
      <c r="BID2" s="166"/>
      <c r="BIE2" s="166"/>
      <c r="BIF2" s="166"/>
      <c r="BIG2" s="166"/>
      <c r="BIH2" s="166"/>
      <c r="BII2" s="166"/>
      <c r="BIJ2" s="166"/>
      <c r="BIK2" s="166"/>
      <c r="BIL2" s="166"/>
      <c r="BIM2" s="166"/>
      <c r="BIN2" s="166"/>
      <c r="BIO2" s="166"/>
      <c r="BIP2" s="166"/>
      <c r="BIQ2" s="166"/>
      <c r="BIR2" s="166"/>
      <c r="BIS2" s="166"/>
      <c r="BIT2" s="166"/>
      <c r="BIU2" s="166"/>
      <c r="BIV2" s="166"/>
      <c r="BIW2" s="166"/>
      <c r="BIX2" s="166"/>
      <c r="BIY2" s="166"/>
      <c r="BIZ2" s="166"/>
      <c r="BJA2" s="166"/>
      <c r="BJB2" s="166"/>
      <c r="BJC2" s="166"/>
      <c r="BJD2" s="166"/>
      <c r="BJE2" s="166"/>
      <c r="BJF2" s="166"/>
    </row>
    <row r="3" spans="1:1618" s="167" customFormat="1" ht="21" customHeight="1">
      <c r="A3" s="1628"/>
      <c r="B3" s="1629"/>
      <c r="C3" s="1629"/>
      <c r="D3" s="1629"/>
      <c r="E3" s="1629"/>
      <c r="F3" s="1629"/>
      <c r="G3" s="1629"/>
      <c r="H3" s="1629"/>
      <c r="I3" s="1629"/>
      <c r="J3" s="1629"/>
      <c r="K3" s="1629"/>
      <c r="L3" s="1629"/>
      <c r="M3" s="1629"/>
      <c r="N3" s="1629"/>
      <c r="O3" s="1629"/>
      <c r="P3" s="1629"/>
      <c r="Q3" s="1629"/>
      <c r="R3" s="1629"/>
      <c r="S3" s="1629"/>
      <c r="T3" s="1629"/>
      <c r="U3" s="1629"/>
      <c r="V3" s="1629"/>
      <c r="W3" s="1629"/>
      <c r="X3" s="1621" t="s">
        <v>430</v>
      </c>
      <c r="Y3" s="1621"/>
      <c r="Z3" s="166"/>
      <c r="AA3" s="166"/>
      <c r="AB3" s="166"/>
      <c r="AC3" s="166"/>
      <c r="AD3" s="166"/>
      <c r="AE3" s="166"/>
      <c r="AF3" s="166"/>
      <c r="AG3" s="166"/>
      <c r="AH3" s="166"/>
      <c r="AI3" s="166"/>
      <c r="AJ3" s="166"/>
      <c r="AK3" s="166"/>
      <c r="AL3" s="166"/>
      <c r="AM3" s="166"/>
      <c r="AN3" s="166"/>
      <c r="AO3" s="166"/>
      <c r="AP3" s="166"/>
      <c r="AQ3" s="166"/>
      <c r="AR3" s="166"/>
      <c r="AS3" s="166"/>
      <c r="AT3" s="166"/>
      <c r="AU3" s="166"/>
      <c r="AV3" s="166"/>
      <c r="AW3" s="166"/>
      <c r="AX3" s="166"/>
      <c r="AY3" s="166"/>
      <c r="AZ3" s="166"/>
      <c r="BA3" s="166"/>
      <c r="BB3" s="166"/>
      <c r="BC3" s="166"/>
      <c r="BD3" s="166"/>
      <c r="BE3" s="166"/>
      <c r="BF3" s="166"/>
      <c r="BG3" s="166"/>
      <c r="BH3" s="166"/>
      <c r="BI3" s="166"/>
      <c r="BJ3" s="166"/>
      <c r="BK3" s="166"/>
      <c r="BL3" s="166"/>
      <c r="BM3" s="166"/>
      <c r="BN3" s="166"/>
      <c r="BO3" s="166"/>
      <c r="BP3" s="166"/>
      <c r="BQ3" s="166"/>
      <c r="BR3" s="166"/>
      <c r="BS3" s="166"/>
      <c r="BT3" s="166"/>
      <c r="BU3" s="166"/>
      <c r="BV3" s="166"/>
      <c r="BW3" s="166"/>
      <c r="BX3" s="166"/>
      <c r="BY3" s="166"/>
      <c r="BZ3" s="166"/>
      <c r="CA3" s="166"/>
      <c r="CB3" s="166"/>
      <c r="CC3" s="166"/>
      <c r="CD3" s="166"/>
      <c r="CE3" s="166"/>
      <c r="CF3" s="166"/>
      <c r="CG3" s="166"/>
      <c r="CH3" s="166"/>
      <c r="CI3" s="166"/>
      <c r="CJ3" s="166"/>
      <c r="CK3" s="166"/>
      <c r="CL3" s="166"/>
      <c r="CM3" s="166"/>
      <c r="CN3" s="166"/>
      <c r="CO3" s="166"/>
      <c r="CP3" s="166"/>
      <c r="CQ3" s="166"/>
      <c r="CR3" s="166"/>
      <c r="CS3" s="166"/>
      <c r="CT3" s="166"/>
      <c r="CU3" s="166"/>
      <c r="CV3" s="166"/>
      <c r="CW3" s="166"/>
      <c r="CX3" s="166"/>
      <c r="CY3" s="166"/>
      <c r="CZ3" s="166"/>
      <c r="DA3" s="166"/>
      <c r="DB3" s="166"/>
      <c r="DC3" s="166"/>
      <c r="DD3" s="166"/>
      <c r="DE3" s="166"/>
      <c r="DF3" s="166"/>
      <c r="DG3" s="166"/>
      <c r="DH3" s="166"/>
      <c r="DI3" s="166"/>
      <c r="DJ3" s="166"/>
      <c r="DK3" s="166"/>
      <c r="DL3" s="166"/>
      <c r="DM3" s="166"/>
      <c r="DN3" s="166"/>
      <c r="DO3" s="166"/>
      <c r="DP3" s="166"/>
      <c r="DQ3" s="166"/>
      <c r="DR3" s="166"/>
      <c r="DS3" s="166"/>
      <c r="DT3" s="166"/>
      <c r="DU3" s="166"/>
      <c r="DV3" s="166"/>
      <c r="DW3" s="166"/>
      <c r="DX3" s="166"/>
      <c r="DY3" s="166"/>
      <c r="DZ3" s="166"/>
      <c r="EA3" s="166"/>
      <c r="EB3" s="166"/>
      <c r="EC3" s="166"/>
      <c r="ED3" s="166"/>
      <c r="EE3" s="166"/>
      <c r="EF3" s="166"/>
      <c r="EG3" s="166"/>
      <c r="EH3" s="166"/>
      <c r="EI3" s="166"/>
      <c r="EJ3" s="166"/>
      <c r="EK3" s="166"/>
      <c r="EL3" s="166"/>
      <c r="EM3" s="166"/>
      <c r="EN3" s="166"/>
      <c r="EO3" s="166"/>
      <c r="EP3" s="166"/>
      <c r="EQ3" s="166"/>
      <c r="ER3" s="166"/>
      <c r="ES3" s="166"/>
      <c r="ET3" s="166"/>
      <c r="EU3" s="166"/>
      <c r="EV3" s="166"/>
      <c r="EW3" s="166"/>
      <c r="EX3" s="166"/>
      <c r="EY3" s="166"/>
      <c r="EZ3" s="166"/>
      <c r="FA3" s="166"/>
      <c r="FB3" s="166"/>
      <c r="FC3" s="166"/>
      <c r="FD3" s="166"/>
      <c r="FE3" s="166"/>
      <c r="FF3" s="166"/>
      <c r="FG3" s="166"/>
      <c r="FH3" s="166"/>
      <c r="FI3" s="166"/>
      <c r="FJ3" s="166"/>
      <c r="FK3" s="166"/>
      <c r="FL3" s="166"/>
      <c r="FM3" s="166"/>
      <c r="FN3" s="166"/>
      <c r="FO3" s="166"/>
      <c r="FP3" s="166"/>
      <c r="FQ3" s="166"/>
      <c r="FR3" s="166"/>
      <c r="FS3" s="166"/>
      <c r="FT3" s="166"/>
      <c r="FU3" s="166"/>
      <c r="FV3" s="166"/>
      <c r="FW3" s="166"/>
      <c r="FX3" s="166"/>
      <c r="FY3" s="166"/>
      <c r="FZ3" s="166"/>
      <c r="GA3" s="166"/>
      <c r="GB3" s="166"/>
      <c r="GC3" s="166"/>
      <c r="GD3" s="166"/>
      <c r="GE3" s="166"/>
      <c r="GF3" s="166"/>
      <c r="GG3" s="166"/>
      <c r="GH3" s="166"/>
      <c r="GI3" s="166"/>
      <c r="GJ3" s="166"/>
      <c r="GK3" s="166"/>
      <c r="GL3" s="166"/>
      <c r="GM3" s="166"/>
      <c r="GN3" s="166"/>
      <c r="GO3" s="166"/>
      <c r="GP3" s="166"/>
      <c r="GQ3" s="166"/>
      <c r="GR3" s="166"/>
      <c r="GS3" s="166"/>
      <c r="GT3" s="166"/>
      <c r="GU3" s="166"/>
      <c r="GV3" s="166"/>
      <c r="GW3" s="166"/>
      <c r="GX3" s="166"/>
      <c r="GY3" s="166"/>
      <c r="GZ3" s="166"/>
      <c r="HA3" s="166"/>
      <c r="HB3" s="166"/>
      <c r="HC3" s="166"/>
      <c r="HD3" s="166"/>
      <c r="HE3" s="166"/>
      <c r="HF3" s="166"/>
      <c r="HG3" s="166"/>
      <c r="HH3" s="166"/>
      <c r="HI3" s="166"/>
      <c r="HJ3" s="166"/>
      <c r="HK3" s="166"/>
      <c r="HL3" s="166"/>
      <c r="HM3" s="166"/>
      <c r="HN3" s="166"/>
      <c r="HO3" s="166"/>
      <c r="HP3" s="166"/>
      <c r="HQ3" s="166"/>
      <c r="HR3" s="166"/>
      <c r="HS3" s="166"/>
      <c r="HT3" s="166"/>
      <c r="HU3" s="166"/>
      <c r="HV3" s="166"/>
      <c r="HW3" s="166"/>
      <c r="HX3" s="166"/>
      <c r="HY3" s="166"/>
      <c r="HZ3" s="166"/>
      <c r="IA3" s="166"/>
      <c r="IB3" s="166"/>
      <c r="IC3" s="166"/>
      <c r="ID3" s="166"/>
      <c r="IE3" s="166"/>
      <c r="IF3" s="166"/>
      <c r="IG3" s="166"/>
      <c r="IH3" s="166"/>
      <c r="II3" s="166"/>
      <c r="IJ3" s="166"/>
      <c r="IK3" s="166"/>
      <c r="IL3" s="166"/>
      <c r="IM3" s="166"/>
      <c r="IN3" s="166"/>
      <c r="IO3" s="166"/>
      <c r="IP3" s="166"/>
      <c r="IQ3" s="166"/>
      <c r="IR3" s="166"/>
      <c r="IS3" s="166"/>
      <c r="IT3" s="166"/>
      <c r="IU3" s="166"/>
      <c r="IV3" s="166"/>
      <c r="IW3" s="166"/>
      <c r="IX3" s="166"/>
      <c r="IY3" s="166"/>
      <c r="IZ3" s="166"/>
      <c r="JA3" s="166"/>
      <c r="JB3" s="166"/>
      <c r="JC3" s="166"/>
      <c r="JD3" s="166"/>
      <c r="JE3" s="166"/>
      <c r="JF3" s="166"/>
      <c r="JG3" s="166"/>
      <c r="JH3" s="166"/>
      <c r="JI3" s="166"/>
      <c r="JJ3" s="166"/>
      <c r="JK3" s="166"/>
      <c r="JL3" s="166"/>
      <c r="JM3" s="166"/>
      <c r="JN3" s="166"/>
      <c r="JO3" s="166"/>
      <c r="JP3" s="166"/>
      <c r="JQ3" s="166"/>
      <c r="JR3" s="166"/>
      <c r="JS3" s="166"/>
      <c r="JT3" s="166"/>
      <c r="JU3" s="166"/>
      <c r="JV3" s="166"/>
      <c r="JW3" s="166"/>
      <c r="JX3" s="166"/>
      <c r="JY3" s="166"/>
      <c r="JZ3" s="166"/>
      <c r="KA3" s="166"/>
      <c r="KB3" s="166"/>
      <c r="KC3" s="166"/>
      <c r="KD3" s="166"/>
      <c r="KE3" s="166"/>
      <c r="KF3" s="166"/>
      <c r="KG3" s="166"/>
      <c r="KH3" s="166"/>
      <c r="KI3" s="166"/>
      <c r="KJ3" s="166"/>
      <c r="KK3" s="166"/>
      <c r="KL3" s="166"/>
      <c r="KM3" s="166"/>
      <c r="KN3" s="166"/>
      <c r="KO3" s="166"/>
      <c r="KP3" s="166"/>
      <c r="KQ3" s="166"/>
      <c r="KR3" s="166"/>
      <c r="KS3" s="166"/>
      <c r="KT3" s="166"/>
      <c r="KU3" s="166"/>
      <c r="KV3" s="166"/>
      <c r="KW3" s="166"/>
      <c r="KX3" s="166"/>
      <c r="KY3" s="166"/>
      <c r="KZ3" s="166"/>
      <c r="LA3" s="166"/>
      <c r="LB3" s="166"/>
      <c r="LC3" s="166"/>
      <c r="LD3" s="166"/>
      <c r="LE3" s="166"/>
      <c r="LF3" s="166"/>
      <c r="LG3" s="166"/>
      <c r="LH3" s="166"/>
      <c r="LI3" s="166"/>
      <c r="LJ3" s="166"/>
      <c r="LK3" s="166"/>
      <c r="LL3" s="166"/>
      <c r="LM3" s="166"/>
      <c r="LN3" s="166"/>
      <c r="LO3" s="166"/>
      <c r="LP3" s="166"/>
      <c r="LQ3" s="166"/>
      <c r="LR3" s="166"/>
      <c r="LS3" s="166"/>
      <c r="LT3" s="166"/>
      <c r="LU3" s="166"/>
      <c r="LV3" s="166"/>
      <c r="LW3" s="166"/>
      <c r="LX3" s="166"/>
      <c r="LY3" s="166"/>
      <c r="LZ3" s="166"/>
      <c r="MA3" s="166"/>
      <c r="MB3" s="166"/>
      <c r="MC3" s="166"/>
      <c r="MD3" s="166"/>
      <c r="ME3" s="166"/>
      <c r="MF3" s="166"/>
      <c r="MG3" s="166"/>
      <c r="MH3" s="166"/>
      <c r="MI3" s="166"/>
      <c r="MJ3" s="166"/>
      <c r="MK3" s="166"/>
      <c r="ML3" s="166"/>
      <c r="MM3" s="166"/>
      <c r="MN3" s="166"/>
      <c r="MO3" s="166"/>
      <c r="MP3" s="166"/>
      <c r="MQ3" s="166"/>
      <c r="MR3" s="166"/>
      <c r="MS3" s="166"/>
      <c r="MT3" s="166"/>
      <c r="MU3" s="166"/>
      <c r="MV3" s="166"/>
      <c r="MW3" s="166"/>
      <c r="MX3" s="166"/>
      <c r="MY3" s="166"/>
      <c r="MZ3" s="166"/>
      <c r="NA3" s="166"/>
      <c r="NB3" s="166"/>
      <c r="NC3" s="166"/>
      <c r="ND3" s="166"/>
      <c r="NE3" s="166"/>
      <c r="NF3" s="166"/>
      <c r="NG3" s="166"/>
      <c r="NH3" s="166"/>
      <c r="NI3" s="166"/>
      <c r="NJ3" s="166"/>
      <c r="NK3" s="166"/>
      <c r="NL3" s="166"/>
      <c r="NM3" s="166"/>
      <c r="NN3" s="166"/>
      <c r="NO3" s="166"/>
      <c r="NP3" s="166"/>
      <c r="NQ3" s="166"/>
      <c r="NR3" s="166"/>
      <c r="NS3" s="166"/>
      <c r="NT3" s="166"/>
      <c r="NU3" s="166"/>
      <c r="NV3" s="166"/>
      <c r="NW3" s="166"/>
      <c r="NX3" s="166"/>
      <c r="NY3" s="166"/>
      <c r="NZ3" s="166"/>
      <c r="OA3" s="166"/>
      <c r="OB3" s="166"/>
      <c r="OC3" s="166"/>
      <c r="OD3" s="166"/>
      <c r="OE3" s="166"/>
      <c r="OF3" s="166"/>
      <c r="OG3" s="166"/>
      <c r="OH3" s="166"/>
      <c r="OI3" s="166"/>
      <c r="OJ3" s="166"/>
      <c r="OK3" s="166"/>
      <c r="OL3" s="166"/>
      <c r="OM3" s="166"/>
      <c r="ON3" s="166"/>
      <c r="OO3" s="166"/>
      <c r="OP3" s="166"/>
      <c r="OQ3" s="166"/>
      <c r="OR3" s="166"/>
      <c r="OS3" s="166"/>
      <c r="OT3" s="166"/>
      <c r="OU3" s="166"/>
      <c r="OV3" s="166"/>
      <c r="OW3" s="166"/>
      <c r="OX3" s="166"/>
      <c r="OY3" s="166"/>
      <c r="OZ3" s="166"/>
      <c r="PA3" s="166"/>
      <c r="PB3" s="166"/>
      <c r="PC3" s="166"/>
      <c r="PD3" s="166"/>
      <c r="PE3" s="166"/>
      <c r="PF3" s="166"/>
      <c r="PG3" s="166"/>
      <c r="PH3" s="166"/>
      <c r="PI3" s="166"/>
      <c r="PJ3" s="166"/>
      <c r="PK3" s="166"/>
      <c r="PL3" s="166"/>
      <c r="PM3" s="166"/>
      <c r="PN3" s="166"/>
      <c r="PO3" s="166"/>
      <c r="PP3" s="166"/>
      <c r="PQ3" s="166"/>
      <c r="PR3" s="166"/>
      <c r="PS3" s="166"/>
      <c r="PT3" s="166"/>
      <c r="PU3" s="166"/>
      <c r="PV3" s="166"/>
      <c r="PW3" s="166"/>
      <c r="PX3" s="166"/>
      <c r="PY3" s="166"/>
      <c r="PZ3" s="166"/>
      <c r="QA3" s="166"/>
      <c r="QB3" s="166"/>
      <c r="QC3" s="166"/>
      <c r="QD3" s="166"/>
      <c r="QE3" s="166"/>
      <c r="QF3" s="166"/>
      <c r="QG3" s="166"/>
      <c r="QH3" s="166"/>
      <c r="QI3" s="166"/>
      <c r="QJ3" s="166"/>
      <c r="QK3" s="166"/>
      <c r="QL3" s="166"/>
      <c r="QM3" s="166"/>
      <c r="QN3" s="166"/>
      <c r="QO3" s="166"/>
      <c r="QP3" s="166"/>
      <c r="QQ3" s="166"/>
      <c r="QR3" s="166"/>
      <c r="QS3" s="166"/>
      <c r="QT3" s="166"/>
      <c r="QU3" s="166"/>
      <c r="QV3" s="166"/>
      <c r="QW3" s="166"/>
      <c r="QX3" s="166"/>
      <c r="QY3" s="166"/>
      <c r="QZ3" s="166"/>
      <c r="RA3" s="166"/>
      <c r="RB3" s="166"/>
      <c r="RC3" s="166"/>
      <c r="RD3" s="166"/>
      <c r="RE3" s="166"/>
      <c r="RF3" s="166"/>
      <c r="RG3" s="166"/>
      <c r="RH3" s="166"/>
      <c r="RI3" s="166"/>
      <c r="RJ3" s="166"/>
      <c r="RK3" s="166"/>
      <c r="RL3" s="166"/>
      <c r="RM3" s="166"/>
      <c r="RN3" s="166"/>
      <c r="RO3" s="166"/>
      <c r="RP3" s="166"/>
      <c r="RQ3" s="166"/>
      <c r="RR3" s="166"/>
      <c r="RS3" s="166"/>
      <c r="RT3" s="166"/>
      <c r="RU3" s="166"/>
      <c r="RV3" s="166"/>
      <c r="RW3" s="166"/>
      <c r="RX3" s="166"/>
      <c r="RY3" s="166"/>
      <c r="RZ3" s="166"/>
      <c r="SA3" s="166"/>
      <c r="SB3" s="166"/>
      <c r="SC3" s="166"/>
      <c r="SD3" s="166"/>
      <c r="SE3" s="166"/>
      <c r="SF3" s="166"/>
      <c r="SG3" s="166"/>
      <c r="SH3" s="166"/>
      <c r="SI3" s="166"/>
      <c r="SJ3" s="166"/>
      <c r="SK3" s="166"/>
      <c r="SL3" s="166"/>
      <c r="SM3" s="166"/>
      <c r="SN3" s="166"/>
      <c r="SO3" s="166"/>
      <c r="SP3" s="166"/>
      <c r="SQ3" s="166"/>
      <c r="SR3" s="166"/>
      <c r="SS3" s="166"/>
      <c r="ST3" s="166"/>
      <c r="SU3" s="166"/>
      <c r="SV3" s="166"/>
      <c r="SW3" s="166"/>
      <c r="SX3" s="166"/>
      <c r="SY3" s="166"/>
      <c r="SZ3" s="166"/>
      <c r="TA3" s="166"/>
      <c r="TB3" s="166"/>
      <c r="TC3" s="166"/>
      <c r="TD3" s="166"/>
      <c r="TE3" s="166"/>
      <c r="TF3" s="166"/>
      <c r="TG3" s="166"/>
      <c r="TH3" s="166"/>
      <c r="TI3" s="166"/>
      <c r="TJ3" s="166"/>
      <c r="TK3" s="166"/>
      <c r="TL3" s="166"/>
      <c r="TM3" s="166"/>
      <c r="TN3" s="166"/>
      <c r="TO3" s="166"/>
      <c r="TP3" s="166"/>
      <c r="TQ3" s="166"/>
      <c r="TR3" s="166"/>
      <c r="TS3" s="166"/>
      <c r="TT3" s="166"/>
      <c r="TU3" s="166"/>
      <c r="TV3" s="166"/>
      <c r="TW3" s="166"/>
      <c r="TX3" s="166"/>
      <c r="TY3" s="166"/>
      <c r="TZ3" s="166"/>
      <c r="UA3" s="166"/>
      <c r="UB3" s="166"/>
      <c r="UC3" s="166"/>
      <c r="UD3" s="166"/>
      <c r="UE3" s="166"/>
      <c r="UF3" s="166"/>
      <c r="UG3" s="166"/>
      <c r="UH3" s="166"/>
      <c r="UI3" s="166"/>
      <c r="UJ3" s="166"/>
      <c r="UK3" s="166"/>
      <c r="UL3" s="166"/>
      <c r="UM3" s="166"/>
      <c r="UN3" s="166"/>
      <c r="UO3" s="166"/>
      <c r="UP3" s="166"/>
      <c r="UQ3" s="166"/>
      <c r="UR3" s="166"/>
      <c r="US3" s="166"/>
      <c r="UT3" s="166"/>
      <c r="UU3" s="166"/>
      <c r="UV3" s="166"/>
      <c r="UW3" s="166"/>
      <c r="UX3" s="166"/>
      <c r="UY3" s="166"/>
      <c r="UZ3" s="166"/>
      <c r="VA3" s="166"/>
      <c r="VB3" s="166"/>
      <c r="VC3" s="166"/>
      <c r="VD3" s="166"/>
      <c r="VE3" s="166"/>
      <c r="VF3" s="166"/>
      <c r="VG3" s="166"/>
      <c r="VH3" s="166"/>
      <c r="VI3" s="166"/>
      <c r="VJ3" s="166"/>
      <c r="VK3" s="166"/>
      <c r="VL3" s="166"/>
      <c r="VM3" s="166"/>
      <c r="VN3" s="166"/>
      <c r="VO3" s="166"/>
      <c r="VP3" s="166"/>
      <c r="VQ3" s="166"/>
      <c r="VR3" s="166"/>
      <c r="VS3" s="166"/>
      <c r="VT3" s="166"/>
      <c r="VU3" s="166"/>
      <c r="VV3" s="166"/>
      <c r="VW3" s="166"/>
      <c r="VX3" s="166"/>
      <c r="VY3" s="166"/>
      <c r="VZ3" s="166"/>
      <c r="WA3" s="166"/>
      <c r="WB3" s="166"/>
      <c r="WC3" s="166"/>
      <c r="WD3" s="166"/>
      <c r="WE3" s="166"/>
      <c r="WF3" s="166"/>
      <c r="WG3" s="166"/>
      <c r="WH3" s="166"/>
      <c r="WI3" s="166"/>
      <c r="WJ3" s="166"/>
      <c r="WK3" s="166"/>
      <c r="WL3" s="166"/>
      <c r="WM3" s="166"/>
      <c r="WN3" s="166"/>
      <c r="WO3" s="166"/>
      <c r="WP3" s="166"/>
      <c r="WQ3" s="166"/>
      <c r="WR3" s="166"/>
      <c r="WS3" s="166"/>
      <c r="WT3" s="166"/>
      <c r="WU3" s="166"/>
      <c r="WV3" s="166"/>
      <c r="WW3" s="166"/>
      <c r="WX3" s="166"/>
      <c r="WY3" s="166"/>
      <c r="WZ3" s="166"/>
      <c r="XA3" s="166"/>
      <c r="XB3" s="166"/>
      <c r="XC3" s="166"/>
      <c r="XD3" s="166"/>
      <c r="XE3" s="166"/>
      <c r="XF3" s="166"/>
      <c r="XG3" s="166"/>
      <c r="XH3" s="166"/>
      <c r="XI3" s="166"/>
      <c r="XJ3" s="166"/>
      <c r="XK3" s="166"/>
      <c r="XL3" s="166"/>
      <c r="XM3" s="166"/>
      <c r="XN3" s="166"/>
      <c r="XO3" s="166"/>
      <c r="XP3" s="166"/>
      <c r="XQ3" s="166"/>
      <c r="XR3" s="166"/>
      <c r="XS3" s="166"/>
      <c r="XT3" s="166"/>
      <c r="XU3" s="166"/>
      <c r="XV3" s="166"/>
      <c r="XW3" s="166"/>
      <c r="XX3" s="166"/>
      <c r="XY3" s="166"/>
      <c r="XZ3" s="166"/>
      <c r="YA3" s="166"/>
      <c r="YB3" s="166"/>
      <c r="YC3" s="166"/>
      <c r="YD3" s="166"/>
      <c r="YE3" s="166"/>
      <c r="YF3" s="166"/>
      <c r="YG3" s="166"/>
      <c r="YH3" s="166"/>
      <c r="YI3" s="166"/>
      <c r="YJ3" s="166"/>
      <c r="YK3" s="166"/>
      <c r="YL3" s="166"/>
      <c r="YM3" s="166"/>
      <c r="YN3" s="166"/>
      <c r="YO3" s="166"/>
      <c r="YP3" s="166"/>
      <c r="YQ3" s="166"/>
      <c r="YR3" s="166"/>
      <c r="YS3" s="166"/>
      <c r="YT3" s="166"/>
      <c r="YU3" s="166"/>
      <c r="YV3" s="166"/>
      <c r="YW3" s="166"/>
      <c r="YX3" s="166"/>
      <c r="YY3" s="166"/>
      <c r="YZ3" s="166"/>
      <c r="ZA3" s="166"/>
      <c r="ZB3" s="166"/>
      <c r="ZC3" s="166"/>
      <c r="ZD3" s="166"/>
      <c r="ZE3" s="166"/>
      <c r="ZF3" s="166"/>
      <c r="ZG3" s="166"/>
      <c r="ZH3" s="166"/>
      <c r="ZI3" s="166"/>
      <c r="ZJ3" s="166"/>
      <c r="ZK3" s="166"/>
      <c r="ZL3" s="166"/>
      <c r="ZM3" s="166"/>
      <c r="ZN3" s="166"/>
      <c r="ZO3" s="166"/>
      <c r="ZP3" s="166"/>
      <c r="ZQ3" s="166"/>
      <c r="ZR3" s="166"/>
      <c r="ZS3" s="166"/>
      <c r="ZT3" s="166"/>
      <c r="ZU3" s="166"/>
      <c r="ZV3" s="166"/>
      <c r="ZW3" s="166"/>
      <c r="ZX3" s="166"/>
      <c r="ZY3" s="166"/>
      <c r="ZZ3" s="166"/>
      <c r="AAA3" s="166"/>
      <c r="AAB3" s="166"/>
      <c r="AAC3" s="166"/>
      <c r="AAD3" s="166"/>
      <c r="AAE3" s="166"/>
      <c r="AAF3" s="166"/>
      <c r="AAG3" s="166"/>
      <c r="AAH3" s="166"/>
      <c r="AAI3" s="166"/>
      <c r="AAJ3" s="166"/>
      <c r="AAK3" s="166"/>
      <c r="AAL3" s="166"/>
      <c r="AAM3" s="166"/>
      <c r="AAN3" s="166"/>
      <c r="AAO3" s="166"/>
      <c r="AAP3" s="166"/>
      <c r="AAQ3" s="166"/>
      <c r="AAR3" s="166"/>
      <c r="AAS3" s="166"/>
      <c r="AAT3" s="166"/>
      <c r="AAU3" s="166"/>
      <c r="AAV3" s="166"/>
      <c r="AAW3" s="166"/>
      <c r="AAX3" s="166"/>
      <c r="AAY3" s="166"/>
      <c r="AAZ3" s="166"/>
      <c r="ABA3" s="166"/>
      <c r="ABB3" s="166"/>
      <c r="ABC3" s="166"/>
      <c r="ABD3" s="166"/>
      <c r="ABE3" s="166"/>
      <c r="ABF3" s="166"/>
      <c r="ABG3" s="166"/>
      <c r="ABH3" s="166"/>
      <c r="ABI3" s="166"/>
      <c r="ABJ3" s="166"/>
      <c r="ABK3" s="166"/>
      <c r="ABL3" s="166"/>
      <c r="ABM3" s="166"/>
      <c r="ABN3" s="166"/>
      <c r="ABO3" s="166"/>
      <c r="ABP3" s="166"/>
      <c r="ABQ3" s="166"/>
      <c r="ABR3" s="166"/>
      <c r="ABS3" s="166"/>
      <c r="ABT3" s="166"/>
      <c r="ABU3" s="166"/>
      <c r="ABV3" s="166"/>
      <c r="ABW3" s="166"/>
      <c r="ABX3" s="166"/>
      <c r="ABY3" s="166"/>
      <c r="ABZ3" s="166"/>
      <c r="ACA3" s="166"/>
      <c r="ACB3" s="166"/>
      <c r="ACC3" s="166"/>
      <c r="ACD3" s="166"/>
      <c r="ACE3" s="166"/>
      <c r="ACF3" s="166"/>
      <c r="ACG3" s="166"/>
      <c r="ACH3" s="166"/>
      <c r="ACI3" s="166"/>
      <c r="ACJ3" s="166"/>
      <c r="ACK3" s="166"/>
      <c r="ACL3" s="166"/>
      <c r="ACM3" s="166"/>
      <c r="ACN3" s="166"/>
      <c r="ACO3" s="166"/>
      <c r="ACP3" s="166"/>
      <c r="ACQ3" s="166"/>
      <c r="ACR3" s="166"/>
      <c r="ACS3" s="166"/>
      <c r="ACT3" s="166"/>
      <c r="ACU3" s="166"/>
      <c r="ACV3" s="166"/>
      <c r="ACW3" s="166"/>
      <c r="ACX3" s="166"/>
      <c r="ACY3" s="166"/>
      <c r="ACZ3" s="166"/>
      <c r="ADA3" s="166"/>
      <c r="ADB3" s="166"/>
      <c r="ADC3" s="166"/>
      <c r="ADD3" s="166"/>
      <c r="ADE3" s="166"/>
      <c r="ADF3" s="166"/>
      <c r="ADG3" s="166"/>
      <c r="ADH3" s="166"/>
      <c r="ADI3" s="166"/>
      <c r="ADJ3" s="166"/>
      <c r="ADK3" s="166"/>
      <c r="ADL3" s="166"/>
      <c r="ADM3" s="166"/>
      <c r="ADN3" s="166"/>
      <c r="ADO3" s="166"/>
      <c r="ADP3" s="166"/>
      <c r="ADQ3" s="166"/>
      <c r="ADR3" s="166"/>
      <c r="ADS3" s="166"/>
      <c r="ADT3" s="166"/>
      <c r="ADU3" s="166"/>
      <c r="ADV3" s="166"/>
      <c r="ADW3" s="166"/>
      <c r="ADX3" s="166"/>
      <c r="ADY3" s="166"/>
      <c r="ADZ3" s="166"/>
      <c r="AEA3" s="166"/>
      <c r="AEB3" s="166"/>
      <c r="AEC3" s="166"/>
      <c r="AED3" s="166"/>
      <c r="AEE3" s="166"/>
      <c r="AEF3" s="166"/>
      <c r="AEG3" s="166"/>
      <c r="AEH3" s="166"/>
      <c r="AEI3" s="166"/>
      <c r="AEJ3" s="166"/>
      <c r="AEK3" s="166"/>
      <c r="AEL3" s="166"/>
      <c r="AEM3" s="166"/>
      <c r="AEN3" s="166"/>
      <c r="AEO3" s="166"/>
      <c r="AEP3" s="166"/>
      <c r="AEQ3" s="166"/>
      <c r="AER3" s="166"/>
      <c r="AES3" s="166"/>
      <c r="AET3" s="166"/>
      <c r="AEU3" s="166"/>
      <c r="AEV3" s="166"/>
      <c r="AEW3" s="166"/>
      <c r="AEX3" s="166"/>
      <c r="AEY3" s="166"/>
      <c r="AEZ3" s="166"/>
      <c r="AFA3" s="166"/>
      <c r="AFB3" s="166"/>
      <c r="AFC3" s="166"/>
      <c r="AFD3" s="166"/>
      <c r="AFE3" s="166"/>
      <c r="AFF3" s="166"/>
      <c r="AFG3" s="166"/>
      <c r="AFH3" s="166"/>
      <c r="AFI3" s="166"/>
      <c r="AFJ3" s="166"/>
      <c r="AFK3" s="166"/>
      <c r="AFL3" s="166"/>
      <c r="AFM3" s="166"/>
      <c r="AFN3" s="166"/>
      <c r="AFO3" s="166"/>
      <c r="AFP3" s="166"/>
      <c r="AFQ3" s="166"/>
      <c r="AFR3" s="166"/>
      <c r="AFS3" s="166"/>
      <c r="AFT3" s="166"/>
      <c r="AFU3" s="166"/>
      <c r="AFV3" s="166"/>
      <c r="AFW3" s="166"/>
      <c r="AFX3" s="166"/>
      <c r="AFY3" s="166"/>
      <c r="AFZ3" s="166"/>
      <c r="AGA3" s="166"/>
      <c r="AGB3" s="166"/>
      <c r="AGC3" s="166"/>
      <c r="AGD3" s="166"/>
      <c r="AGE3" s="166"/>
      <c r="AGF3" s="166"/>
      <c r="AGG3" s="166"/>
      <c r="AGH3" s="166"/>
      <c r="AGI3" s="166"/>
      <c r="AGJ3" s="166"/>
      <c r="AGK3" s="166"/>
      <c r="AGL3" s="166"/>
      <c r="AGM3" s="166"/>
      <c r="AGN3" s="166"/>
      <c r="AGO3" s="166"/>
      <c r="AGP3" s="166"/>
      <c r="AGQ3" s="166"/>
      <c r="AGR3" s="166"/>
      <c r="AGS3" s="166"/>
      <c r="AGT3" s="166"/>
      <c r="AGU3" s="166"/>
      <c r="AGV3" s="166"/>
      <c r="AGW3" s="166"/>
      <c r="AGX3" s="166"/>
      <c r="AGY3" s="166"/>
      <c r="AGZ3" s="166"/>
      <c r="AHA3" s="166"/>
      <c r="AHB3" s="166"/>
      <c r="AHC3" s="166"/>
      <c r="AHD3" s="166"/>
      <c r="AHE3" s="166"/>
      <c r="AHF3" s="166"/>
      <c r="AHG3" s="166"/>
      <c r="AHH3" s="166"/>
      <c r="AHI3" s="166"/>
      <c r="AHJ3" s="166"/>
      <c r="AHK3" s="166"/>
      <c r="AHL3" s="166"/>
      <c r="AHM3" s="166"/>
      <c r="AHN3" s="166"/>
      <c r="AHO3" s="166"/>
      <c r="AHP3" s="166"/>
      <c r="AHQ3" s="166"/>
      <c r="AHR3" s="166"/>
      <c r="AHS3" s="166"/>
      <c r="AHT3" s="166"/>
      <c r="AHU3" s="166"/>
      <c r="AHV3" s="166"/>
      <c r="AHW3" s="166"/>
      <c r="AHX3" s="166"/>
      <c r="AHY3" s="166"/>
      <c r="AHZ3" s="166"/>
      <c r="AIA3" s="166"/>
      <c r="AIB3" s="166"/>
      <c r="AIC3" s="166"/>
      <c r="AID3" s="166"/>
      <c r="AIE3" s="166"/>
      <c r="AIF3" s="166"/>
      <c r="AIG3" s="166"/>
      <c r="AIH3" s="166"/>
      <c r="AII3" s="166"/>
      <c r="AIJ3" s="166"/>
      <c r="AIK3" s="166"/>
      <c r="AIL3" s="166"/>
      <c r="AIM3" s="166"/>
      <c r="AIN3" s="166"/>
      <c r="AIO3" s="166"/>
      <c r="AIP3" s="166"/>
      <c r="AIQ3" s="166"/>
      <c r="AIR3" s="166"/>
      <c r="AIS3" s="166"/>
      <c r="AIT3" s="166"/>
      <c r="AIU3" s="166"/>
      <c r="AIV3" s="166"/>
      <c r="AIW3" s="166"/>
      <c r="AIX3" s="166"/>
      <c r="AIY3" s="166"/>
      <c r="AIZ3" s="166"/>
      <c r="AJA3" s="166"/>
      <c r="AJB3" s="166"/>
      <c r="AJC3" s="166"/>
      <c r="AJD3" s="166"/>
      <c r="AJE3" s="166"/>
      <c r="AJF3" s="166"/>
      <c r="AJG3" s="166"/>
      <c r="AJH3" s="166"/>
      <c r="AJI3" s="166"/>
      <c r="AJJ3" s="166"/>
      <c r="AJK3" s="166"/>
      <c r="AJL3" s="166"/>
      <c r="AJM3" s="166"/>
      <c r="AJN3" s="166"/>
      <c r="AJO3" s="166"/>
      <c r="AJP3" s="166"/>
      <c r="AJQ3" s="166"/>
      <c r="AJR3" s="166"/>
      <c r="AJS3" s="166"/>
      <c r="AJT3" s="166"/>
      <c r="AJU3" s="166"/>
      <c r="AJV3" s="166"/>
      <c r="AJW3" s="166"/>
      <c r="AJX3" s="166"/>
      <c r="AJY3" s="166"/>
      <c r="AJZ3" s="166"/>
      <c r="AKA3" s="166"/>
      <c r="AKB3" s="166"/>
      <c r="AKC3" s="166"/>
      <c r="AKD3" s="166"/>
      <c r="AKE3" s="166"/>
      <c r="AKF3" s="166"/>
      <c r="AKG3" s="166"/>
      <c r="AKH3" s="166"/>
      <c r="AKI3" s="166"/>
      <c r="AKJ3" s="166"/>
      <c r="AKK3" s="166"/>
      <c r="AKL3" s="166"/>
      <c r="AKM3" s="166"/>
      <c r="AKN3" s="166"/>
      <c r="AKO3" s="166"/>
      <c r="AKP3" s="166"/>
      <c r="AKQ3" s="166"/>
      <c r="AKR3" s="166"/>
      <c r="AKS3" s="166"/>
      <c r="AKT3" s="166"/>
      <c r="AKU3" s="166"/>
      <c r="AKV3" s="166"/>
      <c r="AKW3" s="166"/>
      <c r="AKX3" s="166"/>
      <c r="AKY3" s="166"/>
      <c r="AKZ3" s="166"/>
      <c r="ALA3" s="166"/>
      <c r="ALB3" s="166"/>
      <c r="ALC3" s="166"/>
      <c r="ALD3" s="166"/>
      <c r="ALE3" s="166"/>
      <c r="ALF3" s="166"/>
      <c r="ALG3" s="166"/>
      <c r="ALH3" s="166"/>
      <c r="ALI3" s="166"/>
      <c r="ALJ3" s="166"/>
      <c r="ALK3" s="166"/>
      <c r="ALL3" s="166"/>
      <c r="ALM3" s="166"/>
      <c r="ALN3" s="166"/>
      <c r="ALO3" s="166"/>
      <c r="ALP3" s="166"/>
      <c r="ALQ3" s="166"/>
      <c r="ALR3" s="166"/>
      <c r="ALS3" s="166"/>
      <c r="ALT3" s="166"/>
      <c r="ALU3" s="166"/>
      <c r="ALV3" s="166"/>
      <c r="ALW3" s="166"/>
      <c r="ALX3" s="166"/>
      <c r="ALY3" s="166"/>
      <c r="ALZ3" s="166"/>
      <c r="AMA3" s="166"/>
      <c r="AMB3" s="166"/>
      <c r="AMC3" s="166"/>
      <c r="AMD3" s="166"/>
      <c r="AME3" s="166"/>
      <c r="AMF3" s="166"/>
      <c r="AMG3" s="166"/>
      <c r="AMH3" s="166"/>
      <c r="AMI3" s="166"/>
      <c r="AMJ3" s="166"/>
      <c r="AMK3" s="166"/>
      <c r="AML3" s="166"/>
      <c r="AMM3" s="166"/>
      <c r="AMN3" s="166"/>
      <c r="AMO3" s="166"/>
      <c r="AMP3" s="166"/>
      <c r="AMQ3" s="166"/>
      <c r="AMR3" s="166"/>
      <c r="AMS3" s="166"/>
      <c r="AMT3" s="166"/>
      <c r="AMU3" s="166"/>
      <c r="AMV3" s="166"/>
      <c r="AMW3" s="166"/>
      <c r="AMX3" s="166"/>
      <c r="AMY3" s="166"/>
      <c r="AMZ3" s="166"/>
      <c r="ANA3" s="166"/>
      <c r="ANB3" s="166"/>
      <c r="ANC3" s="166"/>
      <c r="AND3" s="166"/>
      <c r="ANE3" s="166"/>
      <c r="ANF3" s="166"/>
      <c r="ANG3" s="166"/>
      <c r="ANH3" s="166"/>
      <c r="ANI3" s="166"/>
      <c r="ANJ3" s="166"/>
      <c r="ANK3" s="166"/>
      <c r="ANL3" s="166"/>
      <c r="ANM3" s="166"/>
      <c r="ANN3" s="166"/>
      <c r="ANO3" s="166"/>
      <c r="ANP3" s="166"/>
      <c r="ANQ3" s="166"/>
      <c r="ANR3" s="166"/>
      <c r="ANS3" s="166"/>
      <c r="ANT3" s="166"/>
      <c r="ANU3" s="166"/>
      <c r="ANV3" s="166"/>
      <c r="ANW3" s="166"/>
      <c r="ANX3" s="166"/>
      <c r="ANY3" s="166"/>
      <c r="ANZ3" s="166"/>
      <c r="AOA3" s="166"/>
      <c r="AOB3" s="166"/>
      <c r="AOC3" s="166"/>
      <c r="AOD3" s="166"/>
      <c r="AOE3" s="166"/>
      <c r="AOF3" s="166"/>
      <c r="AOG3" s="166"/>
      <c r="AOH3" s="166"/>
      <c r="AOI3" s="166"/>
      <c r="AOJ3" s="166"/>
      <c r="AOK3" s="166"/>
      <c r="AOL3" s="166"/>
      <c r="AOM3" s="166"/>
      <c r="AON3" s="166"/>
      <c r="AOO3" s="166"/>
      <c r="AOP3" s="166"/>
      <c r="AOQ3" s="166"/>
      <c r="AOR3" s="166"/>
      <c r="AOS3" s="166"/>
      <c r="AOT3" s="166"/>
      <c r="AOU3" s="166"/>
      <c r="AOV3" s="166"/>
      <c r="AOW3" s="166"/>
      <c r="AOX3" s="166"/>
      <c r="AOY3" s="166"/>
      <c r="AOZ3" s="166"/>
      <c r="APA3" s="166"/>
      <c r="APB3" s="166"/>
      <c r="APC3" s="166"/>
      <c r="APD3" s="166"/>
      <c r="APE3" s="166"/>
      <c r="APF3" s="166"/>
      <c r="APG3" s="166"/>
      <c r="APH3" s="166"/>
      <c r="API3" s="166"/>
      <c r="APJ3" s="166"/>
      <c r="APK3" s="166"/>
      <c r="APL3" s="166"/>
      <c r="APM3" s="166"/>
      <c r="APN3" s="166"/>
      <c r="APO3" s="166"/>
      <c r="APP3" s="166"/>
      <c r="APQ3" s="166"/>
      <c r="APR3" s="166"/>
      <c r="APS3" s="166"/>
      <c r="APT3" s="166"/>
      <c r="APU3" s="166"/>
      <c r="APV3" s="166"/>
      <c r="APW3" s="166"/>
      <c r="APX3" s="166"/>
      <c r="APY3" s="166"/>
      <c r="APZ3" s="166"/>
      <c r="AQA3" s="166"/>
      <c r="AQB3" s="166"/>
      <c r="AQC3" s="166"/>
      <c r="AQD3" s="166"/>
      <c r="AQE3" s="166"/>
      <c r="AQF3" s="166"/>
      <c r="AQG3" s="166"/>
      <c r="AQH3" s="166"/>
      <c r="AQI3" s="166"/>
      <c r="AQJ3" s="166"/>
      <c r="AQK3" s="166"/>
      <c r="AQL3" s="166"/>
      <c r="AQM3" s="166"/>
      <c r="AQN3" s="166"/>
      <c r="AQO3" s="166"/>
      <c r="AQP3" s="166"/>
      <c r="AQQ3" s="166"/>
      <c r="AQR3" s="166"/>
      <c r="AQS3" s="166"/>
      <c r="AQT3" s="166"/>
      <c r="AQU3" s="166"/>
      <c r="AQV3" s="166"/>
      <c r="AQW3" s="166"/>
      <c r="AQX3" s="166"/>
      <c r="AQY3" s="166"/>
      <c r="AQZ3" s="166"/>
      <c r="ARA3" s="166"/>
      <c r="ARB3" s="166"/>
      <c r="ARC3" s="166"/>
      <c r="ARD3" s="166"/>
      <c r="ARE3" s="166"/>
      <c r="ARF3" s="166"/>
      <c r="ARG3" s="166"/>
      <c r="ARH3" s="166"/>
      <c r="ARI3" s="166"/>
      <c r="ARJ3" s="166"/>
      <c r="ARK3" s="166"/>
      <c r="ARL3" s="166"/>
      <c r="ARM3" s="166"/>
      <c r="ARN3" s="166"/>
      <c r="ARO3" s="166"/>
      <c r="ARP3" s="166"/>
      <c r="ARQ3" s="166"/>
      <c r="ARR3" s="166"/>
      <c r="ARS3" s="166"/>
      <c r="ART3" s="166"/>
      <c r="ARU3" s="166"/>
      <c r="ARV3" s="166"/>
      <c r="ARW3" s="166"/>
      <c r="ARX3" s="166"/>
      <c r="ARY3" s="166"/>
      <c r="ARZ3" s="166"/>
      <c r="ASA3" s="166"/>
      <c r="ASB3" s="166"/>
      <c r="ASC3" s="166"/>
      <c r="ASD3" s="166"/>
      <c r="ASE3" s="166"/>
      <c r="ASF3" s="166"/>
      <c r="ASG3" s="166"/>
      <c r="ASH3" s="166"/>
      <c r="ASI3" s="166"/>
      <c r="ASJ3" s="166"/>
      <c r="ASK3" s="166"/>
      <c r="ASL3" s="166"/>
      <c r="ASM3" s="166"/>
      <c r="ASN3" s="166"/>
      <c r="ASO3" s="166"/>
      <c r="ASP3" s="166"/>
      <c r="ASQ3" s="166"/>
      <c r="ASR3" s="166"/>
      <c r="ASS3" s="166"/>
      <c r="AST3" s="166"/>
      <c r="ASU3" s="166"/>
      <c r="ASV3" s="166"/>
      <c r="ASW3" s="166"/>
      <c r="ASX3" s="166"/>
      <c r="ASY3" s="166"/>
      <c r="ASZ3" s="166"/>
      <c r="ATA3" s="166"/>
      <c r="ATB3" s="166"/>
      <c r="ATC3" s="166"/>
      <c r="ATD3" s="166"/>
      <c r="ATE3" s="166"/>
      <c r="ATF3" s="166"/>
      <c r="ATG3" s="166"/>
      <c r="ATH3" s="166"/>
      <c r="ATI3" s="166"/>
      <c r="ATJ3" s="166"/>
      <c r="ATK3" s="166"/>
      <c r="ATL3" s="166"/>
      <c r="ATM3" s="166"/>
      <c r="ATN3" s="166"/>
      <c r="ATO3" s="166"/>
      <c r="ATP3" s="166"/>
      <c r="ATQ3" s="166"/>
      <c r="ATR3" s="166"/>
      <c r="ATS3" s="166"/>
      <c r="ATT3" s="166"/>
      <c r="ATU3" s="166"/>
      <c r="ATV3" s="166"/>
      <c r="ATW3" s="166"/>
      <c r="ATX3" s="166"/>
      <c r="ATY3" s="166"/>
      <c r="ATZ3" s="166"/>
      <c r="AUA3" s="166"/>
      <c r="AUB3" s="166"/>
      <c r="AUC3" s="166"/>
      <c r="AUD3" s="166"/>
      <c r="AUE3" s="166"/>
      <c r="AUF3" s="166"/>
      <c r="AUG3" s="166"/>
      <c r="AUH3" s="166"/>
      <c r="AUI3" s="166"/>
      <c r="AUJ3" s="166"/>
      <c r="AUK3" s="166"/>
      <c r="AUL3" s="166"/>
      <c r="AUM3" s="166"/>
      <c r="AUN3" s="166"/>
      <c r="AUO3" s="166"/>
      <c r="AUP3" s="166"/>
      <c r="AUQ3" s="166"/>
      <c r="AUR3" s="166"/>
      <c r="AUS3" s="166"/>
      <c r="AUT3" s="166"/>
      <c r="AUU3" s="166"/>
      <c r="AUV3" s="166"/>
      <c r="AUW3" s="166"/>
      <c r="AUX3" s="166"/>
      <c r="AUY3" s="166"/>
      <c r="AUZ3" s="166"/>
      <c r="AVA3" s="166"/>
      <c r="AVB3" s="166"/>
      <c r="AVC3" s="166"/>
      <c r="AVD3" s="166"/>
      <c r="AVE3" s="166"/>
      <c r="AVF3" s="166"/>
      <c r="AVG3" s="166"/>
      <c r="AVH3" s="166"/>
      <c r="AVI3" s="166"/>
      <c r="AVJ3" s="166"/>
      <c r="AVK3" s="166"/>
      <c r="AVL3" s="166"/>
      <c r="AVM3" s="166"/>
      <c r="AVN3" s="166"/>
      <c r="AVO3" s="166"/>
      <c r="AVP3" s="166"/>
      <c r="AVQ3" s="166"/>
      <c r="AVR3" s="166"/>
      <c r="AVS3" s="166"/>
      <c r="AVT3" s="166"/>
      <c r="AVU3" s="166"/>
      <c r="AVV3" s="166"/>
      <c r="AVW3" s="166"/>
      <c r="AVX3" s="166"/>
      <c r="AVY3" s="166"/>
      <c r="AVZ3" s="166"/>
      <c r="AWA3" s="166"/>
      <c r="AWB3" s="166"/>
      <c r="AWC3" s="166"/>
      <c r="AWD3" s="166"/>
      <c r="AWE3" s="166"/>
      <c r="AWF3" s="166"/>
      <c r="AWG3" s="166"/>
      <c r="AWH3" s="166"/>
      <c r="AWI3" s="166"/>
      <c r="AWJ3" s="166"/>
      <c r="AWK3" s="166"/>
      <c r="AWL3" s="166"/>
      <c r="AWM3" s="166"/>
      <c r="AWN3" s="166"/>
      <c r="AWO3" s="166"/>
      <c r="AWP3" s="166"/>
      <c r="AWQ3" s="166"/>
      <c r="AWR3" s="166"/>
      <c r="AWS3" s="166"/>
      <c r="AWT3" s="166"/>
      <c r="AWU3" s="166"/>
      <c r="AWV3" s="166"/>
      <c r="AWW3" s="166"/>
      <c r="AWX3" s="166"/>
      <c r="AWY3" s="166"/>
      <c r="AWZ3" s="166"/>
      <c r="AXA3" s="166"/>
      <c r="AXB3" s="166"/>
      <c r="AXC3" s="166"/>
      <c r="AXD3" s="166"/>
      <c r="AXE3" s="166"/>
      <c r="AXF3" s="166"/>
      <c r="AXG3" s="166"/>
      <c r="AXH3" s="166"/>
      <c r="AXI3" s="166"/>
      <c r="AXJ3" s="166"/>
      <c r="AXK3" s="166"/>
      <c r="AXL3" s="166"/>
      <c r="AXM3" s="166"/>
      <c r="AXN3" s="166"/>
      <c r="AXO3" s="166"/>
      <c r="AXP3" s="166"/>
      <c r="AXQ3" s="166"/>
      <c r="AXR3" s="166"/>
      <c r="AXS3" s="166"/>
      <c r="AXT3" s="166"/>
      <c r="AXU3" s="166"/>
      <c r="AXV3" s="166"/>
      <c r="AXW3" s="166"/>
      <c r="AXX3" s="166"/>
      <c r="AXY3" s="166"/>
      <c r="AXZ3" s="166"/>
      <c r="AYA3" s="166"/>
      <c r="AYB3" s="166"/>
      <c r="AYC3" s="166"/>
      <c r="AYD3" s="166"/>
      <c r="AYE3" s="166"/>
      <c r="AYF3" s="166"/>
      <c r="AYG3" s="166"/>
      <c r="AYH3" s="166"/>
      <c r="AYI3" s="166"/>
      <c r="AYJ3" s="166"/>
      <c r="AYK3" s="166"/>
      <c r="AYL3" s="166"/>
      <c r="AYM3" s="166"/>
      <c r="AYN3" s="166"/>
      <c r="AYO3" s="166"/>
      <c r="AYP3" s="166"/>
      <c r="AYQ3" s="166"/>
      <c r="AYR3" s="166"/>
      <c r="AYS3" s="166"/>
      <c r="AYT3" s="166"/>
      <c r="AYU3" s="166"/>
      <c r="AYV3" s="166"/>
      <c r="AYW3" s="166"/>
      <c r="AYX3" s="166"/>
      <c r="AYY3" s="166"/>
      <c r="AYZ3" s="166"/>
      <c r="AZA3" s="166"/>
      <c r="AZB3" s="166"/>
      <c r="AZC3" s="166"/>
      <c r="AZD3" s="166"/>
      <c r="AZE3" s="166"/>
      <c r="AZF3" s="166"/>
      <c r="AZG3" s="166"/>
      <c r="AZH3" s="166"/>
      <c r="AZI3" s="166"/>
      <c r="AZJ3" s="166"/>
      <c r="AZK3" s="166"/>
      <c r="AZL3" s="166"/>
      <c r="AZM3" s="166"/>
      <c r="AZN3" s="166"/>
      <c r="AZO3" s="166"/>
      <c r="AZP3" s="166"/>
      <c r="AZQ3" s="166"/>
      <c r="AZR3" s="166"/>
      <c r="AZS3" s="166"/>
      <c r="AZT3" s="166"/>
      <c r="AZU3" s="166"/>
      <c r="AZV3" s="166"/>
      <c r="AZW3" s="166"/>
      <c r="AZX3" s="166"/>
      <c r="AZY3" s="166"/>
      <c r="AZZ3" s="166"/>
      <c r="BAA3" s="166"/>
      <c r="BAB3" s="166"/>
      <c r="BAC3" s="166"/>
      <c r="BAD3" s="166"/>
      <c r="BAE3" s="166"/>
      <c r="BAF3" s="166"/>
      <c r="BAG3" s="166"/>
      <c r="BAH3" s="166"/>
      <c r="BAI3" s="166"/>
      <c r="BAJ3" s="166"/>
      <c r="BAK3" s="166"/>
      <c r="BAL3" s="166"/>
      <c r="BAM3" s="166"/>
      <c r="BAN3" s="166"/>
      <c r="BAO3" s="166"/>
      <c r="BAP3" s="166"/>
      <c r="BAQ3" s="166"/>
      <c r="BAR3" s="166"/>
      <c r="BAS3" s="166"/>
      <c r="BAT3" s="166"/>
      <c r="BAU3" s="166"/>
      <c r="BAV3" s="166"/>
      <c r="BAW3" s="166"/>
      <c r="BAX3" s="166"/>
      <c r="BAY3" s="166"/>
      <c r="BAZ3" s="166"/>
      <c r="BBA3" s="166"/>
      <c r="BBB3" s="166"/>
      <c r="BBC3" s="166"/>
      <c r="BBD3" s="166"/>
      <c r="BBE3" s="166"/>
      <c r="BBF3" s="166"/>
      <c r="BBG3" s="166"/>
      <c r="BBH3" s="166"/>
      <c r="BBI3" s="166"/>
      <c r="BBJ3" s="166"/>
      <c r="BBK3" s="166"/>
      <c r="BBL3" s="166"/>
      <c r="BBM3" s="166"/>
      <c r="BBN3" s="166"/>
      <c r="BBO3" s="166"/>
      <c r="BBP3" s="166"/>
      <c r="BBQ3" s="166"/>
      <c r="BBR3" s="166"/>
      <c r="BBS3" s="166"/>
      <c r="BBT3" s="166"/>
      <c r="BBU3" s="166"/>
      <c r="BBV3" s="166"/>
      <c r="BBW3" s="166"/>
      <c r="BBX3" s="166"/>
      <c r="BBY3" s="166"/>
      <c r="BBZ3" s="166"/>
      <c r="BCA3" s="166"/>
      <c r="BCB3" s="166"/>
      <c r="BCC3" s="166"/>
      <c r="BCD3" s="166"/>
      <c r="BCE3" s="166"/>
      <c r="BCF3" s="166"/>
      <c r="BCG3" s="166"/>
      <c r="BCH3" s="166"/>
      <c r="BCI3" s="166"/>
      <c r="BCJ3" s="166"/>
      <c r="BCK3" s="166"/>
      <c r="BCL3" s="166"/>
      <c r="BCM3" s="166"/>
      <c r="BCN3" s="166"/>
      <c r="BCO3" s="166"/>
      <c r="BCP3" s="166"/>
      <c r="BCQ3" s="166"/>
      <c r="BCR3" s="166"/>
      <c r="BCS3" s="166"/>
      <c r="BCT3" s="166"/>
      <c r="BCU3" s="166"/>
      <c r="BCV3" s="166"/>
      <c r="BCW3" s="166"/>
      <c r="BCX3" s="166"/>
      <c r="BCY3" s="166"/>
      <c r="BCZ3" s="166"/>
      <c r="BDA3" s="166"/>
      <c r="BDB3" s="166"/>
      <c r="BDC3" s="166"/>
      <c r="BDD3" s="166"/>
      <c r="BDE3" s="166"/>
      <c r="BDF3" s="166"/>
      <c r="BDG3" s="166"/>
      <c r="BDH3" s="166"/>
      <c r="BDI3" s="166"/>
      <c r="BDJ3" s="166"/>
      <c r="BDK3" s="166"/>
      <c r="BDL3" s="166"/>
      <c r="BDM3" s="166"/>
      <c r="BDN3" s="166"/>
      <c r="BDO3" s="166"/>
      <c r="BDP3" s="166"/>
      <c r="BDQ3" s="166"/>
      <c r="BDR3" s="166"/>
      <c r="BDS3" s="166"/>
      <c r="BDT3" s="166"/>
      <c r="BDU3" s="166"/>
      <c r="BDV3" s="166"/>
      <c r="BDW3" s="166"/>
      <c r="BDX3" s="166"/>
      <c r="BDY3" s="166"/>
      <c r="BDZ3" s="166"/>
      <c r="BEA3" s="166"/>
      <c r="BEB3" s="166"/>
      <c r="BEC3" s="166"/>
      <c r="BED3" s="166"/>
      <c r="BEE3" s="166"/>
      <c r="BEF3" s="166"/>
      <c r="BEG3" s="166"/>
      <c r="BEH3" s="166"/>
      <c r="BEI3" s="166"/>
      <c r="BEJ3" s="166"/>
      <c r="BEK3" s="166"/>
      <c r="BEL3" s="166"/>
      <c r="BEM3" s="166"/>
      <c r="BEN3" s="166"/>
      <c r="BEO3" s="166"/>
      <c r="BEP3" s="166"/>
      <c r="BEQ3" s="166"/>
      <c r="BER3" s="166"/>
      <c r="BES3" s="166"/>
      <c r="BET3" s="166"/>
      <c r="BEU3" s="166"/>
      <c r="BEV3" s="166"/>
      <c r="BEW3" s="166"/>
      <c r="BEX3" s="166"/>
      <c r="BEY3" s="166"/>
      <c r="BEZ3" s="166"/>
      <c r="BFA3" s="166"/>
      <c r="BFB3" s="166"/>
      <c r="BFC3" s="166"/>
      <c r="BFD3" s="166"/>
      <c r="BFE3" s="166"/>
      <c r="BFF3" s="166"/>
      <c r="BFG3" s="166"/>
      <c r="BFH3" s="166"/>
      <c r="BFI3" s="166"/>
      <c r="BFJ3" s="166"/>
      <c r="BFK3" s="166"/>
      <c r="BFL3" s="166"/>
      <c r="BFM3" s="166"/>
      <c r="BFN3" s="166"/>
      <c r="BFO3" s="166"/>
      <c r="BFP3" s="166"/>
      <c r="BFQ3" s="166"/>
      <c r="BFR3" s="166"/>
      <c r="BFS3" s="166"/>
      <c r="BFT3" s="166"/>
      <c r="BFU3" s="166"/>
      <c r="BFV3" s="166"/>
      <c r="BFW3" s="166"/>
      <c r="BFX3" s="166"/>
      <c r="BFY3" s="166"/>
      <c r="BFZ3" s="166"/>
      <c r="BGA3" s="166"/>
      <c r="BGB3" s="166"/>
      <c r="BGC3" s="166"/>
      <c r="BGD3" s="166"/>
      <c r="BGE3" s="166"/>
      <c r="BGF3" s="166"/>
      <c r="BGG3" s="166"/>
      <c r="BGH3" s="166"/>
      <c r="BGI3" s="166"/>
      <c r="BGJ3" s="166"/>
      <c r="BGK3" s="166"/>
      <c r="BGL3" s="166"/>
      <c r="BGM3" s="166"/>
      <c r="BGN3" s="166"/>
      <c r="BGO3" s="166"/>
      <c r="BGP3" s="166"/>
      <c r="BGQ3" s="166"/>
      <c r="BGR3" s="166"/>
      <c r="BGS3" s="166"/>
      <c r="BGT3" s="166"/>
      <c r="BGU3" s="166"/>
      <c r="BGV3" s="166"/>
      <c r="BGW3" s="166"/>
      <c r="BGX3" s="166"/>
      <c r="BGY3" s="166"/>
      <c r="BGZ3" s="166"/>
      <c r="BHA3" s="166"/>
      <c r="BHB3" s="166"/>
      <c r="BHC3" s="166"/>
      <c r="BHD3" s="166"/>
      <c r="BHE3" s="166"/>
      <c r="BHF3" s="166"/>
      <c r="BHG3" s="166"/>
      <c r="BHH3" s="166"/>
      <c r="BHI3" s="166"/>
      <c r="BHJ3" s="166"/>
      <c r="BHK3" s="166"/>
      <c r="BHL3" s="166"/>
      <c r="BHM3" s="166"/>
      <c r="BHN3" s="166"/>
      <c r="BHO3" s="166"/>
      <c r="BHP3" s="166"/>
      <c r="BHQ3" s="166"/>
      <c r="BHR3" s="166"/>
      <c r="BHS3" s="166"/>
      <c r="BHT3" s="166"/>
      <c r="BHU3" s="166"/>
      <c r="BHV3" s="166"/>
      <c r="BHW3" s="166"/>
      <c r="BHX3" s="166"/>
      <c r="BHY3" s="166"/>
      <c r="BHZ3" s="166"/>
      <c r="BIA3" s="166"/>
      <c r="BIB3" s="166"/>
      <c r="BIC3" s="166"/>
      <c r="BID3" s="166"/>
      <c r="BIE3" s="166"/>
      <c r="BIF3" s="166"/>
      <c r="BIG3" s="166"/>
      <c r="BIH3" s="166"/>
      <c r="BII3" s="166"/>
      <c r="BIJ3" s="166"/>
      <c r="BIK3" s="166"/>
      <c r="BIL3" s="166"/>
      <c r="BIM3" s="166"/>
      <c r="BIN3" s="166"/>
      <c r="BIO3" s="166"/>
      <c r="BIP3" s="166"/>
      <c r="BIQ3" s="166"/>
      <c r="BIR3" s="166"/>
      <c r="BIS3" s="166"/>
      <c r="BIT3" s="166"/>
      <c r="BIU3" s="166"/>
      <c r="BIV3" s="166"/>
      <c r="BIW3" s="166"/>
      <c r="BIX3" s="166"/>
      <c r="BIY3" s="166"/>
      <c r="BIZ3" s="166"/>
      <c r="BJA3" s="166"/>
      <c r="BJB3" s="166"/>
      <c r="BJC3" s="166"/>
      <c r="BJD3" s="166"/>
      <c r="BJE3" s="166"/>
      <c r="BJF3" s="166"/>
    </row>
    <row r="4" spans="1:1618" s="167" customFormat="1" ht="33.75" customHeight="1">
      <c r="A4" s="1622" t="s">
        <v>375</v>
      </c>
      <c r="B4" s="1622" t="s">
        <v>35</v>
      </c>
      <c r="C4" s="1622" t="s">
        <v>129</v>
      </c>
      <c r="D4" s="1622" t="s">
        <v>130</v>
      </c>
      <c r="E4" s="1622" t="s">
        <v>131</v>
      </c>
      <c r="F4" s="1622" t="s">
        <v>350</v>
      </c>
      <c r="G4" s="1622" t="s">
        <v>132</v>
      </c>
      <c r="H4" s="1622" t="s">
        <v>133</v>
      </c>
      <c r="I4" s="1622" t="s">
        <v>134</v>
      </c>
      <c r="J4" s="1622" t="s">
        <v>135</v>
      </c>
      <c r="K4" s="1625" t="s">
        <v>136</v>
      </c>
      <c r="L4" s="1565"/>
      <c r="M4" s="1627"/>
      <c r="N4" s="1625" t="s">
        <v>137</v>
      </c>
      <c r="O4" s="1630"/>
      <c r="P4" s="1625" t="s">
        <v>138</v>
      </c>
      <c r="Q4" s="1565"/>
      <c r="R4" s="1631"/>
      <c r="S4" s="1625" t="s">
        <v>139</v>
      </c>
      <c r="T4" s="1630"/>
      <c r="U4" s="1625" t="s">
        <v>140</v>
      </c>
      <c r="V4" s="1565"/>
      <c r="W4" s="1565"/>
      <c r="X4" s="1619" t="s">
        <v>141</v>
      </c>
      <c r="Y4" s="1620"/>
      <c r="Z4" s="166"/>
      <c r="AA4" s="166"/>
      <c r="AB4" s="166"/>
      <c r="AC4" s="166"/>
      <c r="AD4" s="166"/>
      <c r="AE4" s="166"/>
      <c r="AF4" s="166"/>
      <c r="AG4" s="166"/>
      <c r="AH4" s="166"/>
      <c r="AI4" s="166"/>
      <c r="AJ4" s="166"/>
      <c r="AK4" s="166"/>
      <c r="AL4" s="166"/>
      <c r="AM4" s="166"/>
      <c r="AN4" s="166"/>
      <c r="AO4" s="166"/>
      <c r="AP4" s="166"/>
      <c r="AQ4" s="166"/>
      <c r="AR4" s="166"/>
      <c r="AS4" s="166"/>
      <c r="AT4" s="166"/>
      <c r="AU4" s="166"/>
      <c r="AV4" s="166"/>
      <c r="AW4" s="166"/>
      <c r="AX4" s="166"/>
      <c r="AY4" s="166"/>
      <c r="AZ4" s="166"/>
      <c r="BA4" s="166"/>
      <c r="BB4" s="166"/>
      <c r="BC4" s="166"/>
      <c r="BD4" s="166"/>
      <c r="BE4" s="166"/>
      <c r="BF4" s="166"/>
      <c r="BG4" s="166"/>
      <c r="BH4" s="166"/>
      <c r="BI4" s="166"/>
      <c r="BJ4" s="166"/>
      <c r="BK4" s="166"/>
      <c r="BL4" s="166"/>
      <c r="BM4" s="166"/>
      <c r="BN4" s="166"/>
      <c r="BO4" s="166"/>
      <c r="BP4" s="166"/>
      <c r="BQ4" s="166"/>
      <c r="BR4" s="166"/>
      <c r="BS4" s="166"/>
      <c r="BT4" s="166"/>
      <c r="BU4" s="166"/>
      <c r="BV4" s="166"/>
      <c r="BW4" s="166"/>
      <c r="BX4" s="166"/>
      <c r="BY4" s="166"/>
      <c r="BZ4" s="166"/>
      <c r="CA4" s="166"/>
      <c r="CB4" s="166"/>
      <c r="CC4" s="166"/>
      <c r="CD4" s="166"/>
      <c r="CE4" s="166"/>
      <c r="CF4" s="166"/>
      <c r="CG4" s="166"/>
      <c r="CH4" s="166"/>
      <c r="CI4" s="166"/>
      <c r="CJ4" s="166"/>
      <c r="CK4" s="166"/>
      <c r="CL4" s="166"/>
      <c r="CM4" s="166"/>
      <c r="CN4" s="166"/>
      <c r="CO4" s="166"/>
      <c r="CP4" s="166"/>
      <c r="CQ4" s="166"/>
      <c r="CR4" s="166"/>
      <c r="CS4" s="166"/>
      <c r="CT4" s="166"/>
      <c r="CU4" s="166"/>
      <c r="CV4" s="166"/>
      <c r="CW4" s="166"/>
      <c r="CX4" s="166"/>
      <c r="CY4" s="166"/>
      <c r="CZ4" s="166"/>
      <c r="DA4" s="166"/>
      <c r="DB4" s="166"/>
      <c r="DC4" s="166"/>
      <c r="DD4" s="166"/>
      <c r="DE4" s="166"/>
      <c r="DF4" s="166"/>
      <c r="DG4" s="166"/>
      <c r="DH4" s="166"/>
      <c r="DI4" s="166"/>
      <c r="DJ4" s="166"/>
      <c r="DK4" s="166"/>
      <c r="DL4" s="166"/>
      <c r="DM4" s="166"/>
      <c r="DN4" s="166"/>
      <c r="DO4" s="166"/>
      <c r="DP4" s="166"/>
      <c r="DQ4" s="166"/>
      <c r="DR4" s="166"/>
      <c r="DS4" s="166"/>
      <c r="DT4" s="166"/>
      <c r="DU4" s="166"/>
      <c r="DV4" s="166"/>
      <c r="DW4" s="166"/>
      <c r="DX4" s="166"/>
      <c r="DY4" s="166"/>
      <c r="DZ4" s="166"/>
      <c r="EA4" s="166"/>
      <c r="EB4" s="166"/>
      <c r="EC4" s="166"/>
      <c r="ED4" s="166"/>
      <c r="EE4" s="166"/>
      <c r="EF4" s="166"/>
      <c r="EG4" s="166"/>
      <c r="EH4" s="166"/>
      <c r="EI4" s="166"/>
      <c r="EJ4" s="166"/>
      <c r="EK4" s="166"/>
      <c r="EL4" s="166"/>
      <c r="EM4" s="166"/>
      <c r="EN4" s="166"/>
      <c r="EO4" s="166"/>
      <c r="EP4" s="166"/>
      <c r="EQ4" s="166"/>
      <c r="ER4" s="166"/>
      <c r="ES4" s="166"/>
      <c r="ET4" s="166"/>
      <c r="EU4" s="166"/>
      <c r="EV4" s="166"/>
      <c r="EW4" s="166"/>
      <c r="EX4" s="166"/>
      <c r="EY4" s="166"/>
      <c r="EZ4" s="166"/>
      <c r="FA4" s="166"/>
      <c r="FB4" s="166"/>
      <c r="FC4" s="166"/>
      <c r="FD4" s="166"/>
      <c r="FE4" s="166"/>
      <c r="FF4" s="166"/>
      <c r="FG4" s="166"/>
      <c r="FH4" s="166"/>
      <c r="FI4" s="166"/>
      <c r="FJ4" s="166"/>
      <c r="FK4" s="166"/>
      <c r="FL4" s="166"/>
      <c r="FM4" s="166"/>
      <c r="FN4" s="166"/>
      <c r="FO4" s="166"/>
      <c r="FP4" s="166"/>
      <c r="FQ4" s="166"/>
      <c r="FR4" s="166"/>
      <c r="FS4" s="166"/>
      <c r="FT4" s="166"/>
      <c r="FU4" s="166"/>
      <c r="FV4" s="166"/>
      <c r="FW4" s="166"/>
      <c r="FX4" s="166"/>
      <c r="FY4" s="166"/>
      <c r="FZ4" s="166"/>
      <c r="GA4" s="166"/>
      <c r="GB4" s="166"/>
      <c r="GC4" s="166"/>
      <c r="GD4" s="166"/>
      <c r="GE4" s="166"/>
      <c r="GF4" s="166"/>
      <c r="GG4" s="166"/>
      <c r="GH4" s="166"/>
      <c r="GI4" s="166"/>
      <c r="GJ4" s="166"/>
      <c r="GK4" s="166"/>
      <c r="GL4" s="166"/>
      <c r="GM4" s="166"/>
      <c r="GN4" s="166"/>
      <c r="GO4" s="166"/>
      <c r="GP4" s="166"/>
      <c r="GQ4" s="166"/>
      <c r="GR4" s="166"/>
      <c r="GS4" s="166"/>
      <c r="GT4" s="166"/>
      <c r="GU4" s="166"/>
      <c r="GV4" s="166"/>
      <c r="GW4" s="166"/>
      <c r="GX4" s="166"/>
      <c r="GY4" s="166"/>
      <c r="GZ4" s="166"/>
      <c r="HA4" s="166"/>
      <c r="HB4" s="166"/>
      <c r="HC4" s="166"/>
      <c r="HD4" s="166"/>
      <c r="HE4" s="166"/>
      <c r="HF4" s="166"/>
      <c r="HG4" s="166"/>
      <c r="HH4" s="166"/>
      <c r="HI4" s="166"/>
      <c r="HJ4" s="166"/>
      <c r="HK4" s="166"/>
      <c r="HL4" s="166"/>
      <c r="HM4" s="166"/>
      <c r="HN4" s="166"/>
      <c r="HO4" s="166"/>
      <c r="HP4" s="166"/>
      <c r="HQ4" s="166"/>
      <c r="HR4" s="166"/>
      <c r="HS4" s="166"/>
      <c r="HT4" s="166"/>
      <c r="HU4" s="166"/>
      <c r="HV4" s="166"/>
      <c r="HW4" s="166"/>
      <c r="HX4" s="166"/>
      <c r="HY4" s="166"/>
      <c r="HZ4" s="166"/>
      <c r="IA4" s="166"/>
      <c r="IB4" s="166"/>
      <c r="IC4" s="166"/>
      <c r="ID4" s="166"/>
      <c r="IE4" s="166"/>
      <c r="IF4" s="166"/>
      <c r="IG4" s="166"/>
      <c r="IH4" s="166"/>
      <c r="II4" s="166"/>
      <c r="IJ4" s="166"/>
      <c r="IK4" s="166"/>
      <c r="IL4" s="166"/>
      <c r="IM4" s="166"/>
      <c r="IN4" s="166"/>
      <c r="IO4" s="166"/>
      <c r="IP4" s="166"/>
      <c r="IQ4" s="166"/>
      <c r="IR4" s="166"/>
      <c r="IS4" s="166"/>
      <c r="IT4" s="166"/>
      <c r="IU4" s="166"/>
      <c r="IV4" s="166"/>
      <c r="IW4" s="166"/>
      <c r="IX4" s="166"/>
      <c r="IY4" s="166"/>
      <c r="IZ4" s="166"/>
      <c r="JA4" s="166"/>
      <c r="JB4" s="166"/>
      <c r="JC4" s="166"/>
      <c r="JD4" s="166"/>
      <c r="JE4" s="166"/>
      <c r="JF4" s="166"/>
      <c r="JG4" s="166"/>
      <c r="JH4" s="166"/>
      <c r="JI4" s="166"/>
      <c r="JJ4" s="166"/>
      <c r="JK4" s="166"/>
      <c r="JL4" s="166"/>
      <c r="JM4" s="166"/>
      <c r="JN4" s="166"/>
      <c r="JO4" s="166"/>
      <c r="JP4" s="166"/>
      <c r="JQ4" s="166"/>
      <c r="JR4" s="166"/>
      <c r="JS4" s="166"/>
      <c r="JT4" s="166"/>
      <c r="JU4" s="166"/>
      <c r="JV4" s="166"/>
      <c r="JW4" s="166"/>
      <c r="JX4" s="166"/>
      <c r="JY4" s="166"/>
      <c r="JZ4" s="166"/>
      <c r="KA4" s="166"/>
      <c r="KB4" s="166"/>
      <c r="KC4" s="166"/>
      <c r="KD4" s="166"/>
      <c r="KE4" s="166"/>
      <c r="KF4" s="166"/>
      <c r="KG4" s="166"/>
      <c r="KH4" s="166"/>
      <c r="KI4" s="166"/>
      <c r="KJ4" s="166"/>
      <c r="KK4" s="166"/>
      <c r="KL4" s="166"/>
      <c r="KM4" s="166"/>
      <c r="KN4" s="166"/>
      <c r="KO4" s="166"/>
      <c r="KP4" s="166"/>
      <c r="KQ4" s="166"/>
      <c r="KR4" s="166"/>
      <c r="KS4" s="166"/>
      <c r="KT4" s="166"/>
      <c r="KU4" s="166"/>
      <c r="KV4" s="166"/>
      <c r="KW4" s="166"/>
      <c r="KX4" s="166"/>
      <c r="KY4" s="166"/>
      <c r="KZ4" s="166"/>
      <c r="LA4" s="166"/>
      <c r="LB4" s="166"/>
      <c r="LC4" s="166"/>
      <c r="LD4" s="166"/>
      <c r="LE4" s="166"/>
      <c r="LF4" s="166"/>
      <c r="LG4" s="166"/>
      <c r="LH4" s="166"/>
      <c r="LI4" s="166"/>
      <c r="LJ4" s="166"/>
      <c r="LK4" s="166"/>
      <c r="LL4" s="166"/>
      <c r="LM4" s="166"/>
      <c r="LN4" s="166"/>
      <c r="LO4" s="166"/>
      <c r="LP4" s="166"/>
      <c r="LQ4" s="166"/>
      <c r="LR4" s="166"/>
      <c r="LS4" s="166"/>
      <c r="LT4" s="166"/>
      <c r="LU4" s="166"/>
      <c r="LV4" s="166"/>
      <c r="LW4" s="166"/>
      <c r="LX4" s="166"/>
      <c r="LY4" s="166"/>
      <c r="LZ4" s="166"/>
      <c r="MA4" s="166"/>
      <c r="MB4" s="166"/>
      <c r="MC4" s="166"/>
      <c r="MD4" s="166"/>
      <c r="ME4" s="166"/>
      <c r="MF4" s="166"/>
      <c r="MG4" s="166"/>
      <c r="MH4" s="166"/>
      <c r="MI4" s="166"/>
      <c r="MJ4" s="166"/>
      <c r="MK4" s="166"/>
      <c r="ML4" s="166"/>
      <c r="MM4" s="166"/>
      <c r="MN4" s="166"/>
      <c r="MO4" s="166"/>
      <c r="MP4" s="166"/>
      <c r="MQ4" s="166"/>
      <c r="MR4" s="166"/>
      <c r="MS4" s="166"/>
      <c r="MT4" s="166"/>
      <c r="MU4" s="166"/>
      <c r="MV4" s="166"/>
      <c r="MW4" s="166"/>
      <c r="MX4" s="166"/>
      <c r="MY4" s="166"/>
      <c r="MZ4" s="166"/>
      <c r="NA4" s="166"/>
      <c r="NB4" s="166"/>
      <c r="NC4" s="166"/>
      <c r="ND4" s="166"/>
      <c r="NE4" s="166"/>
      <c r="NF4" s="166"/>
      <c r="NG4" s="166"/>
      <c r="NH4" s="166"/>
      <c r="NI4" s="166"/>
      <c r="NJ4" s="166"/>
      <c r="NK4" s="166"/>
      <c r="NL4" s="166"/>
      <c r="NM4" s="166"/>
      <c r="NN4" s="166"/>
      <c r="NO4" s="166"/>
      <c r="NP4" s="166"/>
      <c r="NQ4" s="166"/>
      <c r="NR4" s="166"/>
      <c r="NS4" s="166"/>
      <c r="NT4" s="166"/>
      <c r="NU4" s="166"/>
      <c r="NV4" s="166"/>
      <c r="NW4" s="166"/>
      <c r="NX4" s="166"/>
      <c r="NY4" s="166"/>
      <c r="NZ4" s="166"/>
      <c r="OA4" s="166"/>
      <c r="OB4" s="166"/>
      <c r="OC4" s="166"/>
      <c r="OD4" s="166"/>
      <c r="OE4" s="166"/>
      <c r="OF4" s="166"/>
      <c r="OG4" s="166"/>
      <c r="OH4" s="166"/>
      <c r="OI4" s="166"/>
      <c r="OJ4" s="166"/>
      <c r="OK4" s="166"/>
      <c r="OL4" s="166"/>
      <c r="OM4" s="166"/>
      <c r="ON4" s="166"/>
      <c r="OO4" s="166"/>
      <c r="OP4" s="166"/>
      <c r="OQ4" s="166"/>
      <c r="OR4" s="166"/>
      <c r="OS4" s="166"/>
      <c r="OT4" s="166"/>
      <c r="OU4" s="166"/>
      <c r="OV4" s="166"/>
      <c r="OW4" s="166"/>
      <c r="OX4" s="166"/>
      <c r="OY4" s="166"/>
      <c r="OZ4" s="166"/>
      <c r="PA4" s="166"/>
      <c r="PB4" s="166"/>
      <c r="PC4" s="166"/>
      <c r="PD4" s="166"/>
      <c r="PE4" s="166"/>
      <c r="PF4" s="166"/>
      <c r="PG4" s="166"/>
      <c r="PH4" s="166"/>
      <c r="PI4" s="166"/>
      <c r="PJ4" s="166"/>
      <c r="PK4" s="166"/>
      <c r="PL4" s="166"/>
      <c r="PM4" s="166"/>
      <c r="PN4" s="166"/>
      <c r="PO4" s="166"/>
      <c r="PP4" s="166"/>
      <c r="PQ4" s="166"/>
      <c r="PR4" s="166"/>
      <c r="PS4" s="166"/>
      <c r="PT4" s="166"/>
      <c r="PU4" s="166"/>
      <c r="PV4" s="166"/>
      <c r="PW4" s="166"/>
      <c r="PX4" s="166"/>
      <c r="PY4" s="166"/>
      <c r="PZ4" s="166"/>
      <c r="QA4" s="166"/>
      <c r="QB4" s="166"/>
      <c r="QC4" s="166"/>
      <c r="QD4" s="166"/>
      <c r="QE4" s="166"/>
      <c r="QF4" s="166"/>
      <c r="QG4" s="166"/>
      <c r="QH4" s="166"/>
      <c r="QI4" s="166"/>
      <c r="QJ4" s="166"/>
      <c r="QK4" s="166"/>
      <c r="QL4" s="166"/>
      <c r="QM4" s="166"/>
      <c r="QN4" s="166"/>
      <c r="QO4" s="166"/>
      <c r="QP4" s="166"/>
      <c r="QQ4" s="166"/>
      <c r="QR4" s="166"/>
      <c r="QS4" s="166"/>
      <c r="QT4" s="166"/>
      <c r="QU4" s="166"/>
      <c r="QV4" s="166"/>
      <c r="QW4" s="166"/>
      <c r="QX4" s="166"/>
      <c r="QY4" s="166"/>
      <c r="QZ4" s="166"/>
      <c r="RA4" s="166"/>
      <c r="RB4" s="166"/>
      <c r="RC4" s="166"/>
      <c r="RD4" s="166"/>
      <c r="RE4" s="166"/>
      <c r="RF4" s="166"/>
      <c r="RG4" s="166"/>
      <c r="RH4" s="166"/>
      <c r="RI4" s="166"/>
      <c r="RJ4" s="166"/>
      <c r="RK4" s="166"/>
      <c r="RL4" s="166"/>
      <c r="RM4" s="166"/>
      <c r="RN4" s="166"/>
      <c r="RO4" s="166"/>
      <c r="RP4" s="166"/>
      <c r="RQ4" s="166"/>
      <c r="RR4" s="166"/>
      <c r="RS4" s="166"/>
      <c r="RT4" s="166"/>
      <c r="RU4" s="166"/>
      <c r="RV4" s="166"/>
      <c r="RW4" s="166"/>
      <c r="RX4" s="166"/>
      <c r="RY4" s="166"/>
      <c r="RZ4" s="166"/>
      <c r="SA4" s="166"/>
      <c r="SB4" s="166"/>
      <c r="SC4" s="166"/>
      <c r="SD4" s="166"/>
      <c r="SE4" s="166"/>
      <c r="SF4" s="166"/>
      <c r="SG4" s="166"/>
      <c r="SH4" s="166"/>
      <c r="SI4" s="166"/>
      <c r="SJ4" s="166"/>
      <c r="SK4" s="166"/>
      <c r="SL4" s="166"/>
      <c r="SM4" s="166"/>
      <c r="SN4" s="166"/>
      <c r="SO4" s="166"/>
      <c r="SP4" s="166"/>
      <c r="SQ4" s="166"/>
      <c r="SR4" s="166"/>
      <c r="SS4" s="166"/>
      <c r="ST4" s="166"/>
      <c r="SU4" s="166"/>
      <c r="SV4" s="166"/>
      <c r="SW4" s="166"/>
      <c r="SX4" s="166"/>
      <c r="SY4" s="166"/>
      <c r="SZ4" s="166"/>
      <c r="TA4" s="166"/>
      <c r="TB4" s="166"/>
      <c r="TC4" s="166"/>
      <c r="TD4" s="166"/>
      <c r="TE4" s="166"/>
      <c r="TF4" s="166"/>
      <c r="TG4" s="166"/>
      <c r="TH4" s="166"/>
      <c r="TI4" s="166"/>
      <c r="TJ4" s="166"/>
      <c r="TK4" s="166"/>
      <c r="TL4" s="166"/>
      <c r="TM4" s="166"/>
      <c r="TN4" s="166"/>
      <c r="TO4" s="166"/>
      <c r="TP4" s="166"/>
      <c r="TQ4" s="166"/>
      <c r="TR4" s="166"/>
      <c r="TS4" s="166"/>
      <c r="TT4" s="166"/>
      <c r="TU4" s="166"/>
      <c r="TV4" s="166"/>
      <c r="TW4" s="166"/>
      <c r="TX4" s="166"/>
      <c r="TY4" s="166"/>
      <c r="TZ4" s="166"/>
      <c r="UA4" s="166"/>
      <c r="UB4" s="166"/>
      <c r="UC4" s="166"/>
      <c r="UD4" s="166"/>
      <c r="UE4" s="166"/>
      <c r="UF4" s="166"/>
      <c r="UG4" s="166"/>
      <c r="UH4" s="166"/>
      <c r="UI4" s="166"/>
      <c r="UJ4" s="166"/>
      <c r="UK4" s="166"/>
      <c r="UL4" s="166"/>
      <c r="UM4" s="166"/>
      <c r="UN4" s="166"/>
      <c r="UO4" s="166"/>
      <c r="UP4" s="166"/>
      <c r="UQ4" s="166"/>
      <c r="UR4" s="166"/>
      <c r="US4" s="166"/>
      <c r="UT4" s="166"/>
      <c r="UU4" s="166"/>
      <c r="UV4" s="166"/>
      <c r="UW4" s="166"/>
      <c r="UX4" s="166"/>
      <c r="UY4" s="166"/>
      <c r="UZ4" s="166"/>
      <c r="VA4" s="166"/>
      <c r="VB4" s="166"/>
      <c r="VC4" s="166"/>
      <c r="VD4" s="166"/>
      <c r="VE4" s="166"/>
      <c r="VF4" s="166"/>
      <c r="VG4" s="166"/>
      <c r="VH4" s="166"/>
      <c r="VI4" s="166"/>
      <c r="VJ4" s="166"/>
      <c r="VK4" s="166"/>
      <c r="VL4" s="166"/>
      <c r="VM4" s="166"/>
      <c r="VN4" s="166"/>
      <c r="VO4" s="166"/>
      <c r="VP4" s="166"/>
      <c r="VQ4" s="166"/>
      <c r="VR4" s="166"/>
      <c r="VS4" s="166"/>
      <c r="VT4" s="166"/>
      <c r="VU4" s="166"/>
      <c r="VV4" s="166"/>
      <c r="VW4" s="166"/>
      <c r="VX4" s="166"/>
      <c r="VY4" s="166"/>
      <c r="VZ4" s="166"/>
      <c r="WA4" s="166"/>
      <c r="WB4" s="166"/>
      <c r="WC4" s="166"/>
      <c r="WD4" s="166"/>
      <c r="WE4" s="166"/>
      <c r="WF4" s="166"/>
      <c r="WG4" s="166"/>
      <c r="WH4" s="166"/>
      <c r="WI4" s="166"/>
      <c r="WJ4" s="166"/>
      <c r="WK4" s="166"/>
      <c r="WL4" s="166"/>
      <c r="WM4" s="166"/>
      <c r="WN4" s="166"/>
      <c r="WO4" s="166"/>
      <c r="WP4" s="166"/>
      <c r="WQ4" s="166"/>
      <c r="WR4" s="166"/>
      <c r="WS4" s="166"/>
      <c r="WT4" s="166"/>
      <c r="WU4" s="166"/>
      <c r="WV4" s="166"/>
      <c r="WW4" s="166"/>
      <c r="WX4" s="166"/>
      <c r="WY4" s="166"/>
      <c r="WZ4" s="166"/>
      <c r="XA4" s="166"/>
      <c r="XB4" s="166"/>
      <c r="XC4" s="166"/>
      <c r="XD4" s="166"/>
      <c r="XE4" s="166"/>
      <c r="XF4" s="166"/>
      <c r="XG4" s="166"/>
      <c r="XH4" s="166"/>
      <c r="XI4" s="166"/>
      <c r="XJ4" s="166"/>
      <c r="XK4" s="166"/>
      <c r="XL4" s="166"/>
      <c r="XM4" s="166"/>
      <c r="XN4" s="166"/>
      <c r="XO4" s="166"/>
      <c r="XP4" s="166"/>
      <c r="XQ4" s="166"/>
      <c r="XR4" s="166"/>
      <c r="XS4" s="166"/>
      <c r="XT4" s="166"/>
      <c r="XU4" s="166"/>
      <c r="XV4" s="166"/>
      <c r="XW4" s="166"/>
      <c r="XX4" s="166"/>
      <c r="XY4" s="166"/>
      <c r="XZ4" s="166"/>
      <c r="YA4" s="166"/>
      <c r="YB4" s="166"/>
      <c r="YC4" s="166"/>
      <c r="YD4" s="166"/>
      <c r="YE4" s="166"/>
      <c r="YF4" s="166"/>
      <c r="YG4" s="166"/>
      <c r="YH4" s="166"/>
      <c r="YI4" s="166"/>
      <c r="YJ4" s="166"/>
      <c r="YK4" s="166"/>
      <c r="YL4" s="166"/>
      <c r="YM4" s="166"/>
      <c r="YN4" s="166"/>
      <c r="YO4" s="166"/>
      <c r="YP4" s="166"/>
      <c r="YQ4" s="166"/>
      <c r="YR4" s="166"/>
      <c r="YS4" s="166"/>
      <c r="YT4" s="166"/>
      <c r="YU4" s="166"/>
      <c r="YV4" s="166"/>
      <c r="YW4" s="166"/>
      <c r="YX4" s="166"/>
      <c r="YY4" s="166"/>
      <c r="YZ4" s="166"/>
      <c r="ZA4" s="166"/>
      <c r="ZB4" s="166"/>
      <c r="ZC4" s="166"/>
      <c r="ZD4" s="166"/>
      <c r="ZE4" s="166"/>
      <c r="ZF4" s="166"/>
      <c r="ZG4" s="166"/>
      <c r="ZH4" s="166"/>
      <c r="ZI4" s="166"/>
      <c r="ZJ4" s="166"/>
      <c r="ZK4" s="166"/>
      <c r="ZL4" s="166"/>
      <c r="ZM4" s="166"/>
      <c r="ZN4" s="166"/>
      <c r="ZO4" s="166"/>
      <c r="ZP4" s="166"/>
      <c r="ZQ4" s="166"/>
      <c r="ZR4" s="166"/>
      <c r="ZS4" s="166"/>
      <c r="ZT4" s="166"/>
      <c r="ZU4" s="166"/>
      <c r="ZV4" s="166"/>
      <c r="ZW4" s="166"/>
      <c r="ZX4" s="166"/>
      <c r="ZY4" s="166"/>
      <c r="ZZ4" s="166"/>
      <c r="AAA4" s="166"/>
      <c r="AAB4" s="166"/>
      <c r="AAC4" s="166"/>
      <c r="AAD4" s="166"/>
      <c r="AAE4" s="166"/>
      <c r="AAF4" s="166"/>
      <c r="AAG4" s="166"/>
      <c r="AAH4" s="166"/>
      <c r="AAI4" s="166"/>
      <c r="AAJ4" s="166"/>
      <c r="AAK4" s="166"/>
      <c r="AAL4" s="166"/>
      <c r="AAM4" s="166"/>
      <c r="AAN4" s="166"/>
      <c r="AAO4" s="166"/>
      <c r="AAP4" s="166"/>
      <c r="AAQ4" s="166"/>
      <c r="AAR4" s="166"/>
      <c r="AAS4" s="166"/>
      <c r="AAT4" s="166"/>
      <c r="AAU4" s="166"/>
      <c r="AAV4" s="166"/>
      <c r="AAW4" s="166"/>
      <c r="AAX4" s="166"/>
      <c r="AAY4" s="166"/>
      <c r="AAZ4" s="166"/>
      <c r="ABA4" s="166"/>
      <c r="ABB4" s="166"/>
      <c r="ABC4" s="166"/>
      <c r="ABD4" s="166"/>
      <c r="ABE4" s="166"/>
      <c r="ABF4" s="166"/>
      <c r="ABG4" s="166"/>
      <c r="ABH4" s="166"/>
      <c r="ABI4" s="166"/>
      <c r="ABJ4" s="166"/>
      <c r="ABK4" s="166"/>
      <c r="ABL4" s="166"/>
      <c r="ABM4" s="166"/>
      <c r="ABN4" s="166"/>
      <c r="ABO4" s="166"/>
      <c r="ABP4" s="166"/>
      <c r="ABQ4" s="166"/>
      <c r="ABR4" s="166"/>
      <c r="ABS4" s="166"/>
      <c r="ABT4" s="166"/>
      <c r="ABU4" s="166"/>
      <c r="ABV4" s="166"/>
      <c r="ABW4" s="166"/>
      <c r="ABX4" s="166"/>
      <c r="ABY4" s="166"/>
      <c r="ABZ4" s="166"/>
      <c r="ACA4" s="166"/>
      <c r="ACB4" s="166"/>
      <c r="ACC4" s="166"/>
      <c r="ACD4" s="166"/>
      <c r="ACE4" s="166"/>
      <c r="ACF4" s="166"/>
      <c r="ACG4" s="166"/>
      <c r="ACH4" s="166"/>
      <c r="ACI4" s="166"/>
      <c r="ACJ4" s="166"/>
      <c r="ACK4" s="166"/>
      <c r="ACL4" s="166"/>
      <c r="ACM4" s="166"/>
      <c r="ACN4" s="166"/>
      <c r="ACO4" s="166"/>
      <c r="ACP4" s="166"/>
      <c r="ACQ4" s="166"/>
      <c r="ACR4" s="166"/>
      <c r="ACS4" s="166"/>
      <c r="ACT4" s="166"/>
      <c r="ACU4" s="166"/>
      <c r="ACV4" s="166"/>
      <c r="ACW4" s="166"/>
      <c r="ACX4" s="166"/>
      <c r="ACY4" s="166"/>
      <c r="ACZ4" s="166"/>
      <c r="ADA4" s="166"/>
      <c r="ADB4" s="166"/>
      <c r="ADC4" s="166"/>
      <c r="ADD4" s="166"/>
      <c r="ADE4" s="166"/>
      <c r="ADF4" s="166"/>
      <c r="ADG4" s="166"/>
      <c r="ADH4" s="166"/>
      <c r="ADI4" s="166"/>
      <c r="ADJ4" s="166"/>
      <c r="ADK4" s="166"/>
      <c r="ADL4" s="166"/>
      <c r="ADM4" s="166"/>
      <c r="ADN4" s="166"/>
      <c r="ADO4" s="166"/>
      <c r="ADP4" s="166"/>
      <c r="ADQ4" s="166"/>
      <c r="ADR4" s="166"/>
      <c r="ADS4" s="166"/>
      <c r="ADT4" s="166"/>
      <c r="ADU4" s="166"/>
      <c r="ADV4" s="166"/>
      <c r="ADW4" s="166"/>
      <c r="ADX4" s="166"/>
      <c r="ADY4" s="166"/>
      <c r="ADZ4" s="166"/>
      <c r="AEA4" s="166"/>
      <c r="AEB4" s="166"/>
      <c r="AEC4" s="166"/>
      <c r="AED4" s="166"/>
      <c r="AEE4" s="166"/>
      <c r="AEF4" s="166"/>
      <c r="AEG4" s="166"/>
      <c r="AEH4" s="166"/>
      <c r="AEI4" s="166"/>
      <c r="AEJ4" s="166"/>
      <c r="AEK4" s="166"/>
      <c r="AEL4" s="166"/>
      <c r="AEM4" s="166"/>
      <c r="AEN4" s="166"/>
      <c r="AEO4" s="166"/>
      <c r="AEP4" s="166"/>
      <c r="AEQ4" s="166"/>
      <c r="AER4" s="166"/>
      <c r="AES4" s="166"/>
      <c r="AET4" s="166"/>
      <c r="AEU4" s="166"/>
      <c r="AEV4" s="166"/>
      <c r="AEW4" s="166"/>
      <c r="AEX4" s="166"/>
      <c r="AEY4" s="166"/>
      <c r="AEZ4" s="166"/>
      <c r="AFA4" s="166"/>
      <c r="AFB4" s="166"/>
      <c r="AFC4" s="166"/>
      <c r="AFD4" s="166"/>
      <c r="AFE4" s="166"/>
      <c r="AFF4" s="166"/>
      <c r="AFG4" s="166"/>
      <c r="AFH4" s="166"/>
      <c r="AFI4" s="166"/>
      <c r="AFJ4" s="166"/>
      <c r="AFK4" s="166"/>
      <c r="AFL4" s="166"/>
      <c r="AFM4" s="166"/>
      <c r="AFN4" s="166"/>
      <c r="AFO4" s="166"/>
      <c r="AFP4" s="166"/>
      <c r="AFQ4" s="166"/>
      <c r="AFR4" s="166"/>
      <c r="AFS4" s="166"/>
      <c r="AFT4" s="166"/>
      <c r="AFU4" s="166"/>
      <c r="AFV4" s="166"/>
      <c r="AFW4" s="166"/>
      <c r="AFX4" s="166"/>
      <c r="AFY4" s="166"/>
      <c r="AFZ4" s="166"/>
      <c r="AGA4" s="166"/>
      <c r="AGB4" s="166"/>
      <c r="AGC4" s="166"/>
      <c r="AGD4" s="166"/>
      <c r="AGE4" s="166"/>
      <c r="AGF4" s="166"/>
      <c r="AGG4" s="166"/>
      <c r="AGH4" s="166"/>
      <c r="AGI4" s="166"/>
      <c r="AGJ4" s="166"/>
      <c r="AGK4" s="166"/>
      <c r="AGL4" s="166"/>
      <c r="AGM4" s="166"/>
      <c r="AGN4" s="166"/>
      <c r="AGO4" s="166"/>
      <c r="AGP4" s="166"/>
      <c r="AGQ4" s="166"/>
      <c r="AGR4" s="166"/>
      <c r="AGS4" s="166"/>
      <c r="AGT4" s="166"/>
      <c r="AGU4" s="166"/>
      <c r="AGV4" s="166"/>
      <c r="AGW4" s="166"/>
      <c r="AGX4" s="166"/>
      <c r="AGY4" s="166"/>
      <c r="AGZ4" s="166"/>
      <c r="AHA4" s="166"/>
      <c r="AHB4" s="166"/>
      <c r="AHC4" s="166"/>
      <c r="AHD4" s="166"/>
      <c r="AHE4" s="166"/>
      <c r="AHF4" s="166"/>
      <c r="AHG4" s="166"/>
      <c r="AHH4" s="166"/>
      <c r="AHI4" s="166"/>
      <c r="AHJ4" s="166"/>
      <c r="AHK4" s="166"/>
      <c r="AHL4" s="166"/>
      <c r="AHM4" s="166"/>
      <c r="AHN4" s="166"/>
      <c r="AHO4" s="166"/>
      <c r="AHP4" s="166"/>
      <c r="AHQ4" s="166"/>
      <c r="AHR4" s="166"/>
      <c r="AHS4" s="166"/>
      <c r="AHT4" s="166"/>
      <c r="AHU4" s="166"/>
      <c r="AHV4" s="166"/>
      <c r="AHW4" s="166"/>
      <c r="AHX4" s="166"/>
      <c r="AHY4" s="166"/>
      <c r="AHZ4" s="166"/>
      <c r="AIA4" s="166"/>
      <c r="AIB4" s="166"/>
      <c r="AIC4" s="166"/>
      <c r="AID4" s="166"/>
      <c r="AIE4" s="166"/>
      <c r="AIF4" s="166"/>
      <c r="AIG4" s="166"/>
      <c r="AIH4" s="166"/>
      <c r="AII4" s="166"/>
      <c r="AIJ4" s="166"/>
      <c r="AIK4" s="166"/>
      <c r="AIL4" s="166"/>
      <c r="AIM4" s="166"/>
      <c r="AIN4" s="166"/>
      <c r="AIO4" s="166"/>
      <c r="AIP4" s="166"/>
      <c r="AIQ4" s="166"/>
      <c r="AIR4" s="166"/>
      <c r="AIS4" s="166"/>
      <c r="AIT4" s="166"/>
      <c r="AIU4" s="166"/>
      <c r="AIV4" s="166"/>
      <c r="AIW4" s="166"/>
      <c r="AIX4" s="166"/>
      <c r="AIY4" s="166"/>
      <c r="AIZ4" s="166"/>
      <c r="AJA4" s="166"/>
      <c r="AJB4" s="166"/>
      <c r="AJC4" s="166"/>
      <c r="AJD4" s="166"/>
      <c r="AJE4" s="166"/>
      <c r="AJF4" s="166"/>
      <c r="AJG4" s="166"/>
      <c r="AJH4" s="166"/>
      <c r="AJI4" s="166"/>
      <c r="AJJ4" s="166"/>
      <c r="AJK4" s="166"/>
      <c r="AJL4" s="166"/>
      <c r="AJM4" s="166"/>
      <c r="AJN4" s="166"/>
      <c r="AJO4" s="166"/>
      <c r="AJP4" s="166"/>
      <c r="AJQ4" s="166"/>
      <c r="AJR4" s="166"/>
      <c r="AJS4" s="166"/>
      <c r="AJT4" s="166"/>
      <c r="AJU4" s="166"/>
      <c r="AJV4" s="166"/>
      <c r="AJW4" s="166"/>
      <c r="AJX4" s="166"/>
      <c r="AJY4" s="166"/>
      <c r="AJZ4" s="166"/>
      <c r="AKA4" s="166"/>
      <c r="AKB4" s="166"/>
      <c r="AKC4" s="166"/>
      <c r="AKD4" s="166"/>
      <c r="AKE4" s="166"/>
      <c r="AKF4" s="166"/>
      <c r="AKG4" s="166"/>
      <c r="AKH4" s="166"/>
      <c r="AKI4" s="166"/>
      <c r="AKJ4" s="166"/>
      <c r="AKK4" s="166"/>
      <c r="AKL4" s="166"/>
      <c r="AKM4" s="166"/>
      <c r="AKN4" s="166"/>
      <c r="AKO4" s="166"/>
      <c r="AKP4" s="166"/>
      <c r="AKQ4" s="166"/>
      <c r="AKR4" s="166"/>
      <c r="AKS4" s="166"/>
      <c r="AKT4" s="166"/>
      <c r="AKU4" s="166"/>
      <c r="AKV4" s="166"/>
      <c r="AKW4" s="166"/>
      <c r="AKX4" s="166"/>
      <c r="AKY4" s="166"/>
      <c r="AKZ4" s="166"/>
      <c r="ALA4" s="166"/>
      <c r="ALB4" s="166"/>
      <c r="ALC4" s="166"/>
      <c r="ALD4" s="166"/>
      <c r="ALE4" s="166"/>
      <c r="ALF4" s="166"/>
      <c r="ALG4" s="166"/>
      <c r="ALH4" s="166"/>
      <c r="ALI4" s="166"/>
      <c r="ALJ4" s="166"/>
      <c r="ALK4" s="166"/>
      <c r="ALL4" s="166"/>
      <c r="ALM4" s="166"/>
      <c r="ALN4" s="166"/>
      <c r="ALO4" s="166"/>
      <c r="ALP4" s="166"/>
      <c r="ALQ4" s="166"/>
      <c r="ALR4" s="166"/>
      <c r="ALS4" s="166"/>
      <c r="ALT4" s="166"/>
      <c r="ALU4" s="166"/>
      <c r="ALV4" s="166"/>
      <c r="ALW4" s="166"/>
      <c r="ALX4" s="166"/>
      <c r="ALY4" s="166"/>
      <c r="ALZ4" s="166"/>
      <c r="AMA4" s="166"/>
      <c r="AMB4" s="166"/>
      <c r="AMC4" s="166"/>
      <c r="AMD4" s="166"/>
      <c r="AME4" s="166"/>
      <c r="AMF4" s="166"/>
      <c r="AMG4" s="166"/>
      <c r="AMH4" s="166"/>
      <c r="AMI4" s="166"/>
      <c r="AMJ4" s="166"/>
      <c r="AMK4" s="166"/>
      <c r="AML4" s="166"/>
      <c r="AMM4" s="166"/>
      <c r="AMN4" s="166"/>
      <c r="AMO4" s="166"/>
      <c r="AMP4" s="166"/>
      <c r="AMQ4" s="166"/>
      <c r="AMR4" s="166"/>
      <c r="AMS4" s="166"/>
      <c r="AMT4" s="166"/>
      <c r="AMU4" s="166"/>
      <c r="AMV4" s="166"/>
      <c r="AMW4" s="166"/>
      <c r="AMX4" s="166"/>
      <c r="AMY4" s="166"/>
      <c r="AMZ4" s="166"/>
      <c r="ANA4" s="166"/>
      <c r="ANB4" s="166"/>
      <c r="ANC4" s="166"/>
      <c r="AND4" s="166"/>
      <c r="ANE4" s="166"/>
      <c r="ANF4" s="166"/>
      <c r="ANG4" s="166"/>
      <c r="ANH4" s="166"/>
      <c r="ANI4" s="166"/>
      <c r="ANJ4" s="166"/>
      <c r="ANK4" s="166"/>
      <c r="ANL4" s="166"/>
      <c r="ANM4" s="166"/>
      <c r="ANN4" s="166"/>
      <c r="ANO4" s="166"/>
      <c r="ANP4" s="166"/>
      <c r="ANQ4" s="166"/>
      <c r="ANR4" s="166"/>
      <c r="ANS4" s="166"/>
      <c r="ANT4" s="166"/>
      <c r="ANU4" s="166"/>
      <c r="ANV4" s="166"/>
      <c r="ANW4" s="166"/>
      <c r="ANX4" s="166"/>
      <c r="ANY4" s="166"/>
      <c r="ANZ4" s="166"/>
      <c r="AOA4" s="166"/>
      <c r="AOB4" s="166"/>
      <c r="AOC4" s="166"/>
      <c r="AOD4" s="166"/>
      <c r="AOE4" s="166"/>
      <c r="AOF4" s="166"/>
      <c r="AOG4" s="166"/>
      <c r="AOH4" s="166"/>
      <c r="AOI4" s="166"/>
      <c r="AOJ4" s="166"/>
      <c r="AOK4" s="166"/>
      <c r="AOL4" s="166"/>
      <c r="AOM4" s="166"/>
      <c r="AON4" s="166"/>
      <c r="AOO4" s="166"/>
      <c r="AOP4" s="166"/>
      <c r="AOQ4" s="166"/>
      <c r="AOR4" s="166"/>
      <c r="AOS4" s="166"/>
      <c r="AOT4" s="166"/>
      <c r="AOU4" s="166"/>
      <c r="AOV4" s="166"/>
      <c r="AOW4" s="166"/>
      <c r="AOX4" s="166"/>
      <c r="AOY4" s="166"/>
      <c r="AOZ4" s="166"/>
      <c r="APA4" s="166"/>
      <c r="APB4" s="166"/>
      <c r="APC4" s="166"/>
      <c r="APD4" s="166"/>
      <c r="APE4" s="166"/>
      <c r="APF4" s="166"/>
      <c r="APG4" s="166"/>
      <c r="APH4" s="166"/>
      <c r="API4" s="166"/>
      <c r="APJ4" s="166"/>
      <c r="APK4" s="166"/>
      <c r="APL4" s="166"/>
      <c r="APM4" s="166"/>
      <c r="APN4" s="166"/>
      <c r="APO4" s="166"/>
      <c r="APP4" s="166"/>
      <c r="APQ4" s="166"/>
      <c r="APR4" s="166"/>
      <c r="APS4" s="166"/>
      <c r="APT4" s="166"/>
      <c r="APU4" s="166"/>
      <c r="APV4" s="166"/>
      <c r="APW4" s="166"/>
      <c r="APX4" s="166"/>
      <c r="APY4" s="166"/>
      <c r="APZ4" s="166"/>
      <c r="AQA4" s="166"/>
      <c r="AQB4" s="166"/>
      <c r="AQC4" s="166"/>
      <c r="AQD4" s="166"/>
      <c r="AQE4" s="166"/>
      <c r="AQF4" s="166"/>
      <c r="AQG4" s="166"/>
      <c r="AQH4" s="166"/>
      <c r="AQI4" s="166"/>
      <c r="AQJ4" s="166"/>
      <c r="AQK4" s="166"/>
      <c r="AQL4" s="166"/>
      <c r="AQM4" s="166"/>
      <c r="AQN4" s="166"/>
      <c r="AQO4" s="166"/>
      <c r="AQP4" s="166"/>
      <c r="AQQ4" s="166"/>
      <c r="AQR4" s="166"/>
      <c r="AQS4" s="166"/>
      <c r="AQT4" s="166"/>
      <c r="AQU4" s="166"/>
      <c r="AQV4" s="166"/>
      <c r="AQW4" s="166"/>
      <c r="AQX4" s="166"/>
      <c r="AQY4" s="166"/>
      <c r="AQZ4" s="166"/>
      <c r="ARA4" s="166"/>
      <c r="ARB4" s="166"/>
      <c r="ARC4" s="166"/>
      <c r="ARD4" s="166"/>
      <c r="ARE4" s="166"/>
      <c r="ARF4" s="166"/>
      <c r="ARG4" s="166"/>
      <c r="ARH4" s="166"/>
      <c r="ARI4" s="166"/>
      <c r="ARJ4" s="166"/>
      <c r="ARK4" s="166"/>
      <c r="ARL4" s="166"/>
      <c r="ARM4" s="166"/>
      <c r="ARN4" s="166"/>
      <c r="ARO4" s="166"/>
      <c r="ARP4" s="166"/>
      <c r="ARQ4" s="166"/>
      <c r="ARR4" s="166"/>
      <c r="ARS4" s="166"/>
      <c r="ART4" s="166"/>
      <c r="ARU4" s="166"/>
      <c r="ARV4" s="166"/>
      <c r="ARW4" s="166"/>
      <c r="ARX4" s="166"/>
      <c r="ARY4" s="166"/>
      <c r="ARZ4" s="166"/>
      <c r="ASA4" s="166"/>
      <c r="ASB4" s="166"/>
      <c r="ASC4" s="166"/>
      <c r="ASD4" s="166"/>
      <c r="ASE4" s="166"/>
      <c r="ASF4" s="166"/>
      <c r="ASG4" s="166"/>
      <c r="ASH4" s="166"/>
      <c r="ASI4" s="166"/>
      <c r="ASJ4" s="166"/>
      <c r="ASK4" s="166"/>
      <c r="ASL4" s="166"/>
      <c r="ASM4" s="166"/>
      <c r="ASN4" s="166"/>
      <c r="ASO4" s="166"/>
      <c r="ASP4" s="166"/>
      <c r="ASQ4" s="166"/>
      <c r="ASR4" s="166"/>
      <c r="ASS4" s="166"/>
      <c r="AST4" s="166"/>
      <c r="ASU4" s="166"/>
      <c r="ASV4" s="166"/>
      <c r="ASW4" s="166"/>
      <c r="ASX4" s="166"/>
      <c r="ASY4" s="166"/>
      <c r="ASZ4" s="166"/>
      <c r="ATA4" s="166"/>
      <c r="ATB4" s="166"/>
      <c r="ATC4" s="166"/>
      <c r="ATD4" s="166"/>
      <c r="ATE4" s="166"/>
      <c r="ATF4" s="166"/>
      <c r="ATG4" s="166"/>
      <c r="ATH4" s="166"/>
      <c r="ATI4" s="166"/>
      <c r="ATJ4" s="166"/>
      <c r="ATK4" s="166"/>
      <c r="ATL4" s="166"/>
      <c r="ATM4" s="166"/>
      <c r="ATN4" s="166"/>
      <c r="ATO4" s="166"/>
      <c r="ATP4" s="166"/>
      <c r="ATQ4" s="166"/>
      <c r="ATR4" s="166"/>
      <c r="ATS4" s="166"/>
      <c r="ATT4" s="166"/>
      <c r="ATU4" s="166"/>
      <c r="ATV4" s="166"/>
      <c r="ATW4" s="166"/>
      <c r="ATX4" s="166"/>
      <c r="ATY4" s="166"/>
      <c r="ATZ4" s="166"/>
      <c r="AUA4" s="166"/>
      <c r="AUB4" s="166"/>
      <c r="AUC4" s="166"/>
      <c r="AUD4" s="166"/>
      <c r="AUE4" s="166"/>
      <c r="AUF4" s="166"/>
      <c r="AUG4" s="166"/>
      <c r="AUH4" s="166"/>
      <c r="AUI4" s="166"/>
      <c r="AUJ4" s="166"/>
      <c r="AUK4" s="166"/>
      <c r="AUL4" s="166"/>
      <c r="AUM4" s="166"/>
      <c r="AUN4" s="166"/>
      <c r="AUO4" s="166"/>
      <c r="AUP4" s="166"/>
      <c r="AUQ4" s="166"/>
      <c r="AUR4" s="166"/>
      <c r="AUS4" s="166"/>
      <c r="AUT4" s="166"/>
      <c r="AUU4" s="166"/>
      <c r="AUV4" s="166"/>
      <c r="AUW4" s="166"/>
      <c r="AUX4" s="166"/>
      <c r="AUY4" s="166"/>
      <c r="AUZ4" s="166"/>
      <c r="AVA4" s="166"/>
      <c r="AVB4" s="166"/>
      <c r="AVC4" s="166"/>
      <c r="AVD4" s="166"/>
      <c r="AVE4" s="166"/>
      <c r="AVF4" s="166"/>
      <c r="AVG4" s="166"/>
      <c r="AVH4" s="166"/>
      <c r="AVI4" s="166"/>
      <c r="AVJ4" s="166"/>
      <c r="AVK4" s="166"/>
      <c r="AVL4" s="166"/>
      <c r="AVM4" s="166"/>
      <c r="AVN4" s="166"/>
      <c r="AVO4" s="166"/>
      <c r="AVP4" s="166"/>
      <c r="AVQ4" s="166"/>
      <c r="AVR4" s="166"/>
      <c r="AVS4" s="166"/>
      <c r="AVT4" s="166"/>
      <c r="AVU4" s="166"/>
      <c r="AVV4" s="166"/>
      <c r="AVW4" s="166"/>
      <c r="AVX4" s="166"/>
      <c r="AVY4" s="166"/>
      <c r="AVZ4" s="166"/>
      <c r="AWA4" s="166"/>
      <c r="AWB4" s="166"/>
      <c r="AWC4" s="166"/>
      <c r="AWD4" s="166"/>
      <c r="AWE4" s="166"/>
      <c r="AWF4" s="166"/>
      <c r="AWG4" s="166"/>
      <c r="AWH4" s="166"/>
      <c r="AWI4" s="166"/>
      <c r="AWJ4" s="166"/>
      <c r="AWK4" s="166"/>
      <c r="AWL4" s="166"/>
      <c r="AWM4" s="166"/>
      <c r="AWN4" s="166"/>
      <c r="AWO4" s="166"/>
      <c r="AWP4" s="166"/>
      <c r="AWQ4" s="166"/>
      <c r="AWR4" s="166"/>
      <c r="AWS4" s="166"/>
      <c r="AWT4" s="166"/>
      <c r="AWU4" s="166"/>
      <c r="AWV4" s="166"/>
      <c r="AWW4" s="166"/>
      <c r="AWX4" s="166"/>
      <c r="AWY4" s="166"/>
      <c r="AWZ4" s="166"/>
      <c r="AXA4" s="166"/>
      <c r="AXB4" s="166"/>
      <c r="AXC4" s="166"/>
      <c r="AXD4" s="166"/>
      <c r="AXE4" s="166"/>
      <c r="AXF4" s="166"/>
      <c r="AXG4" s="166"/>
      <c r="AXH4" s="166"/>
      <c r="AXI4" s="166"/>
      <c r="AXJ4" s="166"/>
      <c r="AXK4" s="166"/>
      <c r="AXL4" s="166"/>
      <c r="AXM4" s="166"/>
      <c r="AXN4" s="166"/>
      <c r="AXO4" s="166"/>
      <c r="AXP4" s="166"/>
      <c r="AXQ4" s="166"/>
      <c r="AXR4" s="166"/>
      <c r="AXS4" s="166"/>
      <c r="AXT4" s="166"/>
      <c r="AXU4" s="166"/>
      <c r="AXV4" s="166"/>
      <c r="AXW4" s="166"/>
      <c r="AXX4" s="166"/>
      <c r="AXY4" s="166"/>
      <c r="AXZ4" s="166"/>
      <c r="AYA4" s="166"/>
      <c r="AYB4" s="166"/>
      <c r="AYC4" s="166"/>
      <c r="AYD4" s="166"/>
      <c r="AYE4" s="166"/>
      <c r="AYF4" s="166"/>
      <c r="AYG4" s="166"/>
      <c r="AYH4" s="166"/>
      <c r="AYI4" s="166"/>
      <c r="AYJ4" s="166"/>
      <c r="AYK4" s="166"/>
      <c r="AYL4" s="166"/>
      <c r="AYM4" s="166"/>
      <c r="AYN4" s="166"/>
      <c r="AYO4" s="166"/>
      <c r="AYP4" s="166"/>
      <c r="AYQ4" s="166"/>
      <c r="AYR4" s="166"/>
      <c r="AYS4" s="166"/>
      <c r="AYT4" s="166"/>
      <c r="AYU4" s="166"/>
      <c r="AYV4" s="166"/>
      <c r="AYW4" s="166"/>
      <c r="AYX4" s="166"/>
      <c r="AYY4" s="166"/>
      <c r="AYZ4" s="166"/>
      <c r="AZA4" s="166"/>
      <c r="AZB4" s="166"/>
      <c r="AZC4" s="166"/>
      <c r="AZD4" s="166"/>
      <c r="AZE4" s="166"/>
      <c r="AZF4" s="166"/>
      <c r="AZG4" s="166"/>
      <c r="AZH4" s="166"/>
      <c r="AZI4" s="166"/>
      <c r="AZJ4" s="166"/>
      <c r="AZK4" s="166"/>
      <c r="AZL4" s="166"/>
      <c r="AZM4" s="166"/>
      <c r="AZN4" s="166"/>
      <c r="AZO4" s="166"/>
      <c r="AZP4" s="166"/>
      <c r="AZQ4" s="166"/>
      <c r="AZR4" s="166"/>
      <c r="AZS4" s="166"/>
      <c r="AZT4" s="166"/>
      <c r="AZU4" s="166"/>
      <c r="AZV4" s="166"/>
      <c r="AZW4" s="166"/>
      <c r="AZX4" s="166"/>
      <c r="AZY4" s="166"/>
      <c r="AZZ4" s="166"/>
      <c r="BAA4" s="166"/>
      <c r="BAB4" s="166"/>
      <c r="BAC4" s="166"/>
      <c r="BAD4" s="166"/>
      <c r="BAE4" s="166"/>
      <c r="BAF4" s="166"/>
      <c r="BAG4" s="166"/>
      <c r="BAH4" s="166"/>
      <c r="BAI4" s="166"/>
      <c r="BAJ4" s="166"/>
      <c r="BAK4" s="166"/>
      <c r="BAL4" s="166"/>
      <c r="BAM4" s="166"/>
      <c r="BAN4" s="166"/>
      <c r="BAO4" s="166"/>
      <c r="BAP4" s="166"/>
      <c r="BAQ4" s="166"/>
      <c r="BAR4" s="166"/>
      <c r="BAS4" s="166"/>
      <c r="BAT4" s="166"/>
      <c r="BAU4" s="166"/>
      <c r="BAV4" s="166"/>
      <c r="BAW4" s="166"/>
      <c r="BAX4" s="166"/>
      <c r="BAY4" s="166"/>
      <c r="BAZ4" s="166"/>
      <c r="BBA4" s="166"/>
      <c r="BBB4" s="166"/>
      <c r="BBC4" s="166"/>
      <c r="BBD4" s="166"/>
      <c r="BBE4" s="166"/>
      <c r="BBF4" s="166"/>
      <c r="BBG4" s="166"/>
      <c r="BBH4" s="166"/>
      <c r="BBI4" s="166"/>
      <c r="BBJ4" s="166"/>
      <c r="BBK4" s="166"/>
      <c r="BBL4" s="166"/>
      <c r="BBM4" s="166"/>
      <c r="BBN4" s="166"/>
      <c r="BBO4" s="166"/>
      <c r="BBP4" s="166"/>
      <c r="BBQ4" s="166"/>
      <c r="BBR4" s="166"/>
      <c r="BBS4" s="166"/>
      <c r="BBT4" s="166"/>
      <c r="BBU4" s="166"/>
      <c r="BBV4" s="166"/>
      <c r="BBW4" s="166"/>
      <c r="BBX4" s="166"/>
      <c r="BBY4" s="166"/>
      <c r="BBZ4" s="166"/>
      <c r="BCA4" s="166"/>
      <c r="BCB4" s="166"/>
      <c r="BCC4" s="166"/>
      <c r="BCD4" s="166"/>
      <c r="BCE4" s="166"/>
      <c r="BCF4" s="166"/>
      <c r="BCG4" s="166"/>
      <c r="BCH4" s="166"/>
      <c r="BCI4" s="166"/>
      <c r="BCJ4" s="166"/>
      <c r="BCK4" s="166"/>
      <c r="BCL4" s="166"/>
      <c r="BCM4" s="166"/>
      <c r="BCN4" s="166"/>
      <c r="BCO4" s="166"/>
      <c r="BCP4" s="166"/>
      <c r="BCQ4" s="166"/>
      <c r="BCR4" s="166"/>
      <c r="BCS4" s="166"/>
      <c r="BCT4" s="166"/>
      <c r="BCU4" s="166"/>
      <c r="BCV4" s="166"/>
      <c r="BCW4" s="166"/>
      <c r="BCX4" s="166"/>
      <c r="BCY4" s="166"/>
      <c r="BCZ4" s="166"/>
      <c r="BDA4" s="166"/>
      <c r="BDB4" s="166"/>
      <c r="BDC4" s="166"/>
      <c r="BDD4" s="166"/>
      <c r="BDE4" s="166"/>
      <c r="BDF4" s="166"/>
      <c r="BDG4" s="166"/>
      <c r="BDH4" s="166"/>
      <c r="BDI4" s="166"/>
      <c r="BDJ4" s="166"/>
      <c r="BDK4" s="166"/>
      <c r="BDL4" s="166"/>
      <c r="BDM4" s="166"/>
      <c r="BDN4" s="166"/>
      <c r="BDO4" s="166"/>
      <c r="BDP4" s="166"/>
      <c r="BDQ4" s="166"/>
      <c r="BDR4" s="166"/>
      <c r="BDS4" s="166"/>
      <c r="BDT4" s="166"/>
      <c r="BDU4" s="166"/>
      <c r="BDV4" s="166"/>
      <c r="BDW4" s="166"/>
      <c r="BDX4" s="166"/>
      <c r="BDY4" s="166"/>
      <c r="BDZ4" s="166"/>
      <c r="BEA4" s="166"/>
      <c r="BEB4" s="166"/>
      <c r="BEC4" s="166"/>
      <c r="BED4" s="166"/>
      <c r="BEE4" s="166"/>
      <c r="BEF4" s="166"/>
      <c r="BEG4" s="166"/>
      <c r="BEH4" s="166"/>
      <c r="BEI4" s="166"/>
      <c r="BEJ4" s="166"/>
      <c r="BEK4" s="166"/>
      <c r="BEL4" s="166"/>
      <c r="BEM4" s="166"/>
      <c r="BEN4" s="166"/>
      <c r="BEO4" s="166"/>
      <c r="BEP4" s="166"/>
      <c r="BEQ4" s="166"/>
      <c r="BER4" s="166"/>
      <c r="BES4" s="166"/>
      <c r="BET4" s="166"/>
      <c r="BEU4" s="166"/>
      <c r="BEV4" s="166"/>
      <c r="BEW4" s="166"/>
      <c r="BEX4" s="166"/>
      <c r="BEY4" s="166"/>
      <c r="BEZ4" s="166"/>
      <c r="BFA4" s="166"/>
      <c r="BFB4" s="166"/>
      <c r="BFC4" s="166"/>
      <c r="BFD4" s="166"/>
      <c r="BFE4" s="166"/>
      <c r="BFF4" s="166"/>
      <c r="BFG4" s="166"/>
      <c r="BFH4" s="166"/>
      <c r="BFI4" s="166"/>
      <c r="BFJ4" s="166"/>
      <c r="BFK4" s="166"/>
      <c r="BFL4" s="166"/>
      <c r="BFM4" s="166"/>
      <c r="BFN4" s="166"/>
      <c r="BFO4" s="166"/>
      <c r="BFP4" s="166"/>
      <c r="BFQ4" s="166"/>
      <c r="BFR4" s="166"/>
      <c r="BFS4" s="166"/>
      <c r="BFT4" s="166"/>
      <c r="BFU4" s="166"/>
      <c r="BFV4" s="166"/>
      <c r="BFW4" s="166"/>
      <c r="BFX4" s="166"/>
      <c r="BFY4" s="166"/>
      <c r="BFZ4" s="166"/>
      <c r="BGA4" s="166"/>
      <c r="BGB4" s="166"/>
      <c r="BGC4" s="166"/>
      <c r="BGD4" s="166"/>
      <c r="BGE4" s="166"/>
      <c r="BGF4" s="166"/>
      <c r="BGG4" s="166"/>
      <c r="BGH4" s="166"/>
      <c r="BGI4" s="166"/>
      <c r="BGJ4" s="166"/>
      <c r="BGK4" s="166"/>
      <c r="BGL4" s="166"/>
      <c r="BGM4" s="166"/>
      <c r="BGN4" s="166"/>
      <c r="BGO4" s="166"/>
      <c r="BGP4" s="166"/>
      <c r="BGQ4" s="166"/>
      <c r="BGR4" s="166"/>
      <c r="BGS4" s="166"/>
      <c r="BGT4" s="166"/>
      <c r="BGU4" s="166"/>
      <c r="BGV4" s="166"/>
      <c r="BGW4" s="166"/>
      <c r="BGX4" s="166"/>
      <c r="BGY4" s="166"/>
      <c r="BGZ4" s="166"/>
      <c r="BHA4" s="166"/>
      <c r="BHB4" s="166"/>
      <c r="BHC4" s="166"/>
      <c r="BHD4" s="166"/>
      <c r="BHE4" s="166"/>
      <c r="BHF4" s="166"/>
      <c r="BHG4" s="166"/>
      <c r="BHH4" s="166"/>
      <c r="BHI4" s="166"/>
      <c r="BHJ4" s="166"/>
      <c r="BHK4" s="166"/>
      <c r="BHL4" s="166"/>
      <c r="BHM4" s="166"/>
      <c r="BHN4" s="166"/>
      <c r="BHO4" s="166"/>
      <c r="BHP4" s="166"/>
      <c r="BHQ4" s="166"/>
      <c r="BHR4" s="166"/>
      <c r="BHS4" s="166"/>
      <c r="BHT4" s="166"/>
      <c r="BHU4" s="166"/>
      <c r="BHV4" s="166"/>
      <c r="BHW4" s="166"/>
      <c r="BHX4" s="166"/>
      <c r="BHY4" s="166"/>
      <c r="BHZ4" s="166"/>
      <c r="BIA4" s="166"/>
      <c r="BIB4" s="166"/>
      <c r="BIC4" s="166"/>
      <c r="BID4" s="166"/>
      <c r="BIE4" s="166"/>
      <c r="BIF4" s="166"/>
      <c r="BIG4" s="166"/>
      <c r="BIH4" s="166"/>
      <c r="BII4" s="166"/>
      <c r="BIJ4" s="166"/>
      <c r="BIK4" s="166"/>
      <c r="BIL4" s="166"/>
      <c r="BIM4" s="166"/>
      <c r="BIN4" s="166"/>
      <c r="BIO4" s="166"/>
      <c r="BIP4" s="166"/>
      <c r="BIQ4" s="166"/>
      <c r="BIR4" s="166"/>
      <c r="BIS4" s="166"/>
      <c r="BIT4" s="166"/>
      <c r="BIU4" s="166"/>
      <c r="BIV4" s="166"/>
      <c r="BIW4" s="166"/>
      <c r="BIX4" s="166"/>
      <c r="BIY4" s="166"/>
      <c r="BIZ4" s="166"/>
      <c r="BJA4" s="166"/>
      <c r="BJB4" s="166"/>
      <c r="BJC4" s="166"/>
      <c r="BJD4" s="166"/>
      <c r="BJE4" s="166"/>
      <c r="BJF4" s="166"/>
    </row>
    <row r="5" spans="1:1618" s="167" customFormat="1" ht="68">
      <c r="A5" s="1623"/>
      <c r="B5" s="1623"/>
      <c r="C5" s="1623"/>
      <c r="D5" s="1623"/>
      <c r="E5" s="1623"/>
      <c r="F5" s="1623"/>
      <c r="G5" s="1626"/>
      <c r="H5" s="1623"/>
      <c r="I5" s="1624"/>
      <c r="J5" s="1624"/>
      <c r="K5" s="38" t="s">
        <v>142</v>
      </c>
      <c r="L5" s="38" t="s">
        <v>143</v>
      </c>
      <c r="M5" s="38" t="s">
        <v>373</v>
      </c>
      <c r="N5" s="38" t="s">
        <v>142</v>
      </c>
      <c r="O5" s="38" t="s">
        <v>143</v>
      </c>
      <c r="P5" s="38" t="s">
        <v>142</v>
      </c>
      <c r="Q5" s="38" t="s">
        <v>143</v>
      </c>
      <c r="R5" s="38" t="s">
        <v>374</v>
      </c>
      <c r="S5" s="38" t="s">
        <v>142</v>
      </c>
      <c r="T5" s="38" t="s">
        <v>143</v>
      </c>
      <c r="U5" s="38" t="s">
        <v>142</v>
      </c>
      <c r="V5" s="38" t="s">
        <v>143</v>
      </c>
      <c r="W5" s="38" t="s">
        <v>374</v>
      </c>
      <c r="X5" s="203" t="s">
        <v>142</v>
      </c>
      <c r="Y5" s="203" t="s">
        <v>143</v>
      </c>
      <c r="Z5" s="166"/>
      <c r="AA5" s="166"/>
      <c r="AB5" s="166"/>
      <c r="AC5" s="166"/>
      <c r="AD5" s="166"/>
      <c r="AE5" s="166"/>
      <c r="AF5" s="166"/>
      <c r="AG5" s="166"/>
      <c r="AH5" s="166"/>
      <c r="AI5" s="166"/>
      <c r="AJ5" s="166"/>
      <c r="AK5" s="166"/>
      <c r="AL5" s="166"/>
      <c r="AM5" s="166"/>
      <c r="AN5" s="166"/>
      <c r="AO5" s="166"/>
      <c r="AP5" s="166"/>
      <c r="AQ5" s="166"/>
      <c r="AR5" s="166"/>
      <c r="AS5" s="166"/>
      <c r="AT5" s="166"/>
      <c r="AU5" s="166"/>
      <c r="AV5" s="166"/>
      <c r="AW5" s="166"/>
      <c r="AX5" s="166"/>
      <c r="AY5" s="166"/>
      <c r="AZ5" s="166"/>
      <c r="BA5" s="166"/>
      <c r="BB5" s="166"/>
      <c r="BC5" s="166"/>
      <c r="BD5" s="166"/>
      <c r="BE5" s="166"/>
      <c r="BF5" s="166"/>
      <c r="BG5" s="166"/>
      <c r="BH5" s="166"/>
      <c r="BI5" s="166"/>
      <c r="BJ5" s="166"/>
      <c r="BK5" s="166"/>
      <c r="BL5" s="166"/>
      <c r="BM5" s="166"/>
      <c r="BN5" s="166"/>
      <c r="BO5" s="166"/>
      <c r="BP5" s="166"/>
      <c r="BQ5" s="166"/>
      <c r="BR5" s="166"/>
      <c r="BS5" s="166"/>
      <c r="BT5" s="166"/>
      <c r="BU5" s="166"/>
      <c r="BV5" s="166"/>
      <c r="BW5" s="166"/>
      <c r="BX5" s="166"/>
      <c r="BY5" s="166"/>
      <c r="BZ5" s="166"/>
      <c r="CA5" s="166"/>
      <c r="CB5" s="166"/>
      <c r="CC5" s="166"/>
      <c r="CD5" s="166"/>
      <c r="CE5" s="166"/>
      <c r="CF5" s="166"/>
      <c r="CG5" s="166"/>
      <c r="CH5" s="166"/>
      <c r="CI5" s="166"/>
      <c r="CJ5" s="166"/>
      <c r="CK5" s="166"/>
      <c r="CL5" s="166"/>
      <c r="CM5" s="166"/>
      <c r="CN5" s="166"/>
      <c r="CO5" s="166"/>
      <c r="CP5" s="166"/>
      <c r="CQ5" s="166"/>
      <c r="CR5" s="166"/>
      <c r="CS5" s="166"/>
      <c r="CT5" s="166"/>
      <c r="CU5" s="166"/>
      <c r="CV5" s="166"/>
      <c r="CW5" s="166"/>
      <c r="CX5" s="166"/>
      <c r="CY5" s="166"/>
      <c r="CZ5" s="166"/>
      <c r="DA5" s="166"/>
      <c r="DB5" s="166"/>
      <c r="DC5" s="166"/>
      <c r="DD5" s="166"/>
      <c r="DE5" s="166"/>
      <c r="DF5" s="166"/>
      <c r="DG5" s="166"/>
      <c r="DH5" s="166"/>
      <c r="DI5" s="166"/>
      <c r="DJ5" s="166"/>
      <c r="DK5" s="166"/>
      <c r="DL5" s="166"/>
      <c r="DM5" s="166"/>
      <c r="DN5" s="166"/>
      <c r="DO5" s="166"/>
      <c r="DP5" s="166"/>
      <c r="DQ5" s="166"/>
      <c r="DR5" s="166"/>
      <c r="DS5" s="166"/>
      <c r="DT5" s="166"/>
      <c r="DU5" s="166"/>
      <c r="DV5" s="166"/>
      <c r="DW5" s="166"/>
      <c r="DX5" s="166"/>
      <c r="DY5" s="166"/>
      <c r="DZ5" s="166"/>
      <c r="EA5" s="166"/>
      <c r="EB5" s="166"/>
      <c r="EC5" s="166"/>
      <c r="ED5" s="166"/>
      <c r="EE5" s="166"/>
      <c r="EF5" s="166"/>
      <c r="EG5" s="166"/>
      <c r="EH5" s="166"/>
      <c r="EI5" s="166"/>
      <c r="EJ5" s="166"/>
      <c r="EK5" s="166"/>
      <c r="EL5" s="166"/>
      <c r="EM5" s="166"/>
      <c r="EN5" s="166"/>
      <c r="EO5" s="166"/>
      <c r="EP5" s="166"/>
      <c r="EQ5" s="166"/>
      <c r="ER5" s="166"/>
      <c r="ES5" s="166"/>
      <c r="ET5" s="166"/>
      <c r="EU5" s="166"/>
      <c r="EV5" s="166"/>
      <c r="EW5" s="166"/>
      <c r="EX5" s="166"/>
      <c r="EY5" s="166"/>
      <c r="EZ5" s="166"/>
      <c r="FA5" s="166"/>
      <c r="FB5" s="166"/>
      <c r="FC5" s="166"/>
      <c r="FD5" s="166"/>
      <c r="FE5" s="166"/>
      <c r="FF5" s="166"/>
      <c r="FG5" s="166"/>
      <c r="FH5" s="166"/>
      <c r="FI5" s="166"/>
      <c r="FJ5" s="166"/>
      <c r="FK5" s="166"/>
      <c r="FL5" s="166"/>
      <c r="FM5" s="166"/>
      <c r="FN5" s="166"/>
      <c r="FO5" s="166"/>
      <c r="FP5" s="166"/>
      <c r="FQ5" s="166"/>
      <c r="FR5" s="166"/>
      <c r="FS5" s="166"/>
      <c r="FT5" s="166"/>
      <c r="FU5" s="166"/>
      <c r="FV5" s="166"/>
      <c r="FW5" s="166"/>
      <c r="FX5" s="166"/>
      <c r="FY5" s="166"/>
      <c r="FZ5" s="166"/>
      <c r="GA5" s="166"/>
      <c r="GB5" s="166"/>
      <c r="GC5" s="166"/>
      <c r="GD5" s="166"/>
      <c r="GE5" s="166"/>
      <c r="GF5" s="166"/>
      <c r="GG5" s="166"/>
      <c r="GH5" s="166"/>
      <c r="GI5" s="166"/>
      <c r="GJ5" s="166"/>
      <c r="GK5" s="166"/>
      <c r="GL5" s="166"/>
      <c r="GM5" s="166"/>
      <c r="GN5" s="166"/>
      <c r="GO5" s="166"/>
      <c r="GP5" s="166"/>
      <c r="GQ5" s="166"/>
      <c r="GR5" s="166"/>
      <c r="GS5" s="166"/>
      <c r="GT5" s="166"/>
      <c r="GU5" s="166"/>
      <c r="GV5" s="166"/>
      <c r="GW5" s="166"/>
      <c r="GX5" s="166"/>
      <c r="GY5" s="166"/>
      <c r="GZ5" s="166"/>
      <c r="HA5" s="166"/>
      <c r="HB5" s="166"/>
      <c r="HC5" s="166"/>
      <c r="HD5" s="166"/>
      <c r="HE5" s="166"/>
      <c r="HF5" s="166"/>
      <c r="HG5" s="166"/>
      <c r="HH5" s="166"/>
      <c r="HI5" s="166"/>
      <c r="HJ5" s="166"/>
      <c r="HK5" s="166"/>
      <c r="HL5" s="166"/>
      <c r="HM5" s="166"/>
      <c r="HN5" s="166"/>
      <c r="HO5" s="166"/>
      <c r="HP5" s="166"/>
      <c r="HQ5" s="166"/>
      <c r="HR5" s="166"/>
      <c r="HS5" s="166"/>
      <c r="HT5" s="166"/>
      <c r="HU5" s="166"/>
      <c r="HV5" s="166"/>
      <c r="HW5" s="166"/>
      <c r="HX5" s="166"/>
      <c r="HY5" s="166"/>
      <c r="HZ5" s="166"/>
      <c r="IA5" s="166"/>
      <c r="IB5" s="166"/>
      <c r="IC5" s="166"/>
      <c r="ID5" s="166"/>
      <c r="IE5" s="166"/>
      <c r="IF5" s="166"/>
      <c r="IG5" s="166"/>
      <c r="IH5" s="166"/>
      <c r="II5" s="166"/>
      <c r="IJ5" s="166"/>
      <c r="IK5" s="166"/>
      <c r="IL5" s="166"/>
      <c r="IM5" s="166"/>
      <c r="IN5" s="166"/>
      <c r="IO5" s="166"/>
      <c r="IP5" s="166"/>
      <c r="IQ5" s="166"/>
      <c r="IR5" s="166"/>
      <c r="IS5" s="166"/>
      <c r="IT5" s="166"/>
      <c r="IU5" s="166"/>
      <c r="IV5" s="166"/>
      <c r="IW5" s="166"/>
      <c r="IX5" s="166"/>
      <c r="IY5" s="166"/>
      <c r="IZ5" s="166"/>
      <c r="JA5" s="166"/>
      <c r="JB5" s="166"/>
      <c r="JC5" s="166"/>
      <c r="JD5" s="166"/>
      <c r="JE5" s="166"/>
      <c r="JF5" s="166"/>
      <c r="JG5" s="166"/>
      <c r="JH5" s="166"/>
      <c r="JI5" s="166"/>
      <c r="JJ5" s="166"/>
      <c r="JK5" s="166"/>
      <c r="JL5" s="166"/>
      <c r="JM5" s="166"/>
      <c r="JN5" s="166"/>
      <c r="JO5" s="166"/>
      <c r="JP5" s="166"/>
      <c r="JQ5" s="166"/>
      <c r="JR5" s="166"/>
      <c r="JS5" s="166"/>
      <c r="JT5" s="166"/>
      <c r="JU5" s="166"/>
      <c r="JV5" s="166"/>
      <c r="JW5" s="166"/>
      <c r="JX5" s="166"/>
      <c r="JY5" s="166"/>
      <c r="JZ5" s="166"/>
      <c r="KA5" s="166"/>
      <c r="KB5" s="166"/>
      <c r="KC5" s="166"/>
      <c r="KD5" s="166"/>
      <c r="KE5" s="166"/>
      <c r="KF5" s="166"/>
      <c r="KG5" s="166"/>
      <c r="KH5" s="166"/>
      <c r="KI5" s="166"/>
      <c r="KJ5" s="166"/>
      <c r="KK5" s="166"/>
      <c r="KL5" s="166"/>
      <c r="KM5" s="166"/>
      <c r="KN5" s="166"/>
      <c r="KO5" s="166"/>
      <c r="KP5" s="166"/>
      <c r="KQ5" s="166"/>
      <c r="KR5" s="166"/>
      <c r="KS5" s="166"/>
      <c r="KT5" s="166"/>
      <c r="KU5" s="166"/>
      <c r="KV5" s="166"/>
      <c r="KW5" s="166"/>
      <c r="KX5" s="166"/>
      <c r="KY5" s="166"/>
      <c r="KZ5" s="166"/>
      <c r="LA5" s="166"/>
      <c r="LB5" s="166"/>
      <c r="LC5" s="166"/>
      <c r="LD5" s="166"/>
      <c r="LE5" s="166"/>
      <c r="LF5" s="166"/>
      <c r="LG5" s="166"/>
      <c r="LH5" s="166"/>
      <c r="LI5" s="166"/>
      <c r="LJ5" s="166"/>
      <c r="LK5" s="166"/>
      <c r="LL5" s="166"/>
      <c r="LM5" s="166"/>
      <c r="LN5" s="166"/>
      <c r="LO5" s="166"/>
      <c r="LP5" s="166"/>
      <c r="LQ5" s="166"/>
      <c r="LR5" s="166"/>
      <c r="LS5" s="166"/>
      <c r="LT5" s="166"/>
      <c r="LU5" s="166"/>
      <c r="LV5" s="166"/>
      <c r="LW5" s="166"/>
      <c r="LX5" s="166"/>
      <c r="LY5" s="166"/>
      <c r="LZ5" s="166"/>
      <c r="MA5" s="166"/>
      <c r="MB5" s="166"/>
      <c r="MC5" s="166"/>
      <c r="MD5" s="166"/>
      <c r="ME5" s="166"/>
      <c r="MF5" s="166"/>
      <c r="MG5" s="166"/>
      <c r="MH5" s="166"/>
      <c r="MI5" s="166"/>
      <c r="MJ5" s="166"/>
      <c r="MK5" s="166"/>
      <c r="ML5" s="166"/>
      <c r="MM5" s="166"/>
      <c r="MN5" s="166"/>
      <c r="MO5" s="166"/>
      <c r="MP5" s="166"/>
      <c r="MQ5" s="166"/>
      <c r="MR5" s="166"/>
      <c r="MS5" s="166"/>
      <c r="MT5" s="166"/>
      <c r="MU5" s="166"/>
      <c r="MV5" s="166"/>
      <c r="MW5" s="166"/>
      <c r="MX5" s="166"/>
      <c r="MY5" s="166"/>
      <c r="MZ5" s="166"/>
      <c r="NA5" s="166"/>
      <c r="NB5" s="166"/>
      <c r="NC5" s="166"/>
      <c r="ND5" s="166"/>
      <c r="NE5" s="166"/>
      <c r="NF5" s="166"/>
      <c r="NG5" s="166"/>
      <c r="NH5" s="166"/>
      <c r="NI5" s="166"/>
      <c r="NJ5" s="166"/>
      <c r="NK5" s="166"/>
      <c r="NL5" s="166"/>
      <c r="NM5" s="166"/>
      <c r="NN5" s="166"/>
      <c r="NO5" s="166"/>
      <c r="NP5" s="166"/>
      <c r="NQ5" s="166"/>
      <c r="NR5" s="166"/>
      <c r="NS5" s="166"/>
      <c r="NT5" s="166"/>
      <c r="NU5" s="166"/>
      <c r="NV5" s="166"/>
      <c r="NW5" s="166"/>
      <c r="NX5" s="166"/>
      <c r="NY5" s="166"/>
      <c r="NZ5" s="166"/>
      <c r="OA5" s="166"/>
      <c r="OB5" s="166"/>
      <c r="OC5" s="166"/>
      <c r="OD5" s="166"/>
      <c r="OE5" s="166"/>
      <c r="OF5" s="166"/>
      <c r="OG5" s="166"/>
      <c r="OH5" s="166"/>
      <c r="OI5" s="166"/>
      <c r="OJ5" s="166"/>
      <c r="OK5" s="166"/>
      <c r="OL5" s="166"/>
      <c r="OM5" s="166"/>
      <c r="ON5" s="166"/>
      <c r="OO5" s="166"/>
      <c r="OP5" s="166"/>
      <c r="OQ5" s="166"/>
      <c r="OR5" s="166"/>
      <c r="OS5" s="166"/>
      <c r="OT5" s="166"/>
      <c r="OU5" s="166"/>
      <c r="OV5" s="166"/>
      <c r="OW5" s="166"/>
      <c r="OX5" s="166"/>
      <c r="OY5" s="166"/>
      <c r="OZ5" s="166"/>
      <c r="PA5" s="166"/>
      <c r="PB5" s="166"/>
      <c r="PC5" s="166"/>
      <c r="PD5" s="166"/>
      <c r="PE5" s="166"/>
      <c r="PF5" s="166"/>
      <c r="PG5" s="166"/>
      <c r="PH5" s="166"/>
      <c r="PI5" s="166"/>
      <c r="PJ5" s="166"/>
      <c r="PK5" s="166"/>
      <c r="PL5" s="166"/>
      <c r="PM5" s="166"/>
      <c r="PN5" s="166"/>
      <c r="PO5" s="166"/>
      <c r="PP5" s="166"/>
      <c r="PQ5" s="166"/>
      <c r="PR5" s="166"/>
      <c r="PS5" s="166"/>
      <c r="PT5" s="166"/>
      <c r="PU5" s="166"/>
      <c r="PV5" s="166"/>
      <c r="PW5" s="166"/>
      <c r="PX5" s="166"/>
      <c r="PY5" s="166"/>
      <c r="PZ5" s="166"/>
      <c r="QA5" s="166"/>
      <c r="QB5" s="166"/>
      <c r="QC5" s="166"/>
      <c r="QD5" s="166"/>
      <c r="QE5" s="166"/>
      <c r="QF5" s="166"/>
      <c r="QG5" s="166"/>
      <c r="QH5" s="166"/>
      <c r="QI5" s="166"/>
      <c r="QJ5" s="166"/>
      <c r="QK5" s="166"/>
      <c r="QL5" s="166"/>
      <c r="QM5" s="166"/>
      <c r="QN5" s="166"/>
      <c r="QO5" s="166"/>
      <c r="QP5" s="166"/>
      <c r="QQ5" s="166"/>
      <c r="QR5" s="166"/>
      <c r="QS5" s="166"/>
      <c r="QT5" s="166"/>
      <c r="QU5" s="166"/>
      <c r="QV5" s="166"/>
      <c r="QW5" s="166"/>
      <c r="QX5" s="166"/>
      <c r="QY5" s="166"/>
      <c r="QZ5" s="166"/>
      <c r="RA5" s="166"/>
      <c r="RB5" s="166"/>
      <c r="RC5" s="166"/>
      <c r="RD5" s="166"/>
      <c r="RE5" s="166"/>
      <c r="RF5" s="166"/>
      <c r="RG5" s="166"/>
      <c r="RH5" s="166"/>
      <c r="RI5" s="166"/>
      <c r="RJ5" s="166"/>
      <c r="RK5" s="166"/>
      <c r="RL5" s="166"/>
      <c r="RM5" s="166"/>
      <c r="RN5" s="166"/>
      <c r="RO5" s="166"/>
      <c r="RP5" s="166"/>
      <c r="RQ5" s="166"/>
      <c r="RR5" s="166"/>
      <c r="RS5" s="166"/>
      <c r="RT5" s="166"/>
      <c r="RU5" s="166"/>
      <c r="RV5" s="166"/>
      <c r="RW5" s="166"/>
      <c r="RX5" s="166"/>
      <c r="RY5" s="166"/>
      <c r="RZ5" s="166"/>
      <c r="SA5" s="166"/>
      <c r="SB5" s="166"/>
      <c r="SC5" s="166"/>
      <c r="SD5" s="166"/>
      <c r="SE5" s="166"/>
      <c r="SF5" s="166"/>
      <c r="SG5" s="166"/>
      <c r="SH5" s="166"/>
      <c r="SI5" s="166"/>
      <c r="SJ5" s="166"/>
      <c r="SK5" s="166"/>
      <c r="SL5" s="166"/>
      <c r="SM5" s="166"/>
      <c r="SN5" s="166"/>
      <c r="SO5" s="166"/>
      <c r="SP5" s="166"/>
      <c r="SQ5" s="166"/>
      <c r="SR5" s="166"/>
      <c r="SS5" s="166"/>
      <c r="ST5" s="166"/>
      <c r="SU5" s="166"/>
      <c r="SV5" s="166"/>
      <c r="SW5" s="166"/>
      <c r="SX5" s="166"/>
      <c r="SY5" s="166"/>
      <c r="SZ5" s="166"/>
      <c r="TA5" s="166"/>
      <c r="TB5" s="166"/>
      <c r="TC5" s="166"/>
      <c r="TD5" s="166"/>
      <c r="TE5" s="166"/>
      <c r="TF5" s="166"/>
      <c r="TG5" s="166"/>
      <c r="TH5" s="166"/>
      <c r="TI5" s="166"/>
      <c r="TJ5" s="166"/>
      <c r="TK5" s="166"/>
      <c r="TL5" s="166"/>
      <c r="TM5" s="166"/>
      <c r="TN5" s="166"/>
      <c r="TO5" s="166"/>
      <c r="TP5" s="166"/>
      <c r="TQ5" s="166"/>
      <c r="TR5" s="166"/>
      <c r="TS5" s="166"/>
      <c r="TT5" s="166"/>
      <c r="TU5" s="166"/>
      <c r="TV5" s="166"/>
      <c r="TW5" s="166"/>
      <c r="TX5" s="166"/>
      <c r="TY5" s="166"/>
      <c r="TZ5" s="166"/>
      <c r="UA5" s="166"/>
      <c r="UB5" s="166"/>
      <c r="UC5" s="166"/>
      <c r="UD5" s="166"/>
      <c r="UE5" s="166"/>
      <c r="UF5" s="166"/>
      <c r="UG5" s="166"/>
      <c r="UH5" s="166"/>
      <c r="UI5" s="166"/>
      <c r="UJ5" s="166"/>
      <c r="UK5" s="166"/>
      <c r="UL5" s="166"/>
      <c r="UM5" s="166"/>
      <c r="UN5" s="166"/>
      <c r="UO5" s="166"/>
      <c r="UP5" s="166"/>
      <c r="UQ5" s="166"/>
      <c r="UR5" s="166"/>
      <c r="US5" s="166"/>
      <c r="UT5" s="166"/>
      <c r="UU5" s="166"/>
      <c r="UV5" s="166"/>
      <c r="UW5" s="166"/>
      <c r="UX5" s="166"/>
      <c r="UY5" s="166"/>
      <c r="UZ5" s="166"/>
      <c r="VA5" s="166"/>
      <c r="VB5" s="166"/>
      <c r="VC5" s="166"/>
      <c r="VD5" s="166"/>
      <c r="VE5" s="166"/>
      <c r="VF5" s="166"/>
      <c r="VG5" s="166"/>
      <c r="VH5" s="166"/>
      <c r="VI5" s="166"/>
      <c r="VJ5" s="166"/>
      <c r="VK5" s="166"/>
      <c r="VL5" s="166"/>
      <c r="VM5" s="166"/>
      <c r="VN5" s="166"/>
      <c r="VO5" s="166"/>
      <c r="VP5" s="166"/>
      <c r="VQ5" s="166"/>
      <c r="VR5" s="166"/>
      <c r="VS5" s="166"/>
      <c r="VT5" s="166"/>
      <c r="VU5" s="166"/>
      <c r="VV5" s="166"/>
      <c r="VW5" s="166"/>
      <c r="VX5" s="166"/>
      <c r="VY5" s="166"/>
      <c r="VZ5" s="166"/>
      <c r="WA5" s="166"/>
      <c r="WB5" s="166"/>
      <c r="WC5" s="166"/>
      <c r="WD5" s="166"/>
      <c r="WE5" s="166"/>
      <c r="WF5" s="166"/>
      <c r="WG5" s="166"/>
      <c r="WH5" s="166"/>
      <c r="WI5" s="166"/>
      <c r="WJ5" s="166"/>
      <c r="WK5" s="166"/>
      <c r="WL5" s="166"/>
      <c r="WM5" s="166"/>
      <c r="WN5" s="166"/>
      <c r="WO5" s="166"/>
      <c r="WP5" s="166"/>
      <c r="WQ5" s="166"/>
      <c r="WR5" s="166"/>
      <c r="WS5" s="166"/>
      <c r="WT5" s="166"/>
      <c r="WU5" s="166"/>
      <c r="WV5" s="166"/>
      <c r="WW5" s="166"/>
      <c r="WX5" s="166"/>
      <c r="WY5" s="166"/>
      <c r="WZ5" s="166"/>
      <c r="XA5" s="166"/>
      <c r="XB5" s="166"/>
      <c r="XC5" s="166"/>
      <c r="XD5" s="166"/>
      <c r="XE5" s="166"/>
      <c r="XF5" s="166"/>
      <c r="XG5" s="166"/>
      <c r="XH5" s="166"/>
      <c r="XI5" s="166"/>
      <c r="XJ5" s="166"/>
      <c r="XK5" s="166"/>
      <c r="XL5" s="166"/>
      <c r="XM5" s="166"/>
      <c r="XN5" s="166"/>
      <c r="XO5" s="166"/>
      <c r="XP5" s="166"/>
      <c r="XQ5" s="166"/>
      <c r="XR5" s="166"/>
      <c r="XS5" s="166"/>
      <c r="XT5" s="166"/>
      <c r="XU5" s="166"/>
      <c r="XV5" s="166"/>
      <c r="XW5" s="166"/>
      <c r="XX5" s="166"/>
      <c r="XY5" s="166"/>
      <c r="XZ5" s="166"/>
      <c r="YA5" s="166"/>
      <c r="YB5" s="166"/>
      <c r="YC5" s="166"/>
      <c r="YD5" s="166"/>
      <c r="YE5" s="166"/>
      <c r="YF5" s="166"/>
      <c r="YG5" s="166"/>
      <c r="YH5" s="166"/>
      <c r="YI5" s="166"/>
      <c r="YJ5" s="166"/>
      <c r="YK5" s="166"/>
      <c r="YL5" s="166"/>
      <c r="YM5" s="166"/>
      <c r="YN5" s="166"/>
      <c r="YO5" s="166"/>
      <c r="YP5" s="166"/>
      <c r="YQ5" s="166"/>
      <c r="YR5" s="166"/>
      <c r="YS5" s="166"/>
      <c r="YT5" s="166"/>
      <c r="YU5" s="166"/>
      <c r="YV5" s="166"/>
      <c r="YW5" s="166"/>
      <c r="YX5" s="166"/>
      <c r="YY5" s="166"/>
      <c r="YZ5" s="166"/>
      <c r="ZA5" s="166"/>
      <c r="ZB5" s="166"/>
      <c r="ZC5" s="166"/>
      <c r="ZD5" s="166"/>
      <c r="ZE5" s="166"/>
      <c r="ZF5" s="166"/>
      <c r="ZG5" s="166"/>
      <c r="ZH5" s="166"/>
      <c r="ZI5" s="166"/>
      <c r="ZJ5" s="166"/>
      <c r="ZK5" s="166"/>
      <c r="ZL5" s="166"/>
      <c r="ZM5" s="166"/>
      <c r="ZN5" s="166"/>
      <c r="ZO5" s="166"/>
      <c r="ZP5" s="166"/>
      <c r="ZQ5" s="166"/>
      <c r="ZR5" s="166"/>
      <c r="ZS5" s="166"/>
      <c r="ZT5" s="166"/>
      <c r="ZU5" s="166"/>
      <c r="ZV5" s="166"/>
      <c r="ZW5" s="166"/>
      <c r="ZX5" s="166"/>
      <c r="ZY5" s="166"/>
      <c r="ZZ5" s="166"/>
      <c r="AAA5" s="166"/>
      <c r="AAB5" s="166"/>
      <c r="AAC5" s="166"/>
      <c r="AAD5" s="166"/>
      <c r="AAE5" s="166"/>
      <c r="AAF5" s="166"/>
      <c r="AAG5" s="166"/>
      <c r="AAH5" s="166"/>
      <c r="AAI5" s="166"/>
      <c r="AAJ5" s="166"/>
      <c r="AAK5" s="166"/>
      <c r="AAL5" s="166"/>
      <c r="AAM5" s="166"/>
      <c r="AAN5" s="166"/>
      <c r="AAO5" s="166"/>
      <c r="AAP5" s="166"/>
      <c r="AAQ5" s="166"/>
      <c r="AAR5" s="166"/>
      <c r="AAS5" s="166"/>
      <c r="AAT5" s="166"/>
      <c r="AAU5" s="166"/>
      <c r="AAV5" s="166"/>
      <c r="AAW5" s="166"/>
      <c r="AAX5" s="166"/>
      <c r="AAY5" s="166"/>
      <c r="AAZ5" s="166"/>
      <c r="ABA5" s="166"/>
      <c r="ABB5" s="166"/>
      <c r="ABC5" s="166"/>
      <c r="ABD5" s="166"/>
      <c r="ABE5" s="166"/>
      <c r="ABF5" s="166"/>
      <c r="ABG5" s="166"/>
      <c r="ABH5" s="166"/>
      <c r="ABI5" s="166"/>
      <c r="ABJ5" s="166"/>
      <c r="ABK5" s="166"/>
      <c r="ABL5" s="166"/>
      <c r="ABM5" s="166"/>
      <c r="ABN5" s="166"/>
      <c r="ABO5" s="166"/>
      <c r="ABP5" s="166"/>
      <c r="ABQ5" s="166"/>
      <c r="ABR5" s="166"/>
      <c r="ABS5" s="166"/>
      <c r="ABT5" s="166"/>
      <c r="ABU5" s="166"/>
      <c r="ABV5" s="166"/>
      <c r="ABW5" s="166"/>
      <c r="ABX5" s="166"/>
      <c r="ABY5" s="166"/>
      <c r="ABZ5" s="166"/>
      <c r="ACA5" s="166"/>
      <c r="ACB5" s="166"/>
      <c r="ACC5" s="166"/>
      <c r="ACD5" s="166"/>
      <c r="ACE5" s="166"/>
      <c r="ACF5" s="166"/>
      <c r="ACG5" s="166"/>
      <c r="ACH5" s="166"/>
      <c r="ACI5" s="166"/>
      <c r="ACJ5" s="166"/>
      <c r="ACK5" s="166"/>
      <c r="ACL5" s="166"/>
      <c r="ACM5" s="166"/>
      <c r="ACN5" s="166"/>
      <c r="ACO5" s="166"/>
      <c r="ACP5" s="166"/>
      <c r="ACQ5" s="166"/>
      <c r="ACR5" s="166"/>
      <c r="ACS5" s="166"/>
      <c r="ACT5" s="166"/>
      <c r="ACU5" s="166"/>
      <c r="ACV5" s="166"/>
      <c r="ACW5" s="166"/>
      <c r="ACX5" s="166"/>
      <c r="ACY5" s="166"/>
      <c r="ACZ5" s="166"/>
      <c r="ADA5" s="166"/>
      <c r="ADB5" s="166"/>
      <c r="ADC5" s="166"/>
      <c r="ADD5" s="166"/>
      <c r="ADE5" s="166"/>
      <c r="ADF5" s="166"/>
      <c r="ADG5" s="166"/>
      <c r="ADH5" s="166"/>
      <c r="ADI5" s="166"/>
      <c r="ADJ5" s="166"/>
      <c r="ADK5" s="166"/>
      <c r="ADL5" s="166"/>
      <c r="ADM5" s="166"/>
      <c r="ADN5" s="166"/>
      <c r="ADO5" s="166"/>
      <c r="ADP5" s="166"/>
      <c r="ADQ5" s="166"/>
      <c r="ADR5" s="166"/>
      <c r="ADS5" s="166"/>
      <c r="ADT5" s="166"/>
      <c r="ADU5" s="166"/>
      <c r="ADV5" s="166"/>
      <c r="ADW5" s="166"/>
      <c r="ADX5" s="166"/>
      <c r="ADY5" s="166"/>
      <c r="ADZ5" s="166"/>
      <c r="AEA5" s="166"/>
      <c r="AEB5" s="166"/>
      <c r="AEC5" s="166"/>
      <c r="AED5" s="166"/>
      <c r="AEE5" s="166"/>
      <c r="AEF5" s="166"/>
      <c r="AEG5" s="166"/>
      <c r="AEH5" s="166"/>
      <c r="AEI5" s="166"/>
      <c r="AEJ5" s="166"/>
      <c r="AEK5" s="166"/>
      <c r="AEL5" s="166"/>
      <c r="AEM5" s="166"/>
      <c r="AEN5" s="166"/>
      <c r="AEO5" s="166"/>
      <c r="AEP5" s="166"/>
      <c r="AEQ5" s="166"/>
      <c r="AER5" s="166"/>
      <c r="AES5" s="166"/>
      <c r="AET5" s="166"/>
      <c r="AEU5" s="166"/>
      <c r="AEV5" s="166"/>
      <c r="AEW5" s="166"/>
      <c r="AEX5" s="166"/>
      <c r="AEY5" s="166"/>
      <c r="AEZ5" s="166"/>
      <c r="AFA5" s="166"/>
      <c r="AFB5" s="166"/>
      <c r="AFC5" s="166"/>
      <c r="AFD5" s="166"/>
      <c r="AFE5" s="166"/>
      <c r="AFF5" s="166"/>
      <c r="AFG5" s="166"/>
      <c r="AFH5" s="166"/>
      <c r="AFI5" s="166"/>
      <c r="AFJ5" s="166"/>
      <c r="AFK5" s="166"/>
      <c r="AFL5" s="166"/>
      <c r="AFM5" s="166"/>
      <c r="AFN5" s="166"/>
      <c r="AFO5" s="166"/>
      <c r="AFP5" s="166"/>
      <c r="AFQ5" s="166"/>
      <c r="AFR5" s="166"/>
      <c r="AFS5" s="166"/>
      <c r="AFT5" s="166"/>
      <c r="AFU5" s="166"/>
      <c r="AFV5" s="166"/>
      <c r="AFW5" s="166"/>
      <c r="AFX5" s="166"/>
      <c r="AFY5" s="166"/>
      <c r="AFZ5" s="166"/>
      <c r="AGA5" s="166"/>
      <c r="AGB5" s="166"/>
      <c r="AGC5" s="166"/>
      <c r="AGD5" s="166"/>
      <c r="AGE5" s="166"/>
      <c r="AGF5" s="166"/>
      <c r="AGG5" s="166"/>
      <c r="AGH5" s="166"/>
      <c r="AGI5" s="166"/>
      <c r="AGJ5" s="166"/>
      <c r="AGK5" s="166"/>
      <c r="AGL5" s="166"/>
      <c r="AGM5" s="166"/>
      <c r="AGN5" s="166"/>
      <c r="AGO5" s="166"/>
      <c r="AGP5" s="166"/>
      <c r="AGQ5" s="166"/>
      <c r="AGR5" s="166"/>
      <c r="AGS5" s="166"/>
      <c r="AGT5" s="166"/>
      <c r="AGU5" s="166"/>
      <c r="AGV5" s="166"/>
      <c r="AGW5" s="166"/>
      <c r="AGX5" s="166"/>
      <c r="AGY5" s="166"/>
      <c r="AGZ5" s="166"/>
      <c r="AHA5" s="166"/>
      <c r="AHB5" s="166"/>
      <c r="AHC5" s="166"/>
      <c r="AHD5" s="166"/>
      <c r="AHE5" s="166"/>
      <c r="AHF5" s="166"/>
      <c r="AHG5" s="166"/>
      <c r="AHH5" s="166"/>
      <c r="AHI5" s="166"/>
      <c r="AHJ5" s="166"/>
      <c r="AHK5" s="166"/>
      <c r="AHL5" s="166"/>
      <c r="AHM5" s="166"/>
      <c r="AHN5" s="166"/>
      <c r="AHO5" s="166"/>
      <c r="AHP5" s="166"/>
      <c r="AHQ5" s="166"/>
      <c r="AHR5" s="166"/>
      <c r="AHS5" s="166"/>
      <c r="AHT5" s="166"/>
      <c r="AHU5" s="166"/>
      <c r="AHV5" s="166"/>
      <c r="AHW5" s="166"/>
      <c r="AHX5" s="166"/>
      <c r="AHY5" s="166"/>
      <c r="AHZ5" s="166"/>
      <c r="AIA5" s="166"/>
      <c r="AIB5" s="166"/>
      <c r="AIC5" s="166"/>
      <c r="AID5" s="166"/>
      <c r="AIE5" s="166"/>
      <c r="AIF5" s="166"/>
      <c r="AIG5" s="166"/>
      <c r="AIH5" s="166"/>
      <c r="AII5" s="166"/>
      <c r="AIJ5" s="166"/>
      <c r="AIK5" s="166"/>
      <c r="AIL5" s="166"/>
      <c r="AIM5" s="166"/>
      <c r="AIN5" s="166"/>
      <c r="AIO5" s="166"/>
      <c r="AIP5" s="166"/>
      <c r="AIQ5" s="166"/>
      <c r="AIR5" s="166"/>
      <c r="AIS5" s="166"/>
      <c r="AIT5" s="166"/>
      <c r="AIU5" s="166"/>
      <c r="AIV5" s="166"/>
      <c r="AIW5" s="166"/>
      <c r="AIX5" s="166"/>
      <c r="AIY5" s="166"/>
      <c r="AIZ5" s="166"/>
      <c r="AJA5" s="166"/>
      <c r="AJB5" s="166"/>
      <c r="AJC5" s="166"/>
      <c r="AJD5" s="166"/>
      <c r="AJE5" s="166"/>
      <c r="AJF5" s="166"/>
      <c r="AJG5" s="166"/>
      <c r="AJH5" s="166"/>
      <c r="AJI5" s="166"/>
      <c r="AJJ5" s="166"/>
      <c r="AJK5" s="166"/>
      <c r="AJL5" s="166"/>
      <c r="AJM5" s="166"/>
      <c r="AJN5" s="166"/>
      <c r="AJO5" s="166"/>
      <c r="AJP5" s="166"/>
      <c r="AJQ5" s="166"/>
      <c r="AJR5" s="166"/>
      <c r="AJS5" s="166"/>
      <c r="AJT5" s="166"/>
      <c r="AJU5" s="166"/>
      <c r="AJV5" s="166"/>
      <c r="AJW5" s="166"/>
      <c r="AJX5" s="166"/>
      <c r="AJY5" s="166"/>
      <c r="AJZ5" s="166"/>
      <c r="AKA5" s="166"/>
      <c r="AKB5" s="166"/>
      <c r="AKC5" s="166"/>
      <c r="AKD5" s="166"/>
      <c r="AKE5" s="166"/>
      <c r="AKF5" s="166"/>
      <c r="AKG5" s="166"/>
      <c r="AKH5" s="166"/>
      <c r="AKI5" s="166"/>
      <c r="AKJ5" s="166"/>
      <c r="AKK5" s="166"/>
      <c r="AKL5" s="166"/>
      <c r="AKM5" s="166"/>
      <c r="AKN5" s="166"/>
      <c r="AKO5" s="166"/>
      <c r="AKP5" s="166"/>
      <c r="AKQ5" s="166"/>
      <c r="AKR5" s="166"/>
      <c r="AKS5" s="166"/>
      <c r="AKT5" s="166"/>
      <c r="AKU5" s="166"/>
      <c r="AKV5" s="166"/>
      <c r="AKW5" s="166"/>
      <c r="AKX5" s="166"/>
      <c r="AKY5" s="166"/>
      <c r="AKZ5" s="166"/>
      <c r="ALA5" s="166"/>
      <c r="ALB5" s="166"/>
      <c r="ALC5" s="166"/>
      <c r="ALD5" s="166"/>
      <c r="ALE5" s="166"/>
      <c r="ALF5" s="166"/>
      <c r="ALG5" s="166"/>
      <c r="ALH5" s="166"/>
      <c r="ALI5" s="166"/>
      <c r="ALJ5" s="166"/>
      <c r="ALK5" s="166"/>
      <c r="ALL5" s="166"/>
      <c r="ALM5" s="166"/>
      <c r="ALN5" s="166"/>
      <c r="ALO5" s="166"/>
      <c r="ALP5" s="166"/>
      <c r="ALQ5" s="166"/>
      <c r="ALR5" s="166"/>
      <c r="ALS5" s="166"/>
      <c r="ALT5" s="166"/>
      <c r="ALU5" s="166"/>
      <c r="ALV5" s="166"/>
      <c r="ALW5" s="166"/>
      <c r="ALX5" s="166"/>
      <c r="ALY5" s="166"/>
      <c r="ALZ5" s="166"/>
      <c r="AMA5" s="166"/>
      <c r="AMB5" s="166"/>
      <c r="AMC5" s="166"/>
      <c r="AMD5" s="166"/>
      <c r="AME5" s="166"/>
      <c r="AMF5" s="166"/>
      <c r="AMG5" s="166"/>
      <c r="AMH5" s="166"/>
      <c r="AMI5" s="166"/>
      <c r="AMJ5" s="166"/>
      <c r="AMK5" s="166"/>
      <c r="AML5" s="166"/>
      <c r="AMM5" s="166"/>
      <c r="AMN5" s="166"/>
      <c r="AMO5" s="166"/>
      <c r="AMP5" s="166"/>
      <c r="AMQ5" s="166"/>
      <c r="AMR5" s="166"/>
      <c r="AMS5" s="166"/>
      <c r="AMT5" s="166"/>
      <c r="AMU5" s="166"/>
      <c r="AMV5" s="166"/>
      <c r="AMW5" s="166"/>
      <c r="AMX5" s="166"/>
      <c r="AMY5" s="166"/>
      <c r="AMZ5" s="166"/>
      <c r="ANA5" s="166"/>
      <c r="ANB5" s="166"/>
      <c r="ANC5" s="166"/>
      <c r="AND5" s="166"/>
      <c r="ANE5" s="166"/>
      <c r="ANF5" s="166"/>
      <c r="ANG5" s="166"/>
      <c r="ANH5" s="166"/>
      <c r="ANI5" s="166"/>
      <c r="ANJ5" s="166"/>
      <c r="ANK5" s="166"/>
      <c r="ANL5" s="166"/>
      <c r="ANM5" s="166"/>
      <c r="ANN5" s="166"/>
      <c r="ANO5" s="166"/>
      <c r="ANP5" s="166"/>
      <c r="ANQ5" s="166"/>
      <c r="ANR5" s="166"/>
      <c r="ANS5" s="166"/>
      <c r="ANT5" s="166"/>
      <c r="ANU5" s="166"/>
      <c r="ANV5" s="166"/>
      <c r="ANW5" s="166"/>
      <c r="ANX5" s="166"/>
      <c r="ANY5" s="166"/>
      <c r="ANZ5" s="166"/>
      <c r="AOA5" s="166"/>
      <c r="AOB5" s="166"/>
      <c r="AOC5" s="166"/>
      <c r="AOD5" s="166"/>
      <c r="AOE5" s="166"/>
      <c r="AOF5" s="166"/>
      <c r="AOG5" s="166"/>
      <c r="AOH5" s="166"/>
      <c r="AOI5" s="166"/>
      <c r="AOJ5" s="166"/>
      <c r="AOK5" s="166"/>
      <c r="AOL5" s="166"/>
      <c r="AOM5" s="166"/>
      <c r="AON5" s="166"/>
      <c r="AOO5" s="166"/>
      <c r="AOP5" s="166"/>
      <c r="AOQ5" s="166"/>
      <c r="AOR5" s="166"/>
      <c r="AOS5" s="166"/>
      <c r="AOT5" s="166"/>
      <c r="AOU5" s="166"/>
      <c r="AOV5" s="166"/>
      <c r="AOW5" s="166"/>
      <c r="AOX5" s="166"/>
      <c r="AOY5" s="166"/>
      <c r="AOZ5" s="166"/>
      <c r="APA5" s="166"/>
      <c r="APB5" s="166"/>
      <c r="APC5" s="166"/>
      <c r="APD5" s="166"/>
      <c r="APE5" s="166"/>
      <c r="APF5" s="166"/>
      <c r="APG5" s="166"/>
      <c r="APH5" s="166"/>
      <c r="API5" s="166"/>
      <c r="APJ5" s="166"/>
      <c r="APK5" s="166"/>
      <c r="APL5" s="166"/>
      <c r="APM5" s="166"/>
      <c r="APN5" s="166"/>
      <c r="APO5" s="166"/>
      <c r="APP5" s="166"/>
      <c r="APQ5" s="166"/>
      <c r="APR5" s="166"/>
      <c r="APS5" s="166"/>
      <c r="APT5" s="166"/>
      <c r="APU5" s="166"/>
      <c r="APV5" s="166"/>
      <c r="APW5" s="166"/>
      <c r="APX5" s="166"/>
      <c r="APY5" s="166"/>
      <c r="APZ5" s="166"/>
      <c r="AQA5" s="166"/>
      <c r="AQB5" s="166"/>
      <c r="AQC5" s="166"/>
      <c r="AQD5" s="166"/>
      <c r="AQE5" s="166"/>
      <c r="AQF5" s="166"/>
      <c r="AQG5" s="166"/>
      <c r="AQH5" s="166"/>
      <c r="AQI5" s="166"/>
      <c r="AQJ5" s="166"/>
      <c r="AQK5" s="166"/>
      <c r="AQL5" s="166"/>
      <c r="AQM5" s="166"/>
      <c r="AQN5" s="166"/>
      <c r="AQO5" s="166"/>
      <c r="AQP5" s="166"/>
      <c r="AQQ5" s="166"/>
      <c r="AQR5" s="166"/>
      <c r="AQS5" s="166"/>
      <c r="AQT5" s="166"/>
      <c r="AQU5" s="166"/>
      <c r="AQV5" s="166"/>
      <c r="AQW5" s="166"/>
      <c r="AQX5" s="166"/>
      <c r="AQY5" s="166"/>
      <c r="AQZ5" s="166"/>
      <c r="ARA5" s="166"/>
      <c r="ARB5" s="166"/>
      <c r="ARC5" s="166"/>
      <c r="ARD5" s="166"/>
      <c r="ARE5" s="166"/>
      <c r="ARF5" s="166"/>
      <c r="ARG5" s="166"/>
      <c r="ARH5" s="166"/>
      <c r="ARI5" s="166"/>
      <c r="ARJ5" s="166"/>
      <c r="ARK5" s="166"/>
      <c r="ARL5" s="166"/>
      <c r="ARM5" s="166"/>
      <c r="ARN5" s="166"/>
      <c r="ARO5" s="166"/>
      <c r="ARP5" s="166"/>
      <c r="ARQ5" s="166"/>
      <c r="ARR5" s="166"/>
      <c r="ARS5" s="166"/>
      <c r="ART5" s="166"/>
      <c r="ARU5" s="166"/>
      <c r="ARV5" s="166"/>
      <c r="ARW5" s="166"/>
      <c r="ARX5" s="166"/>
      <c r="ARY5" s="166"/>
      <c r="ARZ5" s="166"/>
      <c r="ASA5" s="166"/>
      <c r="ASB5" s="166"/>
      <c r="ASC5" s="166"/>
      <c r="ASD5" s="166"/>
      <c r="ASE5" s="166"/>
      <c r="ASF5" s="166"/>
      <c r="ASG5" s="166"/>
      <c r="ASH5" s="166"/>
      <c r="ASI5" s="166"/>
      <c r="ASJ5" s="166"/>
      <c r="ASK5" s="166"/>
      <c r="ASL5" s="166"/>
      <c r="ASM5" s="166"/>
      <c r="ASN5" s="166"/>
      <c r="ASO5" s="166"/>
      <c r="ASP5" s="166"/>
      <c r="ASQ5" s="166"/>
      <c r="ASR5" s="166"/>
      <c r="ASS5" s="166"/>
      <c r="AST5" s="166"/>
      <c r="ASU5" s="166"/>
      <c r="ASV5" s="166"/>
      <c r="ASW5" s="166"/>
      <c r="ASX5" s="166"/>
      <c r="ASY5" s="166"/>
      <c r="ASZ5" s="166"/>
      <c r="ATA5" s="166"/>
      <c r="ATB5" s="166"/>
      <c r="ATC5" s="166"/>
      <c r="ATD5" s="166"/>
      <c r="ATE5" s="166"/>
      <c r="ATF5" s="166"/>
      <c r="ATG5" s="166"/>
      <c r="ATH5" s="166"/>
      <c r="ATI5" s="166"/>
      <c r="ATJ5" s="166"/>
      <c r="ATK5" s="166"/>
      <c r="ATL5" s="166"/>
      <c r="ATM5" s="166"/>
      <c r="ATN5" s="166"/>
      <c r="ATO5" s="166"/>
      <c r="ATP5" s="166"/>
      <c r="ATQ5" s="166"/>
      <c r="ATR5" s="166"/>
      <c r="ATS5" s="166"/>
      <c r="ATT5" s="166"/>
      <c r="ATU5" s="166"/>
      <c r="ATV5" s="166"/>
      <c r="ATW5" s="166"/>
      <c r="ATX5" s="166"/>
      <c r="ATY5" s="166"/>
      <c r="ATZ5" s="166"/>
      <c r="AUA5" s="166"/>
      <c r="AUB5" s="166"/>
      <c r="AUC5" s="166"/>
      <c r="AUD5" s="166"/>
      <c r="AUE5" s="166"/>
      <c r="AUF5" s="166"/>
      <c r="AUG5" s="166"/>
      <c r="AUH5" s="166"/>
      <c r="AUI5" s="166"/>
      <c r="AUJ5" s="166"/>
      <c r="AUK5" s="166"/>
      <c r="AUL5" s="166"/>
      <c r="AUM5" s="166"/>
      <c r="AUN5" s="166"/>
      <c r="AUO5" s="166"/>
      <c r="AUP5" s="166"/>
      <c r="AUQ5" s="166"/>
      <c r="AUR5" s="166"/>
      <c r="AUS5" s="166"/>
      <c r="AUT5" s="166"/>
      <c r="AUU5" s="166"/>
      <c r="AUV5" s="166"/>
      <c r="AUW5" s="166"/>
      <c r="AUX5" s="166"/>
      <c r="AUY5" s="166"/>
      <c r="AUZ5" s="166"/>
      <c r="AVA5" s="166"/>
      <c r="AVB5" s="166"/>
      <c r="AVC5" s="166"/>
      <c r="AVD5" s="166"/>
      <c r="AVE5" s="166"/>
      <c r="AVF5" s="166"/>
      <c r="AVG5" s="166"/>
      <c r="AVH5" s="166"/>
      <c r="AVI5" s="166"/>
      <c r="AVJ5" s="166"/>
      <c r="AVK5" s="166"/>
      <c r="AVL5" s="166"/>
      <c r="AVM5" s="166"/>
      <c r="AVN5" s="166"/>
      <c r="AVO5" s="166"/>
      <c r="AVP5" s="166"/>
      <c r="AVQ5" s="166"/>
      <c r="AVR5" s="166"/>
      <c r="AVS5" s="166"/>
      <c r="AVT5" s="166"/>
      <c r="AVU5" s="166"/>
      <c r="AVV5" s="166"/>
      <c r="AVW5" s="166"/>
      <c r="AVX5" s="166"/>
      <c r="AVY5" s="166"/>
      <c r="AVZ5" s="166"/>
      <c r="AWA5" s="166"/>
      <c r="AWB5" s="166"/>
      <c r="AWC5" s="166"/>
      <c r="AWD5" s="166"/>
      <c r="AWE5" s="166"/>
      <c r="AWF5" s="166"/>
      <c r="AWG5" s="166"/>
      <c r="AWH5" s="166"/>
      <c r="AWI5" s="166"/>
      <c r="AWJ5" s="166"/>
      <c r="AWK5" s="166"/>
      <c r="AWL5" s="166"/>
      <c r="AWM5" s="166"/>
      <c r="AWN5" s="166"/>
      <c r="AWO5" s="166"/>
      <c r="AWP5" s="166"/>
      <c r="AWQ5" s="166"/>
      <c r="AWR5" s="166"/>
      <c r="AWS5" s="166"/>
      <c r="AWT5" s="166"/>
      <c r="AWU5" s="166"/>
      <c r="AWV5" s="166"/>
      <c r="AWW5" s="166"/>
      <c r="AWX5" s="166"/>
      <c r="AWY5" s="166"/>
      <c r="AWZ5" s="166"/>
      <c r="AXA5" s="166"/>
      <c r="AXB5" s="166"/>
      <c r="AXC5" s="166"/>
      <c r="AXD5" s="166"/>
      <c r="AXE5" s="166"/>
      <c r="AXF5" s="166"/>
      <c r="AXG5" s="166"/>
      <c r="AXH5" s="166"/>
      <c r="AXI5" s="166"/>
      <c r="AXJ5" s="166"/>
      <c r="AXK5" s="166"/>
      <c r="AXL5" s="166"/>
      <c r="AXM5" s="166"/>
      <c r="AXN5" s="166"/>
      <c r="AXO5" s="166"/>
      <c r="AXP5" s="166"/>
      <c r="AXQ5" s="166"/>
      <c r="AXR5" s="166"/>
      <c r="AXS5" s="166"/>
      <c r="AXT5" s="166"/>
      <c r="AXU5" s="166"/>
      <c r="AXV5" s="166"/>
      <c r="AXW5" s="166"/>
      <c r="AXX5" s="166"/>
      <c r="AXY5" s="166"/>
      <c r="AXZ5" s="166"/>
      <c r="AYA5" s="166"/>
      <c r="AYB5" s="166"/>
      <c r="AYC5" s="166"/>
      <c r="AYD5" s="166"/>
      <c r="AYE5" s="166"/>
      <c r="AYF5" s="166"/>
      <c r="AYG5" s="166"/>
      <c r="AYH5" s="166"/>
      <c r="AYI5" s="166"/>
      <c r="AYJ5" s="166"/>
      <c r="AYK5" s="166"/>
      <c r="AYL5" s="166"/>
      <c r="AYM5" s="166"/>
      <c r="AYN5" s="166"/>
      <c r="AYO5" s="166"/>
      <c r="AYP5" s="166"/>
      <c r="AYQ5" s="166"/>
      <c r="AYR5" s="166"/>
      <c r="AYS5" s="166"/>
      <c r="AYT5" s="166"/>
      <c r="AYU5" s="166"/>
      <c r="AYV5" s="166"/>
      <c r="AYW5" s="166"/>
      <c r="AYX5" s="166"/>
      <c r="AYY5" s="166"/>
      <c r="AYZ5" s="166"/>
      <c r="AZA5" s="166"/>
      <c r="AZB5" s="166"/>
      <c r="AZC5" s="166"/>
      <c r="AZD5" s="166"/>
      <c r="AZE5" s="166"/>
      <c r="AZF5" s="166"/>
      <c r="AZG5" s="166"/>
      <c r="AZH5" s="166"/>
      <c r="AZI5" s="166"/>
      <c r="AZJ5" s="166"/>
      <c r="AZK5" s="166"/>
      <c r="AZL5" s="166"/>
      <c r="AZM5" s="166"/>
      <c r="AZN5" s="166"/>
      <c r="AZO5" s="166"/>
      <c r="AZP5" s="166"/>
      <c r="AZQ5" s="166"/>
      <c r="AZR5" s="166"/>
      <c r="AZS5" s="166"/>
      <c r="AZT5" s="166"/>
      <c r="AZU5" s="166"/>
      <c r="AZV5" s="166"/>
      <c r="AZW5" s="166"/>
      <c r="AZX5" s="166"/>
      <c r="AZY5" s="166"/>
      <c r="AZZ5" s="166"/>
      <c r="BAA5" s="166"/>
      <c r="BAB5" s="166"/>
      <c r="BAC5" s="166"/>
      <c r="BAD5" s="166"/>
      <c r="BAE5" s="166"/>
      <c r="BAF5" s="166"/>
      <c r="BAG5" s="166"/>
      <c r="BAH5" s="166"/>
      <c r="BAI5" s="166"/>
      <c r="BAJ5" s="166"/>
      <c r="BAK5" s="166"/>
      <c r="BAL5" s="166"/>
      <c r="BAM5" s="166"/>
      <c r="BAN5" s="166"/>
      <c r="BAO5" s="166"/>
      <c r="BAP5" s="166"/>
      <c r="BAQ5" s="166"/>
      <c r="BAR5" s="166"/>
      <c r="BAS5" s="166"/>
      <c r="BAT5" s="166"/>
      <c r="BAU5" s="166"/>
      <c r="BAV5" s="166"/>
      <c r="BAW5" s="166"/>
      <c r="BAX5" s="166"/>
      <c r="BAY5" s="166"/>
      <c r="BAZ5" s="166"/>
      <c r="BBA5" s="166"/>
      <c r="BBB5" s="166"/>
      <c r="BBC5" s="166"/>
      <c r="BBD5" s="166"/>
      <c r="BBE5" s="166"/>
      <c r="BBF5" s="166"/>
      <c r="BBG5" s="166"/>
      <c r="BBH5" s="166"/>
      <c r="BBI5" s="166"/>
      <c r="BBJ5" s="166"/>
      <c r="BBK5" s="166"/>
      <c r="BBL5" s="166"/>
      <c r="BBM5" s="166"/>
      <c r="BBN5" s="166"/>
      <c r="BBO5" s="166"/>
      <c r="BBP5" s="166"/>
      <c r="BBQ5" s="166"/>
      <c r="BBR5" s="166"/>
      <c r="BBS5" s="166"/>
      <c r="BBT5" s="166"/>
      <c r="BBU5" s="166"/>
      <c r="BBV5" s="166"/>
      <c r="BBW5" s="166"/>
      <c r="BBX5" s="166"/>
      <c r="BBY5" s="166"/>
      <c r="BBZ5" s="166"/>
      <c r="BCA5" s="166"/>
      <c r="BCB5" s="166"/>
      <c r="BCC5" s="166"/>
      <c r="BCD5" s="166"/>
      <c r="BCE5" s="166"/>
      <c r="BCF5" s="166"/>
      <c r="BCG5" s="166"/>
      <c r="BCH5" s="166"/>
      <c r="BCI5" s="166"/>
      <c r="BCJ5" s="166"/>
      <c r="BCK5" s="166"/>
      <c r="BCL5" s="166"/>
      <c r="BCM5" s="166"/>
      <c r="BCN5" s="166"/>
      <c r="BCO5" s="166"/>
      <c r="BCP5" s="166"/>
      <c r="BCQ5" s="166"/>
      <c r="BCR5" s="166"/>
      <c r="BCS5" s="166"/>
      <c r="BCT5" s="166"/>
      <c r="BCU5" s="166"/>
      <c r="BCV5" s="166"/>
      <c r="BCW5" s="166"/>
      <c r="BCX5" s="166"/>
      <c r="BCY5" s="166"/>
      <c r="BCZ5" s="166"/>
      <c r="BDA5" s="166"/>
      <c r="BDB5" s="166"/>
      <c r="BDC5" s="166"/>
      <c r="BDD5" s="166"/>
      <c r="BDE5" s="166"/>
      <c r="BDF5" s="166"/>
      <c r="BDG5" s="166"/>
      <c r="BDH5" s="166"/>
      <c r="BDI5" s="166"/>
      <c r="BDJ5" s="166"/>
      <c r="BDK5" s="166"/>
      <c r="BDL5" s="166"/>
      <c r="BDM5" s="166"/>
      <c r="BDN5" s="166"/>
      <c r="BDO5" s="166"/>
      <c r="BDP5" s="166"/>
      <c r="BDQ5" s="166"/>
      <c r="BDR5" s="166"/>
      <c r="BDS5" s="166"/>
      <c r="BDT5" s="166"/>
      <c r="BDU5" s="166"/>
      <c r="BDV5" s="166"/>
      <c r="BDW5" s="166"/>
      <c r="BDX5" s="166"/>
      <c r="BDY5" s="166"/>
      <c r="BDZ5" s="166"/>
      <c r="BEA5" s="166"/>
      <c r="BEB5" s="166"/>
      <c r="BEC5" s="166"/>
      <c r="BED5" s="166"/>
      <c r="BEE5" s="166"/>
      <c r="BEF5" s="166"/>
      <c r="BEG5" s="166"/>
      <c r="BEH5" s="166"/>
      <c r="BEI5" s="166"/>
      <c r="BEJ5" s="166"/>
      <c r="BEK5" s="166"/>
      <c r="BEL5" s="166"/>
      <c r="BEM5" s="166"/>
      <c r="BEN5" s="166"/>
      <c r="BEO5" s="166"/>
      <c r="BEP5" s="166"/>
      <c r="BEQ5" s="166"/>
      <c r="BER5" s="166"/>
      <c r="BES5" s="166"/>
      <c r="BET5" s="166"/>
      <c r="BEU5" s="166"/>
      <c r="BEV5" s="166"/>
      <c r="BEW5" s="166"/>
      <c r="BEX5" s="166"/>
      <c r="BEY5" s="166"/>
      <c r="BEZ5" s="166"/>
      <c r="BFA5" s="166"/>
      <c r="BFB5" s="166"/>
      <c r="BFC5" s="166"/>
      <c r="BFD5" s="166"/>
      <c r="BFE5" s="166"/>
      <c r="BFF5" s="166"/>
      <c r="BFG5" s="166"/>
      <c r="BFH5" s="166"/>
      <c r="BFI5" s="166"/>
      <c r="BFJ5" s="166"/>
      <c r="BFK5" s="166"/>
      <c r="BFL5" s="166"/>
      <c r="BFM5" s="166"/>
      <c r="BFN5" s="166"/>
      <c r="BFO5" s="166"/>
      <c r="BFP5" s="166"/>
      <c r="BFQ5" s="166"/>
      <c r="BFR5" s="166"/>
      <c r="BFS5" s="166"/>
      <c r="BFT5" s="166"/>
      <c r="BFU5" s="166"/>
      <c r="BFV5" s="166"/>
      <c r="BFW5" s="166"/>
      <c r="BFX5" s="166"/>
      <c r="BFY5" s="166"/>
      <c r="BFZ5" s="166"/>
      <c r="BGA5" s="166"/>
      <c r="BGB5" s="166"/>
      <c r="BGC5" s="166"/>
      <c r="BGD5" s="166"/>
      <c r="BGE5" s="166"/>
      <c r="BGF5" s="166"/>
      <c r="BGG5" s="166"/>
      <c r="BGH5" s="166"/>
      <c r="BGI5" s="166"/>
      <c r="BGJ5" s="166"/>
      <c r="BGK5" s="166"/>
      <c r="BGL5" s="166"/>
      <c r="BGM5" s="166"/>
      <c r="BGN5" s="166"/>
      <c r="BGO5" s="166"/>
      <c r="BGP5" s="166"/>
      <c r="BGQ5" s="166"/>
      <c r="BGR5" s="166"/>
      <c r="BGS5" s="166"/>
      <c r="BGT5" s="166"/>
      <c r="BGU5" s="166"/>
      <c r="BGV5" s="166"/>
      <c r="BGW5" s="166"/>
      <c r="BGX5" s="166"/>
      <c r="BGY5" s="166"/>
      <c r="BGZ5" s="166"/>
      <c r="BHA5" s="166"/>
      <c r="BHB5" s="166"/>
      <c r="BHC5" s="166"/>
      <c r="BHD5" s="166"/>
      <c r="BHE5" s="166"/>
      <c r="BHF5" s="166"/>
      <c r="BHG5" s="166"/>
      <c r="BHH5" s="166"/>
      <c r="BHI5" s="166"/>
      <c r="BHJ5" s="166"/>
      <c r="BHK5" s="166"/>
      <c r="BHL5" s="166"/>
      <c r="BHM5" s="166"/>
      <c r="BHN5" s="166"/>
      <c r="BHO5" s="166"/>
      <c r="BHP5" s="166"/>
      <c r="BHQ5" s="166"/>
      <c r="BHR5" s="166"/>
      <c r="BHS5" s="166"/>
      <c r="BHT5" s="166"/>
      <c r="BHU5" s="166"/>
      <c r="BHV5" s="166"/>
      <c r="BHW5" s="166"/>
      <c r="BHX5" s="166"/>
      <c r="BHY5" s="166"/>
      <c r="BHZ5" s="166"/>
      <c r="BIA5" s="166"/>
      <c r="BIB5" s="166"/>
      <c r="BIC5" s="166"/>
      <c r="BID5" s="166"/>
      <c r="BIE5" s="166"/>
      <c r="BIF5" s="166"/>
      <c r="BIG5" s="166"/>
      <c r="BIH5" s="166"/>
      <c r="BII5" s="166"/>
      <c r="BIJ5" s="166"/>
      <c r="BIK5" s="166"/>
      <c r="BIL5" s="166"/>
      <c r="BIM5" s="166"/>
      <c r="BIN5" s="166"/>
      <c r="BIO5" s="166"/>
      <c r="BIP5" s="166"/>
      <c r="BIQ5" s="166"/>
      <c r="BIR5" s="166"/>
      <c r="BIS5" s="166"/>
      <c r="BIT5" s="166"/>
      <c r="BIU5" s="166"/>
      <c r="BIV5" s="166"/>
      <c r="BIW5" s="166"/>
      <c r="BIX5" s="166"/>
      <c r="BIY5" s="166"/>
      <c r="BIZ5" s="166"/>
      <c r="BJA5" s="166"/>
      <c r="BJB5" s="166"/>
      <c r="BJC5" s="166"/>
      <c r="BJD5" s="166"/>
      <c r="BJE5" s="166"/>
      <c r="BJF5" s="166"/>
    </row>
    <row r="6" spans="1:1618" s="209" customFormat="1" ht="208" customHeight="1">
      <c r="A6" s="456">
        <v>1</v>
      </c>
      <c r="B6" s="204" t="s">
        <v>153</v>
      </c>
      <c r="C6" s="204" t="s">
        <v>1498</v>
      </c>
      <c r="D6" s="204" t="s">
        <v>1499</v>
      </c>
      <c r="E6" s="204" t="s">
        <v>1500</v>
      </c>
      <c r="F6" s="204" t="s">
        <v>1501</v>
      </c>
      <c r="G6" s="578">
        <v>1</v>
      </c>
      <c r="H6" s="204" t="s">
        <v>1502</v>
      </c>
      <c r="I6" s="206">
        <v>44927</v>
      </c>
      <c r="J6" s="206" t="s">
        <v>1477</v>
      </c>
      <c r="K6" s="206"/>
      <c r="L6" s="677"/>
      <c r="M6" s="205"/>
      <c r="N6" s="207"/>
      <c r="O6" s="1044"/>
      <c r="P6" s="456" t="s">
        <v>3553</v>
      </c>
      <c r="Q6" s="204" t="s">
        <v>4148</v>
      </c>
      <c r="R6" s="204" t="s">
        <v>3665</v>
      </c>
      <c r="S6" s="1045"/>
      <c r="T6" s="204"/>
      <c r="U6" s="207"/>
      <c r="V6" s="204"/>
      <c r="W6" s="208"/>
      <c r="X6" s="207"/>
      <c r="Y6" s="204"/>
    </row>
    <row r="7" spans="1:1618" s="209" customFormat="1" ht="195" customHeight="1">
      <c r="A7" s="456">
        <v>2</v>
      </c>
      <c r="B7" s="204" t="s">
        <v>153</v>
      </c>
      <c r="C7" s="204" t="s">
        <v>1503</v>
      </c>
      <c r="D7" s="204" t="s">
        <v>1504</v>
      </c>
      <c r="E7" s="204" t="s">
        <v>1505</v>
      </c>
      <c r="F7" s="204" t="s">
        <v>1506</v>
      </c>
      <c r="G7" s="205">
        <v>1</v>
      </c>
      <c r="H7" s="204" t="s">
        <v>1507</v>
      </c>
      <c r="I7" s="206">
        <v>44927</v>
      </c>
      <c r="J7" s="206" t="s">
        <v>1477</v>
      </c>
      <c r="K7" s="206"/>
      <c r="L7" s="677"/>
      <c r="M7" s="205"/>
      <c r="N7" s="207"/>
      <c r="O7" s="1044"/>
      <c r="P7" s="456" t="s">
        <v>3554</v>
      </c>
      <c r="Q7" s="204" t="s">
        <v>3555</v>
      </c>
      <c r="R7" s="456" t="s">
        <v>3666</v>
      </c>
      <c r="S7" s="1045"/>
      <c r="T7" s="204"/>
      <c r="U7" s="207"/>
      <c r="V7" s="204"/>
      <c r="W7" s="208"/>
      <c r="X7" s="207"/>
      <c r="Y7" s="204"/>
    </row>
    <row r="8" spans="1:1618" s="209" customFormat="1" ht="100" customHeight="1">
      <c r="A8" s="456">
        <v>3</v>
      </c>
      <c r="B8" s="204" t="s">
        <v>153</v>
      </c>
      <c r="C8" s="204" t="s">
        <v>1508</v>
      </c>
      <c r="D8" s="204" t="s">
        <v>1499</v>
      </c>
      <c r="E8" s="204" t="s">
        <v>1509</v>
      </c>
      <c r="F8" s="204" t="s">
        <v>1510</v>
      </c>
      <c r="G8" s="205">
        <v>1</v>
      </c>
      <c r="H8" s="204" t="s">
        <v>1511</v>
      </c>
      <c r="I8" s="206">
        <v>44927</v>
      </c>
      <c r="J8" s="206" t="s">
        <v>1477</v>
      </c>
      <c r="K8" s="206"/>
      <c r="L8" s="677"/>
      <c r="M8" s="205"/>
      <c r="N8" s="207"/>
      <c r="O8" s="1044"/>
      <c r="P8" s="456" t="s">
        <v>3547</v>
      </c>
      <c r="Q8" s="204" t="s">
        <v>3556</v>
      </c>
      <c r="R8" s="456" t="s">
        <v>3667</v>
      </c>
      <c r="S8" s="1045"/>
      <c r="T8" s="204"/>
      <c r="U8" s="207"/>
      <c r="V8" s="204"/>
      <c r="W8" s="208"/>
      <c r="X8" s="207"/>
      <c r="Y8" s="204"/>
    </row>
    <row r="9" spans="1:1618" s="209" customFormat="1" ht="206" customHeight="1">
      <c r="A9" s="456">
        <v>4</v>
      </c>
      <c r="B9" s="204" t="s">
        <v>153</v>
      </c>
      <c r="C9" s="204" t="s">
        <v>1512</v>
      </c>
      <c r="D9" s="204" t="s">
        <v>1499</v>
      </c>
      <c r="E9" s="204" t="s">
        <v>1513</v>
      </c>
      <c r="F9" s="204" t="s">
        <v>1514</v>
      </c>
      <c r="G9" s="205">
        <v>1</v>
      </c>
      <c r="H9" s="204" t="s">
        <v>1515</v>
      </c>
      <c r="I9" s="206">
        <v>44927</v>
      </c>
      <c r="J9" s="206" t="s">
        <v>1477</v>
      </c>
      <c r="K9" s="206"/>
      <c r="L9" s="677"/>
      <c r="M9" s="205"/>
      <c r="N9" s="207"/>
      <c r="O9" s="1044"/>
      <c r="P9" s="456" t="s">
        <v>3548</v>
      </c>
      <c r="Q9" s="1048" t="s">
        <v>3557</v>
      </c>
      <c r="R9" s="204" t="s">
        <v>3668</v>
      </c>
      <c r="S9" s="1045"/>
      <c r="T9" s="204"/>
      <c r="U9" s="207"/>
      <c r="V9" s="204"/>
      <c r="W9" s="208"/>
      <c r="X9" s="207"/>
      <c r="Y9" s="204"/>
    </row>
    <row r="10" spans="1:1618" s="209" customFormat="1" ht="100" customHeight="1">
      <c r="A10" s="456">
        <v>5</v>
      </c>
      <c r="B10" s="204" t="s">
        <v>153</v>
      </c>
      <c r="C10" s="204" t="s">
        <v>1516</v>
      </c>
      <c r="D10" s="204" t="s">
        <v>1499</v>
      </c>
      <c r="E10" s="204" t="s">
        <v>1517</v>
      </c>
      <c r="F10" s="204" t="s">
        <v>1518</v>
      </c>
      <c r="G10" s="205">
        <v>1</v>
      </c>
      <c r="H10" s="204" t="s">
        <v>1519</v>
      </c>
      <c r="I10" s="206">
        <v>44927</v>
      </c>
      <c r="J10" s="206" t="s">
        <v>1477</v>
      </c>
      <c r="K10" s="206"/>
      <c r="L10" s="677"/>
      <c r="M10" s="205"/>
      <c r="N10" s="207"/>
      <c r="O10" s="1044"/>
      <c r="P10" s="456" t="s">
        <v>3549</v>
      </c>
      <c r="Q10" s="204" t="s">
        <v>3558</v>
      </c>
      <c r="R10" s="456" t="s">
        <v>3669</v>
      </c>
      <c r="S10" s="1045"/>
      <c r="T10" s="204"/>
      <c r="U10" s="207"/>
      <c r="V10" s="204"/>
      <c r="W10" s="208"/>
      <c r="X10" s="207"/>
      <c r="Y10" s="204"/>
    </row>
    <row r="11" spans="1:1618" s="209" customFormat="1" ht="156" customHeight="1">
      <c r="A11" s="456">
        <v>6</v>
      </c>
      <c r="B11" s="204" t="s">
        <v>153</v>
      </c>
      <c r="C11" s="204" t="s">
        <v>1520</v>
      </c>
      <c r="D11" s="204" t="s">
        <v>1499</v>
      </c>
      <c r="E11" s="204" t="s">
        <v>1521</v>
      </c>
      <c r="F11" s="204" t="s">
        <v>1522</v>
      </c>
      <c r="G11" s="205">
        <v>1</v>
      </c>
      <c r="H11" s="204" t="s">
        <v>1523</v>
      </c>
      <c r="I11" s="206">
        <v>44927</v>
      </c>
      <c r="J11" s="206" t="s">
        <v>1477</v>
      </c>
      <c r="K11" s="206"/>
      <c r="L11" s="677"/>
      <c r="M11" s="205"/>
      <c r="N11" s="207"/>
      <c r="O11" s="1044"/>
      <c r="P11" s="456" t="s">
        <v>3550</v>
      </c>
      <c r="Q11" s="1057" t="s">
        <v>3602</v>
      </c>
      <c r="R11" s="456" t="s">
        <v>3670</v>
      </c>
      <c r="S11" s="1045"/>
      <c r="T11" s="204"/>
      <c r="U11" s="207"/>
      <c r="V11" s="204"/>
      <c r="W11" s="208"/>
      <c r="X11" s="207"/>
      <c r="Y11" s="204"/>
    </row>
    <row r="12" spans="1:1618" s="209" customFormat="1" ht="100" customHeight="1">
      <c r="A12" s="456">
        <v>7</v>
      </c>
      <c r="B12" s="204" t="s">
        <v>153</v>
      </c>
      <c r="C12" s="204" t="s">
        <v>1524</v>
      </c>
      <c r="D12" s="204" t="s">
        <v>1525</v>
      </c>
      <c r="E12" s="204" t="s">
        <v>1526</v>
      </c>
      <c r="F12" s="204" t="s">
        <v>3561</v>
      </c>
      <c r="G12" s="205">
        <v>1</v>
      </c>
      <c r="H12" s="204" t="s">
        <v>1502</v>
      </c>
      <c r="I12" s="206">
        <v>44927</v>
      </c>
      <c r="J12" s="206" t="s">
        <v>1477</v>
      </c>
      <c r="K12" s="206"/>
      <c r="L12" s="677"/>
      <c r="M12" s="205"/>
      <c r="N12" s="207"/>
      <c r="O12" s="1044"/>
      <c r="P12" s="1051" t="s">
        <v>3551</v>
      </c>
      <c r="Q12" s="1049" t="s">
        <v>3559</v>
      </c>
      <c r="R12" s="1051" t="s">
        <v>3671</v>
      </c>
      <c r="S12" s="1045"/>
      <c r="T12" s="204"/>
      <c r="U12" s="207"/>
      <c r="V12" s="204"/>
      <c r="W12" s="208"/>
      <c r="X12" s="207"/>
      <c r="Y12" s="204"/>
    </row>
    <row r="13" spans="1:1618" s="209" customFormat="1" ht="100" customHeight="1">
      <c r="A13" s="456">
        <v>8</v>
      </c>
      <c r="B13" s="204" t="s">
        <v>153</v>
      </c>
      <c r="C13" s="204" t="s">
        <v>1527</v>
      </c>
      <c r="D13" s="204" t="s">
        <v>1499</v>
      </c>
      <c r="E13" s="204" t="s">
        <v>1528</v>
      </c>
      <c r="F13" s="204" t="s">
        <v>3560</v>
      </c>
      <c r="G13" s="205">
        <v>1</v>
      </c>
      <c r="H13" s="204" t="s">
        <v>1529</v>
      </c>
      <c r="I13" s="206">
        <v>44927</v>
      </c>
      <c r="J13" s="206" t="s">
        <v>1477</v>
      </c>
      <c r="K13" s="206"/>
      <c r="L13" s="677"/>
      <c r="M13" s="205"/>
      <c r="N13" s="207"/>
      <c r="O13" s="1044"/>
      <c r="P13" s="206" t="s">
        <v>3604</v>
      </c>
      <c r="Q13" s="1058" t="s">
        <v>3603</v>
      </c>
      <c r="R13" s="571" t="s">
        <v>3672</v>
      </c>
      <c r="S13" s="1045"/>
      <c r="T13" s="204"/>
      <c r="U13" s="207"/>
      <c r="V13" s="204"/>
      <c r="W13" s="208"/>
      <c r="X13" s="207"/>
      <c r="Y13" s="204"/>
    </row>
    <row r="14" spans="1:1618" s="209" customFormat="1" ht="188" customHeight="1">
      <c r="A14" s="456">
        <v>9</v>
      </c>
      <c r="B14" s="204" t="s">
        <v>153</v>
      </c>
      <c r="C14" s="204" t="s">
        <v>1530</v>
      </c>
      <c r="D14" s="204" t="s">
        <v>1499</v>
      </c>
      <c r="E14" s="204" t="s">
        <v>1531</v>
      </c>
      <c r="F14" s="204" t="s">
        <v>1532</v>
      </c>
      <c r="G14" s="205">
        <v>1</v>
      </c>
      <c r="H14" s="204" t="s">
        <v>1533</v>
      </c>
      <c r="I14" s="206">
        <v>44927</v>
      </c>
      <c r="J14" s="206" t="s">
        <v>1477</v>
      </c>
      <c r="K14" s="206"/>
      <c r="L14" s="677"/>
      <c r="M14" s="205"/>
      <c r="N14" s="207"/>
      <c r="O14" s="1044"/>
      <c r="P14" s="456" t="s">
        <v>3605</v>
      </c>
      <c r="Q14" s="383" t="s">
        <v>3606</v>
      </c>
      <c r="R14" s="456" t="s">
        <v>3673</v>
      </c>
      <c r="S14" s="1045"/>
      <c r="T14" s="204"/>
      <c r="U14" s="207"/>
      <c r="V14" s="204"/>
      <c r="W14" s="208"/>
      <c r="X14" s="207"/>
      <c r="Y14" s="204"/>
    </row>
    <row r="15" spans="1:1618" s="209" customFormat="1" ht="100" customHeight="1">
      <c r="A15" s="456">
        <v>10</v>
      </c>
      <c r="B15" s="204" t="s">
        <v>153</v>
      </c>
      <c r="C15" s="204" t="s">
        <v>1527</v>
      </c>
      <c r="D15" s="204" t="s">
        <v>1499</v>
      </c>
      <c r="E15" s="204" t="s">
        <v>1534</v>
      </c>
      <c r="F15" s="204" t="s">
        <v>1535</v>
      </c>
      <c r="G15" s="205">
        <v>1</v>
      </c>
      <c r="H15" s="204" t="s">
        <v>1502</v>
      </c>
      <c r="I15" s="206">
        <v>44927</v>
      </c>
      <c r="J15" s="206" t="s">
        <v>1477</v>
      </c>
      <c r="K15" s="206"/>
      <c r="L15" s="677"/>
      <c r="M15" s="205"/>
      <c r="N15" s="207"/>
      <c r="O15" s="1044"/>
      <c r="P15" s="1140"/>
      <c r="Q15" s="1046" t="s">
        <v>4095</v>
      </c>
      <c r="R15" s="779"/>
      <c r="S15" s="1045"/>
      <c r="T15" s="204"/>
      <c r="U15" s="207"/>
      <c r="V15" s="204"/>
      <c r="W15" s="208"/>
      <c r="X15" s="207"/>
      <c r="Y15" s="204"/>
    </row>
    <row r="16" spans="1:1618" s="209" customFormat="1" ht="100" customHeight="1">
      <c r="A16" s="456">
        <v>11</v>
      </c>
      <c r="B16" s="204" t="s">
        <v>153</v>
      </c>
      <c r="C16" s="204" t="s">
        <v>1536</v>
      </c>
      <c r="D16" s="204" t="s">
        <v>1499</v>
      </c>
      <c r="E16" s="204" t="s">
        <v>1537</v>
      </c>
      <c r="F16" s="204" t="s">
        <v>1538</v>
      </c>
      <c r="G16" s="205">
        <v>1</v>
      </c>
      <c r="H16" s="204" t="s">
        <v>1539</v>
      </c>
      <c r="I16" s="206">
        <v>44927</v>
      </c>
      <c r="J16" s="206" t="s">
        <v>1477</v>
      </c>
      <c r="K16" s="206"/>
      <c r="L16" s="677"/>
      <c r="M16" s="205"/>
      <c r="N16" s="207"/>
      <c r="O16" s="1044"/>
      <c r="P16" s="456" t="s">
        <v>3552</v>
      </c>
      <c r="Q16" s="383" t="s">
        <v>3607</v>
      </c>
      <c r="R16" s="204" t="s">
        <v>3674</v>
      </c>
      <c r="S16" s="1045"/>
      <c r="T16" s="204"/>
      <c r="U16" s="207"/>
      <c r="V16" s="204"/>
      <c r="W16" s="208"/>
      <c r="X16" s="207"/>
      <c r="Y16" s="204"/>
    </row>
    <row r="17" spans="1:25" s="209" customFormat="1" ht="100" customHeight="1">
      <c r="A17" s="456">
        <v>12</v>
      </c>
      <c r="B17" s="204" t="s">
        <v>153</v>
      </c>
      <c r="C17" s="204" t="s">
        <v>1540</v>
      </c>
      <c r="D17" s="204" t="s">
        <v>1541</v>
      </c>
      <c r="E17" s="204" t="s">
        <v>1542</v>
      </c>
      <c r="F17" s="204" t="s">
        <v>1543</v>
      </c>
      <c r="G17" s="205">
        <v>1</v>
      </c>
      <c r="H17" s="204" t="s">
        <v>1544</v>
      </c>
      <c r="I17" s="206">
        <v>44928</v>
      </c>
      <c r="J17" s="206">
        <v>45260</v>
      </c>
      <c r="K17" s="206"/>
      <c r="L17" s="677"/>
      <c r="M17" s="205"/>
      <c r="N17" s="207"/>
      <c r="O17" s="204"/>
      <c r="P17" s="1050"/>
      <c r="Q17" s="1046" t="s">
        <v>4095</v>
      </c>
      <c r="R17" s="1047"/>
      <c r="S17" s="207"/>
      <c r="T17" s="204"/>
      <c r="U17" s="207"/>
      <c r="V17" s="204"/>
      <c r="W17" s="208"/>
      <c r="X17" s="207"/>
      <c r="Y17" s="204"/>
    </row>
    <row r="18" spans="1:25" s="209" customFormat="1" ht="100" customHeight="1">
      <c r="A18" s="456">
        <v>13</v>
      </c>
      <c r="B18" s="204" t="s">
        <v>153</v>
      </c>
      <c r="C18" s="204" t="s">
        <v>1545</v>
      </c>
      <c r="D18" s="204" t="s">
        <v>1546</v>
      </c>
      <c r="E18" s="204" t="s">
        <v>1547</v>
      </c>
      <c r="F18" s="204" t="s">
        <v>1548</v>
      </c>
      <c r="G18" s="205">
        <v>1</v>
      </c>
      <c r="H18" s="204" t="s">
        <v>1549</v>
      </c>
      <c r="I18" s="206">
        <v>44928</v>
      </c>
      <c r="J18" s="206">
        <v>45260</v>
      </c>
      <c r="K18" s="206"/>
      <c r="L18" s="677"/>
      <c r="M18" s="205"/>
      <c r="N18" s="207"/>
      <c r="O18" s="204"/>
      <c r="P18" s="206"/>
      <c r="Q18" s="1046" t="s">
        <v>4095</v>
      </c>
      <c r="R18" s="208"/>
      <c r="S18" s="207"/>
      <c r="T18" s="204"/>
      <c r="U18" s="207"/>
      <c r="V18" s="204"/>
      <c r="W18" s="208"/>
      <c r="X18" s="207"/>
      <c r="Y18" s="204"/>
    </row>
    <row r="19" spans="1:25" s="209" customFormat="1" ht="100" customHeight="1">
      <c r="A19" s="456">
        <v>14</v>
      </c>
      <c r="B19" s="204" t="s">
        <v>153</v>
      </c>
      <c r="C19" s="204" t="s">
        <v>1550</v>
      </c>
      <c r="D19" s="204" t="s">
        <v>1551</v>
      </c>
      <c r="E19" s="204" t="s">
        <v>1552</v>
      </c>
      <c r="F19" s="204" t="s">
        <v>1553</v>
      </c>
      <c r="G19" s="205">
        <v>1</v>
      </c>
      <c r="H19" s="204" t="s">
        <v>1554</v>
      </c>
      <c r="I19" s="206">
        <v>44928</v>
      </c>
      <c r="J19" s="206">
        <v>45260</v>
      </c>
      <c r="K19" s="206"/>
      <c r="L19" s="677"/>
      <c r="M19" s="205"/>
      <c r="N19" s="207"/>
      <c r="O19" s="204"/>
      <c r="P19" s="206"/>
      <c r="Q19" s="1046" t="s">
        <v>4095</v>
      </c>
      <c r="R19" s="208"/>
      <c r="S19" s="207"/>
      <c r="T19" s="204"/>
      <c r="U19" s="207"/>
      <c r="V19" s="204"/>
      <c r="W19" s="208"/>
      <c r="X19" s="207"/>
      <c r="Y19" s="204"/>
    </row>
    <row r="20" spans="1:25" s="209" customFormat="1" ht="100" customHeight="1">
      <c r="A20" s="456">
        <v>15</v>
      </c>
      <c r="B20" s="204" t="s">
        <v>153</v>
      </c>
      <c r="C20" s="204" t="s">
        <v>1555</v>
      </c>
      <c r="D20" s="204" t="s">
        <v>1556</v>
      </c>
      <c r="E20" s="204" t="s">
        <v>1557</v>
      </c>
      <c r="F20" s="204" t="s">
        <v>1558</v>
      </c>
      <c r="G20" s="578">
        <v>1</v>
      </c>
      <c r="H20" s="204" t="s">
        <v>1559</v>
      </c>
      <c r="I20" s="206">
        <v>44928</v>
      </c>
      <c r="J20" s="206">
        <v>45260</v>
      </c>
      <c r="K20" s="206"/>
      <c r="L20" s="677"/>
      <c r="M20" s="205"/>
      <c r="N20" s="207"/>
      <c r="O20" s="204"/>
      <c r="P20" s="206"/>
      <c r="Q20" s="1046" t="s">
        <v>4095</v>
      </c>
      <c r="R20" s="208"/>
      <c r="S20" s="207"/>
      <c r="T20" s="204"/>
      <c r="U20" s="207"/>
      <c r="V20" s="204"/>
      <c r="W20" s="208"/>
      <c r="X20" s="207"/>
      <c r="Y20" s="204"/>
    </row>
    <row r="21" spans="1:25" s="209" customFormat="1" ht="100" customHeight="1">
      <c r="A21" s="456">
        <v>16</v>
      </c>
      <c r="B21" s="204" t="s">
        <v>153</v>
      </c>
      <c r="C21" s="204" t="s">
        <v>1560</v>
      </c>
      <c r="D21" s="204" t="s">
        <v>1561</v>
      </c>
      <c r="E21" s="204" t="s">
        <v>1562</v>
      </c>
      <c r="F21" s="204" t="s">
        <v>1563</v>
      </c>
      <c r="G21" s="578">
        <v>1</v>
      </c>
      <c r="H21" s="204" t="s">
        <v>1564</v>
      </c>
      <c r="I21" s="206">
        <v>44928</v>
      </c>
      <c r="J21" s="206">
        <v>45260</v>
      </c>
      <c r="K21" s="206"/>
      <c r="L21" s="677"/>
      <c r="M21" s="205"/>
      <c r="N21" s="207"/>
      <c r="O21" s="204"/>
      <c r="P21" s="206"/>
      <c r="Q21" s="1046" t="s">
        <v>4095</v>
      </c>
      <c r="R21" s="208"/>
      <c r="S21" s="207"/>
      <c r="T21" s="204"/>
      <c r="U21" s="207"/>
      <c r="V21" s="204"/>
      <c r="W21" s="208"/>
      <c r="X21" s="207"/>
      <c r="Y21" s="204"/>
    </row>
    <row r="22" spans="1:25" s="209" customFormat="1" ht="100" customHeight="1">
      <c r="A22" s="456">
        <v>17</v>
      </c>
      <c r="B22" s="204" t="s">
        <v>153</v>
      </c>
      <c r="C22" s="204" t="s">
        <v>1565</v>
      </c>
      <c r="D22" s="204" t="s">
        <v>1566</v>
      </c>
      <c r="E22" s="204" t="s">
        <v>1567</v>
      </c>
      <c r="F22" s="204" t="s">
        <v>1568</v>
      </c>
      <c r="G22" s="578">
        <v>1</v>
      </c>
      <c r="H22" s="204" t="s">
        <v>1569</v>
      </c>
      <c r="I22" s="206">
        <v>44928</v>
      </c>
      <c r="J22" s="206">
        <v>45260</v>
      </c>
      <c r="K22" s="206"/>
      <c r="L22" s="677"/>
      <c r="M22" s="205"/>
      <c r="N22" s="207"/>
      <c r="O22" s="204"/>
      <c r="P22" s="206"/>
      <c r="Q22" s="1046" t="s">
        <v>4095</v>
      </c>
      <c r="R22" s="208"/>
      <c r="S22" s="207"/>
      <c r="T22" s="204"/>
      <c r="U22" s="207"/>
      <c r="V22" s="204"/>
      <c r="W22" s="208"/>
      <c r="X22" s="207"/>
      <c r="Y22" s="204"/>
    </row>
    <row r="23" spans="1:25" s="209" customFormat="1" ht="100" customHeight="1">
      <c r="A23" s="456">
        <v>18</v>
      </c>
      <c r="B23" s="204" t="s">
        <v>153</v>
      </c>
      <c r="C23" s="204" t="s">
        <v>1570</v>
      </c>
      <c r="D23" s="204" t="s">
        <v>1571</v>
      </c>
      <c r="E23" s="204" t="s">
        <v>1572</v>
      </c>
      <c r="F23" s="204" t="s">
        <v>1573</v>
      </c>
      <c r="G23" s="578">
        <v>1</v>
      </c>
      <c r="H23" s="204" t="s">
        <v>1574</v>
      </c>
      <c r="I23" s="206">
        <v>44928</v>
      </c>
      <c r="J23" s="206">
        <v>45260</v>
      </c>
      <c r="K23" s="206"/>
      <c r="L23" s="677"/>
      <c r="M23" s="205"/>
      <c r="N23" s="207"/>
      <c r="O23" s="204"/>
      <c r="P23" s="206"/>
      <c r="Q23" s="1046" t="s">
        <v>4095</v>
      </c>
      <c r="R23" s="208"/>
      <c r="S23" s="207"/>
      <c r="T23" s="204"/>
      <c r="U23" s="207"/>
      <c r="V23" s="204"/>
      <c r="W23" s="208"/>
      <c r="X23" s="207"/>
      <c r="Y23" s="204"/>
    </row>
    <row r="24" spans="1:25" s="209" customFormat="1" ht="100" customHeight="1">
      <c r="A24" s="456">
        <v>19</v>
      </c>
      <c r="B24" s="204" t="s">
        <v>153</v>
      </c>
      <c r="C24" s="204" t="s">
        <v>1575</v>
      </c>
      <c r="D24" s="204" t="s">
        <v>1576</v>
      </c>
      <c r="E24" s="204" t="s">
        <v>1577</v>
      </c>
      <c r="F24" s="204" t="s">
        <v>1578</v>
      </c>
      <c r="G24" s="205">
        <v>1</v>
      </c>
      <c r="H24" s="204" t="s">
        <v>1579</v>
      </c>
      <c r="I24" s="206">
        <v>44928</v>
      </c>
      <c r="J24" s="206">
        <v>45260</v>
      </c>
      <c r="K24" s="206"/>
      <c r="L24" s="677"/>
      <c r="M24" s="205"/>
      <c r="N24" s="207"/>
      <c r="O24" s="204"/>
      <c r="P24" s="206"/>
      <c r="Q24" s="1046" t="s">
        <v>4095</v>
      </c>
      <c r="R24" s="208"/>
      <c r="S24" s="207"/>
      <c r="T24" s="204"/>
      <c r="U24" s="207"/>
      <c r="V24" s="204"/>
      <c r="W24" s="208"/>
      <c r="X24" s="207"/>
      <c r="Y24" s="204"/>
    </row>
    <row r="25" spans="1:25" s="209" customFormat="1" ht="100" customHeight="1">
      <c r="A25" s="456">
        <v>20</v>
      </c>
      <c r="B25" s="204" t="s">
        <v>153</v>
      </c>
      <c r="C25" s="204" t="s">
        <v>1580</v>
      </c>
      <c r="D25" s="204" t="s">
        <v>1581</v>
      </c>
      <c r="E25" s="204" t="s">
        <v>1582</v>
      </c>
      <c r="F25" s="204" t="s">
        <v>1583</v>
      </c>
      <c r="G25" s="205">
        <v>1</v>
      </c>
      <c r="H25" s="204" t="s">
        <v>1584</v>
      </c>
      <c r="I25" s="206">
        <v>44928</v>
      </c>
      <c r="J25" s="206">
        <v>45260</v>
      </c>
      <c r="K25" s="206"/>
      <c r="L25" s="677"/>
      <c r="M25" s="205"/>
      <c r="N25" s="207"/>
      <c r="O25" s="204"/>
      <c r="P25" s="206"/>
      <c r="Q25" s="1046" t="s">
        <v>4095</v>
      </c>
      <c r="R25" s="208"/>
      <c r="S25" s="207"/>
      <c r="T25" s="204"/>
      <c r="U25" s="207"/>
      <c r="V25" s="204"/>
      <c r="W25" s="208"/>
      <c r="X25" s="207"/>
      <c r="Y25" s="204"/>
    </row>
    <row r="26" spans="1:25" s="209" customFormat="1" ht="100" customHeight="1">
      <c r="A26" s="456">
        <v>21</v>
      </c>
      <c r="B26" s="204" t="s">
        <v>153</v>
      </c>
      <c r="C26" s="204" t="s">
        <v>1585</v>
      </c>
      <c r="D26" s="204" t="s">
        <v>1586</v>
      </c>
      <c r="E26" s="204" t="s">
        <v>1587</v>
      </c>
      <c r="F26" s="204" t="s">
        <v>1588</v>
      </c>
      <c r="G26" s="205">
        <v>1</v>
      </c>
      <c r="H26" s="204" t="s">
        <v>1589</v>
      </c>
      <c r="I26" s="206">
        <v>44928</v>
      </c>
      <c r="J26" s="206">
        <v>45260</v>
      </c>
      <c r="K26" s="206"/>
      <c r="L26" s="677"/>
      <c r="M26" s="205"/>
      <c r="N26" s="207"/>
      <c r="O26" s="204"/>
      <c r="P26" s="206"/>
      <c r="Q26" s="1046" t="s">
        <v>4095</v>
      </c>
      <c r="R26" s="208"/>
      <c r="S26" s="207"/>
      <c r="T26" s="204"/>
      <c r="U26" s="207"/>
      <c r="V26" s="204"/>
      <c r="W26" s="208"/>
      <c r="X26" s="207"/>
      <c r="Y26" s="204"/>
    </row>
    <row r="27" spans="1:25" s="209" customFormat="1" ht="100" customHeight="1">
      <c r="A27" s="456">
        <v>22</v>
      </c>
      <c r="B27" s="204" t="s">
        <v>153</v>
      </c>
      <c r="C27" s="204" t="s">
        <v>1590</v>
      </c>
      <c r="D27" s="204" t="s">
        <v>1591</v>
      </c>
      <c r="E27" s="204" t="s">
        <v>1592</v>
      </c>
      <c r="F27" s="204" t="s">
        <v>1593</v>
      </c>
      <c r="G27" s="205">
        <v>1</v>
      </c>
      <c r="H27" s="204" t="s">
        <v>1594</v>
      </c>
      <c r="I27" s="206">
        <v>44928</v>
      </c>
      <c r="J27" s="206">
        <v>45260</v>
      </c>
      <c r="K27" s="206"/>
      <c r="L27" s="677"/>
      <c r="M27" s="205"/>
      <c r="N27" s="207"/>
      <c r="O27" s="204"/>
      <c r="P27" s="206"/>
      <c r="Q27" s="1046" t="s">
        <v>4095</v>
      </c>
      <c r="R27" s="208"/>
      <c r="S27" s="207"/>
      <c r="T27" s="204"/>
      <c r="U27" s="207"/>
      <c r="V27" s="204"/>
      <c r="W27" s="208"/>
      <c r="X27" s="207"/>
      <c r="Y27" s="204"/>
    </row>
    <row r="28" spans="1:25" s="209" customFormat="1" ht="100" customHeight="1">
      <c r="A28" s="456">
        <v>23</v>
      </c>
      <c r="B28" s="204" t="s">
        <v>153</v>
      </c>
      <c r="C28" s="204" t="s">
        <v>1595</v>
      </c>
      <c r="D28" s="204" t="s">
        <v>1596</v>
      </c>
      <c r="E28" s="204" t="s">
        <v>1597</v>
      </c>
      <c r="F28" s="204" t="s">
        <v>1598</v>
      </c>
      <c r="G28" s="205">
        <v>1</v>
      </c>
      <c r="H28" s="204" t="s">
        <v>1599</v>
      </c>
      <c r="I28" s="206">
        <v>44928</v>
      </c>
      <c r="J28" s="206">
        <v>45260</v>
      </c>
      <c r="K28" s="206"/>
      <c r="L28" s="677"/>
      <c r="M28" s="205"/>
      <c r="N28" s="207"/>
      <c r="O28" s="204"/>
      <c r="P28" s="206"/>
      <c r="Q28" s="1046" t="s">
        <v>4095</v>
      </c>
      <c r="R28" s="208"/>
      <c r="S28" s="207"/>
      <c r="T28" s="204"/>
      <c r="U28" s="207"/>
      <c r="V28" s="204"/>
      <c r="W28" s="208"/>
      <c r="X28" s="207"/>
      <c r="Y28" s="204"/>
    </row>
    <row r="29" spans="1:25" s="209" customFormat="1" ht="100" customHeight="1">
      <c r="A29" s="456">
        <v>24</v>
      </c>
      <c r="B29" s="204" t="s">
        <v>153</v>
      </c>
      <c r="C29" s="204" t="s">
        <v>1600</v>
      </c>
      <c r="D29" s="204" t="s">
        <v>1601</v>
      </c>
      <c r="E29" s="204" t="s">
        <v>1602</v>
      </c>
      <c r="F29" s="204" t="s">
        <v>1603</v>
      </c>
      <c r="G29" s="205">
        <v>1</v>
      </c>
      <c r="H29" s="204" t="s">
        <v>1599</v>
      </c>
      <c r="I29" s="206">
        <v>44928</v>
      </c>
      <c r="J29" s="206">
        <v>45260</v>
      </c>
      <c r="K29" s="206"/>
      <c r="L29" s="677"/>
      <c r="M29" s="205"/>
      <c r="N29" s="207"/>
      <c r="O29" s="204"/>
      <c r="P29" s="1052"/>
      <c r="Q29" s="1046" t="s">
        <v>4095</v>
      </c>
      <c r="R29" s="1053"/>
      <c r="S29" s="207"/>
      <c r="T29" s="204"/>
      <c r="U29" s="207"/>
      <c r="V29" s="204"/>
      <c r="W29" s="208"/>
      <c r="X29" s="207"/>
      <c r="Y29" s="204"/>
    </row>
    <row r="30" spans="1:25" s="209" customFormat="1" ht="165" customHeight="1">
      <c r="A30" s="456">
        <v>25</v>
      </c>
      <c r="B30" s="204" t="s">
        <v>153</v>
      </c>
      <c r="C30" s="204" t="s">
        <v>1604</v>
      </c>
      <c r="D30" s="204" t="s">
        <v>1605</v>
      </c>
      <c r="E30" s="204" t="s">
        <v>1606</v>
      </c>
      <c r="F30" s="204" t="s">
        <v>1607</v>
      </c>
      <c r="G30" s="205">
        <v>1</v>
      </c>
      <c r="H30" s="204" t="s">
        <v>1608</v>
      </c>
      <c r="I30" s="206">
        <v>44562</v>
      </c>
      <c r="J30" s="206">
        <v>44895</v>
      </c>
      <c r="K30" s="206"/>
      <c r="L30" s="677"/>
      <c r="M30" s="205"/>
      <c r="N30" s="207"/>
      <c r="O30" s="1044"/>
      <c r="P30" s="1055" t="s">
        <v>3571</v>
      </c>
      <c r="Q30" s="969" t="s">
        <v>3562</v>
      </c>
      <c r="R30" s="967" t="s">
        <v>3563</v>
      </c>
      <c r="S30" s="1045"/>
      <c r="T30" s="204"/>
      <c r="U30" s="207"/>
      <c r="V30" s="204"/>
      <c r="W30" s="208"/>
      <c r="X30" s="207"/>
      <c r="Y30" s="204"/>
    </row>
    <row r="31" spans="1:25" s="209" customFormat="1" ht="158" customHeight="1">
      <c r="A31" s="456">
        <v>26</v>
      </c>
      <c r="B31" s="204" t="s">
        <v>153</v>
      </c>
      <c r="C31" s="204" t="s">
        <v>1609</v>
      </c>
      <c r="D31" s="204" t="s">
        <v>1610</v>
      </c>
      <c r="E31" s="204" t="s">
        <v>1611</v>
      </c>
      <c r="F31" s="204" t="s">
        <v>1612</v>
      </c>
      <c r="G31" s="205">
        <v>1</v>
      </c>
      <c r="H31" s="204" t="s">
        <v>1608</v>
      </c>
      <c r="I31" s="206">
        <v>44562</v>
      </c>
      <c r="J31" s="206">
        <v>44895</v>
      </c>
      <c r="K31" s="206"/>
      <c r="L31" s="677"/>
      <c r="M31" s="205"/>
      <c r="N31" s="207"/>
      <c r="O31" s="1044"/>
      <c r="P31" s="1055" t="s">
        <v>3575</v>
      </c>
      <c r="Q31" s="1054" t="s">
        <v>3572</v>
      </c>
      <c r="R31" s="967" t="s">
        <v>3564</v>
      </c>
      <c r="S31" s="1045"/>
      <c r="T31" s="204"/>
      <c r="U31" s="207"/>
      <c r="V31" s="204"/>
      <c r="W31" s="208"/>
      <c r="X31" s="207"/>
      <c r="Y31" s="204"/>
    </row>
    <row r="32" spans="1:25" s="209" customFormat="1" ht="100" customHeight="1">
      <c r="A32" s="456">
        <v>27</v>
      </c>
      <c r="B32" s="204" t="s">
        <v>153</v>
      </c>
      <c r="C32" s="204" t="s">
        <v>1613</v>
      </c>
      <c r="D32" s="204" t="s">
        <v>1614</v>
      </c>
      <c r="E32" s="204" t="s">
        <v>1615</v>
      </c>
      <c r="F32" s="204" t="s">
        <v>1616</v>
      </c>
      <c r="G32" s="205">
        <v>1</v>
      </c>
      <c r="H32" s="204" t="s">
        <v>1617</v>
      </c>
      <c r="I32" s="206">
        <v>44562</v>
      </c>
      <c r="J32" s="206">
        <v>44895</v>
      </c>
      <c r="K32" s="206"/>
      <c r="L32" s="677"/>
      <c r="M32" s="205"/>
      <c r="N32" s="207"/>
      <c r="O32" s="1044"/>
      <c r="P32" s="1055" t="s">
        <v>3573</v>
      </c>
      <c r="Q32" s="1054" t="s">
        <v>3574</v>
      </c>
      <c r="R32" s="456" t="s">
        <v>3565</v>
      </c>
      <c r="S32" s="1045"/>
      <c r="T32" s="204"/>
      <c r="U32" s="207"/>
      <c r="V32" s="204"/>
      <c r="W32" s="208"/>
      <c r="X32" s="207"/>
      <c r="Y32" s="204"/>
    </row>
    <row r="33" spans="1:25" s="209" customFormat="1" ht="100" customHeight="1">
      <c r="A33" s="456">
        <v>28</v>
      </c>
      <c r="B33" s="204" t="s">
        <v>153</v>
      </c>
      <c r="C33" s="204" t="s">
        <v>1618</v>
      </c>
      <c r="D33" s="204" t="s">
        <v>1619</v>
      </c>
      <c r="E33" s="204" t="s">
        <v>1620</v>
      </c>
      <c r="F33" s="204" t="s">
        <v>1621</v>
      </c>
      <c r="G33" s="205">
        <v>1</v>
      </c>
      <c r="H33" s="204" t="s">
        <v>1622</v>
      </c>
      <c r="I33" s="206">
        <v>44927</v>
      </c>
      <c r="J33" s="206">
        <v>45260</v>
      </c>
      <c r="K33" s="206"/>
      <c r="L33" s="677"/>
      <c r="M33" s="205"/>
      <c r="N33" s="207"/>
      <c r="O33" s="1044"/>
      <c r="P33" s="1055" t="s">
        <v>3573</v>
      </c>
      <c r="Q33" s="1054" t="s">
        <v>3566</v>
      </c>
      <c r="R33" s="456" t="s">
        <v>3567</v>
      </c>
      <c r="S33" s="1045"/>
      <c r="T33" s="204"/>
      <c r="U33" s="207"/>
      <c r="V33" s="204"/>
      <c r="W33" s="208"/>
      <c r="X33" s="207"/>
      <c r="Y33" s="204"/>
    </row>
    <row r="34" spans="1:25" s="209" customFormat="1" ht="312" customHeight="1">
      <c r="A34" s="456">
        <v>29</v>
      </c>
      <c r="B34" s="204" t="s">
        <v>153</v>
      </c>
      <c r="C34" s="204" t="s">
        <v>1623</v>
      </c>
      <c r="D34" s="204" t="s">
        <v>1624</v>
      </c>
      <c r="E34" s="204" t="s">
        <v>1625</v>
      </c>
      <c r="F34" s="204" t="s">
        <v>1626</v>
      </c>
      <c r="G34" s="205">
        <v>1</v>
      </c>
      <c r="H34" s="204" t="s">
        <v>1627</v>
      </c>
      <c r="I34" s="206">
        <v>44927</v>
      </c>
      <c r="J34" s="206">
        <v>45260</v>
      </c>
      <c r="K34" s="206"/>
      <c r="L34" s="677"/>
      <c r="M34" s="205"/>
      <c r="N34" s="207"/>
      <c r="O34" s="1044"/>
      <c r="P34" s="1055" t="s">
        <v>3577</v>
      </c>
      <c r="Q34" s="1054" t="s">
        <v>3576</v>
      </c>
      <c r="R34" s="456" t="s">
        <v>3568</v>
      </c>
      <c r="S34" s="1045"/>
      <c r="T34" s="204"/>
      <c r="U34" s="207"/>
      <c r="V34" s="204"/>
      <c r="W34" s="208"/>
      <c r="X34" s="207"/>
      <c r="Y34" s="204"/>
    </row>
    <row r="35" spans="1:25" s="209" customFormat="1" ht="209" customHeight="1">
      <c r="A35" s="456">
        <v>30</v>
      </c>
      <c r="B35" s="204" t="s">
        <v>153</v>
      </c>
      <c r="C35" s="204" t="s">
        <v>1604</v>
      </c>
      <c r="D35" s="204" t="s">
        <v>1628</v>
      </c>
      <c r="E35" s="204" t="s">
        <v>1629</v>
      </c>
      <c r="F35" s="204" t="s">
        <v>1630</v>
      </c>
      <c r="G35" s="205">
        <v>1</v>
      </c>
      <c r="H35" s="204" t="s">
        <v>1631</v>
      </c>
      <c r="I35" s="206">
        <v>44927</v>
      </c>
      <c r="J35" s="206">
        <v>45260</v>
      </c>
      <c r="K35" s="206"/>
      <c r="L35" s="677"/>
      <c r="M35" s="205"/>
      <c r="N35" s="207"/>
      <c r="O35" s="1044"/>
      <c r="P35" s="1055" t="s">
        <v>3578</v>
      </c>
      <c r="Q35" s="1054" t="s">
        <v>3579</v>
      </c>
      <c r="R35" s="456" t="s">
        <v>3569</v>
      </c>
      <c r="S35" s="1045"/>
      <c r="T35" s="204"/>
      <c r="U35" s="207"/>
      <c r="V35" s="204"/>
      <c r="W35" s="208"/>
      <c r="X35" s="207"/>
      <c r="Y35" s="204"/>
    </row>
    <row r="36" spans="1:25" s="209" customFormat="1" ht="100" customHeight="1">
      <c r="A36" s="456">
        <v>31</v>
      </c>
      <c r="B36" s="204" t="s">
        <v>153</v>
      </c>
      <c r="C36" s="204" t="s">
        <v>1618</v>
      </c>
      <c r="D36" s="204" t="s">
        <v>1619</v>
      </c>
      <c r="E36" s="204" t="s">
        <v>1620</v>
      </c>
      <c r="F36" s="204" t="s">
        <v>1632</v>
      </c>
      <c r="G36" s="205">
        <v>1</v>
      </c>
      <c r="H36" s="204" t="s">
        <v>1633</v>
      </c>
      <c r="I36" s="206">
        <v>44927</v>
      </c>
      <c r="J36" s="206">
        <v>45260</v>
      </c>
      <c r="K36" s="206"/>
      <c r="L36" s="677"/>
      <c r="M36" s="205"/>
      <c r="N36" s="207"/>
      <c r="O36" s="1044"/>
      <c r="P36" s="1055" t="s">
        <v>3580</v>
      </c>
      <c r="Q36" s="1054" t="s">
        <v>3581</v>
      </c>
      <c r="R36" s="456" t="s">
        <v>3679</v>
      </c>
      <c r="S36" s="1045"/>
      <c r="T36" s="204"/>
      <c r="U36" s="207"/>
      <c r="V36" s="204"/>
      <c r="W36" s="208"/>
      <c r="X36" s="207"/>
      <c r="Y36" s="204"/>
    </row>
    <row r="37" spans="1:25" s="209" customFormat="1" ht="160" customHeight="1">
      <c r="A37" s="456">
        <v>32</v>
      </c>
      <c r="B37" s="204" t="s">
        <v>153</v>
      </c>
      <c r="C37" s="204" t="s">
        <v>1634</v>
      </c>
      <c r="D37" s="204" t="s">
        <v>1635</v>
      </c>
      <c r="E37" s="204" t="s">
        <v>1636</v>
      </c>
      <c r="F37" s="204" t="s">
        <v>1637</v>
      </c>
      <c r="G37" s="205">
        <v>1</v>
      </c>
      <c r="H37" s="204" t="s">
        <v>1638</v>
      </c>
      <c r="I37" s="206">
        <v>44927</v>
      </c>
      <c r="J37" s="206">
        <v>45260</v>
      </c>
      <c r="K37" s="206"/>
      <c r="L37" s="677"/>
      <c r="M37" s="205"/>
      <c r="N37" s="207"/>
      <c r="O37" s="1044"/>
      <c r="P37" s="1056" t="s">
        <v>3582</v>
      </c>
      <c r="Q37" s="1054" t="s">
        <v>3582</v>
      </c>
      <c r="R37" s="456" t="s">
        <v>3570</v>
      </c>
      <c r="S37" s="1045"/>
      <c r="T37" s="204"/>
      <c r="U37" s="207"/>
      <c r="V37" s="204"/>
      <c r="W37" s="208"/>
      <c r="X37" s="207"/>
      <c r="Y37" s="204"/>
    </row>
    <row r="38" spans="1:25" s="209" customFormat="1" ht="100" customHeight="1">
      <c r="A38" s="456">
        <v>34</v>
      </c>
      <c r="B38" s="204" t="s">
        <v>151</v>
      </c>
      <c r="C38" s="204" t="s">
        <v>1639</v>
      </c>
      <c r="D38" s="204" t="s">
        <v>1640</v>
      </c>
      <c r="E38" s="204" t="s">
        <v>1641</v>
      </c>
      <c r="F38" s="204" t="s">
        <v>1642</v>
      </c>
      <c r="G38" s="205">
        <v>1</v>
      </c>
      <c r="H38" s="204" t="s">
        <v>1643</v>
      </c>
      <c r="I38" s="206">
        <v>44927</v>
      </c>
      <c r="J38" s="206" t="s">
        <v>1477</v>
      </c>
      <c r="K38" s="206"/>
      <c r="L38" s="677"/>
      <c r="M38" s="205"/>
      <c r="N38" s="207"/>
      <c r="O38" s="204"/>
      <c r="P38" s="1025" t="s">
        <v>3471</v>
      </c>
      <c r="Q38" s="1026" t="s">
        <v>3475</v>
      </c>
      <c r="R38" s="1027" t="s">
        <v>3472</v>
      </c>
      <c r="S38" s="207"/>
      <c r="T38" s="204"/>
      <c r="U38" s="207"/>
      <c r="V38" s="204"/>
      <c r="W38" s="208"/>
      <c r="X38" s="207"/>
      <c r="Y38" s="204"/>
    </row>
    <row r="39" spans="1:25" s="209" customFormat="1" ht="221" customHeight="1">
      <c r="A39" s="456">
        <v>35</v>
      </c>
      <c r="B39" s="204" t="s">
        <v>151</v>
      </c>
      <c r="C39" s="204" t="s">
        <v>1644</v>
      </c>
      <c r="D39" s="204" t="s">
        <v>1645</v>
      </c>
      <c r="E39" s="204" t="s">
        <v>1646</v>
      </c>
      <c r="F39" s="204" t="s">
        <v>1647</v>
      </c>
      <c r="G39" s="205">
        <v>1</v>
      </c>
      <c r="H39" s="204" t="s">
        <v>1648</v>
      </c>
      <c r="I39" s="206">
        <v>44927</v>
      </c>
      <c r="J39" s="206" t="s">
        <v>1477</v>
      </c>
      <c r="K39" s="206"/>
      <c r="L39" s="677"/>
      <c r="M39" s="205"/>
      <c r="N39" s="207"/>
      <c r="O39" s="204"/>
      <c r="P39" s="1025" t="s">
        <v>3471</v>
      </c>
      <c r="Q39" s="1026" t="s">
        <v>3474</v>
      </c>
      <c r="R39" s="1027" t="s">
        <v>3473</v>
      </c>
      <c r="S39" s="207"/>
      <c r="T39" s="204"/>
      <c r="U39" s="207"/>
      <c r="V39" s="204"/>
      <c r="W39" s="208"/>
      <c r="X39" s="207"/>
      <c r="Y39" s="204"/>
    </row>
    <row r="40" spans="1:25" s="209" customFormat="1" ht="100" customHeight="1">
      <c r="A40" s="456">
        <v>36</v>
      </c>
      <c r="B40" s="204" t="s">
        <v>151</v>
      </c>
      <c r="C40" s="204" t="s">
        <v>1649</v>
      </c>
      <c r="D40" s="204" t="s">
        <v>1645</v>
      </c>
      <c r="E40" s="204" t="s">
        <v>1650</v>
      </c>
      <c r="F40" s="204" t="s">
        <v>1651</v>
      </c>
      <c r="G40" s="205">
        <v>1</v>
      </c>
      <c r="H40" s="204" t="s">
        <v>1652</v>
      </c>
      <c r="I40" s="206">
        <v>44927</v>
      </c>
      <c r="J40" s="206" t="s">
        <v>1477</v>
      </c>
      <c r="K40" s="206"/>
      <c r="L40" s="677"/>
      <c r="M40" s="205"/>
      <c r="N40" s="207"/>
      <c r="O40" s="204"/>
      <c r="P40" s="1025" t="s">
        <v>3471</v>
      </c>
      <c r="Q40" s="1026" t="s">
        <v>3476</v>
      </c>
      <c r="R40" s="1027" t="s">
        <v>3473</v>
      </c>
      <c r="S40" s="207"/>
      <c r="T40" s="204"/>
      <c r="U40" s="207"/>
      <c r="V40" s="204"/>
      <c r="W40" s="208"/>
      <c r="X40" s="207"/>
      <c r="Y40" s="204"/>
    </row>
    <row r="41" spans="1:25" s="209" customFormat="1" ht="100" customHeight="1">
      <c r="A41" s="456">
        <v>37</v>
      </c>
      <c r="B41" s="204" t="s">
        <v>154</v>
      </c>
      <c r="C41" s="572" t="s">
        <v>1985</v>
      </c>
      <c r="D41" s="204" t="s">
        <v>1653</v>
      </c>
      <c r="E41" s="572" t="s">
        <v>1987</v>
      </c>
      <c r="F41" s="204" t="s">
        <v>1138</v>
      </c>
      <c r="G41" s="571">
        <v>1</v>
      </c>
      <c r="H41" s="572" t="s">
        <v>1988</v>
      </c>
      <c r="I41" s="206">
        <v>44927</v>
      </c>
      <c r="J41" s="206">
        <v>45260</v>
      </c>
      <c r="K41" s="206"/>
      <c r="L41" s="677"/>
      <c r="M41" s="205"/>
      <c r="N41" s="207"/>
      <c r="O41" s="204"/>
      <c r="P41" s="1152" t="s">
        <v>4145</v>
      </c>
      <c r="Q41" s="1150" t="s">
        <v>4146</v>
      </c>
      <c r="R41" s="1151" t="s">
        <v>4147</v>
      </c>
      <c r="S41" s="207"/>
      <c r="T41" s="204"/>
      <c r="U41" s="207"/>
      <c r="V41" s="204"/>
      <c r="W41" s="208"/>
      <c r="X41" s="207"/>
      <c r="Y41" s="204"/>
    </row>
    <row r="42" spans="1:25" s="209" customFormat="1" ht="300" customHeight="1">
      <c r="A42" s="456">
        <v>38</v>
      </c>
      <c r="B42" s="204" t="s">
        <v>148</v>
      </c>
      <c r="C42" s="204" t="s">
        <v>1654</v>
      </c>
      <c r="D42" s="204" t="s">
        <v>1655</v>
      </c>
      <c r="E42" s="204" t="s">
        <v>1656</v>
      </c>
      <c r="F42" s="204" t="s">
        <v>1657</v>
      </c>
      <c r="G42" s="205">
        <v>1</v>
      </c>
      <c r="H42" s="204" t="s">
        <v>1658</v>
      </c>
      <c r="I42" s="206">
        <v>44927</v>
      </c>
      <c r="J42" s="206">
        <v>45260</v>
      </c>
      <c r="K42" s="206"/>
      <c r="L42" s="677"/>
      <c r="M42" s="205"/>
      <c r="N42" s="207"/>
      <c r="O42" s="204"/>
      <c r="P42" s="206" t="s">
        <v>3522</v>
      </c>
      <c r="Q42" s="1065" t="s">
        <v>3638</v>
      </c>
      <c r="R42" s="205" t="s">
        <v>3523</v>
      </c>
      <c r="S42" s="207"/>
      <c r="T42" s="204"/>
      <c r="U42" s="207"/>
      <c r="V42" s="204"/>
      <c r="W42" s="208"/>
      <c r="X42" s="207"/>
      <c r="Y42" s="204"/>
    </row>
    <row r="43" spans="1:25" s="209" customFormat="1" ht="155" customHeight="1">
      <c r="A43" s="456">
        <v>39</v>
      </c>
      <c r="B43" s="204" t="s">
        <v>155</v>
      </c>
      <c r="C43" s="204" t="s">
        <v>1659</v>
      </c>
      <c r="D43" s="204" t="s">
        <v>1660</v>
      </c>
      <c r="E43" s="204" t="s">
        <v>1661</v>
      </c>
      <c r="F43" s="204" t="s">
        <v>1662</v>
      </c>
      <c r="G43" s="205">
        <v>1</v>
      </c>
      <c r="H43" s="204" t="s">
        <v>1663</v>
      </c>
      <c r="I43" s="206">
        <v>44927</v>
      </c>
      <c r="J43" s="206">
        <v>45260</v>
      </c>
      <c r="K43" s="206"/>
      <c r="L43" s="677"/>
      <c r="M43" s="205"/>
      <c r="N43" s="207"/>
      <c r="O43" s="204"/>
      <c r="P43" s="206" t="s">
        <v>3285</v>
      </c>
      <c r="Q43" s="967" t="s">
        <v>3287</v>
      </c>
      <c r="R43" s="968" t="s">
        <v>3286</v>
      </c>
      <c r="S43" s="207"/>
      <c r="T43" s="204"/>
      <c r="U43" s="207"/>
      <c r="V43" s="204"/>
      <c r="W43" s="208"/>
      <c r="X43" s="207"/>
      <c r="Y43" s="204"/>
    </row>
    <row r="44" spans="1:25" s="209" customFormat="1" ht="356" customHeight="1">
      <c r="A44" s="456">
        <v>40</v>
      </c>
      <c r="B44" s="204" t="s">
        <v>152</v>
      </c>
      <c r="C44" s="204" t="s">
        <v>1664</v>
      </c>
      <c r="D44" s="204" t="s">
        <v>1665</v>
      </c>
      <c r="E44" s="204" t="s">
        <v>1666</v>
      </c>
      <c r="F44" s="204" t="s">
        <v>1105</v>
      </c>
      <c r="G44" s="205">
        <v>1</v>
      </c>
      <c r="H44" s="204" t="s">
        <v>1667</v>
      </c>
      <c r="I44" s="206">
        <v>44927</v>
      </c>
      <c r="J44" s="206">
        <v>45260</v>
      </c>
      <c r="K44" s="206"/>
      <c r="L44" s="677"/>
      <c r="M44" s="205"/>
      <c r="N44" s="207"/>
      <c r="O44" s="204"/>
      <c r="P44" s="206" t="s">
        <v>3631</v>
      </c>
      <c r="Q44" s="204" t="s">
        <v>3637</v>
      </c>
      <c r="R44" s="1064" t="s">
        <v>3523</v>
      </c>
      <c r="S44" s="207"/>
      <c r="T44" s="204"/>
      <c r="U44" s="207"/>
      <c r="V44" s="204"/>
      <c r="W44" s="208"/>
      <c r="X44" s="207"/>
      <c r="Y44" s="204"/>
    </row>
    <row r="45" spans="1:25" s="209" customFormat="1" ht="100" customHeight="1">
      <c r="A45" s="456">
        <v>41</v>
      </c>
      <c r="B45" s="204" t="s">
        <v>152</v>
      </c>
      <c r="C45" s="204" t="s">
        <v>1668</v>
      </c>
      <c r="D45" s="204" t="s">
        <v>1669</v>
      </c>
      <c r="E45" s="204" t="s">
        <v>1670</v>
      </c>
      <c r="F45" s="204" t="s">
        <v>1671</v>
      </c>
      <c r="G45" s="205">
        <v>1</v>
      </c>
      <c r="H45" s="204" t="s">
        <v>1672</v>
      </c>
      <c r="I45" s="206">
        <v>44928</v>
      </c>
      <c r="J45" s="206">
        <v>45260</v>
      </c>
      <c r="K45" s="206"/>
      <c r="L45" s="677"/>
      <c r="M45" s="205"/>
      <c r="N45" s="207"/>
      <c r="O45" s="204"/>
      <c r="P45" s="207"/>
      <c r="Q45" s="1046" t="s">
        <v>4095</v>
      </c>
      <c r="R45" s="208"/>
      <c r="S45" s="207"/>
      <c r="T45" s="204"/>
      <c r="U45" s="207"/>
      <c r="V45" s="204"/>
      <c r="W45" s="208"/>
      <c r="X45" s="207"/>
      <c r="Y45" s="204"/>
    </row>
    <row r="46" spans="1:25" s="209" customFormat="1" ht="100" customHeight="1">
      <c r="A46" s="456">
        <v>42</v>
      </c>
      <c r="B46" s="204" t="s">
        <v>189</v>
      </c>
      <c r="C46" s="204" t="s">
        <v>1673</v>
      </c>
      <c r="D46" s="204" t="s">
        <v>1674</v>
      </c>
      <c r="E46" s="204" t="s">
        <v>1675</v>
      </c>
      <c r="F46" s="204" t="s">
        <v>1676</v>
      </c>
      <c r="G46" s="205">
        <v>1</v>
      </c>
      <c r="H46" s="204" t="s">
        <v>1677</v>
      </c>
      <c r="I46" s="206">
        <v>44927</v>
      </c>
      <c r="J46" s="206">
        <v>45260</v>
      </c>
      <c r="K46" s="206"/>
      <c r="L46" s="677"/>
      <c r="M46" s="205"/>
      <c r="N46" s="207"/>
      <c r="O46" s="204"/>
      <c r="P46" s="206">
        <v>45148</v>
      </c>
      <c r="Q46" s="1065" t="s">
        <v>4119</v>
      </c>
      <c r="R46" s="205" t="s">
        <v>4120</v>
      </c>
      <c r="S46" s="207"/>
      <c r="T46" s="204"/>
      <c r="U46" s="207"/>
      <c r="V46" s="204"/>
      <c r="W46" s="208"/>
      <c r="X46" s="207"/>
      <c r="Y46" s="204"/>
    </row>
    <row r="47" spans="1:25" s="209" customFormat="1" ht="100" customHeight="1">
      <c r="A47" s="456">
        <v>43</v>
      </c>
      <c r="B47" s="204" t="s">
        <v>162</v>
      </c>
      <c r="C47" s="204" t="s">
        <v>1678</v>
      </c>
      <c r="D47" s="204" t="s">
        <v>1679</v>
      </c>
      <c r="E47" s="204" t="s">
        <v>1680</v>
      </c>
      <c r="F47" s="204" t="s">
        <v>1681</v>
      </c>
      <c r="G47" s="205">
        <v>1</v>
      </c>
      <c r="H47" s="204" t="s">
        <v>1682</v>
      </c>
      <c r="I47" s="206">
        <v>44927</v>
      </c>
      <c r="J47" s="206" t="s">
        <v>1477</v>
      </c>
      <c r="K47" s="206"/>
      <c r="L47" s="677"/>
      <c r="M47" s="205"/>
      <c r="N47" s="207"/>
      <c r="O47" s="204"/>
      <c r="P47" s="206" t="s">
        <v>4001</v>
      </c>
      <c r="Q47" s="204" t="s">
        <v>4002</v>
      </c>
      <c r="R47" s="571" t="s">
        <v>4003</v>
      </c>
      <c r="S47" s="207"/>
      <c r="T47" s="204"/>
      <c r="U47" s="207"/>
      <c r="V47" s="204"/>
      <c r="W47" s="208"/>
      <c r="X47" s="207"/>
      <c r="Y47" s="204"/>
    </row>
    <row r="48" spans="1:25" s="209" customFormat="1" ht="100" customHeight="1">
      <c r="A48" s="456">
        <v>44</v>
      </c>
      <c r="B48" s="204" t="s">
        <v>150</v>
      </c>
      <c r="C48" s="204" t="s">
        <v>1683</v>
      </c>
      <c r="D48" s="204" t="s">
        <v>1684</v>
      </c>
      <c r="E48" s="204" t="s">
        <v>1685</v>
      </c>
      <c r="F48" s="204" t="s">
        <v>1686</v>
      </c>
      <c r="G48" s="205">
        <v>1</v>
      </c>
      <c r="H48" s="204" t="s">
        <v>2006</v>
      </c>
      <c r="I48" s="206">
        <v>44927</v>
      </c>
      <c r="J48" s="206">
        <v>45260</v>
      </c>
      <c r="K48" s="206"/>
      <c r="L48" s="677"/>
      <c r="M48" s="205"/>
      <c r="N48" s="207"/>
      <c r="O48" s="204"/>
      <c r="P48" s="1136" t="s">
        <v>4068</v>
      </c>
      <c r="Q48" s="1137" t="s">
        <v>4069</v>
      </c>
      <c r="R48" s="1138" t="s">
        <v>4070</v>
      </c>
      <c r="S48" s="207"/>
      <c r="T48" s="204"/>
      <c r="U48" s="207"/>
      <c r="V48" s="204"/>
      <c r="W48" s="208"/>
      <c r="X48" s="207"/>
      <c r="Y48" s="204"/>
    </row>
    <row r="49" spans="1:25" s="209" customFormat="1" ht="100" customHeight="1">
      <c r="A49" s="456">
        <v>45</v>
      </c>
      <c r="B49" s="204" t="s">
        <v>1497</v>
      </c>
      <c r="C49" s="204" t="s">
        <v>1687</v>
      </c>
      <c r="D49" s="204" t="s">
        <v>1688</v>
      </c>
      <c r="E49" s="204" t="s">
        <v>1689</v>
      </c>
      <c r="F49" s="204" t="s">
        <v>1690</v>
      </c>
      <c r="G49" s="205">
        <v>1</v>
      </c>
      <c r="H49" s="204" t="s">
        <v>1691</v>
      </c>
      <c r="I49" s="206">
        <v>44927</v>
      </c>
      <c r="J49" s="206">
        <v>45260</v>
      </c>
      <c r="K49" s="206"/>
      <c r="L49" s="677"/>
      <c r="M49" s="205"/>
      <c r="N49" s="207"/>
      <c r="O49" s="204"/>
      <c r="P49" s="206" t="s">
        <v>4035</v>
      </c>
      <c r="Q49" s="204" t="s">
        <v>4037</v>
      </c>
      <c r="R49" s="1064" t="s">
        <v>4036</v>
      </c>
      <c r="S49" s="207"/>
      <c r="T49" s="204"/>
      <c r="U49" s="207"/>
      <c r="V49" s="204"/>
      <c r="W49" s="208"/>
      <c r="X49" s="207"/>
      <c r="Y49" s="204"/>
    </row>
    <row r="50" spans="1:25" s="209" customFormat="1" ht="100" customHeight="1">
      <c r="A50" s="456">
        <v>46</v>
      </c>
      <c r="B50" s="204" t="s">
        <v>165</v>
      </c>
      <c r="C50" s="572" t="s">
        <v>2165</v>
      </c>
      <c r="D50" s="572" t="s">
        <v>2166</v>
      </c>
      <c r="E50" s="572" t="s">
        <v>2167</v>
      </c>
      <c r="F50" s="572" t="s">
        <v>2169</v>
      </c>
      <c r="G50" s="629">
        <v>1</v>
      </c>
      <c r="H50" s="572" t="s">
        <v>2168</v>
      </c>
      <c r="I50" s="206">
        <v>44927</v>
      </c>
      <c r="J50" s="206">
        <v>45260</v>
      </c>
      <c r="K50" s="206"/>
      <c r="L50" s="677"/>
      <c r="M50" s="205"/>
      <c r="N50" s="207"/>
      <c r="O50" s="204"/>
      <c r="P50" s="1125">
        <v>45153</v>
      </c>
      <c r="Q50" s="1126" t="s">
        <v>4004</v>
      </c>
      <c r="R50" s="1127">
        <v>0.66</v>
      </c>
      <c r="S50" s="207"/>
      <c r="T50" s="204"/>
      <c r="U50" s="207"/>
      <c r="V50" s="204"/>
      <c r="W50" s="208"/>
      <c r="X50" s="207"/>
      <c r="Y50" s="204"/>
    </row>
    <row r="51" spans="1:25" s="209" customFormat="1" ht="100" customHeight="1">
      <c r="A51" s="456">
        <v>47</v>
      </c>
      <c r="B51" s="204" t="s">
        <v>165</v>
      </c>
      <c r="C51" s="204" t="s">
        <v>1692</v>
      </c>
      <c r="D51" s="204" t="s">
        <v>1693</v>
      </c>
      <c r="E51" s="204" t="s">
        <v>1694</v>
      </c>
      <c r="F51" s="204" t="s">
        <v>1695</v>
      </c>
      <c r="G51" s="205">
        <v>0.5</v>
      </c>
      <c r="H51" s="204" t="s">
        <v>1696</v>
      </c>
      <c r="I51" s="206">
        <v>44927</v>
      </c>
      <c r="J51" s="206">
        <v>45260</v>
      </c>
      <c r="K51" s="206"/>
      <c r="L51" s="677"/>
      <c r="M51" s="205"/>
      <c r="N51" s="207"/>
      <c r="O51" s="204"/>
      <c r="P51" s="1128">
        <v>45141</v>
      </c>
      <c r="Q51" s="1129" t="s">
        <v>4005</v>
      </c>
      <c r="R51" s="1127">
        <v>0.66</v>
      </c>
      <c r="S51" s="207"/>
      <c r="T51" s="204"/>
      <c r="U51" s="207"/>
      <c r="V51" s="204"/>
      <c r="W51" s="208"/>
      <c r="X51" s="207"/>
      <c r="Y51" s="204"/>
    </row>
    <row r="52" spans="1:25" s="209" customFormat="1" ht="100" customHeight="1">
      <c r="A52" s="456">
        <v>47</v>
      </c>
      <c r="B52" s="204" t="s">
        <v>165</v>
      </c>
      <c r="C52" s="204" t="s">
        <v>1692</v>
      </c>
      <c r="D52" s="204" t="s">
        <v>1693</v>
      </c>
      <c r="E52" s="204" t="s">
        <v>1697</v>
      </c>
      <c r="F52" s="204" t="s">
        <v>1695</v>
      </c>
      <c r="G52" s="205">
        <v>0.5</v>
      </c>
      <c r="H52" s="204" t="s">
        <v>1698</v>
      </c>
      <c r="I52" s="206">
        <v>44927</v>
      </c>
      <c r="J52" s="206">
        <v>45260</v>
      </c>
      <c r="K52" s="206"/>
      <c r="L52" s="677"/>
      <c r="M52" s="205"/>
      <c r="N52" s="207"/>
      <c r="O52" s="204"/>
      <c r="P52" s="1128">
        <v>45141</v>
      </c>
      <c r="Q52" s="1129" t="s">
        <v>4006</v>
      </c>
      <c r="R52" s="1127">
        <v>0.66</v>
      </c>
      <c r="S52" s="207"/>
      <c r="T52" s="204"/>
      <c r="U52" s="207"/>
      <c r="V52" s="204"/>
      <c r="W52" s="208"/>
      <c r="X52" s="207"/>
      <c r="Y52" s="204"/>
    </row>
    <row r="53" spans="1:25" s="209" customFormat="1" ht="100" customHeight="1">
      <c r="A53" s="456">
        <v>48</v>
      </c>
      <c r="B53" s="204" t="s">
        <v>156</v>
      </c>
      <c r="C53" s="204" t="s">
        <v>1699</v>
      </c>
      <c r="D53" s="204" t="s">
        <v>1700</v>
      </c>
      <c r="E53" s="204" t="s">
        <v>1701</v>
      </c>
      <c r="F53" s="204" t="s">
        <v>1702</v>
      </c>
      <c r="G53" s="205">
        <v>1</v>
      </c>
      <c r="H53" s="204" t="s">
        <v>1703</v>
      </c>
      <c r="I53" s="206">
        <v>44927</v>
      </c>
      <c r="J53" s="206">
        <v>45260</v>
      </c>
      <c r="K53" s="206"/>
      <c r="L53" s="677"/>
      <c r="M53" s="205"/>
      <c r="N53" s="207"/>
      <c r="O53" s="204"/>
      <c r="P53" s="1130">
        <v>45149</v>
      </c>
      <c r="Q53" s="1131" t="s">
        <v>4007</v>
      </c>
      <c r="R53" s="1127" t="s">
        <v>4008</v>
      </c>
      <c r="S53" s="207"/>
      <c r="T53" s="204"/>
      <c r="U53" s="207"/>
      <c r="V53" s="204"/>
      <c r="W53" s="208"/>
      <c r="X53" s="207"/>
      <c r="Y53" s="204"/>
    </row>
    <row r="54" spans="1:25" s="209" customFormat="1" ht="100" customHeight="1">
      <c r="A54" s="456">
        <v>49</v>
      </c>
      <c r="B54" s="204" t="s">
        <v>149</v>
      </c>
      <c r="C54" s="204" t="s">
        <v>1704</v>
      </c>
      <c r="D54" s="204" t="s">
        <v>1705</v>
      </c>
      <c r="E54" s="204" t="s">
        <v>1706</v>
      </c>
      <c r="F54" s="204" t="s">
        <v>1707</v>
      </c>
      <c r="G54" s="205">
        <v>1</v>
      </c>
      <c r="H54" s="204" t="s">
        <v>1708</v>
      </c>
      <c r="I54" s="206">
        <v>44927</v>
      </c>
      <c r="J54" s="206" t="s">
        <v>1477</v>
      </c>
      <c r="K54" s="206"/>
      <c r="L54" s="677"/>
      <c r="M54" s="205"/>
      <c r="N54" s="207"/>
      <c r="O54" s="204"/>
      <c r="P54" s="1128" t="s">
        <v>4142</v>
      </c>
      <c r="Q54" s="1148" t="s">
        <v>4143</v>
      </c>
      <c r="R54" s="1149" t="s">
        <v>4144</v>
      </c>
      <c r="S54" s="207"/>
      <c r="T54" s="204"/>
      <c r="U54" s="207"/>
      <c r="V54" s="204"/>
      <c r="W54" s="208"/>
      <c r="X54" s="207"/>
      <c r="Y54" s="204"/>
    </row>
    <row r="55" spans="1:25" s="209" customFormat="1" ht="100" customHeight="1">
      <c r="A55" s="456">
        <v>50</v>
      </c>
      <c r="B55" s="204" t="s">
        <v>160</v>
      </c>
      <c r="C55" s="204" t="s">
        <v>1709</v>
      </c>
      <c r="D55" s="204" t="s">
        <v>1710</v>
      </c>
      <c r="E55" s="204" t="s">
        <v>1711</v>
      </c>
      <c r="F55" s="204" t="s">
        <v>1398</v>
      </c>
      <c r="G55" s="205">
        <v>1</v>
      </c>
      <c r="H55" s="204" t="s">
        <v>1712</v>
      </c>
      <c r="I55" s="206">
        <v>44927</v>
      </c>
      <c r="J55" s="206">
        <v>45260</v>
      </c>
      <c r="K55" s="206"/>
      <c r="L55" s="677"/>
      <c r="M55" s="205"/>
      <c r="N55" s="207"/>
      <c r="O55" s="204"/>
      <c r="P55" s="1135" t="s">
        <v>4013</v>
      </c>
      <c r="Q55" s="1132" t="s">
        <v>4009</v>
      </c>
      <c r="R55" s="1133" t="s">
        <v>4010</v>
      </c>
      <c r="S55" s="207"/>
      <c r="T55" s="204"/>
      <c r="U55" s="207"/>
      <c r="V55" s="204"/>
      <c r="W55" s="208"/>
      <c r="X55" s="207"/>
      <c r="Y55" s="204"/>
    </row>
    <row r="56" spans="1:25" s="209" customFormat="1" ht="100" customHeight="1">
      <c r="A56" s="456">
        <v>51</v>
      </c>
      <c r="B56" s="204" t="s">
        <v>160</v>
      </c>
      <c r="C56" s="204" t="s">
        <v>1713</v>
      </c>
      <c r="D56" s="204" t="s">
        <v>1714</v>
      </c>
      <c r="E56" s="204" t="s">
        <v>1715</v>
      </c>
      <c r="F56" s="204" t="s">
        <v>1716</v>
      </c>
      <c r="G56" s="205">
        <v>1</v>
      </c>
      <c r="H56" s="204" t="s">
        <v>1717</v>
      </c>
      <c r="I56" s="206">
        <v>44927</v>
      </c>
      <c r="J56" s="206">
        <v>45260</v>
      </c>
      <c r="K56" s="206"/>
      <c r="L56" s="677"/>
      <c r="M56" s="205"/>
      <c r="N56" s="207"/>
      <c r="O56" s="204"/>
      <c r="P56" s="1135" t="s">
        <v>4014</v>
      </c>
      <c r="Q56" s="1134" t="s">
        <v>4011</v>
      </c>
      <c r="R56" s="1133" t="s">
        <v>4012</v>
      </c>
      <c r="S56" s="207"/>
      <c r="T56" s="204"/>
      <c r="U56" s="207"/>
      <c r="V56" s="204"/>
      <c r="W56" s="208"/>
      <c r="X56" s="207"/>
      <c r="Y56" s="204"/>
    </row>
    <row r="57" spans="1:25" s="209" customFormat="1" ht="100" customHeight="1">
      <c r="A57" s="456">
        <v>53</v>
      </c>
      <c r="B57" s="204" t="s">
        <v>157</v>
      </c>
      <c r="C57" s="204" t="s">
        <v>1718</v>
      </c>
      <c r="D57" s="204" t="s">
        <v>1719</v>
      </c>
      <c r="E57" s="204" t="s">
        <v>1720</v>
      </c>
      <c r="F57" s="204" t="s">
        <v>1721</v>
      </c>
      <c r="G57" s="205">
        <v>1</v>
      </c>
      <c r="H57" s="204" t="s">
        <v>1722</v>
      </c>
      <c r="I57" s="206">
        <v>44927</v>
      </c>
      <c r="J57" s="206">
        <v>45260</v>
      </c>
      <c r="K57" s="206"/>
      <c r="L57" s="677"/>
      <c r="M57" s="205"/>
      <c r="N57" s="207"/>
      <c r="O57" s="204"/>
      <c r="P57" s="206" t="s">
        <v>4015</v>
      </c>
      <c r="Q57" s="204" t="s">
        <v>4016</v>
      </c>
      <c r="R57" s="571" t="s">
        <v>4017</v>
      </c>
      <c r="S57" s="207"/>
      <c r="T57" s="204"/>
      <c r="U57" s="207"/>
      <c r="V57" s="204"/>
      <c r="W57" s="208"/>
      <c r="X57" s="207"/>
      <c r="Y57" s="204"/>
    </row>
    <row r="58" spans="1:25" s="209" customFormat="1" ht="100" customHeight="1">
      <c r="A58" s="456">
        <v>54</v>
      </c>
      <c r="B58" s="204" t="s">
        <v>163</v>
      </c>
      <c r="C58" s="204" t="s">
        <v>1723</v>
      </c>
      <c r="D58" s="204" t="s">
        <v>1724</v>
      </c>
      <c r="E58" s="204" t="s">
        <v>1723</v>
      </c>
      <c r="F58" s="204" t="s">
        <v>1224</v>
      </c>
      <c r="G58" s="205">
        <v>1</v>
      </c>
      <c r="H58" s="204" t="s">
        <v>1725</v>
      </c>
      <c r="I58" s="206">
        <v>44927</v>
      </c>
      <c r="J58" s="206" t="s">
        <v>1477</v>
      </c>
      <c r="K58" s="206"/>
      <c r="L58" s="677"/>
      <c r="M58" s="205"/>
      <c r="N58" s="207"/>
      <c r="O58" s="204"/>
      <c r="P58" s="206" t="s">
        <v>4018</v>
      </c>
      <c r="Q58" s="967" t="s">
        <v>4020</v>
      </c>
      <c r="R58" s="571" t="s">
        <v>4019</v>
      </c>
      <c r="S58" s="207"/>
      <c r="T58" s="204"/>
      <c r="U58" s="207"/>
      <c r="V58" s="204"/>
      <c r="W58" s="208"/>
      <c r="X58" s="207"/>
      <c r="Y58" s="204"/>
    </row>
    <row r="59" spans="1:25" s="209" customFormat="1" ht="247" customHeight="1">
      <c r="A59" s="456">
        <v>55</v>
      </c>
      <c r="B59" s="204" t="s">
        <v>161</v>
      </c>
      <c r="C59" s="204" t="s">
        <v>1726</v>
      </c>
      <c r="D59" s="204" t="s">
        <v>1727</v>
      </c>
      <c r="E59" s="204" t="s">
        <v>1728</v>
      </c>
      <c r="F59" s="204" t="s">
        <v>1729</v>
      </c>
      <c r="G59" s="205">
        <v>1</v>
      </c>
      <c r="H59" s="204" t="s">
        <v>1730</v>
      </c>
      <c r="I59" s="206">
        <v>44927</v>
      </c>
      <c r="J59" s="206">
        <v>45260</v>
      </c>
      <c r="K59" s="206"/>
      <c r="L59" s="677"/>
      <c r="M59" s="205"/>
      <c r="N59" s="207"/>
      <c r="O59" s="204"/>
      <c r="P59" s="970" t="s">
        <v>3289</v>
      </c>
      <c r="Q59" s="969" t="s">
        <v>3288</v>
      </c>
      <c r="R59" s="971" t="s">
        <v>3290</v>
      </c>
      <c r="S59" s="207"/>
      <c r="T59" s="204"/>
      <c r="U59" s="207"/>
      <c r="V59" s="204"/>
      <c r="W59" s="208"/>
      <c r="X59" s="207"/>
      <c r="Y59" s="204"/>
    </row>
    <row r="60" spans="1:25" s="209" customFormat="1" ht="207" customHeight="1">
      <c r="A60" s="456">
        <v>56</v>
      </c>
      <c r="B60" s="204" t="s">
        <v>153</v>
      </c>
      <c r="C60" s="204" t="s">
        <v>1731</v>
      </c>
      <c r="D60" s="204" t="s">
        <v>1732</v>
      </c>
      <c r="E60" s="204" t="s">
        <v>1733</v>
      </c>
      <c r="F60" s="204" t="s">
        <v>1734</v>
      </c>
      <c r="G60" s="205">
        <v>1</v>
      </c>
      <c r="H60" s="204" t="s">
        <v>1735</v>
      </c>
      <c r="I60" s="206">
        <v>44927</v>
      </c>
      <c r="J60" s="206">
        <v>45260</v>
      </c>
      <c r="K60" s="206"/>
      <c r="L60" s="677"/>
      <c r="M60" s="205"/>
      <c r="N60" s="207"/>
      <c r="O60" s="204"/>
      <c r="P60" s="206" t="s">
        <v>3583</v>
      </c>
      <c r="Q60" s="967" t="s">
        <v>3584</v>
      </c>
      <c r="R60" s="971" t="s">
        <v>3720</v>
      </c>
      <c r="S60" s="207"/>
      <c r="T60" s="204"/>
      <c r="U60" s="207"/>
      <c r="V60" s="204"/>
      <c r="W60" s="208"/>
      <c r="X60" s="207"/>
      <c r="Y60" s="204"/>
    </row>
    <row r="61" spans="1:25" s="209" customFormat="1" ht="100" customHeight="1">
      <c r="A61" s="456">
        <v>57</v>
      </c>
      <c r="B61" s="204" t="s">
        <v>153</v>
      </c>
      <c r="C61" s="204" t="s">
        <v>1736</v>
      </c>
      <c r="D61" s="204" t="s">
        <v>1737</v>
      </c>
      <c r="E61" s="204" t="s">
        <v>1738</v>
      </c>
      <c r="F61" s="204" t="s">
        <v>1739</v>
      </c>
      <c r="G61" s="205">
        <v>1</v>
      </c>
      <c r="H61" s="204" t="s">
        <v>1740</v>
      </c>
      <c r="I61" s="206">
        <v>44927</v>
      </c>
      <c r="J61" s="206">
        <v>45260</v>
      </c>
      <c r="K61" s="206"/>
      <c r="L61" s="677"/>
      <c r="M61" s="205"/>
      <c r="N61" s="207"/>
      <c r="O61" s="204"/>
      <c r="P61" s="206" t="s">
        <v>3585</v>
      </c>
      <c r="Q61" s="204" t="s">
        <v>3722</v>
      </c>
      <c r="R61" s="971" t="s">
        <v>3721</v>
      </c>
      <c r="S61" s="207"/>
      <c r="T61" s="204"/>
      <c r="U61" s="207"/>
      <c r="V61" s="204"/>
      <c r="W61" s="208"/>
      <c r="X61" s="207"/>
      <c r="Y61" s="204"/>
    </row>
    <row r="62" spans="1:25" s="209" customFormat="1" ht="164" customHeight="1">
      <c r="A62" s="456">
        <v>58</v>
      </c>
      <c r="B62" s="204" t="s">
        <v>153</v>
      </c>
      <c r="C62" s="204" t="s">
        <v>1741</v>
      </c>
      <c r="D62" s="204" t="s">
        <v>1742</v>
      </c>
      <c r="E62" s="204" t="s">
        <v>1743</v>
      </c>
      <c r="F62" s="204" t="s">
        <v>1744</v>
      </c>
      <c r="G62" s="205">
        <v>1</v>
      </c>
      <c r="H62" s="204" t="s">
        <v>1745</v>
      </c>
      <c r="I62" s="206">
        <v>44927</v>
      </c>
      <c r="J62" s="206">
        <v>45260</v>
      </c>
      <c r="K62" s="206"/>
      <c r="L62" s="677"/>
      <c r="M62" s="205"/>
      <c r="N62" s="207"/>
      <c r="O62" s="204"/>
      <c r="P62" s="206" t="s">
        <v>3704</v>
      </c>
      <c r="Q62" s="1076" t="s">
        <v>3706</v>
      </c>
      <c r="R62" s="1077" t="s">
        <v>3705</v>
      </c>
      <c r="S62" s="207"/>
      <c r="T62" s="204"/>
      <c r="U62" s="207"/>
      <c r="V62" s="204"/>
      <c r="W62" s="208"/>
      <c r="X62" s="207"/>
      <c r="Y62" s="204"/>
    </row>
    <row r="63" spans="1:25" s="209" customFormat="1" ht="100" customHeight="1">
      <c r="A63" s="456">
        <v>59</v>
      </c>
      <c r="B63" s="204" t="s">
        <v>153</v>
      </c>
      <c r="C63" s="204" t="s">
        <v>1746</v>
      </c>
      <c r="D63" s="204" t="s">
        <v>1747</v>
      </c>
      <c r="E63" s="204" t="s">
        <v>1748</v>
      </c>
      <c r="F63" s="204" t="s">
        <v>1749</v>
      </c>
      <c r="G63" s="205">
        <v>1</v>
      </c>
      <c r="H63" s="204" t="s">
        <v>1750</v>
      </c>
      <c r="I63" s="206">
        <v>44927</v>
      </c>
      <c r="J63" s="206">
        <v>45260</v>
      </c>
      <c r="K63" s="206"/>
      <c r="L63" s="677"/>
      <c r="M63" s="205"/>
      <c r="N63" s="207"/>
      <c r="O63" s="204"/>
      <c r="P63" s="206" t="s">
        <v>3586</v>
      </c>
      <c r="Q63" s="572" t="s">
        <v>3710</v>
      </c>
      <c r="R63" s="1077" t="s">
        <v>3711</v>
      </c>
      <c r="S63" s="207"/>
      <c r="T63" s="204"/>
      <c r="U63" s="207"/>
      <c r="V63" s="204"/>
      <c r="W63" s="208"/>
      <c r="X63" s="207"/>
      <c r="Y63" s="204"/>
    </row>
    <row r="64" spans="1:25" s="209" customFormat="1" ht="133" customHeight="1">
      <c r="A64" s="456">
        <v>60</v>
      </c>
      <c r="B64" s="204" t="s">
        <v>153</v>
      </c>
      <c r="C64" s="204" t="s">
        <v>1751</v>
      </c>
      <c r="D64" s="204" t="s">
        <v>1747</v>
      </c>
      <c r="E64" s="204" t="s">
        <v>1752</v>
      </c>
      <c r="F64" s="204" t="s">
        <v>1753</v>
      </c>
      <c r="G64" s="205">
        <v>1</v>
      </c>
      <c r="H64" s="204" t="s">
        <v>1754</v>
      </c>
      <c r="I64" s="206">
        <v>44927</v>
      </c>
      <c r="J64" s="206">
        <v>45260</v>
      </c>
      <c r="K64" s="206"/>
      <c r="L64" s="677"/>
      <c r="M64" s="205"/>
      <c r="N64" s="207"/>
      <c r="O64" s="204"/>
      <c r="P64" s="206" t="s">
        <v>3587</v>
      </c>
      <c r="Q64" s="204" t="s">
        <v>3718</v>
      </c>
      <c r="R64" s="971" t="s">
        <v>3719</v>
      </c>
      <c r="S64" s="207"/>
      <c r="T64" s="204"/>
      <c r="U64" s="207"/>
      <c r="V64" s="204"/>
      <c r="W64" s="208"/>
      <c r="X64" s="207"/>
      <c r="Y64" s="204"/>
    </row>
    <row r="65" spans="1:25" s="209" customFormat="1" ht="230" customHeight="1">
      <c r="A65" s="456">
        <v>61</v>
      </c>
      <c r="B65" s="204" t="s">
        <v>153</v>
      </c>
      <c r="C65" s="204" t="s">
        <v>1755</v>
      </c>
      <c r="D65" s="204" t="s">
        <v>1737</v>
      </c>
      <c r="E65" s="204" t="s">
        <v>1756</v>
      </c>
      <c r="F65" s="204" t="s">
        <v>1757</v>
      </c>
      <c r="G65" s="205">
        <v>1</v>
      </c>
      <c r="H65" s="204" t="s">
        <v>1758</v>
      </c>
      <c r="I65" s="206">
        <v>44927</v>
      </c>
      <c r="J65" s="206">
        <v>45260</v>
      </c>
      <c r="K65" s="206"/>
      <c r="L65" s="677"/>
      <c r="M65" s="205"/>
      <c r="N65" s="207"/>
      <c r="O65" s="204"/>
      <c r="P65" s="206" t="s">
        <v>3588</v>
      </c>
      <c r="Q65" s="204" t="s">
        <v>3712</v>
      </c>
      <c r="R65" s="971" t="s">
        <v>3713</v>
      </c>
      <c r="S65" s="207"/>
      <c r="T65" s="204"/>
      <c r="U65" s="207"/>
      <c r="V65" s="204"/>
      <c r="W65" s="208"/>
      <c r="X65" s="207"/>
      <c r="Y65" s="204"/>
    </row>
    <row r="66" spans="1:25" s="209" customFormat="1" ht="163" customHeight="1">
      <c r="A66" s="456">
        <v>62</v>
      </c>
      <c r="B66" s="204" t="s">
        <v>153</v>
      </c>
      <c r="C66" s="204" t="s">
        <v>1759</v>
      </c>
      <c r="D66" s="204" t="s">
        <v>1742</v>
      </c>
      <c r="E66" s="204" t="s">
        <v>1760</v>
      </c>
      <c r="F66" s="204" t="s">
        <v>1761</v>
      </c>
      <c r="G66" s="205">
        <v>1</v>
      </c>
      <c r="H66" s="204" t="s">
        <v>1762</v>
      </c>
      <c r="I66" s="206">
        <v>44927</v>
      </c>
      <c r="J66" s="206">
        <v>45260</v>
      </c>
      <c r="K66" s="206"/>
      <c r="L66" s="677"/>
      <c r="M66" s="205"/>
      <c r="N66" s="207"/>
      <c r="O66" s="204"/>
      <c r="P66" s="206" t="s">
        <v>3589</v>
      </c>
      <c r="Q66" s="204" t="s">
        <v>3714</v>
      </c>
      <c r="R66" s="971" t="s">
        <v>3715</v>
      </c>
      <c r="S66" s="207"/>
      <c r="T66" s="204"/>
      <c r="U66" s="207"/>
      <c r="V66" s="204"/>
      <c r="W66" s="208"/>
      <c r="X66" s="207"/>
      <c r="Y66" s="204"/>
    </row>
    <row r="67" spans="1:25" s="209" customFormat="1" ht="205" customHeight="1">
      <c r="A67" s="456">
        <v>63</v>
      </c>
      <c r="B67" s="204" t="s">
        <v>153</v>
      </c>
      <c r="C67" s="204" t="s">
        <v>1759</v>
      </c>
      <c r="D67" s="204" t="s">
        <v>1742</v>
      </c>
      <c r="E67" s="204" t="s">
        <v>1760</v>
      </c>
      <c r="F67" s="204" t="s">
        <v>1763</v>
      </c>
      <c r="G67" s="205">
        <v>1</v>
      </c>
      <c r="H67" s="204" t="s">
        <v>1764</v>
      </c>
      <c r="I67" s="206">
        <v>44927</v>
      </c>
      <c r="J67" s="206">
        <v>45260</v>
      </c>
      <c r="K67" s="206"/>
      <c r="L67" s="677"/>
      <c r="M67" s="205"/>
      <c r="N67" s="207"/>
      <c r="O67" s="204"/>
      <c r="P67" s="1055" t="s">
        <v>3590</v>
      </c>
      <c r="Q67" s="209" t="s">
        <v>3716</v>
      </c>
      <c r="R67" s="971" t="s">
        <v>3717</v>
      </c>
      <c r="S67" s="207"/>
      <c r="T67" s="204"/>
      <c r="U67" s="207"/>
      <c r="V67" s="204"/>
      <c r="W67" s="208"/>
      <c r="X67" s="207"/>
      <c r="Y67" s="204"/>
    </row>
    <row r="68" spans="1:25" s="209" customFormat="1" ht="250" customHeight="1">
      <c r="A68" s="456">
        <v>64</v>
      </c>
      <c r="B68" s="204" t="s">
        <v>153</v>
      </c>
      <c r="C68" s="204" t="s">
        <v>1759</v>
      </c>
      <c r="D68" s="456" t="s">
        <v>1742</v>
      </c>
      <c r="E68" s="456" t="s">
        <v>1760</v>
      </c>
      <c r="F68" s="456" t="s">
        <v>1765</v>
      </c>
      <c r="G68" s="205">
        <v>1</v>
      </c>
      <c r="H68" s="204" t="s">
        <v>1766</v>
      </c>
      <c r="I68" s="206">
        <v>44927</v>
      </c>
      <c r="J68" s="206">
        <v>45231</v>
      </c>
      <c r="K68" s="206"/>
      <c r="L68" s="677"/>
      <c r="M68" s="205"/>
      <c r="N68" s="207"/>
      <c r="O68" s="204"/>
      <c r="P68" s="206" t="s">
        <v>3707</v>
      </c>
      <c r="Q68" s="572" t="s">
        <v>3708</v>
      </c>
      <c r="R68" s="1077" t="s">
        <v>3709</v>
      </c>
      <c r="S68" s="207"/>
      <c r="T68" s="204"/>
      <c r="U68" s="207"/>
      <c r="V68" s="204"/>
      <c r="W68" s="208"/>
      <c r="X68" s="207"/>
      <c r="Y68" s="204"/>
    </row>
    <row r="69" spans="1:25" s="209" customFormat="1" ht="85" customHeight="1">
      <c r="A69" s="456">
        <v>65</v>
      </c>
      <c r="B69" s="204" t="s">
        <v>158</v>
      </c>
      <c r="C69" s="361" t="s">
        <v>1942</v>
      </c>
      <c r="D69" s="362" t="s">
        <v>1943</v>
      </c>
      <c r="E69" s="362" t="s">
        <v>1944</v>
      </c>
      <c r="F69" s="362" t="s">
        <v>1277</v>
      </c>
      <c r="G69" s="524">
        <v>1</v>
      </c>
      <c r="H69" s="361" t="s">
        <v>1945</v>
      </c>
      <c r="I69" s="206">
        <v>44927</v>
      </c>
      <c r="J69" s="206">
        <v>45260</v>
      </c>
      <c r="K69" s="206"/>
      <c r="L69" s="677"/>
      <c r="M69" s="205"/>
      <c r="N69" s="207"/>
      <c r="O69" s="204"/>
      <c r="P69" s="206" t="s">
        <v>4022</v>
      </c>
      <c r="Q69" s="967" t="s">
        <v>4021</v>
      </c>
      <c r="R69" s="571" t="s">
        <v>4023</v>
      </c>
      <c r="S69" s="207"/>
      <c r="T69" s="204"/>
      <c r="U69" s="207"/>
      <c r="V69" s="204"/>
      <c r="W69" s="208"/>
      <c r="X69" s="207"/>
      <c r="Y69" s="204"/>
    </row>
    <row r="70" spans="1:25" s="209" customFormat="1" ht="100" customHeight="1">
      <c r="A70" s="204"/>
      <c r="B70" s="204"/>
      <c r="C70" s="204"/>
      <c r="D70" s="204"/>
      <c r="E70" s="204"/>
      <c r="F70" s="204"/>
      <c r="G70" s="205"/>
      <c r="H70" s="204"/>
      <c r="I70" s="206"/>
      <c r="J70" s="206"/>
      <c r="K70" s="206"/>
      <c r="L70" s="677"/>
      <c r="M70" s="205"/>
      <c r="N70" s="207"/>
      <c r="O70" s="204"/>
      <c r="P70" s="206"/>
      <c r="Q70" s="204"/>
      <c r="R70" s="208"/>
      <c r="S70" s="207"/>
      <c r="T70" s="204"/>
      <c r="U70" s="207"/>
      <c r="V70" s="204"/>
      <c r="W70" s="208"/>
      <c r="X70" s="207"/>
      <c r="Y70" s="204"/>
    </row>
    <row r="71" spans="1:25" s="209" customFormat="1" ht="100" customHeight="1">
      <c r="A71" s="204"/>
      <c r="B71" s="204"/>
      <c r="C71" s="204"/>
      <c r="D71" s="204"/>
      <c r="E71" s="204"/>
      <c r="F71" s="204"/>
      <c r="G71" s="205"/>
      <c r="H71" s="204"/>
      <c r="I71" s="206"/>
      <c r="J71" s="206"/>
      <c r="K71" s="206"/>
      <c r="L71" s="677"/>
      <c r="M71" s="205"/>
      <c r="N71" s="207"/>
      <c r="O71" s="204"/>
      <c r="P71" s="206"/>
      <c r="Q71" s="204"/>
      <c r="R71" s="208"/>
      <c r="S71" s="207"/>
      <c r="T71" s="204"/>
      <c r="U71" s="207"/>
      <c r="V71" s="204"/>
      <c r="W71" s="208"/>
      <c r="X71" s="207"/>
      <c r="Y71" s="204"/>
    </row>
    <row r="72" spans="1:25" s="209" customFormat="1" ht="100" customHeight="1">
      <c r="A72" s="204"/>
      <c r="B72" s="204"/>
      <c r="C72" s="204"/>
      <c r="D72" s="204"/>
      <c r="E72" s="204"/>
      <c r="F72" s="204"/>
      <c r="G72" s="205"/>
      <c r="H72" s="204"/>
      <c r="I72" s="206"/>
      <c r="J72" s="206"/>
      <c r="K72" s="206"/>
      <c r="L72" s="677"/>
      <c r="M72" s="205"/>
      <c r="N72" s="207"/>
      <c r="O72" s="204"/>
      <c r="P72" s="206"/>
      <c r="Q72" s="204"/>
      <c r="R72" s="208"/>
      <c r="S72" s="207"/>
      <c r="T72" s="204"/>
      <c r="U72" s="207"/>
      <c r="V72" s="204"/>
      <c r="W72" s="208"/>
      <c r="X72" s="207"/>
      <c r="Y72" s="204"/>
    </row>
    <row r="73" spans="1:25" s="210" customFormat="1" ht="12.75" customHeight="1">
      <c r="B73" s="169"/>
      <c r="C73" s="169"/>
      <c r="D73" s="169"/>
      <c r="E73" s="169"/>
      <c r="F73" s="169"/>
      <c r="G73" s="170"/>
      <c r="H73" s="169"/>
      <c r="I73" s="171"/>
      <c r="J73" s="171"/>
      <c r="K73" s="171"/>
      <c r="L73" s="678"/>
      <c r="M73" s="170"/>
      <c r="N73" s="172"/>
      <c r="O73" s="169"/>
      <c r="P73" s="171"/>
      <c r="Q73" s="169"/>
      <c r="R73" s="173"/>
      <c r="S73" s="172"/>
      <c r="T73" s="169"/>
      <c r="U73" s="172"/>
      <c r="V73" s="169"/>
      <c r="W73" s="173"/>
      <c r="X73" s="172"/>
      <c r="Y73" s="169"/>
    </row>
    <row r="74" spans="1:25" s="210" customFormat="1" ht="12.75" customHeight="1">
      <c r="B74" s="169"/>
      <c r="C74" s="169"/>
      <c r="D74" s="169"/>
      <c r="E74" s="169"/>
      <c r="F74" s="169"/>
      <c r="G74" s="170"/>
      <c r="H74" s="169"/>
      <c r="I74" s="171"/>
      <c r="J74" s="171"/>
      <c r="K74" s="171"/>
      <c r="L74" s="678"/>
      <c r="M74" s="170"/>
      <c r="N74" s="172"/>
      <c r="O74" s="169"/>
      <c r="P74" s="171"/>
      <c r="Q74" s="169"/>
      <c r="R74" s="173"/>
      <c r="S74" s="172"/>
      <c r="T74" s="169"/>
      <c r="U74" s="172"/>
      <c r="V74" s="169"/>
      <c r="W74" s="173"/>
      <c r="X74" s="172"/>
      <c r="Y74" s="169"/>
    </row>
    <row r="75" spans="1:25" s="210" customFormat="1" ht="12.75" customHeight="1">
      <c r="B75" s="169"/>
      <c r="C75" s="169"/>
      <c r="D75" s="169"/>
      <c r="E75" s="169"/>
      <c r="F75" s="169"/>
      <c r="G75" s="170"/>
      <c r="H75" s="169"/>
      <c r="I75" s="171"/>
      <c r="J75" s="171"/>
      <c r="K75" s="171"/>
      <c r="L75" s="678"/>
      <c r="M75" s="170"/>
      <c r="N75" s="172"/>
      <c r="O75" s="169"/>
      <c r="P75" s="171"/>
      <c r="Q75" s="169"/>
      <c r="R75" s="173"/>
      <c r="S75" s="172"/>
      <c r="T75" s="169"/>
      <c r="U75" s="172"/>
      <c r="V75" s="169"/>
      <c r="W75" s="173"/>
      <c r="X75" s="172"/>
      <c r="Y75" s="169"/>
    </row>
    <row r="76" spans="1:25" s="210" customFormat="1" ht="12.75" customHeight="1">
      <c r="B76" s="169"/>
      <c r="C76" s="169"/>
      <c r="D76" s="169"/>
      <c r="E76" s="169"/>
      <c r="F76" s="169"/>
      <c r="G76" s="170"/>
      <c r="H76" s="169"/>
      <c r="I76" s="171"/>
      <c r="J76" s="171"/>
      <c r="K76" s="171"/>
      <c r="L76" s="678"/>
      <c r="M76" s="170"/>
      <c r="N76" s="172"/>
      <c r="O76" s="169"/>
      <c r="P76" s="171"/>
      <c r="Q76" s="169"/>
      <c r="R76" s="173"/>
      <c r="S76" s="172"/>
      <c r="T76" s="169"/>
      <c r="U76" s="172"/>
      <c r="V76" s="169"/>
      <c r="W76" s="173"/>
      <c r="X76" s="172"/>
      <c r="Y76" s="169"/>
    </row>
    <row r="77" spans="1:25" s="210" customFormat="1" ht="12.75" customHeight="1">
      <c r="B77" s="169"/>
      <c r="C77" s="169"/>
      <c r="D77" s="169"/>
      <c r="E77" s="169"/>
      <c r="F77" s="169"/>
      <c r="G77" s="170"/>
      <c r="H77" s="169"/>
      <c r="I77" s="171"/>
      <c r="J77" s="171"/>
      <c r="K77" s="171"/>
      <c r="L77" s="678"/>
      <c r="M77" s="170"/>
      <c r="N77" s="172"/>
      <c r="O77" s="169"/>
      <c r="P77" s="171"/>
      <c r="Q77" s="169"/>
      <c r="R77" s="173"/>
      <c r="S77" s="172"/>
      <c r="T77" s="169"/>
      <c r="U77" s="172"/>
      <c r="V77" s="169"/>
      <c r="W77" s="173"/>
      <c r="X77" s="172"/>
      <c r="Y77" s="169"/>
    </row>
    <row r="78" spans="1:25" s="210" customFormat="1" ht="12.75" customHeight="1">
      <c r="B78" s="169"/>
      <c r="C78" s="169"/>
      <c r="D78" s="169"/>
      <c r="E78" s="169"/>
      <c r="F78" s="169"/>
      <c r="G78" s="170"/>
      <c r="H78" s="169"/>
      <c r="I78" s="171"/>
      <c r="J78" s="171"/>
      <c r="K78" s="171"/>
      <c r="L78" s="678"/>
      <c r="M78" s="170"/>
      <c r="N78" s="172"/>
      <c r="O78" s="169"/>
      <c r="P78" s="171"/>
      <c r="Q78" s="169"/>
      <c r="R78" s="173"/>
      <c r="S78" s="172"/>
      <c r="T78" s="169"/>
      <c r="U78" s="172"/>
      <c r="V78" s="169"/>
      <c r="W78" s="173"/>
      <c r="X78" s="172"/>
      <c r="Y78" s="169"/>
    </row>
    <row r="79" spans="1:25" s="210" customFormat="1" ht="12.75" customHeight="1">
      <c r="B79" s="169"/>
      <c r="C79" s="169"/>
      <c r="D79" s="169"/>
      <c r="E79" s="169"/>
      <c r="F79" s="169"/>
      <c r="G79" s="170"/>
      <c r="H79" s="169"/>
      <c r="I79" s="171"/>
      <c r="J79" s="171"/>
      <c r="K79" s="171"/>
      <c r="L79" s="678"/>
      <c r="M79" s="170"/>
      <c r="N79" s="172"/>
      <c r="O79" s="169"/>
      <c r="P79" s="171"/>
      <c r="Q79" s="169"/>
      <c r="R79" s="173"/>
      <c r="S79" s="172"/>
      <c r="T79" s="169"/>
      <c r="U79" s="172"/>
      <c r="V79" s="169"/>
      <c r="W79" s="173"/>
      <c r="X79" s="172"/>
      <c r="Y79" s="169"/>
    </row>
    <row r="80" spans="1:25" s="210" customFormat="1" ht="12.75" customHeight="1">
      <c r="B80" s="169"/>
      <c r="C80" s="169"/>
      <c r="D80" s="169"/>
      <c r="E80" s="169"/>
      <c r="F80" s="169"/>
      <c r="G80" s="170"/>
      <c r="H80" s="169"/>
      <c r="I80" s="171"/>
      <c r="J80" s="171"/>
      <c r="K80" s="171"/>
      <c r="L80" s="678"/>
      <c r="M80" s="170"/>
      <c r="N80" s="172"/>
      <c r="O80" s="169"/>
      <c r="P80" s="171"/>
      <c r="Q80" s="169"/>
      <c r="R80" s="173"/>
      <c r="S80" s="172"/>
      <c r="T80" s="169"/>
      <c r="U80" s="172"/>
      <c r="V80" s="169"/>
      <c r="W80" s="173"/>
      <c r="X80" s="172"/>
      <c r="Y80" s="169"/>
    </row>
    <row r="81" spans="2:25" s="210" customFormat="1" ht="12.75" customHeight="1">
      <c r="B81" s="169"/>
      <c r="C81" s="169"/>
      <c r="D81" s="169"/>
      <c r="E81" s="169"/>
      <c r="F81" s="169"/>
      <c r="G81" s="170"/>
      <c r="H81" s="169"/>
      <c r="I81" s="171"/>
      <c r="J81" s="171"/>
      <c r="K81" s="171"/>
      <c r="L81" s="678"/>
      <c r="M81" s="170"/>
      <c r="N81" s="172"/>
      <c r="O81" s="169"/>
      <c r="P81" s="171"/>
      <c r="Q81" s="169"/>
      <c r="R81" s="173"/>
      <c r="S81" s="172"/>
      <c r="T81" s="169"/>
      <c r="U81" s="172"/>
      <c r="V81" s="169"/>
      <c r="W81" s="173"/>
      <c r="X81" s="172"/>
      <c r="Y81" s="169"/>
    </row>
    <row r="82" spans="2:25" s="210" customFormat="1" ht="12.75" customHeight="1">
      <c r="B82" s="169"/>
      <c r="C82" s="169"/>
      <c r="D82" s="169"/>
      <c r="E82" s="169"/>
      <c r="F82" s="169"/>
      <c r="G82" s="170"/>
      <c r="H82" s="169"/>
      <c r="I82" s="171"/>
      <c r="J82" s="171"/>
      <c r="K82" s="171"/>
      <c r="L82" s="678"/>
      <c r="M82" s="170"/>
      <c r="N82" s="172"/>
      <c r="O82" s="169"/>
      <c r="P82" s="171"/>
      <c r="Q82" s="169"/>
      <c r="R82" s="173"/>
      <c r="S82" s="172"/>
      <c r="T82" s="169"/>
      <c r="U82" s="172"/>
      <c r="V82" s="169"/>
      <c r="W82" s="173"/>
      <c r="X82" s="172"/>
      <c r="Y82" s="169"/>
    </row>
    <row r="83" spans="2:25" s="210" customFormat="1" ht="12.75" customHeight="1">
      <c r="B83" s="169"/>
      <c r="C83" s="169"/>
      <c r="D83" s="169"/>
      <c r="E83" s="169"/>
      <c r="F83" s="169"/>
      <c r="G83" s="170"/>
      <c r="H83" s="169"/>
      <c r="I83" s="171"/>
      <c r="J83" s="171"/>
      <c r="K83" s="171"/>
      <c r="L83" s="678"/>
      <c r="M83" s="170"/>
      <c r="N83" s="172"/>
      <c r="O83" s="169"/>
      <c r="P83" s="171"/>
      <c r="Q83" s="169"/>
      <c r="R83" s="173"/>
      <c r="S83" s="172"/>
      <c r="T83" s="169"/>
      <c r="U83" s="172"/>
      <c r="V83" s="169"/>
      <c r="W83" s="173"/>
      <c r="X83" s="172"/>
      <c r="Y83" s="169"/>
    </row>
    <row r="84" spans="2:25" s="210" customFormat="1" ht="12.75" customHeight="1">
      <c r="B84" s="169"/>
      <c r="C84" s="169"/>
      <c r="D84" s="169"/>
      <c r="E84" s="169"/>
      <c r="F84" s="169"/>
      <c r="G84" s="170"/>
      <c r="H84" s="169"/>
      <c r="I84" s="171"/>
      <c r="J84" s="171"/>
      <c r="K84" s="171"/>
      <c r="L84" s="678"/>
      <c r="M84" s="170"/>
      <c r="N84" s="172"/>
      <c r="O84" s="169"/>
      <c r="P84" s="171"/>
      <c r="Q84" s="169"/>
      <c r="R84" s="173"/>
      <c r="S84" s="172"/>
      <c r="T84" s="169"/>
      <c r="U84" s="172"/>
      <c r="V84" s="169"/>
      <c r="W84" s="173"/>
      <c r="X84" s="172"/>
      <c r="Y84" s="169"/>
    </row>
    <row r="85" spans="2:25" s="210" customFormat="1" ht="12.75" customHeight="1">
      <c r="B85" s="169"/>
      <c r="C85" s="169"/>
      <c r="D85" s="169"/>
      <c r="E85" s="169"/>
      <c r="F85" s="169"/>
      <c r="G85" s="170"/>
      <c r="H85" s="169"/>
      <c r="I85" s="171"/>
      <c r="J85" s="171"/>
      <c r="K85" s="171"/>
      <c r="L85" s="678"/>
      <c r="M85" s="170"/>
      <c r="N85" s="172"/>
      <c r="O85" s="169"/>
      <c r="P85" s="171"/>
      <c r="Q85" s="169"/>
      <c r="R85" s="173"/>
      <c r="S85" s="172"/>
      <c r="T85" s="169"/>
      <c r="U85" s="172"/>
      <c r="V85" s="169"/>
      <c r="W85" s="173"/>
      <c r="X85" s="172"/>
      <c r="Y85" s="169"/>
    </row>
    <row r="86" spans="2:25" s="210" customFormat="1" ht="12.75" customHeight="1">
      <c r="B86" s="169"/>
      <c r="C86" s="169"/>
      <c r="D86" s="169"/>
      <c r="E86" s="169"/>
      <c r="F86" s="169"/>
      <c r="G86" s="170"/>
      <c r="H86" s="169"/>
      <c r="I86" s="171"/>
      <c r="J86" s="171"/>
      <c r="K86" s="171"/>
      <c r="L86" s="678"/>
      <c r="M86" s="170"/>
      <c r="N86" s="172"/>
      <c r="O86" s="169"/>
      <c r="P86" s="171"/>
      <c r="Q86" s="169"/>
      <c r="R86" s="173"/>
      <c r="S86" s="172"/>
      <c r="T86" s="169"/>
      <c r="U86" s="172"/>
      <c r="V86" s="169"/>
      <c r="W86" s="173"/>
      <c r="X86" s="172"/>
      <c r="Y86" s="169"/>
    </row>
    <row r="87" spans="2:25" s="210" customFormat="1" ht="12.75" customHeight="1">
      <c r="B87" s="169"/>
      <c r="C87" s="169"/>
      <c r="D87" s="169"/>
      <c r="E87" s="169"/>
      <c r="F87" s="169"/>
      <c r="G87" s="170"/>
      <c r="H87" s="169"/>
      <c r="I87" s="171"/>
      <c r="J87" s="171"/>
      <c r="K87" s="171"/>
      <c r="L87" s="678"/>
      <c r="M87" s="170"/>
      <c r="N87" s="172"/>
      <c r="O87" s="169"/>
      <c r="P87" s="171"/>
      <c r="Q87" s="169"/>
      <c r="R87" s="173"/>
      <c r="S87" s="172"/>
      <c r="T87" s="169"/>
      <c r="U87" s="172"/>
      <c r="V87" s="169"/>
      <c r="W87" s="173"/>
      <c r="X87" s="172"/>
      <c r="Y87" s="169"/>
    </row>
    <row r="88" spans="2:25" s="210" customFormat="1" ht="12.75" customHeight="1">
      <c r="B88" s="169"/>
      <c r="C88" s="169"/>
      <c r="D88" s="169"/>
      <c r="E88" s="169"/>
      <c r="F88" s="169"/>
      <c r="G88" s="170"/>
      <c r="H88" s="169"/>
      <c r="I88" s="171"/>
      <c r="J88" s="171"/>
      <c r="K88" s="171"/>
      <c r="L88" s="678"/>
      <c r="M88" s="170"/>
      <c r="N88" s="172"/>
      <c r="O88" s="169"/>
      <c r="P88" s="171"/>
      <c r="Q88" s="169"/>
      <c r="R88" s="173"/>
      <c r="S88" s="172"/>
      <c r="T88" s="169"/>
      <c r="U88" s="172"/>
      <c r="V88" s="169"/>
      <c r="W88" s="173"/>
      <c r="X88" s="172"/>
      <c r="Y88" s="169"/>
    </row>
    <row r="89" spans="2:25" s="210" customFormat="1" ht="12.75" customHeight="1">
      <c r="B89" s="169"/>
      <c r="C89" s="169"/>
      <c r="D89" s="169"/>
      <c r="E89" s="169"/>
      <c r="F89" s="169"/>
      <c r="G89" s="170"/>
      <c r="H89" s="169"/>
      <c r="I89" s="171"/>
      <c r="J89" s="171"/>
      <c r="K89" s="171"/>
      <c r="L89" s="678"/>
      <c r="M89" s="170"/>
      <c r="N89" s="172"/>
      <c r="O89" s="169"/>
      <c r="P89" s="171"/>
      <c r="Q89" s="169"/>
      <c r="R89" s="173"/>
      <c r="S89" s="172"/>
      <c r="T89" s="169"/>
      <c r="U89" s="172"/>
      <c r="V89" s="169"/>
      <c r="W89" s="173"/>
      <c r="X89" s="172"/>
      <c r="Y89" s="169"/>
    </row>
    <row r="90" spans="2:25" s="210" customFormat="1" ht="12.75" customHeight="1">
      <c r="B90" s="169"/>
      <c r="C90" s="169"/>
      <c r="D90" s="169"/>
      <c r="E90" s="169"/>
      <c r="F90" s="169"/>
      <c r="G90" s="170"/>
      <c r="H90" s="169"/>
      <c r="I90" s="171"/>
      <c r="J90" s="171"/>
      <c r="K90" s="171"/>
      <c r="L90" s="678"/>
      <c r="M90" s="170"/>
      <c r="N90" s="172"/>
      <c r="O90" s="169"/>
      <c r="P90" s="171"/>
      <c r="Q90" s="169"/>
      <c r="R90" s="173"/>
      <c r="S90" s="172"/>
      <c r="T90" s="169"/>
      <c r="U90" s="172"/>
      <c r="V90" s="169"/>
      <c r="W90" s="173"/>
      <c r="X90" s="172"/>
      <c r="Y90" s="169"/>
    </row>
    <row r="91" spans="2:25" s="210" customFormat="1" ht="12.75" customHeight="1">
      <c r="B91" s="169"/>
      <c r="C91" s="169"/>
      <c r="D91" s="169"/>
      <c r="E91" s="169"/>
      <c r="F91" s="169"/>
      <c r="G91" s="170"/>
      <c r="H91" s="169"/>
      <c r="I91" s="171"/>
      <c r="J91" s="171"/>
      <c r="K91" s="171"/>
      <c r="L91" s="678"/>
      <c r="M91" s="170"/>
      <c r="N91" s="172"/>
      <c r="O91" s="169"/>
      <c r="P91" s="171"/>
      <c r="Q91" s="169"/>
      <c r="R91" s="173"/>
      <c r="S91" s="172"/>
      <c r="T91" s="169"/>
      <c r="U91" s="172"/>
      <c r="V91" s="169"/>
      <c r="W91" s="173"/>
      <c r="X91" s="172"/>
      <c r="Y91" s="169"/>
    </row>
    <row r="92" spans="2:25" s="210" customFormat="1" ht="12.75" customHeight="1">
      <c r="B92" s="169"/>
      <c r="C92" s="169"/>
      <c r="D92" s="169"/>
      <c r="E92" s="169"/>
      <c r="F92" s="169"/>
      <c r="G92" s="170"/>
      <c r="H92" s="169"/>
      <c r="I92" s="171"/>
      <c r="J92" s="171"/>
      <c r="K92" s="171"/>
      <c r="L92" s="678"/>
      <c r="M92" s="170"/>
      <c r="N92" s="172"/>
      <c r="O92" s="169"/>
      <c r="P92" s="171"/>
      <c r="Q92" s="169"/>
      <c r="R92" s="173"/>
      <c r="S92" s="172"/>
      <c r="T92" s="169"/>
      <c r="U92" s="172"/>
      <c r="V92" s="169"/>
      <c r="W92" s="173"/>
      <c r="X92" s="172"/>
      <c r="Y92" s="169"/>
    </row>
    <row r="93" spans="2:25" s="210" customFormat="1" ht="12.75" customHeight="1">
      <c r="B93" s="169"/>
      <c r="C93" s="169"/>
      <c r="D93" s="169"/>
      <c r="E93" s="169"/>
      <c r="F93" s="169"/>
      <c r="G93" s="170"/>
      <c r="H93" s="169"/>
      <c r="I93" s="171"/>
      <c r="J93" s="171"/>
      <c r="K93" s="171"/>
      <c r="L93" s="678"/>
      <c r="M93" s="170"/>
      <c r="N93" s="172"/>
      <c r="O93" s="169"/>
      <c r="P93" s="171"/>
      <c r="Q93" s="169"/>
      <c r="R93" s="173"/>
      <c r="S93" s="172"/>
      <c r="T93" s="169"/>
      <c r="U93" s="172"/>
      <c r="V93" s="169"/>
      <c r="W93" s="173"/>
      <c r="X93" s="172"/>
      <c r="Y93" s="169"/>
    </row>
    <row r="94" spans="2:25" s="210" customFormat="1" ht="12.75" customHeight="1">
      <c r="B94" s="169"/>
      <c r="C94" s="169"/>
      <c r="D94" s="169"/>
      <c r="E94" s="169"/>
      <c r="F94" s="169"/>
      <c r="G94" s="170"/>
      <c r="H94" s="169"/>
      <c r="I94" s="171"/>
      <c r="J94" s="171"/>
      <c r="K94" s="171"/>
      <c r="L94" s="678"/>
      <c r="M94" s="170"/>
      <c r="N94" s="172"/>
      <c r="O94" s="169"/>
      <c r="P94" s="171"/>
      <c r="Q94" s="169"/>
      <c r="R94" s="173"/>
      <c r="S94" s="172"/>
      <c r="T94" s="169"/>
      <c r="U94" s="172"/>
      <c r="V94" s="169"/>
      <c r="W94" s="173"/>
      <c r="X94" s="172"/>
      <c r="Y94" s="169"/>
    </row>
    <row r="95" spans="2:25" s="210" customFormat="1" ht="12.75" customHeight="1">
      <c r="B95" s="169"/>
      <c r="C95" s="169"/>
      <c r="D95" s="169"/>
      <c r="E95" s="169"/>
      <c r="F95" s="169"/>
      <c r="G95" s="170"/>
      <c r="H95" s="169"/>
      <c r="I95" s="171"/>
      <c r="J95" s="171"/>
      <c r="K95" s="171"/>
      <c r="L95" s="678"/>
      <c r="M95" s="170"/>
      <c r="N95" s="172"/>
      <c r="O95" s="169"/>
      <c r="P95" s="171"/>
      <c r="Q95" s="169"/>
      <c r="R95" s="173"/>
      <c r="S95" s="172"/>
      <c r="T95" s="169"/>
      <c r="U95" s="172"/>
      <c r="V95" s="169"/>
      <c r="W95" s="173"/>
      <c r="X95" s="172"/>
      <c r="Y95" s="169"/>
    </row>
    <row r="96" spans="2:25" s="210" customFormat="1" ht="12.75" customHeight="1">
      <c r="B96" s="169"/>
      <c r="C96" s="169"/>
      <c r="D96" s="169"/>
      <c r="E96" s="169"/>
      <c r="F96" s="169"/>
      <c r="G96" s="170"/>
      <c r="H96" s="169"/>
      <c r="I96" s="171"/>
      <c r="J96" s="171"/>
      <c r="K96" s="171"/>
      <c r="L96" s="678"/>
      <c r="M96" s="170"/>
      <c r="N96" s="172"/>
      <c r="O96" s="169"/>
      <c r="P96" s="171"/>
      <c r="Q96" s="169"/>
      <c r="R96" s="173"/>
      <c r="S96" s="172"/>
      <c r="T96" s="169"/>
      <c r="U96" s="172"/>
      <c r="V96" s="169"/>
      <c r="W96" s="173"/>
      <c r="X96" s="172"/>
      <c r="Y96" s="169"/>
    </row>
    <row r="97" spans="2:25" s="210" customFormat="1" ht="12.75" customHeight="1">
      <c r="B97" s="169"/>
      <c r="C97" s="169"/>
      <c r="D97" s="169"/>
      <c r="E97" s="169"/>
      <c r="F97" s="169"/>
      <c r="G97" s="170"/>
      <c r="H97" s="169"/>
      <c r="I97" s="171"/>
      <c r="J97" s="171"/>
      <c r="K97" s="171"/>
      <c r="L97" s="678"/>
      <c r="M97" s="170"/>
      <c r="N97" s="172"/>
      <c r="O97" s="169"/>
      <c r="P97" s="171"/>
      <c r="Q97" s="169"/>
      <c r="R97" s="173"/>
      <c r="S97" s="172"/>
      <c r="T97" s="169"/>
      <c r="U97" s="172"/>
      <c r="V97" s="169"/>
      <c r="W97" s="173"/>
      <c r="X97" s="172"/>
      <c r="Y97" s="169"/>
    </row>
    <row r="98" spans="2:25" s="210" customFormat="1" ht="12.75" customHeight="1">
      <c r="B98" s="169"/>
      <c r="C98" s="169"/>
      <c r="D98" s="169"/>
      <c r="E98" s="169"/>
      <c r="F98" s="169"/>
      <c r="G98" s="170"/>
      <c r="H98" s="169"/>
      <c r="I98" s="171"/>
      <c r="J98" s="171"/>
      <c r="K98" s="171"/>
      <c r="L98" s="678"/>
      <c r="M98" s="170"/>
      <c r="N98" s="172"/>
      <c r="O98" s="169"/>
      <c r="P98" s="171"/>
      <c r="Q98" s="169"/>
      <c r="R98" s="173"/>
      <c r="S98" s="172"/>
      <c r="T98" s="169"/>
      <c r="U98" s="172"/>
      <c r="V98" s="169"/>
      <c r="W98" s="173"/>
      <c r="X98" s="172"/>
      <c r="Y98" s="169"/>
    </row>
    <row r="99" spans="2:25" s="210" customFormat="1" ht="12.75" customHeight="1">
      <c r="B99" s="169"/>
      <c r="C99" s="169"/>
      <c r="D99" s="169"/>
      <c r="E99" s="169"/>
      <c r="F99" s="169"/>
      <c r="G99" s="170"/>
      <c r="H99" s="169"/>
      <c r="I99" s="171"/>
      <c r="J99" s="171"/>
      <c r="K99" s="171"/>
      <c r="L99" s="678"/>
      <c r="M99" s="170"/>
      <c r="N99" s="172"/>
      <c r="O99" s="169"/>
      <c r="P99" s="171"/>
      <c r="Q99" s="169"/>
      <c r="R99" s="173"/>
      <c r="S99" s="172"/>
      <c r="T99" s="169"/>
      <c r="U99" s="172"/>
      <c r="V99" s="169"/>
      <c r="W99" s="173"/>
      <c r="X99" s="172"/>
      <c r="Y99" s="169"/>
    </row>
    <row r="100" spans="2:25" s="210" customFormat="1" ht="12.75" customHeight="1">
      <c r="B100" s="169"/>
      <c r="C100" s="169"/>
      <c r="D100" s="169"/>
      <c r="E100" s="169"/>
      <c r="F100" s="169"/>
      <c r="G100" s="170"/>
      <c r="H100" s="169"/>
      <c r="I100" s="171"/>
      <c r="J100" s="171"/>
      <c r="K100" s="171"/>
      <c r="L100" s="678"/>
      <c r="M100" s="170"/>
      <c r="N100" s="172"/>
      <c r="O100" s="169"/>
      <c r="P100" s="171"/>
      <c r="Q100" s="169"/>
      <c r="R100" s="173"/>
      <c r="S100" s="172"/>
      <c r="T100" s="169"/>
      <c r="U100" s="172"/>
      <c r="V100" s="169"/>
      <c r="W100" s="173"/>
      <c r="X100" s="172"/>
      <c r="Y100" s="169"/>
    </row>
    <row r="101" spans="2:25" s="210" customFormat="1" ht="12.75" customHeight="1">
      <c r="B101" s="169"/>
      <c r="C101" s="169"/>
      <c r="D101" s="169"/>
      <c r="E101" s="169"/>
      <c r="F101" s="169"/>
      <c r="G101" s="170"/>
      <c r="H101" s="169"/>
      <c r="I101" s="171"/>
      <c r="J101" s="171"/>
      <c r="K101" s="171"/>
      <c r="L101" s="678"/>
      <c r="M101" s="170"/>
      <c r="N101" s="172"/>
      <c r="O101" s="169"/>
      <c r="P101" s="171"/>
      <c r="Q101" s="169"/>
      <c r="R101" s="173"/>
      <c r="S101" s="172"/>
      <c r="T101" s="169"/>
      <c r="U101" s="172"/>
      <c r="V101" s="169"/>
      <c r="W101" s="173"/>
      <c r="X101" s="172"/>
      <c r="Y101" s="169"/>
    </row>
    <row r="102" spans="2:25" s="210" customFormat="1" ht="12.75" customHeight="1">
      <c r="B102" s="169"/>
      <c r="C102" s="169"/>
      <c r="D102" s="169"/>
      <c r="E102" s="169"/>
      <c r="F102" s="169"/>
      <c r="G102" s="170"/>
      <c r="H102" s="169"/>
      <c r="I102" s="171"/>
      <c r="J102" s="171"/>
      <c r="K102" s="171"/>
      <c r="L102" s="678"/>
      <c r="M102" s="170"/>
      <c r="N102" s="172"/>
      <c r="O102" s="169"/>
      <c r="P102" s="171"/>
      <c r="Q102" s="169"/>
      <c r="R102" s="173"/>
      <c r="S102" s="172"/>
      <c r="T102" s="169"/>
      <c r="U102" s="172"/>
      <c r="V102" s="169"/>
      <c r="W102" s="173"/>
      <c r="X102" s="172"/>
      <c r="Y102" s="169"/>
    </row>
    <row r="103" spans="2:25" s="210" customFormat="1" ht="12.75" customHeight="1">
      <c r="B103" s="169"/>
      <c r="C103" s="169"/>
      <c r="D103" s="169"/>
      <c r="E103" s="169"/>
      <c r="F103" s="169"/>
      <c r="G103" s="170"/>
      <c r="H103" s="169"/>
      <c r="I103" s="171"/>
      <c r="J103" s="171"/>
      <c r="K103" s="171"/>
      <c r="L103" s="678"/>
      <c r="M103" s="170"/>
      <c r="N103" s="172"/>
      <c r="O103" s="169"/>
      <c r="P103" s="171"/>
      <c r="Q103" s="169"/>
      <c r="R103" s="173"/>
      <c r="S103" s="172"/>
      <c r="T103" s="169"/>
      <c r="U103" s="172"/>
      <c r="V103" s="169"/>
      <c r="W103" s="173"/>
      <c r="X103" s="172"/>
      <c r="Y103" s="169"/>
    </row>
    <row r="104" spans="2:25" s="210" customFormat="1" ht="12.75" customHeight="1">
      <c r="B104" s="169"/>
      <c r="C104" s="169"/>
      <c r="D104" s="169"/>
      <c r="E104" s="169"/>
      <c r="F104" s="169"/>
      <c r="G104" s="170"/>
      <c r="H104" s="169"/>
      <c r="I104" s="171"/>
      <c r="J104" s="171"/>
      <c r="K104" s="171"/>
      <c r="L104" s="678"/>
      <c r="M104" s="170"/>
      <c r="N104" s="172"/>
      <c r="O104" s="169"/>
      <c r="P104" s="171"/>
      <c r="Q104" s="169"/>
      <c r="R104" s="173"/>
      <c r="S104" s="172"/>
      <c r="T104" s="169"/>
      <c r="U104" s="172"/>
      <c r="V104" s="169"/>
      <c r="W104" s="173"/>
      <c r="X104" s="172"/>
      <c r="Y104" s="169"/>
    </row>
    <row r="105" spans="2:25" s="210" customFormat="1" ht="12.75" customHeight="1">
      <c r="B105" s="169"/>
      <c r="C105" s="169"/>
      <c r="D105" s="169"/>
      <c r="E105" s="169"/>
      <c r="F105" s="169"/>
      <c r="G105" s="170"/>
      <c r="H105" s="169"/>
      <c r="I105" s="171"/>
      <c r="J105" s="171"/>
      <c r="K105" s="171"/>
      <c r="L105" s="678"/>
      <c r="M105" s="170"/>
      <c r="N105" s="172"/>
      <c r="O105" s="169"/>
      <c r="P105" s="171"/>
      <c r="Q105" s="169"/>
      <c r="R105" s="173"/>
      <c r="S105" s="172"/>
      <c r="T105" s="169"/>
      <c r="U105" s="172"/>
      <c r="V105" s="169"/>
      <c r="W105" s="173"/>
      <c r="X105" s="172"/>
      <c r="Y105" s="169"/>
    </row>
    <row r="106" spans="2:25" s="210" customFormat="1" ht="12.75" customHeight="1">
      <c r="B106" s="169"/>
      <c r="C106" s="169"/>
      <c r="D106" s="169"/>
      <c r="E106" s="169"/>
      <c r="F106" s="169"/>
      <c r="G106" s="170"/>
      <c r="H106" s="169"/>
      <c r="I106" s="171"/>
      <c r="J106" s="171"/>
      <c r="K106" s="171"/>
      <c r="L106" s="678"/>
      <c r="M106" s="170"/>
      <c r="N106" s="172"/>
      <c r="O106" s="169"/>
      <c r="P106" s="171"/>
      <c r="Q106" s="169"/>
      <c r="R106" s="173"/>
      <c r="S106" s="172"/>
      <c r="T106" s="169"/>
      <c r="U106" s="172"/>
      <c r="V106" s="169"/>
      <c r="W106" s="173"/>
      <c r="X106" s="172"/>
      <c r="Y106" s="169"/>
    </row>
    <row r="107" spans="2:25" s="210" customFormat="1" ht="12.75" customHeight="1">
      <c r="B107" s="169"/>
      <c r="C107" s="169"/>
      <c r="D107" s="169"/>
      <c r="E107" s="169"/>
      <c r="F107" s="169"/>
      <c r="G107" s="170"/>
      <c r="H107" s="169"/>
      <c r="I107" s="171"/>
      <c r="J107" s="171"/>
      <c r="K107" s="171"/>
      <c r="L107" s="678"/>
      <c r="M107" s="170"/>
      <c r="N107" s="172"/>
      <c r="O107" s="169"/>
      <c r="P107" s="171"/>
      <c r="Q107" s="169"/>
      <c r="R107" s="173"/>
      <c r="S107" s="172"/>
      <c r="T107" s="169"/>
      <c r="U107" s="172"/>
      <c r="V107" s="169"/>
      <c r="W107" s="173"/>
      <c r="X107" s="172"/>
      <c r="Y107" s="169"/>
    </row>
    <row r="108" spans="2:25" s="210" customFormat="1" ht="12.75" customHeight="1">
      <c r="B108" s="169"/>
      <c r="C108" s="169"/>
      <c r="D108" s="169"/>
      <c r="E108" s="169"/>
      <c r="F108" s="169"/>
      <c r="G108" s="170"/>
      <c r="H108" s="169"/>
      <c r="I108" s="171"/>
      <c r="J108" s="171"/>
      <c r="K108" s="171"/>
      <c r="L108" s="678"/>
      <c r="M108" s="170"/>
      <c r="N108" s="172"/>
      <c r="O108" s="169"/>
      <c r="P108" s="171"/>
      <c r="Q108" s="169"/>
      <c r="R108" s="173"/>
      <c r="S108" s="172"/>
      <c r="T108" s="169"/>
      <c r="U108" s="172"/>
      <c r="V108" s="169"/>
      <c r="W108" s="173"/>
      <c r="X108" s="172"/>
      <c r="Y108" s="169"/>
    </row>
    <row r="109" spans="2:25" s="210" customFormat="1" ht="12.75" customHeight="1">
      <c r="B109" s="169"/>
      <c r="C109" s="169"/>
      <c r="D109" s="169"/>
      <c r="E109" s="169"/>
      <c r="F109" s="169"/>
      <c r="G109" s="170"/>
      <c r="H109" s="169"/>
      <c r="I109" s="171"/>
      <c r="J109" s="171"/>
      <c r="K109" s="171"/>
      <c r="L109" s="678"/>
      <c r="M109" s="170"/>
      <c r="N109" s="172"/>
      <c r="O109" s="169"/>
      <c r="P109" s="171"/>
      <c r="Q109" s="169"/>
      <c r="R109" s="173"/>
      <c r="S109" s="172"/>
      <c r="T109" s="169"/>
      <c r="U109" s="172"/>
      <c r="V109" s="169"/>
      <c r="W109" s="173"/>
      <c r="X109" s="172"/>
      <c r="Y109" s="169"/>
    </row>
    <row r="110" spans="2:25" s="210" customFormat="1" ht="12.75" customHeight="1">
      <c r="B110" s="169"/>
      <c r="C110" s="169"/>
      <c r="D110" s="169"/>
      <c r="E110" s="169"/>
      <c r="F110" s="169"/>
      <c r="G110" s="170"/>
      <c r="H110" s="169"/>
      <c r="I110" s="171"/>
      <c r="J110" s="171"/>
      <c r="K110" s="171"/>
      <c r="L110" s="678"/>
      <c r="M110" s="170"/>
      <c r="N110" s="172"/>
      <c r="O110" s="169"/>
      <c r="P110" s="171"/>
      <c r="Q110" s="169"/>
      <c r="R110" s="173"/>
      <c r="S110" s="172"/>
      <c r="T110" s="169"/>
      <c r="U110" s="172"/>
      <c r="V110" s="169"/>
      <c r="W110" s="173"/>
      <c r="X110" s="172"/>
      <c r="Y110" s="169"/>
    </row>
    <row r="111" spans="2:25" s="210" customFormat="1" ht="12.75" customHeight="1">
      <c r="B111" s="169"/>
      <c r="C111" s="169"/>
      <c r="D111" s="169"/>
      <c r="E111" s="169"/>
      <c r="F111" s="169"/>
      <c r="G111" s="170"/>
      <c r="H111" s="169"/>
      <c r="I111" s="171"/>
      <c r="J111" s="171"/>
      <c r="K111" s="171"/>
      <c r="L111" s="678"/>
      <c r="M111" s="170"/>
      <c r="N111" s="172"/>
      <c r="O111" s="169"/>
      <c r="P111" s="171"/>
      <c r="Q111" s="169"/>
      <c r="R111" s="173"/>
      <c r="S111" s="172"/>
      <c r="T111" s="169"/>
      <c r="U111" s="172"/>
      <c r="V111" s="169"/>
      <c r="W111" s="173"/>
      <c r="X111" s="172"/>
      <c r="Y111" s="169"/>
    </row>
    <row r="112" spans="2:25" s="210" customFormat="1" ht="12.75" customHeight="1">
      <c r="B112" s="169"/>
      <c r="C112" s="169"/>
      <c r="D112" s="169"/>
      <c r="E112" s="169"/>
      <c r="F112" s="169"/>
      <c r="G112" s="170"/>
      <c r="H112" s="169"/>
      <c r="I112" s="171"/>
      <c r="J112" s="171"/>
      <c r="K112" s="171"/>
      <c r="L112" s="678"/>
      <c r="M112" s="170"/>
      <c r="N112" s="172"/>
      <c r="O112" s="169"/>
      <c r="P112" s="171"/>
      <c r="Q112" s="169"/>
      <c r="R112" s="173"/>
      <c r="S112" s="172"/>
      <c r="T112" s="169"/>
      <c r="U112" s="172"/>
      <c r="V112" s="169"/>
      <c r="W112" s="173"/>
      <c r="X112" s="172"/>
      <c r="Y112" s="169"/>
    </row>
    <row r="113" spans="2:25" s="210" customFormat="1" ht="12.75" customHeight="1">
      <c r="B113" s="169"/>
      <c r="C113" s="169"/>
      <c r="D113" s="169"/>
      <c r="E113" s="169"/>
      <c r="F113" s="169"/>
      <c r="G113" s="170"/>
      <c r="H113" s="169"/>
      <c r="I113" s="171"/>
      <c r="J113" s="171"/>
      <c r="K113" s="171"/>
      <c r="L113" s="678"/>
      <c r="M113" s="170"/>
      <c r="N113" s="172"/>
      <c r="O113" s="169"/>
      <c r="P113" s="171"/>
      <c r="Q113" s="169"/>
      <c r="R113" s="173"/>
      <c r="S113" s="172"/>
      <c r="T113" s="169"/>
      <c r="U113" s="172"/>
      <c r="V113" s="169"/>
      <c r="W113" s="173"/>
      <c r="X113" s="172"/>
      <c r="Y113" s="169"/>
    </row>
    <row r="114" spans="2:25" s="210" customFormat="1" ht="12.75" customHeight="1">
      <c r="B114" s="169"/>
      <c r="C114" s="169"/>
      <c r="D114" s="169"/>
      <c r="E114" s="169"/>
      <c r="F114" s="169"/>
      <c r="G114" s="170"/>
      <c r="H114" s="169"/>
      <c r="I114" s="171"/>
      <c r="J114" s="171"/>
      <c r="K114" s="171"/>
      <c r="L114" s="678"/>
      <c r="M114" s="170"/>
      <c r="N114" s="172"/>
      <c r="O114" s="169"/>
      <c r="P114" s="171"/>
      <c r="Q114" s="169"/>
      <c r="R114" s="173"/>
      <c r="S114" s="172"/>
      <c r="T114" s="169"/>
      <c r="U114" s="172"/>
      <c r="V114" s="169"/>
      <c r="W114" s="173"/>
      <c r="X114" s="172"/>
      <c r="Y114" s="169"/>
    </row>
    <row r="115" spans="2:25" s="210" customFormat="1" ht="12.75" customHeight="1">
      <c r="B115" s="169"/>
      <c r="C115" s="169"/>
      <c r="D115" s="169"/>
      <c r="E115" s="169"/>
      <c r="F115" s="169"/>
      <c r="G115" s="170"/>
      <c r="H115" s="169"/>
      <c r="I115" s="171"/>
      <c r="J115" s="171"/>
      <c r="K115" s="171"/>
      <c r="L115" s="678"/>
      <c r="M115" s="170"/>
      <c r="N115" s="172"/>
      <c r="O115" s="169"/>
      <c r="P115" s="171"/>
      <c r="Q115" s="169"/>
      <c r="R115" s="173"/>
      <c r="S115" s="172"/>
      <c r="T115" s="169"/>
      <c r="U115" s="172"/>
      <c r="V115" s="169"/>
      <c r="W115" s="173"/>
      <c r="X115" s="172"/>
      <c r="Y115" s="169"/>
    </row>
    <row r="116" spans="2:25" s="210" customFormat="1" ht="12.75" customHeight="1">
      <c r="B116" s="169"/>
      <c r="C116" s="169"/>
      <c r="D116" s="169"/>
      <c r="E116" s="169"/>
      <c r="F116" s="169"/>
      <c r="G116" s="170"/>
      <c r="H116" s="169"/>
      <c r="I116" s="171"/>
      <c r="J116" s="171"/>
      <c r="K116" s="171"/>
      <c r="L116" s="678"/>
      <c r="M116" s="170"/>
      <c r="N116" s="172"/>
      <c r="O116" s="169"/>
      <c r="P116" s="171"/>
      <c r="Q116" s="169"/>
      <c r="R116" s="173"/>
      <c r="S116" s="172"/>
      <c r="T116" s="169"/>
      <c r="U116" s="172"/>
      <c r="V116" s="169"/>
      <c r="W116" s="173"/>
      <c r="X116" s="172"/>
      <c r="Y116" s="169"/>
    </row>
    <row r="117" spans="2:25" s="210" customFormat="1" ht="12.75" customHeight="1">
      <c r="B117" s="169"/>
      <c r="C117" s="169"/>
      <c r="D117" s="169"/>
      <c r="E117" s="169"/>
      <c r="F117" s="169"/>
      <c r="G117" s="170"/>
      <c r="H117" s="169"/>
      <c r="I117" s="171"/>
      <c r="J117" s="171"/>
      <c r="K117" s="171"/>
      <c r="L117" s="678"/>
      <c r="M117" s="170"/>
      <c r="N117" s="172"/>
      <c r="O117" s="169"/>
      <c r="P117" s="171"/>
      <c r="Q117" s="169"/>
      <c r="R117" s="173"/>
      <c r="S117" s="172"/>
      <c r="T117" s="169"/>
      <c r="U117" s="172"/>
      <c r="V117" s="169"/>
      <c r="W117" s="173"/>
      <c r="X117" s="172"/>
      <c r="Y117" s="169"/>
    </row>
    <row r="118" spans="2:25" s="210" customFormat="1" ht="12.75" customHeight="1">
      <c r="B118" s="169"/>
      <c r="C118" s="169"/>
      <c r="D118" s="169"/>
      <c r="E118" s="169"/>
      <c r="F118" s="169"/>
      <c r="G118" s="170"/>
      <c r="H118" s="169"/>
      <c r="I118" s="171"/>
      <c r="J118" s="171"/>
      <c r="K118" s="171"/>
      <c r="L118" s="678"/>
      <c r="M118" s="170"/>
      <c r="N118" s="172"/>
      <c r="O118" s="169"/>
      <c r="P118" s="171"/>
      <c r="Q118" s="169"/>
      <c r="R118" s="173"/>
      <c r="S118" s="172"/>
      <c r="T118" s="169"/>
      <c r="U118" s="172"/>
      <c r="V118" s="169"/>
      <c r="W118" s="173"/>
      <c r="X118" s="172"/>
      <c r="Y118" s="169"/>
    </row>
    <row r="119" spans="2:25" s="210" customFormat="1" ht="12.75" customHeight="1">
      <c r="B119" s="169"/>
      <c r="C119" s="169"/>
      <c r="D119" s="169"/>
      <c r="E119" s="169"/>
      <c r="F119" s="169"/>
      <c r="G119" s="170"/>
      <c r="H119" s="169"/>
      <c r="I119" s="171"/>
      <c r="J119" s="171"/>
      <c r="K119" s="171"/>
      <c r="L119" s="678"/>
      <c r="M119" s="170"/>
      <c r="N119" s="172"/>
      <c r="O119" s="169"/>
      <c r="P119" s="171"/>
      <c r="Q119" s="169"/>
      <c r="R119" s="173"/>
      <c r="S119" s="172"/>
      <c r="T119" s="169"/>
      <c r="U119" s="172"/>
      <c r="V119" s="169"/>
      <c r="W119" s="173"/>
      <c r="X119" s="172"/>
      <c r="Y119" s="169"/>
    </row>
    <row r="120" spans="2:25" s="210" customFormat="1" ht="12.75" customHeight="1">
      <c r="B120" s="169"/>
      <c r="C120" s="169"/>
      <c r="D120" s="169"/>
      <c r="E120" s="169"/>
      <c r="F120" s="169"/>
      <c r="G120" s="170"/>
      <c r="H120" s="169"/>
      <c r="I120" s="171"/>
      <c r="J120" s="171"/>
      <c r="K120" s="171"/>
      <c r="L120" s="678"/>
      <c r="M120" s="170"/>
      <c r="N120" s="172"/>
      <c r="O120" s="169"/>
      <c r="P120" s="171"/>
      <c r="Q120" s="169"/>
      <c r="R120" s="173"/>
      <c r="S120" s="172"/>
      <c r="T120" s="169"/>
      <c r="U120" s="172"/>
      <c r="V120" s="169"/>
      <c r="W120" s="173"/>
      <c r="X120" s="172"/>
      <c r="Y120" s="169"/>
    </row>
    <row r="121" spans="2:25" s="210" customFormat="1" ht="12.75" customHeight="1">
      <c r="B121" s="169"/>
      <c r="C121" s="169"/>
      <c r="D121" s="169"/>
      <c r="E121" s="169"/>
      <c r="F121" s="169"/>
      <c r="G121" s="170"/>
      <c r="H121" s="169"/>
      <c r="I121" s="171"/>
      <c r="J121" s="171"/>
      <c r="K121" s="171"/>
      <c r="L121" s="678"/>
      <c r="M121" s="170"/>
      <c r="N121" s="172"/>
      <c r="O121" s="169"/>
      <c r="P121" s="171"/>
      <c r="Q121" s="169"/>
      <c r="R121" s="173"/>
      <c r="S121" s="172"/>
      <c r="T121" s="169"/>
      <c r="U121" s="172"/>
      <c r="V121" s="169"/>
      <c r="W121" s="173"/>
      <c r="X121" s="172"/>
      <c r="Y121" s="169"/>
    </row>
    <row r="122" spans="2:25" s="210" customFormat="1" ht="12.75" customHeight="1">
      <c r="B122" s="169"/>
      <c r="C122" s="169"/>
      <c r="D122" s="169"/>
      <c r="E122" s="169"/>
      <c r="F122" s="169"/>
      <c r="G122" s="170"/>
      <c r="H122" s="169"/>
      <c r="I122" s="171"/>
      <c r="J122" s="171"/>
      <c r="K122" s="171"/>
      <c r="L122" s="678"/>
      <c r="M122" s="170"/>
      <c r="N122" s="172"/>
      <c r="O122" s="169"/>
      <c r="P122" s="171"/>
      <c r="Q122" s="169"/>
      <c r="R122" s="173"/>
      <c r="S122" s="172"/>
      <c r="T122" s="169"/>
      <c r="U122" s="172"/>
      <c r="V122" s="169"/>
      <c r="W122" s="173"/>
      <c r="X122" s="172"/>
      <c r="Y122" s="169"/>
    </row>
    <row r="123" spans="2:25" s="210" customFormat="1" ht="12.75" customHeight="1">
      <c r="B123" s="169"/>
      <c r="C123" s="169"/>
      <c r="D123" s="169"/>
      <c r="E123" s="169"/>
      <c r="F123" s="169"/>
      <c r="G123" s="170"/>
      <c r="H123" s="169"/>
      <c r="I123" s="171"/>
      <c r="J123" s="171"/>
      <c r="K123" s="171"/>
      <c r="L123" s="678"/>
      <c r="M123" s="170"/>
      <c r="N123" s="172"/>
      <c r="O123" s="169"/>
      <c r="P123" s="171"/>
      <c r="Q123" s="169"/>
      <c r="R123" s="173"/>
      <c r="S123" s="172"/>
      <c r="T123" s="169"/>
      <c r="U123" s="172"/>
      <c r="V123" s="169"/>
      <c r="W123" s="173"/>
      <c r="X123" s="172"/>
      <c r="Y123" s="169"/>
    </row>
    <row r="124" spans="2:25" s="210" customFormat="1" ht="12.75" customHeight="1">
      <c r="B124" s="169"/>
      <c r="C124" s="169"/>
      <c r="D124" s="169"/>
      <c r="E124" s="169"/>
      <c r="F124" s="169"/>
      <c r="G124" s="170"/>
      <c r="H124" s="169"/>
      <c r="I124" s="171"/>
      <c r="J124" s="171"/>
      <c r="K124" s="171"/>
      <c r="L124" s="678"/>
      <c r="M124" s="170"/>
      <c r="N124" s="172"/>
      <c r="O124" s="169"/>
      <c r="P124" s="171"/>
      <c r="Q124" s="169"/>
      <c r="R124" s="173"/>
      <c r="S124" s="172"/>
      <c r="T124" s="169"/>
      <c r="U124" s="172"/>
      <c r="V124" s="169"/>
      <c r="W124" s="173"/>
      <c r="X124" s="172"/>
      <c r="Y124" s="169"/>
    </row>
    <row r="125" spans="2:25" s="210" customFormat="1" ht="12.75" customHeight="1">
      <c r="B125" s="169"/>
      <c r="C125" s="169"/>
      <c r="D125" s="169"/>
      <c r="E125" s="169"/>
      <c r="F125" s="169"/>
      <c r="G125" s="170"/>
      <c r="H125" s="169"/>
      <c r="I125" s="171"/>
      <c r="J125" s="171"/>
      <c r="K125" s="171"/>
      <c r="L125" s="678"/>
      <c r="M125" s="170"/>
      <c r="N125" s="172"/>
      <c r="O125" s="169"/>
      <c r="P125" s="171"/>
      <c r="Q125" s="169"/>
      <c r="R125" s="173"/>
      <c r="S125" s="172"/>
      <c r="T125" s="169"/>
      <c r="U125" s="172"/>
      <c r="V125" s="169"/>
      <c r="W125" s="173"/>
      <c r="X125" s="172"/>
      <c r="Y125" s="169"/>
    </row>
    <row r="126" spans="2:25" s="210" customFormat="1" ht="12.75" customHeight="1">
      <c r="B126" s="169"/>
      <c r="C126" s="169"/>
      <c r="D126" s="169"/>
      <c r="E126" s="169"/>
      <c r="F126" s="169"/>
      <c r="G126" s="170"/>
      <c r="H126" s="169"/>
      <c r="I126" s="171"/>
      <c r="J126" s="171"/>
      <c r="K126" s="171"/>
      <c r="L126" s="678"/>
      <c r="M126" s="170"/>
      <c r="N126" s="172"/>
      <c r="O126" s="169"/>
      <c r="P126" s="171"/>
      <c r="Q126" s="169"/>
      <c r="R126" s="173"/>
      <c r="S126" s="172"/>
      <c r="T126" s="169"/>
      <c r="U126" s="172"/>
      <c r="V126" s="169"/>
      <c r="W126" s="173"/>
      <c r="X126" s="172"/>
      <c r="Y126" s="169"/>
    </row>
    <row r="127" spans="2:25" s="210" customFormat="1" ht="12.75" customHeight="1">
      <c r="B127" s="169"/>
      <c r="C127" s="169"/>
      <c r="D127" s="169"/>
      <c r="E127" s="169"/>
      <c r="F127" s="169"/>
      <c r="G127" s="170"/>
      <c r="H127" s="169"/>
      <c r="I127" s="171"/>
      <c r="J127" s="171"/>
      <c r="K127" s="171"/>
      <c r="L127" s="678"/>
      <c r="M127" s="170"/>
      <c r="N127" s="172"/>
      <c r="O127" s="169"/>
      <c r="P127" s="171"/>
      <c r="Q127" s="169"/>
      <c r="R127" s="173"/>
      <c r="S127" s="172"/>
      <c r="T127" s="169"/>
      <c r="U127" s="172"/>
      <c r="V127" s="169"/>
      <c r="W127" s="173"/>
      <c r="X127" s="172"/>
      <c r="Y127" s="169"/>
    </row>
    <row r="128" spans="2:25" s="210" customFormat="1" ht="12.75" customHeight="1">
      <c r="B128" s="169"/>
      <c r="C128" s="169"/>
      <c r="D128" s="169"/>
      <c r="E128" s="169"/>
      <c r="F128" s="169"/>
      <c r="G128" s="170"/>
      <c r="H128" s="169"/>
      <c r="I128" s="171"/>
      <c r="J128" s="171"/>
      <c r="K128" s="171"/>
      <c r="L128" s="678"/>
      <c r="M128" s="170"/>
      <c r="N128" s="172"/>
      <c r="O128" s="169"/>
      <c r="P128" s="171"/>
      <c r="Q128" s="169"/>
      <c r="R128" s="173"/>
      <c r="S128" s="172"/>
      <c r="T128" s="169"/>
      <c r="U128" s="172"/>
      <c r="V128" s="169"/>
      <c r="W128" s="173"/>
      <c r="X128" s="172"/>
      <c r="Y128" s="169"/>
    </row>
    <row r="129" spans="2:25" s="210" customFormat="1" ht="12.75" customHeight="1">
      <c r="B129" s="169"/>
      <c r="C129" s="169"/>
      <c r="D129" s="169"/>
      <c r="E129" s="169"/>
      <c r="F129" s="169"/>
      <c r="G129" s="170"/>
      <c r="H129" s="169"/>
      <c r="I129" s="171"/>
      <c r="J129" s="171"/>
      <c r="K129" s="171"/>
      <c r="L129" s="678"/>
      <c r="M129" s="170"/>
      <c r="N129" s="172"/>
      <c r="O129" s="169"/>
      <c r="P129" s="171"/>
      <c r="Q129" s="169"/>
      <c r="R129" s="173"/>
      <c r="S129" s="172"/>
      <c r="T129" s="169"/>
      <c r="U129" s="172"/>
      <c r="V129" s="169"/>
      <c r="W129" s="173"/>
      <c r="X129" s="172"/>
      <c r="Y129" s="169"/>
    </row>
    <row r="130" spans="2:25" s="210" customFormat="1" ht="12.75" customHeight="1">
      <c r="B130" s="169"/>
      <c r="C130" s="169"/>
      <c r="D130" s="169"/>
      <c r="E130" s="169"/>
      <c r="F130" s="169"/>
      <c r="G130" s="170"/>
      <c r="H130" s="169"/>
      <c r="I130" s="171"/>
      <c r="J130" s="171"/>
      <c r="K130" s="171"/>
      <c r="L130" s="678"/>
      <c r="M130" s="170"/>
      <c r="N130" s="172"/>
      <c r="O130" s="169"/>
      <c r="P130" s="171"/>
      <c r="Q130" s="169"/>
      <c r="R130" s="173"/>
      <c r="S130" s="172"/>
      <c r="T130" s="169"/>
      <c r="U130" s="172"/>
      <c r="V130" s="169"/>
      <c r="W130" s="173"/>
      <c r="X130" s="172"/>
      <c r="Y130" s="169"/>
    </row>
    <row r="131" spans="2:25" s="210" customFormat="1" ht="12.75" customHeight="1">
      <c r="B131" s="169"/>
      <c r="C131" s="169"/>
      <c r="D131" s="169"/>
      <c r="E131" s="169"/>
      <c r="F131" s="169"/>
      <c r="G131" s="170"/>
      <c r="H131" s="169"/>
      <c r="I131" s="171"/>
      <c r="J131" s="171"/>
      <c r="K131" s="171"/>
      <c r="L131" s="678"/>
      <c r="M131" s="170"/>
      <c r="N131" s="172"/>
      <c r="O131" s="169"/>
      <c r="P131" s="171"/>
      <c r="Q131" s="169"/>
      <c r="R131" s="173"/>
      <c r="S131" s="172"/>
      <c r="T131" s="169"/>
      <c r="U131" s="172"/>
      <c r="V131" s="169"/>
      <c r="W131" s="173"/>
      <c r="X131" s="172"/>
      <c r="Y131" s="169"/>
    </row>
    <row r="132" spans="2:25" s="210" customFormat="1" ht="12.75" customHeight="1">
      <c r="B132" s="169"/>
      <c r="C132" s="169"/>
      <c r="D132" s="169"/>
      <c r="E132" s="169"/>
      <c r="F132" s="169"/>
      <c r="G132" s="170"/>
      <c r="H132" s="169"/>
      <c r="I132" s="171"/>
      <c r="J132" s="171"/>
      <c r="K132" s="171"/>
      <c r="L132" s="678"/>
      <c r="M132" s="170"/>
      <c r="N132" s="172"/>
      <c r="O132" s="169"/>
      <c r="P132" s="171"/>
      <c r="Q132" s="169"/>
      <c r="R132" s="173"/>
      <c r="S132" s="172"/>
      <c r="T132" s="169"/>
      <c r="U132" s="172"/>
      <c r="V132" s="169"/>
      <c r="W132" s="173"/>
      <c r="X132" s="172"/>
      <c r="Y132" s="169"/>
    </row>
    <row r="133" spans="2:25" s="210" customFormat="1" ht="12.75" customHeight="1">
      <c r="B133" s="169"/>
      <c r="C133" s="169"/>
      <c r="D133" s="169"/>
      <c r="E133" s="169"/>
      <c r="F133" s="169"/>
      <c r="G133" s="170"/>
      <c r="H133" s="169"/>
      <c r="I133" s="171"/>
      <c r="J133" s="171"/>
      <c r="K133" s="171"/>
      <c r="L133" s="678"/>
      <c r="M133" s="170"/>
      <c r="N133" s="172"/>
      <c r="O133" s="169"/>
      <c r="P133" s="171"/>
      <c r="Q133" s="169"/>
      <c r="R133" s="173"/>
      <c r="S133" s="172"/>
      <c r="T133" s="169"/>
      <c r="U133" s="172"/>
      <c r="V133" s="169"/>
      <c r="W133" s="173"/>
      <c r="X133" s="172"/>
      <c r="Y133" s="169"/>
    </row>
    <row r="134" spans="2:25" s="210" customFormat="1" ht="12.75" customHeight="1">
      <c r="B134" s="169"/>
      <c r="C134" s="169"/>
      <c r="D134" s="169"/>
      <c r="E134" s="169"/>
      <c r="F134" s="169"/>
      <c r="G134" s="170"/>
      <c r="H134" s="169"/>
      <c r="I134" s="171"/>
      <c r="J134" s="171"/>
      <c r="K134" s="171"/>
      <c r="L134" s="678"/>
      <c r="M134" s="170"/>
      <c r="N134" s="172"/>
      <c r="O134" s="169"/>
      <c r="P134" s="171"/>
      <c r="Q134" s="169"/>
      <c r="R134" s="173"/>
      <c r="S134" s="172"/>
      <c r="T134" s="169"/>
      <c r="U134" s="172"/>
      <c r="V134" s="169"/>
      <c r="W134" s="173"/>
      <c r="X134" s="172"/>
      <c r="Y134" s="169"/>
    </row>
    <row r="135" spans="2:25" s="210" customFormat="1" ht="12.75" customHeight="1">
      <c r="B135" s="169"/>
      <c r="C135" s="169"/>
      <c r="D135" s="169"/>
      <c r="E135" s="169"/>
      <c r="F135" s="169"/>
      <c r="G135" s="170"/>
      <c r="H135" s="169"/>
      <c r="I135" s="171"/>
      <c r="J135" s="171"/>
      <c r="K135" s="171"/>
      <c r="L135" s="678"/>
      <c r="M135" s="170"/>
      <c r="N135" s="172"/>
      <c r="O135" s="169"/>
      <c r="P135" s="171"/>
      <c r="Q135" s="169"/>
      <c r="R135" s="173"/>
      <c r="S135" s="172"/>
      <c r="T135" s="169"/>
      <c r="U135" s="172"/>
      <c r="V135" s="169"/>
      <c r="W135" s="173"/>
      <c r="X135" s="172"/>
      <c r="Y135" s="169"/>
    </row>
    <row r="136" spans="2:25" s="210" customFormat="1" ht="12.75" customHeight="1">
      <c r="B136" s="169"/>
      <c r="C136" s="169"/>
      <c r="D136" s="169"/>
      <c r="E136" s="169"/>
      <c r="F136" s="169"/>
      <c r="G136" s="170"/>
      <c r="H136" s="169"/>
      <c r="I136" s="171"/>
      <c r="J136" s="171"/>
      <c r="K136" s="171"/>
      <c r="L136" s="678"/>
      <c r="M136" s="170"/>
      <c r="N136" s="172"/>
      <c r="O136" s="169"/>
      <c r="P136" s="171"/>
      <c r="Q136" s="169"/>
      <c r="R136" s="173"/>
      <c r="S136" s="172"/>
      <c r="T136" s="169"/>
      <c r="U136" s="172"/>
      <c r="V136" s="169"/>
      <c r="W136" s="173"/>
      <c r="X136" s="172"/>
      <c r="Y136" s="169"/>
    </row>
    <row r="137" spans="2:25" s="210" customFormat="1" ht="12.75" customHeight="1">
      <c r="B137" s="169"/>
      <c r="C137" s="169"/>
      <c r="D137" s="169"/>
      <c r="E137" s="169"/>
      <c r="F137" s="169"/>
      <c r="G137" s="170"/>
      <c r="H137" s="169"/>
      <c r="I137" s="171"/>
      <c r="J137" s="171"/>
      <c r="K137" s="171"/>
      <c r="L137" s="678"/>
      <c r="M137" s="170"/>
      <c r="N137" s="172"/>
      <c r="O137" s="169"/>
      <c r="P137" s="171"/>
      <c r="Q137" s="169"/>
      <c r="R137" s="173"/>
      <c r="S137" s="172"/>
      <c r="T137" s="169"/>
      <c r="U137" s="172"/>
      <c r="V137" s="169"/>
      <c r="W137" s="173"/>
      <c r="X137" s="172"/>
      <c r="Y137" s="169"/>
    </row>
    <row r="138" spans="2:25" s="210" customFormat="1" ht="12.75" customHeight="1">
      <c r="B138" s="169"/>
      <c r="C138" s="169"/>
      <c r="D138" s="169"/>
      <c r="E138" s="169"/>
      <c r="F138" s="169"/>
      <c r="G138" s="170"/>
      <c r="H138" s="169"/>
      <c r="I138" s="171"/>
      <c r="J138" s="171"/>
      <c r="K138" s="171"/>
      <c r="L138" s="678"/>
      <c r="M138" s="170"/>
      <c r="N138" s="172"/>
      <c r="O138" s="169"/>
      <c r="P138" s="171"/>
      <c r="Q138" s="169"/>
      <c r="R138" s="173"/>
      <c r="S138" s="172"/>
      <c r="T138" s="169"/>
      <c r="U138" s="172"/>
      <c r="V138" s="169"/>
      <c r="W138" s="173"/>
      <c r="X138" s="172"/>
      <c r="Y138" s="169"/>
    </row>
    <row r="139" spans="2:25" s="210" customFormat="1" ht="12.75" customHeight="1">
      <c r="B139" s="169"/>
      <c r="C139" s="169"/>
      <c r="D139" s="169"/>
      <c r="E139" s="169"/>
      <c r="F139" s="169"/>
      <c r="G139" s="170"/>
      <c r="H139" s="169"/>
      <c r="I139" s="171"/>
      <c r="J139" s="171"/>
      <c r="K139" s="171"/>
      <c r="L139" s="678"/>
      <c r="M139" s="170"/>
      <c r="N139" s="172"/>
      <c r="O139" s="169"/>
      <c r="P139" s="171"/>
      <c r="Q139" s="169"/>
      <c r="R139" s="173"/>
      <c r="S139" s="172"/>
      <c r="T139" s="169"/>
      <c r="U139" s="172"/>
      <c r="V139" s="169"/>
      <c r="W139" s="173"/>
      <c r="X139" s="172"/>
      <c r="Y139" s="169"/>
    </row>
    <row r="140" spans="2:25" s="210" customFormat="1" ht="12.75" customHeight="1">
      <c r="B140" s="169"/>
      <c r="C140" s="169"/>
      <c r="D140" s="169"/>
      <c r="E140" s="169"/>
      <c r="F140" s="169"/>
      <c r="G140" s="170"/>
      <c r="H140" s="169"/>
      <c r="I140" s="171"/>
      <c r="J140" s="171"/>
      <c r="K140" s="171"/>
      <c r="L140" s="678"/>
      <c r="M140" s="170"/>
      <c r="N140" s="172"/>
      <c r="O140" s="169"/>
      <c r="P140" s="171"/>
      <c r="Q140" s="169"/>
      <c r="R140" s="173"/>
      <c r="S140" s="172"/>
      <c r="T140" s="169"/>
      <c r="U140" s="172"/>
      <c r="V140" s="169"/>
      <c r="W140" s="173"/>
      <c r="X140" s="172"/>
      <c r="Y140" s="169"/>
    </row>
    <row r="141" spans="2:25" s="210" customFormat="1" ht="12.75" customHeight="1">
      <c r="B141" s="169"/>
      <c r="C141" s="169"/>
      <c r="D141" s="169"/>
      <c r="E141" s="169"/>
      <c r="F141" s="169"/>
      <c r="G141" s="170"/>
      <c r="H141" s="169"/>
      <c r="I141" s="171"/>
      <c r="J141" s="171"/>
      <c r="K141" s="171"/>
      <c r="L141" s="678"/>
      <c r="M141" s="170"/>
      <c r="N141" s="172"/>
      <c r="O141" s="169"/>
      <c r="P141" s="171"/>
      <c r="Q141" s="169"/>
      <c r="R141" s="173"/>
      <c r="S141" s="172"/>
      <c r="T141" s="169"/>
      <c r="U141" s="172"/>
      <c r="V141" s="169"/>
      <c r="W141" s="173"/>
      <c r="X141" s="172"/>
      <c r="Y141" s="169"/>
    </row>
    <row r="142" spans="2:25" s="210" customFormat="1" ht="12.75" customHeight="1">
      <c r="B142" s="169"/>
      <c r="C142" s="169"/>
      <c r="D142" s="169"/>
      <c r="E142" s="169"/>
      <c r="F142" s="169"/>
      <c r="G142" s="170"/>
      <c r="H142" s="169"/>
      <c r="I142" s="171"/>
      <c r="J142" s="171"/>
      <c r="K142" s="171"/>
      <c r="L142" s="678"/>
      <c r="M142" s="170"/>
      <c r="N142" s="172"/>
      <c r="O142" s="169"/>
      <c r="P142" s="171"/>
      <c r="Q142" s="169"/>
      <c r="R142" s="173"/>
      <c r="S142" s="172"/>
      <c r="T142" s="169"/>
      <c r="U142" s="172"/>
      <c r="V142" s="169"/>
      <c r="W142" s="173"/>
      <c r="X142" s="172"/>
      <c r="Y142" s="169"/>
    </row>
    <row r="143" spans="2:25" s="210" customFormat="1" ht="12.75" customHeight="1">
      <c r="B143" s="169"/>
      <c r="C143" s="169"/>
      <c r="D143" s="169"/>
      <c r="E143" s="169"/>
      <c r="F143" s="169"/>
      <c r="G143" s="170"/>
      <c r="H143" s="169"/>
      <c r="I143" s="171"/>
      <c r="J143" s="171"/>
      <c r="K143" s="171"/>
      <c r="L143" s="678"/>
      <c r="M143" s="170"/>
      <c r="N143" s="172"/>
      <c r="O143" s="169"/>
      <c r="P143" s="171"/>
      <c r="Q143" s="169"/>
      <c r="R143" s="173"/>
      <c r="S143" s="172"/>
      <c r="T143" s="169"/>
      <c r="U143" s="172"/>
      <c r="V143" s="169"/>
      <c r="W143" s="173"/>
      <c r="X143" s="172"/>
      <c r="Y143" s="169"/>
    </row>
    <row r="144" spans="2:25" s="210" customFormat="1" ht="12.75" customHeight="1">
      <c r="B144" s="169"/>
      <c r="C144" s="169"/>
      <c r="D144" s="169"/>
      <c r="E144" s="169"/>
      <c r="F144" s="169"/>
      <c r="G144" s="170"/>
      <c r="H144" s="169"/>
      <c r="I144" s="171"/>
      <c r="J144" s="171"/>
      <c r="K144" s="171"/>
      <c r="L144" s="678"/>
      <c r="M144" s="170"/>
      <c r="N144" s="172"/>
      <c r="O144" s="169"/>
      <c r="P144" s="171"/>
      <c r="Q144" s="169"/>
      <c r="R144" s="173"/>
      <c r="S144" s="172"/>
      <c r="T144" s="169"/>
      <c r="U144" s="172"/>
      <c r="V144" s="169"/>
      <c r="W144" s="173"/>
      <c r="X144" s="172"/>
      <c r="Y144" s="169"/>
    </row>
    <row r="145" spans="2:25" s="210" customFormat="1" ht="12.75" customHeight="1">
      <c r="B145" s="169"/>
      <c r="C145" s="169"/>
      <c r="D145" s="169"/>
      <c r="E145" s="169"/>
      <c r="F145" s="169"/>
      <c r="G145" s="170"/>
      <c r="H145" s="169"/>
      <c r="I145" s="171"/>
      <c r="J145" s="171"/>
      <c r="K145" s="171"/>
      <c r="L145" s="678"/>
      <c r="M145" s="170"/>
      <c r="N145" s="172"/>
      <c r="O145" s="169"/>
      <c r="P145" s="171"/>
      <c r="Q145" s="169"/>
      <c r="R145" s="173"/>
      <c r="S145" s="172"/>
      <c r="T145" s="169"/>
      <c r="U145" s="172"/>
      <c r="V145" s="169"/>
      <c r="W145" s="173"/>
      <c r="X145" s="172"/>
      <c r="Y145" s="169"/>
    </row>
    <row r="146" spans="2:25" s="210" customFormat="1" ht="12.75" customHeight="1">
      <c r="B146" s="169"/>
      <c r="C146" s="169"/>
      <c r="D146" s="169"/>
      <c r="E146" s="169"/>
      <c r="F146" s="169"/>
      <c r="G146" s="170"/>
      <c r="H146" s="169"/>
      <c r="I146" s="171"/>
      <c r="J146" s="171"/>
      <c r="K146" s="171"/>
      <c r="L146" s="678"/>
      <c r="M146" s="170"/>
      <c r="N146" s="172"/>
      <c r="O146" s="169"/>
      <c r="P146" s="171"/>
      <c r="Q146" s="169"/>
      <c r="R146" s="173"/>
      <c r="S146" s="172"/>
      <c r="T146" s="169"/>
      <c r="U146" s="172"/>
      <c r="V146" s="169"/>
      <c r="W146" s="173"/>
      <c r="X146" s="172"/>
      <c r="Y146" s="169"/>
    </row>
    <row r="147" spans="2:25" s="210" customFormat="1" ht="12.75" customHeight="1">
      <c r="B147" s="169"/>
      <c r="C147" s="169"/>
      <c r="D147" s="169"/>
      <c r="E147" s="169"/>
      <c r="F147" s="169"/>
      <c r="G147" s="170"/>
      <c r="H147" s="169"/>
      <c r="I147" s="171"/>
      <c r="J147" s="171"/>
      <c r="K147" s="171"/>
      <c r="L147" s="678"/>
      <c r="M147" s="170"/>
      <c r="N147" s="172"/>
      <c r="O147" s="169"/>
      <c r="P147" s="171"/>
      <c r="Q147" s="169"/>
      <c r="R147" s="173"/>
      <c r="S147" s="172"/>
      <c r="T147" s="169"/>
      <c r="U147" s="172"/>
      <c r="V147" s="169"/>
      <c r="W147" s="173"/>
      <c r="X147" s="172"/>
      <c r="Y147" s="169"/>
    </row>
    <row r="148" spans="2:25" s="210" customFormat="1" ht="12.75" customHeight="1">
      <c r="B148" s="169"/>
      <c r="C148" s="169"/>
      <c r="D148" s="169"/>
      <c r="E148" s="169"/>
      <c r="F148" s="169"/>
      <c r="G148" s="170"/>
      <c r="H148" s="169"/>
      <c r="I148" s="171"/>
      <c r="J148" s="171"/>
      <c r="K148" s="171"/>
      <c r="L148" s="678"/>
      <c r="M148" s="170"/>
      <c r="N148" s="172"/>
      <c r="O148" s="169"/>
      <c r="P148" s="171"/>
      <c r="Q148" s="169"/>
      <c r="R148" s="173"/>
      <c r="S148" s="172"/>
      <c r="T148" s="169"/>
      <c r="U148" s="172"/>
      <c r="V148" s="169"/>
      <c r="W148" s="173"/>
      <c r="X148" s="172"/>
      <c r="Y148" s="169"/>
    </row>
    <row r="149" spans="2:25" s="210" customFormat="1" ht="12.75" customHeight="1">
      <c r="B149" s="169"/>
      <c r="C149" s="169"/>
      <c r="D149" s="169"/>
      <c r="E149" s="169"/>
      <c r="F149" s="169"/>
      <c r="G149" s="170"/>
      <c r="H149" s="169"/>
      <c r="I149" s="171"/>
      <c r="J149" s="171"/>
      <c r="K149" s="171"/>
      <c r="L149" s="678"/>
      <c r="M149" s="170"/>
      <c r="N149" s="172"/>
      <c r="O149" s="169"/>
      <c r="P149" s="171"/>
      <c r="Q149" s="169"/>
      <c r="R149" s="173"/>
      <c r="S149" s="172"/>
      <c r="T149" s="169"/>
      <c r="U149" s="172"/>
      <c r="V149" s="169"/>
      <c r="W149" s="173"/>
      <c r="X149" s="172"/>
      <c r="Y149" s="169"/>
    </row>
    <row r="150" spans="2:25" s="210" customFormat="1" ht="12.75" customHeight="1">
      <c r="B150" s="169"/>
      <c r="C150" s="169"/>
      <c r="D150" s="169"/>
      <c r="E150" s="169"/>
      <c r="F150" s="169"/>
      <c r="G150" s="170"/>
      <c r="H150" s="169"/>
      <c r="I150" s="171"/>
      <c r="J150" s="171"/>
      <c r="K150" s="171"/>
      <c r="L150" s="678"/>
      <c r="M150" s="170"/>
      <c r="N150" s="172"/>
      <c r="O150" s="169"/>
      <c r="P150" s="171"/>
      <c r="Q150" s="169"/>
      <c r="R150" s="173"/>
      <c r="S150" s="172"/>
      <c r="T150" s="169"/>
      <c r="U150" s="172"/>
      <c r="V150" s="169"/>
      <c r="W150" s="173"/>
      <c r="X150" s="172"/>
      <c r="Y150" s="169"/>
    </row>
    <row r="151" spans="2:25" s="210" customFormat="1" ht="12.75" customHeight="1">
      <c r="B151" s="169"/>
      <c r="C151" s="169"/>
      <c r="D151" s="169"/>
      <c r="E151" s="169"/>
      <c r="F151" s="169"/>
      <c r="G151" s="170"/>
      <c r="H151" s="169"/>
      <c r="I151" s="171"/>
      <c r="J151" s="171"/>
      <c r="K151" s="171"/>
      <c r="L151" s="678"/>
      <c r="M151" s="170"/>
      <c r="N151" s="172"/>
      <c r="O151" s="169"/>
      <c r="P151" s="171"/>
      <c r="Q151" s="169"/>
      <c r="R151" s="173"/>
      <c r="S151" s="172"/>
      <c r="T151" s="169"/>
      <c r="U151" s="172"/>
      <c r="V151" s="169"/>
      <c r="W151" s="173"/>
      <c r="X151" s="172"/>
      <c r="Y151" s="169"/>
    </row>
    <row r="152" spans="2:25" s="210" customFormat="1" ht="12.75" customHeight="1">
      <c r="B152" s="169"/>
      <c r="C152" s="169"/>
      <c r="D152" s="169"/>
      <c r="E152" s="169"/>
      <c r="F152" s="169"/>
      <c r="G152" s="170"/>
      <c r="H152" s="169"/>
      <c r="I152" s="171"/>
      <c r="J152" s="171"/>
      <c r="K152" s="171"/>
      <c r="L152" s="678"/>
      <c r="M152" s="170"/>
      <c r="N152" s="172"/>
      <c r="O152" s="169"/>
      <c r="P152" s="171"/>
      <c r="Q152" s="169"/>
      <c r="R152" s="173"/>
      <c r="S152" s="172"/>
      <c r="T152" s="169"/>
      <c r="U152" s="172"/>
      <c r="V152" s="169"/>
      <c r="W152" s="173"/>
      <c r="X152" s="172"/>
      <c r="Y152" s="169"/>
    </row>
    <row r="153" spans="2:25" s="210" customFormat="1" ht="12.75" customHeight="1">
      <c r="B153" s="169"/>
      <c r="C153" s="169"/>
      <c r="D153" s="169"/>
      <c r="E153" s="169"/>
      <c r="F153" s="169"/>
      <c r="G153" s="170"/>
      <c r="H153" s="169"/>
      <c r="I153" s="171"/>
      <c r="J153" s="171"/>
      <c r="K153" s="171"/>
      <c r="L153" s="678"/>
      <c r="M153" s="170"/>
      <c r="N153" s="172"/>
      <c r="O153" s="169"/>
      <c r="P153" s="171"/>
      <c r="Q153" s="169"/>
      <c r="R153" s="173"/>
      <c r="S153" s="172"/>
      <c r="T153" s="169"/>
      <c r="U153" s="172"/>
      <c r="V153" s="169"/>
      <c r="W153" s="173"/>
      <c r="X153" s="172"/>
      <c r="Y153" s="169"/>
    </row>
    <row r="154" spans="2:25" s="210" customFormat="1" ht="12.75" customHeight="1">
      <c r="B154" s="169"/>
      <c r="C154" s="169"/>
      <c r="D154" s="169"/>
      <c r="E154" s="169"/>
      <c r="F154" s="169"/>
      <c r="G154" s="170"/>
      <c r="H154" s="169"/>
      <c r="I154" s="171"/>
      <c r="J154" s="171"/>
      <c r="K154" s="171"/>
      <c r="L154" s="678"/>
      <c r="M154" s="170"/>
      <c r="N154" s="172"/>
      <c r="O154" s="169"/>
      <c r="P154" s="171"/>
      <c r="Q154" s="169"/>
      <c r="R154" s="173"/>
      <c r="S154" s="172"/>
      <c r="T154" s="169"/>
      <c r="U154" s="172"/>
      <c r="V154" s="169"/>
      <c r="W154" s="173"/>
      <c r="X154" s="172"/>
      <c r="Y154" s="169"/>
    </row>
    <row r="155" spans="2:25" s="210" customFormat="1" ht="12.75" customHeight="1">
      <c r="B155" s="169"/>
      <c r="C155" s="169"/>
      <c r="D155" s="169"/>
      <c r="E155" s="169"/>
      <c r="F155" s="169"/>
      <c r="G155" s="170"/>
      <c r="H155" s="169"/>
      <c r="I155" s="171"/>
      <c r="J155" s="171"/>
      <c r="K155" s="171"/>
      <c r="L155" s="678"/>
      <c r="M155" s="170"/>
      <c r="N155" s="172"/>
      <c r="O155" s="169"/>
      <c r="P155" s="171"/>
      <c r="Q155" s="169"/>
      <c r="R155" s="173"/>
      <c r="S155" s="172"/>
      <c r="T155" s="169"/>
      <c r="U155" s="172"/>
      <c r="V155" s="169"/>
      <c r="W155" s="173"/>
      <c r="X155" s="172"/>
      <c r="Y155" s="169"/>
    </row>
    <row r="156" spans="2:25" s="210" customFormat="1" ht="12.75" customHeight="1">
      <c r="B156" s="169"/>
      <c r="C156" s="169"/>
      <c r="D156" s="169"/>
      <c r="E156" s="169"/>
      <c r="F156" s="169"/>
      <c r="G156" s="170"/>
      <c r="H156" s="169"/>
      <c r="I156" s="171"/>
      <c r="J156" s="171"/>
      <c r="K156" s="171"/>
      <c r="L156" s="678"/>
      <c r="M156" s="170"/>
      <c r="N156" s="172"/>
      <c r="O156" s="169"/>
      <c r="P156" s="171"/>
      <c r="Q156" s="169"/>
      <c r="R156" s="173"/>
      <c r="S156" s="172"/>
      <c r="T156" s="169"/>
      <c r="U156" s="172"/>
      <c r="V156" s="169"/>
      <c r="W156" s="173"/>
      <c r="X156" s="172"/>
      <c r="Y156" s="169"/>
    </row>
    <row r="157" spans="2:25" s="210" customFormat="1" ht="12.75" customHeight="1">
      <c r="B157" s="169"/>
      <c r="C157" s="169"/>
      <c r="D157" s="169"/>
      <c r="E157" s="169"/>
      <c r="F157" s="169"/>
      <c r="G157" s="170"/>
      <c r="H157" s="169"/>
      <c r="I157" s="171"/>
      <c r="J157" s="171"/>
      <c r="K157" s="171"/>
      <c r="L157" s="678"/>
      <c r="M157" s="170"/>
      <c r="N157" s="172"/>
      <c r="O157" s="169"/>
      <c r="P157" s="171"/>
      <c r="Q157" s="169"/>
      <c r="R157" s="173"/>
      <c r="S157" s="172"/>
      <c r="T157" s="169"/>
      <c r="U157" s="172"/>
      <c r="V157" s="169"/>
      <c r="W157" s="173"/>
      <c r="X157" s="172"/>
      <c r="Y157" s="169"/>
    </row>
    <row r="158" spans="2:25" s="210" customFormat="1" ht="12.75" customHeight="1">
      <c r="B158" s="169"/>
      <c r="C158" s="169"/>
      <c r="D158" s="169"/>
      <c r="E158" s="169"/>
      <c r="F158" s="169"/>
      <c r="G158" s="170"/>
      <c r="H158" s="169"/>
      <c r="I158" s="171"/>
      <c r="J158" s="171"/>
      <c r="K158" s="171"/>
      <c r="L158" s="678"/>
      <c r="M158" s="170"/>
      <c r="N158" s="172"/>
      <c r="O158" s="169"/>
      <c r="P158" s="171"/>
      <c r="Q158" s="169"/>
      <c r="R158" s="173"/>
      <c r="S158" s="172"/>
      <c r="T158" s="169"/>
      <c r="U158" s="172"/>
      <c r="V158" s="169"/>
      <c r="W158" s="173"/>
      <c r="X158" s="172"/>
      <c r="Y158" s="169"/>
    </row>
    <row r="159" spans="2:25" s="210" customFormat="1" ht="12.75" customHeight="1">
      <c r="B159" s="169"/>
      <c r="C159" s="169"/>
      <c r="D159" s="169"/>
      <c r="E159" s="169"/>
      <c r="F159" s="169"/>
      <c r="G159" s="170"/>
      <c r="H159" s="169"/>
      <c r="I159" s="171"/>
      <c r="J159" s="171"/>
      <c r="K159" s="171"/>
      <c r="L159" s="678"/>
      <c r="M159" s="170"/>
      <c r="N159" s="172"/>
      <c r="O159" s="169"/>
      <c r="P159" s="171"/>
      <c r="Q159" s="169"/>
      <c r="R159" s="173"/>
      <c r="S159" s="172"/>
      <c r="T159" s="169"/>
      <c r="U159" s="172"/>
      <c r="V159" s="169"/>
      <c r="W159" s="173"/>
      <c r="X159" s="172"/>
      <c r="Y159" s="169"/>
    </row>
    <row r="160" spans="2:25" s="210" customFormat="1" ht="12.75" customHeight="1">
      <c r="B160" s="169"/>
      <c r="C160" s="169"/>
      <c r="D160" s="169"/>
      <c r="E160" s="169"/>
      <c r="F160" s="169"/>
      <c r="G160" s="170"/>
      <c r="H160" s="169"/>
      <c r="I160" s="171"/>
      <c r="J160" s="171"/>
      <c r="K160" s="171"/>
      <c r="L160" s="678"/>
      <c r="M160" s="170"/>
      <c r="N160" s="172"/>
      <c r="O160" s="169"/>
      <c r="P160" s="171"/>
      <c r="Q160" s="169"/>
      <c r="R160" s="173"/>
      <c r="S160" s="172"/>
      <c r="T160" s="169"/>
      <c r="U160" s="172"/>
      <c r="V160" s="169"/>
      <c r="W160" s="173"/>
      <c r="X160" s="172"/>
      <c r="Y160" s="169"/>
    </row>
    <row r="161" spans="2:25" s="210" customFormat="1" ht="12.75" customHeight="1">
      <c r="B161" s="169"/>
      <c r="C161" s="169"/>
      <c r="D161" s="169"/>
      <c r="E161" s="169"/>
      <c r="F161" s="169"/>
      <c r="G161" s="170"/>
      <c r="H161" s="169"/>
      <c r="I161" s="171"/>
      <c r="J161" s="171"/>
      <c r="K161" s="171"/>
      <c r="L161" s="678"/>
      <c r="M161" s="170"/>
      <c r="N161" s="172"/>
      <c r="O161" s="169"/>
      <c r="P161" s="171"/>
      <c r="Q161" s="169"/>
      <c r="R161" s="173"/>
      <c r="S161" s="172"/>
      <c r="T161" s="169"/>
      <c r="U161" s="172"/>
      <c r="V161" s="169"/>
      <c r="W161" s="173"/>
      <c r="X161" s="172"/>
      <c r="Y161" s="169"/>
    </row>
    <row r="162" spans="2:25" s="210" customFormat="1" ht="12.75" customHeight="1">
      <c r="B162" s="169"/>
      <c r="C162" s="169"/>
      <c r="D162" s="169"/>
      <c r="E162" s="169"/>
      <c r="F162" s="169"/>
      <c r="G162" s="170"/>
      <c r="H162" s="169"/>
      <c r="I162" s="171"/>
      <c r="J162" s="171"/>
      <c r="K162" s="171"/>
      <c r="L162" s="678"/>
      <c r="M162" s="170"/>
      <c r="N162" s="172"/>
      <c r="O162" s="169"/>
      <c r="P162" s="171"/>
      <c r="Q162" s="169"/>
      <c r="R162" s="173"/>
      <c r="S162" s="172"/>
      <c r="T162" s="169"/>
      <c r="U162" s="172"/>
      <c r="V162" s="169"/>
      <c r="W162" s="173"/>
      <c r="X162" s="172"/>
      <c r="Y162" s="169"/>
    </row>
    <row r="163" spans="2:25" s="210" customFormat="1" ht="12.75" customHeight="1">
      <c r="B163" s="169"/>
      <c r="C163" s="169"/>
      <c r="D163" s="169"/>
      <c r="E163" s="169"/>
      <c r="F163" s="169"/>
      <c r="G163" s="170"/>
      <c r="H163" s="169"/>
      <c r="I163" s="171"/>
      <c r="J163" s="171"/>
      <c r="K163" s="171"/>
      <c r="L163" s="678"/>
      <c r="M163" s="170"/>
      <c r="N163" s="172"/>
      <c r="O163" s="169"/>
      <c r="P163" s="171"/>
      <c r="Q163" s="169"/>
      <c r="R163" s="173"/>
      <c r="S163" s="172"/>
      <c r="T163" s="169"/>
      <c r="U163" s="172"/>
      <c r="V163" s="169"/>
      <c r="W163" s="173"/>
      <c r="X163" s="172"/>
      <c r="Y163" s="169"/>
    </row>
    <row r="164" spans="2:25" s="210" customFormat="1" ht="12.75" customHeight="1">
      <c r="B164" s="169"/>
      <c r="C164" s="169"/>
      <c r="D164" s="169"/>
      <c r="E164" s="169"/>
      <c r="F164" s="169"/>
      <c r="G164" s="170"/>
      <c r="H164" s="169"/>
      <c r="I164" s="171"/>
      <c r="J164" s="171"/>
      <c r="K164" s="171"/>
      <c r="L164" s="678"/>
      <c r="M164" s="170"/>
      <c r="N164" s="172"/>
      <c r="O164" s="169"/>
      <c r="P164" s="171"/>
      <c r="Q164" s="169"/>
      <c r="R164" s="173"/>
      <c r="S164" s="172"/>
      <c r="T164" s="169"/>
      <c r="U164" s="172"/>
      <c r="V164" s="169"/>
      <c r="W164" s="173"/>
      <c r="X164" s="172"/>
      <c r="Y164" s="169"/>
    </row>
    <row r="165" spans="2:25" s="210" customFormat="1" ht="12.75" customHeight="1">
      <c r="B165" s="169"/>
      <c r="C165" s="169"/>
      <c r="D165" s="169"/>
      <c r="E165" s="169"/>
      <c r="F165" s="169"/>
      <c r="G165" s="170"/>
      <c r="H165" s="169"/>
      <c r="I165" s="171"/>
      <c r="J165" s="171"/>
      <c r="K165" s="171"/>
      <c r="L165" s="678"/>
      <c r="M165" s="170"/>
      <c r="N165" s="172"/>
      <c r="O165" s="169"/>
      <c r="P165" s="171"/>
      <c r="Q165" s="169"/>
      <c r="R165" s="173"/>
      <c r="S165" s="172"/>
      <c r="T165" s="169"/>
      <c r="U165" s="172"/>
      <c r="V165" s="169"/>
      <c r="W165" s="173"/>
      <c r="X165" s="172"/>
      <c r="Y165" s="169"/>
    </row>
    <row r="166" spans="2:25" s="210" customFormat="1" ht="12.75" customHeight="1">
      <c r="B166" s="169"/>
      <c r="C166" s="169"/>
      <c r="D166" s="169"/>
      <c r="E166" s="169"/>
      <c r="F166" s="169"/>
      <c r="G166" s="170"/>
      <c r="H166" s="169"/>
      <c r="I166" s="171"/>
      <c r="J166" s="171"/>
      <c r="K166" s="171"/>
      <c r="L166" s="678"/>
      <c r="M166" s="170"/>
      <c r="N166" s="172"/>
      <c r="O166" s="169"/>
      <c r="P166" s="171"/>
      <c r="Q166" s="169"/>
      <c r="R166" s="173"/>
      <c r="S166" s="172"/>
      <c r="T166" s="169"/>
      <c r="U166" s="172"/>
      <c r="V166" s="169"/>
      <c r="W166" s="173"/>
      <c r="X166" s="172"/>
      <c r="Y166" s="169"/>
    </row>
    <row r="167" spans="2:25" s="210" customFormat="1" ht="12.75" customHeight="1">
      <c r="B167" s="169"/>
      <c r="C167" s="169"/>
      <c r="D167" s="169"/>
      <c r="E167" s="169"/>
      <c r="F167" s="169"/>
      <c r="G167" s="170"/>
      <c r="H167" s="169"/>
      <c r="I167" s="171"/>
      <c r="J167" s="171"/>
      <c r="K167" s="171"/>
      <c r="L167" s="678"/>
      <c r="M167" s="170"/>
      <c r="N167" s="172"/>
      <c r="O167" s="169"/>
      <c r="P167" s="171"/>
      <c r="Q167" s="169"/>
      <c r="R167" s="173"/>
      <c r="S167" s="172"/>
      <c r="T167" s="169"/>
      <c r="U167" s="172"/>
      <c r="V167" s="169"/>
      <c r="W167" s="173"/>
      <c r="X167" s="172"/>
      <c r="Y167" s="169"/>
    </row>
    <row r="168" spans="2:25" s="210" customFormat="1" ht="12.75" customHeight="1">
      <c r="B168" s="169"/>
      <c r="C168" s="169"/>
      <c r="D168" s="169"/>
      <c r="E168" s="169"/>
      <c r="F168" s="169"/>
      <c r="G168" s="170"/>
      <c r="H168" s="169"/>
      <c r="I168" s="171"/>
      <c r="J168" s="171"/>
      <c r="K168" s="171"/>
      <c r="L168" s="678"/>
      <c r="M168" s="170"/>
      <c r="N168" s="172"/>
      <c r="O168" s="169"/>
      <c r="P168" s="171"/>
      <c r="Q168" s="169"/>
      <c r="R168" s="173"/>
      <c r="S168" s="172"/>
      <c r="T168" s="169"/>
      <c r="U168" s="172"/>
      <c r="V168" s="169"/>
      <c r="W168" s="173"/>
      <c r="X168" s="172"/>
      <c r="Y168" s="169"/>
    </row>
    <row r="169" spans="2:25" s="210" customFormat="1" ht="12.75" customHeight="1">
      <c r="B169" s="169"/>
      <c r="C169" s="169"/>
      <c r="D169" s="169"/>
      <c r="E169" s="169"/>
      <c r="F169" s="169"/>
      <c r="G169" s="170"/>
      <c r="H169" s="169"/>
      <c r="I169" s="171"/>
      <c r="J169" s="171"/>
      <c r="K169" s="171"/>
      <c r="L169" s="678"/>
      <c r="M169" s="170"/>
      <c r="N169" s="172"/>
      <c r="O169" s="169"/>
      <c r="P169" s="171"/>
      <c r="Q169" s="169"/>
      <c r="R169" s="173"/>
      <c r="S169" s="172"/>
      <c r="T169" s="169"/>
      <c r="U169" s="172"/>
      <c r="V169" s="169"/>
      <c r="W169" s="173"/>
      <c r="X169" s="172"/>
      <c r="Y169" s="169"/>
    </row>
    <row r="170" spans="2:25" s="210" customFormat="1" ht="12.75" customHeight="1">
      <c r="B170" s="169"/>
      <c r="C170" s="169"/>
      <c r="D170" s="169"/>
      <c r="E170" s="169"/>
      <c r="F170" s="169"/>
      <c r="G170" s="170"/>
      <c r="H170" s="169"/>
      <c r="I170" s="171"/>
      <c r="J170" s="171"/>
      <c r="K170" s="171"/>
      <c r="L170" s="678"/>
      <c r="M170" s="170"/>
      <c r="N170" s="172"/>
      <c r="O170" s="169"/>
      <c r="P170" s="171"/>
      <c r="Q170" s="169"/>
      <c r="R170" s="173"/>
      <c r="S170" s="172"/>
      <c r="T170" s="169"/>
      <c r="U170" s="172"/>
      <c r="V170" s="169"/>
      <c r="W170" s="173"/>
      <c r="X170" s="172"/>
      <c r="Y170" s="169"/>
    </row>
    <row r="171" spans="2:25" s="210" customFormat="1" ht="12.75" customHeight="1">
      <c r="B171" s="169"/>
      <c r="C171" s="169"/>
      <c r="D171" s="169"/>
      <c r="E171" s="169"/>
      <c r="F171" s="169"/>
      <c r="G171" s="170"/>
      <c r="H171" s="169"/>
      <c r="I171" s="171"/>
      <c r="J171" s="171"/>
      <c r="K171" s="171"/>
      <c r="L171" s="678"/>
      <c r="M171" s="170"/>
      <c r="N171" s="172"/>
      <c r="O171" s="169"/>
      <c r="P171" s="171"/>
      <c r="Q171" s="169"/>
      <c r="R171" s="173"/>
      <c r="S171" s="172"/>
      <c r="T171" s="169"/>
      <c r="U171" s="172"/>
      <c r="V171" s="169"/>
      <c r="W171" s="173"/>
      <c r="X171" s="172"/>
      <c r="Y171" s="169"/>
    </row>
    <row r="172" spans="2:25" s="210" customFormat="1" ht="12.75" customHeight="1">
      <c r="B172" s="169"/>
      <c r="C172" s="169"/>
      <c r="D172" s="169"/>
      <c r="E172" s="169"/>
      <c r="F172" s="169"/>
      <c r="G172" s="170"/>
      <c r="H172" s="169"/>
      <c r="I172" s="171"/>
      <c r="J172" s="171"/>
      <c r="K172" s="171"/>
      <c r="L172" s="678"/>
      <c r="M172" s="170"/>
      <c r="N172" s="172"/>
      <c r="O172" s="169"/>
      <c r="P172" s="171"/>
      <c r="Q172" s="169"/>
      <c r="R172" s="173"/>
      <c r="S172" s="172"/>
      <c r="T172" s="169"/>
      <c r="U172" s="172"/>
      <c r="V172" s="169"/>
      <c r="W172" s="173"/>
      <c r="X172" s="172"/>
      <c r="Y172" s="169"/>
    </row>
    <row r="173" spans="2:25" s="210" customFormat="1" ht="12.75" customHeight="1">
      <c r="B173" s="169"/>
      <c r="C173" s="169"/>
      <c r="D173" s="169"/>
      <c r="E173" s="169"/>
      <c r="F173" s="169"/>
      <c r="G173" s="170"/>
      <c r="H173" s="169"/>
      <c r="I173" s="171"/>
      <c r="J173" s="171"/>
      <c r="K173" s="171"/>
      <c r="L173" s="678"/>
      <c r="M173" s="170"/>
      <c r="N173" s="172"/>
      <c r="O173" s="169"/>
      <c r="P173" s="171"/>
      <c r="Q173" s="169"/>
      <c r="R173" s="173"/>
      <c r="S173" s="172"/>
      <c r="T173" s="169"/>
      <c r="U173" s="172"/>
      <c r="V173" s="169"/>
      <c r="W173" s="173"/>
      <c r="X173" s="172"/>
      <c r="Y173" s="169"/>
    </row>
    <row r="174" spans="2:25" s="210" customFormat="1" ht="12.75" customHeight="1">
      <c r="B174" s="169"/>
      <c r="C174" s="169"/>
      <c r="D174" s="169"/>
      <c r="E174" s="169"/>
      <c r="F174" s="169"/>
      <c r="G174" s="170"/>
      <c r="H174" s="169"/>
      <c r="I174" s="171"/>
      <c r="J174" s="171"/>
      <c r="K174" s="171"/>
      <c r="L174" s="678"/>
      <c r="M174" s="170"/>
      <c r="N174" s="172"/>
      <c r="O174" s="169"/>
      <c r="P174" s="171"/>
      <c r="Q174" s="169"/>
      <c r="R174" s="173"/>
      <c r="S174" s="172"/>
      <c r="T174" s="169"/>
      <c r="U174" s="172"/>
      <c r="V174" s="169"/>
      <c r="W174" s="173"/>
      <c r="X174" s="172"/>
      <c r="Y174" s="169"/>
    </row>
    <row r="175" spans="2:25" s="210" customFormat="1" ht="12.75" customHeight="1">
      <c r="B175" s="169"/>
      <c r="C175" s="169"/>
      <c r="D175" s="169"/>
      <c r="E175" s="169"/>
      <c r="F175" s="169"/>
      <c r="G175" s="170"/>
      <c r="H175" s="169"/>
      <c r="I175" s="171"/>
      <c r="J175" s="171"/>
      <c r="K175" s="171"/>
      <c r="L175" s="678"/>
      <c r="M175" s="170"/>
      <c r="N175" s="172"/>
      <c r="O175" s="169"/>
      <c r="P175" s="171"/>
      <c r="Q175" s="169"/>
      <c r="R175" s="173"/>
      <c r="S175" s="172"/>
      <c r="T175" s="169"/>
      <c r="U175" s="172"/>
      <c r="V175" s="169"/>
      <c r="W175" s="173"/>
      <c r="X175" s="172"/>
      <c r="Y175" s="169"/>
    </row>
    <row r="176" spans="2:25" s="210" customFormat="1" ht="12.75" customHeight="1">
      <c r="B176" s="169"/>
      <c r="C176" s="169"/>
      <c r="D176" s="169"/>
      <c r="E176" s="169"/>
      <c r="F176" s="169"/>
      <c r="G176" s="170"/>
      <c r="H176" s="169"/>
      <c r="I176" s="171"/>
      <c r="J176" s="171"/>
      <c r="K176" s="171"/>
      <c r="L176" s="678"/>
      <c r="M176" s="170"/>
      <c r="N176" s="172"/>
      <c r="O176" s="169"/>
      <c r="P176" s="171"/>
      <c r="Q176" s="169"/>
      <c r="R176" s="173"/>
      <c r="S176" s="172"/>
      <c r="T176" s="169"/>
      <c r="U176" s="172"/>
      <c r="V176" s="169"/>
      <c r="W176" s="173"/>
      <c r="X176" s="172"/>
      <c r="Y176" s="169"/>
    </row>
    <row r="177" spans="2:25" s="210" customFormat="1" ht="12.75" customHeight="1">
      <c r="B177" s="169"/>
      <c r="C177" s="169"/>
      <c r="D177" s="169"/>
      <c r="E177" s="169"/>
      <c r="F177" s="169"/>
      <c r="G177" s="170"/>
      <c r="H177" s="169"/>
      <c r="I177" s="171"/>
      <c r="J177" s="171"/>
      <c r="K177" s="171"/>
      <c r="L177" s="678"/>
      <c r="M177" s="170"/>
      <c r="N177" s="172"/>
      <c r="O177" s="169"/>
      <c r="P177" s="171"/>
      <c r="Q177" s="169"/>
      <c r="R177" s="173"/>
      <c r="S177" s="172"/>
      <c r="T177" s="169"/>
      <c r="U177" s="172"/>
      <c r="V177" s="169"/>
      <c r="W177" s="173"/>
      <c r="X177" s="172"/>
      <c r="Y177" s="169"/>
    </row>
    <row r="178" spans="2:25" s="210" customFormat="1" ht="12.75" customHeight="1">
      <c r="B178" s="169"/>
      <c r="C178" s="169"/>
      <c r="D178" s="169"/>
      <c r="E178" s="169"/>
      <c r="F178" s="169"/>
      <c r="G178" s="170"/>
      <c r="H178" s="169"/>
      <c r="I178" s="171"/>
      <c r="J178" s="171"/>
      <c r="K178" s="171"/>
      <c r="L178" s="678"/>
      <c r="M178" s="170"/>
      <c r="N178" s="172"/>
      <c r="O178" s="169"/>
      <c r="P178" s="171"/>
      <c r="Q178" s="169"/>
      <c r="R178" s="173"/>
      <c r="S178" s="172"/>
      <c r="T178" s="169"/>
      <c r="U178" s="172"/>
      <c r="V178" s="169"/>
      <c r="W178" s="173"/>
      <c r="X178" s="172"/>
      <c r="Y178" s="169"/>
    </row>
    <row r="179" spans="2:25" s="210" customFormat="1" ht="12.75" customHeight="1">
      <c r="B179" s="169"/>
      <c r="C179" s="169"/>
      <c r="D179" s="169"/>
      <c r="E179" s="169"/>
      <c r="F179" s="169"/>
      <c r="G179" s="170"/>
      <c r="H179" s="169"/>
      <c r="I179" s="171"/>
      <c r="J179" s="171"/>
      <c r="K179" s="171"/>
      <c r="L179" s="678"/>
      <c r="M179" s="170"/>
      <c r="N179" s="172"/>
      <c r="O179" s="169"/>
      <c r="P179" s="171"/>
      <c r="Q179" s="169"/>
      <c r="R179" s="173"/>
      <c r="S179" s="172"/>
      <c r="T179" s="169"/>
      <c r="U179" s="172"/>
      <c r="V179" s="169"/>
      <c r="W179" s="173"/>
      <c r="X179" s="172"/>
      <c r="Y179" s="169"/>
    </row>
    <row r="180" spans="2:25" s="210" customFormat="1" ht="12.75" customHeight="1">
      <c r="B180" s="169"/>
      <c r="C180" s="169"/>
      <c r="D180" s="169"/>
      <c r="E180" s="169"/>
      <c r="F180" s="169"/>
      <c r="G180" s="170"/>
      <c r="H180" s="169"/>
      <c r="I180" s="171"/>
      <c r="J180" s="171"/>
      <c r="K180" s="171"/>
      <c r="L180" s="678"/>
      <c r="M180" s="170"/>
      <c r="N180" s="172"/>
      <c r="O180" s="169"/>
      <c r="P180" s="171"/>
      <c r="Q180" s="169"/>
      <c r="R180" s="173"/>
      <c r="S180" s="172"/>
      <c r="T180" s="169"/>
      <c r="U180" s="172"/>
      <c r="V180" s="169"/>
      <c r="W180" s="173"/>
      <c r="X180" s="172"/>
      <c r="Y180" s="169"/>
    </row>
    <row r="181" spans="2:25" s="210" customFormat="1" ht="12.75" customHeight="1">
      <c r="B181" s="169"/>
      <c r="C181" s="169"/>
      <c r="D181" s="169"/>
      <c r="E181" s="169"/>
      <c r="F181" s="169"/>
      <c r="G181" s="170"/>
      <c r="H181" s="169"/>
      <c r="I181" s="171"/>
      <c r="J181" s="171"/>
      <c r="K181" s="171"/>
      <c r="L181" s="678"/>
      <c r="M181" s="170"/>
      <c r="N181" s="172"/>
      <c r="O181" s="169"/>
      <c r="P181" s="171"/>
      <c r="Q181" s="169"/>
      <c r="R181" s="173"/>
      <c r="S181" s="172"/>
      <c r="T181" s="169"/>
      <c r="U181" s="172"/>
      <c r="V181" s="169"/>
      <c r="W181" s="173"/>
      <c r="X181" s="172"/>
      <c r="Y181" s="169"/>
    </row>
    <row r="182" spans="2:25" s="210" customFormat="1" ht="12.75" customHeight="1">
      <c r="B182" s="169"/>
      <c r="C182" s="169"/>
      <c r="D182" s="169"/>
      <c r="E182" s="169"/>
      <c r="F182" s="169"/>
      <c r="G182" s="170"/>
      <c r="H182" s="169"/>
      <c r="I182" s="171"/>
      <c r="J182" s="171"/>
      <c r="K182" s="171"/>
      <c r="L182" s="678"/>
      <c r="M182" s="170"/>
      <c r="N182" s="172"/>
      <c r="O182" s="169"/>
      <c r="P182" s="171"/>
      <c r="Q182" s="169"/>
      <c r="R182" s="173"/>
      <c r="S182" s="172"/>
      <c r="T182" s="169"/>
      <c r="U182" s="172"/>
      <c r="V182" s="169"/>
      <c r="W182" s="173"/>
      <c r="X182" s="172"/>
      <c r="Y182" s="169"/>
    </row>
    <row r="183" spans="2:25" s="210" customFormat="1" ht="12.75" customHeight="1">
      <c r="B183" s="169"/>
      <c r="C183" s="169"/>
      <c r="D183" s="169"/>
      <c r="E183" s="169"/>
      <c r="F183" s="169"/>
      <c r="G183" s="170"/>
      <c r="H183" s="169"/>
      <c r="I183" s="171"/>
      <c r="J183" s="171"/>
      <c r="K183" s="171"/>
      <c r="L183" s="678"/>
      <c r="M183" s="170"/>
      <c r="N183" s="172"/>
      <c r="O183" s="169"/>
      <c r="P183" s="171"/>
      <c r="Q183" s="169"/>
      <c r="R183" s="173"/>
      <c r="S183" s="172"/>
      <c r="T183" s="169"/>
      <c r="U183" s="172"/>
      <c r="V183" s="169"/>
      <c r="W183" s="173"/>
      <c r="X183" s="172"/>
      <c r="Y183" s="169"/>
    </row>
    <row r="184" spans="2:25" s="210" customFormat="1" ht="12.75" customHeight="1">
      <c r="B184" s="169"/>
      <c r="C184" s="169"/>
      <c r="D184" s="169"/>
      <c r="E184" s="169"/>
      <c r="F184" s="169"/>
      <c r="G184" s="170"/>
      <c r="H184" s="169"/>
      <c r="I184" s="171"/>
      <c r="J184" s="171"/>
      <c r="K184" s="171"/>
      <c r="L184" s="678"/>
      <c r="M184" s="170"/>
      <c r="N184" s="172"/>
      <c r="O184" s="169"/>
      <c r="P184" s="171"/>
      <c r="Q184" s="169"/>
      <c r="R184" s="173"/>
      <c r="S184" s="172"/>
      <c r="T184" s="169"/>
      <c r="U184" s="172"/>
      <c r="V184" s="169"/>
      <c r="W184" s="173"/>
      <c r="X184" s="172"/>
      <c r="Y184" s="169"/>
    </row>
    <row r="185" spans="2:25" s="210" customFormat="1" ht="12.75" customHeight="1">
      <c r="B185" s="169"/>
      <c r="C185" s="169"/>
      <c r="D185" s="169"/>
      <c r="E185" s="169"/>
      <c r="F185" s="169"/>
      <c r="G185" s="170"/>
      <c r="H185" s="169"/>
      <c r="I185" s="171"/>
      <c r="J185" s="171"/>
      <c r="K185" s="171"/>
      <c r="L185" s="678"/>
      <c r="M185" s="170"/>
      <c r="N185" s="172"/>
      <c r="O185" s="169"/>
      <c r="P185" s="171"/>
      <c r="Q185" s="169"/>
      <c r="R185" s="173"/>
      <c r="S185" s="172"/>
      <c r="T185" s="169"/>
      <c r="U185" s="172"/>
      <c r="V185" s="169"/>
      <c r="W185" s="173"/>
      <c r="X185" s="172"/>
      <c r="Y185" s="169"/>
    </row>
    <row r="186" spans="2:25" s="210" customFormat="1" ht="12.75" customHeight="1">
      <c r="B186" s="169"/>
      <c r="C186" s="169"/>
      <c r="D186" s="169"/>
      <c r="E186" s="169"/>
      <c r="F186" s="169"/>
      <c r="G186" s="170"/>
      <c r="H186" s="169"/>
      <c r="I186" s="171"/>
      <c r="J186" s="171"/>
      <c r="K186" s="171"/>
      <c r="L186" s="678"/>
      <c r="M186" s="170"/>
      <c r="N186" s="172"/>
      <c r="O186" s="169"/>
      <c r="P186" s="171"/>
      <c r="Q186" s="169"/>
      <c r="R186" s="173"/>
      <c r="S186" s="172"/>
      <c r="T186" s="169"/>
      <c r="U186" s="172"/>
      <c r="V186" s="169"/>
      <c r="W186" s="173"/>
      <c r="X186" s="172"/>
      <c r="Y186" s="169"/>
    </row>
    <row r="187" spans="2:25" s="210" customFormat="1" ht="12.75" customHeight="1">
      <c r="B187" s="169"/>
      <c r="C187" s="169"/>
      <c r="D187" s="169"/>
      <c r="E187" s="169"/>
      <c r="F187" s="169"/>
      <c r="G187" s="170"/>
      <c r="H187" s="169"/>
      <c r="I187" s="171"/>
      <c r="J187" s="171"/>
      <c r="K187" s="171"/>
      <c r="L187" s="678"/>
      <c r="M187" s="170"/>
      <c r="N187" s="172"/>
      <c r="O187" s="169"/>
      <c r="P187" s="171"/>
      <c r="Q187" s="169"/>
      <c r="R187" s="173"/>
      <c r="S187" s="172"/>
      <c r="T187" s="169"/>
      <c r="U187" s="172"/>
      <c r="V187" s="169"/>
      <c r="W187" s="173"/>
      <c r="X187" s="172"/>
      <c r="Y187" s="169"/>
    </row>
    <row r="188" spans="2:25" s="210" customFormat="1" ht="12.75" customHeight="1">
      <c r="B188" s="169"/>
      <c r="C188" s="169"/>
      <c r="D188" s="169"/>
      <c r="E188" s="169"/>
      <c r="F188" s="169"/>
      <c r="G188" s="170"/>
      <c r="H188" s="169"/>
      <c r="I188" s="171"/>
      <c r="J188" s="171"/>
      <c r="K188" s="171"/>
      <c r="L188" s="678"/>
      <c r="M188" s="170"/>
      <c r="N188" s="172"/>
      <c r="O188" s="169"/>
      <c r="P188" s="171"/>
      <c r="Q188" s="169"/>
      <c r="R188" s="173"/>
      <c r="S188" s="172"/>
      <c r="T188" s="169"/>
      <c r="U188" s="172"/>
      <c r="V188" s="169"/>
      <c r="W188" s="173"/>
      <c r="X188" s="172"/>
      <c r="Y188" s="169"/>
    </row>
    <row r="189" spans="2:25" s="210" customFormat="1" ht="12.75" customHeight="1">
      <c r="B189" s="169"/>
      <c r="C189" s="169"/>
      <c r="D189" s="169"/>
      <c r="E189" s="169"/>
      <c r="F189" s="169"/>
      <c r="G189" s="170"/>
      <c r="H189" s="169"/>
      <c r="I189" s="171"/>
      <c r="J189" s="171"/>
      <c r="K189" s="171"/>
      <c r="L189" s="678"/>
      <c r="M189" s="170"/>
      <c r="N189" s="172"/>
      <c r="O189" s="169"/>
      <c r="P189" s="171"/>
      <c r="Q189" s="169"/>
      <c r="R189" s="173"/>
      <c r="S189" s="172"/>
      <c r="T189" s="169"/>
      <c r="U189" s="172"/>
      <c r="V189" s="169"/>
      <c r="W189" s="173"/>
      <c r="X189" s="172"/>
      <c r="Y189" s="169"/>
    </row>
    <row r="190" spans="2:25" s="210" customFormat="1" ht="12.75" customHeight="1">
      <c r="B190" s="169"/>
      <c r="C190" s="169"/>
      <c r="D190" s="169"/>
      <c r="E190" s="169"/>
      <c r="F190" s="169"/>
      <c r="G190" s="170"/>
      <c r="H190" s="169"/>
      <c r="I190" s="171"/>
      <c r="J190" s="171"/>
      <c r="K190" s="171"/>
      <c r="L190" s="678"/>
      <c r="M190" s="170"/>
      <c r="N190" s="172"/>
      <c r="O190" s="169"/>
      <c r="P190" s="171"/>
      <c r="Q190" s="169"/>
      <c r="R190" s="173"/>
      <c r="S190" s="172"/>
      <c r="T190" s="169"/>
      <c r="U190" s="172"/>
      <c r="V190" s="169"/>
      <c r="W190" s="173"/>
      <c r="X190" s="172"/>
      <c r="Y190" s="169"/>
    </row>
    <row r="191" spans="2:25" s="210" customFormat="1" ht="12.75" customHeight="1">
      <c r="B191" s="169"/>
      <c r="C191" s="169"/>
      <c r="D191" s="169"/>
      <c r="E191" s="169"/>
      <c r="F191" s="169"/>
      <c r="G191" s="170"/>
      <c r="H191" s="169"/>
      <c r="I191" s="171"/>
      <c r="J191" s="171"/>
      <c r="K191" s="171"/>
      <c r="L191" s="678"/>
      <c r="M191" s="170"/>
      <c r="N191" s="172"/>
      <c r="O191" s="169"/>
      <c r="P191" s="171"/>
      <c r="Q191" s="169"/>
      <c r="R191" s="173"/>
      <c r="S191" s="172"/>
      <c r="T191" s="169"/>
      <c r="U191" s="172"/>
      <c r="V191" s="169"/>
      <c r="W191" s="173"/>
      <c r="X191" s="172"/>
      <c r="Y191" s="169"/>
    </row>
    <row r="192" spans="2:25" s="210" customFormat="1" ht="12.75" customHeight="1">
      <c r="B192" s="169"/>
      <c r="C192" s="169"/>
      <c r="D192" s="169"/>
      <c r="E192" s="169"/>
      <c r="F192" s="169"/>
      <c r="G192" s="170"/>
      <c r="H192" s="169"/>
      <c r="I192" s="171"/>
      <c r="J192" s="171"/>
      <c r="K192" s="171"/>
      <c r="L192" s="678"/>
      <c r="M192" s="170"/>
      <c r="N192" s="172"/>
      <c r="O192" s="169"/>
      <c r="P192" s="171"/>
      <c r="Q192" s="169"/>
      <c r="R192" s="173"/>
      <c r="S192" s="172"/>
      <c r="T192" s="169"/>
      <c r="U192" s="172"/>
      <c r="V192" s="169"/>
      <c r="W192" s="173"/>
      <c r="X192" s="172"/>
      <c r="Y192" s="169"/>
    </row>
    <row r="193" spans="2:25" s="210" customFormat="1" ht="12.75" customHeight="1">
      <c r="B193" s="169"/>
      <c r="C193" s="169"/>
      <c r="D193" s="169"/>
      <c r="E193" s="169"/>
      <c r="F193" s="169"/>
      <c r="G193" s="170"/>
      <c r="H193" s="169"/>
      <c r="I193" s="171"/>
      <c r="J193" s="171"/>
      <c r="K193" s="171"/>
      <c r="L193" s="678"/>
      <c r="M193" s="170"/>
      <c r="N193" s="172"/>
      <c r="O193" s="169"/>
      <c r="P193" s="171"/>
      <c r="Q193" s="169"/>
      <c r="R193" s="173"/>
      <c r="S193" s="172"/>
      <c r="T193" s="169"/>
      <c r="U193" s="172"/>
      <c r="V193" s="169"/>
      <c r="W193" s="173"/>
      <c r="X193" s="172"/>
      <c r="Y193" s="169"/>
    </row>
    <row r="194" spans="2:25" s="210" customFormat="1" ht="12.75" customHeight="1">
      <c r="B194" s="169"/>
      <c r="C194" s="169"/>
      <c r="D194" s="169"/>
      <c r="E194" s="169"/>
      <c r="F194" s="169"/>
      <c r="G194" s="170"/>
      <c r="H194" s="169"/>
      <c r="I194" s="171"/>
      <c r="J194" s="171"/>
      <c r="K194" s="171"/>
      <c r="L194" s="678"/>
      <c r="M194" s="170"/>
      <c r="N194" s="172"/>
      <c r="O194" s="169"/>
      <c r="P194" s="171"/>
      <c r="Q194" s="169"/>
      <c r="R194" s="173"/>
      <c r="S194" s="172"/>
      <c r="T194" s="169"/>
      <c r="U194" s="172"/>
      <c r="V194" s="169"/>
      <c r="W194" s="173"/>
      <c r="X194" s="172"/>
      <c r="Y194" s="169"/>
    </row>
    <row r="195" spans="2:25" s="210" customFormat="1" ht="12.75" customHeight="1">
      <c r="B195" s="169"/>
      <c r="C195" s="169"/>
      <c r="D195" s="169"/>
      <c r="E195" s="169"/>
      <c r="F195" s="169"/>
      <c r="G195" s="170"/>
      <c r="H195" s="169"/>
      <c r="I195" s="171"/>
      <c r="J195" s="171"/>
      <c r="K195" s="171"/>
      <c r="L195" s="678"/>
      <c r="M195" s="170"/>
      <c r="N195" s="172"/>
      <c r="O195" s="169"/>
      <c r="P195" s="171"/>
      <c r="Q195" s="169"/>
      <c r="R195" s="173"/>
      <c r="S195" s="172"/>
      <c r="T195" s="169"/>
      <c r="U195" s="172"/>
      <c r="V195" s="169"/>
      <c r="W195" s="173"/>
      <c r="X195" s="172"/>
      <c r="Y195" s="169"/>
    </row>
    <row r="196" spans="2:25" s="210" customFormat="1" ht="12.75" customHeight="1">
      <c r="B196" s="169"/>
      <c r="C196" s="169"/>
      <c r="D196" s="169"/>
      <c r="E196" s="169"/>
      <c r="F196" s="169"/>
      <c r="G196" s="170"/>
      <c r="H196" s="169"/>
      <c r="I196" s="171"/>
      <c r="J196" s="171"/>
      <c r="K196" s="171"/>
      <c r="L196" s="678"/>
      <c r="M196" s="170"/>
      <c r="N196" s="172"/>
      <c r="O196" s="169"/>
      <c r="P196" s="171"/>
      <c r="Q196" s="169"/>
      <c r="R196" s="173"/>
      <c r="S196" s="172"/>
      <c r="T196" s="169"/>
      <c r="U196" s="172"/>
      <c r="V196" s="169"/>
      <c r="W196" s="173"/>
      <c r="X196" s="172"/>
      <c r="Y196" s="169"/>
    </row>
    <row r="197" spans="2:25" s="210" customFormat="1" ht="12.75" customHeight="1">
      <c r="B197" s="169"/>
      <c r="C197" s="169"/>
      <c r="D197" s="169"/>
      <c r="E197" s="169"/>
      <c r="F197" s="169"/>
      <c r="G197" s="170"/>
      <c r="H197" s="169"/>
      <c r="I197" s="171"/>
      <c r="J197" s="171"/>
      <c r="K197" s="171"/>
      <c r="L197" s="678"/>
      <c r="M197" s="170"/>
      <c r="N197" s="172"/>
      <c r="O197" s="169"/>
      <c r="P197" s="171"/>
      <c r="Q197" s="169"/>
      <c r="R197" s="173"/>
      <c r="S197" s="172"/>
      <c r="T197" s="169"/>
      <c r="U197" s="172"/>
      <c r="V197" s="169"/>
      <c r="W197" s="173"/>
      <c r="X197" s="172"/>
      <c r="Y197" s="169"/>
    </row>
    <row r="198" spans="2:25" s="210" customFormat="1" ht="12.75" customHeight="1">
      <c r="B198" s="169"/>
      <c r="C198" s="169"/>
      <c r="D198" s="169"/>
      <c r="E198" s="169"/>
      <c r="F198" s="169"/>
      <c r="G198" s="170"/>
      <c r="H198" s="169"/>
      <c r="I198" s="171"/>
      <c r="J198" s="171"/>
      <c r="K198" s="171"/>
      <c r="L198" s="678"/>
      <c r="M198" s="170"/>
      <c r="N198" s="172"/>
      <c r="O198" s="169"/>
      <c r="P198" s="171"/>
      <c r="Q198" s="169"/>
      <c r="R198" s="173"/>
      <c r="S198" s="172"/>
      <c r="T198" s="169"/>
      <c r="U198" s="172"/>
      <c r="V198" s="169"/>
      <c r="W198" s="173"/>
      <c r="X198" s="172"/>
      <c r="Y198" s="169"/>
    </row>
    <row r="199" spans="2:25" s="210" customFormat="1" ht="12.75" customHeight="1">
      <c r="B199" s="169"/>
      <c r="C199" s="169"/>
      <c r="D199" s="169"/>
      <c r="E199" s="169"/>
      <c r="F199" s="169"/>
      <c r="G199" s="170"/>
      <c r="H199" s="169"/>
      <c r="I199" s="171"/>
      <c r="J199" s="171"/>
      <c r="K199" s="171"/>
      <c r="L199" s="678"/>
      <c r="M199" s="170"/>
      <c r="N199" s="172"/>
      <c r="O199" s="169"/>
      <c r="P199" s="171"/>
      <c r="Q199" s="169"/>
      <c r="R199" s="173"/>
      <c r="S199" s="172"/>
      <c r="T199" s="169"/>
      <c r="U199" s="172"/>
      <c r="V199" s="169"/>
      <c r="W199" s="173"/>
      <c r="X199" s="172"/>
      <c r="Y199" s="169"/>
    </row>
    <row r="200" spans="2:25" s="210" customFormat="1" ht="12.75" customHeight="1">
      <c r="B200" s="169"/>
      <c r="C200" s="169"/>
      <c r="D200" s="169"/>
      <c r="E200" s="169"/>
      <c r="F200" s="169"/>
      <c r="G200" s="170"/>
      <c r="H200" s="169"/>
      <c r="I200" s="171"/>
      <c r="J200" s="171"/>
      <c r="K200" s="171"/>
      <c r="L200" s="678"/>
      <c r="M200" s="170"/>
      <c r="N200" s="172"/>
      <c r="O200" s="169"/>
      <c r="P200" s="171"/>
      <c r="Q200" s="169"/>
      <c r="R200" s="173"/>
      <c r="S200" s="172"/>
      <c r="T200" s="169"/>
      <c r="U200" s="172"/>
      <c r="V200" s="169"/>
      <c r="W200" s="173"/>
      <c r="X200" s="172"/>
      <c r="Y200" s="169"/>
    </row>
    <row r="201" spans="2:25" s="210" customFormat="1" ht="12.75" customHeight="1">
      <c r="B201" s="169"/>
      <c r="C201" s="169"/>
      <c r="D201" s="169"/>
      <c r="E201" s="169"/>
      <c r="F201" s="169"/>
      <c r="G201" s="170"/>
      <c r="H201" s="169"/>
      <c r="I201" s="171"/>
      <c r="J201" s="171"/>
      <c r="K201" s="171"/>
      <c r="L201" s="678"/>
      <c r="M201" s="170"/>
      <c r="N201" s="172"/>
      <c r="O201" s="169"/>
      <c r="P201" s="171"/>
      <c r="Q201" s="169"/>
      <c r="R201" s="173"/>
      <c r="S201" s="172"/>
      <c r="T201" s="169"/>
      <c r="U201" s="172"/>
      <c r="V201" s="169"/>
      <c r="W201" s="173"/>
      <c r="X201" s="172"/>
      <c r="Y201" s="169"/>
    </row>
    <row r="202" spans="2:25" s="210" customFormat="1" ht="12.75" customHeight="1">
      <c r="B202" s="169"/>
      <c r="C202" s="169"/>
      <c r="D202" s="169"/>
      <c r="E202" s="169"/>
      <c r="F202" s="169"/>
      <c r="G202" s="170"/>
      <c r="H202" s="169"/>
      <c r="I202" s="171"/>
      <c r="J202" s="171"/>
      <c r="K202" s="171"/>
      <c r="L202" s="678"/>
      <c r="M202" s="170"/>
      <c r="N202" s="172"/>
      <c r="O202" s="169"/>
      <c r="P202" s="171"/>
      <c r="Q202" s="169"/>
      <c r="R202" s="173"/>
      <c r="S202" s="172"/>
      <c r="T202" s="169"/>
      <c r="U202" s="172"/>
      <c r="V202" s="169"/>
      <c r="W202" s="173"/>
      <c r="X202" s="172"/>
      <c r="Y202" s="169"/>
    </row>
    <row r="203" spans="2:25" s="210" customFormat="1" ht="12.75" customHeight="1">
      <c r="B203" s="169"/>
      <c r="C203" s="169"/>
      <c r="D203" s="169"/>
      <c r="E203" s="169"/>
      <c r="F203" s="169"/>
      <c r="G203" s="170"/>
      <c r="H203" s="169"/>
      <c r="I203" s="171"/>
      <c r="J203" s="171"/>
      <c r="K203" s="171"/>
      <c r="L203" s="678"/>
      <c r="M203" s="170"/>
      <c r="N203" s="172"/>
      <c r="O203" s="169"/>
      <c r="P203" s="171"/>
      <c r="Q203" s="169"/>
      <c r="R203" s="173"/>
      <c r="S203" s="172"/>
      <c r="T203" s="169"/>
      <c r="U203" s="172"/>
      <c r="V203" s="169"/>
      <c r="W203" s="173"/>
      <c r="X203" s="172"/>
      <c r="Y203" s="169"/>
    </row>
    <row r="204" spans="2:25" s="210" customFormat="1" ht="12.75" customHeight="1">
      <c r="B204" s="169"/>
      <c r="C204" s="169"/>
      <c r="D204" s="169"/>
      <c r="E204" s="169"/>
      <c r="F204" s="169"/>
      <c r="G204" s="170"/>
      <c r="H204" s="169"/>
      <c r="I204" s="171"/>
      <c r="J204" s="171"/>
      <c r="K204" s="171"/>
      <c r="L204" s="678"/>
      <c r="M204" s="170"/>
      <c r="N204" s="172"/>
      <c r="O204" s="169"/>
      <c r="P204" s="171"/>
      <c r="Q204" s="169"/>
      <c r="R204" s="173"/>
      <c r="S204" s="172"/>
      <c r="T204" s="169"/>
      <c r="U204" s="172"/>
      <c r="V204" s="169"/>
      <c r="W204" s="173"/>
      <c r="X204" s="172"/>
      <c r="Y204" s="169"/>
    </row>
    <row r="205" spans="2:25" s="210" customFormat="1" ht="12.75" customHeight="1">
      <c r="B205" s="169"/>
      <c r="C205" s="169"/>
      <c r="D205" s="169"/>
      <c r="E205" s="169"/>
      <c r="F205" s="169"/>
      <c r="G205" s="170"/>
      <c r="H205" s="169"/>
      <c r="I205" s="171"/>
      <c r="J205" s="171"/>
      <c r="K205" s="171"/>
      <c r="L205" s="678"/>
      <c r="M205" s="170"/>
      <c r="N205" s="172"/>
      <c r="O205" s="169"/>
      <c r="P205" s="171"/>
      <c r="Q205" s="169"/>
      <c r="R205" s="173"/>
      <c r="S205" s="172"/>
      <c r="T205" s="169"/>
      <c r="U205" s="172"/>
      <c r="V205" s="169"/>
      <c r="W205" s="173"/>
      <c r="X205" s="172"/>
      <c r="Y205" s="169"/>
    </row>
    <row r="206" spans="2:25" s="210" customFormat="1" ht="12.75" customHeight="1">
      <c r="B206" s="169"/>
      <c r="C206" s="169"/>
      <c r="D206" s="169"/>
      <c r="E206" s="169"/>
      <c r="F206" s="169"/>
      <c r="G206" s="170"/>
      <c r="H206" s="169"/>
      <c r="I206" s="171"/>
      <c r="J206" s="171"/>
      <c r="K206" s="171"/>
      <c r="L206" s="678"/>
      <c r="M206" s="170"/>
      <c r="N206" s="172"/>
      <c r="O206" s="169"/>
      <c r="P206" s="171"/>
      <c r="Q206" s="169"/>
      <c r="R206" s="173"/>
      <c r="S206" s="172"/>
      <c r="T206" s="169"/>
      <c r="U206" s="172"/>
      <c r="V206" s="169"/>
      <c r="W206" s="173"/>
      <c r="X206" s="172"/>
      <c r="Y206" s="169"/>
    </row>
    <row r="207" spans="2:25" s="210" customFormat="1" ht="12.75" customHeight="1">
      <c r="B207" s="169"/>
      <c r="C207" s="169"/>
      <c r="D207" s="169"/>
      <c r="E207" s="169"/>
      <c r="F207" s="169"/>
      <c r="G207" s="170"/>
      <c r="H207" s="169"/>
      <c r="I207" s="171"/>
      <c r="J207" s="171"/>
      <c r="K207" s="171"/>
      <c r="L207" s="678"/>
      <c r="M207" s="170"/>
      <c r="N207" s="172"/>
      <c r="O207" s="169"/>
      <c r="P207" s="171"/>
      <c r="Q207" s="169"/>
      <c r="R207" s="173"/>
      <c r="S207" s="172"/>
      <c r="T207" s="169"/>
      <c r="U207" s="172"/>
      <c r="V207" s="169"/>
      <c r="W207" s="173"/>
      <c r="X207" s="172"/>
      <c r="Y207" s="169"/>
    </row>
    <row r="208" spans="2:25" s="210" customFormat="1" ht="12.75" customHeight="1">
      <c r="B208" s="169"/>
      <c r="C208" s="169"/>
      <c r="D208" s="169"/>
      <c r="E208" s="169"/>
      <c r="F208" s="169"/>
      <c r="G208" s="170"/>
      <c r="H208" s="169"/>
      <c r="I208" s="171"/>
      <c r="J208" s="171"/>
      <c r="K208" s="171"/>
      <c r="L208" s="678"/>
      <c r="M208" s="170"/>
      <c r="N208" s="172"/>
      <c r="O208" s="169"/>
      <c r="P208" s="171"/>
      <c r="Q208" s="169"/>
      <c r="R208" s="173"/>
      <c r="S208" s="172"/>
      <c r="T208" s="169"/>
      <c r="U208" s="172"/>
      <c r="V208" s="169"/>
      <c r="W208" s="173"/>
      <c r="X208" s="172"/>
      <c r="Y208" s="169"/>
    </row>
    <row r="209" spans="2:25" s="210" customFormat="1" ht="12.75" customHeight="1">
      <c r="B209" s="169"/>
      <c r="C209" s="169"/>
      <c r="D209" s="169"/>
      <c r="E209" s="169"/>
      <c r="F209" s="169"/>
      <c r="G209" s="170"/>
      <c r="H209" s="169"/>
      <c r="I209" s="171"/>
      <c r="J209" s="171"/>
      <c r="K209" s="171"/>
      <c r="L209" s="678"/>
      <c r="M209" s="170"/>
      <c r="N209" s="172"/>
      <c r="O209" s="169"/>
      <c r="P209" s="171"/>
      <c r="Q209" s="169"/>
      <c r="R209" s="173"/>
      <c r="S209" s="172"/>
      <c r="T209" s="169"/>
      <c r="U209" s="172"/>
      <c r="V209" s="169"/>
      <c r="W209" s="173"/>
      <c r="X209" s="172"/>
      <c r="Y209" s="169"/>
    </row>
    <row r="210" spans="2:25" s="210" customFormat="1" ht="12.75" customHeight="1">
      <c r="B210" s="169"/>
      <c r="C210" s="169"/>
      <c r="D210" s="169"/>
      <c r="E210" s="169"/>
      <c r="F210" s="169"/>
      <c r="G210" s="170"/>
      <c r="H210" s="169"/>
      <c r="I210" s="171"/>
      <c r="J210" s="171"/>
      <c r="K210" s="171"/>
      <c r="L210" s="678"/>
      <c r="M210" s="170"/>
      <c r="N210" s="172"/>
      <c r="O210" s="169"/>
      <c r="P210" s="171"/>
      <c r="Q210" s="169"/>
      <c r="R210" s="173"/>
      <c r="S210" s="172"/>
      <c r="T210" s="169"/>
      <c r="U210" s="172"/>
      <c r="V210" s="169"/>
      <c r="W210" s="173"/>
      <c r="X210" s="172"/>
      <c r="Y210" s="169"/>
    </row>
    <row r="211" spans="2:25" s="210" customFormat="1" ht="12.75" customHeight="1">
      <c r="B211" s="169"/>
      <c r="C211" s="169"/>
      <c r="D211" s="169"/>
      <c r="E211" s="169"/>
      <c r="F211" s="169"/>
      <c r="G211" s="170"/>
      <c r="H211" s="169"/>
      <c r="I211" s="171"/>
      <c r="J211" s="171"/>
      <c r="K211" s="171"/>
      <c r="L211" s="678"/>
      <c r="M211" s="170"/>
      <c r="N211" s="172"/>
      <c r="O211" s="169"/>
      <c r="P211" s="171"/>
      <c r="Q211" s="169"/>
      <c r="R211" s="173"/>
      <c r="S211" s="172"/>
      <c r="T211" s="169"/>
      <c r="U211" s="172"/>
      <c r="V211" s="169"/>
      <c r="W211" s="173"/>
      <c r="X211" s="172"/>
      <c r="Y211" s="169"/>
    </row>
    <row r="212" spans="2:25" s="210" customFormat="1" ht="12.75" customHeight="1">
      <c r="B212" s="169"/>
      <c r="C212" s="169"/>
      <c r="D212" s="169"/>
      <c r="E212" s="169"/>
      <c r="F212" s="169"/>
      <c r="G212" s="170"/>
      <c r="H212" s="169"/>
      <c r="I212" s="171"/>
      <c r="J212" s="171"/>
      <c r="K212" s="171"/>
      <c r="L212" s="678"/>
      <c r="M212" s="170"/>
      <c r="N212" s="172"/>
      <c r="O212" s="169"/>
      <c r="P212" s="171"/>
      <c r="Q212" s="169"/>
      <c r="R212" s="173"/>
      <c r="S212" s="172"/>
      <c r="T212" s="169"/>
      <c r="U212" s="172"/>
      <c r="V212" s="169"/>
      <c r="W212" s="173"/>
      <c r="X212" s="172"/>
      <c r="Y212" s="169"/>
    </row>
    <row r="213" spans="2:25" s="210" customFormat="1" ht="12.75" customHeight="1">
      <c r="B213" s="169"/>
      <c r="C213" s="169"/>
      <c r="D213" s="169"/>
      <c r="E213" s="169"/>
      <c r="F213" s="169"/>
      <c r="G213" s="170"/>
      <c r="H213" s="169"/>
      <c r="I213" s="171"/>
      <c r="J213" s="171"/>
      <c r="K213" s="171"/>
      <c r="L213" s="678"/>
      <c r="M213" s="170"/>
      <c r="N213" s="172"/>
      <c r="O213" s="169"/>
      <c r="P213" s="171"/>
      <c r="Q213" s="169"/>
      <c r="R213" s="173"/>
      <c r="S213" s="172"/>
      <c r="T213" s="169"/>
      <c r="U213" s="172"/>
      <c r="V213" s="169"/>
      <c r="W213" s="173"/>
      <c r="X213" s="172"/>
      <c r="Y213" s="169"/>
    </row>
    <row r="214" spans="2:25" s="210" customFormat="1" ht="12.75" customHeight="1">
      <c r="B214" s="169"/>
      <c r="C214" s="169"/>
      <c r="D214" s="169"/>
      <c r="E214" s="169"/>
      <c r="F214" s="169"/>
      <c r="G214" s="170"/>
      <c r="H214" s="169"/>
      <c r="I214" s="171"/>
      <c r="J214" s="171"/>
      <c r="K214" s="171"/>
      <c r="L214" s="678"/>
      <c r="M214" s="170"/>
      <c r="N214" s="172"/>
      <c r="O214" s="169"/>
      <c r="P214" s="171"/>
      <c r="Q214" s="169"/>
      <c r="R214" s="173"/>
      <c r="S214" s="172"/>
      <c r="T214" s="169"/>
      <c r="U214" s="172"/>
      <c r="V214" s="169"/>
      <c r="W214" s="173"/>
      <c r="X214" s="172"/>
      <c r="Y214" s="169"/>
    </row>
    <row r="215" spans="2:25" s="210" customFormat="1" ht="12.75" customHeight="1">
      <c r="B215" s="169"/>
      <c r="C215" s="169"/>
      <c r="D215" s="169"/>
      <c r="E215" s="169"/>
      <c r="F215" s="169"/>
      <c r="G215" s="170"/>
      <c r="H215" s="169"/>
      <c r="I215" s="171"/>
      <c r="J215" s="171"/>
      <c r="K215" s="171"/>
      <c r="L215" s="678"/>
      <c r="M215" s="170"/>
      <c r="N215" s="172"/>
      <c r="O215" s="169"/>
      <c r="P215" s="171"/>
      <c r="Q215" s="169"/>
      <c r="R215" s="173"/>
      <c r="S215" s="172"/>
      <c r="T215" s="169"/>
      <c r="U215" s="172"/>
      <c r="V215" s="169"/>
      <c r="W215" s="173"/>
      <c r="X215" s="172"/>
      <c r="Y215" s="169"/>
    </row>
    <row r="216" spans="2:25" s="210" customFormat="1" ht="12.75" customHeight="1">
      <c r="B216" s="169"/>
      <c r="C216" s="169"/>
      <c r="D216" s="169"/>
      <c r="E216" s="169"/>
      <c r="F216" s="169"/>
      <c r="G216" s="170"/>
      <c r="H216" s="169"/>
      <c r="I216" s="171"/>
      <c r="J216" s="171"/>
      <c r="K216" s="171"/>
      <c r="L216" s="678"/>
      <c r="M216" s="170"/>
      <c r="N216" s="172"/>
      <c r="O216" s="169"/>
      <c r="P216" s="171"/>
      <c r="Q216" s="169"/>
      <c r="R216" s="173"/>
      <c r="S216" s="172"/>
      <c r="T216" s="169"/>
      <c r="U216" s="172"/>
      <c r="V216" s="169"/>
      <c r="W216" s="173"/>
      <c r="X216" s="172"/>
      <c r="Y216" s="169"/>
    </row>
    <row r="217" spans="2:25" s="210" customFormat="1" ht="12.75" customHeight="1">
      <c r="B217" s="169"/>
      <c r="C217" s="169"/>
      <c r="D217" s="169"/>
      <c r="E217" s="169"/>
      <c r="F217" s="169"/>
      <c r="G217" s="170"/>
      <c r="H217" s="169"/>
      <c r="I217" s="171"/>
      <c r="J217" s="171"/>
      <c r="K217" s="171"/>
      <c r="L217" s="678"/>
      <c r="M217" s="170"/>
      <c r="N217" s="172"/>
      <c r="O217" s="169"/>
      <c r="P217" s="171"/>
      <c r="Q217" s="169"/>
      <c r="R217" s="173"/>
      <c r="S217" s="172"/>
      <c r="T217" s="169"/>
      <c r="U217" s="172"/>
      <c r="V217" s="169"/>
      <c r="W217" s="173"/>
      <c r="X217" s="172"/>
      <c r="Y217" s="169"/>
    </row>
    <row r="218" spans="2:25" s="210" customFormat="1" ht="12.75" customHeight="1">
      <c r="B218" s="169"/>
      <c r="C218" s="169"/>
      <c r="D218" s="169"/>
      <c r="E218" s="169"/>
      <c r="F218" s="169"/>
      <c r="G218" s="170"/>
      <c r="H218" s="169"/>
      <c r="I218" s="171"/>
      <c r="J218" s="171"/>
      <c r="K218" s="171"/>
      <c r="L218" s="678"/>
      <c r="M218" s="170"/>
      <c r="N218" s="172"/>
      <c r="O218" s="169"/>
      <c r="P218" s="171"/>
      <c r="Q218" s="169"/>
      <c r="R218" s="173"/>
      <c r="S218" s="172"/>
      <c r="T218" s="169"/>
      <c r="U218" s="172"/>
      <c r="V218" s="169"/>
      <c r="W218" s="173"/>
      <c r="X218" s="172"/>
      <c r="Y218" s="169"/>
    </row>
    <row r="219" spans="2:25" s="210" customFormat="1" ht="12.75" customHeight="1">
      <c r="B219" s="169"/>
      <c r="C219" s="169"/>
      <c r="D219" s="169"/>
      <c r="E219" s="169"/>
      <c r="F219" s="169"/>
      <c r="G219" s="170"/>
      <c r="H219" s="169"/>
      <c r="I219" s="171"/>
      <c r="J219" s="171"/>
      <c r="K219" s="171"/>
      <c r="L219" s="678"/>
      <c r="M219" s="170"/>
      <c r="N219" s="172"/>
      <c r="O219" s="169"/>
      <c r="P219" s="171"/>
      <c r="Q219" s="169"/>
      <c r="R219" s="173"/>
      <c r="S219" s="172"/>
      <c r="T219" s="169"/>
      <c r="U219" s="172"/>
      <c r="V219" s="169"/>
      <c r="W219" s="173"/>
      <c r="X219" s="172"/>
      <c r="Y219" s="169"/>
    </row>
    <row r="220" spans="2:25" s="210" customFormat="1" ht="12.75" customHeight="1">
      <c r="B220" s="169"/>
      <c r="C220" s="169"/>
      <c r="D220" s="169"/>
      <c r="E220" s="169"/>
      <c r="F220" s="169"/>
      <c r="G220" s="170"/>
      <c r="H220" s="169"/>
      <c r="I220" s="171"/>
      <c r="J220" s="171"/>
      <c r="K220" s="171"/>
      <c r="L220" s="678"/>
      <c r="M220" s="170"/>
      <c r="N220" s="172"/>
      <c r="O220" s="169"/>
      <c r="P220" s="171"/>
      <c r="Q220" s="169"/>
      <c r="R220" s="173"/>
      <c r="S220" s="172"/>
      <c r="T220" s="169"/>
      <c r="U220" s="172"/>
      <c r="V220" s="169"/>
      <c r="W220" s="173"/>
      <c r="X220" s="172"/>
      <c r="Y220" s="169"/>
    </row>
    <row r="221" spans="2:25" s="210" customFormat="1" ht="12.75" customHeight="1">
      <c r="B221" s="169"/>
      <c r="C221" s="169"/>
      <c r="D221" s="169"/>
      <c r="E221" s="169"/>
      <c r="F221" s="169"/>
      <c r="G221" s="170"/>
      <c r="H221" s="169"/>
      <c r="I221" s="171"/>
      <c r="J221" s="171"/>
      <c r="K221" s="171"/>
      <c r="L221" s="678"/>
      <c r="M221" s="170"/>
      <c r="N221" s="172"/>
      <c r="O221" s="169"/>
      <c r="P221" s="171"/>
      <c r="Q221" s="169"/>
      <c r="R221" s="173"/>
      <c r="S221" s="172"/>
      <c r="T221" s="169"/>
      <c r="U221" s="172"/>
      <c r="V221" s="169"/>
      <c r="W221" s="173"/>
      <c r="X221" s="172"/>
      <c r="Y221" s="169"/>
    </row>
    <row r="222" spans="2:25" s="210" customFormat="1" ht="12.75" customHeight="1">
      <c r="B222" s="169"/>
      <c r="C222" s="169"/>
      <c r="D222" s="169"/>
      <c r="E222" s="169"/>
      <c r="F222" s="169"/>
      <c r="G222" s="170"/>
      <c r="H222" s="169"/>
      <c r="I222" s="171"/>
      <c r="J222" s="171"/>
      <c r="K222" s="171"/>
      <c r="L222" s="678"/>
      <c r="M222" s="170"/>
      <c r="N222" s="172"/>
      <c r="O222" s="169"/>
      <c r="P222" s="171"/>
      <c r="Q222" s="169"/>
      <c r="R222" s="173"/>
      <c r="S222" s="172"/>
      <c r="T222" s="169"/>
      <c r="U222" s="172"/>
      <c r="V222" s="169"/>
      <c r="W222" s="173"/>
      <c r="X222" s="172"/>
      <c r="Y222" s="169"/>
    </row>
    <row r="223" spans="2:25" s="210" customFormat="1" ht="12.75" customHeight="1">
      <c r="B223" s="169"/>
      <c r="C223" s="169"/>
      <c r="D223" s="169"/>
      <c r="E223" s="169"/>
      <c r="F223" s="169"/>
      <c r="G223" s="170"/>
      <c r="H223" s="169"/>
      <c r="I223" s="171"/>
      <c r="J223" s="171"/>
      <c r="K223" s="171"/>
      <c r="L223" s="678"/>
      <c r="M223" s="170"/>
      <c r="N223" s="172"/>
      <c r="O223" s="169"/>
      <c r="P223" s="171"/>
      <c r="Q223" s="169"/>
      <c r="R223" s="173"/>
      <c r="S223" s="172"/>
      <c r="T223" s="169"/>
      <c r="U223" s="172"/>
      <c r="V223" s="169"/>
      <c r="W223" s="173"/>
      <c r="X223" s="172"/>
      <c r="Y223" s="169"/>
    </row>
    <row r="224" spans="2:25" s="210" customFormat="1" ht="12.75" customHeight="1">
      <c r="B224" s="169"/>
      <c r="C224" s="169"/>
      <c r="D224" s="169"/>
      <c r="E224" s="169"/>
      <c r="F224" s="169"/>
      <c r="G224" s="170"/>
      <c r="H224" s="169"/>
      <c r="I224" s="171"/>
      <c r="J224" s="171"/>
      <c r="K224" s="171"/>
      <c r="L224" s="678"/>
      <c r="M224" s="170"/>
      <c r="N224" s="172"/>
      <c r="O224" s="169"/>
      <c r="P224" s="171"/>
      <c r="Q224" s="169"/>
      <c r="R224" s="173"/>
      <c r="S224" s="172"/>
      <c r="T224" s="169"/>
      <c r="U224" s="172"/>
      <c r="V224" s="169"/>
      <c r="W224" s="173"/>
      <c r="X224" s="172"/>
      <c r="Y224" s="169"/>
    </row>
    <row r="225" spans="2:25" s="210" customFormat="1" ht="12.75" customHeight="1">
      <c r="B225" s="169"/>
      <c r="C225" s="169"/>
      <c r="D225" s="169"/>
      <c r="E225" s="169"/>
      <c r="F225" s="169"/>
      <c r="G225" s="170"/>
      <c r="H225" s="169"/>
      <c r="I225" s="171"/>
      <c r="J225" s="171"/>
      <c r="K225" s="171"/>
      <c r="L225" s="678"/>
      <c r="M225" s="170"/>
      <c r="N225" s="172"/>
      <c r="O225" s="169"/>
      <c r="P225" s="171"/>
      <c r="Q225" s="169"/>
      <c r="R225" s="173"/>
      <c r="S225" s="172"/>
      <c r="T225" s="169"/>
      <c r="U225" s="172"/>
      <c r="V225" s="169"/>
      <c r="W225" s="173"/>
      <c r="X225" s="172"/>
      <c r="Y225" s="169"/>
    </row>
    <row r="226" spans="2:25" s="210" customFormat="1" ht="12.75" customHeight="1">
      <c r="B226" s="169"/>
      <c r="C226" s="169"/>
      <c r="D226" s="169"/>
      <c r="E226" s="169"/>
      <c r="F226" s="169"/>
      <c r="G226" s="170"/>
      <c r="H226" s="169"/>
      <c r="I226" s="171"/>
      <c r="J226" s="171"/>
      <c r="K226" s="171"/>
      <c r="L226" s="678"/>
      <c r="M226" s="170"/>
      <c r="N226" s="172"/>
      <c r="O226" s="169"/>
      <c r="P226" s="171"/>
      <c r="Q226" s="169"/>
      <c r="R226" s="173"/>
      <c r="S226" s="172"/>
      <c r="T226" s="169"/>
      <c r="U226" s="172"/>
      <c r="V226" s="169"/>
      <c r="W226" s="173"/>
      <c r="X226" s="172"/>
      <c r="Y226" s="169"/>
    </row>
    <row r="227" spans="2:25" s="210" customFormat="1" ht="12.75" customHeight="1">
      <c r="B227" s="169"/>
      <c r="C227" s="169"/>
      <c r="D227" s="169"/>
      <c r="E227" s="169"/>
      <c r="F227" s="169"/>
      <c r="G227" s="170"/>
      <c r="H227" s="169"/>
      <c r="I227" s="171"/>
      <c r="J227" s="171"/>
      <c r="K227" s="171"/>
      <c r="L227" s="678"/>
      <c r="M227" s="170"/>
      <c r="N227" s="172"/>
      <c r="O227" s="169"/>
      <c r="P227" s="171"/>
      <c r="Q227" s="169"/>
      <c r="R227" s="173"/>
      <c r="S227" s="172"/>
      <c r="T227" s="169"/>
      <c r="U227" s="172"/>
      <c r="V227" s="169"/>
      <c r="W227" s="173"/>
      <c r="X227" s="172"/>
      <c r="Y227" s="169"/>
    </row>
    <row r="228" spans="2:25" s="210" customFormat="1" ht="12.75" customHeight="1">
      <c r="B228" s="169"/>
      <c r="C228" s="169"/>
      <c r="D228" s="169"/>
      <c r="E228" s="169"/>
      <c r="F228" s="169"/>
      <c r="G228" s="170"/>
      <c r="H228" s="169"/>
      <c r="I228" s="171"/>
      <c r="J228" s="171"/>
      <c r="K228" s="171"/>
      <c r="L228" s="678"/>
      <c r="M228" s="170"/>
      <c r="N228" s="172"/>
      <c r="O228" s="169"/>
      <c r="P228" s="171"/>
      <c r="Q228" s="169"/>
      <c r="R228" s="173"/>
      <c r="S228" s="172"/>
      <c r="T228" s="169"/>
      <c r="U228" s="172"/>
      <c r="V228" s="169"/>
      <c r="W228" s="173"/>
      <c r="X228" s="172"/>
      <c r="Y228" s="169"/>
    </row>
    <row r="229" spans="2:25" s="210" customFormat="1" ht="12.75" customHeight="1">
      <c r="B229" s="169"/>
      <c r="C229" s="169"/>
      <c r="D229" s="169"/>
      <c r="E229" s="169"/>
      <c r="F229" s="169"/>
      <c r="G229" s="170"/>
      <c r="H229" s="169"/>
      <c r="I229" s="171"/>
      <c r="J229" s="171"/>
      <c r="K229" s="171"/>
      <c r="L229" s="678"/>
      <c r="M229" s="170"/>
      <c r="N229" s="172"/>
      <c r="O229" s="169"/>
      <c r="P229" s="171"/>
      <c r="Q229" s="169"/>
      <c r="R229" s="173"/>
      <c r="S229" s="172"/>
      <c r="T229" s="169"/>
      <c r="U229" s="172"/>
      <c r="V229" s="169"/>
      <c r="W229" s="173"/>
      <c r="X229" s="172"/>
      <c r="Y229" s="169"/>
    </row>
    <row r="230" spans="2:25" s="210" customFormat="1" ht="12.75" customHeight="1">
      <c r="B230" s="169"/>
      <c r="C230" s="169"/>
      <c r="D230" s="169"/>
      <c r="E230" s="169"/>
      <c r="F230" s="169"/>
      <c r="G230" s="170"/>
      <c r="H230" s="169"/>
      <c r="I230" s="171"/>
      <c r="J230" s="171"/>
      <c r="K230" s="171"/>
      <c r="L230" s="678"/>
      <c r="M230" s="170"/>
      <c r="N230" s="172"/>
      <c r="O230" s="169"/>
      <c r="P230" s="171"/>
      <c r="Q230" s="169"/>
      <c r="R230" s="173"/>
      <c r="S230" s="172"/>
      <c r="T230" s="169"/>
      <c r="U230" s="172"/>
      <c r="V230" s="169"/>
      <c r="W230" s="173"/>
      <c r="X230" s="172"/>
      <c r="Y230" s="169"/>
    </row>
    <row r="231" spans="2:25" s="210" customFormat="1" ht="12.75" customHeight="1">
      <c r="B231" s="169"/>
      <c r="C231" s="169"/>
      <c r="D231" s="169"/>
      <c r="E231" s="169"/>
      <c r="F231" s="169"/>
      <c r="G231" s="170"/>
      <c r="H231" s="169"/>
      <c r="I231" s="171"/>
      <c r="J231" s="171"/>
      <c r="K231" s="171"/>
      <c r="L231" s="678"/>
      <c r="M231" s="170"/>
      <c r="N231" s="172"/>
      <c r="O231" s="169"/>
      <c r="P231" s="171"/>
      <c r="Q231" s="169"/>
      <c r="R231" s="173"/>
      <c r="S231" s="172"/>
      <c r="T231" s="169"/>
      <c r="U231" s="172"/>
      <c r="V231" s="169"/>
      <c r="W231" s="173"/>
      <c r="X231" s="172"/>
      <c r="Y231" s="169"/>
    </row>
    <row r="232" spans="2:25" s="210" customFormat="1" ht="12.75" customHeight="1">
      <c r="B232" s="169"/>
      <c r="C232" s="169"/>
      <c r="D232" s="169"/>
      <c r="E232" s="169"/>
      <c r="F232" s="169"/>
      <c r="G232" s="170"/>
      <c r="H232" s="169"/>
      <c r="I232" s="171"/>
      <c r="J232" s="171"/>
      <c r="K232" s="171"/>
      <c r="L232" s="678"/>
      <c r="M232" s="170"/>
      <c r="N232" s="172"/>
      <c r="O232" s="169"/>
      <c r="P232" s="171"/>
      <c r="Q232" s="169"/>
      <c r="R232" s="173"/>
      <c r="S232" s="172"/>
      <c r="T232" s="169"/>
      <c r="U232" s="172"/>
      <c r="V232" s="169"/>
      <c r="W232" s="173"/>
      <c r="X232" s="172"/>
      <c r="Y232" s="169"/>
    </row>
    <row r="233" spans="2:25" s="210" customFormat="1" ht="12.75" customHeight="1">
      <c r="B233" s="169"/>
      <c r="C233" s="169"/>
      <c r="D233" s="169"/>
      <c r="E233" s="169"/>
      <c r="F233" s="169"/>
      <c r="G233" s="170"/>
      <c r="H233" s="169"/>
      <c r="I233" s="171"/>
      <c r="J233" s="171"/>
      <c r="K233" s="171"/>
      <c r="L233" s="678"/>
      <c r="M233" s="170"/>
      <c r="N233" s="172"/>
      <c r="O233" s="169"/>
      <c r="P233" s="171"/>
      <c r="Q233" s="169"/>
      <c r="R233" s="173"/>
      <c r="S233" s="172"/>
      <c r="T233" s="169"/>
      <c r="U233" s="172"/>
      <c r="V233" s="169"/>
      <c r="W233" s="173"/>
      <c r="X233" s="172"/>
      <c r="Y233" s="169"/>
    </row>
    <row r="234" spans="2:25" s="210" customFormat="1" ht="12.75" customHeight="1">
      <c r="B234" s="169"/>
      <c r="C234" s="169"/>
      <c r="D234" s="169"/>
      <c r="E234" s="169"/>
      <c r="F234" s="169"/>
      <c r="G234" s="170"/>
      <c r="H234" s="169"/>
      <c r="I234" s="171"/>
      <c r="J234" s="171"/>
      <c r="K234" s="171"/>
      <c r="L234" s="678"/>
      <c r="M234" s="170"/>
      <c r="N234" s="172"/>
      <c r="O234" s="169"/>
      <c r="P234" s="171"/>
      <c r="Q234" s="169"/>
      <c r="R234" s="173"/>
      <c r="S234" s="172"/>
      <c r="T234" s="169"/>
      <c r="U234" s="172"/>
      <c r="V234" s="169"/>
      <c r="W234" s="173"/>
      <c r="X234" s="172"/>
      <c r="Y234" s="169"/>
    </row>
    <row r="235" spans="2:25" s="210" customFormat="1" ht="12.75" customHeight="1">
      <c r="B235" s="169"/>
      <c r="C235" s="169"/>
      <c r="D235" s="169"/>
      <c r="E235" s="169"/>
      <c r="F235" s="169"/>
      <c r="G235" s="170"/>
      <c r="H235" s="169"/>
      <c r="I235" s="171"/>
      <c r="J235" s="171"/>
      <c r="K235" s="171"/>
      <c r="L235" s="678"/>
      <c r="M235" s="170"/>
      <c r="N235" s="172"/>
      <c r="O235" s="169"/>
      <c r="P235" s="171"/>
      <c r="Q235" s="169"/>
      <c r="R235" s="173"/>
      <c r="S235" s="172"/>
      <c r="T235" s="169"/>
      <c r="U235" s="172"/>
      <c r="V235" s="169"/>
      <c r="W235" s="173"/>
      <c r="X235" s="172"/>
      <c r="Y235" s="169"/>
    </row>
    <row r="236" spans="2:25" s="210" customFormat="1" ht="12.75" customHeight="1">
      <c r="B236" s="169"/>
      <c r="C236" s="169"/>
      <c r="D236" s="169"/>
      <c r="E236" s="169"/>
      <c r="F236" s="169"/>
      <c r="G236" s="170"/>
      <c r="H236" s="169"/>
      <c r="I236" s="171"/>
      <c r="J236" s="171"/>
      <c r="K236" s="171"/>
      <c r="L236" s="678"/>
      <c r="M236" s="170"/>
      <c r="N236" s="172"/>
      <c r="O236" s="169"/>
      <c r="P236" s="171"/>
      <c r="Q236" s="169"/>
      <c r="R236" s="173"/>
      <c r="S236" s="172"/>
      <c r="T236" s="169"/>
      <c r="U236" s="172"/>
      <c r="V236" s="169"/>
      <c r="W236" s="173"/>
      <c r="X236" s="172"/>
      <c r="Y236" s="169"/>
    </row>
    <row r="237" spans="2:25" s="210" customFormat="1" ht="12.75" customHeight="1">
      <c r="B237" s="169"/>
      <c r="C237" s="169"/>
      <c r="D237" s="169"/>
      <c r="E237" s="169"/>
      <c r="F237" s="169"/>
      <c r="G237" s="170"/>
      <c r="H237" s="169"/>
      <c r="I237" s="171"/>
      <c r="J237" s="171"/>
      <c r="K237" s="171"/>
      <c r="L237" s="678"/>
      <c r="M237" s="170"/>
      <c r="N237" s="172"/>
      <c r="O237" s="169"/>
      <c r="P237" s="171"/>
      <c r="Q237" s="169"/>
      <c r="R237" s="173"/>
      <c r="S237" s="172"/>
      <c r="T237" s="169"/>
      <c r="U237" s="172"/>
      <c r="V237" s="169"/>
      <c r="W237" s="173"/>
      <c r="X237" s="172"/>
      <c r="Y237" s="169"/>
    </row>
    <row r="238" spans="2:25" s="210" customFormat="1" ht="12.75" customHeight="1">
      <c r="B238" s="169"/>
      <c r="C238" s="169"/>
      <c r="D238" s="169"/>
      <c r="E238" s="169"/>
      <c r="F238" s="169"/>
      <c r="G238" s="170"/>
      <c r="H238" s="169"/>
      <c r="I238" s="171"/>
      <c r="J238" s="171"/>
      <c r="K238" s="171"/>
      <c r="L238" s="678"/>
      <c r="M238" s="170"/>
      <c r="N238" s="172"/>
      <c r="O238" s="169"/>
      <c r="P238" s="171"/>
      <c r="Q238" s="169"/>
      <c r="R238" s="173"/>
      <c r="S238" s="172"/>
      <c r="T238" s="169"/>
      <c r="U238" s="172"/>
      <c r="V238" s="169"/>
      <c r="W238" s="173"/>
      <c r="X238" s="172"/>
      <c r="Y238" s="169"/>
    </row>
    <row r="239" spans="2:25" s="210" customFormat="1" ht="12.75" customHeight="1">
      <c r="B239" s="169"/>
      <c r="C239" s="169"/>
      <c r="D239" s="169"/>
      <c r="E239" s="169"/>
      <c r="F239" s="169"/>
      <c r="G239" s="170"/>
      <c r="H239" s="169"/>
      <c r="I239" s="171"/>
      <c r="J239" s="171"/>
      <c r="K239" s="171"/>
      <c r="L239" s="678"/>
      <c r="M239" s="170"/>
      <c r="N239" s="172"/>
      <c r="O239" s="169"/>
      <c r="P239" s="171"/>
      <c r="Q239" s="169"/>
      <c r="R239" s="173"/>
      <c r="S239" s="172"/>
      <c r="T239" s="169"/>
      <c r="U239" s="172"/>
      <c r="V239" s="169"/>
      <c r="W239" s="173"/>
      <c r="X239" s="172"/>
      <c r="Y239" s="169"/>
    </row>
    <row r="240" spans="2:25" s="210" customFormat="1" ht="12.75" customHeight="1">
      <c r="B240" s="169"/>
      <c r="C240" s="169"/>
      <c r="D240" s="169"/>
      <c r="E240" s="169"/>
      <c r="F240" s="169"/>
      <c r="G240" s="170"/>
      <c r="H240" s="169"/>
      <c r="I240" s="171"/>
      <c r="J240" s="171"/>
      <c r="K240" s="171"/>
      <c r="L240" s="678"/>
      <c r="M240" s="170"/>
      <c r="N240" s="172"/>
      <c r="O240" s="169"/>
      <c r="P240" s="171"/>
      <c r="Q240" s="169"/>
      <c r="R240" s="173"/>
      <c r="S240" s="172"/>
      <c r="T240" s="169"/>
      <c r="U240" s="172"/>
      <c r="V240" s="169"/>
      <c r="W240" s="173"/>
      <c r="X240" s="172"/>
      <c r="Y240" s="169"/>
    </row>
    <row r="241" spans="2:25" s="210" customFormat="1" ht="12.75" customHeight="1">
      <c r="B241" s="169"/>
      <c r="C241" s="169"/>
      <c r="D241" s="169"/>
      <c r="E241" s="169"/>
      <c r="F241" s="169"/>
      <c r="G241" s="170"/>
      <c r="H241" s="169"/>
      <c r="I241" s="171"/>
      <c r="J241" s="171"/>
      <c r="K241" s="171"/>
      <c r="L241" s="678"/>
      <c r="M241" s="170"/>
      <c r="N241" s="172"/>
      <c r="O241" s="169"/>
      <c r="P241" s="171"/>
      <c r="Q241" s="169"/>
      <c r="R241" s="173"/>
      <c r="S241" s="172"/>
      <c r="T241" s="169"/>
      <c r="U241" s="172"/>
      <c r="V241" s="169"/>
      <c r="W241" s="173"/>
      <c r="X241" s="172"/>
      <c r="Y241" s="169"/>
    </row>
    <row r="242" spans="2:25" s="210" customFormat="1" ht="12.75" customHeight="1">
      <c r="B242" s="169"/>
      <c r="C242" s="169"/>
      <c r="D242" s="169"/>
      <c r="E242" s="169"/>
      <c r="F242" s="169"/>
      <c r="G242" s="170"/>
      <c r="H242" s="169"/>
      <c r="I242" s="171"/>
      <c r="J242" s="171"/>
      <c r="K242" s="171"/>
      <c r="L242" s="678"/>
      <c r="M242" s="170"/>
      <c r="N242" s="172"/>
      <c r="O242" s="169"/>
      <c r="P242" s="171"/>
      <c r="Q242" s="169"/>
      <c r="R242" s="173"/>
      <c r="S242" s="172"/>
      <c r="T242" s="169"/>
      <c r="U242" s="172"/>
      <c r="V242" s="169"/>
      <c r="W242" s="173"/>
      <c r="X242" s="172"/>
      <c r="Y242" s="169"/>
    </row>
    <row r="243" spans="2:25" s="210" customFormat="1" ht="12.75" customHeight="1">
      <c r="B243" s="169"/>
      <c r="C243" s="169"/>
      <c r="D243" s="169"/>
      <c r="E243" s="169"/>
      <c r="F243" s="169"/>
      <c r="G243" s="170"/>
      <c r="H243" s="169"/>
      <c r="I243" s="171"/>
      <c r="J243" s="171"/>
      <c r="K243" s="171"/>
      <c r="L243" s="678"/>
      <c r="M243" s="170"/>
      <c r="N243" s="172"/>
      <c r="O243" s="169"/>
      <c r="P243" s="171"/>
      <c r="Q243" s="169"/>
      <c r="R243" s="173"/>
      <c r="S243" s="172"/>
      <c r="T243" s="169"/>
      <c r="U243" s="172"/>
      <c r="V243" s="169"/>
      <c r="W243" s="173"/>
      <c r="X243" s="172"/>
      <c r="Y243" s="169"/>
    </row>
    <row r="244" spans="2:25" s="210" customFormat="1" ht="12.75" customHeight="1">
      <c r="B244" s="169"/>
      <c r="C244" s="169"/>
      <c r="D244" s="169"/>
      <c r="E244" s="169"/>
      <c r="F244" s="169"/>
      <c r="G244" s="170"/>
      <c r="H244" s="169"/>
      <c r="I244" s="171"/>
      <c r="J244" s="171"/>
      <c r="K244" s="171"/>
      <c r="L244" s="678"/>
      <c r="M244" s="170"/>
      <c r="N244" s="172"/>
      <c r="O244" s="169"/>
      <c r="P244" s="171"/>
      <c r="Q244" s="169"/>
      <c r="R244" s="173"/>
      <c r="S244" s="172"/>
      <c r="T244" s="169"/>
      <c r="U244" s="172"/>
      <c r="V244" s="169"/>
      <c r="W244" s="173"/>
      <c r="X244" s="172"/>
      <c r="Y244" s="169"/>
    </row>
    <row r="245" spans="2:25" s="210" customFormat="1" ht="12.75" customHeight="1">
      <c r="B245" s="169"/>
      <c r="C245" s="169"/>
      <c r="D245" s="169"/>
      <c r="E245" s="169"/>
      <c r="F245" s="169"/>
      <c r="G245" s="170"/>
      <c r="H245" s="169"/>
      <c r="I245" s="171"/>
      <c r="J245" s="171"/>
      <c r="K245" s="171"/>
      <c r="L245" s="678"/>
      <c r="M245" s="170"/>
      <c r="N245" s="172"/>
      <c r="O245" s="169"/>
      <c r="P245" s="171"/>
      <c r="Q245" s="169"/>
      <c r="R245" s="173"/>
      <c r="S245" s="172"/>
      <c r="T245" s="169"/>
      <c r="U245" s="172"/>
      <c r="V245" s="169"/>
      <c r="W245" s="173"/>
      <c r="X245" s="172"/>
      <c r="Y245" s="169"/>
    </row>
    <row r="246" spans="2:25" s="210" customFormat="1" ht="12.75" customHeight="1">
      <c r="B246" s="169"/>
      <c r="C246" s="169"/>
      <c r="D246" s="169"/>
      <c r="E246" s="169"/>
      <c r="F246" s="169"/>
      <c r="G246" s="170"/>
      <c r="H246" s="169"/>
      <c r="I246" s="171"/>
      <c r="J246" s="171"/>
      <c r="K246" s="171"/>
      <c r="L246" s="678"/>
      <c r="M246" s="170"/>
      <c r="N246" s="172"/>
      <c r="O246" s="169"/>
      <c r="P246" s="171"/>
      <c r="Q246" s="169"/>
      <c r="R246" s="173"/>
      <c r="S246" s="172"/>
      <c r="T246" s="169"/>
      <c r="U246" s="172"/>
      <c r="V246" s="169"/>
      <c r="W246" s="173"/>
      <c r="X246" s="172"/>
      <c r="Y246" s="169"/>
    </row>
    <row r="247" spans="2:25" s="210" customFormat="1" ht="12.75" customHeight="1">
      <c r="B247" s="169"/>
      <c r="C247" s="169"/>
      <c r="D247" s="169"/>
      <c r="E247" s="169"/>
      <c r="F247" s="169"/>
      <c r="G247" s="170"/>
      <c r="H247" s="169"/>
      <c r="I247" s="171"/>
      <c r="J247" s="171"/>
      <c r="K247" s="171"/>
      <c r="L247" s="678"/>
      <c r="M247" s="170"/>
      <c r="N247" s="172"/>
      <c r="O247" s="169"/>
      <c r="P247" s="171"/>
      <c r="Q247" s="169"/>
      <c r="R247" s="173"/>
      <c r="S247" s="172"/>
      <c r="T247" s="169"/>
      <c r="U247" s="172"/>
      <c r="V247" s="169"/>
      <c r="W247" s="173"/>
      <c r="X247" s="172"/>
      <c r="Y247" s="169"/>
    </row>
    <row r="248" spans="2:25" s="210" customFormat="1" ht="12.75" customHeight="1">
      <c r="B248" s="169"/>
      <c r="C248" s="169"/>
      <c r="D248" s="169"/>
      <c r="E248" s="169"/>
      <c r="F248" s="169"/>
      <c r="G248" s="170"/>
      <c r="H248" s="169"/>
      <c r="I248" s="171"/>
      <c r="J248" s="171"/>
      <c r="K248" s="171"/>
      <c r="L248" s="678"/>
      <c r="M248" s="170"/>
      <c r="N248" s="172"/>
      <c r="O248" s="169"/>
      <c r="P248" s="171"/>
      <c r="Q248" s="169"/>
      <c r="R248" s="173"/>
      <c r="S248" s="172"/>
      <c r="T248" s="169"/>
      <c r="U248" s="172"/>
      <c r="V248" s="169"/>
      <c r="W248" s="173"/>
      <c r="X248" s="172"/>
      <c r="Y248" s="169"/>
    </row>
    <row r="249" spans="2:25" s="210" customFormat="1" ht="12.75" customHeight="1">
      <c r="B249" s="169"/>
      <c r="C249" s="169"/>
      <c r="D249" s="169"/>
      <c r="E249" s="169"/>
      <c r="F249" s="169"/>
      <c r="G249" s="170"/>
      <c r="H249" s="169"/>
      <c r="I249" s="171"/>
      <c r="J249" s="171"/>
      <c r="K249" s="171"/>
      <c r="L249" s="678"/>
      <c r="M249" s="170"/>
      <c r="N249" s="172"/>
      <c r="O249" s="169"/>
      <c r="P249" s="171"/>
      <c r="Q249" s="169"/>
      <c r="R249" s="173"/>
      <c r="S249" s="172"/>
      <c r="T249" s="169"/>
      <c r="U249" s="172"/>
      <c r="V249" s="169"/>
      <c r="W249" s="173"/>
      <c r="X249" s="172"/>
      <c r="Y249" s="169"/>
    </row>
    <row r="250" spans="2:25" s="210" customFormat="1" ht="12.75" customHeight="1">
      <c r="B250" s="169"/>
      <c r="C250" s="169"/>
      <c r="D250" s="169"/>
      <c r="E250" s="169"/>
      <c r="F250" s="169"/>
      <c r="G250" s="170"/>
      <c r="H250" s="169"/>
      <c r="I250" s="171"/>
      <c r="J250" s="171"/>
      <c r="K250" s="171"/>
      <c r="L250" s="678"/>
      <c r="M250" s="170"/>
      <c r="N250" s="172"/>
      <c r="O250" s="169"/>
      <c r="P250" s="171"/>
      <c r="Q250" s="169"/>
      <c r="R250" s="173"/>
      <c r="S250" s="172"/>
      <c r="T250" s="169"/>
      <c r="U250" s="172"/>
      <c r="V250" s="169"/>
      <c r="W250" s="173"/>
      <c r="X250" s="172"/>
      <c r="Y250" s="169"/>
    </row>
    <row r="251" spans="2:25" s="210" customFormat="1" ht="12.75" customHeight="1">
      <c r="B251" s="169"/>
      <c r="C251" s="169"/>
      <c r="D251" s="169"/>
      <c r="E251" s="169"/>
      <c r="F251" s="169"/>
      <c r="G251" s="170"/>
      <c r="H251" s="169"/>
      <c r="I251" s="171"/>
      <c r="J251" s="171"/>
      <c r="K251" s="171"/>
      <c r="L251" s="678"/>
      <c r="M251" s="170"/>
      <c r="N251" s="172"/>
      <c r="O251" s="169"/>
      <c r="P251" s="171"/>
      <c r="Q251" s="169"/>
      <c r="R251" s="173"/>
      <c r="S251" s="172"/>
      <c r="T251" s="169"/>
      <c r="U251" s="172"/>
      <c r="V251" s="169"/>
      <c r="W251" s="173"/>
      <c r="X251" s="172"/>
      <c r="Y251" s="169"/>
    </row>
    <row r="252" spans="2:25" s="210" customFormat="1" ht="12.75" customHeight="1">
      <c r="B252" s="169"/>
      <c r="C252" s="169"/>
      <c r="D252" s="169"/>
      <c r="E252" s="169"/>
      <c r="F252" s="169"/>
      <c r="G252" s="170"/>
      <c r="H252" s="169"/>
      <c r="I252" s="171"/>
      <c r="J252" s="171"/>
      <c r="K252" s="171"/>
      <c r="L252" s="678"/>
      <c r="M252" s="170"/>
      <c r="N252" s="172"/>
      <c r="O252" s="169"/>
      <c r="P252" s="171"/>
      <c r="Q252" s="169"/>
      <c r="R252" s="173"/>
      <c r="S252" s="172"/>
      <c r="T252" s="169"/>
      <c r="U252" s="172"/>
      <c r="V252" s="169"/>
      <c r="W252" s="173"/>
      <c r="X252" s="172"/>
      <c r="Y252" s="169"/>
    </row>
    <row r="253" spans="2:25" s="210" customFormat="1" ht="12.75" customHeight="1">
      <c r="B253" s="169"/>
      <c r="C253" s="169"/>
      <c r="D253" s="169"/>
      <c r="E253" s="169"/>
      <c r="F253" s="169"/>
      <c r="G253" s="170"/>
      <c r="H253" s="169"/>
      <c r="I253" s="171"/>
      <c r="J253" s="171"/>
      <c r="K253" s="171"/>
      <c r="L253" s="678"/>
      <c r="M253" s="170"/>
      <c r="N253" s="172"/>
      <c r="O253" s="169"/>
      <c r="P253" s="171"/>
      <c r="Q253" s="169"/>
      <c r="R253" s="173"/>
      <c r="S253" s="172"/>
      <c r="T253" s="169"/>
      <c r="U253" s="172"/>
      <c r="V253" s="169"/>
      <c r="W253" s="173"/>
      <c r="X253" s="172"/>
      <c r="Y253" s="169"/>
    </row>
    <row r="254" spans="2:25" s="210" customFormat="1" ht="12.75" customHeight="1">
      <c r="B254" s="169"/>
      <c r="C254" s="169"/>
      <c r="D254" s="169"/>
      <c r="E254" s="169"/>
      <c r="F254" s="169"/>
      <c r="G254" s="170"/>
      <c r="H254" s="169"/>
      <c r="I254" s="171"/>
      <c r="J254" s="171"/>
      <c r="K254" s="171"/>
      <c r="L254" s="678"/>
      <c r="M254" s="170"/>
      <c r="N254" s="172"/>
      <c r="O254" s="169"/>
      <c r="P254" s="171"/>
      <c r="Q254" s="169"/>
      <c r="R254" s="173"/>
      <c r="S254" s="172"/>
      <c r="T254" s="169"/>
      <c r="U254" s="172"/>
      <c r="V254" s="169"/>
      <c r="W254" s="173"/>
      <c r="X254" s="172"/>
      <c r="Y254" s="169"/>
    </row>
    <row r="255" spans="2:25" s="210" customFormat="1" ht="12.75" customHeight="1">
      <c r="B255" s="169"/>
      <c r="C255" s="169"/>
      <c r="D255" s="169"/>
      <c r="E255" s="169"/>
      <c r="F255" s="169"/>
      <c r="G255" s="170"/>
      <c r="H255" s="169"/>
      <c r="I255" s="171"/>
      <c r="J255" s="171"/>
      <c r="K255" s="171"/>
      <c r="L255" s="678"/>
      <c r="M255" s="170"/>
      <c r="N255" s="172"/>
      <c r="O255" s="169"/>
      <c r="P255" s="171"/>
      <c r="Q255" s="169"/>
      <c r="R255" s="173"/>
      <c r="S255" s="172"/>
      <c r="T255" s="169"/>
      <c r="U255" s="172"/>
      <c r="V255" s="169"/>
      <c r="W255" s="173"/>
      <c r="X255" s="172"/>
      <c r="Y255" s="169"/>
    </row>
    <row r="256" spans="2:25" s="210" customFormat="1" ht="12.75" customHeight="1">
      <c r="B256" s="169"/>
      <c r="C256" s="169"/>
      <c r="D256" s="169"/>
      <c r="E256" s="169"/>
      <c r="F256" s="169"/>
      <c r="G256" s="170"/>
      <c r="H256" s="169"/>
      <c r="I256" s="171"/>
      <c r="J256" s="171"/>
      <c r="K256" s="171"/>
      <c r="L256" s="678"/>
      <c r="M256" s="170"/>
      <c r="N256" s="172"/>
      <c r="O256" s="169"/>
      <c r="P256" s="171"/>
      <c r="Q256" s="169"/>
      <c r="R256" s="173"/>
      <c r="S256" s="172"/>
      <c r="T256" s="169"/>
      <c r="U256" s="172"/>
      <c r="V256" s="169"/>
      <c r="W256" s="173"/>
      <c r="X256" s="172"/>
      <c r="Y256" s="169"/>
    </row>
    <row r="257" spans="2:25" s="210" customFormat="1" ht="12.75" customHeight="1">
      <c r="B257" s="169"/>
      <c r="C257" s="169"/>
      <c r="D257" s="169"/>
      <c r="E257" s="169"/>
      <c r="F257" s="169"/>
      <c r="G257" s="170"/>
      <c r="H257" s="169"/>
      <c r="I257" s="171"/>
      <c r="J257" s="171"/>
      <c r="K257" s="171"/>
      <c r="L257" s="678"/>
      <c r="M257" s="170"/>
      <c r="N257" s="172"/>
      <c r="O257" s="169"/>
      <c r="P257" s="171"/>
      <c r="Q257" s="169"/>
      <c r="R257" s="173"/>
      <c r="S257" s="172"/>
      <c r="T257" s="169"/>
      <c r="U257" s="172"/>
      <c r="V257" s="169"/>
      <c r="W257" s="173"/>
      <c r="X257" s="172"/>
      <c r="Y257" s="169"/>
    </row>
    <row r="258" spans="2:25" s="210" customFormat="1" ht="12.75" customHeight="1">
      <c r="B258" s="169"/>
      <c r="C258" s="169"/>
      <c r="D258" s="169"/>
      <c r="E258" s="169"/>
      <c r="F258" s="169"/>
      <c r="G258" s="170"/>
      <c r="H258" s="169"/>
      <c r="I258" s="171"/>
      <c r="J258" s="171"/>
      <c r="K258" s="171"/>
      <c r="L258" s="678"/>
      <c r="M258" s="170"/>
      <c r="N258" s="172"/>
      <c r="O258" s="169"/>
      <c r="P258" s="171"/>
      <c r="Q258" s="169"/>
      <c r="R258" s="173"/>
      <c r="S258" s="172"/>
      <c r="T258" s="169"/>
      <c r="U258" s="172"/>
      <c r="V258" s="169"/>
      <c r="W258" s="173"/>
      <c r="X258" s="172"/>
      <c r="Y258" s="169"/>
    </row>
    <row r="259" spans="2:25" s="210" customFormat="1" ht="12.75" customHeight="1">
      <c r="B259" s="169"/>
      <c r="C259" s="169"/>
      <c r="D259" s="169"/>
      <c r="E259" s="169"/>
      <c r="F259" s="169"/>
      <c r="G259" s="170"/>
      <c r="H259" s="169"/>
      <c r="I259" s="171"/>
      <c r="J259" s="171"/>
      <c r="K259" s="171"/>
      <c r="L259" s="678"/>
      <c r="M259" s="170"/>
      <c r="N259" s="172"/>
      <c r="O259" s="169"/>
      <c r="P259" s="171"/>
      <c r="Q259" s="169"/>
      <c r="R259" s="173"/>
      <c r="S259" s="172"/>
      <c r="T259" s="169"/>
      <c r="U259" s="172"/>
      <c r="V259" s="169"/>
      <c r="W259" s="173"/>
      <c r="X259" s="172"/>
      <c r="Y259" s="169"/>
    </row>
    <row r="260" spans="2:25" s="210" customFormat="1" ht="12.75" customHeight="1">
      <c r="B260" s="169"/>
      <c r="C260" s="169"/>
      <c r="D260" s="169"/>
      <c r="E260" s="169"/>
      <c r="F260" s="169"/>
      <c r="G260" s="170"/>
      <c r="H260" s="169"/>
      <c r="I260" s="171"/>
      <c r="J260" s="171"/>
      <c r="K260" s="171"/>
      <c r="L260" s="678"/>
      <c r="M260" s="170"/>
      <c r="N260" s="172"/>
      <c r="O260" s="169"/>
      <c r="P260" s="171"/>
      <c r="Q260" s="169"/>
      <c r="R260" s="173"/>
      <c r="S260" s="172"/>
      <c r="T260" s="169"/>
      <c r="U260" s="172"/>
      <c r="V260" s="169"/>
      <c r="W260" s="173"/>
      <c r="X260" s="172"/>
      <c r="Y260" s="169"/>
    </row>
    <row r="261" spans="2:25" s="210" customFormat="1" ht="12.75" customHeight="1">
      <c r="B261" s="169"/>
      <c r="C261" s="169"/>
      <c r="D261" s="169"/>
      <c r="E261" s="169"/>
      <c r="F261" s="169"/>
      <c r="G261" s="170"/>
      <c r="H261" s="169"/>
      <c r="I261" s="171"/>
      <c r="J261" s="171"/>
      <c r="K261" s="171"/>
      <c r="L261" s="678"/>
      <c r="M261" s="170"/>
      <c r="N261" s="172"/>
      <c r="O261" s="169"/>
      <c r="P261" s="171"/>
      <c r="Q261" s="169"/>
      <c r="R261" s="173"/>
      <c r="S261" s="172"/>
      <c r="T261" s="169"/>
      <c r="U261" s="172"/>
      <c r="V261" s="169"/>
      <c r="W261" s="173"/>
      <c r="X261" s="172"/>
      <c r="Y261" s="169"/>
    </row>
    <row r="262" spans="2:25" s="210" customFormat="1" ht="12.75" customHeight="1">
      <c r="B262" s="169"/>
      <c r="C262" s="169"/>
      <c r="D262" s="169"/>
      <c r="E262" s="169"/>
      <c r="F262" s="169"/>
      <c r="G262" s="170"/>
      <c r="H262" s="169"/>
      <c r="I262" s="171"/>
      <c r="J262" s="171"/>
      <c r="K262" s="171"/>
      <c r="L262" s="678"/>
      <c r="M262" s="170"/>
      <c r="N262" s="172"/>
      <c r="O262" s="169"/>
      <c r="P262" s="171"/>
      <c r="Q262" s="169"/>
      <c r="R262" s="173"/>
      <c r="S262" s="172"/>
      <c r="T262" s="169"/>
      <c r="U262" s="172"/>
      <c r="V262" s="169"/>
      <c r="W262" s="173"/>
      <c r="X262" s="172"/>
      <c r="Y262" s="169"/>
    </row>
    <row r="263" spans="2:25" s="210" customFormat="1" ht="12.75" customHeight="1">
      <c r="B263" s="169"/>
      <c r="C263" s="169"/>
      <c r="D263" s="169"/>
      <c r="E263" s="169"/>
      <c r="F263" s="169"/>
      <c r="G263" s="170"/>
      <c r="H263" s="169"/>
      <c r="I263" s="171"/>
      <c r="J263" s="171"/>
      <c r="K263" s="171"/>
      <c r="L263" s="678"/>
      <c r="M263" s="170"/>
      <c r="N263" s="172"/>
      <c r="O263" s="169"/>
      <c r="P263" s="171"/>
      <c r="Q263" s="169"/>
      <c r="R263" s="173"/>
      <c r="S263" s="172"/>
      <c r="T263" s="169"/>
      <c r="U263" s="172"/>
      <c r="V263" s="169"/>
      <c r="W263" s="173"/>
      <c r="X263" s="172"/>
      <c r="Y263" s="169"/>
    </row>
    <row r="264" spans="2:25" s="210" customFormat="1" ht="12.75" customHeight="1">
      <c r="B264" s="169"/>
      <c r="C264" s="169"/>
      <c r="D264" s="169"/>
      <c r="E264" s="169"/>
      <c r="F264" s="169"/>
      <c r="G264" s="170"/>
      <c r="H264" s="169"/>
      <c r="I264" s="171"/>
      <c r="J264" s="171"/>
      <c r="K264" s="171"/>
      <c r="L264" s="678"/>
      <c r="M264" s="170"/>
      <c r="N264" s="172"/>
      <c r="O264" s="169"/>
      <c r="P264" s="171"/>
      <c r="Q264" s="169"/>
      <c r="R264" s="173"/>
      <c r="S264" s="172"/>
      <c r="T264" s="169"/>
      <c r="U264" s="172"/>
      <c r="V264" s="169"/>
      <c r="W264" s="173"/>
      <c r="X264" s="172"/>
      <c r="Y264" s="169"/>
    </row>
    <row r="265" spans="2:25" s="210" customFormat="1" ht="12.75" customHeight="1">
      <c r="B265" s="169"/>
      <c r="C265" s="169"/>
      <c r="D265" s="169"/>
      <c r="E265" s="169"/>
      <c r="F265" s="169"/>
      <c r="G265" s="170"/>
      <c r="H265" s="169"/>
      <c r="I265" s="171"/>
      <c r="J265" s="171"/>
      <c r="K265" s="171"/>
      <c r="L265" s="678"/>
      <c r="M265" s="170"/>
      <c r="N265" s="172"/>
      <c r="O265" s="169"/>
      <c r="P265" s="171"/>
      <c r="Q265" s="169"/>
      <c r="R265" s="173"/>
      <c r="S265" s="172"/>
      <c r="T265" s="169"/>
      <c r="U265" s="172"/>
      <c r="V265" s="169"/>
      <c r="W265" s="173"/>
      <c r="X265" s="172"/>
      <c r="Y265" s="169"/>
    </row>
    <row r="266" spans="2:25" s="210" customFormat="1" ht="12.75" customHeight="1">
      <c r="B266" s="169"/>
      <c r="C266" s="169"/>
      <c r="D266" s="169"/>
      <c r="E266" s="169"/>
      <c r="F266" s="169"/>
      <c r="G266" s="170"/>
      <c r="H266" s="169"/>
      <c r="I266" s="171"/>
      <c r="J266" s="171"/>
      <c r="K266" s="171"/>
      <c r="L266" s="678"/>
      <c r="M266" s="170"/>
      <c r="N266" s="172"/>
      <c r="O266" s="169"/>
      <c r="P266" s="171"/>
      <c r="Q266" s="169"/>
      <c r="R266" s="173"/>
      <c r="S266" s="172"/>
      <c r="T266" s="169"/>
      <c r="U266" s="172"/>
      <c r="V266" s="169"/>
      <c r="W266" s="173"/>
      <c r="X266" s="172"/>
      <c r="Y266" s="169"/>
    </row>
    <row r="267" spans="2:25" s="210" customFormat="1" ht="12.75" customHeight="1">
      <c r="B267" s="169"/>
      <c r="C267" s="169"/>
      <c r="D267" s="169"/>
      <c r="E267" s="169"/>
      <c r="F267" s="169"/>
      <c r="G267" s="170"/>
      <c r="H267" s="169"/>
      <c r="I267" s="171"/>
      <c r="J267" s="171"/>
      <c r="K267" s="171"/>
      <c r="L267" s="678"/>
      <c r="M267" s="170"/>
      <c r="N267" s="172"/>
      <c r="O267" s="169"/>
      <c r="P267" s="171"/>
      <c r="Q267" s="169"/>
      <c r="R267" s="173"/>
      <c r="S267" s="172"/>
      <c r="T267" s="169"/>
      <c r="U267" s="172"/>
      <c r="V267" s="169"/>
      <c r="W267" s="173"/>
      <c r="X267" s="172"/>
      <c r="Y267" s="169"/>
    </row>
    <row r="268" spans="2:25" s="210" customFormat="1" ht="12.75" customHeight="1">
      <c r="B268" s="169"/>
      <c r="C268" s="169"/>
      <c r="D268" s="169"/>
      <c r="E268" s="169"/>
      <c r="F268" s="169"/>
      <c r="G268" s="170"/>
      <c r="H268" s="169"/>
      <c r="I268" s="171"/>
      <c r="J268" s="171"/>
      <c r="K268" s="171"/>
      <c r="L268" s="678"/>
      <c r="M268" s="170"/>
      <c r="N268" s="172"/>
      <c r="O268" s="169"/>
      <c r="P268" s="171"/>
      <c r="Q268" s="169"/>
      <c r="R268" s="173"/>
      <c r="S268" s="172"/>
      <c r="T268" s="169"/>
      <c r="U268" s="172"/>
      <c r="V268" s="169"/>
      <c r="W268" s="173"/>
      <c r="X268" s="172"/>
      <c r="Y268" s="169"/>
    </row>
    <row r="269" spans="2:25" s="210" customFormat="1" ht="12.75" customHeight="1">
      <c r="B269" s="169"/>
      <c r="C269" s="169"/>
      <c r="D269" s="169"/>
      <c r="E269" s="169"/>
      <c r="F269" s="169"/>
      <c r="G269" s="170"/>
      <c r="H269" s="169"/>
      <c r="I269" s="171"/>
      <c r="J269" s="171"/>
      <c r="K269" s="171"/>
      <c r="L269" s="678"/>
      <c r="M269" s="170"/>
      <c r="N269" s="172"/>
      <c r="O269" s="169"/>
      <c r="P269" s="171"/>
      <c r="Q269" s="169"/>
      <c r="R269" s="173"/>
      <c r="S269" s="172"/>
      <c r="T269" s="169"/>
      <c r="U269" s="172"/>
      <c r="V269" s="169"/>
      <c r="W269" s="173"/>
      <c r="X269" s="172"/>
      <c r="Y269" s="169"/>
    </row>
    <row r="270" spans="2:25" s="210" customFormat="1" ht="12.75" customHeight="1">
      <c r="B270" s="169"/>
      <c r="C270" s="169"/>
      <c r="D270" s="169"/>
      <c r="E270" s="169"/>
      <c r="F270" s="169"/>
      <c r="G270" s="170"/>
      <c r="H270" s="169"/>
      <c r="I270" s="171"/>
      <c r="J270" s="171"/>
      <c r="K270" s="171"/>
      <c r="L270" s="678"/>
      <c r="M270" s="170"/>
      <c r="N270" s="172"/>
      <c r="O270" s="169"/>
      <c r="P270" s="171"/>
      <c r="Q270" s="169"/>
      <c r="R270" s="173"/>
      <c r="S270" s="172"/>
      <c r="T270" s="169"/>
      <c r="U270" s="172"/>
      <c r="V270" s="169"/>
      <c r="W270" s="173"/>
      <c r="X270" s="172"/>
      <c r="Y270" s="169"/>
    </row>
    <row r="271" spans="2:25" s="210" customFormat="1" ht="12.75" customHeight="1">
      <c r="B271" s="169"/>
      <c r="C271" s="169"/>
      <c r="D271" s="169"/>
      <c r="E271" s="169"/>
      <c r="F271" s="169"/>
      <c r="G271" s="170"/>
      <c r="H271" s="169"/>
      <c r="I271" s="171"/>
      <c r="J271" s="171"/>
      <c r="K271" s="171"/>
      <c r="L271" s="678"/>
      <c r="M271" s="170"/>
      <c r="N271" s="172"/>
      <c r="O271" s="169"/>
      <c r="P271" s="171"/>
      <c r="Q271" s="169"/>
      <c r="R271" s="173"/>
      <c r="S271" s="172"/>
      <c r="T271" s="169"/>
      <c r="U271" s="172"/>
      <c r="V271" s="169"/>
      <c r="W271" s="173"/>
      <c r="X271" s="172"/>
      <c r="Y271" s="169"/>
    </row>
    <row r="272" spans="2:25" s="210" customFormat="1" ht="12.75" customHeight="1">
      <c r="B272" s="169"/>
      <c r="C272" s="169"/>
      <c r="D272" s="169"/>
      <c r="E272" s="169"/>
      <c r="F272" s="169"/>
      <c r="G272" s="170"/>
      <c r="H272" s="169"/>
      <c r="I272" s="171"/>
      <c r="J272" s="171"/>
      <c r="K272" s="171"/>
      <c r="L272" s="678"/>
      <c r="M272" s="170"/>
      <c r="N272" s="172"/>
      <c r="O272" s="169"/>
      <c r="P272" s="171"/>
      <c r="Q272" s="169"/>
      <c r="R272" s="173"/>
      <c r="S272" s="172"/>
      <c r="T272" s="169"/>
      <c r="U272" s="172"/>
      <c r="V272" s="169"/>
      <c r="W272" s="173"/>
      <c r="X272" s="172"/>
      <c r="Y272" s="169"/>
    </row>
    <row r="273" spans="2:25" s="210" customFormat="1" ht="12.75" customHeight="1">
      <c r="B273" s="169"/>
      <c r="C273" s="169"/>
      <c r="D273" s="169"/>
      <c r="E273" s="169"/>
      <c r="F273" s="169"/>
      <c r="G273" s="170"/>
      <c r="H273" s="169"/>
      <c r="I273" s="171"/>
      <c r="J273" s="171"/>
      <c r="K273" s="171"/>
      <c r="L273" s="678"/>
      <c r="M273" s="170"/>
      <c r="N273" s="172"/>
      <c r="O273" s="169"/>
      <c r="P273" s="171"/>
      <c r="Q273" s="169"/>
      <c r="R273" s="173"/>
      <c r="S273" s="172"/>
      <c r="T273" s="169"/>
      <c r="U273" s="172"/>
      <c r="V273" s="169"/>
      <c r="W273" s="173"/>
      <c r="X273" s="172"/>
      <c r="Y273" s="169"/>
    </row>
    <row r="274" spans="2:25" s="210" customFormat="1" ht="12.75" customHeight="1">
      <c r="B274" s="169"/>
      <c r="C274" s="169"/>
      <c r="D274" s="169"/>
      <c r="E274" s="169"/>
      <c r="F274" s="169"/>
      <c r="G274" s="170"/>
      <c r="H274" s="169"/>
      <c r="I274" s="171"/>
      <c r="J274" s="171"/>
      <c r="K274" s="171"/>
      <c r="L274" s="678"/>
      <c r="M274" s="170"/>
      <c r="N274" s="172"/>
      <c r="O274" s="169"/>
      <c r="P274" s="171"/>
      <c r="Q274" s="169"/>
      <c r="R274" s="173"/>
      <c r="S274" s="172"/>
      <c r="T274" s="169"/>
      <c r="U274" s="172"/>
      <c r="V274" s="169"/>
      <c r="W274" s="173"/>
      <c r="X274" s="172"/>
      <c r="Y274" s="169"/>
    </row>
    <row r="275" spans="2:25" s="210" customFormat="1" ht="12.75" customHeight="1">
      <c r="B275" s="169"/>
      <c r="C275" s="169"/>
      <c r="D275" s="169"/>
      <c r="E275" s="169"/>
      <c r="F275" s="169"/>
      <c r="G275" s="170"/>
      <c r="H275" s="169"/>
      <c r="I275" s="171"/>
      <c r="J275" s="171"/>
      <c r="K275" s="171"/>
      <c r="L275" s="678"/>
      <c r="M275" s="170"/>
      <c r="N275" s="172"/>
      <c r="O275" s="169"/>
      <c r="P275" s="171"/>
      <c r="Q275" s="169"/>
      <c r="R275" s="173"/>
      <c r="S275" s="172"/>
      <c r="T275" s="169"/>
      <c r="U275" s="172"/>
      <c r="V275" s="169"/>
      <c r="W275" s="173"/>
      <c r="X275" s="172"/>
      <c r="Y275" s="169"/>
    </row>
    <row r="276" spans="2:25" s="210" customFormat="1" ht="12.75" customHeight="1">
      <c r="B276" s="169"/>
      <c r="C276" s="169"/>
      <c r="D276" s="169"/>
      <c r="E276" s="169"/>
      <c r="F276" s="169"/>
      <c r="G276" s="170"/>
      <c r="H276" s="169"/>
      <c r="I276" s="171"/>
      <c r="J276" s="171"/>
      <c r="K276" s="171"/>
      <c r="L276" s="678"/>
      <c r="M276" s="170"/>
      <c r="N276" s="172"/>
      <c r="O276" s="169"/>
      <c r="P276" s="171"/>
      <c r="Q276" s="169"/>
      <c r="R276" s="173"/>
      <c r="S276" s="172"/>
      <c r="T276" s="169"/>
      <c r="U276" s="172"/>
      <c r="V276" s="169"/>
      <c r="W276" s="173"/>
      <c r="X276" s="172"/>
      <c r="Y276" s="169"/>
    </row>
    <row r="277" spans="2:25" s="210" customFormat="1" ht="12.75" customHeight="1">
      <c r="B277" s="169"/>
      <c r="C277" s="169"/>
      <c r="D277" s="169"/>
      <c r="E277" s="169"/>
      <c r="F277" s="169"/>
      <c r="G277" s="170"/>
      <c r="H277" s="169"/>
      <c r="I277" s="171"/>
      <c r="J277" s="171"/>
      <c r="K277" s="171"/>
      <c r="L277" s="678"/>
      <c r="M277" s="170"/>
      <c r="N277" s="172"/>
      <c r="O277" s="169"/>
      <c r="P277" s="171"/>
      <c r="Q277" s="169"/>
      <c r="R277" s="173"/>
      <c r="S277" s="172"/>
      <c r="T277" s="169"/>
      <c r="U277" s="172"/>
      <c r="V277" s="169"/>
      <c r="W277" s="173"/>
      <c r="X277" s="172"/>
      <c r="Y277" s="169"/>
    </row>
    <row r="278" spans="2:25" s="210" customFormat="1" ht="12.75" customHeight="1">
      <c r="B278" s="169"/>
      <c r="C278" s="169"/>
      <c r="D278" s="169"/>
      <c r="E278" s="169"/>
      <c r="F278" s="169"/>
      <c r="G278" s="170"/>
      <c r="H278" s="169"/>
      <c r="I278" s="171"/>
      <c r="J278" s="171"/>
      <c r="K278" s="171"/>
      <c r="L278" s="678"/>
      <c r="M278" s="170"/>
      <c r="N278" s="172"/>
      <c r="O278" s="169"/>
      <c r="P278" s="171"/>
      <c r="Q278" s="169"/>
      <c r="R278" s="173"/>
      <c r="S278" s="172"/>
      <c r="T278" s="169"/>
      <c r="U278" s="172"/>
      <c r="V278" s="169"/>
      <c r="W278" s="173"/>
      <c r="X278" s="172"/>
      <c r="Y278" s="169"/>
    </row>
    <row r="279" spans="2:25" s="210" customFormat="1" ht="12.75" customHeight="1">
      <c r="B279" s="169"/>
      <c r="C279" s="169"/>
      <c r="D279" s="169"/>
      <c r="E279" s="169"/>
      <c r="F279" s="169"/>
      <c r="G279" s="170"/>
      <c r="H279" s="169"/>
      <c r="I279" s="171"/>
      <c r="J279" s="171"/>
      <c r="K279" s="171"/>
      <c r="L279" s="678"/>
      <c r="M279" s="170"/>
      <c r="N279" s="172"/>
      <c r="O279" s="169"/>
      <c r="P279" s="171"/>
      <c r="Q279" s="169"/>
      <c r="R279" s="173"/>
      <c r="S279" s="172"/>
      <c r="T279" s="169"/>
      <c r="U279" s="172"/>
      <c r="V279" s="169"/>
      <c r="W279" s="173"/>
      <c r="X279" s="172"/>
      <c r="Y279" s="169"/>
    </row>
    <row r="280" spans="2:25" s="210" customFormat="1" ht="12.75" customHeight="1">
      <c r="B280" s="169"/>
      <c r="C280" s="169"/>
      <c r="D280" s="169"/>
      <c r="E280" s="169"/>
      <c r="F280" s="169"/>
      <c r="G280" s="170"/>
      <c r="H280" s="169"/>
      <c r="I280" s="171"/>
      <c r="J280" s="171"/>
      <c r="K280" s="171"/>
      <c r="L280" s="678"/>
      <c r="M280" s="170"/>
      <c r="N280" s="172"/>
      <c r="O280" s="169"/>
      <c r="P280" s="171"/>
      <c r="Q280" s="169"/>
      <c r="R280" s="173"/>
      <c r="S280" s="172"/>
      <c r="T280" s="169"/>
      <c r="U280" s="172"/>
      <c r="V280" s="169"/>
      <c r="W280" s="173"/>
      <c r="X280" s="172"/>
      <c r="Y280" s="169"/>
    </row>
    <row r="281" spans="2:25" s="210" customFormat="1" ht="12.75" customHeight="1">
      <c r="B281" s="169"/>
      <c r="C281" s="169"/>
      <c r="D281" s="169"/>
      <c r="E281" s="169"/>
      <c r="F281" s="169"/>
      <c r="G281" s="170"/>
      <c r="H281" s="169"/>
      <c r="I281" s="171"/>
      <c r="J281" s="171"/>
      <c r="K281" s="171"/>
      <c r="L281" s="678"/>
      <c r="M281" s="170"/>
      <c r="N281" s="172"/>
      <c r="O281" s="169"/>
      <c r="P281" s="171"/>
      <c r="Q281" s="169"/>
      <c r="R281" s="173"/>
      <c r="S281" s="172"/>
      <c r="T281" s="169"/>
      <c r="U281" s="172"/>
      <c r="V281" s="169"/>
      <c r="W281" s="173"/>
      <c r="X281" s="172"/>
      <c r="Y281" s="169"/>
    </row>
    <row r="282" spans="2:25" s="210" customFormat="1" ht="12.75" customHeight="1">
      <c r="B282" s="169"/>
      <c r="C282" s="169"/>
      <c r="D282" s="169"/>
      <c r="E282" s="169"/>
      <c r="F282" s="169"/>
      <c r="G282" s="170"/>
      <c r="H282" s="169"/>
      <c r="I282" s="171"/>
      <c r="J282" s="171"/>
      <c r="K282" s="171"/>
      <c r="L282" s="678"/>
      <c r="M282" s="170"/>
      <c r="N282" s="172"/>
      <c r="O282" s="169"/>
      <c r="P282" s="171"/>
      <c r="Q282" s="169"/>
      <c r="R282" s="173"/>
      <c r="S282" s="172"/>
      <c r="T282" s="169"/>
      <c r="U282" s="172"/>
      <c r="V282" s="169"/>
      <c r="W282" s="173"/>
      <c r="X282" s="172"/>
      <c r="Y282" s="169"/>
    </row>
    <row r="283" spans="2:25" s="210" customFormat="1" ht="12.75" customHeight="1">
      <c r="B283" s="169"/>
      <c r="C283" s="169"/>
      <c r="D283" s="169"/>
      <c r="E283" s="169"/>
      <c r="F283" s="169"/>
      <c r="G283" s="170"/>
      <c r="H283" s="169"/>
      <c r="I283" s="171"/>
      <c r="J283" s="171"/>
      <c r="K283" s="171"/>
      <c r="L283" s="678"/>
      <c r="M283" s="170"/>
      <c r="N283" s="172"/>
      <c r="O283" s="169"/>
      <c r="P283" s="171"/>
      <c r="Q283" s="169"/>
      <c r="R283" s="173"/>
      <c r="S283" s="172"/>
      <c r="T283" s="169"/>
      <c r="U283" s="172"/>
      <c r="V283" s="169"/>
      <c r="W283" s="173"/>
      <c r="X283" s="172"/>
      <c r="Y283" s="169"/>
    </row>
    <row r="284" spans="2:25" s="210" customFormat="1" ht="12.75" customHeight="1">
      <c r="B284" s="169"/>
      <c r="C284" s="169"/>
      <c r="D284" s="169"/>
      <c r="E284" s="169"/>
      <c r="F284" s="169"/>
      <c r="G284" s="170"/>
      <c r="H284" s="169"/>
      <c r="I284" s="171"/>
      <c r="J284" s="171"/>
      <c r="K284" s="171"/>
      <c r="L284" s="678"/>
      <c r="M284" s="170"/>
      <c r="N284" s="172"/>
      <c r="O284" s="169"/>
      <c r="P284" s="171"/>
      <c r="Q284" s="169"/>
      <c r="R284" s="173"/>
      <c r="S284" s="172"/>
      <c r="T284" s="169"/>
      <c r="U284" s="172"/>
      <c r="V284" s="169"/>
      <c r="W284" s="173"/>
      <c r="X284" s="172"/>
      <c r="Y284" s="169"/>
    </row>
    <row r="285" spans="2:25" s="210" customFormat="1" ht="12.75" customHeight="1">
      <c r="B285" s="169"/>
      <c r="C285" s="169"/>
      <c r="D285" s="169"/>
      <c r="E285" s="169"/>
      <c r="F285" s="169"/>
      <c r="G285" s="170"/>
      <c r="H285" s="169"/>
      <c r="I285" s="171"/>
      <c r="J285" s="171"/>
      <c r="K285" s="171"/>
      <c r="L285" s="678"/>
      <c r="M285" s="170"/>
      <c r="N285" s="172"/>
      <c r="O285" s="169"/>
      <c r="P285" s="171"/>
      <c r="Q285" s="169"/>
      <c r="R285" s="173"/>
      <c r="S285" s="172"/>
      <c r="T285" s="169"/>
      <c r="U285" s="172"/>
      <c r="V285" s="169"/>
      <c r="W285" s="173"/>
      <c r="X285" s="172"/>
      <c r="Y285" s="169"/>
    </row>
    <row r="286" spans="2:25" s="210" customFormat="1" ht="12.75" customHeight="1">
      <c r="B286" s="169"/>
      <c r="C286" s="169"/>
      <c r="D286" s="169"/>
      <c r="E286" s="169"/>
      <c r="F286" s="169"/>
      <c r="G286" s="170"/>
      <c r="H286" s="169"/>
      <c r="I286" s="171"/>
      <c r="J286" s="171"/>
      <c r="K286" s="171"/>
      <c r="L286" s="678"/>
      <c r="M286" s="170"/>
      <c r="N286" s="172"/>
      <c r="O286" s="169"/>
      <c r="P286" s="171"/>
      <c r="Q286" s="169"/>
      <c r="R286" s="173"/>
      <c r="S286" s="172"/>
      <c r="T286" s="169"/>
      <c r="U286" s="172"/>
      <c r="V286" s="169"/>
      <c r="W286" s="173"/>
      <c r="X286" s="172"/>
      <c r="Y286" s="169"/>
    </row>
    <row r="287" spans="2:25" s="210" customFormat="1" ht="12.75" customHeight="1">
      <c r="B287" s="169"/>
      <c r="C287" s="169"/>
      <c r="D287" s="169"/>
      <c r="E287" s="169"/>
      <c r="F287" s="169"/>
      <c r="G287" s="170"/>
      <c r="H287" s="169"/>
      <c r="I287" s="171"/>
      <c r="J287" s="171"/>
      <c r="K287" s="171"/>
      <c r="L287" s="678"/>
      <c r="M287" s="170"/>
      <c r="N287" s="172"/>
      <c r="O287" s="169"/>
      <c r="P287" s="171"/>
      <c r="Q287" s="169"/>
      <c r="R287" s="173"/>
      <c r="S287" s="172"/>
      <c r="T287" s="169"/>
      <c r="U287" s="172"/>
      <c r="V287" s="169"/>
      <c r="W287" s="173"/>
      <c r="X287" s="172"/>
      <c r="Y287" s="169"/>
    </row>
    <row r="288" spans="2:25" s="210" customFormat="1" ht="12.75" customHeight="1">
      <c r="B288" s="169"/>
      <c r="C288" s="169"/>
      <c r="D288" s="169"/>
      <c r="E288" s="169"/>
      <c r="F288" s="169"/>
      <c r="G288" s="170"/>
      <c r="H288" s="169"/>
      <c r="I288" s="171"/>
      <c r="J288" s="171"/>
      <c r="K288" s="171"/>
      <c r="L288" s="678"/>
      <c r="M288" s="170"/>
      <c r="N288" s="172"/>
      <c r="O288" s="169"/>
      <c r="P288" s="171"/>
      <c r="Q288" s="169"/>
      <c r="R288" s="173"/>
      <c r="S288" s="172"/>
      <c r="T288" s="169"/>
      <c r="U288" s="172"/>
      <c r="V288" s="169"/>
      <c r="W288" s="173"/>
      <c r="X288" s="172"/>
      <c r="Y288" s="169"/>
    </row>
    <row r="289" spans="2:25" s="210" customFormat="1" ht="12.75" customHeight="1">
      <c r="B289" s="169"/>
      <c r="C289" s="169"/>
      <c r="D289" s="169"/>
      <c r="E289" s="169"/>
      <c r="F289" s="169"/>
      <c r="G289" s="170"/>
      <c r="H289" s="169"/>
      <c r="I289" s="171"/>
      <c r="J289" s="171"/>
      <c r="K289" s="171"/>
      <c r="L289" s="678"/>
      <c r="M289" s="170"/>
      <c r="N289" s="172"/>
      <c r="O289" s="169"/>
      <c r="P289" s="171"/>
      <c r="Q289" s="169"/>
      <c r="R289" s="173"/>
      <c r="S289" s="172"/>
      <c r="T289" s="169"/>
      <c r="U289" s="172"/>
      <c r="V289" s="169"/>
      <c r="W289" s="173"/>
      <c r="X289" s="172"/>
      <c r="Y289" s="169"/>
    </row>
    <row r="290" spans="2:25" s="210" customFormat="1" ht="12.75" customHeight="1">
      <c r="B290" s="169"/>
      <c r="C290" s="169"/>
      <c r="D290" s="169"/>
      <c r="E290" s="169"/>
      <c r="F290" s="169"/>
      <c r="G290" s="170"/>
      <c r="H290" s="169"/>
      <c r="I290" s="171"/>
      <c r="J290" s="171"/>
      <c r="K290" s="171"/>
      <c r="L290" s="678"/>
      <c r="M290" s="170"/>
      <c r="N290" s="172"/>
      <c r="O290" s="169"/>
      <c r="P290" s="171"/>
      <c r="Q290" s="169"/>
      <c r="R290" s="173"/>
      <c r="S290" s="172"/>
      <c r="T290" s="169"/>
      <c r="U290" s="172"/>
      <c r="V290" s="169"/>
      <c r="W290" s="173"/>
      <c r="X290" s="172"/>
      <c r="Y290" s="169"/>
    </row>
    <row r="291" spans="2:25" s="210" customFormat="1" ht="12.75" customHeight="1">
      <c r="B291" s="169"/>
      <c r="C291" s="169"/>
      <c r="D291" s="169"/>
      <c r="E291" s="169"/>
      <c r="F291" s="169"/>
      <c r="G291" s="170"/>
      <c r="H291" s="169"/>
      <c r="I291" s="171"/>
      <c r="J291" s="171"/>
      <c r="K291" s="171"/>
      <c r="L291" s="678"/>
      <c r="M291" s="170"/>
      <c r="N291" s="172"/>
      <c r="O291" s="169"/>
      <c r="P291" s="171"/>
      <c r="Q291" s="169"/>
      <c r="R291" s="173"/>
      <c r="S291" s="172"/>
      <c r="T291" s="169"/>
      <c r="U291" s="172"/>
      <c r="V291" s="169"/>
      <c r="W291" s="173"/>
      <c r="X291" s="172"/>
      <c r="Y291" s="169"/>
    </row>
    <row r="292" spans="2:25" s="210" customFormat="1" ht="12.75" customHeight="1">
      <c r="B292" s="169"/>
      <c r="C292" s="169"/>
      <c r="D292" s="169"/>
      <c r="E292" s="169"/>
      <c r="F292" s="169"/>
      <c r="G292" s="170"/>
      <c r="H292" s="169"/>
      <c r="I292" s="171"/>
      <c r="J292" s="171"/>
      <c r="K292" s="171"/>
      <c r="L292" s="678"/>
      <c r="M292" s="170"/>
      <c r="N292" s="172"/>
      <c r="O292" s="169"/>
      <c r="P292" s="171"/>
      <c r="Q292" s="169"/>
      <c r="R292" s="173"/>
      <c r="S292" s="172"/>
      <c r="T292" s="169"/>
      <c r="U292" s="172"/>
      <c r="V292" s="169"/>
      <c r="W292" s="173"/>
      <c r="X292" s="172"/>
      <c r="Y292" s="169"/>
    </row>
    <row r="293" spans="2:25" s="210" customFormat="1" ht="12.75" customHeight="1">
      <c r="B293" s="169"/>
      <c r="C293" s="169"/>
      <c r="D293" s="169"/>
      <c r="E293" s="169"/>
      <c r="F293" s="169"/>
      <c r="G293" s="170"/>
      <c r="H293" s="169"/>
      <c r="I293" s="171"/>
      <c r="J293" s="171"/>
      <c r="K293" s="171"/>
      <c r="L293" s="678"/>
      <c r="M293" s="170"/>
      <c r="N293" s="172"/>
      <c r="O293" s="169"/>
      <c r="P293" s="171"/>
      <c r="Q293" s="169"/>
      <c r="R293" s="173"/>
      <c r="S293" s="172"/>
      <c r="T293" s="169"/>
      <c r="U293" s="172"/>
      <c r="V293" s="169"/>
      <c r="W293" s="173"/>
      <c r="X293" s="172"/>
      <c r="Y293" s="169"/>
    </row>
    <row r="294" spans="2:25" s="210" customFormat="1" ht="12.75" customHeight="1">
      <c r="B294" s="169"/>
      <c r="C294" s="169"/>
      <c r="D294" s="169"/>
      <c r="E294" s="169"/>
      <c r="F294" s="169"/>
      <c r="G294" s="170"/>
      <c r="H294" s="169"/>
      <c r="I294" s="171"/>
      <c r="J294" s="171"/>
      <c r="K294" s="171"/>
      <c r="L294" s="678"/>
      <c r="M294" s="170"/>
      <c r="N294" s="172"/>
      <c r="O294" s="169"/>
      <c r="P294" s="171"/>
      <c r="Q294" s="169"/>
      <c r="R294" s="173"/>
      <c r="S294" s="172"/>
      <c r="T294" s="169"/>
      <c r="U294" s="172"/>
      <c r="V294" s="169"/>
      <c r="W294" s="173"/>
      <c r="X294" s="172"/>
      <c r="Y294" s="169"/>
    </row>
    <row r="295" spans="2:25" s="210" customFormat="1" ht="12.75" customHeight="1">
      <c r="B295" s="169"/>
      <c r="C295" s="169"/>
      <c r="D295" s="169"/>
      <c r="E295" s="169"/>
      <c r="F295" s="169"/>
      <c r="G295" s="170"/>
      <c r="H295" s="169"/>
      <c r="I295" s="171"/>
      <c r="J295" s="171"/>
      <c r="K295" s="171"/>
      <c r="L295" s="678"/>
      <c r="M295" s="170"/>
      <c r="N295" s="172"/>
      <c r="O295" s="169"/>
      <c r="P295" s="171"/>
      <c r="Q295" s="169"/>
      <c r="R295" s="173"/>
      <c r="S295" s="172"/>
      <c r="T295" s="169"/>
      <c r="U295" s="172"/>
      <c r="V295" s="169"/>
      <c r="W295" s="173"/>
      <c r="X295" s="172"/>
      <c r="Y295" s="169"/>
    </row>
    <row r="296" spans="2:25" s="210" customFormat="1" ht="12.75" customHeight="1">
      <c r="B296" s="169"/>
      <c r="C296" s="169"/>
      <c r="D296" s="169"/>
      <c r="E296" s="169"/>
      <c r="F296" s="169"/>
      <c r="G296" s="170"/>
      <c r="H296" s="169"/>
      <c r="I296" s="171"/>
      <c r="J296" s="171"/>
      <c r="K296" s="171"/>
      <c r="L296" s="678"/>
      <c r="M296" s="170"/>
      <c r="N296" s="172"/>
      <c r="O296" s="169"/>
      <c r="P296" s="171"/>
      <c r="Q296" s="169"/>
      <c r="R296" s="173"/>
      <c r="S296" s="172"/>
      <c r="T296" s="169"/>
      <c r="U296" s="172"/>
      <c r="V296" s="169"/>
      <c r="W296" s="173"/>
      <c r="X296" s="172"/>
      <c r="Y296" s="169"/>
    </row>
    <row r="297" spans="2:25" s="210" customFormat="1" ht="12.75" customHeight="1">
      <c r="B297" s="169"/>
      <c r="C297" s="169"/>
      <c r="D297" s="169"/>
      <c r="E297" s="169"/>
      <c r="F297" s="169"/>
      <c r="G297" s="170"/>
      <c r="H297" s="169"/>
      <c r="I297" s="171"/>
      <c r="J297" s="171"/>
      <c r="K297" s="171"/>
      <c r="L297" s="678"/>
      <c r="M297" s="170"/>
      <c r="N297" s="172"/>
      <c r="O297" s="169"/>
      <c r="P297" s="171"/>
      <c r="Q297" s="169"/>
      <c r="R297" s="173"/>
      <c r="S297" s="172"/>
      <c r="T297" s="169"/>
      <c r="U297" s="172"/>
      <c r="V297" s="169"/>
      <c r="W297" s="173"/>
      <c r="X297" s="172"/>
      <c r="Y297" s="169"/>
    </row>
    <row r="298" spans="2:25" s="210" customFormat="1" ht="12.75" customHeight="1">
      <c r="B298" s="169"/>
      <c r="C298" s="169"/>
      <c r="D298" s="169"/>
      <c r="E298" s="169"/>
      <c r="F298" s="169"/>
      <c r="G298" s="170"/>
      <c r="H298" s="169"/>
      <c r="I298" s="171"/>
      <c r="J298" s="171"/>
      <c r="K298" s="171"/>
      <c r="L298" s="678"/>
      <c r="M298" s="170"/>
      <c r="N298" s="172"/>
      <c r="O298" s="169"/>
      <c r="P298" s="171"/>
      <c r="Q298" s="169"/>
      <c r="R298" s="173"/>
      <c r="S298" s="172"/>
      <c r="T298" s="169"/>
      <c r="U298" s="172"/>
      <c r="V298" s="169"/>
      <c r="W298" s="173"/>
      <c r="X298" s="172"/>
      <c r="Y298" s="169"/>
    </row>
    <row r="299" spans="2:25" s="210" customFormat="1" ht="12.75" customHeight="1">
      <c r="B299" s="169"/>
      <c r="C299" s="169"/>
      <c r="D299" s="169"/>
      <c r="E299" s="169"/>
      <c r="F299" s="169"/>
      <c r="G299" s="170"/>
      <c r="H299" s="169"/>
      <c r="I299" s="171"/>
      <c r="J299" s="171"/>
      <c r="K299" s="171"/>
      <c r="L299" s="678"/>
      <c r="M299" s="170"/>
      <c r="N299" s="172"/>
      <c r="O299" s="169"/>
      <c r="P299" s="171"/>
      <c r="Q299" s="169"/>
      <c r="R299" s="173"/>
      <c r="S299" s="172"/>
      <c r="T299" s="169"/>
      <c r="U299" s="172"/>
      <c r="V299" s="169"/>
      <c r="W299" s="173"/>
      <c r="X299" s="172"/>
      <c r="Y299" s="169"/>
    </row>
    <row r="300" spans="2:25" s="210" customFormat="1" ht="12.75" customHeight="1">
      <c r="B300" s="169"/>
      <c r="C300" s="169"/>
      <c r="D300" s="169"/>
      <c r="E300" s="169"/>
      <c r="F300" s="169"/>
      <c r="G300" s="170"/>
      <c r="H300" s="169"/>
      <c r="I300" s="171"/>
      <c r="J300" s="171"/>
      <c r="K300" s="171"/>
      <c r="L300" s="678"/>
      <c r="M300" s="170"/>
      <c r="N300" s="172"/>
      <c r="O300" s="169"/>
      <c r="P300" s="171"/>
      <c r="Q300" s="169"/>
      <c r="R300" s="173"/>
      <c r="S300" s="172"/>
      <c r="T300" s="169"/>
      <c r="U300" s="172"/>
      <c r="V300" s="169"/>
      <c r="W300" s="173"/>
      <c r="X300" s="172"/>
      <c r="Y300" s="169"/>
    </row>
    <row r="301" spans="2:25" s="210" customFormat="1" ht="12.75" customHeight="1">
      <c r="B301" s="169"/>
      <c r="C301" s="169"/>
      <c r="D301" s="169"/>
      <c r="E301" s="169"/>
      <c r="F301" s="169"/>
      <c r="G301" s="170"/>
      <c r="H301" s="169"/>
      <c r="I301" s="171"/>
      <c r="J301" s="171"/>
      <c r="K301" s="171"/>
      <c r="L301" s="678"/>
      <c r="M301" s="170"/>
      <c r="N301" s="172"/>
      <c r="O301" s="169"/>
      <c r="P301" s="171"/>
      <c r="Q301" s="169"/>
      <c r="R301" s="173"/>
      <c r="S301" s="172"/>
      <c r="T301" s="169"/>
      <c r="U301" s="172"/>
      <c r="V301" s="169"/>
      <c r="W301" s="173"/>
      <c r="X301" s="172"/>
      <c r="Y301" s="169"/>
    </row>
    <row r="302" spans="2:25" s="210" customFormat="1" ht="12.75" customHeight="1">
      <c r="B302" s="169"/>
      <c r="C302" s="169"/>
      <c r="D302" s="169"/>
      <c r="E302" s="169"/>
      <c r="F302" s="169"/>
      <c r="G302" s="170"/>
      <c r="H302" s="169"/>
      <c r="I302" s="171"/>
      <c r="J302" s="171"/>
      <c r="K302" s="171"/>
      <c r="L302" s="678"/>
      <c r="M302" s="170"/>
      <c r="N302" s="172"/>
      <c r="O302" s="169"/>
      <c r="P302" s="171"/>
      <c r="Q302" s="169"/>
      <c r="R302" s="173"/>
      <c r="S302" s="172"/>
      <c r="T302" s="169"/>
      <c r="U302" s="172"/>
      <c r="V302" s="169"/>
      <c r="W302" s="173"/>
      <c r="X302" s="172"/>
      <c r="Y302" s="169"/>
    </row>
    <row r="303" spans="2:25" s="210" customFormat="1" ht="12.75" customHeight="1">
      <c r="B303" s="169"/>
      <c r="C303" s="169"/>
      <c r="D303" s="169"/>
      <c r="E303" s="169"/>
      <c r="F303" s="169"/>
      <c r="G303" s="170"/>
      <c r="H303" s="169"/>
      <c r="I303" s="171"/>
      <c r="J303" s="171"/>
      <c r="K303" s="171"/>
      <c r="L303" s="678"/>
      <c r="M303" s="170"/>
      <c r="N303" s="172"/>
      <c r="O303" s="169"/>
      <c r="P303" s="171"/>
      <c r="Q303" s="169"/>
      <c r="R303" s="173"/>
      <c r="S303" s="172"/>
      <c r="T303" s="169"/>
      <c r="U303" s="172"/>
      <c r="V303" s="169"/>
      <c r="W303" s="173"/>
      <c r="X303" s="172"/>
      <c r="Y303" s="169"/>
    </row>
    <row r="304" spans="2:25" s="210" customFormat="1" ht="12.75" customHeight="1">
      <c r="B304" s="169"/>
      <c r="C304" s="169"/>
      <c r="D304" s="169"/>
      <c r="E304" s="169"/>
      <c r="F304" s="169"/>
      <c r="G304" s="170"/>
      <c r="H304" s="169"/>
      <c r="I304" s="171"/>
      <c r="J304" s="171"/>
      <c r="K304" s="171"/>
      <c r="L304" s="678"/>
      <c r="M304" s="170"/>
      <c r="N304" s="172"/>
      <c r="O304" s="169"/>
      <c r="P304" s="171"/>
      <c r="Q304" s="169"/>
      <c r="R304" s="173"/>
      <c r="S304" s="172"/>
      <c r="T304" s="169"/>
      <c r="U304" s="172"/>
      <c r="V304" s="169"/>
      <c r="W304" s="173"/>
      <c r="X304" s="172"/>
      <c r="Y304" s="169"/>
    </row>
    <row r="305" spans="2:25" s="210" customFormat="1" ht="12.75" customHeight="1">
      <c r="B305" s="169"/>
      <c r="C305" s="169"/>
      <c r="D305" s="169"/>
      <c r="E305" s="169"/>
      <c r="F305" s="169"/>
      <c r="G305" s="170"/>
      <c r="H305" s="169"/>
      <c r="I305" s="171"/>
      <c r="J305" s="171"/>
      <c r="K305" s="171"/>
      <c r="L305" s="678"/>
      <c r="M305" s="170"/>
      <c r="N305" s="172"/>
      <c r="O305" s="169"/>
      <c r="P305" s="171"/>
      <c r="Q305" s="169"/>
      <c r="R305" s="173"/>
      <c r="S305" s="172"/>
      <c r="T305" s="169"/>
      <c r="U305" s="172"/>
      <c r="V305" s="169"/>
      <c r="W305" s="173"/>
      <c r="X305" s="172"/>
      <c r="Y305" s="169"/>
    </row>
    <row r="306" spans="2:25" s="210" customFormat="1" ht="12.75" customHeight="1">
      <c r="B306" s="169"/>
      <c r="C306" s="169"/>
      <c r="D306" s="169"/>
      <c r="E306" s="169"/>
      <c r="F306" s="169"/>
      <c r="G306" s="170"/>
      <c r="H306" s="169"/>
      <c r="I306" s="171"/>
      <c r="J306" s="171"/>
      <c r="K306" s="171"/>
      <c r="L306" s="678"/>
      <c r="M306" s="170"/>
      <c r="N306" s="172"/>
      <c r="O306" s="169"/>
      <c r="P306" s="171"/>
      <c r="Q306" s="169"/>
      <c r="R306" s="173"/>
      <c r="S306" s="172"/>
      <c r="T306" s="169"/>
      <c r="U306" s="172"/>
      <c r="V306" s="169"/>
      <c r="W306" s="173"/>
      <c r="X306" s="172"/>
      <c r="Y306" s="169"/>
    </row>
    <row r="307" spans="2:25" s="210" customFormat="1" ht="12.75" customHeight="1">
      <c r="B307" s="169"/>
      <c r="C307" s="169"/>
      <c r="D307" s="169"/>
      <c r="E307" s="169"/>
      <c r="F307" s="169"/>
      <c r="G307" s="170"/>
      <c r="H307" s="169"/>
      <c r="I307" s="171"/>
      <c r="J307" s="171"/>
      <c r="K307" s="171"/>
      <c r="L307" s="678"/>
      <c r="M307" s="170"/>
      <c r="N307" s="172"/>
      <c r="O307" s="169"/>
      <c r="P307" s="171"/>
      <c r="Q307" s="169"/>
      <c r="R307" s="173"/>
      <c r="S307" s="172"/>
      <c r="T307" s="169"/>
      <c r="U307" s="172"/>
      <c r="V307" s="169"/>
      <c r="W307" s="173"/>
      <c r="X307" s="172"/>
      <c r="Y307" s="169"/>
    </row>
    <row r="308" spans="2:25" s="210" customFormat="1" ht="12.75" customHeight="1">
      <c r="B308" s="169"/>
      <c r="C308" s="169"/>
      <c r="D308" s="169"/>
      <c r="E308" s="169"/>
      <c r="F308" s="169"/>
      <c r="G308" s="170"/>
      <c r="H308" s="169"/>
      <c r="I308" s="171"/>
      <c r="J308" s="171"/>
      <c r="K308" s="171"/>
      <c r="L308" s="678"/>
      <c r="M308" s="170"/>
      <c r="N308" s="172"/>
      <c r="O308" s="169"/>
      <c r="P308" s="171"/>
      <c r="Q308" s="169"/>
      <c r="R308" s="173"/>
      <c r="S308" s="172"/>
      <c r="T308" s="169"/>
      <c r="U308" s="172"/>
      <c r="V308" s="169"/>
      <c r="W308" s="173"/>
      <c r="X308" s="172"/>
      <c r="Y308" s="169"/>
    </row>
    <row r="309" spans="2:25" s="210" customFormat="1" ht="12.75" customHeight="1">
      <c r="B309" s="169"/>
      <c r="C309" s="169"/>
      <c r="D309" s="169"/>
      <c r="E309" s="169"/>
      <c r="F309" s="169"/>
      <c r="G309" s="170"/>
      <c r="H309" s="169"/>
      <c r="I309" s="171"/>
      <c r="J309" s="171"/>
      <c r="K309" s="171"/>
      <c r="L309" s="678"/>
      <c r="M309" s="170"/>
      <c r="N309" s="172"/>
      <c r="O309" s="169"/>
      <c r="P309" s="171"/>
      <c r="Q309" s="169"/>
      <c r="R309" s="173"/>
      <c r="S309" s="172"/>
      <c r="T309" s="169"/>
      <c r="U309" s="172"/>
      <c r="V309" s="169"/>
      <c r="W309" s="173"/>
      <c r="X309" s="172"/>
      <c r="Y309" s="169"/>
    </row>
    <row r="310" spans="2:25" s="210" customFormat="1" ht="12.75" customHeight="1">
      <c r="B310" s="169"/>
      <c r="C310" s="169"/>
      <c r="D310" s="169"/>
      <c r="E310" s="169"/>
      <c r="F310" s="169"/>
      <c r="G310" s="170"/>
      <c r="H310" s="169"/>
      <c r="I310" s="171"/>
      <c r="J310" s="171"/>
      <c r="K310" s="171"/>
      <c r="L310" s="678"/>
      <c r="M310" s="170"/>
      <c r="N310" s="172"/>
      <c r="O310" s="169"/>
      <c r="P310" s="171"/>
      <c r="Q310" s="169"/>
      <c r="R310" s="173"/>
      <c r="S310" s="172"/>
      <c r="T310" s="169"/>
      <c r="U310" s="172"/>
      <c r="V310" s="169"/>
      <c r="W310" s="173"/>
      <c r="X310" s="172"/>
      <c r="Y310" s="169"/>
    </row>
    <row r="311" spans="2:25" s="210" customFormat="1" ht="12.75" customHeight="1">
      <c r="B311" s="169"/>
      <c r="C311" s="169"/>
      <c r="D311" s="169"/>
      <c r="E311" s="169"/>
      <c r="F311" s="169"/>
      <c r="G311" s="170"/>
      <c r="H311" s="169"/>
      <c r="I311" s="171"/>
      <c r="J311" s="171"/>
      <c r="K311" s="171"/>
      <c r="L311" s="678"/>
      <c r="M311" s="170"/>
      <c r="N311" s="172"/>
      <c r="O311" s="169"/>
      <c r="P311" s="171"/>
      <c r="Q311" s="169"/>
      <c r="R311" s="173"/>
      <c r="S311" s="172"/>
      <c r="T311" s="169"/>
      <c r="U311" s="172"/>
      <c r="V311" s="169"/>
      <c r="W311" s="173"/>
      <c r="X311" s="172"/>
      <c r="Y311" s="169"/>
    </row>
    <row r="312" spans="2:25" s="210" customFormat="1" ht="12.75" customHeight="1">
      <c r="B312" s="169"/>
      <c r="C312" s="169"/>
      <c r="D312" s="169"/>
      <c r="E312" s="169"/>
      <c r="F312" s="169"/>
      <c r="G312" s="170"/>
      <c r="H312" s="169"/>
      <c r="I312" s="171"/>
      <c r="J312" s="171"/>
      <c r="K312" s="171"/>
      <c r="L312" s="678"/>
      <c r="M312" s="170"/>
      <c r="N312" s="172"/>
      <c r="O312" s="169"/>
      <c r="P312" s="171"/>
      <c r="Q312" s="169"/>
      <c r="R312" s="173"/>
      <c r="S312" s="172"/>
      <c r="T312" s="169"/>
      <c r="U312" s="172"/>
      <c r="V312" s="169"/>
      <c r="W312" s="173"/>
      <c r="X312" s="172"/>
      <c r="Y312" s="169"/>
    </row>
    <row r="313" spans="2:25" s="210" customFormat="1" ht="12.75" customHeight="1">
      <c r="B313" s="169"/>
      <c r="C313" s="169"/>
      <c r="D313" s="169"/>
      <c r="E313" s="169"/>
      <c r="F313" s="169"/>
      <c r="G313" s="170"/>
      <c r="H313" s="169"/>
      <c r="I313" s="171"/>
      <c r="J313" s="171"/>
      <c r="K313" s="171"/>
      <c r="L313" s="678"/>
      <c r="M313" s="170"/>
      <c r="N313" s="172"/>
      <c r="O313" s="169"/>
      <c r="P313" s="171"/>
      <c r="Q313" s="169"/>
      <c r="R313" s="173"/>
      <c r="S313" s="172"/>
      <c r="T313" s="169"/>
      <c r="U313" s="172"/>
      <c r="V313" s="169"/>
      <c r="W313" s="173"/>
      <c r="X313" s="172"/>
      <c r="Y313" s="169"/>
    </row>
    <row r="314" spans="2:25" s="210" customFormat="1" ht="12.75" customHeight="1">
      <c r="B314" s="169"/>
      <c r="C314" s="169"/>
      <c r="D314" s="169"/>
      <c r="E314" s="169"/>
      <c r="F314" s="169"/>
      <c r="G314" s="170"/>
      <c r="H314" s="169"/>
      <c r="I314" s="171"/>
      <c r="J314" s="171"/>
      <c r="K314" s="171"/>
      <c r="L314" s="678"/>
      <c r="M314" s="170"/>
      <c r="N314" s="172"/>
      <c r="O314" s="169"/>
      <c r="P314" s="171"/>
      <c r="Q314" s="169"/>
      <c r="R314" s="173"/>
      <c r="S314" s="172"/>
      <c r="T314" s="169"/>
      <c r="U314" s="172"/>
      <c r="V314" s="169"/>
      <c r="W314" s="173"/>
      <c r="X314" s="172"/>
      <c r="Y314" s="169"/>
    </row>
    <row r="315" spans="2:25" s="210" customFormat="1" ht="12.75" customHeight="1">
      <c r="B315" s="169"/>
      <c r="C315" s="169"/>
      <c r="D315" s="169"/>
      <c r="E315" s="169"/>
      <c r="F315" s="169"/>
      <c r="G315" s="170"/>
      <c r="H315" s="169"/>
      <c r="I315" s="171"/>
      <c r="J315" s="171"/>
      <c r="K315" s="171"/>
      <c r="L315" s="678"/>
      <c r="M315" s="170"/>
      <c r="N315" s="172"/>
      <c r="O315" s="169"/>
      <c r="P315" s="171"/>
      <c r="Q315" s="169"/>
      <c r="R315" s="173"/>
      <c r="S315" s="172"/>
      <c r="T315" s="169"/>
      <c r="U315" s="172"/>
      <c r="V315" s="169"/>
      <c r="W315" s="173"/>
      <c r="X315" s="172"/>
      <c r="Y315" s="169"/>
    </row>
    <row r="316" spans="2:25" s="210" customFormat="1" ht="12.75" customHeight="1">
      <c r="B316" s="169"/>
      <c r="C316" s="169"/>
      <c r="D316" s="169"/>
      <c r="E316" s="169"/>
      <c r="F316" s="169"/>
      <c r="G316" s="170"/>
      <c r="H316" s="169"/>
      <c r="I316" s="171"/>
      <c r="J316" s="171"/>
      <c r="K316" s="171"/>
      <c r="L316" s="678"/>
      <c r="M316" s="170"/>
      <c r="N316" s="172"/>
      <c r="O316" s="169"/>
      <c r="P316" s="171"/>
      <c r="Q316" s="169"/>
      <c r="R316" s="173"/>
      <c r="S316" s="172"/>
      <c r="T316" s="169"/>
      <c r="U316" s="172"/>
      <c r="V316" s="169"/>
      <c r="W316" s="173"/>
      <c r="X316" s="172"/>
      <c r="Y316" s="169"/>
    </row>
    <row r="317" spans="2:25" s="210" customFormat="1" ht="12.75" customHeight="1">
      <c r="B317" s="169"/>
      <c r="C317" s="169"/>
      <c r="D317" s="169"/>
      <c r="E317" s="169"/>
      <c r="F317" s="169"/>
      <c r="G317" s="170"/>
      <c r="H317" s="169"/>
      <c r="I317" s="171"/>
      <c r="J317" s="171"/>
      <c r="K317" s="171"/>
      <c r="L317" s="678"/>
      <c r="M317" s="170"/>
      <c r="N317" s="172"/>
      <c r="O317" s="169"/>
      <c r="P317" s="171"/>
      <c r="Q317" s="169"/>
      <c r="R317" s="173"/>
      <c r="S317" s="172"/>
      <c r="T317" s="169"/>
      <c r="U317" s="172"/>
      <c r="V317" s="169"/>
      <c r="W317" s="173"/>
      <c r="X317" s="172"/>
      <c r="Y317" s="169"/>
    </row>
    <row r="318" spans="2:25" s="210" customFormat="1" ht="12.75" customHeight="1">
      <c r="B318" s="169"/>
      <c r="C318" s="169"/>
      <c r="D318" s="169"/>
      <c r="E318" s="169"/>
      <c r="F318" s="169"/>
      <c r="G318" s="170"/>
      <c r="H318" s="169"/>
      <c r="I318" s="171"/>
      <c r="J318" s="171"/>
      <c r="K318" s="171"/>
      <c r="L318" s="678"/>
      <c r="M318" s="170"/>
      <c r="N318" s="172"/>
      <c r="O318" s="169"/>
      <c r="P318" s="171"/>
      <c r="Q318" s="169"/>
      <c r="R318" s="173"/>
      <c r="S318" s="172"/>
      <c r="T318" s="169"/>
      <c r="U318" s="172"/>
      <c r="V318" s="169"/>
      <c r="W318" s="173"/>
      <c r="X318" s="172"/>
      <c r="Y318" s="169"/>
    </row>
    <row r="319" spans="2:25" s="210" customFormat="1" ht="12.75" customHeight="1">
      <c r="B319" s="169"/>
      <c r="C319" s="169"/>
      <c r="D319" s="169"/>
      <c r="E319" s="169"/>
      <c r="F319" s="169"/>
      <c r="G319" s="170"/>
      <c r="H319" s="169"/>
      <c r="I319" s="171"/>
      <c r="J319" s="171"/>
      <c r="K319" s="171"/>
      <c r="L319" s="678"/>
      <c r="M319" s="170"/>
      <c r="N319" s="172"/>
      <c r="O319" s="169"/>
      <c r="P319" s="171"/>
      <c r="Q319" s="169"/>
      <c r="R319" s="173"/>
      <c r="S319" s="172"/>
      <c r="T319" s="169"/>
      <c r="U319" s="172"/>
      <c r="V319" s="169"/>
      <c r="W319" s="173"/>
      <c r="X319" s="172"/>
      <c r="Y319" s="169"/>
    </row>
    <row r="320" spans="2:25" s="210" customFormat="1" ht="12.75" customHeight="1">
      <c r="B320" s="169"/>
      <c r="C320" s="169"/>
      <c r="D320" s="169"/>
      <c r="E320" s="169"/>
      <c r="F320" s="169"/>
      <c r="G320" s="170"/>
      <c r="H320" s="169"/>
      <c r="I320" s="171"/>
      <c r="J320" s="171"/>
      <c r="K320" s="171"/>
      <c r="L320" s="678"/>
      <c r="M320" s="170"/>
      <c r="N320" s="172"/>
      <c r="O320" s="169"/>
      <c r="P320" s="171"/>
      <c r="Q320" s="169"/>
      <c r="R320" s="173"/>
      <c r="S320" s="172"/>
      <c r="T320" s="169"/>
      <c r="U320" s="172"/>
      <c r="V320" s="169"/>
      <c r="W320" s="173"/>
      <c r="X320" s="172"/>
      <c r="Y320" s="169"/>
    </row>
    <row r="321" spans="2:25" s="210" customFormat="1" ht="12.75" customHeight="1">
      <c r="B321" s="169"/>
      <c r="C321" s="169"/>
      <c r="D321" s="169"/>
      <c r="E321" s="169"/>
      <c r="F321" s="169"/>
      <c r="G321" s="170"/>
      <c r="H321" s="169"/>
      <c r="I321" s="171"/>
      <c r="J321" s="171"/>
      <c r="K321" s="171"/>
      <c r="L321" s="678"/>
      <c r="M321" s="170"/>
      <c r="N321" s="172"/>
      <c r="O321" s="169"/>
      <c r="P321" s="171"/>
      <c r="Q321" s="169"/>
      <c r="R321" s="173"/>
      <c r="S321" s="172"/>
      <c r="T321" s="169"/>
      <c r="U321" s="172"/>
      <c r="V321" s="169"/>
      <c r="W321" s="173"/>
      <c r="X321" s="172"/>
      <c r="Y321" s="169"/>
    </row>
    <row r="322" spans="2:25" s="210" customFormat="1" ht="12.75" customHeight="1">
      <c r="B322" s="169"/>
      <c r="C322" s="169"/>
      <c r="D322" s="169"/>
      <c r="E322" s="169"/>
      <c r="F322" s="169"/>
      <c r="G322" s="170"/>
      <c r="H322" s="169"/>
      <c r="I322" s="171"/>
      <c r="J322" s="171"/>
      <c r="K322" s="171"/>
      <c r="L322" s="678"/>
      <c r="M322" s="170"/>
      <c r="N322" s="172"/>
      <c r="O322" s="169"/>
      <c r="P322" s="171"/>
      <c r="Q322" s="169"/>
      <c r="R322" s="173"/>
      <c r="S322" s="172"/>
      <c r="T322" s="169"/>
      <c r="U322" s="172"/>
      <c r="V322" s="169"/>
      <c r="W322" s="173"/>
      <c r="X322" s="172"/>
      <c r="Y322" s="169"/>
    </row>
    <row r="323" spans="2:25" s="210" customFormat="1" ht="12.75" customHeight="1">
      <c r="B323" s="169"/>
      <c r="C323" s="169"/>
      <c r="D323" s="169"/>
      <c r="E323" s="169"/>
      <c r="F323" s="169"/>
      <c r="G323" s="170"/>
      <c r="H323" s="169"/>
      <c r="I323" s="171"/>
      <c r="J323" s="171"/>
      <c r="K323" s="171"/>
      <c r="L323" s="678"/>
      <c r="M323" s="170"/>
      <c r="N323" s="172"/>
      <c r="O323" s="169"/>
      <c r="P323" s="171"/>
      <c r="Q323" s="169"/>
      <c r="R323" s="173"/>
      <c r="S323" s="172"/>
      <c r="T323" s="169"/>
      <c r="U323" s="172"/>
      <c r="V323" s="169"/>
      <c r="W323" s="173"/>
      <c r="X323" s="172"/>
      <c r="Y323" s="169"/>
    </row>
    <row r="324" spans="2:25" s="210" customFormat="1" ht="12.75" customHeight="1">
      <c r="B324" s="169"/>
      <c r="C324" s="169"/>
      <c r="D324" s="169"/>
      <c r="E324" s="169"/>
      <c r="F324" s="169"/>
      <c r="G324" s="170"/>
      <c r="H324" s="169"/>
      <c r="I324" s="171"/>
      <c r="J324" s="171"/>
      <c r="K324" s="171"/>
      <c r="L324" s="678"/>
      <c r="M324" s="170"/>
      <c r="N324" s="172"/>
      <c r="O324" s="169"/>
      <c r="P324" s="171"/>
      <c r="Q324" s="169"/>
      <c r="R324" s="173"/>
      <c r="S324" s="172"/>
      <c r="T324" s="169"/>
      <c r="U324" s="172"/>
      <c r="V324" s="169"/>
      <c r="W324" s="173"/>
      <c r="X324" s="172"/>
      <c r="Y324" s="169"/>
    </row>
    <row r="325" spans="2:25" s="210" customFormat="1" ht="12.75" customHeight="1">
      <c r="B325" s="169"/>
      <c r="C325" s="169"/>
      <c r="D325" s="169"/>
      <c r="E325" s="169"/>
      <c r="F325" s="169"/>
      <c r="G325" s="170"/>
      <c r="H325" s="169"/>
      <c r="I325" s="171"/>
      <c r="J325" s="171"/>
      <c r="K325" s="171"/>
      <c r="L325" s="678"/>
      <c r="M325" s="170"/>
      <c r="N325" s="172"/>
      <c r="O325" s="169"/>
      <c r="P325" s="171"/>
      <c r="Q325" s="169"/>
      <c r="R325" s="173"/>
      <c r="S325" s="172"/>
      <c r="T325" s="169"/>
      <c r="U325" s="172"/>
      <c r="V325" s="169"/>
      <c r="W325" s="173"/>
      <c r="X325" s="172"/>
      <c r="Y325" s="169"/>
    </row>
    <row r="326" spans="2:25" s="210" customFormat="1" ht="12.75" customHeight="1">
      <c r="B326" s="169"/>
      <c r="C326" s="169"/>
      <c r="D326" s="169"/>
      <c r="E326" s="169"/>
      <c r="F326" s="169"/>
      <c r="G326" s="170"/>
      <c r="H326" s="169"/>
      <c r="I326" s="171"/>
      <c r="J326" s="171"/>
      <c r="K326" s="171"/>
      <c r="L326" s="678"/>
      <c r="M326" s="170"/>
      <c r="N326" s="172"/>
      <c r="O326" s="169"/>
      <c r="P326" s="171"/>
      <c r="Q326" s="169"/>
      <c r="R326" s="173"/>
      <c r="S326" s="172"/>
      <c r="T326" s="169"/>
      <c r="U326" s="172"/>
      <c r="V326" s="169"/>
      <c r="W326" s="173"/>
      <c r="X326" s="172"/>
      <c r="Y326" s="169"/>
    </row>
    <row r="327" spans="2:25" s="210" customFormat="1" ht="12.75" customHeight="1">
      <c r="B327" s="169"/>
      <c r="C327" s="169"/>
      <c r="D327" s="169"/>
      <c r="E327" s="169"/>
      <c r="F327" s="169"/>
      <c r="G327" s="170"/>
      <c r="H327" s="169"/>
      <c r="I327" s="171"/>
      <c r="J327" s="171"/>
      <c r="K327" s="171"/>
      <c r="L327" s="678"/>
      <c r="M327" s="170"/>
      <c r="N327" s="172"/>
      <c r="O327" s="169"/>
      <c r="P327" s="171"/>
      <c r="Q327" s="169"/>
      <c r="R327" s="173"/>
      <c r="S327" s="172"/>
      <c r="T327" s="169"/>
      <c r="U327" s="172"/>
      <c r="V327" s="169"/>
      <c r="W327" s="173"/>
      <c r="X327" s="172"/>
      <c r="Y327" s="169"/>
    </row>
    <row r="328" spans="2:25" s="210" customFormat="1" ht="12.75" customHeight="1">
      <c r="B328" s="169"/>
      <c r="C328" s="169"/>
      <c r="D328" s="169"/>
      <c r="E328" s="169"/>
      <c r="F328" s="169"/>
      <c r="G328" s="170"/>
      <c r="H328" s="169"/>
      <c r="I328" s="171"/>
      <c r="J328" s="171"/>
      <c r="K328" s="171"/>
      <c r="L328" s="678"/>
      <c r="M328" s="170"/>
      <c r="N328" s="172"/>
      <c r="O328" s="169"/>
      <c r="P328" s="171"/>
      <c r="Q328" s="169"/>
      <c r="R328" s="173"/>
      <c r="S328" s="172"/>
      <c r="T328" s="169"/>
      <c r="U328" s="172"/>
      <c r="V328" s="169"/>
      <c r="W328" s="173"/>
      <c r="X328" s="172"/>
      <c r="Y328" s="169"/>
    </row>
    <row r="329" spans="2:25" s="210" customFormat="1" ht="12.75" customHeight="1">
      <c r="B329" s="169"/>
      <c r="C329" s="169"/>
      <c r="D329" s="169"/>
      <c r="E329" s="169"/>
      <c r="F329" s="169"/>
      <c r="G329" s="170"/>
      <c r="H329" s="169"/>
      <c r="I329" s="171"/>
      <c r="J329" s="171"/>
      <c r="K329" s="171"/>
      <c r="L329" s="678"/>
      <c r="M329" s="170"/>
      <c r="N329" s="172"/>
      <c r="O329" s="169"/>
      <c r="P329" s="171"/>
      <c r="Q329" s="169"/>
      <c r="R329" s="173"/>
      <c r="S329" s="172"/>
      <c r="T329" s="169"/>
      <c r="U329" s="172"/>
      <c r="V329" s="169"/>
      <c r="W329" s="173"/>
      <c r="X329" s="172"/>
      <c r="Y329" s="169"/>
    </row>
    <row r="330" spans="2:25" s="210" customFormat="1" ht="12.75" customHeight="1">
      <c r="B330" s="169"/>
      <c r="C330" s="169"/>
      <c r="D330" s="169"/>
      <c r="E330" s="169"/>
      <c r="F330" s="169"/>
      <c r="G330" s="170"/>
      <c r="H330" s="169"/>
      <c r="I330" s="171"/>
      <c r="J330" s="171"/>
      <c r="K330" s="171"/>
      <c r="L330" s="678"/>
      <c r="M330" s="170"/>
      <c r="N330" s="172"/>
      <c r="O330" s="169"/>
      <c r="P330" s="171"/>
      <c r="Q330" s="169"/>
      <c r="R330" s="173"/>
      <c r="S330" s="172"/>
      <c r="T330" s="169"/>
      <c r="U330" s="172"/>
      <c r="V330" s="169"/>
      <c r="W330" s="173"/>
      <c r="X330" s="172"/>
      <c r="Y330" s="169"/>
    </row>
    <row r="331" spans="2:25" s="210" customFormat="1" ht="12.75" customHeight="1">
      <c r="B331" s="169"/>
      <c r="C331" s="169"/>
      <c r="D331" s="169"/>
      <c r="E331" s="169"/>
      <c r="F331" s="169"/>
      <c r="G331" s="170"/>
      <c r="H331" s="169"/>
      <c r="I331" s="171"/>
      <c r="J331" s="171"/>
      <c r="K331" s="171"/>
      <c r="L331" s="678"/>
      <c r="M331" s="170"/>
      <c r="N331" s="172"/>
      <c r="O331" s="169"/>
      <c r="P331" s="171"/>
      <c r="Q331" s="169"/>
      <c r="R331" s="173"/>
      <c r="S331" s="172"/>
      <c r="T331" s="169"/>
      <c r="U331" s="172"/>
      <c r="V331" s="169"/>
      <c r="W331" s="173"/>
      <c r="X331" s="172"/>
      <c r="Y331" s="169"/>
    </row>
    <row r="332" spans="2:25" s="210" customFormat="1" ht="12.75" customHeight="1">
      <c r="B332" s="169"/>
      <c r="C332" s="169"/>
      <c r="D332" s="169"/>
      <c r="E332" s="169"/>
      <c r="F332" s="169"/>
      <c r="G332" s="170"/>
      <c r="H332" s="169"/>
      <c r="I332" s="171"/>
      <c r="J332" s="171"/>
      <c r="K332" s="171"/>
      <c r="L332" s="678"/>
      <c r="M332" s="170"/>
      <c r="N332" s="172"/>
      <c r="O332" s="169"/>
      <c r="P332" s="171"/>
      <c r="Q332" s="169"/>
      <c r="R332" s="173"/>
      <c r="S332" s="172"/>
      <c r="T332" s="169"/>
      <c r="U332" s="172"/>
      <c r="V332" s="169"/>
      <c r="W332" s="173"/>
      <c r="X332" s="172"/>
      <c r="Y332" s="169"/>
    </row>
    <row r="333" spans="2:25" s="210" customFormat="1" ht="12.75" customHeight="1">
      <c r="B333" s="169"/>
      <c r="C333" s="169"/>
      <c r="D333" s="169"/>
      <c r="E333" s="169"/>
      <c r="F333" s="169"/>
      <c r="G333" s="170"/>
      <c r="H333" s="169"/>
      <c r="I333" s="171"/>
      <c r="J333" s="171"/>
      <c r="K333" s="171"/>
      <c r="L333" s="678"/>
      <c r="M333" s="170"/>
      <c r="N333" s="172"/>
      <c r="O333" s="169"/>
      <c r="P333" s="171"/>
      <c r="Q333" s="169"/>
      <c r="R333" s="173"/>
      <c r="S333" s="172"/>
      <c r="T333" s="169"/>
      <c r="U333" s="172"/>
      <c r="V333" s="169"/>
      <c r="W333" s="173"/>
      <c r="X333" s="172"/>
      <c r="Y333" s="169"/>
    </row>
    <row r="334" spans="2:25" s="210" customFormat="1" ht="12.75" customHeight="1">
      <c r="B334" s="169"/>
      <c r="C334" s="169"/>
      <c r="D334" s="169"/>
      <c r="E334" s="169"/>
      <c r="F334" s="169"/>
      <c r="G334" s="170"/>
      <c r="H334" s="169"/>
      <c r="I334" s="171"/>
      <c r="J334" s="171"/>
      <c r="K334" s="171"/>
      <c r="L334" s="678"/>
      <c r="M334" s="170"/>
      <c r="N334" s="172"/>
      <c r="O334" s="169"/>
      <c r="P334" s="171"/>
      <c r="Q334" s="169"/>
      <c r="R334" s="173"/>
      <c r="S334" s="172"/>
      <c r="T334" s="169"/>
      <c r="U334" s="172"/>
      <c r="V334" s="169"/>
      <c r="W334" s="173"/>
      <c r="X334" s="172"/>
      <c r="Y334" s="169"/>
    </row>
    <row r="335" spans="2:25" s="210" customFormat="1" ht="12.75" customHeight="1">
      <c r="B335" s="169"/>
      <c r="C335" s="169"/>
      <c r="D335" s="169"/>
      <c r="E335" s="169"/>
      <c r="F335" s="169"/>
      <c r="G335" s="170"/>
      <c r="H335" s="169"/>
      <c r="I335" s="171"/>
      <c r="J335" s="171"/>
      <c r="K335" s="171"/>
      <c r="L335" s="678"/>
      <c r="M335" s="170"/>
      <c r="N335" s="172"/>
      <c r="O335" s="169"/>
      <c r="P335" s="171"/>
      <c r="Q335" s="169"/>
      <c r="R335" s="173"/>
      <c r="S335" s="172"/>
      <c r="T335" s="169"/>
      <c r="U335" s="172"/>
      <c r="V335" s="169"/>
      <c r="W335" s="173"/>
      <c r="X335" s="172"/>
      <c r="Y335" s="169"/>
    </row>
    <row r="336" spans="2:25" s="210" customFormat="1" ht="12.75" customHeight="1">
      <c r="B336" s="169"/>
      <c r="C336" s="169"/>
      <c r="D336" s="169"/>
      <c r="E336" s="169"/>
      <c r="F336" s="169"/>
      <c r="G336" s="170"/>
      <c r="H336" s="169"/>
      <c r="I336" s="171"/>
      <c r="J336" s="171"/>
      <c r="K336" s="171"/>
      <c r="L336" s="678"/>
      <c r="M336" s="170"/>
      <c r="N336" s="172"/>
      <c r="O336" s="169"/>
      <c r="P336" s="171"/>
      <c r="Q336" s="169"/>
      <c r="R336" s="173"/>
      <c r="S336" s="172"/>
      <c r="T336" s="169"/>
      <c r="U336" s="172"/>
      <c r="V336" s="169"/>
      <c r="W336" s="173"/>
      <c r="X336" s="172"/>
      <c r="Y336" s="169"/>
    </row>
    <row r="337" spans="2:25" s="210" customFormat="1" ht="12.75" customHeight="1">
      <c r="B337" s="169"/>
      <c r="C337" s="169"/>
      <c r="D337" s="169"/>
      <c r="E337" s="169"/>
      <c r="F337" s="169"/>
      <c r="G337" s="170"/>
      <c r="H337" s="169"/>
      <c r="I337" s="171"/>
      <c r="J337" s="171"/>
      <c r="K337" s="171"/>
      <c r="L337" s="678"/>
      <c r="M337" s="170"/>
      <c r="N337" s="172"/>
      <c r="O337" s="169"/>
      <c r="P337" s="171"/>
      <c r="Q337" s="169"/>
      <c r="R337" s="173"/>
      <c r="S337" s="172"/>
      <c r="T337" s="169"/>
      <c r="U337" s="172"/>
      <c r="V337" s="169"/>
      <c r="W337" s="173"/>
      <c r="X337" s="172"/>
      <c r="Y337" s="169"/>
    </row>
    <row r="338" spans="2:25" s="168" customFormat="1" ht="12.75" customHeight="1">
      <c r="B338" s="169"/>
      <c r="C338" s="169"/>
      <c r="D338" s="169"/>
      <c r="E338" s="169"/>
      <c r="F338" s="169"/>
      <c r="G338" s="170"/>
      <c r="H338" s="169"/>
      <c r="I338" s="171"/>
      <c r="J338" s="171"/>
      <c r="K338" s="171"/>
      <c r="L338" s="678"/>
      <c r="M338" s="170"/>
      <c r="N338" s="172"/>
      <c r="O338" s="169"/>
      <c r="P338" s="171"/>
      <c r="Q338" s="169"/>
      <c r="R338" s="173"/>
      <c r="S338" s="172"/>
      <c r="T338" s="169"/>
      <c r="U338" s="172"/>
      <c r="V338" s="169"/>
      <c r="W338" s="173"/>
      <c r="X338" s="172"/>
      <c r="Y338" s="169"/>
    </row>
    <row r="339" spans="2:25" s="168" customFormat="1" ht="12.75" customHeight="1">
      <c r="B339" s="169"/>
      <c r="C339" s="169"/>
      <c r="D339" s="169"/>
      <c r="E339" s="169"/>
      <c r="F339" s="169"/>
      <c r="G339" s="170"/>
      <c r="H339" s="169"/>
      <c r="I339" s="171"/>
      <c r="J339" s="171"/>
      <c r="K339" s="171"/>
      <c r="L339" s="678"/>
      <c r="M339" s="170"/>
      <c r="N339" s="172"/>
      <c r="O339" s="169"/>
      <c r="P339" s="171"/>
      <c r="Q339" s="169"/>
      <c r="R339" s="173"/>
      <c r="S339" s="172"/>
      <c r="T339" s="169"/>
      <c r="U339" s="172"/>
      <c r="V339" s="169"/>
      <c r="W339" s="173"/>
      <c r="X339" s="172"/>
      <c r="Y339" s="169"/>
    </row>
    <row r="340" spans="2:25" s="168" customFormat="1" ht="12.75" customHeight="1">
      <c r="B340" s="169"/>
      <c r="C340" s="169"/>
      <c r="D340" s="169"/>
      <c r="E340" s="169"/>
      <c r="F340" s="169"/>
      <c r="G340" s="170"/>
      <c r="H340" s="169"/>
      <c r="I340" s="171"/>
      <c r="J340" s="171"/>
      <c r="K340" s="171"/>
      <c r="L340" s="678"/>
      <c r="M340" s="170"/>
      <c r="N340" s="172"/>
      <c r="O340" s="169"/>
      <c r="P340" s="171"/>
      <c r="Q340" s="169"/>
      <c r="R340" s="173"/>
      <c r="S340" s="172"/>
      <c r="T340" s="169"/>
      <c r="U340" s="172"/>
      <c r="V340" s="169"/>
      <c r="W340" s="173"/>
      <c r="X340" s="172"/>
      <c r="Y340" s="169"/>
    </row>
    <row r="341" spans="2:25" s="168" customFormat="1" ht="12.75" customHeight="1">
      <c r="B341" s="169"/>
      <c r="C341" s="169"/>
      <c r="D341" s="169"/>
      <c r="E341" s="169"/>
      <c r="F341" s="169"/>
      <c r="G341" s="170"/>
      <c r="H341" s="169"/>
      <c r="I341" s="171"/>
      <c r="J341" s="171"/>
      <c r="K341" s="171"/>
      <c r="L341" s="678"/>
      <c r="M341" s="170"/>
      <c r="N341" s="172"/>
      <c r="O341" s="169"/>
      <c r="P341" s="171"/>
      <c r="Q341" s="169"/>
      <c r="R341" s="173"/>
      <c r="S341" s="172"/>
      <c r="T341" s="169"/>
      <c r="U341" s="172"/>
      <c r="V341" s="169"/>
      <c r="W341" s="173"/>
      <c r="X341" s="172"/>
      <c r="Y341" s="169"/>
    </row>
    <row r="342" spans="2:25" s="168" customFormat="1" ht="12.75" customHeight="1">
      <c r="B342" s="169"/>
      <c r="C342" s="169"/>
      <c r="D342" s="169"/>
      <c r="E342" s="169"/>
      <c r="F342" s="169"/>
      <c r="G342" s="170"/>
      <c r="H342" s="169"/>
      <c r="I342" s="171"/>
      <c r="J342" s="171"/>
      <c r="K342" s="171"/>
      <c r="L342" s="678"/>
      <c r="M342" s="170"/>
      <c r="N342" s="172"/>
      <c r="O342" s="169"/>
      <c r="P342" s="171"/>
      <c r="Q342" s="169"/>
      <c r="R342" s="173"/>
      <c r="S342" s="172"/>
      <c r="T342" s="169"/>
      <c r="U342" s="172"/>
      <c r="V342" s="169"/>
      <c r="W342" s="173"/>
      <c r="X342" s="172"/>
      <c r="Y342" s="169"/>
    </row>
    <row r="343" spans="2:25" s="168" customFormat="1" ht="12.75" customHeight="1">
      <c r="B343" s="169"/>
      <c r="C343" s="169"/>
      <c r="D343" s="169"/>
      <c r="E343" s="169"/>
      <c r="F343" s="169"/>
      <c r="G343" s="170"/>
      <c r="H343" s="169"/>
      <c r="I343" s="171"/>
      <c r="J343" s="171"/>
      <c r="K343" s="171"/>
      <c r="L343" s="678"/>
      <c r="M343" s="170"/>
      <c r="N343" s="172"/>
      <c r="O343" s="169"/>
      <c r="P343" s="171"/>
      <c r="Q343" s="169"/>
      <c r="R343" s="173"/>
      <c r="S343" s="172"/>
      <c r="T343" s="169"/>
      <c r="U343" s="172"/>
      <c r="V343" s="169"/>
      <c r="W343" s="173"/>
      <c r="X343" s="172"/>
      <c r="Y343" s="169"/>
    </row>
    <row r="344" spans="2:25" s="168" customFormat="1" ht="12.75" customHeight="1">
      <c r="B344" s="169"/>
      <c r="C344" s="169"/>
      <c r="D344" s="169"/>
      <c r="E344" s="169"/>
      <c r="F344" s="169"/>
      <c r="G344" s="170"/>
      <c r="H344" s="169"/>
      <c r="I344" s="171"/>
      <c r="J344" s="171"/>
      <c r="K344" s="171"/>
      <c r="L344" s="678"/>
      <c r="M344" s="170"/>
      <c r="N344" s="172"/>
      <c r="O344" s="169"/>
      <c r="P344" s="171"/>
      <c r="Q344" s="169"/>
      <c r="R344" s="173"/>
      <c r="S344" s="172"/>
      <c r="T344" s="169"/>
      <c r="U344" s="172"/>
      <c r="V344" s="169"/>
      <c r="W344" s="173"/>
      <c r="X344" s="172"/>
      <c r="Y344" s="169"/>
    </row>
    <row r="345" spans="2:25" s="168" customFormat="1" ht="12.75" customHeight="1">
      <c r="B345" s="169"/>
      <c r="C345" s="169"/>
      <c r="D345" s="169"/>
      <c r="E345" s="169"/>
      <c r="F345" s="169"/>
      <c r="G345" s="170"/>
      <c r="H345" s="169"/>
      <c r="I345" s="171"/>
      <c r="J345" s="171"/>
      <c r="K345" s="171"/>
      <c r="L345" s="678"/>
      <c r="M345" s="170"/>
      <c r="N345" s="172"/>
      <c r="O345" s="169"/>
      <c r="P345" s="171"/>
      <c r="Q345" s="169"/>
      <c r="R345" s="173"/>
      <c r="S345" s="172"/>
      <c r="T345" s="169"/>
      <c r="U345" s="172"/>
      <c r="V345" s="169"/>
      <c r="W345" s="173"/>
      <c r="X345" s="172"/>
      <c r="Y345" s="169"/>
    </row>
    <row r="346" spans="2:25" s="168" customFormat="1" ht="12.75" customHeight="1">
      <c r="B346" s="169"/>
      <c r="C346" s="169"/>
      <c r="D346" s="169"/>
      <c r="E346" s="169"/>
      <c r="F346" s="169"/>
      <c r="G346" s="170"/>
      <c r="H346" s="169"/>
      <c r="I346" s="171"/>
      <c r="J346" s="171"/>
      <c r="K346" s="171"/>
      <c r="L346" s="678"/>
      <c r="M346" s="170"/>
      <c r="N346" s="172"/>
      <c r="O346" s="169"/>
      <c r="P346" s="171"/>
      <c r="Q346" s="169"/>
      <c r="R346" s="173"/>
      <c r="S346" s="172"/>
      <c r="T346" s="169"/>
      <c r="U346" s="172"/>
      <c r="V346" s="169"/>
      <c r="W346" s="173"/>
      <c r="X346" s="172"/>
      <c r="Y346" s="169"/>
    </row>
    <row r="347" spans="2:25" s="168" customFormat="1" ht="12.75" customHeight="1">
      <c r="B347" s="169"/>
      <c r="C347" s="169"/>
      <c r="D347" s="169"/>
      <c r="E347" s="169"/>
      <c r="F347" s="169"/>
      <c r="G347" s="170"/>
      <c r="H347" s="169"/>
      <c r="I347" s="171"/>
      <c r="J347" s="171"/>
      <c r="K347" s="171"/>
      <c r="L347" s="678"/>
      <c r="M347" s="170"/>
      <c r="N347" s="172"/>
      <c r="O347" s="169"/>
      <c r="P347" s="171"/>
      <c r="Q347" s="169"/>
      <c r="R347" s="173"/>
      <c r="S347" s="172"/>
      <c r="T347" s="169"/>
      <c r="U347" s="172"/>
      <c r="V347" s="169"/>
      <c r="W347" s="173"/>
      <c r="X347" s="172"/>
      <c r="Y347" s="169"/>
    </row>
    <row r="348" spans="2:25" s="168" customFormat="1" ht="12.75" customHeight="1">
      <c r="B348" s="169"/>
      <c r="C348" s="169"/>
      <c r="D348" s="169"/>
      <c r="E348" s="169"/>
      <c r="F348" s="169"/>
      <c r="G348" s="170"/>
      <c r="H348" s="169"/>
      <c r="I348" s="171"/>
      <c r="J348" s="171"/>
      <c r="K348" s="171"/>
      <c r="L348" s="678"/>
      <c r="M348" s="170"/>
      <c r="N348" s="172"/>
      <c r="O348" s="169"/>
      <c r="P348" s="171"/>
      <c r="Q348" s="169"/>
      <c r="R348" s="173"/>
      <c r="S348" s="172"/>
      <c r="T348" s="169"/>
      <c r="U348" s="172"/>
      <c r="V348" s="169"/>
      <c r="W348" s="173"/>
      <c r="X348" s="172"/>
      <c r="Y348" s="169"/>
    </row>
    <row r="349" spans="2:25" s="168" customFormat="1" ht="12.75" customHeight="1">
      <c r="B349" s="169"/>
      <c r="C349" s="169"/>
      <c r="D349" s="169"/>
      <c r="E349" s="169"/>
      <c r="F349" s="169"/>
      <c r="G349" s="170"/>
      <c r="H349" s="169"/>
      <c r="I349" s="171"/>
      <c r="J349" s="171"/>
      <c r="K349" s="171"/>
      <c r="L349" s="678"/>
      <c r="M349" s="170"/>
      <c r="N349" s="172"/>
      <c r="O349" s="169"/>
      <c r="P349" s="171"/>
      <c r="Q349" s="169"/>
      <c r="R349" s="173"/>
      <c r="S349" s="172"/>
      <c r="T349" s="169"/>
      <c r="U349" s="172"/>
      <c r="V349" s="169"/>
      <c r="W349" s="173"/>
      <c r="X349" s="172"/>
      <c r="Y349" s="169"/>
    </row>
    <row r="350" spans="2:25" s="168" customFormat="1" ht="12.75" customHeight="1">
      <c r="B350" s="169"/>
      <c r="C350" s="169"/>
      <c r="D350" s="169"/>
      <c r="E350" s="169"/>
      <c r="F350" s="169"/>
      <c r="G350" s="170"/>
      <c r="H350" s="169"/>
      <c r="I350" s="171"/>
      <c r="J350" s="171"/>
      <c r="K350" s="171"/>
      <c r="L350" s="678"/>
      <c r="M350" s="170"/>
      <c r="N350" s="172"/>
      <c r="O350" s="169"/>
      <c r="P350" s="171"/>
      <c r="Q350" s="169"/>
      <c r="R350" s="173"/>
      <c r="S350" s="172"/>
      <c r="T350" s="169"/>
      <c r="U350" s="172"/>
      <c r="V350" s="169"/>
      <c r="W350" s="173"/>
      <c r="X350" s="172"/>
      <c r="Y350" s="169"/>
    </row>
    <row r="351" spans="2:25" s="168" customFormat="1" ht="12.75" customHeight="1">
      <c r="B351" s="169"/>
      <c r="C351" s="169"/>
      <c r="D351" s="169"/>
      <c r="E351" s="169"/>
      <c r="F351" s="169"/>
      <c r="G351" s="170"/>
      <c r="H351" s="169"/>
      <c r="I351" s="171"/>
      <c r="J351" s="171"/>
      <c r="K351" s="171"/>
      <c r="L351" s="678"/>
      <c r="M351" s="170"/>
      <c r="N351" s="172"/>
      <c r="O351" s="169"/>
      <c r="P351" s="171"/>
      <c r="Q351" s="169"/>
      <c r="R351" s="173"/>
      <c r="S351" s="172"/>
      <c r="T351" s="169"/>
      <c r="U351" s="172"/>
      <c r="V351" s="169"/>
      <c r="W351" s="173"/>
      <c r="X351" s="172"/>
      <c r="Y351" s="169"/>
    </row>
    <row r="352" spans="2:25" s="168" customFormat="1" ht="12.75" customHeight="1">
      <c r="B352" s="169"/>
      <c r="C352" s="169"/>
      <c r="D352" s="169"/>
      <c r="E352" s="169"/>
      <c r="F352" s="169"/>
      <c r="G352" s="170"/>
      <c r="H352" s="169"/>
      <c r="I352" s="171"/>
      <c r="J352" s="171"/>
      <c r="K352" s="171"/>
      <c r="L352" s="678"/>
      <c r="M352" s="170"/>
      <c r="N352" s="172"/>
      <c r="O352" s="169"/>
      <c r="P352" s="171"/>
      <c r="Q352" s="169"/>
      <c r="R352" s="173"/>
      <c r="S352" s="172"/>
      <c r="T352" s="169"/>
      <c r="U352" s="172"/>
      <c r="V352" s="169"/>
      <c r="W352" s="173"/>
      <c r="X352" s="172"/>
      <c r="Y352" s="169"/>
    </row>
    <row r="353" spans="2:25" s="168" customFormat="1" ht="12.75" customHeight="1">
      <c r="B353" s="169"/>
      <c r="C353" s="169"/>
      <c r="D353" s="169"/>
      <c r="E353" s="169"/>
      <c r="F353" s="169"/>
      <c r="G353" s="170"/>
      <c r="H353" s="169"/>
      <c r="I353" s="171"/>
      <c r="J353" s="171"/>
      <c r="K353" s="171"/>
      <c r="L353" s="678"/>
      <c r="M353" s="170"/>
      <c r="N353" s="172"/>
      <c r="O353" s="169"/>
      <c r="P353" s="171"/>
      <c r="Q353" s="169"/>
      <c r="R353" s="173"/>
      <c r="S353" s="172"/>
      <c r="T353" s="169"/>
      <c r="U353" s="172"/>
      <c r="V353" s="169"/>
      <c r="W353" s="173"/>
      <c r="X353" s="172"/>
      <c r="Y353" s="169"/>
    </row>
    <row r="354" spans="2:25" s="168" customFormat="1" ht="12.75" customHeight="1">
      <c r="B354" s="169"/>
      <c r="C354" s="169"/>
      <c r="D354" s="169"/>
      <c r="E354" s="169"/>
      <c r="F354" s="169"/>
      <c r="G354" s="170"/>
      <c r="H354" s="169"/>
      <c r="I354" s="171"/>
      <c r="J354" s="171"/>
      <c r="K354" s="171"/>
      <c r="L354" s="678"/>
      <c r="M354" s="170"/>
      <c r="N354" s="172"/>
      <c r="O354" s="169"/>
      <c r="P354" s="171"/>
      <c r="Q354" s="169"/>
      <c r="R354" s="173"/>
      <c r="S354" s="172"/>
      <c r="T354" s="169"/>
      <c r="U354" s="172"/>
      <c r="V354" s="169"/>
      <c r="W354" s="173"/>
      <c r="X354" s="172"/>
      <c r="Y354" s="169"/>
    </row>
    <row r="355" spans="2:25" s="168" customFormat="1" ht="12.75" customHeight="1">
      <c r="B355" s="169"/>
      <c r="C355" s="169"/>
      <c r="D355" s="169"/>
      <c r="E355" s="169"/>
      <c r="F355" s="169"/>
      <c r="G355" s="170"/>
      <c r="H355" s="169"/>
      <c r="I355" s="171"/>
      <c r="J355" s="171"/>
      <c r="K355" s="171"/>
      <c r="L355" s="678"/>
      <c r="M355" s="170"/>
      <c r="N355" s="172"/>
      <c r="O355" s="169"/>
      <c r="P355" s="171"/>
      <c r="Q355" s="169"/>
      <c r="R355" s="173"/>
      <c r="S355" s="172"/>
      <c r="T355" s="169"/>
      <c r="U355" s="172"/>
      <c r="V355" s="169"/>
      <c r="W355" s="173"/>
      <c r="X355" s="172"/>
      <c r="Y355" s="169"/>
    </row>
    <row r="356" spans="2:25" s="168" customFormat="1" ht="12.75" customHeight="1">
      <c r="B356" s="169"/>
      <c r="C356" s="169"/>
      <c r="D356" s="169"/>
      <c r="E356" s="169"/>
      <c r="F356" s="169"/>
      <c r="G356" s="170"/>
      <c r="H356" s="169"/>
      <c r="I356" s="171"/>
      <c r="J356" s="171"/>
      <c r="K356" s="171"/>
      <c r="L356" s="678"/>
      <c r="M356" s="170"/>
      <c r="N356" s="172"/>
      <c r="O356" s="169"/>
      <c r="P356" s="171"/>
      <c r="Q356" s="169"/>
      <c r="R356" s="173"/>
      <c r="S356" s="172"/>
      <c r="T356" s="169"/>
      <c r="U356" s="172"/>
      <c r="V356" s="169"/>
      <c r="W356" s="173"/>
      <c r="X356" s="172"/>
      <c r="Y356" s="169"/>
    </row>
    <row r="357" spans="2:25" s="168" customFormat="1" ht="12.75" customHeight="1">
      <c r="B357" s="169"/>
      <c r="C357" s="169"/>
      <c r="D357" s="169"/>
      <c r="E357" s="169"/>
      <c r="F357" s="169"/>
      <c r="G357" s="170"/>
      <c r="H357" s="169"/>
      <c r="I357" s="171"/>
      <c r="J357" s="171"/>
      <c r="K357" s="171"/>
      <c r="L357" s="678"/>
      <c r="M357" s="170"/>
      <c r="N357" s="172"/>
      <c r="O357" s="169"/>
      <c r="P357" s="171"/>
      <c r="Q357" s="169"/>
      <c r="R357" s="173"/>
      <c r="S357" s="172"/>
      <c r="T357" s="169"/>
      <c r="U357" s="172"/>
      <c r="V357" s="169"/>
      <c r="W357" s="173"/>
      <c r="X357" s="172"/>
      <c r="Y357" s="169"/>
    </row>
    <row r="358" spans="2:25" s="168" customFormat="1" ht="12.75" customHeight="1">
      <c r="B358" s="169"/>
      <c r="C358" s="169"/>
      <c r="D358" s="169"/>
      <c r="E358" s="169"/>
      <c r="F358" s="169"/>
      <c r="G358" s="170"/>
      <c r="H358" s="169"/>
      <c r="I358" s="171"/>
      <c r="J358" s="171"/>
      <c r="K358" s="171"/>
      <c r="L358" s="678"/>
      <c r="M358" s="170"/>
      <c r="N358" s="172"/>
      <c r="O358" s="169"/>
      <c r="P358" s="171"/>
      <c r="Q358" s="169"/>
      <c r="R358" s="173"/>
      <c r="S358" s="172"/>
      <c r="T358" s="169"/>
      <c r="U358" s="172"/>
      <c r="V358" s="169"/>
      <c r="W358" s="173"/>
      <c r="X358" s="172"/>
      <c r="Y358" s="169"/>
    </row>
    <row r="359" spans="2:25" s="168" customFormat="1" ht="12.75" customHeight="1">
      <c r="B359" s="169"/>
      <c r="C359" s="169"/>
      <c r="D359" s="169"/>
      <c r="E359" s="169"/>
      <c r="F359" s="169"/>
      <c r="G359" s="170"/>
      <c r="H359" s="169"/>
      <c r="I359" s="171"/>
      <c r="J359" s="171"/>
      <c r="K359" s="171"/>
      <c r="L359" s="678"/>
      <c r="M359" s="170"/>
      <c r="N359" s="172"/>
      <c r="O359" s="169"/>
      <c r="P359" s="171"/>
      <c r="Q359" s="169"/>
      <c r="R359" s="173"/>
      <c r="S359" s="172"/>
      <c r="T359" s="169"/>
      <c r="U359" s="172"/>
      <c r="V359" s="169"/>
      <c r="W359" s="173"/>
      <c r="X359" s="172"/>
      <c r="Y359" s="169"/>
    </row>
    <row r="360" spans="2:25" s="168" customFormat="1" ht="12.75" customHeight="1">
      <c r="B360" s="169"/>
      <c r="C360" s="169"/>
      <c r="D360" s="169"/>
      <c r="E360" s="169"/>
      <c r="F360" s="169"/>
      <c r="G360" s="170"/>
      <c r="H360" s="169"/>
      <c r="I360" s="171"/>
      <c r="J360" s="171"/>
      <c r="K360" s="171"/>
      <c r="L360" s="678"/>
      <c r="M360" s="170"/>
      <c r="N360" s="172"/>
      <c r="O360" s="169"/>
      <c r="P360" s="171"/>
      <c r="Q360" s="169"/>
      <c r="R360" s="173"/>
      <c r="S360" s="172"/>
      <c r="T360" s="169"/>
      <c r="U360" s="172"/>
      <c r="V360" s="169"/>
      <c r="W360" s="173"/>
      <c r="X360" s="172"/>
      <c r="Y360" s="169"/>
    </row>
    <row r="361" spans="2:25" s="168" customFormat="1" ht="12.75" customHeight="1">
      <c r="B361" s="169"/>
      <c r="C361" s="169"/>
      <c r="D361" s="169"/>
      <c r="E361" s="169"/>
      <c r="F361" s="169"/>
      <c r="G361" s="170"/>
      <c r="H361" s="169"/>
      <c r="I361" s="171"/>
      <c r="J361" s="171"/>
      <c r="K361" s="171"/>
      <c r="L361" s="678"/>
      <c r="M361" s="170"/>
      <c r="N361" s="172"/>
      <c r="O361" s="169"/>
      <c r="P361" s="171"/>
      <c r="Q361" s="169"/>
      <c r="R361" s="173"/>
      <c r="S361" s="172"/>
      <c r="T361" s="169"/>
      <c r="U361" s="172"/>
      <c r="V361" s="169"/>
      <c r="W361" s="173"/>
      <c r="X361" s="172"/>
      <c r="Y361" s="169"/>
    </row>
    <row r="362" spans="2:25" s="168" customFormat="1" ht="12.75" customHeight="1">
      <c r="B362" s="169"/>
      <c r="C362" s="169"/>
      <c r="D362" s="169"/>
      <c r="E362" s="169"/>
      <c r="F362" s="169"/>
      <c r="G362" s="170"/>
      <c r="H362" s="169"/>
      <c r="I362" s="171"/>
      <c r="J362" s="171"/>
      <c r="K362" s="171"/>
      <c r="L362" s="678"/>
      <c r="M362" s="170"/>
      <c r="N362" s="172"/>
      <c r="O362" s="169"/>
      <c r="P362" s="171"/>
      <c r="Q362" s="169"/>
      <c r="R362" s="173"/>
      <c r="S362" s="172"/>
      <c r="T362" s="169"/>
      <c r="U362" s="172"/>
      <c r="V362" s="169"/>
      <c r="W362" s="173"/>
      <c r="X362" s="172"/>
      <c r="Y362" s="169"/>
    </row>
    <row r="363" spans="2:25" s="168" customFormat="1" ht="12.75" customHeight="1">
      <c r="B363" s="169"/>
      <c r="C363" s="169"/>
      <c r="D363" s="169"/>
      <c r="E363" s="169"/>
      <c r="F363" s="169"/>
      <c r="G363" s="170"/>
      <c r="H363" s="169"/>
      <c r="I363" s="171"/>
      <c r="J363" s="171"/>
      <c r="K363" s="171"/>
      <c r="L363" s="678"/>
      <c r="M363" s="170"/>
      <c r="N363" s="172"/>
      <c r="O363" s="169"/>
      <c r="P363" s="171"/>
      <c r="Q363" s="169"/>
      <c r="R363" s="173"/>
      <c r="S363" s="172"/>
      <c r="T363" s="169"/>
      <c r="U363" s="172"/>
      <c r="V363" s="169"/>
      <c r="W363" s="173"/>
      <c r="X363" s="172"/>
      <c r="Y363" s="169"/>
    </row>
    <row r="364" spans="2:25" s="168" customFormat="1" ht="12.75" customHeight="1">
      <c r="B364" s="169"/>
      <c r="C364" s="169"/>
      <c r="D364" s="169"/>
      <c r="E364" s="169"/>
      <c r="F364" s="169"/>
      <c r="G364" s="170"/>
      <c r="H364" s="169"/>
      <c r="I364" s="171"/>
      <c r="J364" s="171"/>
      <c r="K364" s="171"/>
      <c r="L364" s="678"/>
      <c r="M364" s="170"/>
      <c r="N364" s="172"/>
      <c r="O364" s="169"/>
      <c r="P364" s="171"/>
      <c r="Q364" s="169"/>
      <c r="R364" s="173"/>
      <c r="S364" s="172"/>
      <c r="T364" s="169"/>
      <c r="U364" s="172"/>
      <c r="V364" s="169"/>
      <c r="W364" s="173"/>
      <c r="X364" s="172"/>
      <c r="Y364" s="169"/>
    </row>
    <row r="365" spans="2:25" s="168" customFormat="1" ht="12.75" customHeight="1">
      <c r="B365" s="169"/>
      <c r="C365" s="169"/>
      <c r="D365" s="169"/>
      <c r="E365" s="169"/>
      <c r="F365" s="169"/>
      <c r="G365" s="170"/>
      <c r="H365" s="169"/>
      <c r="I365" s="171"/>
      <c r="J365" s="171"/>
      <c r="K365" s="171"/>
      <c r="L365" s="678"/>
      <c r="M365" s="170"/>
      <c r="N365" s="172"/>
      <c r="O365" s="169"/>
      <c r="P365" s="171"/>
      <c r="Q365" s="169"/>
      <c r="R365" s="173"/>
      <c r="S365" s="172"/>
      <c r="T365" s="169"/>
      <c r="U365" s="172"/>
      <c r="V365" s="169"/>
      <c r="W365" s="173"/>
      <c r="X365" s="172"/>
      <c r="Y365" s="169"/>
    </row>
    <row r="366" spans="2:25" s="168" customFormat="1" ht="12.75" customHeight="1">
      <c r="B366" s="169"/>
      <c r="C366" s="169"/>
      <c r="D366" s="169"/>
      <c r="E366" s="169"/>
      <c r="F366" s="169"/>
      <c r="G366" s="170"/>
      <c r="H366" s="169"/>
      <c r="I366" s="171"/>
      <c r="J366" s="171"/>
      <c r="K366" s="171"/>
      <c r="L366" s="678"/>
      <c r="M366" s="170"/>
      <c r="N366" s="172"/>
      <c r="O366" s="169"/>
      <c r="P366" s="171"/>
      <c r="Q366" s="169"/>
      <c r="R366" s="173"/>
      <c r="S366" s="172"/>
      <c r="T366" s="169"/>
      <c r="U366" s="172"/>
      <c r="V366" s="169"/>
      <c r="W366" s="173"/>
      <c r="X366" s="172"/>
      <c r="Y366" s="169"/>
    </row>
    <row r="367" spans="2:25" s="168" customFormat="1" ht="12.75" customHeight="1">
      <c r="B367" s="169"/>
      <c r="C367" s="169"/>
      <c r="D367" s="169"/>
      <c r="E367" s="169"/>
      <c r="F367" s="169"/>
      <c r="G367" s="170"/>
      <c r="H367" s="169"/>
      <c r="I367" s="171"/>
      <c r="J367" s="171"/>
      <c r="K367" s="171"/>
      <c r="L367" s="678"/>
      <c r="M367" s="170"/>
      <c r="N367" s="172"/>
      <c r="O367" s="169"/>
      <c r="P367" s="171"/>
      <c r="Q367" s="169"/>
      <c r="R367" s="173"/>
      <c r="S367" s="172"/>
      <c r="T367" s="169"/>
      <c r="U367" s="172"/>
      <c r="V367" s="169"/>
      <c r="W367" s="173"/>
      <c r="X367" s="172"/>
      <c r="Y367" s="169"/>
    </row>
    <row r="368" spans="2:25" s="168" customFormat="1" ht="12.75" customHeight="1">
      <c r="B368" s="169"/>
      <c r="C368" s="169"/>
      <c r="D368" s="169"/>
      <c r="E368" s="169"/>
      <c r="F368" s="169"/>
      <c r="G368" s="170"/>
      <c r="H368" s="169"/>
      <c r="I368" s="171"/>
      <c r="J368" s="171"/>
      <c r="K368" s="171"/>
      <c r="L368" s="678"/>
      <c r="M368" s="170"/>
      <c r="N368" s="172"/>
      <c r="O368" s="169"/>
      <c r="P368" s="171"/>
      <c r="Q368" s="169"/>
      <c r="R368" s="173"/>
      <c r="S368" s="172"/>
      <c r="T368" s="169"/>
      <c r="U368" s="172"/>
      <c r="V368" s="169"/>
      <c r="W368" s="173"/>
      <c r="X368" s="172"/>
      <c r="Y368" s="169"/>
    </row>
    <row r="369" spans="2:25" s="168" customFormat="1" ht="12.75" customHeight="1">
      <c r="B369" s="169"/>
      <c r="C369" s="169"/>
      <c r="D369" s="169"/>
      <c r="E369" s="169"/>
      <c r="F369" s="169"/>
      <c r="G369" s="170"/>
      <c r="H369" s="169"/>
      <c r="I369" s="171"/>
      <c r="J369" s="171"/>
      <c r="K369" s="171"/>
      <c r="L369" s="678"/>
      <c r="M369" s="170"/>
      <c r="N369" s="172"/>
      <c r="O369" s="169"/>
      <c r="P369" s="171"/>
      <c r="Q369" s="169"/>
      <c r="R369" s="173"/>
      <c r="S369" s="172"/>
      <c r="T369" s="169"/>
      <c r="U369" s="172"/>
      <c r="V369" s="169"/>
      <c r="W369" s="173"/>
      <c r="X369" s="172"/>
      <c r="Y369" s="169"/>
    </row>
    <row r="370" spans="2:25" s="168" customFormat="1" ht="12.75" customHeight="1">
      <c r="B370" s="169"/>
      <c r="C370" s="169"/>
      <c r="D370" s="169"/>
      <c r="E370" s="169"/>
      <c r="F370" s="169"/>
      <c r="G370" s="170"/>
      <c r="H370" s="169"/>
      <c r="I370" s="171"/>
      <c r="J370" s="171"/>
      <c r="K370" s="171"/>
      <c r="L370" s="678"/>
      <c r="M370" s="170"/>
      <c r="N370" s="172"/>
      <c r="O370" s="169"/>
      <c r="P370" s="171"/>
      <c r="Q370" s="169"/>
      <c r="R370" s="173"/>
      <c r="S370" s="172"/>
      <c r="T370" s="169"/>
      <c r="U370" s="172"/>
      <c r="V370" s="169"/>
      <c r="W370" s="173"/>
      <c r="X370" s="172"/>
      <c r="Y370" s="169"/>
    </row>
    <row r="371" spans="2:25" s="168" customFormat="1" ht="12.75" customHeight="1">
      <c r="B371" s="169"/>
      <c r="C371" s="169"/>
      <c r="D371" s="169"/>
      <c r="E371" s="169"/>
      <c r="F371" s="169"/>
      <c r="G371" s="170"/>
      <c r="H371" s="169"/>
      <c r="I371" s="171"/>
      <c r="J371" s="171"/>
      <c r="K371" s="171"/>
      <c r="L371" s="678"/>
      <c r="M371" s="170"/>
      <c r="N371" s="172"/>
      <c r="O371" s="169"/>
      <c r="P371" s="171"/>
      <c r="Q371" s="169"/>
      <c r="R371" s="173"/>
      <c r="S371" s="172"/>
      <c r="T371" s="169"/>
      <c r="U371" s="172"/>
      <c r="V371" s="169"/>
      <c r="W371" s="173"/>
      <c r="X371" s="172"/>
      <c r="Y371" s="169"/>
    </row>
    <row r="372" spans="2:25" s="168" customFormat="1" ht="12.75" customHeight="1">
      <c r="B372" s="169"/>
      <c r="C372" s="169"/>
      <c r="D372" s="169"/>
      <c r="E372" s="169"/>
      <c r="F372" s="169"/>
      <c r="G372" s="170"/>
      <c r="H372" s="169"/>
      <c r="I372" s="171"/>
      <c r="J372" s="171"/>
      <c r="K372" s="171"/>
      <c r="L372" s="678"/>
      <c r="M372" s="170"/>
      <c r="N372" s="172"/>
      <c r="O372" s="169"/>
      <c r="P372" s="171"/>
      <c r="Q372" s="169"/>
      <c r="R372" s="173"/>
      <c r="S372" s="172"/>
      <c r="T372" s="169"/>
      <c r="U372" s="172"/>
      <c r="V372" s="169"/>
      <c r="W372" s="173"/>
      <c r="X372" s="172"/>
      <c r="Y372" s="169"/>
    </row>
    <row r="373" spans="2:25" s="168" customFormat="1" ht="12.75" customHeight="1">
      <c r="B373" s="169"/>
      <c r="C373" s="169"/>
      <c r="D373" s="169"/>
      <c r="E373" s="169"/>
      <c r="F373" s="169"/>
      <c r="G373" s="170"/>
      <c r="H373" s="169"/>
      <c r="I373" s="171"/>
      <c r="J373" s="171"/>
      <c r="K373" s="171"/>
      <c r="L373" s="678"/>
      <c r="M373" s="170"/>
      <c r="N373" s="172"/>
      <c r="O373" s="169"/>
      <c r="P373" s="171"/>
      <c r="Q373" s="169"/>
      <c r="R373" s="173"/>
      <c r="S373" s="172"/>
      <c r="T373" s="169"/>
      <c r="U373" s="172"/>
      <c r="V373" s="169"/>
      <c r="W373" s="173"/>
      <c r="X373" s="172"/>
      <c r="Y373" s="169"/>
    </row>
    <row r="374" spans="2:25" s="168" customFormat="1" ht="12.75" customHeight="1">
      <c r="B374" s="169"/>
      <c r="C374" s="169"/>
      <c r="D374" s="169"/>
      <c r="E374" s="169"/>
      <c r="F374" s="169"/>
      <c r="G374" s="170"/>
      <c r="H374" s="169"/>
      <c r="I374" s="171"/>
      <c r="J374" s="171"/>
      <c r="K374" s="171"/>
      <c r="L374" s="678"/>
      <c r="M374" s="170"/>
      <c r="N374" s="172"/>
      <c r="O374" s="169"/>
      <c r="P374" s="171"/>
      <c r="Q374" s="169"/>
      <c r="R374" s="173"/>
      <c r="S374" s="172"/>
      <c r="T374" s="169"/>
      <c r="U374" s="172"/>
      <c r="V374" s="169"/>
      <c r="W374" s="173"/>
      <c r="X374" s="172"/>
      <c r="Y374" s="169"/>
    </row>
    <row r="375" spans="2:25" s="168" customFormat="1" ht="12.75" customHeight="1">
      <c r="B375" s="169"/>
      <c r="C375" s="169"/>
      <c r="D375" s="169"/>
      <c r="E375" s="169"/>
      <c r="F375" s="169"/>
      <c r="G375" s="170"/>
      <c r="H375" s="169"/>
      <c r="I375" s="171"/>
      <c r="J375" s="171"/>
      <c r="K375" s="171"/>
      <c r="L375" s="678"/>
      <c r="M375" s="170"/>
      <c r="N375" s="172"/>
      <c r="O375" s="169"/>
      <c r="P375" s="171"/>
      <c r="Q375" s="169"/>
      <c r="R375" s="173"/>
      <c r="S375" s="172"/>
      <c r="T375" s="169"/>
      <c r="U375" s="172"/>
      <c r="V375" s="169"/>
      <c r="W375" s="173"/>
      <c r="X375" s="172"/>
      <c r="Y375" s="169"/>
    </row>
    <row r="376" spans="2:25" s="168" customFormat="1" ht="12.75" customHeight="1">
      <c r="B376" s="169"/>
      <c r="C376" s="169"/>
      <c r="D376" s="169"/>
      <c r="E376" s="169"/>
      <c r="F376" s="169"/>
      <c r="G376" s="170"/>
      <c r="H376" s="169"/>
      <c r="I376" s="171"/>
      <c r="J376" s="171"/>
      <c r="K376" s="171"/>
      <c r="L376" s="678"/>
      <c r="M376" s="170"/>
      <c r="N376" s="172"/>
      <c r="O376" s="169"/>
      <c r="P376" s="171"/>
      <c r="Q376" s="169"/>
      <c r="R376" s="173"/>
      <c r="S376" s="172"/>
      <c r="T376" s="169"/>
      <c r="U376" s="172"/>
      <c r="V376" s="169"/>
      <c r="W376" s="173"/>
      <c r="X376" s="172"/>
      <c r="Y376" s="169"/>
    </row>
    <row r="377" spans="2:25" s="168" customFormat="1" ht="12.75" customHeight="1">
      <c r="B377" s="169"/>
      <c r="C377" s="169"/>
      <c r="D377" s="169"/>
      <c r="E377" s="169"/>
      <c r="F377" s="169"/>
      <c r="G377" s="170"/>
      <c r="H377" s="169"/>
      <c r="I377" s="171"/>
      <c r="J377" s="171"/>
      <c r="K377" s="171"/>
      <c r="L377" s="678"/>
      <c r="M377" s="170"/>
      <c r="N377" s="172"/>
      <c r="O377" s="169"/>
      <c r="P377" s="171"/>
      <c r="Q377" s="169"/>
      <c r="R377" s="173"/>
      <c r="S377" s="172"/>
      <c r="T377" s="169"/>
      <c r="U377" s="172"/>
      <c r="V377" s="169"/>
      <c r="W377" s="173"/>
      <c r="X377" s="172"/>
      <c r="Y377" s="169"/>
    </row>
    <row r="378" spans="2:25" s="168" customFormat="1" ht="12.75" customHeight="1">
      <c r="B378" s="169"/>
      <c r="C378" s="169"/>
      <c r="D378" s="169"/>
      <c r="E378" s="169"/>
      <c r="F378" s="169"/>
      <c r="G378" s="170"/>
      <c r="H378" s="169"/>
      <c r="I378" s="171"/>
      <c r="J378" s="171"/>
      <c r="K378" s="171"/>
      <c r="L378" s="678"/>
      <c r="M378" s="170"/>
      <c r="N378" s="172"/>
      <c r="O378" s="169"/>
      <c r="P378" s="171"/>
      <c r="Q378" s="169"/>
      <c r="R378" s="173"/>
      <c r="S378" s="172"/>
      <c r="T378" s="169"/>
      <c r="U378" s="172"/>
      <c r="V378" s="169"/>
      <c r="W378" s="173"/>
      <c r="X378" s="172"/>
      <c r="Y378" s="169"/>
    </row>
    <row r="379" spans="2:25" s="168" customFormat="1" ht="12.75" customHeight="1">
      <c r="B379" s="169"/>
      <c r="C379" s="169"/>
      <c r="D379" s="169"/>
      <c r="E379" s="169"/>
      <c r="F379" s="169"/>
      <c r="G379" s="170"/>
      <c r="H379" s="169"/>
      <c r="I379" s="171"/>
      <c r="J379" s="171"/>
      <c r="K379" s="171"/>
      <c r="L379" s="678"/>
      <c r="M379" s="170"/>
      <c r="N379" s="172"/>
      <c r="O379" s="169"/>
      <c r="P379" s="171"/>
      <c r="Q379" s="169"/>
      <c r="R379" s="173"/>
      <c r="S379" s="172"/>
      <c r="T379" s="169"/>
      <c r="U379" s="172"/>
      <c r="V379" s="169"/>
      <c r="W379" s="173"/>
      <c r="X379" s="172"/>
      <c r="Y379" s="169"/>
    </row>
    <row r="380" spans="2:25" s="168" customFormat="1" ht="12.75" customHeight="1">
      <c r="B380" s="169"/>
      <c r="C380" s="169"/>
      <c r="D380" s="169"/>
      <c r="E380" s="169"/>
      <c r="F380" s="169"/>
      <c r="G380" s="170"/>
      <c r="H380" s="169"/>
      <c r="I380" s="171"/>
      <c r="J380" s="171"/>
      <c r="K380" s="171"/>
      <c r="L380" s="678"/>
      <c r="M380" s="170"/>
      <c r="N380" s="172"/>
      <c r="O380" s="169"/>
      <c r="P380" s="171"/>
      <c r="Q380" s="169"/>
      <c r="R380" s="173"/>
      <c r="S380" s="172"/>
      <c r="T380" s="169"/>
      <c r="U380" s="172"/>
      <c r="V380" s="169"/>
      <c r="W380" s="173"/>
      <c r="X380" s="172"/>
      <c r="Y380" s="169"/>
    </row>
    <row r="381" spans="2:25" s="168" customFormat="1" ht="12.75" customHeight="1">
      <c r="B381" s="169"/>
      <c r="C381" s="169"/>
      <c r="D381" s="169"/>
      <c r="E381" s="169"/>
      <c r="F381" s="169"/>
      <c r="G381" s="170"/>
      <c r="H381" s="169"/>
      <c r="I381" s="171"/>
      <c r="J381" s="171"/>
      <c r="K381" s="171"/>
      <c r="L381" s="678"/>
      <c r="M381" s="170"/>
      <c r="N381" s="172"/>
      <c r="O381" s="169"/>
      <c r="P381" s="171"/>
      <c r="Q381" s="169"/>
      <c r="R381" s="173"/>
      <c r="S381" s="172"/>
      <c r="T381" s="169"/>
      <c r="U381" s="172"/>
      <c r="V381" s="169"/>
      <c r="W381" s="173"/>
      <c r="X381" s="172"/>
      <c r="Y381" s="169"/>
    </row>
    <row r="382" spans="2:25" s="168" customFormat="1" ht="12.75" customHeight="1">
      <c r="B382" s="169"/>
      <c r="C382" s="169"/>
      <c r="D382" s="169"/>
      <c r="E382" s="169"/>
      <c r="F382" s="169"/>
      <c r="G382" s="170"/>
      <c r="H382" s="169"/>
      <c r="I382" s="171"/>
      <c r="J382" s="171"/>
      <c r="K382" s="171"/>
      <c r="L382" s="678"/>
      <c r="M382" s="170"/>
      <c r="N382" s="172"/>
      <c r="O382" s="169"/>
      <c r="P382" s="171"/>
      <c r="Q382" s="169"/>
      <c r="R382" s="173"/>
      <c r="S382" s="172"/>
      <c r="T382" s="169"/>
      <c r="U382" s="172"/>
      <c r="V382" s="169"/>
      <c r="W382" s="173"/>
      <c r="X382" s="172"/>
      <c r="Y382" s="169"/>
    </row>
    <row r="383" spans="2:25" s="168" customFormat="1" ht="12.75" customHeight="1">
      <c r="B383" s="169"/>
      <c r="C383" s="169"/>
      <c r="D383" s="169"/>
      <c r="E383" s="169"/>
      <c r="F383" s="169"/>
      <c r="G383" s="170"/>
      <c r="H383" s="169"/>
      <c r="I383" s="171"/>
      <c r="J383" s="171"/>
      <c r="K383" s="171"/>
      <c r="L383" s="678"/>
      <c r="M383" s="170"/>
      <c r="N383" s="172"/>
      <c r="O383" s="169"/>
      <c r="P383" s="171"/>
      <c r="Q383" s="169"/>
      <c r="R383" s="173"/>
      <c r="S383" s="172"/>
      <c r="T383" s="169"/>
      <c r="U383" s="172"/>
      <c r="V383" s="169"/>
      <c r="W383" s="173"/>
      <c r="X383" s="172"/>
      <c r="Y383" s="169"/>
    </row>
    <row r="384" spans="2:25" s="168" customFormat="1" ht="12.75" customHeight="1">
      <c r="B384" s="169"/>
      <c r="C384" s="169"/>
      <c r="D384" s="169"/>
      <c r="E384" s="169"/>
      <c r="F384" s="169"/>
      <c r="G384" s="170"/>
      <c r="H384" s="169"/>
      <c r="I384" s="171"/>
      <c r="J384" s="171"/>
      <c r="K384" s="171"/>
      <c r="L384" s="678"/>
      <c r="M384" s="170"/>
      <c r="N384" s="172"/>
      <c r="O384" s="169"/>
      <c r="P384" s="171"/>
      <c r="Q384" s="169"/>
      <c r="R384" s="173"/>
      <c r="S384" s="172"/>
      <c r="T384" s="169"/>
      <c r="U384" s="172"/>
      <c r="V384" s="169"/>
      <c r="W384" s="173"/>
      <c r="X384" s="172"/>
      <c r="Y384" s="169"/>
    </row>
    <row r="385" spans="2:25" s="168" customFormat="1" ht="12.75" customHeight="1">
      <c r="B385" s="169"/>
      <c r="C385" s="169"/>
      <c r="D385" s="169"/>
      <c r="E385" s="169"/>
      <c r="F385" s="169"/>
      <c r="G385" s="170"/>
      <c r="H385" s="169"/>
      <c r="I385" s="171"/>
      <c r="J385" s="171"/>
      <c r="K385" s="171"/>
      <c r="L385" s="678"/>
      <c r="M385" s="170"/>
      <c r="N385" s="172"/>
      <c r="O385" s="169"/>
      <c r="P385" s="171"/>
      <c r="Q385" s="169"/>
      <c r="R385" s="173"/>
      <c r="S385" s="172"/>
      <c r="T385" s="169"/>
      <c r="U385" s="172"/>
      <c r="V385" s="169"/>
      <c r="W385" s="173"/>
      <c r="X385" s="172"/>
      <c r="Y385" s="169"/>
    </row>
    <row r="386" spans="2:25" s="168" customFormat="1" ht="12.75" customHeight="1">
      <c r="B386" s="169"/>
      <c r="C386" s="169"/>
      <c r="D386" s="169"/>
      <c r="E386" s="169"/>
      <c r="F386" s="169"/>
      <c r="G386" s="170"/>
      <c r="H386" s="169"/>
      <c r="I386" s="171"/>
      <c r="J386" s="171"/>
      <c r="K386" s="171"/>
      <c r="L386" s="678"/>
      <c r="M386" s="170"/>
      <c r="N386" s="172"/>
      <c r="O386" s="169"/>
      <c r="P386" s="171"/>
      <c r="Q386" s="169"/>
      <c r="R386" s="173"/>
      <c r="S386" s="172"/>
      <c r="T386" s="169"/>
      <c r="U386" s="172"/>
      <c r="V386" s="169"/>
      <c r="W386" s="173"/>
      <c r="X386" s="172"/>
      <c r="Y386" s="169"/>
    </row>
    <row r="387" spans="2:25" s="168" customFormat="1" ht="12.75" customHeight="1">
      <c r="B387" s="169"/>
      <c r="C387" s="169"/>
      <c r="D387" s="169"/>
      <c r="E387" s="169"/>
      <c r="F387" s="169"/>
      <c r="G387" s="170"/>
      <c r="H387" s="169"/>
      <c r="I387" s="171"/>
      <c r="J387" s="171"/>
      <c r="K387" s="171"/>
      <c r="L387" s="678"/>
      <c r="M387" s="170"/>
      <c r="N387" s="172"/>
      <c r="O387" s="169"/>
      <c r="P387" s="171"/>
      <c r="Q387" s="169"/>
      <c r="R387" s="173"/>
      <c r="S387" s="172"/>
      <c r="T387" s="169"/>
      <c r="U387" s="172"/>
      <c r="V387" s="169"/>
      <c r="W387" s="173"/>
      <c r="X387" s="172"/>
      <c r="Y387" s="169"/>
    </row>
    <row r="388" spans="2:25" s="168" customFormat="1" ht="12.75" customHeight="1">
      <c r="B388" s="169"/>
      <c r="C388" s="169"/>
      <c r="D388" s="169"/>
      <c r="E388" s="169"/>
      <c r="F388" s="169"/>
      <c r="G388" s="170"/>
      <c r="H388" s="169"/>
      <c r="I388" s="171"/>
      <c r="J388" s="171"/>
      <c r="K388" s="171"/>
      <c r="L388" s="678"/>
      <c r="M388" s="170"/>
      <c r="N388" s="172"/>
      <c r="O388" s="169"/>
      <c r="P388" s="171"/>
      <c r="Q388" s="169"/>
      <c r="R388" s="173"/>
      <c r="S388" s="172"/>
      <c r="T388" s="169"/>
      <c r="U388" s="172"/>
      <c r="V388" s="169"/>
      <c r="W388" s="173"/>
      <c r="X388" s="172"/>
      <c r="Y388" s="169"/>
    </row>
    <row r="389" spans="2:25" s="168" customFormat="1" ht="12.75" customHeight="1">
      <c r="B389" s="169"/>
      <c r="C389" s="169"/>
      <c r="D389" s="169"/>
      <c r="E389" s="169"/>
      <c r="F389" s="169"/>
      <c r="G389" s="170"/>
      <c r="H389" s="169"/>
      <c r="I389" s="171"/>
      <c r="J389" s="171"/>
      <c r="K389" s="171"/>
      <c r="L389" s="678"/>
      <c r="M389" s="170"/>
      <c r="N389" s="172"/>
      <c r="O389" s="169"/>
      <c r="P389" s="171"/>
      <c r="Q389" s="169"/>
      <c r="R389" s="173"/>
      <c r="S389" s="172"/>
      <c r="T389" s="169"/>
      <c r="U389" s="172"/>
      <c r="V389" s="169"/>
      <c r="W389" s="173"/>
      <c r="X389" s="172"/>
      <c r="Y389" s="169"/>
    </row>
    <row r="390" spans="2:25" s="168" customFormat="1" ht="12.75" customHeight="1">
      <c r="B390" s="169"/>
      <c r="C390" s="169"/>
      <c r="D390" s="169"/>
      <c r="E390" s="169"/>
      <c r="F390" s="169"/>
      <c r="G390" s="170"/>
      <c r="H390" s="169"/>
      <c r="I390" s="171"/>
      <c r="J390" s="171"/>
      <c r="K390" s="171"/>
      <c r="L390" s="678"/>
      <c r="M390" s="170"/>
      <c r="N390" s="172"/>
      <c r="O390" s="169"/>
      <c r="P390" s="171"/>
      <c r="Q390" s="169"/>
      <c r="R390" s="173"/>
      <c r="S390" s="172"/>
      <c r="T390" s="169"/>
      <c r="U390" s="172"/>
      <c r="V390" s="169"/>
      <c r="W390" s="173"/>
      <c r="X390" s="172"/>
      <c r="Y390" s="169"/>
    </row>
    <row r="391" spans="2:25" s="168" customFormat="1" ht="12.75" customHeight="1">
      <c r="B391" s="169"/>
      <c r="C391" s="169"/>
      <c r="D391" s="169"/>
      <c r="E391" s="169"/>
      <c r="F391" s="169"/>
      <c r="G391" s="170"/>
      <c r="H391" s="169"/>
      <c r="I391" s="171"/>
      <c r="J391" s="171"/>
      <c r="K391" s="171"/>
      <c r="L391" s="678"/>
      <c r="M391" s="170"/>
      <c r="N391" s="172"/>
      <c r="O391" s="169"/>
      <c r="P391" s="171"/>
      <c r="Q391" s="169"/>
      <c r="R391" s="173"/>
      <c r="S391" s="172"/>
      <c r="T391" s="169"/>
      <c r="U391" s="172"/>
      <c r="V391" s="169"/>
      <c r="W391" s="173"/>
      <c r="X391" s="172"/>
      <c r="Y391" s="169"/>
    </row>
    <row r="392" spans="2:25" s="168" customFormat="1" ht="12.75" customHeight="1">
      <c r="B392" s="169"/>
      <c r="C392" s="169"/>
      <c r="D392" s="169"/>
      <c r="E392" s="169"/>
      <c r="F392" s="169"/>
      <c r="G392" s="170"/>
      <c r="H392" s="169"/>
      <c r="I392" s="171"/>
      <c r="J392" s="171"/>
      <c r="K392" s="171"/>
      <c r="L392" s="678"/>
      <c r="M392" s="170"/>
      <c r="N392" s="172"/>
      <c r="O392" s="169"/>
      <c r="P392" s="171"/>
      <c r="Q392" s="169"/>
      <c r="R392" s="173"/>
      <c r="S392" s="172"/>
      <c r="T392" s="169"/>
      <c r="U392" s="172"/>
      <c r="V392" s="169"/>
      <c r="W392" s="173"/>
      <c r="X392" s="172"/>
      <c r="Y392" s="169"/>
    </row>
    <row r="393" spans="2:25" s="168" customFormat="1" ht="12.75" customHeight="1">
      <c r="B393" s="169"/>
      <c r="C393" s="169"/>
      <c r="D393" s="169"/>
      <c r="E393" s="169"/>
      <c r="F393" s="169"/>
      <c r="G393" s="170"/>
      <c r="H393" s="169"/>
      <c r="I393" s="171"/>
      <c r="J393" s="171"/>
      <c r="K393" s="171"/>
      <c r="L393" s="678"/>
      <c r="M393" s="170"/>
      <c r="N393" s="172"/>
      <c r="O393" s="169"/>
      <c r="P393" s="171"/>
      <c r="Q393" s="169"/>
      <c r="R393" s="173"/>
      <c r="S393" s="172"/>
      <c r="T393" s="169"/>
      <c r="U393" s="172"/>
      <c r="V393" s="169"/>
      <c r="W393" s="173"/>
      <c r="X393" s="172"/>
      <c r="Y393" s="169"/>
    </row>
    <row r="394" spans="2:25" s="168" customFormat="1" ht="12.75" customHeight="1">
      <c r="B394" s="169"/>
      <c r="C394" s="169"/>
      <c r="D394" s="169"/>
      <c r="E394" s="169"/>
      <c r="F394" s="169"/>
      <c r="G394" s="170"/>
      <c r="H394" s="169"/>
      <c r="I394" s="171"/>
      <c r="J394" s="171"/>
      <c r="K394" s="171"/>
      <c r="L394" s="678"/>
      <c r="M394" s="170"/>
      <c r="N394" s="172"/>
      <c r="O394" s="169"/>
      <c r="P394" s="171"/>
      <c r="Q394" s="169"/>
      <c r="R394" s="173"/>
      <c r="S394" s="172"/>
      <c r="T394" s="169"/>
      <c r="U394" s="172"/>
      <c r="V394" s="169"/>
      <c r="W394" s="173"/>
      <c r="X394" s="172"/>
      <c r="Y394" s="169"/>
    </row>
    <row r="395" spans="2:25" s="168" customFormat="1" ht="12.75" customHeight="1">
      <c r="B395" s="169"/>
      <c r="C395" s="169"/>
      <c r="D395" s="169"/>
      <c r="E395" s="169"/>
      <c r="F395" s="169"/>
      <c r="G395" s="170"/>
      <c r="H395" s="169"/>
      <c r="I395" s="171"/>
      <c r="J395" s="171"/>
      <c r="K395" s="171"/>
      <c r="L395" s="678"/>
      <c r="M395" s="170"/>
      <c r="N395" s="172"/>
      <c r="O395" s="169"/>
      <c r="P395" s="171"/>
      <c r="Q395" s="169"/>
      <c r="R395" s="173"/>
      <c r="S395" s="172"/>
      <c r="T395" s="169"/>
      <c r="U395" s="172"/>
      <c r="V395" s="169"/>
      <c r="W395" s="173"/>
      <c r="X395" s="172"/>
      <c r="Y395" s="169"/>
    </row>
    <row r="396" spans="2:25" s="168" customFormat="1" ht="12.75" customHeight="1">
      <c r="B396" s="169"/>
      <c r="C396" s="169"/>
      <c r="D396" s="169"/>
      <c r="E396" s="169"/>
      <c r="F396" s="169"/>
      <c r="G396" s="170"/>
      <c r="H396" s="169"/>
      <c r="I396" s="171"/>
      <c r="J396" s="171"/>
      <c r="K396" s="171"/>
      <c r="L396" s="678"/>
      <c r="M396" s="170"/>
      <c r="N396" s="172"/>
      <c r="O396" s="169"/>
      <c r="P396" s="171"/>
      <c r="Q396" s="169"/>
      <c r="R396" s="173"/>
      <c r="S396" s="172"/>
      <c r="T396" s="169"/>
      <c r="U396" s="172"/>
      <c r="V396" s="169"/>
      <c r="W396" s="173"/>
      <c r="X396" s="172"/>
      <c r="Y396" s="169"/>
    </row>
    <row r="397" spans="2:25" s="168" customFormat="1" ht="12.75" customHeight="1">
      <c r="B397" s="169"/>
      <c r="C397" s="169"/>
      <c r="D397" s="169"/>
      <c r="E397" s="169"/>
      <c r="F397" s="169"/>
      <c r="G397" s="170"/>
      <c r="H397" s="169"/>
      <c r="I397" s="171"/>
      <c r="J397" s="171"/>
      <c r="K397" s="171"/>
      <c r="L397" s="678"/>
      <c r="M397" s="170"/>
      <c r="N397" s="172"/>
      <c r="O397" s="169"/>
      <c r="P397" s="171"/>
      <c r="Q397" s="169"/>
      <c r="R397" s="173"/>
      <c r="S397" s="172"/>
      <c r="T397" s="169"/>
      <c r="U397" s="172"/>
      <c r="V397" s="169"/>
      <c r="W397" s="173"/>
      <c r="X397" s="172"/>
      <c r="Y397" s="169"/>
    </row>
    <row r="398" spans="2:25" s="168" customFormat="1" ht="12.75" customHeight="1">
      <c r="B398" s="169"/>
      <c r="C398" s="169"/>
      <c r="D398" s="169"/>
      <c r="E398" s="169"/>
      <c r="F398" s="169"/>
      <c r="G398" s="170"/>
      <c r="H398" s="169"/>
      <c r="I398" s="171"/>
      <c r="J398" s="171"/>
      <c r="K398" s="171"/>
      <c r="L398" s="678"/>
      <c r="M398" s="170"/>
      <c r="N398" s="172"/>
      <c r="O398" s="169"/>
      <c r="P398" s="171"/>
      <c r="Q398" s="169"/>
      <c r="R398" s="173"/>
      <c r="S398" s="172"/>
      <c r="T398" s="169"/>
      <c r="U398" s="172"/>
      <c r="V398" s="169"/>
      <c r="W398" s="173"/>
      <c r="X398" s="172"/>
      <c r="Y398" s="169"/>
    </row>
    <row r="399" spans="2:25" s="168" customFormat="1" ht="12.75" customHeight="1">
      <c r="B399" s="169"/>
      <c r="C399" s="169"/>
      <c r="D399" s="169"/>
      <c r="E399" s="169"/>
      <c r="F399" s="169"/>
      <c r="G399" s="170"/>
      <c r="H399" s="169"/>
      <c r="I399" s="171"/>
      <c r="J399" s="171"/>
      <c r="K399" s="171"/>
      <c r="L399" s="678"/>
      <c r="M399" s="170"/>
      <c r="N399" s="172"/>
      <c r="O399" s="169"/>
      <c r="P399" s="171"/>
      <c r="Q399" s="169"/>
      <c r="R399" s="173"/>
      <c r="S399" s="172"/>
      <c r="T399" s="169"/>
      <c r="U399" s="172"/>
      <c r="V399" s="169"/>
      <c r="W399" s="173"/>
      <c r="X399" s="172"/>
      <c r="Y399" s="169"/>
    </row>
    <row r="400" spans="2:25" s="168" customFormat="1" ht="12.75" customHeight="1">
      <c r="B400" s="169"/>
      <c r="C400" s="169"/>
      <c r="D400" s="169"/>
      <c r="E400" s="169"/>
      <c r="F400" s="169"/>
      <c r="G400" s="170"/>
      <c r="H400" s="169"/>
      <c r="I400" s="171"/>
      <c r="J400" s="171"/>
      <c r="K400" s="171"/>
      <c r="L400" s="678"/>
      <c r="M400" s="170"/>
      <c r="N400" s="172"/>
      <c r="O400" s="169"/>
      <c r="P400" s="171"/>
      <c r="Q400" s="169"/>
      <c r="R400" s="173"/>
      <c r="S400" s="172"/>
      <c r="T400" s="169"/>
      <c r="U400" s="172"/>
      <c r="V400" s="169"/>
      <c r="W400" s="173"/>
      <c r="X400" s="172"/>
      <c r="Y400" s="169"/>
    </row>
    <row r="401" spans="2:25" s="168" customFormat="1" ht="12.75" customHeight="1">
      <c r="B401" s="169"/>
      <c r="C401" s="169"/>
      <c r="D401" s="169"/>
      <c r="E401" s="169"/>
      <c r="F401" s="169"/>
      <c r="G401" s="170"/>
      <c r="H401" s="169"/>
      <c r="I401" s="171"/>
      <c r="J401" s="171"/>
      <c r="K401" s="171"/>
      <c r="L401" s="678"/>
      <c r="M401" s="170"/>
      <c r="N401" s="172"/>
      <c r="O401" s="169"/>
      <c r="P401" s="171"/>
      <c r="Q401" s="169"/>
      <c r="R401" s="173"/>
      <c r="S401" s="172"/>
      <c r="T401" s="169"/>
      <c r="U401" s="172"/>
      <c r="V401" s="169"/>
      <c r="W401" s="173"/>
      <c r="X401" s="172"/>
      <c r="Y401" s="169"/>
    </row>
    <row r="402" spans="2:25" s="168" customFormat="1" ht="12.75" customHeight="1">
      <c r="B402" s="169"/>
      <c r="C402" s="169"/>
      <c r="D402" s="169"/>
      <c r="E402" s="169"/>
      <c r="F402" s="169"/>
      <c r="G402" s="170"/>
      <c r="H402" s="169"/>
      <c r="I402" s="171"/>
      <c r="J402" s="171"/>
      <c r="K402" s="171"/>
      <c r="L402" s="678"/>
      <c r="M402" s="170"/>
      <c r="N402" s="172"/>
      <c r="O402" s="169"/>
      <c r="P402" s="171"/>
      <c r="Q402" s="169"/>
      <c r="R402" s="173"/>
      <c r="S402" s="172"/>
      <c r="T402" s="169"/>
      <c r="U402" s="172"/>
      <c r="V402" s="169"/>
      <c r="W402" s="173"/>
      <c r="X402" s="172"/>
      <c r="Y402" s="169"/>
    </row>
    <row r="403" spans="2:25" s="168" customFormat="1" ht="12.75" customHeight="1">
      <c r="B403" s="169"/>
      <c r="C403" s="169"/>
      <c r="D403" s="169"/>
      <c r="E403" s="169"/>
      <c r="F403" s="169"/>
      <c r="G403" s="170"/>
      <c r="H403" s="169"/>
      <c r="I403" s="171"/>
      <c r="J403" s="171"/>
      <c r="K403" s="171"/>
      <c r="L403" s="678"/>
      <c r="M403" s="170"/>
      <c r="N403" s="172"/>
      <c r="O403" s="169"/>
      <c r="P403" s="171"/>
      <c r="Q403" s="169"/>
      <c r="R403" s="173"/>
      <c r="S403" s="172"/>
      <c r="T403" s="169"/>
      <c r="U403" s="172"/>
      <c r="V403" s="169"/>
      <c r="W403" s="173"/>
      <c r="X403" s="172"/>
      <c r="Y403" s="169"/>
    </row>
    <row r="404" spans="2:25" s="168" customFormat="1" ht="12.75" customHeight="1">
      <c r="B404" s="169"/>
      <c r="C404" s="169"/>
      <c r="D404" s="169"/>
      <c r="E404" s="169"/>
      <c r="F404" s="169"/>
      <c r="G404" s="170"/>
      <c r="H404" s="169"/>
      <c r="I404" s="171"/>
      <c r="J404" s="171"/>
      <c r="K404" s="171"/>
      <c r="L404" s="678"/>
      <c r="M404" s="170"/>
      <c r="N404" s="172"/>
      <c r="O404" s="169"/>
      <c r="P404" s="171"/>
      <c r="Q404" s="169"/>
      <c r="R404" s="173"/>
      <c r="S404" s="172"/>
      <c r="T404" s="169"/>
      <c r="U404" s="172"/>
      <c r="V404" s="169"/>
      <c r="W404" s="173"/>
      <c r="X404" s="172"/>
      <c r="Y404" s="169"/>
    </row>
    <row r="405" spans="2:25" s="168" customFormat="1" ht="12.75" customHeight="1">
      <c r="B405" s="169"/>
      <c r="C405" s="169"/>
      <c r="D405" s="169"/>
      <c r="E405" s="169"/>
      <c r="F405" s="169"/>
      <c r="G405" s="170"/>
      <c r="H405" s="169"/>
      <c r="I405" s="171"/>
      <c r="J405" s="171"/>
      <c r="K405" s="171"/>
      <c r="L405" s="678"/>
      <c r="M405" s="170"/>
      <c r="N405" s="172"/>
      <c r="O405" s="169"/>
      <c r="P405" s="171"/>
      <c r="Q405" s="169"/>
      <c r="R405" s="173"/>
      <c r="S405" s="172"/>
      <c r="T405" s="169"/>
      <c r="U405" s="172"/>
      <c r="V405" s="169"/>
      <c r="W405" s="173"/>
      <c r="X405" s="172"/>
      <c r="Y405" s="169"/>
    </row>
    <row r="406" spans="2:25" s="168" customFormat="1" ht="12.75" customHeight="1">
      <c r="B406" s="169"/>
      <c r="C406" s="169"/>
      <c r="D406" s="169"/>
      <c r="E406" s="169"/>
      <c r="F406" s="169"/>
      <c r="G406" s="170"/>
      <c r="H406" s="169"/>
      <c r="I406" s="171"/>
      <c r="J406" s="171"/>
      <c r="K406" s="171"/>
      <c r="L406" s="678"/>
      <c r="M406" s="170"/>
      <c r="N406" s="172"/>
      <c r="O406" s="169"/>
      <c r="P406" s="171"/>
      <c r="Q406" s="169"/>
      <c r="R406" s="173"/>
      <c r="S406" s="172"/>
      <c r="T406" s="169"/>
      <c r="U406" s="172"/>
      <c r="V406" s="169"/>
      <c r="W406" s="173"/>
      <c r="X406" s="172"/>
      <c r="Y406" s="169"/>
    </row>
    <row r="407" spans="2:25" s="168" customFormat="1" ht="12.75" customHeight="1">
      <c r="B407" s="169"/>
      <c r="C407" s="169"/>
      <c r="D407" s="169"/>
      <c r="E407" s="169"/>
      <c r="F407" s="169"/>
      <c r="G407" s="170"/>
      <c r="H407" s="169"/>
      <c r="I407" s="171"/>
      <c r="J407" s="171"/>
      <c r="K407" s="171"/>
      <c r="L407" s="678"/>
      <c r="M407" s="170"/>
      <c r="N407" s="172"/>
      <c r="O407" s="169"/>
      <c r="P407" s="171"/>
      <c r="Q407" s="169"/>
      <c r="R407" s="173"/>
      <c r="S407" s="172"/>
      <c r="T407" s="169"/>
      <c r="U407" s="172"/>
      <c r="V407" s="169"/>
      <c r="W407" s="173"/>
      <c r="X407" s="172"/>
      <c r="Y407" s="169"/>
    </row>
    <row r="408" spans="2:25" s="168" customFormat="1" ht="12.75" customHeight="1">
      <c r="B408" s="169"/>
      <c r="C408" s="169"/>
      <c r="D408" s="169"/>
      <c r="E408" s="169"/>
      <c r="F408" s="169"/>
      <c r="G408" s="170"/>
      <c r="H408" s="169"/>
      <c r="I408" s="171"/>
      <c r="J408" s="171"/>
      <c r="K408" s="171"/>
      <c r="L408" s="678"/>
      <c r="M408" s="170"/>
      <c r="N408" s="172"/>
      <c r="O408" s="169"/>
      <c r="P408" s="171"/>
      <c r="Q408" s="169"/>
      <c r="R408" s="173"/>
      <c r="S408" s="172"/>
      <c r="T408" s="169"/>
      <c r="U408" s="172"/>
      <c r="V408" s="169"/>
      <c r="W408" s="173"/>
      <c r="X408" s="172"/>
      <c r="Y408" s="169"/>
    </row>
    <row r="409" spans="2:25" s="168" customFormat="1" ht="12.75" customHeight="1">
      <c r="B409" s="169"/>
      <c r="C409" s="169"/>
      <c r="D409" s="169"/>
      <c r="E409" s="169"/>
      <c r="F409" s="169"/>
      <c r="G409" s="170"/>
      <c r="H409" s="169"/>
      <c r="I409" s="171"/>
      <c r="J409" s="171"/>
      <c r="K409" s="171"/>
      <c r="L409" s="678"/>
      <c r="M409" s="170"/>
      <c r="N409" s="172"/>
      <c r="O409" s="169"/>
      <c r="P409" s="171"/>
      <c r="Q409" s="169"/>
      <c r="R409" s="173"/>
      <c r="S409" s="172"/>
      <c r="T409" s="169"/>
      <c r="U409" s="172"/>
      <c r="V409" s="169"/>
      <c r="W409" s="173"/>
      <c r="X409" s="172"/>
      <c r="Y409" s="169"/>
    </row>
    <row r="410" spans="2:25" s="168" customFormat="1" ht="12.75" customHeight="1">
      <c r="B410" s="169"/>
      <c r="C410" s="169"/>
      <c r="D410" s="169"/>
      <c r="E410" s="169"/>
      <c r="F410" s="169"/>
      <c r="G410" s="170"/>
      <c r="H410" s="169"/>
      <c r="I410" s="171"/>
      <c r="J410" s="171"/>
      <c r="K410" s="171"/>
      <c r="L410" s="678"/>
      <c r="M410" s="170"/>
      <c r="N410" s="172"/>
      <c r="O410" s="169"/>
      <c r="P410" s="171"/>
      <c r="Q410" s="169"/>
      <c r="R410" s="173"/>
      <c r="S410" s="172"/>
      <c r="T410" s="169"/>
      <c r="U410" s="172"/>
      <c r="V410" s="169"/>
      <c r="W410" s="173"/>
      <c r="X410" s="172"/>
      <c r="Y410" s="169"/>
    </row>
    <row r="411" spans="2:25" s="168" customFormat="1" ht="12.75" customHeight="1">
      <c r="B411" s="169"/>
      <c r="C411" s="169"/>
      <c r="D411" s="169"/>
      <c r="E411" s="169"/>
      <c r="F411" s="169"/>
      <c r="G411" s="170"/>
      <c r="H411" s="169"/>
      <c r="I411" s="171"/>
      <c r="J411" s="171"/>
      <c r="K411" s="171"/>
      <c r="L411" s="678"/>
      <c r="M411" s="170"/>
      <c r="N411" s="172"/>
      <c r="O411" s="169"/>
      <c r="P411" s="171"/>
      <c r="Q411" s="169"/>
      <c r="R411" s="173"/>
      <c r="S411" s="172"/>
      <c r="T411" s="169"/>
      <c r="U411" s="172"/>
      <c r="V411" s="169"/>
      <c r="W411" s="173"/>
      <c r="X411" s="172"/>
      <c r="Y411" s="169"/>
    </row>
    <row r="412" spans="2:25" s="168" customFormat="1" ht="12.75" customHeight="1">
      <c r="B412" s="169"/>
      <c r="C412" s="169"/>
      <c r="D412" s="169"/>
      <c r="E412" s="169"/>
      <c r="F412" s="169"/>
      <c r="G412" s="170"/>
      <c r="H412" s="169"/>
      <c r="I412" s="171"/>
      <c r="J412" s="171"/>
      <c r="K412" s="171"/>
      <c r="L412" s="678"/>
      <c r="M412" s="170"/>
      <c r="N412" s="172"/>
      <c r="O412" s="169"/>
      <c r="P412" s="171"/>
      <c r="Q412" s="169"/>
      <c r="R412" s="173"/>
      <c r="S412" s="172"/>
      <c r="T412" s="169"/>
      <c r="U412" s="172"/>
      <c r="V412" s="169"/>
      <c r="W412" s="173"/>
      <c r="X412" s="172"/>
      <c r="Y412" s="169"/>
    </row>
    <row r="413" spans="2:25" s="168" customFormat="1" ht="12.75" customHeight="1">
      <c r="B413" s="169"/>
      <c r="C413" s="169"/>
      <c r="D413" s="169"/>
      <c r="E413" s="169"/>
      <c r="F413" s="169"/>
      <c r="G413" s="170"/>
      <c r="H413" s="169"/>
      <c r="I413" s="171"/>
      <c r="J413" s="171"/>
      <c r="K413" s="171"/>
      <c r="L413" s="678"/>
      <c r="M413" s="170"/>
      <c r="N413" s="172"/>
      <c r="O413" s="169"/>
      <c r="P413" s="171"/>
      <c r="Q413" s="169"/>
      <c r="R413" s="173"/>
      <c r="S413" s="172"/>
      <c r="T413" s="169"/>
      <c r="U413" s="172"/>
      <c r="V413" s="169"/>
      <c r="W413" s="173"/>
      <c r="X413" s="172"/>
      <c r="Y413" s="169"/>
    </row>
    <row r="414" spans="2:25" s="168" customFormat="1" ht="12.75" customHeight="1">
      <c r="B414" s="169"/>
      <c r="C414" s="169"/>
      <c r="D414" s="169"/>
      <c r="E414" s="169"/>
      <c r="F414" s="169"/>
      <c r="G414" s="170"/>
      <c r="H414" s="169"/>
      <c r="I414" s="171"/>
      <c r="J414" s="171"/>
      <c r="K414" s="171"/>
      <c r="L414" s="678"/>
      <c r="M414" s="170"/>
      <c r="N414" s="172"/>
      <c r="O414" s="169"/>
      <c r="P414" s="171"/>
      <c r="Q414" s="169"/>
      <c r="R414" s="173"/>
      <c r="S414" s="172"/>
      <c r="T414" s="169"/>
      <c r="U414" s="172"/>
      <c r="V414" s="169"/>
      <c r="W414" s="173"/>
      <c r="X414" s="172"/>
      <c r="Y414" s="169"/>
    </row>
    <row r="415" spans="2:25" s="168" customFormat="1" ht="12.75" customHeight="1">
      <c r="B415" s="169"/>
      <c r="C415" s="169"/>
      <c r="D415" s="169"/>
      <c r="E415" s="169"/>
      <c r="F415" s="169"/>
      <c r="G415" s="170"/>
      <c r="H415" s="169"/>
      <c r="I415" s="171"/>
      <c r="J415" s="171"/>
      <c r="K415" s="171"/>
      <c r="L415" s="678"/>
      <c r="M415" s="170"/>
      <c r="N415" s="172"/>
      <c r="O415" s="169"/>
      <c r="P415" s="171"/>
      <c r="Q415" s="169"/>
      <c r="R415" s="173"/>
      <c r="S415" s="172"/>
      <c r="T415" s="169"/>
      <c r="U415" s="172"/>
      <c r="V415" s="169"/>
      <c r="W415" s="173"/>
      <c r="X415" s="172"/>
      <c r="Y415" s="169"/>
    </row>
    <row r="416" spans="2:25" s="168" customFormat="1" ht="12.75" customHeight="1">
      <c r="B416" s="169"/>
      <c r="C416" s="169"/>
      <c r="D416" s="169"/>
      <c r="E416" s="169"/>
      <c r="F416" s="169"/>
      <c r="G416" s="170"/>
      <c r="H416" s="169"/>
      <c r="I416" s="171"/>
      <c r="J416" s="171"/>
      <c r="K416" s="171"/>
      <c r="L416" s="678"/>
      <c r="M416" s="170"/>
      <c r="N416" s="172"/>
      <c r="O416" s="169"/>
      <c r="P416" s="171"/>
      <c r="Q416" s="169"/>
      <c r="R416" s="173"/>
      <c r="S416" s="172"/>
      <c r="T416" s="169"/>
      <c r="U416" s="172"/>
      <c r="V416" s="169"/>
      <c r="W416" s="173"/>
      <c r="X416" s="172"/>
      <c r="Y416" s="169"/>
    </row>
    <row r="417" spans="2:25" s="168" customFormat="1" ht="12.75" customHeight="1">
      <c r="B417" s="169"/>
      <c r="C417" s="169"/>
      <c r="D417" s="169"/>
      <c r="E417" s="169"/>
      <c r="F417" s="169"/>
      <c r="G417" s="170"/>
      <c r="H417" s="169"/>
      <c r="I417" s="171"/>
      <c r="J417" s="171"/>
      <c r="K417" s="171"/>
      <c r="L417" s="678"/>
      <c r="M417" s="170"/>
      <c r="N417" s="172"/>
      <c r="O417" s="169"/>
      <c r="P417" s="171"/>
      <c r="Q417" s="169"/>
      <c r="R417" s="173"/>
      <c r="S417" s="172"/>
      <c r="T417" s="169"/>
      <c r="U417" s="172"/>
      <c r="V417" s="169"/>
      <c r="W417" s="173"/>
      <c r="X417" s="172"/>
      <c r="Y417" s="169"/>
    </row>
    <row r="418" spans="2:25" s="168" customFormat="1" ht="12.75" customHeight="1">
      <c r="B418" s="169"/>
      <c r="C418" s="169"/>
      <c r="D418" s="169"/>
      <c r="E418" s="169"/>
      <c r="F418" s="169"/>
      <c r="G418" s="170"/>
      <c r="H418" s="169"/>
      <c r="I418" s="171"/>
      <c r="J418" s="171"/>
      <c r="K418" s="171"/>
      <c r="L418" s="678"/>
      <c r="M418" s="170"/>
      <c r="N418" s="172"/>
      <c r="O418" s="169"/>
      <c r="P418" s="171"/>
      <c r="Q418" s="169"/>
      <c r="R418" s="173"/>
      <c r="S418" s="172"/>
      <c r="T418" s="169"/>
      <c r="U418" s="172"/>
      <c r="V418" s="169"/>
      <c r="W418" s="173"/>
      <c r="X418" s="172"/>
      <c r="Y418" s="169"/>
    </row>
    <row r="419" spans="2:25" s="168" customFormat="1" ht="12.75" customHeight="1">
      <c r="B419" s="169"/>
      <c r="C419" s="169"/>
      <c r="D419" s="169"/>
      <c r="E419" s="169"/>
      <c r="F419" s="169"/>
      <c r="G419" s="170"/>
      <c r="H419" s="169"/>
      <c r="I419" s="171"/>
      <c r="J419" s="171"/>
      <c r="K419" s="171"/>
      <c r="L419" s="678"/>
      <c r="M419" s="170"/>
      <c r="N419" s="172"/>
      <c r="O419" s="169"/>
      <c r="P419" s="171"/>
      <c r="Q419" s="169"/>
      <c r="R419" s="173"/>
      <c r="S419" s="172"/>
      <c r="T419" s="169"/>
      <c r="U419" s="172"/>
      <c r="V419" s="169"/>
      <c r="W419" s="173"/>
      <c r="X419" s="172"/>
      <c r="Y419" s="169"/>
    </row>
    <row r="420" spans="2:25" s="168" customFormat="1" ht="12.75" customHeight="1">
      <c r="B420" s="169"/>
      <c r="C420" s="169"/>
      <c r="D420" s="169"/>
      <c r="E420" s="169"/>
      <c r="F420" s="169"/>
      <c r="G420" s="170"/>
      <c r="H420" s="169"/>
      <c r="I420" s="171"/>
      <c r="J420" s="171"/>
      <c r="K420" s="171"/>
      <c r="L420" s="678"/>
      <c r="M420" s="170"/>
      <c r="N420" s="172"/>
      <c r="O420" s="169"/>
      <c r="P420" s="171"/>
      <c r="Q420" s="169"/>
      <c r="R420" s="173"/>
      <c r="S420" s="172"/>
      <c r="T420" s="169"/>
      <c r="U420" s="172"/>
      <c r="V420" s="169"/>
      <c r="W420" s="173"/>
      <c r="X420" s="172"/>
      <c r="Y420" s="169"/>
    </row>
    <row r="421" spans="2:25" s="168" customFormat="1" ht="12.75" customHeight="1">
      <c r="B421" s="169"/>
      <c r="C421" s="169"/>
      <c r="D421" s="169"/>
      <c r="E421" s="169"/>
      <c r="F421" s="169"/>
      <c r="G421" s="170"/>
      <c r="H421" s="169"/>
      <c r="I421" s="171"/>
      <c r="J421" s="171"/>
      <c r="K421" s="171"/>
      <c r="L421" s="678"/>
      <c r="M421" s="170"/>
      <c r="N421" s="172"/>
      <c r="O421" s="169"/>
      <c r="P421" s="171"/>
      <c r="Q421" s="169"/>
      <c r="R421" s="173"/>
      <c r="S421" s="172"/>
      <c r="T421" s="169"/>
      <c r="U421" s="172"/>
      <c r="V421" s="169"/>
      <c r="W421" s="173"/>
      <c r="X421" s="172"/>
      <c r="Y421" s="169"/>
    </row>
    <row r="422" spans="2:25" s="168" customFormat="1" ht="12.75" customHeight="1">
      <c r="B422" s="169"/>
      <c r="C422" s="169"/>
      <c r="D422" s="169"/>
      <c r="E422" s="169"/>
      <c r="F422" s="169"/>
      <c r="G422" s="170"/>
      <c r="H422" s="169"/>
      <c r="I422" s="171"/>
      <c r="J422" s="171"/>
      <c r="K422" s="171"/>
      <c r="L422" s="678"/>
      <c r="M422" s="170"/>
      <c r="N422" s="172"/>
      <c r="O422" s="169"/>
      <c r="P422" s="171"/>
      <c r="Q422" s="169"/>
      <c r="R422" s="173"/>
      <c r="S422" s="172"/>
      <c r="T422" s="169"/>
      <c r="U422" s="172"/>
      <c r="V422" s="169"/>
      <c r="W422" s="173"/>
      <c r="X422" s="172"/>
      <c r="Y422" s="169"/>
    </row>
    <row r="423" spans="2:25" s="168" customFormat="1" ht="12.75" customHeight="1">
      <c r="B423" s="169"/>
      <c r="C423" s="169"/>
      <c r="D423" s="169"/>
      <c r="E423" s="169"/>
      <c r="F423" s="169"/>
      <c r="G423" s="170"/>
      <c r="H423" s="169"/>
      <c r="I423" s="171"/>
      <c r="J423" s="171"/>
      <c r="K423" s="171"/>
      <c r="L423" s="678"/>
      <c r="M423" s="170"/>
      <c r="N423" s="172"/>
      <c r="O423" s="169"/>
      <c r="P423" s="171"/>
      <c r="Q423" s="169"/>
      <c r="R423" s="173"/>
      <c r="S423" s="172"/>
      <c r="T423" s="169"/>
      <c r="U423" s="172"/>
      <c r="V423" s="169"/>
      <c r="W423" s="173"/>
      <c r="X423" s="172"/>
      <c r="Y423" s="169"/>
    </row>
    <row r="424" spans="2:25" s="168" customFormat="1" ht="12.75" customHeight="1">
      <c r="B424" s="169"/>
      <c r="C424" s="169"/>
      <c r="D424" s="169"/>
      <c r="E424" s="169"/>
      <c r="F424" s="169"/>
      <c r="G424" s="170"/>
      <c r="H424" s="169"/>
      <c r="I424" s="171"/>
      <c r="J424" s="171"/>
      <c r="K424" s="171"/>
      <c r="L424" s="678"/>
      <c r="M424" s="170"/>
      <c r="N424" s="172"/>
      <c r="O424" s="169"/>
      <c r="P424" s="171"/>
      <c r="Q424" s="169"/>
      <c r="R424" s="173"/>
      <c r="S424" s="172"/>
      <c r="T424" s="169"/>
      <c r="U424" s="172"/>
      <c r="V424" s="169"/>
      <c r="W424" s="173"/>
      <c r="X424" s="172"/>
      <c r="Y424" s="169"/>
    </row>
    <row r="425" spans="2:25" s="168" customFormat="1" ht="12.75" customHeight="1">
      <c r="B425" s="169"/>
      <c r="C425" s="169"/>
      <c r="D425" s="169"/>
      <c r="E425" s="169"/>
      <c r="F425" s="169"/>
      <c r="G425" s="170"/>
      <c r="H425" s="169"/>
      <c r="I425" s="171"/>
      <c r="J425" s="171"/>
      <c r="K425" s="171"/>
      <c r="L425" s="678"/>
      <c r="M425" s="170"/>
      <c r="N425" s="172"/>
      <c r="O425" s="169"/>
      <c r="P425" s="171"/>
      <c r="Q425" s="169"/>
      <c r="R425" s="173"/>
      <c r="S425" s="172"/>
      <c r="T425" s="169"/>
      <c r="U425" s="172"/>
      <c r="V425" s="169"/>
      <c r="W425" s="173"/>
      <c r="X425" s="172"/>
      <c r="Y425" s="169"/>
    </row>
    <row r="426" spans="2:25" s="168" customFormat="1" ht="12.75" customHeight="1">
      <c r="B426" s="169"/>
      <c r="C426" s="169"/>
      <c r="D426" s="169"/>
      <c r="E426" s="169"/>
      <c r="F426" s="169"/>
      <c r="G426" s="170"/>
      <c r="H426" s="169"/>
      <c r="I426" s="171"/>
      <c r="J426" s="171"/>
      <c r="K426" s="171"/>
      <c r="L426" s="678"/>
      <c r="M426" s="170"/>
      <c r="N426" s="172"/>
      <c r="O426" s="169"/>
      <c r="P426" s="171"/>
      <c r="Q426" s="169"/>
      <c r="R426" s="173"/>
      <c r="S426" s="172"/>
      <c r="T426" s="169"/>
      <c r="U426" s="172"/>
      <c r="V426" s="169"/>
      <c r="W426" s="173"/>
      <c r="X426" s="172"/>
      <c r="Y426" s="169"/>
    </row>
    <row r="427" spans="2:25" s="168" customFormat="1" ht="12.75" customHeight="1">
      <c r="B427" s="169"/>
      <c r="C427" s="169"/>
      <c r="D427" s="169"/>
      <c r="E427" s="169"/>
      <c r="F427" s="169"/>
      <c r="G427" s="170"/>
      <c r="H427" s="169"/>
      <c r="I427" s="171"/>
      <c r="J427" s="171"/>
      <c r="K427" s="171"/>
      <c r="L427" s="678"/>
      <c r="M427" s="170"/>
      <c r="N427" s="172"/>
      <c r="O427" s="169"/>
      <c r="P427" s="171"/>
      <c r="Q427" s="169"/>
      <c r="R427" s="173"/>
      <c r="S427" s="172"/>
      <c r="T427" s="169"/>
      <c r="U427" s="172"/>
      <c r="V427" s="169"/>
      <c r="W427" s="173"/>
      <c r="X427" s="172"/>
      <c r="Y427" s="169"/>
    </row>
    <row r="428" spans="2:25" s="168" customFormat="1" ht="12.75" customHeight="1">
      <c r="B428" s="169"/>
      <c r="C428" s="169"/>
      <c r="D428" s="169"/>
      <c r="E428" s="169"/>
      <c r="F428" s="169"/>
      <c r="G428" s="170"/>
      <c r="H428" s="169"/>
      <c r="I428" s="171"/>
      <c r="J428" s="171"/>
      <c r="K428" s="171"/>
      <c r="L428" s="678"/>
      <c r="M428" s="170"/>
      <c r="N428" s="172"/>
      <c r="O428" s="169"/>
      <c r="P428" s="171"/>
      <c r="Q428" s="169"/>
      <c r="R428" s="173"/>
      <c r="S428" s="172"/>
      <c r="T428" s="169"/>
      <c r="U428" s="172"/>
      <c r="V428" s="169"/>
      <c r="W428" s="173"/>
      <c r="X428" s="172"/>
      <c r="Y428" s="169"/>
    </row>
    <row r="429" spans="2:25" s="168" customFormat="1" ht="12.75" customHeight="1">
      <c r="B429" s="169"/>
      <c r="C429" s="169"/>
      <c r="D429" s="169"/>
      <c r="E429" s="169"/>
      <c r="F429" s="169"/>
      <c r="G429" s="170"/>
      <c r="H429" s="169"/>
      <c r="I429" s="171"/>
      <c r="J429" s="171"/>
      <c r="K429" s="171"/>
      <c r="L429" s="678"/>
      <c r="M429" s="170"/>
      <c r="N429" s="172"/>
      <c r="O429" s="169"/>
      <c r="P429" s="171"/>
      <c r="Q429" s="169"/>
      <c r="R429" s="173"/>
      <c r="S429" s="172"/>
      <c r="T429" s="169"/>
      <c r="U429" s="172"/>
      <c r="V429" s="169"/>
      <c r="W429" s="173"/>
      <c r="X429" s="172"/>
      <c r="Y429" s="169"/>
    </row>
    <row r="430" spans="2:25" s="168" customFormat="1" ht="12.75" customHeight="1">
      <c r="B430" s="169"/>
      <c r="C430" s="169"/>
      <c r="D430" s="169"/>
      <c r="E430" s="169"/>
      <c r="F430" s="169"/>
      <c r="G430" s="170"/>
      <c r="H430" s="169"/>
      <c r="I430" s="171"/>
      <c r="J430" s="171"/>
      <c r="K430" s="171"/>
      <c r="L430" s="678"/>
      <c r="M430" s="170"/>
      <c r="N430" s="172"/>
      <c r="O430" s="169"/>
      <c r="P430" s="171"/>
      <c r="Q430" s="169"/>
      <c r="R430" s="173"/>
      <c r="S430" s="172"/>
      <c r="T430" s="169"/>
      <c r="U430" s="172"/>
      <c r="V430" s="169"/>
      <c r="W430" s="173"/>
      <c r="X430" s="172"/>
      <c r="Y430" s="169"/>
    </row>
    <row r="431" spans="2:25" s="168" customFormat="1" ht="12.75" customHeight="1">
      <c r="B431" s="169"/>
      <c r="C431" s="169"/>
      <c r="D431" s="169"/>
      <c r="E431" s="169"/>
      <c r="F431" s="169"/>
      <c r="G431" s="170"/>
      <c r="H431" s="169"/>
      <c r="I431" s="171"/>
      <c r="J431" s="171"/>
      <c r="K431" s="171"/>
      <c r="L431" s="678"/>
      <c r="M431" s="170"/>
      <c r="N431" s="172"/>
      <c r="O431" s="169"/>
      <c r="P431" s="171"/>
      <c r="Q431" s="169"/>
      <c r="R431" s="173"/>
      <c r="S431" s="172"/>
      <c r="T431" s="169"/>
      <c r="U431" s="172"/>
      <c r="V431" s="169"/>
      <c r="W431" s="173"/>
      <c r="X431" s="172"/>
      <c r="Y431" s="169"/>
    </row>
    <row r="432" spans="2:25" s="168" customFormat="1" ht="12.75" customHeight="1">
      <c r="B432" s="169"/>
      <c r="C432" s="169"/>
      <c r="D432" s="169"/>
      <c r="E432" s="169"/>
      <c r="F432" s="169"/>
      <c r="G432" s="170"/>
      <c r="H432" s="169"/>
      <c r="I432" s="171"/>
      <c r="J432" s="171"/>
      <c r="K432" s="171"/>
      <c r="L432" s="678"/>
      <c r="M432" s="170"/>
      <c r="N432" s="172"/>
      <c r="O432" s="169"/>
      <c r="P432" s="171"/>
      <c r="Q432" s="169"/>
      <c r="R432" s="173"/>
      <c r="S432" s="172"/>
      <c r="T432" s="169"/>
      <c r="U432" s="172"/>
      <c r="V432" s="169"/>
      <c r="W432" s="173"/>
      <c r="X432" s="172"/>
      <c r="Y432" s="169"/>
    </row>
    <row r="433" spans="2:25" s="168" customFormat="1" ht="12.75" customHeight="1">
      <c r="B433" s="169"/>
      <c r="C433" s="169"/>
      <c r="D433" s="169"/>
      <c r="E433" s="169"/>
      <c r="F433" s="169"/>
      <c r="G433" s="170"/>
      <c r="H433" s="169"/>
      <c r="I433" s="171"/>
      <c r="J433" s="171"/>
      <c r="K433" s="171"/>
      <c r="L433" s="678"/>
      <c r="M433" s="170"/>
      <c r="N433" s="172"/>
      <c r="O433" s="169"/>
      <c r="P433" s="171"/>
      <c r="Q433" s="169"/>
      <c r="R433" s="173"/>
      <c r="S433" s="172"/>
      <c r="T433" s="169"/>
      <c r="U433" s="172"/>
      <c r="V433" s="169"/>
      <c r="W433" s="173"/>
      <c r="X433" s="172"/>
      <c r="Y433" s="169"/>
    </row>
    <row r="434" spans="2:25" s="168" customFormat="1" ht="12.75" customHeight="1">
      <c r="B434" s="169"/>
      <c r="C434" s="169"/>
      <c r="D434" s="169"/>
      <c r="E434" s="169"/>
      <c r="F434" s="169"/>
      <c r="G434" s="170"/>
      <c r="H434" s="169"/>
      <c r="I434" s="171"/>
      <c r="J434" s="171"/>
      <c r="K434" s="171"/>
      <c r="L434" s="678"/>
      <c r="M434" s="170"/>
      <c r="N434" s="172"/>
      <c r="O434" s="169"/>
      <c r="P434" s="171"/>
      <c r="Q434" s="169"/>
      <c r="R434" s="173"/>
      <c r="S434" s="172"/>
      <c r="T434" s="169"/>
      <c r="U434" s="172"/>
      <c r="V434" s="169"/>
      <c r="W434" s="173"/>
      <c r="X434" s="172"/>
      <c r="Y434" s="169"/>
    </row>
    <row r="435" spans="2:25" s="168" customFormat="1" ht="12.75" customHeight="1">
      <c r="B435" s="169"/>
      <c r="C435" s="169"/>
      <c r="D435" s="169"/>
      <c r="E435" s="169"/>
      <c r="F435" s="169"/>
      <c r="G435" s="170"/>
      <c r="H435" s="169"/>
      <c r="I435" s="171"/>
      <c r="J435" s="171"/>
      <c r="K435" s="171"/>
      <c r="L435" s="678"/>
      <c r="M435" s="170"/>
      <c r="N435" s="172"/>
      <c r="O435" s="169"/>
      <c r="P435" s="171"/>
      <c r="Q435" s="169"/>
      <c r="R435" s="173"/>
      <c r="S435" s="172"/>
      <c r="T435" s="169"/>
      <c r="U435" s="172"/>
      <c r="V435" s="169"/>
      <c r="W435" s="173"/>
      <c r="X435" s="172"/>
      <c r="Y435" s="169"/>
    </row>
    <row r="436" spans="2:25" s="168" customFormat="1" ht="12.75" customHeight="1">
      <c r="B436" s="169"/>
      <c r="C436" s="169"/>
      <c r="D436" s="169"/>
      <c r="E436" s="169"/>
      <c r="F436" s="169"/>
      <c r="G436" s="170"/>
      <c r="H436" s="169"/>
      <c r="I436" s="171"/>
      <c r="J436" s="171"/>
      <c r="K436" s="171"/>
      <c r="L436" s="678"/>
      <c r="M436" s="170"/>
      <c r="N436" s="172"/>
      <c r="O436" s="169"/>
      <c r="P436" s="171"/>
      <c r="Q436" s="169"/>
      <c r="R436" s="173"/>
      <c r="S436" s="172"/>
      <c r="T436" s="169"/>
      <c r="U436" s="172"/>
      <c r="V436" s="169"/>
      <c r="W436" s="173"/>
      <c r="X436" s="172"/>
      <c r="Y436" s="169"/>
    </row>
    <row r="437" spans="2:25" s="168" customFormat="1" ht="12.75" customHeight="1">
      <c r="B437" s="169"/>
      <c r="C437" s="169"/>
      <c r="D437" s="169"/>
      <c r="E437" s="169"/>
      <c r="F437" s="169"/>
      <c r="G437" s="170"/>
      <c r="H437" s="169"/>
      <c r="I437" s="171"/>
      <c r="J437" s="171"/>
      <c r="K437" s="171"/>
      <c r="L437" s="678"/>
      <c r="M437" s="170"/>
      <c r="N437" s="172"/>
      <c r="O437" s="169"/>
      <c r="P437" s="171"/>
      <c r="Q437" s="169"/>
      <c r="R437" s="173"/>
      <c r="S437" s="172"/>
      <c r="T437" s="169"/>
      <c r="U437" s="172"/>
      <c r="V437" s="169"/>
      <c r="W437" s="173"/>
      <c r="X437" s="172"/>
      <c r="Y437" s="169"/>
    </row>
    <row r="438" spans="2:25" s="168" customFormat="1" ht="12.75" customHeight="1">
      <c r="B438" s="169"/>
      <c r="C438" s="169"/>
      <c r="D438" s="169"/>
      <c r="E438" s="169"/>
      <c r="F438" s="169"/>
      <c r="G438" s="170"/>
      <c r="H438" s="169"/>
      <c r="I438" s="171"/>
      <c r="J438" s="171"/>
      <c r="K438" s="171"/>
      <c r="L438" s="678"/>
      <c r="M438" s="170"/>
      <c r="N438" s="172"/>
      <c r="O438" s="169"/>
      <c r="P438" s="171"/>
      <c r="Q438" s="169"/>
      <c r="R438" s="173"/>
      <c r="S438" s="172"/>
      <c r="T438" s="169"/>
      <c r="U438" s="172"/>
      <c r="V438" s="169"/>
      <c r="W438" s="173"/>
      <c r="X438" s="172"/>
      <c r="Y438" s="169"/>
    </row>
    <row r="439" spans="2:25" s="168" customFormat="1" ht="12.75" customHeight="1">
      <c r="B439" s="169"/>
      <c r="C439" s="169"/>
      <c r="D439" s="169"/>
      <c r="E439" s="169"/>
      <c r="F439" s="169"/>
      <c r="G439" s="170"/>
      <c r="H439" s="169"/>
      <c r="I439" s="171"/>
      <c r="J439" s="171"/>
      <c r="K439" s="171"/>
      <c r="L439" s="678"/>
      <c r="M439" s="170"/>
      <c r="N439" s="172"/>
      <c r="O439" s="169"/>
      <c r="P439" s="171"/>
      <c r="Q439" s="169"/>
      <c r="R439" s="173"/>
      <c r="S439" s="172"/>
      <c r="T439" s="169"/>
      <c r="U439" s="172"/>
      <c r="V439" s="169"/>
      <c r="W439" s="173"/>
      <c r="X439" s="172"/>
      <c r="Y439" s="169"/>
    </row>
    <row r="440" spans="2:25" s="168" customFormat="1" ht="12.75" customHeight="1">
      <c r="B440" s="169"/>
      <c r="C440" s="169"/>
      <c r="D440" s="169"/>
      <c r="E440" s="169"/>
      <c r="F440" s="169"/>
      <c r="G440" s="170"/>
      <c r="H440" s="169"/>
      <c r="I440" s="171"/>
      <c r="J440" s="171"/>
      <c r="K440" s="171"/>
      <c r="L440" s="678"/>
      <c r="M440" s="170"/>
      <c r="N440" s="172"/>
      <c r="O440" s="169"/>
      <c r="P440" s="171"/>
      <c r="Q440" s="169"/>
      <c r="R440" s="173"/>
      <c r="S440" s="172"/>
      <c r="T440" s="169"/>
      <c r="U440" s="172"/>
      <c r="V440" s="169"/>
      <c r="W440" s="173"/>
      <c r="X440" s="172"/>
      <c r="Y440" s="169"/>
    </row>
    <row r="441" spans="2:25" s="168" customFormat="1" ht="12.75" customHeight="1">
      <c r="B441" s="169"/>
      <c r="C441" s="169"/>
      <c r="D441" s="169"/>
      <c r="E441" s="169"/>
      <c r="F441" s="169"/>
      <c r="G441" s="170"/>
      <c r="H441" s="169"/>
      <c r="I441" s="171"/>
      <c r="J441" s="171"/>
      <c r="K441" s="171"/>
      <c r="L441" s="678"/>
      <c r="M441" s="170"/>
      <c r="N441" s="172"/>
      <c r="O441" s="169"/>
      <c r="P441" s="171"/>
      <c r="Q441" s="169"/>
      <c r="R441" s="173"/>
      <c r="S441" s="172"/>
      <c r="T441" s="169"/>
      <c r="U441" s="172"/>
      <c r="V441" s="169"/>
      <c r="W441" s="173"/>
      <c r="X441" s="172"/>
      <c r="Y441" s="169"/>
    </row>
    <row r="442" spans="2:25" s="168" customFormat="1" ht="12.75" customHeight="1">
      <c r="B442" s="169"/>
      <c r="C442" s="169"/>
      <c r="D442" s="169"/>
      <c r="E442" s="169"/>
      <c r="F442" s="169"/>
      <c r="G442" s="170"/>
      <c r="H442" s="169"/>
      <c r="I442" s="171"/>
      <c r="J442" s="171"/>
      <c r="K442" s="171"/>
      <c r="L442" s="678"/>
      <c r="M442" s="170"/>
      <c r="N442" s="172"/>
      <c r="O442" s="169"/>
      <c r="P442" s="171"/>
      <c r="Q442" s="169"/>
      <c r="R442" s="173"/>
      <c r="S442" s="172"/>
      <c r="T442" s="169"/>
      <c r="U442" s="172"/>
      <c r="V442" s="169"/>
      <c r="W442" s="173"/>
      <c r="X442" s="172"/>
      <c r="Y442" s="169"/>
    </row>
    <row r="443" spans="2:25" s="168" customFormat="1" ht="12.75" customHeight="1">
      <c r="B443" s="169"/>
      <c r="C443" s="169"/>
      <c r="D443" s="169"/>
      <c r="E443" s="169"/>
      <c r="F443" s="169"/>
      <c r="G443" s="170"/>
      <c r="H443" s="169"/>
      <c r="I443" s="171"/>
      <c r="J443" s="171"/>
      <c r="K443" s="171"/>
      <c r="L443" s="678"/>
      <c r="M443" s="170"/>
      <c r="N443" s="172"/>
      <c r="O443" s="169"/>
      <c r="P443" s="171"/>
      <c r="Q443" s="169"/>
      <c r="R443" s="173"/>
      <c r="S443" s="172"/>
      <c r="T443" s="169"/>
      <c r="U443" s="172"/>
      <c r="V443" s="169"/>
      <c r="W443" s="173"/>
      <c r="X443" s="172"/>
      <c r="Y443" s="169"/>
    </row>
    <row r="444" spans="2:25" s="168" customFormat="1" ht="12.75" customHeight="1">
      <c r="B444" s="169"/>
      <c r="C444" s="169"/>
      <c r="D444" s="169"/>
      <c r="E444" s="169"/>
      <c r="F444" s="169"/>
      <c r="G444" s="170"/>
      <c r="H444" s="169"/>
      <c r="I444" s="171"/>
      <c r="J444" s="171"/>
      <c r="K444" s="171"/>
      <c r="L444" s="678"/>
      <c r="M444" s="170"/>
      <c r="N444" s="172"/>
      <c r="O444" s="169"/>
      <c r="P444" s="171"/>
      <c r="Q444" s="169"/>
      <c r="R444" s="173"/>
      <c r="S444" s="172"/>
      <c r="T444" s="169"/>
      <c r="U444" s="172"/>
      <c r="V444" s="169"/>
      <c r="W444" s="173"/>
      <c r="X444" s="172"/>
      <c r="Y444" s="169"/>
    </row>
    <row r="445" spans="2:25" s="168" customFormat="1" ht="12.75" customHeight="1">
      <c r="B445" s="169"/>
      <c r="C445" s="169"/>
      <c r="D445" s="169"/>
      <c r="E445" s="169"/>
      <c r="F445" s="169"/>
      <c r="G445" s="170"/>
      <c r="H445" s="169"/>
      <c r="I445" s="171"/>
      <c r="J445" s="171"/>
      <c r="K445" s="171"/>
      <c r="L445" s="678"/>
      <c r="M445" s="170"/>
      <c r="N445" s="172"/>
      <c r="O445" s="169"/>
      <c r="P445" s="171"/>
      <c r="Q445" s="169"/>
      <c r="R445" s="173"/>
      <c r="S445" s="172"/>
      <c r="T445" s="169"/>
      <c r="U445" s="172"/>
      <c r="V445" s="169"/>
      <c r="W445" s="173"/>
      <c r="X445" s="172"/>
      <c r="Y445" s="169"/>
    </row>
    <row r="446" spans="2:25" s="168" customFormat="1" ht="12.75" customHeight="1">
      <c r="B446" s="169"/>
      <c r="C446" s="169"/>
      <c r="D446" s="169"/>
      <c r="E446" s="169"/>
      <c r="F446" s="169"/>
      <c r="G446" s="170"/>
      <c r="H446" s="169"/>
      <c r="I446" s="171"/>
      <c r="J446" s="171"/>
      <c r="K446" s="171"/>
      <c r="L446" s="678"/>
      <c r="M446" s="170"/>
      <c r="N446" s="172"/>
      <c r="O446" s="169"/>
      <c r="P446" s="171"/>
      <c r="Q446" s="169"/>
      <c r="R446" s="173"/>
      <c r="S446" s="172"/>
      <c r="T446" s="169"/>
      <c r="U446" s="172"/>
      <c r="V446" s="169"/>
      <c r="W446" s="173"/>
      <c r="X446" s="172"/>
      <c r="Y446" s="169"/>
    </row>
    <row r="447" spans="2:25" s="168" customFormat="1" ht="12.75" customHeight="1">
      <c r="B447" s="169"/>
      <c r="C447" s="169"/>
      <c r="D447" s="169"/>
      <c r="E447" s="169"/>
      <c r="F447" s="169"/>
      <c r="G447" s="170"/>
      <c r="H447" s="169"/>
      <c r="I447" s="171"/>
      <c r="J447" s="171"/>
      <c r="K447" s="171"/>
      <c r="L447" s="678"/>
      <c r="M447" s="170"/>
      <c r="N447" s="172"/>
      <c r="O447" s="169"/>
      <c r="P447" s="171"/>
      <c r="Q447" s="169"/>
      <c r="R447" s="173"/>
      <c r="S447" s="172"/>
      <c r="T447" s="169"/>
      <c r="U447" s="172"/>
      <c r="V447" s="169"/>
      <c r="W447" s="173"/>
      <c r="X447" s="172"/>
      <c r="Y447" s="169"/>
    </row>
    <row r="448" spans="2:25" s="168" customFormat="1" ht="12.75" customHeight="1">
      <c r="B448" s="169"/>
      <c r="C448" s="169"/>
      <c r="D448" s="169"/>
      <c r="E448" s="169"/>
      <c r="F448" s="169"/>
      <c r="G448" s="170"/>
      <c r="H448" s="169"/>
      <c r="I448" s="171"/>
      <c r="J448" s="171"/>
      <c r="K448" s="171"/>
      <c r="L448" s="678"/>
      <c r="M448" s="170"/>
      <c r="N448" s="172"/>
      <c r="O448" s="169"/>
      <c r="P448" s="171"/>
      <c r="Q448" s="169"/>
      <c r="R448" s="173"/>
      <c r="S448" s="172"/>
      <c r="T448" s="169"/>
      <c r="U448" s="172"/>
      <c r="V448" s="169"/>
      <c r="W448" s="173"/>
      <c r="X448" s="172"/>
      <c r="Y448" s="169"/>
    </row>
    <row r="449" spans="2:25" s="168" customFormat="1" ht="12.75" customHeight="1">
      <c r="B449" s="169"/>
      <c r="C449" s="169"/>
      <c r="D449" s="169"/>
      <c r="E449" s="169"/>
      <c r="F449" s="169"/>
      <c r="G449" s="170"/>
      <c r="H449" s="169"/>
      <c r="I449" s="171"/>
      <c r="J449" s="171"/>
      <c r="K449" s="171"/>
      <c r="L449" s="678"/>
      <c r="M449" s="170"/>
      <c r="N449" s="172"/>
      <c r="O449" s="169"/>
      <c r="P449" s="171"/>
      <c r="Q449" s="169"/>
      <c r="R449" s="173"/>
      <c r="S449" s="172"/>
      <c r="T449" s="169"/>
      <c r="U449" s="172"/>
      <c r="V449" s="169"/>
      <c r="W449" s="173"/>
      <c r="X449" s="172"/>
      <c r="Y449" s="169"/>
    </row>
    <row r="450" spans="2:25" s="168" customFormat="1" ht="12.75" customHeight="1">
      <c r="B450" s="169"/>
      <c r="C450" s="169"/>
      <c r="D450" s="169"/>
      <c r="E450" s="169"/>
      <c r="F450" s="169"/>
      <c r="G450" s="170"/>
      <c r="H450" s="169"/>
      <c r="I450" s="171"/>
      <c r="J450" s="171"/>
      <c r="K450" s="171"/>
      <c r="L450" s="678"/>
      <c r="M450" s="170"/>
      <c r="N450" s="172"/>
      <c r="O450" s="169"/>
      <c r="P450" s="171"/>
      <c r="Q450" s="169"/>
      <c r="R450" s="173"/>
      <c r="S450" s="172"/>
      <c r="T450" s="169"/>
      <c r="U450" s="172"/>
      <c r="V450" s="169"/>
      <c r="W450" s="173"/>
      <c r="X450" s="172"/>
      <c r="Y450" s="169"/>
    </row>
    <row r="451" spans="2:25" s="168" customFormat="1" ht="12.75" customHeight="1">
      <c r="B451" s="169"/>
      <c r="C451" s="169"/>
      <c r="D451" s="169"/>
      <c r="E451" s="169"/>
      <c r="F451" s="169"/>
      <c r="G451" s="170"/>
      <c r="H451" s="169"/>
      <c r="I451" s="171"/>
      <c r="J451" s="171"/>
      <c r="K451" s="171"/>
      <c r="L451" s="678"/>
      <c r="M451" s="170"/>
      <c r="N451" s="172"/>
      <c r="O451" s="169"/>
      <c r="P451" s="171"/>
      <c r="Q451" s="169"/>
      <c r="R451" s="173"/>
      <c r="S451" s="172"/>
      <c r="T451" s="169"/>
      <c r="U451" s="172"/>
      <c r="V451" s="169"/>
      <c r="W451" s="173"/>
      <c r="X451" s="172"/>
      <c r="Y451" s="169"/>
    </row>
    <row r="452" spans="2:25" s="168" customFormat="1" ht="12.75" customHeight="1">
      <c r="B452" s="169"/>
      <c r="C452" s="169"/>
      <c r="D452" s="169"/>
      <c r="E452" s="169"/>
      <c r="F452" s="169"/>
      <c r="G452" s="170"/>
      <c r="H452" s="169"/>
      <c r="I452" s="171"/>
      <c r="J452" s="171"/>
      <c r="K452" s="171"/>
      <c r="L452" s="678"/>
      <c r="M452" s="170"/>
      <c r="N452" s="172"/>
      <c r="O452" s="169"/>
      <c r="P452" s="171"/>
      <c r="Q452" s="169"/>
      <c r="R452" s="173"/>
      <c r="S452" s="172"/>
      <c r="T452" s="169"/>
      <c r="U452" s="172"/>
      <c r="V452" s="169"/>
      <c r="W452" s="173"/>
      <c r="X452" s="172"/>
      <c r="Y452" s="169"/>
    </row>
    <row r="453" spans="2:25" s="168" customFormat="1" ht="12.75" customHeight="1">
      <c r="B453" s="169"/>
      <c r="C453" s="169"/>
      <c r="D453" s="169"/>
      <c r="E453" s="169"/>
      <c r="F453" s="169"/>
      <c r="G453" s="170"/>
      <c r="H453" s="169"/>
      <c r="I453" s="171"/>
      <c r="J453" s="171"/>
      <c r="K453" s="171"/>
      <c r="L453" s="678"/>
      <c r="M453" s="170"/>
      <c r="N453" s="172"/>
      <c r="O453" s="169"/>
      <c r="P453" s="171"/>
      <c r="Q453" s="169"/>
      <c r="R453" s="173"/>
      <c r="S453" s="172"/>
      <c r="T453" s="169"/>
      <c r="U453" s="172"/>
      <c r="V453" s="169"/>
      <c r="W453" s="173"/>
      <c r="X453" s="172"/>
      <c r="Y453" s="169"/>
    </row>
    <row r="454" spans="2:25" s="168" customFormat="1" ht="12.75" customHeight="1">
      <c r="B454" s="169"/>
      <c r="C454" s="169"/>
      <c r="D454" s="169"/>
      <c r="E454" s="169"/>
      <c r="F454" s="169"/>
      <c r="G454" s="170"/>
      <c r="H454" s="169"/>
      <c r="I454" s="171"/>
      <c r="J454" s="171"/>
      <c r="K454" s="171"/>
      <c r="L454" s="678"/>
      <c r="M454" s="170"/>
      <c r="N454" s="172"/>
      <c r="O454" s="169"/>
      <c r="P454" s="171"/>
      <c r="Q454" s="169"/>
      <c r="R454" s="173"/>
      <c r="S454" s="172"/>
      <c r="T454" s="169"/>
      <c r="U454" s="172"/>
      <c r="V454" s="169"/>
      <c r="W454" s="173"/>
      <c r="X454" s="172"/>
      <c r="Y454" s="169"/>
    </row>
    <row r="455" spans="2:25" s="168" customFormat="1" ht="12.75" customHeight="1">
      <c r="B455" s="169"/>
      <c r="C455" s="169"/>
      <c r="D455" s="169"/>
      <c r="E455" s="169"/>
      <c r="F455" s="169"/>
      <c r="G455" s="170"/>
      <c r="H455" s="169"/>
      <c r="I455" s="171"/>
      <c r="J455" s="171"/>
      <c r="K455" s="171"/>
      <c r="L455" s="678"/>
      <c r="M455" s="170"/>
      <c r="N455" s="172"/>
      <c r="O455" s="169"/>
      <c r="P455" s="171"/>
      <c r="Q455" s="169"/>
      <c r="R455" s="173"/>
      <c r="S455" s="172"/>
      <c r="T455" s="169"/>
      <c r="U455" s="172"/>
      <c r="V455" s="169"/>
      <c r="W455" s="173"/>
      <c r="X455" s="172"/>
      <c r="Y455" s="169"/>
    </row>
    <row r="456" spans="2:25" s="168" customFormat="1" ht="12.75" customHeight="1">
      <c r="B456" s="169"/>
      <c r="C456" s="169"/>
      <c r="D456" s="169"/>
      <c r="E456" s="169"/>
      <c r="F456" s="169"/>
      <c r="G456" s="170"/>
      <c r="H456" s="169"/>
      <c r="I456" s="171"/>
      <c r="J456" s="171"/>
      <c r="K456" s="171"/>
      <c r="L456" s="678"/>
      <c r="M456" s="170"/>
      <c r="N456" s="172"/>
      <c r="O456" s="169"/>
      <c r="P456" s="171"/>
      <c r="Q456" s="169"/>
      <c r="R456" s="173"/>
      <c r="S456" s="172"/>
      <c r="T456" s="169"/>
      <c r="U456" s="172"/>
      <c r="V456" s="169"/>
      <c r="W456" s="173"/>
      <c r="X456" s="172"/>
      <c r="Y456" s="169"/>
    </row>
    <row r="457" spans="2:25" s="168" customFormat="1" ht="12.75" customHeight="1">
      <c r="B457" s="169"/>
      <c r="C457" s="169"/>
      <c r="D457" s="169"/>
      <c r="E457" s="169"/>
      <c r="F457" s="169"/>
      <c r="G457" s="170"/>
      <c r="H457" s="169"/>
      <c r="I457" s="171"/>
      <c r="J457" s="171"/>
      <c r="K457" s="171"/>
      <c r="L457" s="678"/>
      <c r="M457" s="170"/>
      <c r="N457" s="172"/>
      <c r="O457" s="169"/>
      <c r="P457" s="171"/>
      <c r="Q457" s="169"/>
      <c r="R457" s="173"/>
      <c r="S457" s="172"/>
      <c r="T457" s="169"/>
      <c r="U457" s="172"/>
      <c r="V457" s="169"/>
      <c r="W457" s="173"/>
      <c r="X457" s="172"/>
      <c r="Y457" s="169"/>
    </row>
    <row r="458" spans="2:25" s="168" customFormat="1" ht="12.75" customHeight="1">
      <c r="B458" s="169"/>
      <c r="C458" s="169"/>
      <c r="D458" s="169"/>
      <c r="E458" s="169"/>
      <c r="F458" s="169"/>
      <c r="G458" s="170"/>
      <c r="H458" s="169"/>
      <c r="I458" s="171"/>
      <c r="J458" s="171"/>
      <c r="K458" s="171"/>
      <c r="L458" s="678"/>
      <c r="M458" s="170"/>
      <c r="N458" s="172"/>
      <c r="O458" s="169"/>
      <c r="P458" s="171"/>
      <c r="Q458" s="169"/>
      <c r="R458" s="173"/>
      <c r="S458" s="172"/>
      <c r="T458" s="169"/>
      <c r="U458" s="172"/>
      <c r="V458" s="169"/>
      <c r="W458" s="173"/>
      <c r="X458" s="172"/>
      <c r="Y458" s="169"/>
    </row>
    <row r="459" spans="2:25" s="168" customFormat="1" ht="12.75" customHeight="1">
      <c r="B459" s="169"/>
      <c r="C459" s="169"/>
      <c r="D459" s="169"/>
      <c r="E459" s="169"/>
      <c r="F459" s="169"/>
      <c r="G459" s="170"/>
      <c r="H459" s="169"/>
      <c r="I459" s="171"/>
      <c r="J459" s="171"/>
      <c r="K459" s="171"/>
      <c r="L459" s="678"/>
      <c r="M459" s="170"/>
      <c r="N459" s="172"/>
      <c r="O459" s="169"/>
      <c r="P459" s="171"/>
      <c r="Q459" s="169"/>
      <c r="R459" s="173"/>
      <c r="S459" s="172"/>
      <c r="T459" s="169"/>
      <c r="U459" s="172"/>
      <c r="V459" s="169"/>
      <c r="W459" s="173"/>
      <c r="X459" s="172"/>
      <c r="Y459" s="169"/>
    </row>
    <row r="460" spans="2:25" s="168" customFormat="1" ht="12.75" customHeight="1">
      <c r="B460" s="169"/>
      <c r="C460" s="169"/>
      <c r="D460" s="169"/>
      <c r="E460" s="169"/>
      <c r="F460" s="169"/>
      <c r="G460" s="170"/>
      <c r="H460" s="169"/>
      <c r="I460" s="171"/>
      <c r="J460" s="171"/>
      <c r="K460" s="171"/>
      <c r="L460" s="678"/>
      <c r="M460" s="170"/>
      <c r="N460" s="172"/>
      <c r="O460" s="169"/>
      <c r="P460" s="171"/>
      <c r="Q460" s="169"/>
      <c r="R460" s="173"/>
      <c r="S460" s="172"/>
      <c r="T460" s="169"/>
      <c r="U460" s="172"/>
      <c r="V460" s="169"/>
      <c r="W460" s="173"/>
      <c r="X460" s="172"/>
      <c r="Y460" s="169"/>
    </row>
    <row r="461" spans="2:25" s="168" customFormat="1" ht="12.75" customHeight="1">
      <c r="B461" s="169"/>
      <c r="C461" s="169"/>
      <c r="D461" s="169"/>
      <c r="E461" s="169"/>
      <c r="F461" s="169"/>
      <c r="G461" s="170"/>
      <c r="H461" s="169"/>
      <c r="I461" s="171"/>
      <c r="J461" s="171"/>
      <c r="K461" s="171"/>
      <c r="L461" s="678"/>
      <c r="M461" s="170"/>
      <c r="N461" s="172"/>
      <c r="O461" s="169"/>
      <c r="P461" s="171"/>
      <c r="Q461" s="169"/>
      <c r="R461" s="173"/>
      <c r="S461" s="172"/>
      <c r="T461" s="169"/>
      <c r="U461" s="172"/>
      <c r="V461" s="169"/>
      <c r="W461" s="173"/>
      <c r="X461" s="172"/>
      <c r="Y461" s="169"/>
    </row>
    <row r="462" spans="2:25" s="168" customFormat="1" ht="12.75" customHeight="1">
      <c r="B462" s="169"/>
      <c r="C462" s="169"/>
      <c r="D462" s="169"/>
      <c r="E462" s="169"/>
      <c r="F462" s="169"/>
      <c r="G462" s="170"/>
      <c r="H462" s="169"/>
      <c r="I462" s="171"/>
      <c r="J462" s="171"/>
      <c r="K462" s="171"/>
      <c r="L462" s="678"/>
      <c r="M462" s="170"/>
      <c r="N462" s="172"/>
      <c r="O462" s="169"/>
      <c r="P462" s="171"/>
      <c r="Q462" s="169"/>
      <c r="R462" s="173"/>
      <c r="S462" s="172"/>
      <c r="T462" s="169"/>
      <c r="U462" s="172"/>
      <c r="V462" s="169"/>
      <c r="W462" s="173"/>
      <c r="X462" s="172"/>
      <c r="Y462" s="169"/>
    </row>
    <row r="463" spans="2:25" s="168" customFormat="1" ht="12.75" customHeight="1">
      <c r="B463" s="169"/>
      <c r="C463" s="169"/>
      <c r="D463" s="169"/>
      <c r="E463" s="169"/>
      <c r="F463" s="169"/>
      <c r="G463" s="170"/>
      <c r="H463" s="169"/>
      <c r="I463" s="171"/>
      <c r="J463" s="171"/>
      <c r="K463" s="171"/>
      <c r="L463" s="678"/>
      <c r="M463" s="170"/>
      <c r="N463" s="172"/>
      <c r="O463" s="169"/>
      <c r="P463" s="171"/>
      <c r="Q463" s="169"/>
      <c r="R463" s="173"/>
      <c r="S463" s="172"/>
      <c r="T463" s="169"/>
      <c r="U463" s="172"/>
      <c r="V463" s="169"/>
      <c r="W463" s="173"/>
      <c r="X463" s="172"/>
      <c r="Y463" s="169"/>
    </row>
    <row r="464" spans="2:25" s="168" customFormat="1" ht="12.75" customHeight="1">
      <c r="B464" s="169"/>
      <c r="C464" s="169"/>
      <c r="D464" s="169"/>
      <c r="E464" s="169"/>
      <c r="F464" s="169"/>
      <c r="G464" s="170"/>
      <c r="H464" s="169"/>
      <c r="I464" s="171"/>
      <c r="J464" s="171"/>
      <c r="K464" s="171"/>
      <c r="L464" s="678"/>
      <c r="M464" s="170"/>
      <c r="N464" s="172"/>
      <c r="O464" s="169"/>
      <c r="P464" s="171"/>
      <c r="Q464" s="169"/>
      <c r="R464" s="173"/>
      <c r="S464" s="172"/>
      <c r="T464" s="169"/>
      <c r="U464" s="172"/>
      <c r="V464" s="169"/>
      <c r="W464" s="173"/>
      <c r="X464" s="172"/>
      <c r="Y464" s="169"/>
    </row>
    <row r="465" spans="2:25" s="168" customFormat="1" ht="12.75" customHeight="1">
      <c r="B465" s="169"/>
      <c r="C465" s="169"/>
      <c r="D465" s="169"/>
      <c r="E465" s="169"/>
      <c r="F465" s="169"/>
      <c r="G465" s="170"/>
      <c r="H465" s="169"/>
      <c r="I465" s="171"/>
      <c r="J465" s="171"/>
      <c r="K465" s="171"/>
      <c r="L465" s="678"/>
      <c r="M465" s="170"/>
      <c r="N465" s="172"/>
      <c r="O465" s="169"/>
      <c r="P465" s="171"/>
      <c r="Q465" s="169"/>
      <c r="R465" s="173"/>
      <c r="S465" s="172"/>
      <c r="T465" s="169"/>
      <c r="U465" s="172"/>
      <c r="V465" s="169"/>
      <c r="W465" s="173"/>
      <c r="X465" s="172"/>
      <c r="Y465" s="169"/>
    </row>
    <row r="466" spans="2:25" s="168" customFormat="1" ht="12.75" customHeight="1">
      <c r="B466" s="169"/>
      <c r="C466" s="169"/>
      <c r="D466" s="169"/>
      <c r="E466" s="169"/>
      <c r="F466" s="169"/>
      <c r="G466" s="170"/>
      <c r="H466" s="169"/>
      <c r="I466" s="171"/>
      <c r="J466" s="171"/>
      <c r="K466" s="171"/>
      <c r="L466" s="678"/>
      <c r="M466" s="170"/>
      <c r="N466" s="172"/>
      <c r="O466" s="169"/>
      <c r="P466" s="171"/>
      <c r="Q466" s="169"/>
      <c r="R466" s="173"/>
      <c r="S466" s="172"/>
      <c r="T466" s="169"/>
      <c r="U466" s="172"/>
      <c r="V466" s="169"/>
      <c r="W466" s="173"/>
      <c r="X466" s="172"/>
      <c r="Y466" s="169"/>
    </row>
    <row r="467" spans="2:25" s="168" customFormat="1" ht="12.75" customHeight="1">
      <c r="B467" s="169"/>
      <c r="C467" s="169"/>
      <c r="D467" s="169"/>
      <c r="E467" s="169"/>
      <c r="F467" s="169"/>
      <c r="G467" s="170"/>
      <c r="H467" s="169"/>
      <c r="I467" s="171"/>
      <c r="J467" s="171"/>
      <c r="K467" s="171"/>
      <c r="L467" s="678"/>
      <c r="M467" s="170"/>
      <c r="N467" s="172"/>
      <c r="O467" s="169"/>
      <c r="P467" s="171"/>
      <c r="Q467" s="169"/>
      <c r="R467" s="173"/>
      <c r="S467" s="172"/>
      <c r="T467" s="169"/>
      <c r="U467" s="172"/>
      <c r="V467" s="169"/>
      <c r="W467" s="173"/>
      <c r="X467" s="172"/>
      <c r="Y467" s="169"/>
    </row>
    <row r="468" spans="2:25" s="168" customFormat="1" ht="12.75" customHeight="1">
      <c r="B468" s="169"/>
      <c r="C468" s="169"/>
      <c r="D468" s="169"/>
      <c r="E468" s="169"/>
      <c r="F468" s="169"/>
      <c r="G468" s="170"/>
      <c r="H468" s="169"/>
      <c r="I468" s="171"/>
      <c r="J468" s="171"/>
      <c r="K468" s="171"/>
      <c r="L468" s="678"/>
      <c r="M468" s="170"/>
      <c r="N468" s="172"/>
      <c r="O468" s="169"/>
      <c r="P468" s="171"/>
      <c r="Q468" s="169"/>
      <c r="R468" s="173"/>
      <c r="S468" s="172"/>
      <c r="T468" s="169"/>
      <c r="U468" s="172"/>
      <c r="V468" s="169"/>
      <c r="W468" s="173"/>
      <c r="X468" s="172"/>
      <c r="Y468" s="169"/>
    </row>
    <row r="469" spans="2:25" s="168" customFormat="1" ht="12.75" customHeight="1">
      <c r="B469" s="169"/>
      <c r="C469" s="169"/>
      <c r="D469" s="169"/>
      <c r="E469" s="169"/>
      <c r="F469" s="169"/>
      <c r="G469" s="170"/>
      <c r="H469" s="169"/>
      <c r="I469" s="171"/>
      <c r="J469" s="171"/>
      <c r="K469" s="171"/>
      <c r="L469" s="678"/>
      <c r="M469" s="170"/>
      <c r="N469" s="172"/>
      <c r="O469" s="169"/>
      <c r="P469" s="171"/>
      <c r="Q469" s="169"/>
      <c r="R469" s="173"/>
      <c r="S469" s="172"/>
      <c r="T469" s="169"/>
      <c r="U469" s="172"/>
      <c r="V469" s="169"/>
      <c r="W469" s="173"/>
      <c r="X469" s="172"/>
      <c r="Y469" s="169"/>
    </row>
    <row r="470" spans="2:25" s="168" customFormat="1" ht="12.75" customHeight="1">
      <c r="B470" s="169"/>
      <c r="C470" s="169"/>
      <c r="D470" s="169"/>
      <c r="E470" s="169"/>
      <c r="F470" s="169"/>
      <c r="G470" s="170"/>
      <c r="H470" s="169"/>
      <c r="I470" s="171"/>
      <c r="J470" s="171"/>
      <c r="K470" s="171"/>
      <c r="L470" s="678"/>
      <c r="M470" s="170"/>
      <c r="N470" s="172"/>
      <c r="O470" s="169"/>
      <c r="P470" s="171"/>
      <c r="Q470" s="169"/>
      <c r="R470" s="173"/>
      <c r="S470" s="172"/>
      <c r="T470" s="169"/>
      <c r="U470" s="172"/>
      <c r="V470" s="169"/>
      <c r="W470" s="173"/>
      <c r="X470" s="172"/>
      <c r="Y470" s="169"/>
    </row>
    <row r="471" spans="2:25" s="168" customFormat="1" ht="12.75" customHeight="1">
      <c r="B471" s="169"/>
      <c r="C471" s="169"/>
      <c r="D471" s="169"/>
      <c r="E471" s="169"/>
      <c r="F471" s="169"/>
      <c r="G471" s="170"/>
      <c r="H471" s="169"/>
      <c r="I471" s="171"/>
      <c r="J471" s="171"/>
      <c r="K471" s="171"/>
      <c r="L471" s="678"/>
      <c r="M471" s="170"/>
      <c r="N471" s="172"/>
      <c r="O471" s="169"/>
      <c r="P471" s="171"/>
      <c r="Q471" s="169"/>
      <c r="R471" s="173"/>
      <c r="S471" s="172"/>
      <c r="T471" s="169"/>
      <c r="U471" s="172"/>
      <c r="V471" s="169"/>
      <c r="W471" s="173"/>
      <c r="X471" s="172"/>
      <c r="Y471" s="169"/>
    </row>
    <row r="472" spans="2:25" s="168" customFormat="1" ht="12.75" customHeight="1">
      <c r="B472" s="169"/>
      <c r="C472" s="169"/>
      <c r="D472" s="169"/>
      <c r="E472" s="169"/>
      <c r="F472" s="169"/>
      <c r="G472" s="170"/>
      <c r="H472" s="169"/>
      <c r="I472" s="171"/>
      <c r="J472" s="171"/>
      <c r="K472" s="171"/>
      <c r="L472" s="678"/>
      <c r="M472" s="170"/>
      <c r="N472" s="172"/>
      <c r="O472" s="169"/>
      <c r="P472" s="171"/>
      <c r="Q472" s="169"/>
      <c r="R472" s="173"/>
      <c r="S472" s="172"/>
      <c r="T472" s="169"/>
      <c r="U472" s="172"/>
      <c r="V472" s="169"/>
      <c r="W472" s="173"/>
      <c r="X472" s="172"/>
      <c r="Y472" s="169"/>
    </row>
    <row r="473" spans="2:25" s="168" customFormat="1" ht="12.75" customHeight="1">
      <c r="B473" s="169"/>
      <c r="C473" s="169"/>
      <c r="D473" s="169"/>
      <c r="E473" s="169"/>
      <c r="F473" s="169"/>
      <c r="G473" s="170"/>
      <c r="H473" s="169"/>
      <c r="I473" s="171"/>
      <c r="J473" s="171"/>
      <c r="K473" s="171"/>
      <c r="L473" s="678"/>
      <c r="M473" s="170"/>
      <c r="N473" s="172"/>
      <c r="O473" s="169"/>
      <c r="P473" s="171"/>
      <c r="Q473" s="169"/>
      <c r="R473" s="173"/>
      <c r="S473" s="172"/>
      <c r="T473" s="169"/>
      <c r="U473" s="172"/>
      <c r="V473" s="169"/>
      <c r="W473" s="173"/>
      <c r="X473" s="172"/>
      <c r="Y473" s="169"/>
    </row>
    <row r="474" spans="2:25" s="168" customFormat="1" ht="12.75" customHeight="1">
      <c r="B474" s="169"/>
      <c r="C474" s="169"/>
      <c r="D474" s="169"/>
      <c r="E474" s="169"/>
      <c r="F474" s="169"/>
      <c r="G474" s="170"/>
      <c r="H474" s="169"/>
      <c r="I474" s="171"/>
      <c r="J474" s="171"/>
      <c r="K474" s="171"/>
      <c r="L474" s="678"/>
      <c r="M474" s="170"/>
      <c r="N474" s="172"/>
      <c r="O474" s="169"/>
      <c r="P474" s="171"/>
      <c r="Q474" s="169"/>
      <c r="R474" s="173"/>
      <c r="S474" s="172"/>
      <c r="T474" s="169"/>
      <c r="U474" s="172"/>
      <c r="V474" s="169"/>
      <c r="W474" s="173"/>
      <c r="X474" s="172"/>
      <c r="Y474" s="169"/>
    </row>
    <row r="475" spans="2:25" s="168" customFormat="1" ht="12.75" customHeight="1">
      <c r="B475" s="169"/>
      <c r="C475" s="169"/>
      <c r="D475" s="169"/>
      <c r="E475" s="169"/>
      <c r="F475" s="169"/>
      <c r="G475" s="170"/>
      <c r="H475" s="169"/>
      <c r="I475" s="171"/>
      <c r="J475" s="171"/>
      <c r="K475" s="171"/>
      <c r="L475" s="678"/>
      <c r="M475" s="170"/>
      <c r="N475" s="172"/>
      <c r="O475" s="169"/>
      <c r="P475" s="171"/>
      <c r="Q475" s="169"/>
      <c r="R475" s="173"/>
      <c r="S475" s="172"/>
      <c r="T475" s="169"/>
      <c r="U475" s="172"/>
      <c r="V475" s="169"/>
      <c r="W475" s="173"/>
      <c r="X475" s="172"/>
      <c r="Y475" s="169"/>
    </row>
    <row r="476" spans="2:25" s="168" customFormat="1" ht="12.75" customHeight="1">
      <c r="B476" s="169"/>
      <c r="C476" s="169"/>
      <c r="D476" s="169"/>
      <c r="E476" s="169"/>
      <c r="F476" s="169"/>
      <c r="G476" s="170"/>
      <c r="H476" s="169"/>
      <c r="I476" s="171"/>
      <c r="J476" s="171"/>
      <c r="K476" s="171"/>
      <c r="L476" s="678"/>
      <c r="M476" s="170"/>
      <c r="N476" s="172"/>
      <c r="O476" s="169"/>
      <c r="P476" s="171"/>
      <c r="Q476" s="169"/>
      <c r="R476" s="173"/>
      <c r="S476" s="172"/>
      <c r="T476" s="169"/>
      <c r="U476" s="172"/>
      <c r="V476" s="169"/>
      <c r="W476" s="173"/>
      <c r="X476" s="172"/>
      <c r="Y476" s="169"/>
    </row>
    <row r="477" spans="2:25" s="168" customFormat="1" ht="12.75" customHeight="1">
      <c r="B477" s="169"/>
      <c r="C477" s="169"/>
      <c r="D477" s="169"/>
      <c r="E477" s="169"/>
      <c r="F477" s="169"/>
      <c r="G477" s="170"/>
      <c r="H477" s="169"/>
      <c r="I477" s="171"/>
      <c r="J477" s="171"/>
      <c r="K477" s="171"/>
      <c r="L477" s="678"/>
      <c r="M477" s="170"/>
      <c r="N477" s="172"/>
      <c r="O477" s="169"/>
      <c r="P477" s="171"/>
      <c r="Q477" s="169"/>
      <c r="R477" s="173"/>
      <c r="S477" s="172"/>
      <c r="T477" s="169"/>
      <c r="U477" s="172"/>
      <c r="V477" s="169"/>
      <c r="W477" s="173"/>
      <c r="X477" s="172"/>
      <c r="Y477" s="169"/>
    </row>
    <row r="478" spans="2:25" s="168" customFormat="1" ht="12.75" customHeight="1">
      <c r="B478" s="169"/>
      <c r="C478" s="169"/>
      <c r="D478" s="169"/>
      <c r="E478" s="169"/>
      <c r="F478" s="169"/>
      <c r="G478" s="170"/>
      <c r="H478" s="169"/>
      <c r="I478" s="171"/>
      <c r="J478" s="171"/>
      <c r="K478" s="171"/>
      <c r="L478" s="678"/>
      <c r="M478" s="170"/>
      <c r="N478" s="172"/>
      <c r="O478" s="169"/>
      <c r="P478" s="171"/>
      <c r="Q478" s="169"/>
      <c r="R478" s="173"/>
      <c r="S478" s="172"/>
      <c r="T478" s="169"/>
      <c r="U478" s="172"/>
      <c r="V478" s="169"/>
      <c r="W478" s="173"/>
      <c r="X478" s="172"/>
      <c r="Y478" s="169"/>
    </row>
    <row r="479" spans="2:25" s="168" customFormat="1" ht="12.75" customHeight="1">
      <c r="B479" s="169"/>
      <c r="C479" s="169"/>
      <c r="D479" s="169"/>
      <c r="E479" s="169"/>
      <c r="F479" s="169"/>
      <c r="G479" s="170"/>
      <c r="H479" s="169"/>
      <c r="I479" s="171"/>
      <c r="J479" s="171"/>
      <c r="K479" s="171"/>
      <c r="L479" s="678"/>
      <c r="M479" s="170"/>
      <c r="N479" s="172"/>
      <c r="O479" s="169"/>
      <c r="P479" s="171"/>
      <c r="Q479" s="169"/>
      <c r="R479" s="173"/>
      <c r="S479" s="172"/>
      <c r="T479" s="169"/>
      <c r="U479" s="172"/>
      <c r="V479" s="169"/>
      <c r="W479" s="173"/>
      <c r="X479" s="172"/>
      <c r="Y479" s="169"/>
    </row>
    <row r="480" spans="2:25" s="168" customFormat="1" ht="12.75" customHeight="1">
      <c r="B480" s="169"/>
      <c r="C480" s="169"/>
      <c r="D480" s="169"/>
      <c r="E480" s="169"/>
      <c r="F480" s="169"/>
      <c r="G480" s="170"/>
      <c r="H480" s="169"/>
      <c r="I480" s="171"/>
      <c r="J480" s="171"/>
      <c r="K480" s="171"/>
      <c r="L480" s="678"/>
      <c r="M480" s="170"/>
      <c r="N480" s="172"/>
      <c r="O480" s="169"/>
      <c r="P480" s="171"/>
      <c r="Q480" s="169"/>
      <c r="R480" s="173"/>
      <c r="S480" s="172"/>
      <c r="T480" s="169"/>
      <c r="U480" s="172"/>
      <c r="V480" s="169"/>
      <c r="W480" s="173"/>
      <c r="X480" s="172"/>
      <c r="Y480" s="169"/>
    </row>
    <row r="481" spans="2:25" s="168" customFormat="1" ht="12.75" hidden="1" customHeight="1">
      <c r="B481" s="169"/>
      <c r="C481" s="174" t="s">
        <v>13</v>
      </c>
      <c r="D481" s="169"/>
      <c r="E481" s="169"/>
      <c r="F481" s="169"/>
      <c r="G481" s="170"/>
      <c r="H481" s="169"/>
      <c r="I481" s="171"/>
      <c r="J481" s="171"/>
      <c r="K481" s="171"/>
      <c r="L481" s="678"/>
      <c r="M481" s="170"/>
      <c r="N481" s="172"/>
      <c r="O481" s="169"/>
      <c r="P481" s="172"/>
      <c r="Q481" s="169"/>
      <c r="R481" s="173"/>
      <c r="S481" s="172"/>
      <c r="T481" s="169"/>
      <c r="U481" s="172"/>
      <c r="V481" s="169"/>
      <c r="W481" s="173"/>
      <c r="X481" s="172"/>
      <c r="Y481" s="169"/>
    </row>
    <row r="482" spans="2:25" s="168" customFormat="1" ht="12.75" hidden="1" customHeight="1">
      <c r="B482" s="169"/>
      <c r="C482" s="174" t="s">
        <v>15</v>
      </c>
      <c r="D482" s="169"/>
      <c r="E482" s="169"/>
      <c r="F482" s="169"/>
      <c r="G482" s="170"/>
      <c r="H482" s="169"/>
      <c r="I482" s="171"/>
      <c r="J482" s="171"/>
      <c r="K482" s="171"/>
      <c r="L482" s="678"/>
      <c r="M482" s="170"/>
      <c r="N482" s="172"/>
      <c r="O482" s="169"/>
      <c r="P482" s="172"/>
      <c r="Q482" s="169"/>
      <c r="R482" s="173"/>
      <c r="S482" s="172"/>
      <c r="T482" s="169"/>
      <c r="U482" s="172"/>
      <c r="V482" s="169"/>
      <c r="W482" s="173"/>
      <c r="X482" s="172"/>
      <c r="Y482" s="169"/>
    </row>
    <row r="483" spans="2:25" s="168" customFormat="1" ht="12.75" hidden="1" customHeight="1">
      <c r="B483" s="169"/>
      <c r="C483" s="174" t="s">
        <v>17</v>
      </c>
      <c r="D483" s="169"/>
      <c r="E483" s="169"/>
      <c r="F483" s="169"/>
      <c r="G483" s="170"/>
      <c r="H483" s="169"/>
      <c r="I483" s="171"/>
      <c r="J483" s="171"/>
      <c r="K483" s="171"/>
      <c r="L483" s="678"/>
      <c r="M483" s="170"/>
      <c r="N483" s="172"/>
      <c r="O483" s="169"/>
      <c r="P483" s="172"/>
      <c r="Q483" s="169"/>
      <c r="R483" s="173"/>
      <c r="S483" s="172"/>
      <c r="T483" s="169"/>
      <c r="U483" s="172"/>
      <c r="V483" s="169"/>
      <c r="W483" s="173"/>
      <c r="X483" s="172"/>
      <c r="Y483" s="169"/>
    </row>
    <row r="484" spans="2:25" s="168" customFormat="1" ht="12.75" hidden="1" customHeight="1">
      <c r="B484" s="169"/>
      <c r="C484" s="174" t="s">
        <v>19</v>
      </c>
      <c r="D484" s="169"/>
      <c r="E484" s="169"/>
      <c r="F484" s="169"/>
      <c r="G484" s="170"/>
      <c r="H484" s="169"/>
      <c r="I484" s="171"/>
      <c r="J484" s="171"/>
      <c r="K484" s="171"/>
      <c r="L484" s="678"/>
      <c r="M484" s="170"/>
      <c r="N484" s="172"/>
      <c r="O484" s="169"/>
      <c r="P484" s="172"/>
      <c r="Q484" s="169"/>
      <c r="R484" s="173"/>
      <c r="S484" s="172"/>
      <c r="T484" s="169"/>
      <c r="U484" s="172"/>
      <c r="V484" s="169"/>
      <c r="W484" s="173"/>
      <c r="X484" s="172"/>
      <c r="Y484" s="169"/>
    </row>
    <row r="485" spans="2:25" s="168" customFormat="1" ht="12.75" hidden="1" customHeight="1">
      <c r="B485" s="169"/>
      <c r="C485" s="174" t="s">
        <v>21</v>
      </c>
      <c r="D485" s="169"/>
      <c r="E485" s="169"/>
      <c r="F485" s="169"/>
      <c r="G485" s="170"/>
      <c r="H485" s="169"/>
      <c r="I485" s="171"/>
      <c r="J485" s="171"/>
      <c r="K485" s="171"/>
      <c r="L485" s="678"/>
      <c r="M485" s="170"/>
      <c r="N485" s="172"/>
      <c r="O485" s="169"/>
      <c r="P485" s="172"/>
      <c r="Q485" s="169"/>
      <c r="R485" s="173"/>
      <c r="S485" s="172"/>
      <c r="T485" s="169"/>
      <c r="U485" s="172"/>
      <c r="V485" s="169"/>
      <c r="W485" s="173"/>
      <c r="X485" s="172"/>
      <c r="Y485" s="169"/>
    </row>
    <row r="486" spans="2:25" s="168" customFormat="1" ht="12.75" hidden="1" customHeight="1">
      <c r="B486" s="169"/>
      <c r="C486" s="174" t="s">
        <v>23</v>
      </c>
      <c r="D486" s="169"/>
      <c r="E486" s="169"/>
      <c r="F486" s="169"/>
      <c r="G486" s="170"/>
      <c r="H486" s="169"/>
      <c r="I486" s="171"/>
      <c r="J486" s="171"/>
      <c r="K486" s="171"/>
      <c r="L486" s="678"/>
      <c r="M486" s="170"/>
      <c r="N486" s="172"/>
      <c r="O486" s="169"/>
      <c r="P486" s="172"/>
      <c r="Q486" s="169"/>
      <c r="R486" s="173"/>
      <c r="S486" s="172"/>
      <c r="T486" s="169"/>
      <c r="U486" s="172"/>
      <c r="V486" s="169"/>
      <c r="W486" s="173"/>
      <c r="X486" s="172"/>
      <c r="Y486" s="169"/>
    </row>
    <row r="487" spans="2:25" s="168" customFormat="1" ht="12.75" hidden="1" customHeight="1">
      <c r="B487" s="169"/>
      <c r="C487" s="174" t="s">
        <v>25</v>
      </c>
      <c r="D487" s="169"/>
      <c r="E487" s="169"/>
      <c r="F487" s="169"/>
      <c r="G487" s="170"/>
      <c r="H487" s="169"/>
      <c r="I487" s="171"/>
      <c r="J487" s="171"/>
      <c r="K487" s="171"/>
      <c r="L487" s="678"/>
      <c r="M487" s="170"/>
      <c r="N487" s="172"/>
      <c r="O487" s="169"/>
      <c r="P487" s="172"/>
      <c r="Q487" s="169"/>
      <c r="R487" s="173"/>
      <c r="S487" s="172"/>
      <c r="T487" s="169"/>
      <c r="U487" s="172"/>
      <c r="V487" s="169"/>
      <c r="W487" s="173"/>
      <c r="X487" s="172"/>
      <c r="Y487" s="169"/>
    </row>
    <row r="488" spans="2:25" s="168" customFormat="1" ht="12.75" hidden="1" customHeight="1">
      <c r="B488" s="169"/>
      <c r="C488" s="174" t="s">
        <v>27</v>
      </c>
      <c r="D488" s="169"/>
      <c r="E488" s="169"/>
      <c r="F488" s="169"/>
      <c r="G488" s="170"/>
      <c r="H488" s="169"/>
      <c r="I488" s="171"/>
      <c r="J488" s="171"/>
      <c r="K488" s="171"/>
      <c r="L488" s="678"/>
      <c r="M488" s="170"/>
      <c r="N488" s="172"/>
      <c r="O488" s="169"/>
      <c r="P488" s="172"/>
      <c r="Q488" s="169"/>
      <c r="R488" s="173"/>
      <c r="S488" s="172"/>
      <c r="T488" s="169"/>
      <c r="U488" s="172"/>
      <c r="V488" s="169"/>
      <c r="W488" s="173"/>
      <c r="X488" s="172"/>
      <c r="Y488" s="169"/>
    </row>
    <row r="489" spans="2:25" s="168" customFormat="1" ht="12.75" hidden="1" customHeight="1">
      <c r="B489" s="169"/>
      <c r="C489" s="174" t="s">
        <v>29</v>
      </c>
      <c r="D489" s="169"/>
      <c r="E489" s="169"/>
      <c r="F489" s="169"/>
      <c r="G489" s="170"/>
      <c r="H489" s="169"/>
      <c r="I489" s="171"/>
      <c r="J489" s="171"/>
      <c r="K489" s="171"/>
      <c r="L489" s="678"/>
      <c r="M489" s="170"/>
      <c r="N489" s="172"/>
      <c r="O489" s="169"/>
      <c r="P489" s="172"/>
      <c r="Q489" s="169"/>
      <c r="R489" s="173"/>
      <c r="S489" s="172"/>
      <c r="T489" s="169"/>
      <c r="U489" s="172"/>
      <c r="V489" s="169"/>
      <c r="W489" s="173"/>
      <c r="X489" s="172"/>
      <c r="Y489" s="169"/>
    </row>
    <row r="490" spans="2:25" s="168" customFormat="1" ht="12.75" hidden="1" customHeight="1">
      <c r="B490" s="169"/>
      <c r="C490" s="174" t="s">
        <v>31</v>
      </c>
      <c r="D490" s="169"/>
      <c r="E490" s="169"/>
      <c r="F490" s="169"/>
      <c r="G490" s="170"/>
      <c r="H490" s="169"/>
      <c r="I490" s="171"/>
      <c r="J490" s="171"/>
      <c r="K490" s="171"/>
      <c r="L490" s="678"/>
      <c r="M490" s="170"/>
      <c r="N490" s="172"/>
      <c r="O490" s="169"/>
      <c r="P490" s="172"/>
      <c r="Q490" s="169"/>
      <c r="R490" s="173"/>
      <c r="S490" s="172"/>
      <c r="T490" s="169"/>
      <c r="U490" s="172"/>
      <c r="V490" s="169"/>
      <c r="W490" s="173"/>
      <c r="X490" s="172"/>
      <c r="Y490" s="169"/>
    </row>
    <row r="491" spans="2:25" s="168" customFormat="1" ht="12.75" hidden="1" customHeight="1">
      <c r="B491" s="169"/>
      <c r="C491" s="174" t="s">
        <v>33</v>
      </c>
      <c r="D491" s="169"/>
      <c r="E491" s="169"/>
      <c r="F491" s="169"/>
      <c r="G491" s="170"/>
      <c r="H491" s="169"/>
      <c r="I491" s="171"/>
      <c r="J491" s="171"/>
      <c r="K491" s="171"/>
      <c r="L491" s="678"/>
      <c r="M491" s="170"/>
      <c r="N491" s="172"/>
      <c r="O491" s="169"/>
      <c r="P491" s="172"/>
      <c r="Q491" s="169"/>
      <c r="R491" s="173"/>
      <c r="S491" s="172"/>
      <c r="T491" s="169"/>
      <c r="U491" s="172"/>
      <c r="V491" s="169"/>
      <c r="W491" s="173"/>
      <c r="X491" s="172"/>
      <c r="Y491" s="169"/>
    </row>
    <row r="492" spans="2:25" s="168" customFormat="1" ht="12.75" hidden="1" customHeight="1">
      <c r="B492" s="169"/>
      <c r="C492" s="174" t="s">
        <v>36</v>
      </c>
      <c r="D492" s="169"/>
      <c r="E492" s="169"/>
      <c r="F492" s="169"/>
      <c r="G492" s="170"/>
      <c r="H492" s="169"/>
      <c r="I492" s="171"/>
      <c r="J492" s="171"/>
      <c r="K492" s="171"/>
      <c r="L492" s="678"/>
      <c r="M492" s="170"/>
      <c r="N492" s="172"/>
      <c r="O492" s="169"/>
      <c r="P492" s="172"/>
      <c r="Q492" s="169"/>
      <c r="R492" s="173"/>
      <c r="S492" s="172"/>
      <c r="T492" s="169"/>
      <c r="U492" s="172"/>
      <c r="V492" s="169"/>
      <c r="W492" s="173"/>
      <c r="X492" s="172"/>
      <c r="Y492" s="169"/>
    </row>
    <row r="493" spans="2:25" s="168" customFormat="1" ht="12.75" hidden="1" customHeight="1">
      <c r="B493" s="169"/>
      <c r="C493" s="174" t="s">
        <v>38</v>
      </c>
      <c r="D493" s="169"/>
      <c r="E493" s="169"/>
      <c r="F493" s="169"/>
      <c r="G493" s="170"/>
      <c r="H493" s="169"/>
      <c r="I493" s="171"/>
      <c r="J493" s="171"/>
      <c r="K493" s="171"/>
      <c r="L493" s="678"/>
      <c r="M493" s="170"/>
      <c r="N493" s="172"/>
      <c r="O493" s="169"/>
      <c r="P493" s="172"/>
      <c r="Q493" s="169"/>
      <c r="R493" s="173"/>
      <c r="S493" s="172"/>
      <c r="T493" s="169"/>
      <c r="U493" s="172"/>
      <c r="V493" s="169"/>
      <c r="W493" s="173"/>
      <c r="X493" s="172"/>
      <c r="Y493" s="169"/>
    </row>
    <row r="494" spans="2:25" s="168" customFormat="1" ht="12.75" customHeight="1">
      <c r="B494" s="169"/>
      <c r="C494" s="169"/>
      <c r="D494" s="169"/>
      <c r="E494" s="169"/>
      <c r="F494" s="169"/>
      <c r="G494" s="170"/>
      <c r="H494" s="169"/>
      <c r="I494" s="171"/>
      <c r="J494" s="171"/>
      <c r="K494" s="171"/>
      <c r="L494" s="678"/>
      <c r="M494" s="170"/>
      <c r="N494" s="172"/>
      <c r="O494" s="169"/>
      <c r="P494" s="171"/>
      <c r="Q494" s="169"/>
      <c r="R494" s="173"/>
      <c r="S494" s="172"/>
      <c r="T494" s="169"/>
      <c r="U494" s="172"/>
      <c r="V494" s="169"/>
      <c r="W494" s="173"/>
      <c r="X494" s="172"/>
      <c r="Y494" s="169"/>
    </row>
    <row r="495" spans="2:25" s="168" customFormat="1" ht="12.75" customHeight="1">
      <c r="B495" s="169"/>
      <c r="C495" s="169"/>
      <c r="D495" s="169"/>
      <c r="E495" s="169"/>
      <c r="F495" s="169"/>
      <c r="G495" s="170"/>
      <c r="H495" s="169"/>
      <c r="I495" s="171"/>
      <c r="J495" s="171"/>
      <c r="K495" s="171"/>
      <c r="L495" s="678"/>
      <c r="M495" s="170"/>
      <c r="N495" s="172"/>
      <c r="O495" s="169"/>
      <c r="P495" s="171"/>
      <c r="Q495" s="169"/>
      <c r="R495" s="173"/>
      <c r="S495" s="172"/>
      <c r="T495" s="169"/>
      <c r="U495" s="172"/>
      <c r="V495" s="169"/>
      <c r="W495" s="173"/>
      <c r="X495" s="172"/>
      <c r="Y495" s="169"/>
    </row>
    <row r="496" spans="2:25" s="168" customFormat="1" ht="12.75" customHeight="1">
      <c r="B496" s="169"/>
      <c r="C496" s="169"/>
      <c r="D496" s="169"/>
      <c r="E496" s="169"/>
      <c r="F496" s="169"/>
      <c r="G496" s="170"/>
      <c r="H496" s="169"/>
      <c r="I496" s="171"/>
      <c r="J496" s="171"/>
      <c r="K496" s="171"/>
      <c r="L496" s="678"/>
      <c r="M496" s="170"/>
      <c r="N496" s="172"/>
      <c r="O496" s="169"/>
      <c r="P496" s="171"/>
      <c r="Q496" s="169"/>
      <c r="R496" s="173"/>
      <c r="S496" s="172"/>
      <c r="T496" s="169"/>
      <c r="U496" s="172"/>
      <c r="V496" s="169"/>
      <c r="W496" s="173"/>
      <c r="X496" s="172"/>
      <c r="Y496" s="169"/>
    </row>
    <row r="497" spans="2:25" s="168" customFormat="1" ht="12.75" customHeight="1">
      <c r="B497" s="169"/>
      <c r="C497" s="169"/>
      <c r="D497" s="169"/>
      <c r="E497" s="169"/>
      <c r="F497" s="169"/>
      <c r="G497" s="170"/>
      <c r="H497" s="169"/>
      <c r="I497" s="171"/>
      <c r="J497" s="171"/>
      <c r="K497" s="171"/>
      <c r="L497" s="678"/>
      <c r="M497" s="170"/>
      <c r="N497" s="172"/>
      <c r="O497" s="169"/>
      <c r="P497" s="171"/>
      <c r="Q497" s="169"/>
      <c r="R497" s="173"/>
      <c r="S497" s="172"/>
      <c r="T497" s="169"/>
      <c r="U497" s="172"/>
      <c r="V497" s="169"/>
      <c r="W497" s="173"/>
      <c r="X497" s="172"/>
      <c r="Y497" s="169"/>
    </row>
    <row r="498" spans="2:25" s="168" customFormat="1" ht="12.75" customHeight="1">
      <c r="B498" s="169"/>
      <c r="C498" s="169"/>
      <c r="D498" s="169"/>
      <c r="E498" s="169"/>
      <c r="F498" s="169"/>
      <c r="G498" s="170"/>
      <c r="H498" s="169"/>
      <c r="I498" s="171"/>
      <c r="J498" s="171"/>
      <c r="K498" s="171"/>
      <c r="L498" s="678"/>
      <c r="M498" s="170"/>
      <c r="N498" s="172"/>
      <c r="O498" s="169"/>
      <c r="P498" s="171"/>
      <c r="Q498" s="169"/>
      <c r="R498" s="173"/>
      <c r="S498" s="172"/>
      <c r="T498" s="169"/>
      <c r="U498" s="172"/>
      <c r="V498" s="169"/>
      <c r="W498" s="173"/>
      <c r="X498" s="172"/>
      <c r="Y498" s="169"/>
    </row>
    <row r="499" spans="2:25" s="168" customFormat="1" ht="12.75" customHeight="1">
      <c r="B499" s="169"/>
      <c r="C499" s="169"/>
      <c r="D499" s="169"/>
      <c r="E499" s="169"/>
      <c r="F499" s="169"/>
      <c r="G499" s="170"/>
      <c r="H499" s="169"/>
      <c r="I499" s="171"/>
      <c r="J499" s="171"/>
      <c r="K499" s="171"/>
      <c r="L499" s="678"/>
      <c r="M499" s="170"/>
      <c r="N499" s="172"/>
      <c r="O499" s="169"/>
      <c r="P499" s="171"/>
      <c r="Q499" s="169"/>
      <c r="R499" s="173"/>
      <c r="S499" s="172"/>
      <c r="T499" s="169"/>
      <c r="U499" s="172"/>
      <c r="V499" s="169"/>
      <c r="W499" s="173"/>
      <c r="X499" s="172"/>
      <c r="Y499" s="169"/>
    </row>
    <row r="500" spans="2:25" s="168" customFormat="1" ht="12.75" customHeight="1">
      <c r="B500" s="169"/>
      <c r="C500" s="169"/>
      <c r="D500" s="169"/>
      <c r="E500" s="169"/>
      <c r="F500" s="169"/>
      <c r="G500" s="170"/>
      <c r="H500" s="169"/>
      <c r="I500" s="171"/>
      <c r="J500" s="171"/>
      <c r="K500" s="171"/>
      <c r="L500" s="678"/>
      <c r="M500" s="170"/>
      <c r="N500" s="172"/>
      <c r="O500" s="169"/>
      <c r="P500" s="171"/>
      <c r="Q500" s="169"/>
      <c r="R500" s="173"/>
      <c r="S500" s="172"/>
      <c r="T500" s="169"/>
      <c r="U500" s="172"/>
      <c r="V500" s="169"/>
      <c r="W500" s="173"/>
      <c r="X500" s="172"/>
      <c r="Y500" s="169"/>
    </row>
    <row r="501" spans="2:25" s="168" customFormat="1" ht="12.75" customHeight="1">
      <c r="B501" s="169"/>
      <c r="C501" s="169"/>
      <c r="D501" s="169"/>
      <c r="E501" s="169"/>
      <c r="F501" s="169"/>
      <c r="G501" s="170"/>
      <c r="H501" s="169"/>
      <c r="I501" s="171"/>
      <c r="J501" s="171"/>
      <c r="K501" s="171"/>
      <c r="L501" s="678"/>
      <c r="M501" s="170"/>
      <c r="N501" s="172"/>
      <c r="O501" s="169"/>
      <c r="P501" s="171"/>
      <c r="Q501" s="169"/>
      <c r="R501" s="173"/>
      <c r="S501" s="172"/>
      <c r="T501" s="169"/>
      <c r="U501" s="172"/>
      <c r="V501" s="169"/>
      <c r="W501" s="173"/>
      <c r="X501" s="172"/>
      <c r="Y501" s="169"/>
    </row>
    <row r="502" spans="2:25" s="168" customFormat="1" ht="12.75" customHeight="1">
      <c r="B502" s="169"/>
      <c r="C502" s="169"/>
      <c r="D502" s="169"/>
      <c r="E502" s="169"/>
      <c r="F502" s="169"/>
      <c r="G502" s="170"/>
      <c r="H502" s="169"/>
      <c r="I502" s="171"/>
      <c r="J502" s="171"/>
      <c r="K502" s="171"/>
      <c r="L502" s="678"/>
      <c r="M502" s="170"/>
      <c r="N502" s="172"/>
      <c r="O502" s="169"/>
      <c r="P502" s="171"/>
      <c r="Q502" s="169"/>
      <c r="R502" s="173"/>
      <c r="S502" s="172"/>
      <c r="T502" s="169"/>
      <c r="U502" s="172"/>
      <c r="V502" s="169"/>
      <c r="W502" s="173"/>
      <c r="X502" s="172"/>
      <c r="Y502" s="169"/>
    </row>
    <row r="503" spans="2:25" s="168" customFormat="1" ht="12.75" customHeight="1">
      <c r="B503" s="169"/>
      <c r="C503" s="169"/>
      <c r="D503" s="169"/>
      <c r="E503" s="169"/>
      <c r="F503" s="169"/>
      <c r="G503" s="170"/>
      <c r="H503" s="169"/>
      <c r="I503" s="171"/>
      <c r="J503" s="171"/>
      <c r="K503" s="171"/>
      <c r="L503" s="678"/>
      <c r="M503" s="170"/>
      <c r="N503" s="172"/>
      <c r="O503" s="169"/>
      <c r="P503" s="171"/>
      <c r="Q503" s="169"/>
      <c r="R503" s="173"/>
      <c r="S503" s="172"/>
      <c r="T503" s="169"/>
      <c r="U503" s="172"/>
      <c r="V503" s="169"/>
      <c r="W503" s="173"/>
      <c r="X503" s="172"/>
      <c r="Y503" s="169"/>
    </row>
    <row r="504" spans="2:25" s="168" customFormat="1" ht="12.75" customHeight="1">
      <c r="B504" s="169"/>
      <c r="C504" s="169"/>
      <c r="D504" s="169"/>
      <c r="E504" s="169"/>
      <c r="F504" s="169"/>
      <c r="G504" s="170"/>
      <c r="H504" s="169"/>
      <c r="I504" s="171"/>
      <c r="J504" s="171"/>
      <c r="K504" s="171"/>
      <c r="L504" s="678"/>
      <c r="M504" s="170"/>
      <c r="N504" s="172"/>
      <c r="O504" s="169"/>
      <c r="P504" s="171"/>
      <c r="Q504" s="169"/>
      <c r="R504" s="173"/>
      <c r="S504" s="172"/>
      <c r="T504" s="169"/>
      <c r="U504" s="172"/>
      <c r="V504" s="169"/>
      <c r="W504" s="173"/>
      <c r="X504" s="172"/>
      <c r="Y504" s="169"/>
    </row>
    <row r="505" spans="2:25" s="168" customFormat="1" ht="12.75" customHeight="1">
      <c r="B505" s="169"/>
      <c r="C505" s="169"/>
      <c r="D505" s="169"/>
      <c r="E505" s="169"/>
      <c r="F505" s="169"/>
      <c r="G505" s="170"/>
      <c r="H505" s="169"/>
      <c r="I505" s="171"/>
      <c r="J505" s="171"/>
      <c r="K505" s="171"/>
      <c r="L505" s="678"/>
      <c r="M505" s="170"/>
      <c r="N505" s="172"/>
      <c r="O505" s="169"/>
      <c r="P505" s="171"/>
      <c r="Q505" s="169"/>
      <c r="R505" s="173"/>
      <c r="S505" s="172"/>
      <c r="T505" s="169"/>
      <c r="U505" s="172"/>
      <c r="V505" s="169"/>
      <c r="W505" s="173"/>
      <c r="X505" s="172"/>
      <c r="Y505" s="169"/>
    </row>
    <row r="506" spans="2:25" s="168" customFormat="1" ht="12.75" customHeight="1">
      <c r="B506" s="169"/>
      <c r="C506" s="169"/>
      <c r="D506" s="169"/>
      <c r="E506" s="169"/>
      <c r="F506" s="169"/>
      <c r="G506" s="170"/>
      <c r="H506" s="169"/>
      <c r="I506" s="171"/>
      <c r="J506" s="171"/>
      <c r="K506" s="171"/>
      <c r="L506" s="678"/>
      <c r="M506" s="170"/>
      <c r="N506" s="172"/>
      <c r="O506" s="169"/>
      <c r="P506" s="171"/>
      <c r="Q506" s="169"/>
      <c r="R506" s="173"/>
      <c r="S506" s="172"/>
      <c r="T506" s="169"/>
      <c r="U506" s="172"/>
      <c r="V506" s="169"/>
      <c r="W506" s="173"/>
      <c r="X506" s="172"/>
      <c r="Y506" s="169"/>
    </row>
    <row r="507" spans="2:25" s="168" customFormat="1" ht="12.75" customHeight="1">
      <c r="B507" s="169"/>
      <c r="C507" s="169"/>
      <c r="D507" s="169"/>
      <c r="E507" s="169"/>
      <c r="F507" s="169"/>
      <c r="G507" s="170"/>
      <c r="H507" s="169"/>
      <c r="I507" s="171"/>
      <c r="J507" s="171"/>
      <c r="K507" s="171"/>
      <c r="L507" s="678"/>
      <c r="M507" s="170"/>
      <c r="N507" s="172"/>
      <c r="O507" s="169"/>
      <c r="P507" s="171"/>
      <c r="Q507" s="169"/>
      <c r="R507" s="173"/>
      <c r="S507" s="172"/>
      <c r="T507" s="169"/>
      <c r="U507" s="172"/>
      <c r="V507" s="169"/>
      <c r="W507" s="173"/>
      <c r="X507" s="172"/>
      <c r="Y507" s="169"/>
    </row>
    <row r="508" spans="2:25" s="168" customFormat="1" ht="12.75" customHeight="1">
      <c r="B508" s="169"/>
      <c r="C508" s="169"/>
      <c r="D508" s="169"/>
      <c r="E508" s="169"/>
      <c r="F508" s="169"/>
      <c r="G508" s="170"/>
      <c r="H508" s="169"/>
      <c r="I508" s="171"/>
      <c r="J508" s="171"/>
      <c r="K508" s="171"/>
      <c r="L508" s="678"/>
      <c r="M508" s="170"/>
      <c r="N508" s="172"/>
      <c r="O508" s="169"/>
      <c r="P508" s="171"/>
      <c r="Q508" s="169"/>
      <c r="R508" s="173"/>
      <c r="S508" s="172"/>
      <c r="T508" s="169"/>
      <c r="U508" s="172"/>
      <c r="V508" s="169"/>
      <c r="W508" s="173"/>
      <c r="X508" s="172"/>
      <c r="Y508" s="169"/>
    </row>
    <row r="509" spans="2:25" s="168" customFormat="1" ht="12.75" customHeight="1">
      <c r="B509" s="169"/>
      <c r="C509" s="169"/>
      <c r="D509" s="169"/>
      <c r="E509" s="169"/>
      <c r="F509" s="169"/>
      <c r="G509" s="170"/>
      <c r="H509" s="169"/>
      <c r="I509" s="171"/>
      <c r="J509" s="171"/>
      <c r="K509" s="171"/>
      <c r="L509" s="678"/>
      <c r="M509" s="170"/>
      <c r="N509" s="172"/>
      <c r="O509" s="169"/>
      <c r="P509" s="171"/>
      <c r="Q509" s="169"/>
      <c r="R509" s="173"/>
      <c r="S509" s="172"/>
      <c r="T509" s="169"/>
      <c r="U509" s="172"/>
      <c r="V509" s="169"/>
      <c r="W509" s="173"/>
      <c r="X509" s="172"/>
      <c r="Y509" s="169"/>
    </row>
    <row r="510" spans="2:25" s="168" customFormat="1" ht="12.75" customHeight="1">
      <c r="B510" s="169"/>
      <c r="C510" s="169"/>
      <c r="D510" s="169"/>
      <c r="E510" s="169"/>
      <c r="F510" s="169"/>
      <c r="G510" s="170"/>
      <c r="H510" s="169"/>
      <c r="I510" s="171"/>
      <c r="J510" s="171"/>
      <c r="K510" s="171"/>
      <c r="L510" s="678"/>
      <c r="M510" s="170"/>
      <c r="N510" s="172"/>
      <c r="O510" s="169"/>
      <c r="P510" s="171"/>
      <c r="Q510" s="169"/>
      <c r="R510" s="173"/>
      <c r="S510" s="172"/>
      <c r="T510" s="169"/>
      <c r="U510" s="172"/>
      <c r="V510" s="169"/>
      <c r="W510" s="173"/>
      <c r="X510" s="172"/>
      <c r="Y510" s="169"/>
    </row>
    <row r="511" spans="2:25" s="168" customFormat="1" ht="12.75" customHeight="1">
      <c r="B511" s="169"/>
      <c r="C511" s="169"/>
      <c r="D511" s="169"/>
      <c r="E511" s="169"/>
      <c r="F511" s="169"/>
      <c r="G511" s="170"/>
      <c r="H511" s="169"/>
      <c r="I511" s="171"/>
      <c r="J511" s="171"/>
      <c r="K511" s="171"/>
      <c r="L511" s="678"/>
      <c r="M511" s="170"/>
      <c r="N511" s="172"/>
      <c r="O511" s="169"/>
      <c r="P511" s="171"/>
      <c r="Q511" s="169"/>
      <c r="R511" s="173"/>
      <c r="S511" s="172"/>
      <c r="T511" s="169"/>
      <c r="U511" s="172"/>
      <c r="V511" s="169"/>
      <c r="W511" s="173"/>
      <c r="X511" s="172"/>
      <c r="Y511" s="169"/>
    </row>
    <row r="512" spans="2:25" s="168" customFormat="1" ht="12.75" customHeight="1">
      <c r="B512" s="169"/>
      <c r="C512" s="169"/>
      <c r="D512" s="169"/>
      <c r="E512" s="169"/>
      <c r="F512" s="169"/>
      <c r="G512" s="170"/>
      <c r="H512" s="169"/>
      <c r="I512" s="171"/>
      <c r="J512" s="171"/>
      <c r="K512" s="171"/>
      <c r="L512" s="678"/>
      <c r="M512" s="170"/>
      <c r="N512" s="172"/>
      <c r="O512" s="169"/>
      <c r="P512" s="171"/>
      <c r="Q512" s="169"/>
      <c r="R512" s="173"/>
      <c r="S512" s="172"/>
      <c r="T512" s="169"/>
      <c r="U512" s="172"/>
      <c r="V512" s="169"/>
      <c r="W512" s="173"/>
      <c r="X512" s="172"/>
      <c r="Y512" s="169"/>
    </row>
    <row r="513" spans="2:25" s="168" customFormat="1" ht="12.75" customHeight="1">
      <c r="B513" s="169"/>
      <c r="C513" s="169"/>
      <c r="D513" s="169"/>
      <c r="E513" s="169"/>
      <c r="F513" s="169"/>
      <c r="G513" s="170"/>
      <c r="H513" s="169"/>
      <c r="I513" s="171"/>
      <c r="J513" s="171"/>
      <c r="K513" s="171"/>
      <c r="L513" s="678"/>
      <c r="M513" s="170"/>
      <c r="N513" s="172"/>
      <c r="O513" s="169"/>
      <c r="P513" s="171"/>
      <c r="Q513" s="169"/>
      <c r="R513" s="173"/>
      <c r="S513" s="172"/>
      <c r="T513" s="169"/>
      <c r="U513" s="172"/>
      <c r="V513" s="169"/>
      <c r="W513" s="173"/>
      <c r="X513" s="172"/>
      <c r="Y513" s="169"/>
    </row>
    <row r="514" spans="2:25" s="168" customFormat="1" ht="12.75" customHeight="1">
      <c r="B514" s="169"/>
      <c r="C514" s="169"/>
      <c r="D514" s="169"/>
      <c r="E514" s="169"/>
      <c r="F514" s="169"/>
      <c r="G514" s="170"/>
      <c r="H514" s="169"/>
      <c r="I514" s="171"/>
      <c r="J514" s="171"/>
      <c r="K514" s="171"/>
      <c r="L514" s="678"/>
      <c r="M514" s="170"/>
      <c r="N514" s="172"/>
      <c r="O514" s="169"/>
      <c r="P514" s="171"/>
      <c r="Q514" s="169"/>
      <c r="R514" s="173"/>
      <c r="S514" s="172"/>
      <c r="T514" s="169"/>
      <c r="U514" s="172"/>
      <c r="V514" s="169"/>
      <c r="W514" s="173"/>
      <c r="X514" s="172"/>
      <c r="Y514" s="169"/>
    </row>
    <row r="515" spans="2:25" s="168" customFormat="1" ht="12.75" customHeight="1">
      <c r="B515" s="169"/>
      <c r="C515" s="169"/>
      <c r="D515" s="169"/>
      <c r="E515" s="169"/>
      <c r="F515" s="169"/>
      <c r="G515" s="170"/>
      <c r="H515" s="169"/>
      <c r="I515" s="171"/>
      <c r="J515" s="171"/>
      <c r="K515" s="171"/>
      <c r="L515" s="678"/>
      <c r="M515" s="170"/>
      <c r="N515" s="172"/>
      <c r="O515" s="169"/>
      <c r="P515" s="171"/>
      <c r="Q515" s="169"/>
      <c r="R515" s="173"/>
      <c r="S515" s="172"/>
      <c r="T515" s="169"/>
      <c r="U515" s="172"/>
      <c r="V515" s="169"/>
      <c r="W515" s="173"/>
      <c r="X515" s="172"/>
      <c r="Y515" s="169"/>
    </row>
    <row r="516" spans="2:25" s="168" customFormat="1" ht="12.75" customHeight="1">
      <c r="B516" s="169"/>
      <c r="C516" s="169"/>
      <c r="D516" s="169"/>
      <c r="E516" s="169"/>
      <c r="F516" s="169"/>
      <c r="G516" s="170"/>
      <c r="H516" s="169"/>
      <c r="I516" s="171"/>
      <c r="J516" s="171"/>
      <c r="K516" s="171"/>
      <c r="L516" s="678"/>
      <c r="M516" s="170"/>
      <c r="N516" s="172"/>
      <c r="O516" s="169"/>
      <c r="P516" s="171"/>
      <c r="Q516" s="169"/>
      <c r="R516" s="173"/>
      <c r="S516" s="172"/>
      <c r="T516" s="169"/>
      <c r="U516" s="172"/>
      <c r="V516" s="169"/>
      <c r="W516" s="173"/>
      <c r="X516" s="172"/>
      <c r="Y516" s="169"/>
    </row>
    <row r="517" spans="2:25" s="168" customFormat="1" ht="12.75" customHeight="1">
      <c r="B517" s="169"/>
      <c r="C517" s="169"/>
      <c r="D517" s="169"/>
      <c r="E517" s="169"/>
      <c r="F517" s="169"/>
      <c r="G517" s="170"/>
      <c r="H517" s="169"/>
      <c r="I517" s="171"/>
      <c r="J517" s="171"/>
      <c r="K517" s="171"/>
      <c r="L517" s="678"/>
      <c r="M517" s="170"/>
      <c r="N517" s="172"/>
      <c r="O517" s="169"/>
      <c r="P517" s="171"/>
      <c r="Q517" s="169"/>
      <c r="R517" s="173"/>
      <c r="S517" s="172"/>
      <c r="T517" s="169"/>
      <c r="U517" s="172"/>
      <c r="V517" s="169"/>
      <c r="W517" s="173"/>
      <c r="X517" s="172"/>
      <c r="Y517" s="169"/>
    </row>
    <row r="518" spans="2:25" s="168" customFormat="1" ht="12.75" customHeight="1">
      <c r="B518" s="169"/>
      <c r="C518" s="169"/>
      <c r="D518" s="169"/>
      <c r="E518" s="169"/>
      <c r="F518" s="169"/>
      <c r="G518" s="170"/>
      <c r="H518" s="169"/>
      <c r="I518" s="171"/>
      <c r="J518" s="171"/>
      <c r="K518" s="171"/>
      <c r="L518" s="678"/>
      <c r="M518" s="170"/>
      <c r="N518" s="172"/>
      <c r="O518" s="169"/>
      <c r="P518" s="171"/>
      <c r="Q518" s="169"/>
      <c r="R518" s="173"/>
      <c r="S518" s="172"/>
      <c r="T518" s="169"/>
      <c r="U518" s="172"/>
      <c r="V518" s="169"/>
      <c r="W518" s="173"/>
      <c r="X518" s="172"/>
      <c r="Y518" s="169"/>
    </row>
    <row r="519" spans="2:25" s="168" customFormat="1" ht="12.75" customHeight="1">
      <c r="B519" s="169"/>
      <c r="C519" s="169"/>
      <c r="D519" s="169"/>
      <c r="E519" s="169"/>
      <c r="F519" s="169"/>
      <c r="G519" s="170"/>
      <c r="H519" s="169"/>
      <c r="I519" s="171"/>
      <c r="J519" s="171"/>
      <c r="K519" s="171"/>
      <c r="L519" s="678"/>
      <c r="M519" s="170"/>
      <c r="N519" s="172"/>
      <c r="O519" s="169"/>
      <c r="P519" s="171"/>
      <c r="Q519" s="169"/>
      <c r="R519" s="173"/>
      <c r="S519" s="172"/>
      <c r="T519" s="169"/>
      <c r="U519" s="172"/>
      <c r="V519" s="169"/>
      <c r="W519" s="173"/>
      <c r="X519" s="172"/>
      <c r="Y519" s="169"/>
    </row>
    <row r="520" spans="2:25" s="168" customFormat="1" ht="12.75" customHeight="1">
      <c r="B520" s="169"/>
      <c r="C520" s="169"/>
      <c r="D520" s="169"/>
      <c r="E520" s="169"/>
      <c r="F520" s="169"/>
      <c r="G520" s="170"/>
      <c r="H520" s="169"/>
      <c r="I520" s="171"/>
      <c r="J520" s="171"/>
      <c r="K520" s="171"/>
      <c r="L520" s="678"/>
      <c r="M520" s="170"/>
      <c r="N520" s="172"/>
      <c r="O520" s="169"/>
      <c r="P520" s="171"/>
      <c r="Q520" s="169"/>
      <c r="R520" s="173"/>
      <c r="S520" s="172"/>
      <c r="T520" s="169"/>
      <c r="U520" s="172"/>
      <c r="V520" s="169"/>
      <c r="W520" s="173"/>
      <c r="X520" s="172"/>
      <c r="Y520" s="169"/>
    </row>
    <row r="521" spans="2:25" s="168" customFormat="1" ht="12.75" customHeight="1">
      <c r="B521" s="169"/>
      <c r="C521" s="169"/>
      <c r="D521" s="169"/>
      <c r="E521" s="169"/>
      <c r="F521" s="169"/>
      <c r="G521" s="170"/>
      <c r="H521" s="169"/>
      <c r="I521" s="171"/>
      <c r="J521" s="171"/>
      <c r="K521" s="171"/>
      <c r="L521" s="678"/>
      <c r="M521" s="170"/>
      <c r="N521" s="172"/>
      <c r="O521" s="169"/>
      <c r="P521" s="171"/>
      <c r="Q521" s="169"/>
      <c r="R521" s="173"/>
      <c r="S521" s="172"/>
      <c r="T521" s="169"/>
      <c r="U521" s="172"/>
      <c r="V521" s="169"/>
      <c r="W521" s="173"/>
      <c r="X521" s="172"/>
      <c r="Y521" s="169"/>
    </row>
    <row r="522" spans="2:25" s="168" customFormat="1" ht="12.75" customHeight="1">
      <c r="B522" s="169"/>
      <c r="C522" s="169"/>
      <c r="D522" s="169"/>
      <c r="E522" s="169"/>
      <c r="F522" s="169"/>
      <c r="G522" s="170"/>
      <c r="H522" s="169"/>
      <c r="I522" s="171"/>
      <c r="J522" s="171"/>
      <c r="K522" s="171"/>
      <c r="L522" s="678"/>
      <c r="M522" s="170"/>
      <c r="N522" s="172"/>
      <c r="O522" s="169"/>
      <c r="P522" s="171"/>
      <c r="Q522" s="169"/>
      <c r="R522" s="173"/>
      <c r="S522" s="172"/>
      <c r="T522" s="169"/>
      <c r="U522" s="172"/>
      <c r="V522" s="169"/>
      <c r="W522" s="173"/>
      <c r="X522" s="172"/>
      <c r="Y522" s="169"/>
    </row>
    <row r="523" spans="2:25" s="168" customFormat="1" ht="12.75" customHeight="1">
      <c r="B523" s="169"/>
      <c r="C523" s="169"/>
      <c r="D523" s="169"/>
      <c r="E523" s="169"/>
      <c r="F523" s="169"/>
      <c r="G523" s="170"/>
      <c r="H523" s="169"/>
      <c r="I523" s="171"/>
      <c r="J523" s="171"/>
      <c r="K523" s="171"/>
      <c r="L523" s="678"/>
      <c r="M523" s="170"/>
      <c r="N523" s="172"/>
      <c r="O523" s="169"/>
      <c r="P523" s="171"/>
      <c r="Q523" s="169"/>
      <c r="R523" s="173"/>
      <c r="S523" s="172"/>
      <c r="T523" s="169"/>
      <c r="U523" s="172"/>
      <c r="V523" s="169"/>
      <c r="W523" s="173"/>
      <c r="X523" s="172"/>
      <c r="Y523" s="169"/>
    </row>
    <row r="524" spans="2:25" s="168" customFormat="1" ht="12.75" customHeight="1">
      <c r="B524" s="169"/>
      <c r="C524" s="169"/>
      <c r="D524" s="169"/>
      <c r="E524" s="169"/>
      <c r="F524" s="169"/>
      <c r="G524" s="170"/>
      <c r="H524" s="169"/>
      <c r="I524" s="171"/>
      <c r="J524" s="171"/>
      <c r="K524" s="171"/>
      <c r="L524" s="678"/>
      <c r="M524" s="170"/>
      <c r="N524" s="172"/>
      <c r="O524" s="169"/>
      <c r="P524" s="171"/>
      <c r="Q524" s="169"/>
      <c r="R524" s="173"/>
      <c r="S524" s="172"/>
      <c r="T524" s="169"/>
      <c r="U524" s="172"/>
      <c r="V524" s="169"/>
      <c r="W524" s="173"/>
      <c r="X524" s="172"/>
      <c r="Y524" s="169"/>
    </row>
    <row r="525" spans="2:25" s="168" customFormat="1" ht="12.75" customHeight="1">
      <c r="B525" s="169"/>
      <c r="C525" s="169"/>
      <c r="D525" s="169"/>
      <c r="E525" s="169"/>
      <c r="F525" s="169"/>
      <c r="G525" s="170"/>
      <c r="H525" s="169"/>
      <c r="I525" s="171"/>
      <c r="J525" s="171"/>
      <c r="K525" s="171"/>
      <c r="L525" s="678"/>
      <c r="M525" s="170"/>
      <c r="N525" s="172"/>
      <c r="O525" s="169"/>
      <c r="P525" s="171"/>
      <c r="Q525" s="169"/>
      <c r="R525" s="173"/>
      <c r="S525" s="172"/>
      <c r="T525" s="169"/>
      <c r="U525" s="172"/>
      <c r="V525" s="169"/>
      <c r="W525" s="173"/>
      <c r="X525" s="172"/>
      <c r="Y525" s="169"/>
    </row>
    <row r="526" spans="2:25" s="168" customFormat="1" ht="12.75" customHeight="1">
      <c r="B526" s="169"/>
      <c r="C526" s="169"/>
      <c r="D526" s="169"/>
      <c r="E526" s="169"/>
      <c r="F526" s="169"/>
      <c r="G526" s="170"/>
      <c r="H526" s="169"/>
      <c r="I526" s="171"/>
      <c r="J526" s="171"/>
      <c r="K526" s="171"/>
      <c r="L526" s="678"/>
      <c r="M526" s="170"/>
      <c r="N526" s="172"/>
      <c r="O526" s="169"/>
      <c r="P526" s="171"/>
      <c r="Q526" s="169"/>
      <c r="R526" s="173"/>
      <c r="S526" s="172"/>
      <c r="T526" s="169"/>
      <c r="U526" s="172"/>
      <c r="V526" s="169"/>
      <c r="W526" s="173"/>
      <c r="X526" s="172"/>
      <c r="Y526" s="169"/>
    </row>
    <row r="527" spans="2:25" s="168" customFormat="1" ht="12.75" customHeight="1">
      <c r="B527" s="169"/>
      <c r="C527" s="169"/>
      <c r="D527" s="169"/>
      <c r="E527" s="169"/>
      <c r="F527" s="169"/>
      <c r="G527" s="170"/>
      <c r="H527" s="169"/>
      <c r="I527" s="171"/>
      <c r="J527" s="171"/>
      <c r="K527" s="171"/>
      <c r="L527" s="678"/>
      <c r="M527" s="170"/>
      <c r="N527" s="172"/>
      <c r="O527" s="169"/>
      <c r="P527" s="171"/>
      <c r="Q527" s="169"/>
      <c r="R527" s="173"/>
      <c r="S527" s="172"/>
      <c r="T527" s="169"/>
      <c r="U527" s="172"/>
      <c r="V527" s="169"/>
      <c r="W527" s="173"/>
      <c r="X527" s="172"/>
      <c r="Y527" s="169"/>
    </row>
    <row r="528" spans="2:25" s="168" customFormat="1" ht="12.75" customHeight="1">
      <c r="B528" s="169"/>
      <c r="C528" s="169"/>
      <c r="D528" s="169"/>
      <c r="E528" s="169"/>
      <c r="F528" s="169"/>
      <c r="G528" s="170"/>
      <c r="H528" s="169"/>
      <c r="I528" s="171"/>
      <c r="J528" s="171"/>
      <c r="K528" s="171"/>
      <c r="L528" s="678"/>
      <c r="M528" s="170"/>
      <c r="N528" s="172"/>
      <c r="O528" s="169"/>
      <c r="P528" s="171"/>
      <c r="Q528" s="169"/>
      <c r="R528" s="173"/>
      <c r="S528" s="172"/>
      <c r="T528" s="169"/>
      <c r="U528" s="172"/>
      <c r="V528" s="169"/>
      <c r="W528" s="173"/>
      <c r="X528" s="172"/>
      <c r="Y528" s="169"/>
    </row>
    <row r="529" spans="2:25" s="168" customFormat="1" ht="12.75" customHeight="1">
      <c r="B529" s="169"/>
      <c r="C529" s="169"/>
      <c r="D529" s="169"/>
      <c r="E529" s="169"/>
      <c r="F529" s="169"/>
      <c r="G529" s="170"/>
      <c r="H529" s="169"/>
      <c r="I529" s="171"/>
      <c r="J529" s="171"/>
      <c r="K529" s="171"/>
      <c r="L529" s="678"/>
      <c r="M529" s="170"/>
      <c r="N529" s="172"/>
      <c r="O529" s="169"/>
      <c r="P529" s="171"/>
      <c r="Q529" s="169"/>
      <c r="R529" s="173"/>
      <c r="S529" s="172"/>
      <c r="T529" s="169"/>
      <c r="U529" s="172"/>
      <c r="V529" s="169"/>
      <c r="W529" s="173"/>
      <c r="X529" s="172"/>
      <c r="Y529" s="169"/>
    </row>
    <row r="530" spans="2:25" s="168" customFormat="1" ht="12.75" customHeight="1">
      <c r="B530" s="169"/>
      <c r="C530" s="169"/>
      <c r="D530" s="169"/>
      <c r="E530" s="169"/>
      <c r="F530" s="169"/>
      <c r="G530" s="170"/>
      <c r="H530" s="169"/>
      <c r="I530" s="171"/>
      <c r="J530" s="171"/>
      <c r="K530" s="171"/>
      <c r="L530" s="678"/>
      <c r="M530" s="170"/>
      <c r="N530" s="172"/>
      <c r="O530" s="169"/>
      <c r="P530" s="171"/>
      <c r="Q530" s="169"/>
      <c r="R530" s="173"/>
      <c r="S530" s="172"/>
      <c r="T530" s="169"/>
      <c r="U530" s="172"/>
      <c r="V530" s="169"/>
      <c r="W530" s="173"/>
      <c r="X530" s="172"/>
      <c r="Y530" s="169"/>
    </row>
    <row r="531" spans="2:25" s="168" customFormat="1" ht="12.75" customHeight="1">
      <c r="B531" s="169"/>
      <c r="C531" s="169"/>
      <c r="D531" s="169"/>
      <c r="E531" s="169"/>
      <c r="F531" s="169"/>
      <c r="G531" s="170"/>
      <c r="H531" s="169"/>
      <c r="I531" s="171"/>
      <c r="J531" s="171"/>
      <c r="K531" s="171"/>
      <c r="L531" s="678"/>
      <c r="M531" s="170"/>
      <c r="N531" s="172"/>
      <c r="O531" s="169"/>
      <c r="P531" s="171"/>
      <c r="Q531" s="169"/>
      <c r="R531" s="173"/>
      <c r="S531" s="172"/>
      <c r="T531" s="169"/>
      <c r="U531" s="172"/>
      <c r="V531" s="169"/>
      <c r="W531" s="173"/>
      <c r="X531" s="172"/>
      <c r="Y531" s="169"/>
    </row>
    <row r="532" spans="2:25" s="168" customFormat="1" ht="12.75" customHeight="1">
      <c r="B532" s="169"/>
      <c r="C532" s="169"/>
      <c r="D532" s="169"/>
      <c r="E532" s="169"/>
      <c r="F532" s="169"/>
      <c r="G532" s="170"/>
      <c r="H532" s="169"/>
      <c r="I532" s="171"/>
      <c r="J532" s="171"/>
      <c r="K532" s="171"/>
      <c r="L532" s="678"/>
      <c r="M532" s="170"/>
      <c r="N532" s="172"/>
      <c r="O532" s="169"/>
      <c r="P532" s="171"/>
      <c r="Q532" s="169"/>
      <c r="R532" s="173"/>
      <c r="S532" s="172"/>
      <c r="T532" s="169"/>
      <c r="U532" s="172"/>
      <c r="V532" s="169"/>
      <c r="W532" s="173"/>
      <c r="X532" s="172"/>
      <c r="Y532" s="169"/>
    </row>
    <row r="533" spans="2:25" s="168" customFormat="1" ht="12.75" customHeight="1">
      <c r="B533" s="169"/>
      <c r="C533" s="169"/>
      <c r="D533" s="169"/>
      <c r="E533" s="169"/>
      <c r="F533" s="169"/>
      <c r="G533" s="170"/>
      <c r="H533" s="169"/>
      <c r="I533" s="171"/>
      <c r="J533" s="171"/>
      <c r="K533" s="171"/>
      <c r="L533" s="678"/>
      <c r="M533" s="170"/>
      <c r="N533" s="172"/>
      <c r="O533" s="169"/>
      <c r="P533" s="171"/>
      <c r="Q533" s="169"/>
      <c r="R533" s="173"/>
      <c r="S533" s="172"/>
      <c r="T533" s="169"/>
      <c r="U533" s="172"/>
      <c r="V533" s="169"/>
      <c r="W533" s="173"/>
      <c r="X533" s="172"/>
      <c r="Y533" s="169"/>
    </row>
    <row r="534" spans="2:25" s="168" customFormat="1" ht="12.75" customHeight="1">
      <c r="B534" s="169"/>
      <c r="C534" s="169"/>
      <c r="D534" s="169"/>
      <c r="E534" s="169"/>
      <c r="F534" s="169"/>
      <c r="G534" s="170"/>
      <c r="H534" s="169"/>
      <c r="I534" s="171"/>
      <c r="J534" s="171"/>
      <c r="K534" s="171"/>
      <c r="L534" s="678"/>
      <c r="M534" s="170"/>
      <c r="N534" s="172"/>
      <c r="O534" s="169"/>
      <c r="P534" s="171"/>
      <c r="Q534" s="169"/>
      <c r="R534" s="173"/>
      <c r="S534" s="172"/>
      <c r="T534" s="169"/>
      <c r="U534" s="172"/>
      <c r="V534" s="169"/>
      <c r="W534" s="173"/>
      <c r="X534" s="172"/>
      <c r="Y534" s="169"/>
    </row>
    <row r="535" spans="2:25" s="168" customFormat="1" ht="12.75" customHeight="1">
      <c r="B535" s="169"/>
      <c r="C535" s="169"/>
      <c r="D535" s="169"/>
      <c r="E535" s="169"/>
      <c r="F535" s="169"/>
      <c r="G535" s="170"/>
      <c r="H535" s="169"/>
      <c r="I535" s="171"/>
      <c r="J535" s="171"/>
      <c r="K535" s="171"/>
      <c r="L535" s="678"/>
      <c r="M535" s="170"/>
      <c r="N535" s="172"/>
      <c r="O535" s="169"/>
      <c r="P535" s="171"/>
      <c r="Q535" s="169"/>
      <c r="R535" s="173"/>
      <c r="S535" s="172"/>
      <c r="T535" s="169"/>
      <c r="U535" s="172"/>
      <c r="V535" s="169"/>
      <c r="W535" s="173"/>
      <c r="X535" s="172"/>
      <c r="Y535" s="169"/>
    </row>
    <row r="536" spans="2:25" s="168" customFormat="1" ht="12.75" customHeight="1">
      <c r="B536" s="169"/>
      <c r="C536" s="169"/>
      <c r="D536" s="169"/>
      <c r="E536" s="169"/>
      <c r="F536" s="169"/>
      <c r="G536" s="170"/>
      <c r="H536" s="169"/>
      <c r="I536" s="171"/>
      <c r="J536" s="171"/>
      <c r="K536" s="171"/>
      <c r="L536" s="678"/>
      <c r="M536" s="170"/>
      <c r="N536" s="172"/>
      <c r="O536" s="169"/>
      <c r="P536" s="171"/>
      <c r="Q536" s="169"/>
      <c r="R536" s="173"/>
      <c r="S536" s="172"/>
      <c r="T536" s="169"/>
      <c r="U536" s="172"/>
      <c r="V536" s="169"/>
      <c r="W536" s="173"/>
      <c r="X536" s="172"/>
      <c r="Y536" s="169"/>
    </row>
    <row r="537" spans="2:25" s="168" customFormat="1" ht="12.75" customHeight="1">
      <c r="B537" s="169"/>
      <c r="C537" s="169"/>
      <c r="D537" s="169"/>
      <c r="E537" s="169"/>
      <c r="F537" s="169"/>
      <c r="G537" s="170"/>
      <c r="H537" s="169"/>
      <c r="I537" s="171"/>
      <c r="J537" s="171"/>
      <c r="K537" s="171"/>
      <c r="L537" s="678"/>
      <c r="M537" s="170"/>
      <c r="N537" s="172"/>
      <c r="O537" s="169"/>
      <c r="P537" s="171"/>
      <c r="Q537" s="169"/>
      <c r="R537" s="173"/>
      <c r="S537" s="172"/>
      <c r="T537" s="169"/>
      <c r="U537" s="172"/>
      <c r="V537" s="169"/>
      <c r="W537" s="173"/>
      <c r="X537" s="172"/>
      <c r="Y537" s="169"/>
    </row>
    <row r="538" spans="2:25" s="168" customFormat="1" ht="12.75" customHeight="1">
      <c r="B538" s="169"/>
      <c r="C538" s="169"/>
      <c r="D538" s="169"/>
      <c r="E538" s="169"/>
      <c r="F538" s="169"/>
      <c r="G538" s="170"/>
      <c r="H538" s="169"/>
      <c r="I538" s="171"/>
      <c r="J538" s="171"/>
      <c r="K538" s="171"/>
      <c r="L538" s="678"/>
      <c r="M538" s="170"/>
      <c r="N538" s="172"/>
      <c r="O538" s="169"/>
      <c r="P538" s="171"/>
      <c r="Q538" s="169"/>
      <c r="R538" s="173"/>
      <c r="S538" s="172"/>
      <c r="T538" s="169"/>
      <c r="U538" s="172"/>
      <c r="V538" s="169"/>
      <c r="W538" s="173"/>
      <c r="X538" s="172"/>
      <c r="Y538" s="169"/>
    </row>
    <row r="539" spans="2:25" s="168" customFormat="1" ht="12.75" customHeight="1">
      <c r="B539" s="169"/>
      <c r="C539" s="169"/>
      <c r="D539" s="169"/>
      <c r="E539" s="169"/>
      <c r="F539" s="169"/>
      <c r="G539" s="170"/>
      <c r="H539" s="169"/>
      <c r="I539" s="171"/>
      <c r="J539" s="171"/>
      <c r="K539" s="171"/>
      <c r="L539" s="678"/>
      <c r="M539" s="170"/>
      <c r="N539" s="172"/>
      <c r="O539" s="169"/>
      <c r="P539" s="171"/>
      <c r="Q539" s="169"/>
      <c r="R539" s="173"/>
      <c r="S539" s="172"/>
      <c r="T539" s="169"/>
      <c r="U539" s="172"/>
      <c r="V539" s="169"/>
      <c r="W539" s="173"/>
      <c r="X539" s="172"/>
      <c r="Y539" s="169"/>
    </row>
    <row r="540" spans="2:25" s="168" customFormat="1" ht="12.75" customHeight="1">
      <c r="B540" s="169"/>
      <c r="C540" s="169"/>
      <c r="D540" s="169"/>
      <c r="E540" s="169"/>
      <c r="F540" s="169"/>
      <c r="G540" s="170"/>
      <c r="H540" s="169"/>
      <c r="I540" s="171"/>
      <c r="J540" s="171"/>
      <c r="K540" s="171"/>
      <c r="L540" s="678"/>
      <c r="M540" s="170"/>
      <c r="N540" s="172"/>
      <c r="O540" s="169"/>
      <c r="P540" s="171"/>
      <c r="Q540" s="169"/>
      <c r="R540" s="173"/>
      <c r="S540" s="172"/>
      <c r="T540" s="169"/>
      <c r="U540" s="172"/>
      <c r="V540" s="169"/>
      <c r="W540" s="173"/>
      <c r="X540" s="172"/>
      <c r="Y540" s="169"/>
    </row>
    <row r="541" spans="2:25" s="168" customFormat="1" ht="12.75" customHeight="1">
      <c r="B541" s="169"/>
      <c r="C541" s="169"/>
      <c r="D541" s="169"/>
      <c r="E541" s="169"/>
      <c r="F541" s="169"/>
      <c r="G541" s="170"/>
      <c r="H541" s="169"/>
      <c r="I541" s="171"/>
      <c r="J541" s="171"/>
      <c r="K541" s="171"/>
      <c r="L541" s="678"/>
      <c r="M541" s="170"/>
      <c r="N541" s="172"/>
      <c r="O541" s="169"/>
      <c r="P541" s="171"/>
      <c r="Q541" s="169"/>
      <c r="R541" s="173"/>
      <c r="S541" s="172"/>
      <c r="T541" s="169"/>
      <c r="U541" s="172"/>
      <c r="V541" s="169"/>
      <c r="W541" s="173"/>
      <c r="X541" s="172"/>
      <c r="Y541" s="169"/>
    </row>
    <row r="542" spans="2:25" s="168" customFormat="1" ht="12.75" customHeight="1">
      <c r="B542" s="169"/>
      <c r="C542" s="169"/>
      <c r="D542" s="169"/>
      <c r="E542" s="169"/>
      <c r="F542" s="169"/>
      <c r="G542" s="170"/>
      <c r="H542" s="169"/>
      <c r="I542" s="171"/>
      <c r="J542" s="171"/>
      <c r="K542" s="171"/>
      <c r="L542" s="678"/>
      <c r="M542" s="170"/>
      <c r="N542" s="172"/>
      <c r="O542" s="169"/>
      <c r="P542" s="171"/>
      <c r="Q542" s="169"/>
      <c r="R542" s="173"/>
      <c r="S542" s="172"/>
      <c r="T542" s="169"/>
      <c r="U542" s="172"/>
      <c r="V542" s="169"/>
      <c r="W542" s="173"/>
      <c r="X542" s="172"/>
      <c r="Y542" s="169"/>
    </row>
    <row r="543" spans="2:25" s="168" customFormat="1" ht="12.75" customHeight="1">
      <c r="B543" s="169"/>
      <c r="C543" s="169"/>
      <c r="D543" s="169"/>
      <c r="E543" s="169"/>
      <c r="F543" s="169"/>
      <c r="G543" s="170"/>
      <c r="H543" s="169"/>
      <c r="I543" s="171"/>
      <c r="J543" s="171"/>
      <c r="K543" s="171"/>
      <c r="L543" s="678"/>
      <c r="M543" s="170"/>
      <c r="N543" s="172"/>
      <c r="O543" s="169"/>
      <c r="P543" s="171"/>
      <c r="Q543" s="169"/>
      <c r="R543" s="173"/>
      <c r="S543" s="172"/>
      <c r="T543" s="169"/>
      <c r="U543" s="172"/>
      <c r="V543" s="169"/>
      <c r="W543" s="173"/>
      <c r="X543" s="172"/>
      <c r="Y543" s="169"/>
    </row>
    <row r="544" spans="2:25" s="168" customFormat="1" ht="12.75" customHeight="1">
      <c r="B544" s="169"/>
      <c r="C544" s="169"/>
      <c r="D544" s="169"/>
      <c r="E544" s="169"/>
      <c r="F544" s="169"/>
      <c r="G544" s="170"/>
      <c r="H544" s="169"/>
      <c r="I544" s="171"/>
      <c r="J544" s="171"/>
      <c r="K544" s="171"/>
      <c r="L544" s="678"/>
      <c r="M544" s="170"/>
      <c r="N544" s="172"/>
      <c r="O544" s="169"/>
      <c r="P544" s="171"/>
      <c r="Q544" s="169"/>
      <c r="R544" s="173"/>
      <c r="S544" s="172"/>
      <c r="T544" s="169"/>
      <c r="U544" s="172"/>
      <c r="V544" s="169"/>
      <c r="W544" s="173"/>
      <c r="X544" s="172"/>
      <c r="Y544" s="169"/>
    </row>
    <row r="545" spans="2:25" s="168" customFormat="1" ht="12.75" customHeight="1">
      <c r="B545" s="169"/>
      <c r="C545" s="169"/>
      <c r="D545" s="169"/>
      <c r="E545" s="169"/>
      <c r="F545" s="169"/>
      <c r="G545" s="170"/>
      <c r="H545" s="169"/>
      <c r="I545" s="171"/>
      <c r="J545" s="171"/>
      <c r="K545" s="171"/>
      <c r="L545" s="678"/>
      <c r="M545" s="170"/>
      <c r="N545" s="172"/>
      <c r="O545" s="169"/>
      <c r="P545" s="171"/>
      <c r="Q545" s="169"/>
      <c r="R545" s="173"/>
      <c r="S545" s="172"/>
      <c r="T545" s="169"/>
      <c r="U545" s="172"/>
      <c r="V545" s="169"/>
      <c r="W545" s="173"/>
      <c r="X545" s="172"/>
      <c r="Y545" s="169"/>
    </row>
    <row r="546" spans="2:25" s="168" customFormat="1" ht="12.75" customHeight="1">
      <c r="B546" s="169"/>
      <c r="C546" s="169"/>
      <c r="D546" s="169"/>
      <c r="E546" s="169"/>
      <c r="F546" s="169"/>
      <c r="G546" s="170"/>
      <c r="H546" s="169"/>
      <c r="I546" s="171"/>
      <c r="J546" s="171"/>
      <c r="K546" s="171"/>
      <c r="L546" s="678"/>
      <c r="M546" s="170"/>
      <c r="N546" s="172"/>
      <c r="O546" s="169"/>
      <c r="P546" s="171"/>
      <c r="Q546" s="169"/>
      <c r="R546" s="173"/>
      <c r="S546" s="172"/>
      <c r="T546" s="169"/>
      <c r="U546" s="172"/>
      <c r="V546" s="169"/>
      <c r="W546" s="173"/>
      <c r="X546" s="172"/>
      <c r="Y546" s="169"/>
    </row>
    <row r="547" spans="2:25" s="168" customFormat="1" ht="12.75" customHeight="1">
      <c r="B547" s="169"/>
      <c r="C547" s="169"/>
      <c r="D547" s="169"/>
      <c r="E547" s="169"/>
      <c r="F547" s="169"/>
      <c r="G547" s="170"/>
      <c r="H547" s="169"/>
      <c r="I547" s="171"/>
      <c r="J547" s="171"/>
      <c r="K547" s="171"/>
      <c r="L547" s="678"/>
      <c r="M547" s="170"/>
      <c r="N547" s="172"/>
      <c r="O547" s="169"/>
      <c r="P547" s="171"/>
      <c r="Q547" s="169"/>
      <c r="R547" s="173"/>
      <c r="S547" s="172"/>
      <c r="T547" s="169"/>
      <c r="U547" s="172"/>
      <c r="V547" s="169"/>
      <c r="W547" s="173"/>
      <c r="X547" s="172"/>
      <c r="Y547" s="169"/>
    </row>
    <row r="548" spans="2:25" s="168" customFormat="1" ht="12.75" customHeight="1">
      <c r="B548" s="169"/>
      <c r="C548" s="169"/>
      <c r="D548" s="169"/>
      <c r="E548" s="169"/>
      <c r="F548" s="169"/>
      <c r="G548" s="170"/>
      <c r="H548" s="169"/>
      <c r="I548" s="171"/>
      <c r="J548" s="171"/>
      <c r="K548" s="171"/>
      <c r="L548" s="678"/>
      <c r="M548" s="170"/>
      <c r="N548" s="172"/>
      <c r="O548" s="169"/>
      <c r="P548" s="171"/>
      <c r="Q548" s="169"/>
      <c r="R548" s="173"/>
      <c r="S548" s="172"/>
      <c r="T548" s="169"/>
      <c r="U548" s="172"/>
      <c r="V548" s="169"/>
      <c r="W548" s="173"/>
      <c r="X548" s="172"/>
      <c r="Y548" s="169"/>
    </row>
    <row r="549" spans="2:25" s="168" customFormat="1" ht="12.75" customHeight="1">
      <c r="B549" s="169"/>
      <c r="C549" s="169"/>
      <c r="D549" s="169"/>
      <c r="E549" s="169"/>
      <c r="F549" s="169"/>
      <c r="G549" s="170"/>
      <c r="H549" s="169"/>
      <c r="I549" s="171"/>
      <c r="J549" s="171"/>
      <c r="K549" s="171"/>
      <c r="L549" s="678"/>
      <c r="M549" s="170"/>
      <c r="N549" s="172"/>
      <c r="O549" s="169"/>
      <c r="P549" s="171"/>
      <c r="Q549" s="169"/>
      <c r="R549" s="173"/>
      <c r="S549" s="172"/>
      <c r="T549" s="169"/>
      <c r="U549" s="172"/>
      <c r="V549" s="169"/>
      <c r="W549" s="173"/>
      <c r="X549" s="172"/>
      <c r="Y549" s="169"/>
    </row>
    <row r="550" spans="2:25" s="168" customFormat="1" ht="12.75" customHeight="1">
      <c r="B550" s="169"/>
      <c r="C550" s="169"/>
      <c r="D550" s="169"/>
      <c r="E550" s="169"/>
      <c r="F550" s="169"/>
      <c r="G550" s="170"/>
      <c r="H550" s="169"/>
      <c r="I550" s="171"/>
      <c r="J550" s="171"/>
      <c r="K550" s="171"/>
      <c r="L550" s="678"/>
      <c r="M550" s="170"/>
      <c r="N550" s="172"/>
      <c r="O550" s="169"/>
      <c r="P550" s="171"/>
      <c r="Q550" s="169"/>
      <c r="R550" s="173"/>
      <c r="S550" s="172"/>
      <c r="T550" s="169"/>
      <c r="U550" s="172"/>
      <c r="V550" s="169"/>
      <c r="W550" s="173"/>
      <c r="X550" s="172"/>
      <c r="Y550" s="169"/>
    </row>
    <row r="551" spans="2:25" s="168" customFormat="1" ht="12.75" customHeight="1">
      <c r="B551" s="169"/>
      <c r="C551" s="169"/>
      <c r="D551" s="169"/>
      <c r="E551" s="169"/>
      <c r="F551" s="169"/>
      <c r="G551" s="170"/>
      <c r="H551" s="169"/>
      <c r="I551" s="171"/>
      <c r="J551" s="171"/>
      <c r="K551" s="171"/>
      <c r="L551" s="678"/>
      <c r="M551" s="170"/>
      <c r="N551" s="172"/>
      <c r="O551" s="169"/>
      <c r="P551" s="171"/>
      <c r="Q551" s="169"/>
      <c r="R551" s="173"/>
      <c r="S551" s="172"/>
      <c r="T551" s="169"/>
      <c r="U551" s="172"/>
      <c r="V551" s="169"/>
      <c r="W551" s="173"/>
      <c r="X551" s="172"/>
      <c r="Y551" s="169"/>
    </row>
    <row r="552" spans="2:25" s="168" customFormat="1" ht="12.75" customHeight="1">
      <c r="B552" s="169"/>
      <c r="C552" s="169"/>
      <c r="D552" s="169"/>
      <c r="E552" s="169"/>
      <c r="F552" s="169"/>
      <c r="G552" s="170"/>
      <c r="H552" s="169"/>
      <c r="I552" s="171"/>
      <c r="J552" s="171"/>
      <c r="K552" s="171"/>
      <c r="L552" s="678"/>
      <c r="M552" s="170"/>
      <c r="N552" s="172"/>
      <c r="O552" s="169"/>
      <c r="P552" s="171"/>
      <c r="Q552" s="169"/>
      <c r="R552" s="173"/>
      <c r="S552" s="172"/>
      <c r="T552" s="169"/>
      <c r="U552" s="172"/>
      <c r="V552" s="169"/>
      <c r="W552" s="173"/>
      <c r="X552" s="172"/>
      <c r="Y552" s="169"/>
    </row>
    <row r="553" spans="2:25" s="168" customFormat="1" ht="12.75" customHeight="1">
      <c r="B553" s="169"/>
      <c r="C553" s="169"/>
      <c r="D553" s="169"/>
      <c r="E553" s="169"/>
      <c r="F553" s="169"/>
      <c r="G553" s="170"/>
      <c r="H553" s="169"/>
      <c r="I553" s="171"/>
      <c r="J553" s="171"/>
      <c r="K553" s="171"/>
      <c r="L553" s="678"/>
      <c r="M553" s="170"/>
      <c r="N553" s="172"/>
      <c r="O553" s="169"/>
      <c r="P553" s="171"/>
      <c r="Q553" s="169"/>
      <c r="R553" s="173"/>
      <c r="S553" s="172"/>
      <c r="T553" s="169"/>
      <c r="U553" s="172"/>
      <c r="V553" s="169"/>
      <c r="W553" s="173"/>
      <c r="X553" s="172"/>
      <c r="Y553" s="169"/>
    </row>
    <row r="554" spans="2:25" s="168" customFormat="1" ht="12.75" customHeight="1">
      <c r="B554" s="169"/>
      <c r="C554" s="169"/>
      <c r="D554" s="169"/>
      <c r="E554" s="169"/>
      <c r="F554" s="169"/>
      <c r="G554" s="170"/>
      <c r="H554" s="169"/>
      <c r="I554" s="171"/>
      <c r="J554" s="171"/>
      <c r="K554" s="171"/>
      <c r="L554" s="678"/>
      <c r="M554" s="170"/>
      <c r="N554" s="172"/>
      <c r="O554" s="169"/>
      <c r="P554" s="171"/>
      <c r="Q554" s="169"/>
      <c r="R554" s="173"/>
      <c r="S554" s="172"/>
      <c r="T554" s="169"/>
      <c r="U554" s="172"/>
      <c r="V554" s="169"/>
      <c r="W554" s="173"/>
      <c r="X554" s="172"/>
      <c r="Y554" s="169"/>
    </row>
    <row r="555" spans="2:25" s="168" customFormat="1" ht="12.75" customHeight="1">
      <c r="B555" s="169"/>
      <c r="C555" s="169"/>
      <c r="D555" s="169"/>
      <c r="E555" s="169"/>
      <c r="F555" s="169"/>
      <c r="G555" s="170"/>
      <c r="H555" s="169"/>
      <c r="I555" s="171"/>
      <c r="J555" s="171"/>
      <c r="K555" s="171"/>
      <c r="L555" s="678"/>
      <c r="M555" s="170"/>
      <c r="N555" s="172"/>
      <c r="O555" s="169"/>
      <c r="P555" s="171"/>
      <c r="Q555" s="169"/>
      <c r="R555" s="173"/>
      <c r="S555" s="172"/>
      <c r="T555" s="169"/>
      <c r="U555" s="172"/>
      <c r="V555" s="169"/>
      <c r="W555" s="173"/>
      <c r="X555" s="172"/>
      <c r="Y555" s="169"/>
    </row>
    <row r="556" spans="2:25" s="168" customFormat="1" ht="12.75" customHeight="1">
      <c r="B556" s="169"/>
      <c r="C556" s="169"/>
      <c r="D556" s="169"/>
      <c r="E556" s="169"/>
      <c r="F556" s="169"/>
      <c r="G556" s="170"/>
      <c r="H556" s="169"/>
      <c r="I556" s="171"/>
      <c r="J556" s="171"/>
      <c r="K556" s="171"/>
      <c r="L556" s="678"/>
      <c r="M556" s="170"/>
      <c r="N556" s="172"/>
      <c r="O556" s="169"/>
      <c r="P556" s="171"/>
      <c r="Q556" s="169"/>
      <c r="R556" s="173"/>
      <c r="S556" s="172"/>
      <c r="T556" s="169"/>
      <c r="U556" s="172"/>
      <c r="V556" s="169"/>
      <c r="W556" s="173"/>
      <c r="X556" s="172"/>
      <c r="Y556" s="169"/>
    </row>
    <row r="557" spans="2:25" s="168" customFormat="1" ht="12.75" customHeight="1">
      <c r="B557" s="169"/>
      <c r="C557" s="169"/>
      <c r="D557" s="169"/>
      <c r="E557" s="169"/>
      <c r="F557" s="169"/>
      <c r="G557" s="170"/>
      <c r="H557" s="169"/>
      <c r="I557" s="171"/>
      <c r="J557" s="171"/>
      <c r="K557" s="171"/>
      <c r="L557" s="678"/>
      <c r="M557" s="170"/>
      <c r="N557" s="172"/>
      <c r="O557" s="169"/>
      <c r="P557" s="171"/>
      <c r="Q557" s="169"/>
      <c r="R557" s="173"/>
      <c r="S557" s="172"/>
      <c r="T557" s="169"/>
      <c r="U557" s="172"/>
      <c r="V557" s="169"/>
      <c r="W557" s="173"/>
      <c r="X557" s="172"/>
      <c r="Y557" s="169"/>
    </row>
    <row r="558" spans="2:25" s="168" customFormat="1" ht="12.75" customHeight="1">
      <c r="B558" s="169"/>
      <c r="C558" s="169"/>
      <c r="D558" s="169"/>
      <c r="E558" s="169"/>
      <c r="F558" s="169"/>
      <c r="G558" s="170"/>
      <c r="H558" s="169"/>
      <c r="I558" s="171"/>
      <c r="J558" s="171"/>
      <c r="K558" s="171"/>
      <c r="L558" s="678"/>
      <c r="M558" s="170"/>
      <c r="N558" s="172"/>
      <c r="O558" s="169"/>
      <c r="P558" s="171"/>
      <c r="Q558" s="169"/>
      <c r="R558" s="173"/>
      <c r="S558" s="172"/>
      <c r="T558" s="169"/>
      <c r="U558" s="172"/>
      <c r="V558" s="169"/>
      <c r="W558" s="173"/>
      <c r="X558" s="172"/>
      <c r="Y558" s="169"/>
    </row>
    <row r="559" spans="2:25" s="168" customFormat="1" ht="12.75" customHeight="1">
      <c r="B559" s="169"/>
      <c r="C559" s="169"/>
      <c r="D559" s="169"/>
      <c r="E559" s="169"/>
      <c r="F559" s="169"/>
      <c r="G559" s="170"/>
      <c r="H559" s="169"/>
      <c r="I559" s="171"/>
      <c r="J559" s="171"/>
      <c r="K559" s="171"/>
      <c r="L559" s="678"/>
      <c r="M559" s="170"/>
      <c r="N559" s="172"/>
      <c r="O559" s="169"/>
      <c r="P559" s="171"/>
      <c r="Q559" s="169"/>
      <c r="R559" s="173"/>
      <c r="S559" s="172"/>
      <c r="T559" s="169"/>
      <c r="U559" s="172"/>
      <c r="V559" s="169"/>
      <c r="W559" s="173"/>
      <c r="X559" s="172"/>
      <c r="Y559" s="169"/>
    </row>
    <row r="560" spans="2:25" s="168" customFormat="1" ht="12.75" customHeight="1">
      <c r="B560" s="169"/>
      <c r="C560" s="169"/>
      <c r="D560" s="169"/>
      <c r="E560" s="169"/>
      <c r="F560" s="169"/>
      <c r="G560" s="170"/>
      <c r="H560" s="169"/>
      <c r="I560" s="171"/>
      <c r="J560" s="171"/>
      <c r="K560" s="171"/>
      <c r="L560" s="678"/>
      <c r="M560" s="170"/>
      <c r="N560" s="172"/>
      <c r="O560" s="169"/>
      <c r="P560" s="171"/>
      <c r="Q560" s="169"/>
      <c r="R560" s="173"/>
      <c r="S560" s="172"/>
      <c r="T560" s="169"/>
      <c r="U560" s="172"/>
      <c r="V560" s="169"/>
      <c r="W560" s="173"/>
      <c r="X560" s="172"/>
      <c r="Y560" s="169"/>
    </row>
    <row r="561" spans="2:25" s="168" customFormat="1" ht="12.75" customHeight="1">
      <c r="B561" s="169"/>
      <c r="C561" s="169"/>
      <c r="D561" s="169"/>
      <c r="E561" s="169"/>
      <c r="F561" s="169"/>
      <c r="G561" s="170"/>
      <c r="H561" s="169"/>
      <c r="I561" s="171"/>
      <c r="J561" s="171"/>
      <c r="K561" s="171"/>
      <c r="L561" s="678"/>
      <c r="M561" s="170"/>
      <c r="N561" s="172"/>
      <c r="O561" s="169"/>
      <c r="P561" s="171"/>
      <c r="Q561" s="169"/>
      <c r="R561" s="173"/>
      <c r="S561" s="172"/>
      <c r="T561" s="169"/>
      <c r="U561" s="172"/>
      <c r="V561" s="169"/>
      <c r="W561" s="173"/>
      <c r="X561" s="172"/>
      <c r="Y561" s="169"/>
    </row>
    <row r="562" spans="2:25" s="168" customFormat="1" ht="12.75" customHeight="1">
      <c r="B562" s="169"/>
      <c r="C562" s="169"/>
      <c r="D562" s="169"/>
      <c r="E562" s="169"/>
      <c r="F562" s="169"/>
      <c r="G562" s="170"/>
      <c r="H562" s="169"/>
      <c r="I562" s="171"/>
      <c r="J562" s="171"/>
      <c r="K562" s="171"/>
      <c r="L562" s="678"/>
      <c r="M562" s="170"/>
      <c r="N562" s="172"/>
      <c r="O562" s="169"/>
      <c r="P562" s="171"/>
      <c r="Q562" s="169"/>
      <c r="R562" s="173"/>
      <c r="S562" s="172"/>
      <c r="T562" s="169"/>
      <c r="U562" s="172"/>
      <c r="V562" s="169"/>
      <c r="W562" s="173"/>
      <c r="X562" s="172"/>
      <c r="Y562" s="169"/>
    </row>
    <row r="563" spans="2:25" s="168" customFormat="1" ht="12.75" customHeight="1">
      <c r="B563" s="169"/>
      <c r="C563" s="169"/>
      <c r="D563" s="169"/>
      <c r="E563" s="169"/>
      <c r="F563" s="169"/>
      <c r="G563" s="170"/>
      <c r="H563" s="169"/>
      <c r="I563" s="171"/>
      <c r="J563" s="171"/>
      <c r="K563" s="171"/>
      <c r="L563" s="678"/>
      <c r="M563" s="170"/>
      <c r="N563" s="172"/>
      <c r="O563" s="169"/>
      <c r="P563" s="171"/>
      <c r="Q563" s="169"/>
      <c r="R563" s="173"/>
      <c r="S563" s="172"/>
      <c r="T563" s="169"/>
      <c r="U563" s="172"/>
      <c r="V563" s="169"/>
      <c r="W563" s="173"/>
      <c r="X563" s="172"/>
      <c r="Y563" s="169"/>
    </row>
    <row r="564" spans="2:25" s="168" customFormat="1" ht="12.75" customHeight="1">
      <c r="B564" s="169"/>
      <c r="C564" s="169"/>
      <c r="D564" s="169"/>
      <c r="E564" s="169"/>
      <c r="F564" s="169"/>
      <c r="G564" s="170"/>
      <c r="H564" s="169"/>
      <c r="I564" s="171"/>
      <c r="J564" s="171"/>
      <c r="K564" s="171"/>
      <c r="L564" s="678"/>
      <c r="M564" s="170"/>
      <c r="N564" s="172"/>
      <c r="O564" s="169"/>
      <c r="P564" s="171"/>
      <c r="Q564" s="169"/>
      <c r="R564" s="173"/>
      <c r="S564" s="172"/>
      <c r="T564" s="169"/>
      <c r="U564" s="172"/>
      <c r="V564" s="169"/>
      <c r="W564" s="173"/>
      <c r="X564" s="172"/>
      <c r="Y564" s="169"/>
    </row>
    <row r="565" spans="2:25" s="168" customFormat="1" ht="12.75" customHeight="1">
      <c r="B565" s="169"/>
      <c r="C565" s="169"/>
      <c r="D565" s="169"/>
      <c r="E565" s="169"/>
      <c r="F565" s="169"/>
      <c r="G565" s="170"/>
      <c r="H565" s="169"/>
      <c r="I565" s="171"/>
      <c r="J565" s="171"/>
      <c r="K565" s="171"/>
      <c r="L565" s="678"/>
      <c r="M565" s="170"/>
      <c r="N565" s="172"/>
      <c r="O565" s="169"/>
      <c r="P565" s="171"/>
      <c r="Q565" s="169"/>
      <c r="R565" s="173"/>
      <c r="S565" s="172"/>
      <c r="T565" s="169"/>
      <c r="U565" s="172"/>
      <c r="V565" s="169"/>
      <c r="W565" s="173"/>
      <c r="X565" s="172"/>
      <c r="Y565" s="169"/>
    </row>
    <row r="566" spans="2:25" s="168" customFormat="1" ht="12.75" customHeight="1">
      <c r="B566" s="169"/>
      <c r="C566" s="169"/>
      <c r="D566" s="169"/>
      <c r="E566" s="169"/>
      <c r="F566" s="169"/>
      <c r="G566" s="170"/>
      <c r="H566" s="169"/>
      <c r="I566" s="171"/>
      <c r="J566" s="171"/>
      <c r="K566" s="171"/>
      <c r="L566" s="678"/>
      <c r="M566" s="170"/>
      <c r="N566" s="172"/>
      <c r="O566" s="169"/>
      <c r="P566" s="171"/>
      <c r="Q566" s="169"/>
      <c r="R566" s="173"/>
      <c r="S566" s="172"/>
      <c r="T566" s="169"/>
      <c r="U566" s="172"/>
      <c r="V566" s="169"/>
      <c r="W566" s="173"/>
      <c r="X566" s="172"/>
      <c r="Y566" s="169"/>
    </row>
    <row r="567" spans="2:25" s="168" customFormat="1" ht="12.75" customHeight="1">
      <c r="B567" s="169"/>
      <c r="C567" s="169"/>
      <c r="D567" s="169"/>
      <c r="E567" s="169"/>
      <c r="F567" s="169"/>
      <c r="G567" s="170"/>
      <c r="H567" s="169"/>
      <c r="I567" s="171"/>
      <c r="J567" s="171"/>
      <c r="K567" s="171"/>
      <c r="L567" s="678"/>
      <c r="M567" s="170"/>
      <c r="N567" s="172"/>
      <c r="O567" s="169"/>
      <c r="P567" s="171"/>
      <c r="Q567" s="169"/>
      <c r="R567" s="173"/>
      <c r="S567" s="172"/>
      <c r="T567" s="169"/>
      <c r="U567" s="172"/>
      <c r="V567" s="169"/>
      <c r="W567" s="173"/>
      <c r="X567" s="172"/>
      <c r="Y567" s="169"/>
    </row>
    <row r="568" spans="2:25" s="168" customFormat="1" ht="12.75" customHeight="1">
      <c r="B568" s="169"/>
      <c r="C568" s="169"/>
      <c r="D568" s="169"/>
      <c r="E568" s="169"/>
      <c r="F568" s="169"/>
      <c r="G568" s="170"/>
      <c r="H568" s="169"/>
      <c r="I568" s="171"/>
      <c r="J568" s="171"/>
      <c r="K568" s="171"/>
      <c r="L568" s="678"/>
      <c r="M568" s="170"/>
      <c r="N568" s="172"/>
      <c r="O568" s="169"/>
      <c r="P568" s="171"/>
      <c r="Q568" s="169"/>
      <c r="R568" s="173"/>
      <c r="S568" s="172"/>
      <c r="T568" s="169"/>
      <c r="U568" s="172"/>
      <c r="V568" s="169"/>
      <c r="W568" s="173"/>
      <c r="X568" s="172"/>
      <c r="Y568" s="169"/>
    </row>
    <row r="569" spans="2:25" s="168" customFormat="1" ht="12.75" customHeight="1">
      <c r="B569" s="169"/>
      <c r="C569" s="169"/>
      <c r="D569" s="169"/>
      <c r="E569" s="169"/>
      <c r="F569" s="169"/>
      <c r="G569" s="170"/>
      <c r="H569" s="169"/>
      <c r="I569" s="171"/>
      <c r="J569" s="171"/>
      <c r="K569" s="171"/>
      <c r="L569" s="678"/>
      <c r="M569" s="170"/>
      <c r="N569" s="172"/>
      <c r="O569" s="169"/>
      <c r="P569" s="171"/>
      <c r="Q569" s="169"/>
      <c r="R569" s="173"/>
      <c r="S569" s="172"/>
      <c r="T569" s="169"/>
      <c r="U569" s="172"/>
      <c r="V569" s="169"/>
      <c r="W569" s="173"/>
      <c r="X569" s="172"/>
      <c r="Y569" s="169"/>
    </row>
    <row r="570" spans="2:25" s="168" customFormat="1" ht="12.75" customHeight="1">
      <c r="B570" s="169"/>
      <c r="C570" s="169"/>
      <c r="D570" s="169"/>
      <c r="E570" s="169"/>
      <c r="F570" s="169"/>
      <c r="G570" s="170"/>
      <c r="H570" s="169"/>
      <c r="I570" s="171"/>
      <c r="J570" s="171"/>
      <c r="K570" s="171"/>
      <c r="L570" s="678"/>
      <c r="M570" s="170"/>
      <c r="N570" s="172"/>
      <c r="O570" s="169"/>
      <c r="P570" s="171"/>
      <c r="Q570" s="169"/>
      <c r="R570" s="173"/>
      <c r="S570" s="172"/>
      <c r="T570" s="169"/>
      <c r="U570" s="172"/>
      <c r="V570" s="169"/>
      <c r="W570" s="173"/>
      <c r="X570" s="172"/>
      <c r="Y570" s="169"/>
    </row>
    <row r="571" spans="2:25" s="168" customFormat="1" ht="12.75" customHeight="1">
      <c r="B571" s="169"/>
      <c r="C571" s="169"/>
      <c r="D571" s="169"/>
      <c r="E571" s="169"/>
      <c r="F571" s="169"/>
      <c r="G571" s="170"/>
      <c r="H571" s="169"/>
      <c r="I571" s="171"/>
      <c r="J571" s="171"/>
      <c r="K571" s="171"/>
      <c r="L571" s="678"/>
      <c r="M571" s="170"/>
      <c r="N571" s="172"/>
      <c r="O571" s="169"/>
      <c r="P571" s="171"/>
      <c r="Q571" s="169"/>
      <c r="R571" s="173"/>
      <c r="S571" s="172"/>
      <c r="T571" s="169"/>
      <c r="U571" s="172"/>
      <c r="V571" s="169"/>
      <c r="W571" s="173"/>
      <c r="X571" s="172"/>
      <c r="Y571" s="169"/>
    </row>
    <row r="572" spans="2:25" s="168" customFormat="1" ht="12.75" customHeight="1">
      <c r="B572" s="169"/>
      <c r="C572" s="169"/>
      <c r="D572" s="169"/>
      <c r="E572" s="169"/>
      <c r="F572" s="169"/>
      <c r="G572" s="170"/>
      <c r="H572" s="169"/>
      <c r="I572" s="171"/>
      <c r="J572" s="171"/>
      <c r="K572" s="171"/>
      <c r="L572" s="678"/>
      <c r="M572" s="170"/>
      <c r="N572" s="172"/>
      <c r="O572" s="169"/>
      <c r="P572" s="171"/>
      <c r="Q572" s="169"/>
      <c r="R572" s="173"/>
      <c r="S572" s="172"/>
      <c r="T572" s="169"/>
      <c r="U572" s="172"/>
      <c r="V572" s="169"/>
      <c r="W572" s="173"/>
      <c r="X572" s="172"/>
      <c r="Y572" s="169"/>
    </row>
    <row r="573" spans="2:25" s="168" customFormat="1" ht="12.75" customHeight="1">
      <c r="B573" s="169"/>
      <c r="C573" s="169"/>
      <c r="D573" s="169"/>
      <c r="E573" s="169"/>
      <c r="F573" s="169"/>
      <c r="G573" s="170"/>
      <c r="H573" s="169"/>
      <c r="I573" s="171"/>
      <c r="J573" s="171"/>
      <c r="K573" s="171"/>
      <c r="L573" s="678"/>
      <c r="M573" s="170"/>
      <c r="N573" s="172"/>
      <c r="O573" s="169"/>
      <c r="P573" s="171"/>
      <c r="Q573" s="169"/>
      <c r="R573" s="173"/>
      <c r="S573" s="172"/>
      <c r="T573" s="169"/>
      <c r="U573" s="172"/>
      <c r="V573" s="169"/>
      <c r="W573" s="173"/>
      <c r="X573" s="172"/>
      <c r="Y573" s="169"/>
    </row>
    <row r="574" spans="2:25" s="168" customFormat="1" ht="12.75" customHeight="1">
      <c r="B574" s="169"/>
      <c r="C574" s="169"/>
      <c r="D574" s="169"/>
      <c r="E574" s="169"/>
      <c r="F574" s="169"/>
      <c r="G574" s="170"/>
      <c r="H574" s="169"/>
      <c r="I574" s="171"/>
      <c r="J574" s="171"/>
      <c r="K574" s="171"/>
      <c r="L574" s="678"/>
      <c r="M574" s="170"/>
      <c r="N574" s="172"/>
      <c r="O574" s="169"/>
      <c r="P574" s="171"/>
      <c r="Q574" s="169"/>
      <c r="R574" s="173"/>
      <c r="S574" s="172"/>
      <c r="T574" s="169"/>
      <c r="U574" s="172"/>
      <c r="V574" s="169"/>
      <c r="W574" s="173"/>
      <c r="X574" s="172"/>
      <c r="Y574" s="169"/>
    </row>
    <row r="575" spans="2:25" s="168" customFormat="1" ht="12.75" customHeight="1">
      <c r="B575" s="169"/>
      <c r="C575" s="169"/>
      <c r="D575" s="169"/>
      <c r="E575" s="169"/>
      <c r="F575" s="169"/>
      <c r="G575" s="170"/>
      <c r="H575" s="169"/>
      <c r="I575" s="171"/>
      <c r="J575" s="171"/>
      <c r="K575" s="171"/>
      <c r="L575" s="678"/>
      <c r="M575" s="170"/>
      <c r="N575" s="172"/>
      <c r="O575" s="169"/>
      <c r="P575" s="171"/>
      <c r="Q575" s="169"/>
      <c r="R575" s="173"/>
      <c r="S575" s="172"/>
      <c r="T575" s="169"/>
      <c r="U575" s="172"/>
      <c r="V575" s="169"/>
      <c r="W575" s="173"/>
      <c r="X575" s="172"/>
      <c r="Y575" s="169"/>
    </row>
    <row r="576" spans="2:25" s="168" customFormat="1" ht="12.75" customHeight="1">
      <c r="B576" s="169"/>
      <c r="C576" s="169"/>
      <c r="D576" s="169"/>
      <c r="E576" s="169"/>
      <c r="F576" s="169"/>
      <c r="G576" s="170"/>
      <c r="H576" s="169"/>
      <c r="I576" s="171"/>
      <c r="J576" s="171"/>
      <c r="K576" s="171"/>
      <c r="L576" s="678"/>
      <c r="M576" s="170"/>
      <c r="N576" s="172"/>
      <c r="O576" s="169"/>
      <c r="P576" s="171"/>
      <c r="Q576" s="169"/>
      <c r="R576" s="173"/>
      <c r="S576" s="172"/>
      <c r="T576" s="169"/>
      <c r="U576" s="172"/>
      <c r="V576" s="169"/>
      <c r="W576" s="173"/>
      <c r="X576" s="172"/>
      <c r="Y576" s="169"/>
    </row>
    <row r="577" spans="2:25" s="168" customFormat="1" ht="12.75" customHeight="1">
      <c r="B577" s="169"/>
      <c r="C577" s="169"/>
      <c r="D577" s="169"/>
      <c r="E577" s="169"/>
      <c r="F577" s="169"/>
      <c r="G577" s="170"/>
      <c r="H577" s="169"/>
      <c r="I577" s="171"/>
      <c r="J577" s="171"/>
      <c r="K577" s="171"/>
      <c r="L577" s="678"/>
      <c r="M577" s="170"/>
      <c r="N577" s="172"/>
      <c r="O577" s="169"/>
      <c r="P577" s="171"/>
      <c r="Q577" s="169"/>
      <c r="R577" s="173"/>
      <c r="S577" s="172"/>
      <c r="T577" s="169"/>
      <c r="U577" s="172"/>
      <c r="V577" s="169"/>
      <c r="W577" s="173"/>
      <c r="X577" s="172"/>
      <c r="Y577" s="169"/>
    </row>
    <row r="578" spans="2:25" s="168" customFormat="1" ht="12.75" customHeight="1">
      <c r="B578" s="169"/>
      <c r="C578" s="169"/>
      <c r="D578" s="169"/>
      <c r="E578" s="169"/>
      <c r="F578" s="169"/>
      <c r="G578" s="170"/>
      <c r="H578" s="169"/>
      <c r="I578" s="171"/>
      <c r="J578" s="171"/>
      <c r="K578" s="171"/>
      <c r="L578" s="678"/>
      <c r="M578" s="170"/>
      <c r="N578" s="172"/>
      <c r="O578" s="169"/>
      <c r="P578" s="171"/>
      <c r="Q578" s="169"/>
      <c r="R578" s="173"/>
      <c r="S578" s="172"/>
      <c r="T578" s="169"/>
      <c r="U578" s="172"/>
      <c r="V578" s="169"/>
      <c r="W578" s="173"/>
      <c r="X578" s="172"/>
      <c r="Y578" s="169"/>
    </row>
    <row r="579" spans="2:25" s="168" customFormat="1" ht="12.75" customHeight="1">
      <c r="B579" s="169"/>
      <c r="C579" s="169"/>
      <c r="D579" s="169"/>
      <c r="E579" s="169"/>
      <c r="F579" s="169"/>
      <c r="G579" s="170"/>
      <c r="H579" s="169"/>
      <c r="I579" s="171"/>
      <c r="J579" s="171"/>
      <c r="K579" s="171"/>
      <c r="L579" s="678"/>
      <c r="M579" s="170"/>
      <c r="N579" s="172"/>
      <c r="O579" s="169"/>
      <c r="P579" s="171"/>
      <c r="Q579" s="169"/>
      <c r="R579" s="173"/>
      <c r="S579" s="172"/>
      <c r="T579" s="169"/>
      <c r="U579" s="172"/>
      <c r="V579" s="169"/>
      <c r="W579" s="173"/>
      <c r="X579" s="172"/>
      <c r="Y579" s="169"/>
    </row>
    <row r="580" spans="2:25" s="168" customFormat="1" ht="12.75" customHeight="1">
      <c r="B580" s="169"/>
      <c r="C580" s="169"/>
      <c r="D580" s="169"/>
      <c r="E580" s="169"/>
      <c r="F580" s="169"/>
      <c r="G580" s="170"/>
      <c r="H580" s="169"/>
      <c r="I580" s="171"/>
      <c r="J580" s="171"/>
      <c r="K580" s="171"/>
      <c r="L580" s="678"/>
      <c r="M580" s="170"/>
      <c r="N580" s="172"/>
      <c r="O580" s="169"/>
      <c r="P580" s="171"/>
      <c r="Q580" s="169"/>
      <c r="R580" s="173"/>
      <c r="S580" s="172"/>
      <c r="T580" s="169"/>
      <c r="U580" s="172"/>
      <c r="V580" s="169"/>
      <c r="W580" s="173"/>
      <c r="X580" s="172"/>
      <c r="Y580" s="169"/>
    </row>
    <row r="581" spans="2:25" s="168" customFormat="1" ht="12.75" customHeight="1">
      <c r="B581" s="169"/>
      <c r="C581" s="169"/>
      <c r="D581" s="169"/>
      <c r="E581" s="169"/>
      <c r="F581" s="169"/>
      <c r="G581" s="170"/>
      <c r="H581" s="169"/>
      <c r="I581" s="171"/>
      <c r="J581" s="171"/>
      <c r="K581" s="171"/>
      <c r="L581" s="678"/>
      <c r="M581" s="170"/>
      <c r="N581" s="172"/>
      <c r="O581" s="169"/>
      <c r="P581" s="171"/>
      <c r="Q581" s="169"/>
      <c r="R581" s="173"/>
      <c r="S581" s="172"/>
      <c r="T581" s="169"/>
      <c r="U581" s="172"/>
      <c r="V581" s="169"/>
      <c r="W581" s="173"/>
      <c r="X581" s="172"/>
      <c r="Y581" s="169"/>
    </row>
    <row r="582" spans="2:25" s="168" customFormat="1" ht="12.75" customHeight="1">
      <c r="B582" s="169"/>
      <c r="C582" s="169"/>
      <c r="D582" s="169"/>
      <c r="E582" s="169"/>
      <c r="F582" s="169"/>
      <c r="G582" s="170"/>
      <c r="H582" s="169"/>
      <c r="I582" s="171"/>
      <c r="J582" s="171"/>
      <c r="K582" s="171"/>
      <c r="L582" s="678"/>
      <c r="M582" s="170"/>
      <c r="N582" s="172"/>
      <c r="O582" s="169"/>
      <c r="P582" s="171"/>
      <c r="Q582" s="169"/>
      <c r="R582" s="173"/>
      <c r="S582" s="172"/>
      <c r="T582" s="169"/>
      <c r="U582" s="172"/>
      <c r="V582" s="169"/>
      <c r="W582" s="173"/>
      <c r="X582" s="172"/>
      <c r="Y582" s="169"/>
    </row>
    <row r="583" spans="2:25" s="168" customFormat="1" ht="12.75" customHeight="1">
      <c r="B583" s="169"/>
      <c r="C583" s="169"/>
      <c r="D583" s="169"/>
      <c r="E583" s="169"/>
      <c r="F583" s="169"/>
      <c r="G583" s="170"/>
      <c r="H583" s="169"/>
      <c r="I583" s="171"/>
      <c r="J583" s="171"/>
      <c r="K583" s="171"/>
      <c r="L583" s="678"/>
      <c r="M583" s="170"/>
      <c r="N583" s="172"/>
      <c r="O583" s="169"/>
      <c r="P583" s="171"/>
      <c r="Q583" s="169"/>
      <c r="R583" s="173"/>
      <c r="S583" s="172"/>
      <c r="T583" s="169"/>
      <c r="U583" s="172"/>
      <c r="V583" s="169"/>
      <c r="W583" s="173"/>
      <c r="X583" s="172"/>
      <c r="Y583" s="169"/>
    </row>
    <row r="584" spans="2:25" s="168" customFormat="1" ht="12.75" customHeight="1">
      <c r="B584" s="169"/>
      <c r="C584" s="169"/>
      <c r="D584" s="169"/>
      <c r="E584" s="169"/>
      <c r="F584" s="169"/>
      <c r="G584" s="170"/>
      <c r="H584" s="169"/>
      <c r="I584" s="171"/>
      <c r="J584" s="171"/>
      <c r="K584" s="171"/>
      <c r="L584" s="678"/>
      <c r="M584" s="170"/>
      <c r="N584" s="172"/>
      <c r="O584" s="169"/>
      <c r="P584" s="171"/>
      <c r="Q584" s="169"/>
      <c r="R584" s="173"/>
      <c r="S584" s="172"/>
      <c r="T584" s="169"/>
      <c r="U584" s="172"/>
      <c r="V584" s="169"/>
      <c r="W584" s="173"/>
      <c r="X584" s="172"/>
      <c r="Y584" s="169"/>
    </row>
    <row r="585" spans="2:25" s="168" customFormat="1" ht="12.75" customHeight="1">
      <c r="B585" s="169"/>
      <c r="C585" s="169"/>
      <c r="D585" s="169"/>
      <c r="E585" s="169"/>
      <c r="F585" s="169"/>
      <c r="G585" s="170"/>
      <c r="H585" s="169"/>
      <c r="I585" s="171"/>
      <c r="J585" s="171"/>
      <c r="K585" s="171"/>
      <c r="L585" s="678"/>
      <c r="M585" s="170"/>
      <c r="N585" s="172"/>
      <c r="O585" s="169"/>
      <c r="P585" s="171"/>
      <c r="Q585" s="169"/>
      <c r="R585" s="173"/>
      <c r="S585" s="172"/>
      <c r="T585" s="169"/>
      <c r="U585" s="172"/>
      <c r="V585" s="169"/>
      <c r="W585" s="173"/>
      <c r="X585" s="172"/>
      <c r="Y585" s="169"/>
    </row>
    <row r="586" spans="2:25" s="168" customFormat="1" ht="12.75" customHeight="1">
      <c r="B586" s="169"/>
      <c r="C586" s="169"/>
      <c r="D586" s="169"/>
      <c r="E586" s="169"/>
      <c r="F586" s="169"/>
      <c r="G586" s="170"/>
      <c r="H586" s="169"/>
      <c r="I586" s="171"/>
      <c r="J586" s="171"/>
      <c r="K586" s="171"/>
      <c r="L586" s="678"/>
      <c r="M586" s="170"/>
      <c r="N586" s="172"/>
      <c r="O586" s="169"/>
      <c r="P586" s="171"/>
      <c r="Q586" s="169"/>
      <c r="R586" s="173"/>
      <c r="S586" s="172"/>
      <c r="T586" s="169"/>
      <c r="U586" s="172"/>
      <c r="V586" s="169"/>
      <c r="W586" s="173"/>
      <c r="X586" s="172"/>
      <c r="Y586" s="169"/>
    </row>
    <row r="587" spans="2:25" s="168" customFormat="1" ht="12.75" customHeight="1">
      <c r="B587" s="169"/>
      <c r="C587" s="169"/>
      <c r="D587" s="169"/>
      <c r="E587" s="169"/>
      <c r="F587" s="169"/>
      <c r="G587" s="170"/>
      <c r="H587" s="169"/>
      <c r="I587" s="171"/>
      <c r="J587" s="171"/>
      <c r="K587" s="171"/>
      <c r="L587" s="678"/>
      <c r="M587" s="170"/>
      <c r="N587" s="172"/>
      <c r="O587" s="169"/>
      <c r="P587" s="171"/>
      <c r="Q587" s="169"/>
      <c r="R587" s="173"/>
      <c r="S587" s="172"/>
      <c r="T587" s="169"/>
      <c r="U587" s="172"/>
      <c r="V587" s="169"/>
      <c r="W587" s="173"/>
      <c r="X587" s="172"/>
      <c r="Y587" s="169"/>
    </row>
    <row r="588" spans="2:25" s="168" customFormat="1" ht="12.75" customHeight="1">
      <c r="B588" s="169"/>
      <c r="C588" s="169"/>
      <c r="D588" s="169"/>
      <c r="E588" s="169"/>
      <c r="F588" s="169"/>
      <c r="G588" s="170"/>
      <c r="H588" s="169"/>
      <c r="I588" s="171"/>
      <c r="J588" s="171"/>
      <c r="K588" s="171"/>
      <c r="L588" s="678"/>
      <c r="M588" s="170"/>
      <c r="N588" s="172"/>
      <c r="O588" s="169"/>
      <c r="P588" s="171"/>
      <c r="Q588" s="169"/>
      <c r="R588" s="173"/>
      <c r="S588" s="172"/>
      <c r="T588" s="169"/>
      <c r="U588" s="172"/>
      <c r="V588" s="169"/>
      <c r="W588" s="173"/>
      <c r="X588" s="172"/>
      <c r="Y588" s="169"/>
    </row>
    <row r="589" spans="2:25" s="168" customFormat="1" ht="12.75" customHeight="1">
      <c r="B589" s="169"/>
      <c r="C589" s="169"/>
      <c r="D589" s="169"/>
      <c r="E589" s="169"/>
      <c r="F589" s="169"/>
      <c r="G589" s="170"/>
      <c r="H589" s="169"/>
      <c r="I589" s="171"/>
      <c r="J589" s="171"/>
      <c r="K589" s="171"/>
      <c r="L589" s="678"/>
      <c r="M589" s="170"/>
      <c r="N589" s="172"/>
      <c r="O589" s="169"/>
      <c r="P589" s="171"/>
      <c r="Q589" s="169"/>
      <c r="R589" s="173"/>
      <c r="S589" s="172"/>
      <c r="T589" s="169"/>
      <c r="U589" s="172"/>
      <c r="V589" s="169"/>
      <c r="W589" s="173"/>
      <c r="X589" s="172"/>
      <c r="Y589" s="169"/>
    </row>
    <row r="590" spans="2:25" s="168" customFormat="1" ht="12.75" customHeight="1">
      <c r="B590" s="169"/>
      <c r="C590" s="169"/>
      <c r="D590" s="169"/>
      <c r="E590" s="169"/>
      <c r="F590" s="169"/>
      <c r="G590" s="170"/>
      <c r="H590" s="169"/>
      <c r="I590" s="171"/>
      <c r="J590" s="171"/>
      <c r="K590" s="171"/>
      <c r="L590" s="678"/>
      <c r="M590" s="170"/>
      <c r="N590" s="172"/>
      <c r="O590" s="169"/>
      <c r="P590" s="171"/>
      <c r="Q590" s="169"/>
      <c r="R590" s="173"/>
      <c r="S590" s="172"/>
      <c r="T590" s="169"/>
      <c r="U590" s="172"/>
      <c r="V590" s="169"/>
      <c r="W590" s="173"/>
      <c r="X590" s="172"/>
      <c r="Y590" s="169"/>
    </row>
    <row r="591" spans="2:25" s="168" customFormat="1" ht="12.75" customHeight="1">
      <c r="B591" s="169"/>
      <c r="C591" s="169"/>
      <c r="D591" s="169"/>
      <c r="E591" s="169"/>
      <c r="F591" s="169"/>
      <c r="G591" s="170"/>
      <c r="H591" s="169"/>
      <c r="I591" s="171"/>
      <c r="J591" s="171"/>
      <c r="K591" s="171"/>
      <c r="L591" s="678"/>
      <c r="M591" s="170"/>
      <c r="N591" s="172"/>
      <c r="O591" s="169"/>
      <c r="P591" s="171"/>
      <c r="Q591" s="169"/>
      <c r="R591" s="173"/>
      <c r="S591" s="172"/>
      <c r="T591" s="169"/>
      <c r="U591" s="172"/>
      <c r="V591" s="169"/>
      <c r="W591" s="173"/>
      <c r="X591" s="172"/>
      <c r="Y591" s="169"/>
    </row>
    <row r="592" spans="2:25" s="168" customFormat="1" ht="12.75" customHeight="1">
      <c r="B592" s="169"/>
      <c r="C592" s="169"/>
      <c r="D592" s="169"/>
      <c r="E592" s="169"/>
      <c r="F592" s="169"/>
      <c r="G592" s="170"/>
      <c r="H592" s="169"/>
      <c r="I592" s="171"/>
      <c r="J592" s="171"/>
      <c r="K592" s="171"/>
      <c r="L592" s="678"/>
      <c r="M592" s="170"/>
      <c r="N592" s="172"/>
      <c r="O592" s="169"/>
      <c r="P592" s="171"/>
      <c r="Q592" s="169"/>
      <c r="R592" s="173"/>
      <c r="S592" s="172"/>
      <c r="T592" s="169"/>
      <c r="U592" s="172"/>
      <c r="V592" s="169"/>
      <c r="W592" s="173"/>
      <c r="X592" s="172"/>
      <c r="Y592" s="169"/>
    </row>
    <row r="593" spans="2:25" s="168" customFormat="1" ht="12.75" customHeight="1">
      <c r="B593" s="169"/>
      <c r="C593" s="169"/>
      <c r="D593" s="169"/>
      <c r="E593" s="169"/>
      <c r="F593" s="169"/>
      <c r="G593" s="170"/>
      <c r="H593" s="169"/>
      <c r="I593" s="171"/>
      <c r="J593" s="171"/>
      <c r="K593" s="171"/>
      <c r="L593" s="678"/>
      <c r="M593" s="170"/>
      <c r="N593" s="172"/>
      <c r="O593" s="169"/>
      <c r="P593" s="171"/>
      <c r="Q593" s="169"/>
      <c r="R593" s="173"/>
      <c r="S593" s="172"/>
      <c r="T593" s="169"/>
      <c r="U593" s="172"/>
      <c r="V593" s="169"/>
      <c r="W593" s="173"/>
      <c r="X593" s="172"/>
      <c r="Y593" s="169"/>
    </row>
    <row r="594" spans="2:25" s="168" customFormat="1" ht="12.75" customHeight="1">
      <c r="B594" s="169"/>
      <c r="C594" s="169"/>
      <c r="D594" s="169"/>
      <c r="E594" s="169"/>
      <c r="F594" s="169"/>
      <c r="G594" s="170"/>
      <c r="H594" s="169"/>
      <c r="I594" s="171"/>
      <c r="J594" s="171"/>
      <c r="K594" s="171"/>
      <c r="L594" s="678"/>
      <c r="M594" s="170"/>
      <c r="N594" s="172"/>
      <c r="O594" s="169"/>
      <c r="P594" s="171"/>
      <c r="Q594" s="169"/>
      <c r="R594" s="173"/>
      <c r="S594" s="172"/>
      <c r="T594" s="169"/>
      <c r="U594" s="172"/>
      <c r="V594" s="169"/>
      <c r="W594" s="173"/>
      <c r="X594" s="172"/>
      <c r="Y594" s="169"/>
    </row>
    <row r="595" spans="2:25" s="168" customFormat="1" ht="12.75" customHeight="1">
      <c r="B595" s="169"/>
      <c r="C595" s="169"/>
      <c r="D595" s="169"/>
      <c r="E595" s="169"/>
      <c r="F595" s="169"/>
      <c r="G595" s="170"/>
      <c r="H595" s="169"/>
      <c r="I595" s="171"/>
      <c r="J595" s="171"/>
      <c r="K595" s="171"/>
      <c r="L595" s="678"/>
      <c r="M595" s="170"/>
      <c r="N595" s="172"/>
      <c r="O595" s="169"/>
      <c r="P595" s="171"/>
      <c r="Q595" s="169"/>
      <c r="R595" s="173"/>
      <c r="S595" s="172"/>
      <c r="T595" s="169"/>
      <c r="U595" s="172"/>
      <c r="V595" s="169"/>
      <c r="W595" s="173"/>
      <c r="X595" s="172"/>
      <c r="Y595" s="169"/>
    </row>
    <row r="596" spans="2:25" s="168" customFormat="1" ht="12.75" customHeight="1">
      <c r="B596" s="169"/>
      <c r="C596" s="169"/>
      <c r="D596" s="169"/>
      <c r="E596" s="169"/>
      <c r="F596" s="169"/>
      <c r="G596" s="170"/>
      <c r="H596" s="169"/>
      <c r="I596" s="171"/>
      <c r="J596" s="171"/>
      <c r="K596" s="171"/>
      <c r="L596" s="678"/>
      <c r="M596" s="170"/>
      <c r="N596" s="172"/>
      <c r="O596" s="169"/>
      <c r="P596" s="171"/>
      <c r="Q596" s="169"/>
      <c r="R596" s="173"/>
      <c r="S596" s="172"/>
      <c r="T596" s="169"/>
      <c r="U596" s="172"/>
      <c r="V596" s="169"/>
      <c r="W596" s="173"/>
      <c r="X596" s="172"/>
      <c r="Y596" s="169"/>
    </row>
    <row r="597" spans="2:25" s="168" customFormat="1" ht="12.75" customHeight="1">
      <c r="B597" s="169"/>
      <c r="C597" s="169"/>
      <c r="D597" s="169"/>
      <c r="E597" s="169"/>
      <c r="F597" s="169"/>
      <c r="G597" s="170"/>
      <c r="H597" s="169"/>
      <c r="I597" s="171"/>
      <c r="J597" s="171"/>
      <c r="K597" s="171"/>
      <c r="L597" s="678"/>
      <c r="M597" s="170"/>
      <c r="N597" s="172"/>
      <c r="O597" s="169"/>
      <c r="P597" s="171"/>
      <c r="Q597" s="169"/>
      <c r="R597" s="173"/>
      <c r="S597" s="172"/>
      <c r="T597" s="169"/>
      <c r="U597" s="172"/>
      <c r="V597" s="169"/>
      <c r="W597" s="173"/>
      <c r="X597" s="172"/>
      <c r="Y597" s="169"/>
    </row>
    <row r="598" spans="2:25" s="168" customFormat="1" ht="12.75" customHeight="1">
      <c r="B598" s="169"/>
      <c r="C598" s="169"/>
      <c r="D598" s="169"/>
      <c r="E598" s="169"/>
      <c r="F598" s="169"/>
      <c r="G598" s="170"/>
      <c r="H598" s="169"/>
      <c r="I598" s="171"/>
      <c r="J598" s="171"/>
      <c r="K598" s="171"/>
      <c r="L598" s="678"/>
      <c r="M598" s="170"/>
      <c r="N598" s="172"/>
      <c r="O598" s="169"/>
      <c r="P598" s="171"/>
      <c r="Q598" s="169"/>
      <c r="R598" s="173"/>
      <c r="S598" s="172"/>
      <c r="T598" s="169"/>
      <c r="U598" s="172"/>
      <c r="V598" s="169"/>
      <c r="W598" s="173"/>
      <c r="X598" s="172"/>
      <c r="Y598" s="169"/>
    </row>
    <row r="599" spans="2:25" s="168" customFormat="1" ht="12.75" customHeight="1">
      <c r="B599" s="169"/>
      <c r="C599" s="169"/>
      <c r="D599" s="169"/>
      <c r="E599" s="169"/>
      <c r="F599" s="169"/>
      <c r="G599" s="170"/>
      <c r="H599" s="169"/>
      <c r="I599" s="171"/>
      <c r="J599" s="171"/>
      <c r="K599" s="171"/>
      <c r="L599" s="678"/>
      <c r="M599" s="170"/>
      <c r="N599" s="172"/>
      <c r="O599" s="169"/>
      <c r="P599" s="171"/>
      <c r="Q599" s="169"/>
      <c r="R599" s="173"/>
      <c r="S599" s="172"/>
      <c r="T599" s="169"/>
      <c r="U599" s="172"/>
      <c r="V599" s="169"/>
      <c r="W599" s="173"/>
      <c r="X599" s="172"/>
      <c r="Y599" s="169"/>
    </row>
    <row r="600" spans="2:25" s="168" customFormat="1" ht="12.75" customHeight="1">
      <c r="B600" s="169"/>
      <c r="C600" s="169"/>
      <c r="D600" s="169"/>
      <c r="E600" s="169"/>
      <c r="F600" s="169"/>
      <c r="G600" s="170"/>
      <c r="H600" s="169"/>
      <c r="I600" s="171"/>
      <c r="J600" s="171"/>
      <c r="K600" s="171"/>
      <c r="L600" s="678"/>
      <c r="M600" s="170"/>
      <c r="N600" s="172"/>
      <c r="O600" s="169"/>
      <c r="P600" s="171"/>
      <c r="Q600" s="169"/>
      <c r="R600" s="173"/>
      <c r="S600" s="172"/>
      <c r="T600" s="169"/>
      <c r="U600" s="172"/>
      <c r="V600" s="169"/>
      <c r="W600" s="173"/>
      <c r="X600" s="172"/>
      <c r="Y600" s="169"/>
    </row>
    <row r="601" spans="2:25" s="168" customFormat="1" ht="12.75" customHeight="1">
      <c r="B601" s="169"/>
      <c r="C601" s="169"/>
      <c r="D601" s="169"/>
      <c r="E601" s="169"/>
      <c r="F601" s="169"/>
      <c r="G601" s="170"/>
      <c r="H601" s="169"/>
      <c r="I601" s="171"/>
      <c r="J601" s="171"/>
      <c r="K601" s="171"/>
      <c r="L601" s="678"/>
      <c r="M601" s="170"/>
      <c r="N601" s="172"/>
      <c r="O601" s="169"/>
      <c r="P601" s="171"/>
      <c r="Q601" s="169"/>
      <c r="R601" s="173"/>
      <c r="S601" s="172"/>
      <c r="T601" s="169"/>
      <c r="U601" s="172"/>
      <c r="V601" s="169"/>
      <c r="W601" s="173"/>
      <c r="X601" s="172"/>
      <c r="Y601" s="169"/>
    </row>
    <row r="602" spans="2:25" s="168" customFormat="1" ht="12.75" customHeight="1">
      <c r="B602" s="169"/>
      <c r="C602" s="169"/>
      <c r="D602" s="169"/>
      <c r="E602" s="169"/>
      <c r="F602" s="169"/>
      <c r="G602" s="170"/>
      <c r="H602" s="169"/>
      <c r="I602" s="171"/>
      <c r="J602" s="171"/>
      <c r="K602" s="171"/>
      <c r="L602" s="678"/>
      <c r="M602" s="170"/>
      <c r="N602" s="172"/>
      <c r="O602" s="169"/>
      <c r="P602" s="171"/>
      <c r="Q602" s="169"/>
      <c r="R602" s="173"/>
      <c r="S602" s="172"/>
      <c r="T602" s="169"/>
      <c r="U602" s="172"/>
      <c r="V602" s="169"/>
      <c r="W602" s="173"/>
      <c r="X602" s="172"/>
      <c r="Y602" s="169"/>
    </row>
    <row r="603" spans="2:25" s="168" customFormat="1" ht="12.75" customHeight="1">
      <c r="B603" s="169"/>
      <c r="C603" s="169"/>
      <c r="D603" s="169"/>
      <c r="E603" s="169"/>
      <c r="F603" s="169"/>
      <c r="G603" s="170"/>
      <c r="H603" s="169"/>
      <c r="I603" s="171"/>
      <c r="J603" s="171"/>
      <c r="K603" s="171"/>
      <c r="L603" s="678"/>
      <c r="M603" s="170"/>
      <c r="N603" s="172"/>
      <c r="O603" s="169"/>
      <c r="P603" s="171"/>
      <c r="Q603" s="169"/>
      <c r="R603" s="173"/>
      <c r="S603" s="172"/>
      <c r="T603" s="169"/>
      <c r="U603" s="172"/>
      <c r="V603" s="169"/>
      <c r="W603" s="173"/>
      <c r="X603" s="172"/>
      <c r="Y603" s="169"/>
    </row>
    <row r="604" spans="2:25" s="168" customFormat="1" ht="12.75" customHeight="1">
      <c r="B604" s="169"/>
      <c r="C604" s="169"/>
      <c r="D604" s="169"/>
      <c r="E604" s="169"/>
      <c r="F604" s="169"/>
      <c r="G604" s="170"/>
      <c r="H604" s="169"/>
      <c r="I604" s="171"/>
      <c r="J604" s="171"/>
      <c r="K604" s="171"/>
      <c r="L604" s="678"/>
      <c r="M604" s="170"/>
      <c r="N604" s="172"/>
      <c r="O604" s="169"/>
      <c r="P604" s="171"/>
      <c r="Q604" s="169"/>
      <c r="R604" s="173"/>
      <c r="S604" s="172"/>
      <c r="T604" s="169"/>
      <c r="U604" s="172"/>
      <c r="V604" s="169"/>
      <c r="W604" s="173"/>
      <c r="X604" s="172"/>
      <c r="Y604" s="169"/>
    </row>
    <row r="605" spans="2:25" s="168" customFormat="1" ht="12.75" customHeight="1">
      <c r="B605" s="169"/>
      <c r="C605" s="169"/>
      <c r="D605" s="169"/>
      <c r="E605" s="169"/>
      <c r="F605" s="169"/>
      <c r="G605" s="170"/>
      <c r="H605" s="169"/>
      <c r="I605" s="171"/>
      <c r="J605" s="171"/>
      <c r="K605" s="171"/>
      <c r="L605" s="678"/>
      <c r="M605" s="170"/>
      <c r="N605" s="172"/>
      <c r="O605" s="169"/>
      <c r="P605" s="171"/>
      <c r="Q605" s="169"/>
      <c r="R605" s="173"/>
      <c r="S605" s="172"/>
      <c r="T605" s="169"/>
      <c r="U605" s="172"/>
      <c r="V605" s="169"/>
      <c r="W605" s="173"/>
      <c r="X605" s="172"/>
      <c r="Y605" s="169"/>
    </row>
    <row r="606" spans="2:25" s="168" customFormat="1" ht="12.75" customHeight="1">
      <c r="B606" s="169"/>
      <c r="C606" s="169"/>
      <c r="D606" s="169"/>
      <c r="E606" s="169"/>
      <c r="F606" s="169"/>
      <c r="G606" s="170"/>
      <c r="H606" s="169"/>
      <c r="I606" s="171"/>
      <c r="J606" s="171"/>
      <c r="K606" s="171"/>
      <c r="L606" s="678"/>
      <c r="M606" s="170"/>
      <c r="N606" s="172"/>
      <c r="O606" s="169"/>
      <c r="P606" s="171"/>
      <c r="Q606" s="169"/>
      <c r="R606" s="173"/>
      <c r="S606" s="172"/>
      <c r="T606" s="169"/>
      <c r="U606" s="172"/>
      <c r="V606" s="169"/>
      <c r="W606" s="173"/>
      <c r="X606" s="172"/>
      <c r="Y606" s="169"/>
    </row>
    <row r="607" spans="2:25" s="168" customFormat="1" ht="12.75" customHeight="1">
      <c r="B607" s="169"/>
      <c r="C607" s="169"/>
      <c r="D607" s="169"/>
      <c r="E607" s="169"/>
      <c r="F607" s="169"/>
      <c r="G607" s="170"/>
      <c r="H607" s="169"/>
      <c r="I607" s="171"/>
      <c r="J607" s="171"/>
      <c r="K607" s="171"/>
      <c r="L607" s="678"/>
      <c r="M607" s="170"/>
      <c r="N607" s="172"/>
      <c r="O607" s="169"/>
      <c r="P607" s="171"/>
      <c r="Q607" s="169"/>
      <c r="R607" s="173"/>
      <c r="S607" s="172"/>
      <c r="T607" s="169"/>
      <c r="U607" s="172"/>
      <c r="V607" s="169"/>
      <c r="W607" s="173"/>
      <c r="X607" s="172"/>
      <c r="Y607" s="169"/>
    </row>
    <row r="608" spans="2:25" s="168" customFormat="1" ht="12.75" customHeight="1">
      <c r="B608" s="169"/>
      <c r="C608" s="169"/>
      <c r="D608" s="169"/>
      <c r="E608" s="169"/>
      <c r="F608" s="169"/>
      <c r="G608" s="170"/>
      <c r="H608" s="169"/>
      <c r="I608" s="171"/>
      <c r="J608" s="171"/>
      <c r="K608" s="171"/>
      <c r="L608" s="678"/>
      <c r="M608" s="170"/>
      <c r="N608" s="172"/>
      <c r="O608" s="169"/>
      <c r="P608" s="171"/>
      <c r="Q608" s="169"/>
      <c r="R608" s="173"/>
      <c r="S608" s="172"/>
      <c r="T608" s="169"/>
      <c r="U608" s="172"/>
      <c r="V608" s="169"/>
      <c r="W608" s="173"/>
      <c r="X608" s="172"/>
      <c r="Y608" s="169"/>
    </row>
    <row r="609" spans="2:25" s="168" customFormat="1" ht="12.75" customHeight="1">
      <c r="B609" s="169"/>
      <c r="C609" s="169"/>
      <c r="D609" s="169"/>
      <c r="E609" s="169"/>
      <c r="F609" s="169"/>
      <c r="G609" s="170"/>
      <c r="H609" s="169"/>
      <c r="I609" s="171"/>
      <c r="J609" s="171"/>
      <c r="K609" s="171"/>
      <c r="L609" s="678"/>
      <c r="M609" s="170"/>
      <c r="N609" s="172"/>
      <c r="O609" s="169"/>
      <c r="P609" s="171"/>
      <c r="Q609" s="169"/>
      <c r="R609" s="173"/>
      <c r="S609" s="172"/>
      <c r="T609" s="169"/>
      <c r="U609" s="172"/>
      <c r="V609" s="169"/>
      <c r="W609" s="173"/>
      <c r="X609" s="172"/>
      <c r="Y609" s="169"/>
    </row>
    <row r="610" spans="2:25" s="168" customFormat="1" ht="12.75" customHeight="1">
      <c r="B610" s="169"/>
      <c r="C610" s="169"/>
      <c r="D610" s="169"/>
      <c r="E610" s="169"/>
      <c r="F610" s="169"/>
      <c r="G610" s="170"/>
      <c r="H610" s="169"/>
      <c r="I610" s="171"/>
      <c r="J610" s="171"/>
      <c r="K610" s="171"/>
      <c r="L610" s="678"/>
      <c r="M610" s="170"/>
      <c r="N610" s="172"/>
      <c r="O610" s="169"/>
      <c r="P610" s="171"/>
      <c r="Q610" s="169"/>
      <c r="R610" s="173"/>
      <c r="S610" s="172"/>
      <c r="T610" s="169"/>
      <c r="U610" s="172"/>
      <c r="V610" s="169"/>
      <c r="W610" s="173"/>
      <c r="X610" s="172"/>
      <c r="Y610" s="169"/>
    </row>
    <row r="611" spans="2:25" s="168" customFormat="1" ht="12.75" customHeight="1">
      <c r="B611" s="169"/>
      <c r="C611" s="169"/>
      <c r="D611" s="169"/>
      <c r="E611" s="169"/>
      <c r="F611" s="169"/>
      <c r="G611" s="170"/>
      <c r="H611" s="169"/>
      <c r="I611" s="171"/>
      <c r="J611" s="171"/>
      <c r="K611" s="171"/>
      <c r="L611" s="678"/>
      <c r="M611" s="170"/>
      <c r="N611" s="172"/>
      <c r="O611" s="169"/>
      <c r="P611" s="171"/>
      <c r="Q611" s="169"/>
      <c r="R611" s="173"/>
      <c r="S611" s="172"/>
      <c r="T611" s="169"/>
      <c r="U611" s="172"/>
      <c r="V611" s="169"/>
      <c r="W611" s="173"/>
      <c r="X611" s="172"/>
      <c r="Y611" s="169"/>
    </row>
    <row r="612" spans="2:25" s="168" customFormat="1" ht="12.75" customHeight="1">
      <c r="B612" s="169"/>
      <c r="C612" s="169"/>
      <c r="D612" s="169"/>
      <c r="E612" s="169"/>
      <c r="F612" s="169"/>
      <c r="G612" s="170"/>
      <c r="H612" s="169"/>
      <c r="I612" s="171"/>
      <c r="J612" s="171"/>
      <c r="K612" s="171"/>
      <c r="L612" s="678"/>
      <c r="M612" s="170"/>
      <c r="N612" s="172"/>
      <c r="O612" s="169"/>
      <c r="P612" s="171"/>
      <c r="Q612" s="169"/>
      <c r="R612" s="173"/>
      <c r="S612" s="172"/>
      <c r="T612" s="169"/>
      <c r="U612" s="172"/>
      <c r="V612" s="169"/>
      <c r="W612" s="173"/>
      <c r="X612" s="172"/>
      <c r="Y612" s="169"/>
    </row>
    <row r="613" spans="2:25" s="168" customFormat="1" ht="12.75" customHeight="1">
      <c r="B613" s="169"/>
      <c r="C613" s="169"/>
      <c r="D613" s="169"/>
      <c r="E613" s="169"/>
      <c r="F613" s="169"/>
      <c r="G613" s="170"/>
      <c r="H613" s="169"/>
      <c r="I613" s="171"/>
      <c r="J613" s="171"/>
      <c r="K613" s="171"/>
      <c r="L613" s="678"/>
      <c r="M613" s="170"/>
      <c r="N613" s="172"/>
      <c r="O613" s="169"/>
      <c r="P613" s="171"/>
      <c r="Q613" s="169"/>
      <c r="R613" s="173"/>
      <c r="S613" s="172"/>
      <c r="T613" s="169"/>
      <c r="U613" s="172"/>
      <c r="V613" s="169"/>
      <c r="W613" s="173"/>
      <c r="X613" s="172"/>
      <c r="Y613" s="169"/>
    </row>
    <row r="614" spans="2:25" s="168" customFormat="1" ht="12.75" customHeight="1">
      <c r="B614" s="169"/>
      <c r="C614" s="169"/>
      <c r="D614" s="169"/>
      <c r="E614" s="169"/>
      <c r="F614" s="169"/>
      <c r="G614" s="170"/>
      <c r="H614" s="169"/>
      <c r="I614" s="171"/>
      <c r="J614" s="171"/>
      <c r="K614" s="171"/>
      <c r="L614" s="678"/>
      <c r="M614" s="170"/>
      <c r="N614" s="172"/>
      <c r="O614" s="169"/>
      <c r="P614" s="171"/>
      <c r="Q614" s="169"/>
      <c r="R614" s="173"/>
      <c r="S614" s="172"/>
      <c r="T614" s="169"/>
      <c r="U614" s="172"/>
      <c r="V614" s="169"/>
      <c r="W614" s="173"/>
      <c r="X614" s="172"/>
      <c r="Y614" s="169"/>
    </row>
    <row r="615" spans="2:25" s="168" customFormat="1" ht="12.75" customHeight="1">
      <c r="B615" s="169"/>
      <c r="C615" s="169"/>
      <c r="D615" s="169"/>
      <c r="E615" s="169"/>
      <c r="F615" s="169"/>
      <c r="G615" s="170"/>
      <c r="H615" s="169"/>
      <c r="I615" s="171"/>
      <c r="J615" s="171"/>
      <c r="K615" s="171"/>
      <c r="L615" s="678"/>
      <c r="M615" s="170"/>
      <c r="N615" s="172"/>
      <c r="O615" s="169"/>
      <c r="P615" s="171"/>
      <c r="Q615" s="169"/>
      <c r="R615" s="173"/>
      <c r="S615" s="172"/>
      <c r="T615" s="169"/>
      <c r="U615" s="172"/>
      <c r="V615" s="169"/>
      <c r="W615" s="173"/>
      <c r="X615" s="172"/>
      <c r="Y615" s="169"/>
    </row>
    <row r="616" spans="2:25" s="168" customFormat="1" ht="12.75" customHeight="1">
      <c r="B616" s="169"/>
      <c r="C616" s="169"/>
      <c r="D616" s="169"/>
      <c r="E616" s="169"/>
      <c r="F616" s="169"/>
      <c r="G616" s="170"/>
      <c r="H616" s="169"/>
      <c r="I616" s="171"/>
      <c r="J616" s="171"/>
      <c r="K616" s="171"/>
      <c r="L616" s="678"/>
      <c r="M616" s="170"/>
      <c r="N616" s="172"/>
      <c r="O616" s="169"/>
      <c r="P616" s="171"/>
      <c r="Q616" s="169"/>
      <c r="R616" s="173"/>
      <c r="S616" s="172"/>
      <c r="T616" s="169"/>
      <c r="U616" s="172"/>
      <c r="V616" s="169"/>
      <c r="W616" s="173"/>
      <c r="X616" s="172"/>
      <c r="Y616" s="169"/>
    </row>
    <row r="617" spans="2:25" s="168" customFormat="1" ht="12.75" customHeight="1">
      <c r="B617" s="169"/>
      <c r="C617" s="169"/>
      <c r="D617" s="169"/>
      <c r="E617" s="169"/>
      <c r="F617" s="169"/>
      <c r="G617" s="170"/>
      <c r="H617" s="169"/>
      <c r="I617" s="171"/>
      <c r="J617" s="171"/>
      <c r="K617" s="171"/>
      <c r="L617" s="678"/>
      <c r="M617" s="170"/>
      <c r="N617" s="172"/>
      <c r="O617" s="169"/>
      <c r="P617" s="171"/>
      <c r="Q617" s="169"/>
      <c r="R617" s="173"/>
      <c r="S617" s="172"/>
      <c r="T617" s="169"/>
      <c r="U617" s="172"/>
      <c r="V617" s="169"/>
      <c r="W617" s="173"/>
      <c r="X617" s="172"/>
      <c r="Y617" s="169"/>
    </row>
    <row r="618" spans="2:25" s="168" customFormat="1" ht="12.75" customHeight="1">
      <c r="B618" s="169"/>
      <c r="C618" s="169"/>
      <c r="D618" s="169"/>
      <c r="E618" s="169"/>
      <c r="F618" s="169"/>
      <c r="G618" s="170"/>
      <c r="H618" s="169"/>
      <c r="I618" s="171"/>
      <c r="J618" s="171"/>
      <c r="K618" s="171"/>
      <c r="L618" s="678"/>
      <c r="M618" s="170"/>
      <c r="N618" s="172"/>
      <c r="O618" s="169"/>
      <c r="P618" s="171"/>
      <c r="Q618" s="169"/>
      <c r="R618" s="173"/>
      <c r="S618" s="172"/>
      <c r="T618" s="169"/>
      <c r="U618" s="172"/>
      <c r="V618" s="169"/>
      <c r="W618" s="173"/>
      <c r="X618" s="172"/>
      <c r="Y618" s="169"/>
    </row>
    <row r="619" spans="2:25" s="168" customFormat="1" ht="12.75" customHeight="1">
      <c r="B619" s="169"/>
      <c r="C619" s="169"/>
      <c r="D619" s="169"/>
      <c r="E619" s="169"/>
      <c r="F619" s="169"/>
      <c r="G619" s="170"/>
      <c r="H619" s="169"/>
      <c r="I619" s="171"/>
      <c r="J619" s="171"/>
      <c r="K619" s="171"/>
      <c r="L619" s="678"/>
      <c r="M619" s="170"/>
      <c r="N619" s="172"/>
      <c r="O619" s="169"/>
      <c r="P619" s="171"/>
      <c r="Q619" s="169"/>
      <c r="R619" s="173"/>
      <c r="S619" s="172"/>
      <c r="T619" s="169"/>
      <c r="U619" s="172"/>
      <c r="V619" s="169"/>
      <c r="W619" s="173"/>
      <c r="X619" s="172"/>
      <c r="Y619" s="169"/>
    </row>
    <row r="620" spans="2:25" s="168" customFormat="1" ht="12.75" customHeight="1">
      <c r="B620" s="169"/>
      <c r="C620" s="169"/>
      <c r="D620" s="169"/>
      <c r="E620" s="169"/>
      <c r="F620" s="169"/>
      <c r="G620" s="170"/>
      <c r="H620" s="169"/>
      <c r="I620" s="171"/>
      <c r="J620" s="171"/>
      <c r="K620" s="171"/>
      <c r="L620" s="678"/>
      <c r="M620" s="170"/>
      <c r="N620" s="172"/>
      <c r="O620" s="169"/>
      <c r="P620" s="171"/>
      <c r="Q620" s="169"/>
      <c r="R620" s="173"/>
      <c r="S620" s="172"/>
      <c r="T620" s="169"/>
      <c r="U620" s="172"/>
      <c r="V620" s="169"/>
      <c r="W620" s="173"/>
      <c r="X620" s="172"/>
      <c r="Y620" s="169"/>
    </row>
    <row r="621" spans="2:25" s="168" customFormat="1" ht="12.75" customHeight="1">
      <c r="B621" s="169"/>
      <c r="C621" s="169"/>
      <c r="D621" s="169"/>
      <c r="E621" s="169"/>
      <c r="F621" s="169"/>
      <c r="G621" s="170"/>
      <c r="H621" s="169"/>
      <c r="I621" s="171"/>
      <c r="J621" s="171"/>
      <c r="K621" s="171"/>
      <c r="L621" s="678"/>
      <c r="M621" s="170"/>
      <c r="N621" s="172"/>
      <c r="O621" s="169"/>
      <c r="P621" s="171"/>
      <c r="Q621" s="169"/>
      <c r="R621" s="173"/>
      <c r="S621" s="172"/>
      <c r="T621" s="169"/>
      <c r="U621" s="172"/>
      <c r="V621" s="169"/>
      <c r="W621" s="173"/>
      <c r="X621" s="172"/>
      <c r="Y621" s="169"/>
    </row>
    <row r="622" spans="2:25" s="168" customFormat="1" ht="12.75" customHeight="1">
      <c r="B622" s="169"/>
      <c r="C622" s="169"/>
      <c r="D622" s="169"/>
      <c r="E622" s="169"/>
      <c r="F622" s="169"/>
      <c r="G622" s="170"/>
      <c r="H622" s="169"/>
      <c r="I622" s="171"/>
      <c r="J622" s="171"/>
      <c r="K622" s="171"/>
      <c r="L622" s="678"/>
      <c r="M622" s="170"/>
      <c r="N622" s="172"/>
      <c r="O622" s="169"/>
      <c r="P622" s="171"/>
      <c r="Q622" s="169"/>
      <c r="R622" s="173"/>
      <c r="S622" s="172"/>
      <c r="T622" s="169"/>
      <c r="U622" s="172"/>
      <c r="V622" s="169"/>
      <c r="W622" s="173"/>
      <c r="X622" s="172"/>
      <c r="Y622" s="169"/>
    </row>
    <row r="623" spans="2:25" s="168" customFormat="1" ht="12.75" customHeight="1">
      <c r="B623" s="169"/>
      <c r="C623" s="169"/>
      <c r="D623" s="169"/>
      <c r="E623" s="169"/>
      <c r="F623" s="169"/>
      <c r="G623" s="170"/>
      <c r="H623" s="169"/>
      <c r="I623" s="171"/>
      <c r="J623" s="171"/>
      <c r="K623" s="171"/>
      <c r="L623" s="678"/>
      <c r="M623" s="170"/>
      <c r="N623" s="172"/>
      <c r="O623" s="169"/>
      <c r="P623" s="171"/>
      <c r="Q623" s="169"/>
      <c r="R623" s="173"/>
      <c r="S623" s="172"/>
      <c r="T623" s="169"/>
      <c r="U623" s="172"/>
      <c r="V623" s="169"/>
      <c r="W623" s="173"/>
      <c r="X623" s="172"/>
      <c r="Y623" s="169"/>
    </row>
    <row r="624" spans="2:25" s="168" customFormat="1" ht="12.75" customHeight="1">
      <c r="B624" s="169"/>
      <c r="C624" s="169"/>
      <c r="D624" s="169"/>
      <c r="E624" s="169"/>
      <c r="F624" s="169"/>
      <c r="G624" s="170"/>
      <c r="H624" s="169"/>
      <c r="I624" s="171"/>
      <c r="J624" s="171"/>
      <c r="K624" s="171"/>
      <c r="L624" s="678"/>
      <c r="M624" s="170"/>
      <c r="N624" s="172"/>
      <c r="O624" s="169"/>
      <c r="P624" s="171"/>
      <c r="Q624" s="169"/>
      <c r="R624" s="173"/>
      <c r="S624" s="172"/>
      <c r="T624" s="169"/>
      <c r="U624" s="172"/>
      <c r="V624" s="169"/>
      <c r="W624" s="173"/>
      <c r="X624" s="172"/>
      <c r="Y624" s="169"/>
    </row>
    <row r="625" spans="2:25" s="168" customFormat="1" ht="12.75" customHeight="1">
      <c r="B625" s="169"/>
      <c r="C625" s="169"/>
      <c r="D625" s="169"/>
      <c r="E625" s="169"/>
      <c r="F625" s="169"/>
      <c r="G625" s="170"/>
      <c r="H625" s="169"/>
      <c r="I625" s="171"/>
      <c r="J625" s="171"/>
      <c r="K625" s="171"/>
      <c r="L625" s="678"/>
      <c r="M625" s="170"/>
      <c r="N625" s="172"/>
      <c r="O625" s="169"/>
      <c r="P625" s="171"/>
      <c r="Q625" s="169"/>
      <c r="R625" s="173"/>
      <c r="S625" s="172"/>
      <c r="T625" s="169"/>
      <c r="U625" s="172"/>
      <c r="V625" s="169"/>
      <c r="W625" s="173"/>
      <c r="X625" s="172"/>
      <c r="Y625" s="169"/>
    </row>
    <row r="626" spans="2:25" s="168" customFormat="1" ht="12.75" customHeight="1">
      <c r="B626" s="169"/>
      <c r="C626" s="169"/>
      <c r="D626" s="169"/>
      <c r="E626" s="169"/>
      <c r="F626" s="169"/>
      <c r="G626" s="170"/>
      <c r="H626" s="169"/>
      <c r="I626" s="171"/>
      <c r="J626" s="171"/>
      <c r="K626" s="171"/>
      <c r="L626" s="678"/>
      <c r="M626" s="170"/>
      <c r="N626" s="172"/>
      <c r="O626" s="169"/>
      <c r="P626" s="171"/>
      <c r="Q626" s="169"/>
      <c r="R626" s="173"/>
      <c r="S626" s="172"/>
      <c r="T626" s="169"/>
      <c r="U626" s="172"/>
      <c r="V626" s="169"/>
      <c r="W626" s="173"/>
      <c r="X626" s="172"/>
      <c r="Y626" s="169"/>
    </row>
    <row r="627" spans="2:25" s="168" customFormat="1" ht="12.75" customHeight="1">
      <c r="B627" s="169"/>
      <c r="C627" s="169"/>
      <c r="D627" s="169"/>
      <c r="E627" s="169"/>
      <c r="F627" s="169"/>
      <c r="G627" s="170"/>
      <c r="H627" s="169"/>
      <c r="I627" s="171"/>
      <c r="J627" s="171"/>
      <c r="K627" s="171"/>
      <c r="L627" s="678"/>
      <c r="M627" s="170"/>
      <c r="N627" s="172"/>
      <c r="O627" s="169"/>
      <c r="P627" s="171"/>
      <c r="Q627" s="169"/>
      <c r="R627" s="173"/>
      <c r="S627" s="172"/>
      <c r="T627" s="169"/>
      <c r="U627" s="172"/>
      <c r="V627" s="169"/>
      <c r="W627" s="173"/>
      <c r="X627" s="172"/>
      <c r="Y627" s="169"/>
    </row>
    <row r="628" spans="2:25" s="168" customFormat="1" ht="12.75" customHeight="1">
      <c r="B628" s="169"/>
      <c r="C628" s="169"/>
      <c r="D628" s="169"/>
      <c r="E628" s="169"/>
      <c r="F628" s="169"/>
      <c r="G628" s="170"/>
      <c r="H628" s="169"/>
      <c r="I628" s="171"/>
      <c r="J628" s="171"/>
      <c r="K628" s="171"/>
      <c r="L628" s="678"/>
      <c r="M628" s="170"/>
      <c r="N628" s="172"/>
      <c r="O628" s="169"/>
      <c r="P628" s="171"/>
      <c r="Q628" s="169"/>
      <c r="R628" s="173"/>
      <c r="S628" s="172"/>
      <c r="T628" s="169"/>
      <c r="U628" s="172"/>
      <c r="V628" s="169"/>
      <c r="W628" s="173"/>
      <c r="X628" s="172"/>
      <c r="Y628" s="169"/>
    </row>
    <row r="629" spans="2:25" s="168" customFormat="1" ht="12.75" customHeight="1">
      <c r="B629" s="169"/>
      <c r="C629" s="169"/>
      <c r="D629" s="169"/>
      <c r="E629" s="169"/>
      <c r="F629" s="169"/>
      <c r="G629" s="170"/>
      <c r="H629" s="169"/>
      <c r="I629" s="171"/>
      <c r="J629" s="171"/>
      <c r="K629" s="171"/>
      <c r="L629" s="678"/>
      <c r="M629" s="170"/>
      <c r="N629" s="172"/>
      <c r="O629" s="169"/>
      <c r="P629" s="171"/>
      <c r="Q629" s="169"/>
      <c r="R629" s="173"/>
      <c r="S629" s="172"/>
      <c r="T629" s="169"/>
      <c r="U629" s="172"/>
      <c r="V629" s="169"/>
      <c r="W629" s="173"/>
      <c r="X629" s="172"/>
      <c r="Y629" s="169"/>
    </row>
    <row r="630" spans="2:25" s="168" customFormat="1" ht="12.75" customHeight="1">
      <c r="B630" s="169"/>
      <c r="C630" s="169"/>
      <c r="D630" s="169"/>
      <c r="E630" s="169"/>
      <c r="F630" s="169"/>
      <c r="G630" s="170"/>
      <c r="H630" s="169"/>
      <c r="I630" s="171"/>
      <c r="J630" s="171"/>
      <c r="K630" s="171"/>
      <c r="L630" s="678"/>
      <c r="M630" s="170"/>
      <c r="N630" s="172"/>
      <c r="O630" s="169"/>
      <c r="P630" s="171"/>
      <c r="Q630" s="169"/>
      <c r="R630" s="173"/>
      <c r="S630" s="172"/>
      <c r="T630" s="169"/>
      <c r="U630" s="172"/>
      <c r="V630" s="169"/>
      <c r="W630" s="173"/>
      <c r="X630" s="172"/>
      <c r="Y630" s="169"/>
    </row>
    <row r="631" spans="2:25" s="168" customFormat="1" ht="12.75" customHeight="1">
      <c r="B631" s="169"/>
      <c r="C631" s="169"/>
      <c r="D631" s="169"/>
      <c r="E631" s="169"/>
      <c r="F631" s="169"/>
      <c r="G631" s="170"/>
      <c r="H631" s="169"/>
      <c r="I631" s="171"/>
      <c r="J631" s="171"/>
      <c r="K631" s="171"/>
      <c r="L631" s="678"/>
      <c r="M631" s="170"/>
      <c r="N631" s="172"/>
      <c r="O631" s="169"/>
      <c r="P631" s="171"/>
      <c r="Q631" s="169"/>
      <c r="R631" s="173"/>
      <c r="S631" s="172"/>
      <c r="T631" s="169"/>
      <c r="U631" s="172"/>
      <c r="V631" s="169"/>
      <c r="W631" s="173"/>
      <c r="X631" s="172"/>
      <c r="Y631" s="169"/>
    </row>
    <row r="632" spans="2:25" s="168" customFormat="1" ht="12.75" customHeight="1">
      <c r="B632" s="169"/>
      <c r="C632" s="169"/>
      <c r="D632" s="169"/>
      <c r="E632" s="169"/>
      <c r="F632" s="169"/>
      <c r="G632" s="170"/>
      <c r="H632" s="169"/>
      <c r="I632" s="171"/>
      <c r="J632" s="171"/>
      <c r="K632" s="171"/>
      <c r="L632" s="678"/>
      <c r="M632" s="170"/>
      <c r="N632" s="172"/>
      <c r="O632" s="169"/>
      <c r="P632" s="171"/>
      <c r="Q632" s="169"/>
      <c r="R632" s="173"/>
      <c r="S632" s="172"/>
      <c r="T632" s="169"/>
      <c r="U632" s="172"/>
      <c r="V632" s="169"/>
      <c r="W632" s="173"/>
      <c r="X632" s="172"/>
      <c r="Y632" s="169"/>
    </row>
    <row r="633" spans="2:25" s="168" customFormat="1" ht="12.75" customHeight="1">
      <c r="B633" s="169"/>
      <c r="C633" s="169"/>
      <c r="D633" s="169"/>
      <c r="E633" s="169"/>
      <c r="F633" s="169"/>
      <c r="G633" s="170"/>
      <c r="H633" s="169"/>
      <c r="I633" s="171"/>
      <c r="J633" s="171"/>
      <c r="K633" s="171"/>
      <c r="L633" s="678"/>
      <c r="M633" s="170"/>
      <c r="N633" s="172"/>
      <c r="O633" s="169"/>
      <c r="P633" s="171"/>
      <c r="Q633" s="169"/>
      <c r="R633" s="173"/>
      <c r="S633" s="172"/>
      <c r="T633" s="169"/>
      <c r="U633" s="172"/>
      <c r="V633" s="169"/>
      <c r="W633" s="173"/>
      <c r="X633" s="172"/>
      <c r="Y633" s="169"/>
    </row>
    <row r="634" spans="2:25" s="168" customFormat="1" ht="12.75" customHeight="1">
      <c r="B634" s="169"/>
      <c r="C634" s="169"/>
      <c r="D634" s="169"/>
      <c r="E634" s="169"/>
      <c r="F634" s="169"/>
      <c r="G634" s="170"/>
      <c r="H634" s="169"/>
      <c r="I634" s="171"/>
      <c r="J634" s="171"/>
      <c r="K634" s="171"/>
      <c r="L634" s="678"/>
      <c r="M634" s="170"/>
      <c r="N634" s="172"/>
      <c r="O634" s="169"/>
      <c r="P634" s="171"/>
      <c r="Q634" s="169"/>
      <c r="R634" s="173"/>
      <c r="S634" s="172"/>
      <c r="T634" s="169"/>
      <c r="U634" s="172"/>
      <c r="V634" s="169"/>
      <c r="W634" s="173"/>
      <c r="X634" s="172"/>
      <c r="Y634" s="169"/>
    </row>
    <row r="635" spans="2:25" s="168" customFormat="1" ht="12.75" customHeight="1">
      <c r="B635" s="169"/>
      <c r="C635" s="169"/>
      <c r="D635" s="169"/>
      <c r="E635" s="169"/>
      <c r="F635" s="169"/>
      <c r="G635" s="170"/>
      <c r="H635" s="169"/>
      <c r="I635" s="171"/>
      <c r="J635" s="171"/>
      <c r="K635" s="171"/>
      <c r="L635" s="678"/>
      <c r="M635" s="170"/>
      <c r="N635" s="172"/>
      <c r="O635" s="169"/>
      <c r="P635" s="171"/>
      <c r="Q635" s="169"/>
      <c r="R635" s="173"/>
      <c r="S635" s="172"/>
      <c r="T635" s="169"/>
      <c r="U635" s="172"/>
      <c r="V635" s="169"/>
      <c r="W635" s="173"/>
      <c r="X635" s="172"/>
      <c r="Y635" s="169"/>
    </row>
    <row r="636" spans="2:25" s="168" customFormat="1" ht="12.75" customHeight="1">
      <c r="B636" s="169"/>
      <c r="C636" s="169"/>
      <c r="D636" s="169"/>
      <c r="E636" s="169"/>
      <c r="F636" s="169"/>
      <c r="G636" s="170"/>
      <c r="H636" s="169"/>
      <c r="I636" s="171"/>
      <c r="J636" s="171"/>
      <c r="K636" s="171"/>
      <c r="L636" s="678"/>
      <c r="M636" s="170"/>
      <c r="N636" s="172"/>
      <c r="O636" s="169"/>
      <c r="P636" s="171"/>
      <c r="Q636" s="169"/>
      <c r="R636" s="173"/>
      <c r="S636" s="172"/>
      <c r="T636" s="169"/>
      <c r="U636" s="172"/>
      <c r="V636" s="169"/>
      <c r="W636" s="173"/>
      <c r="X636" s="172"/>
      <c r="Y636" s="169"/>
    </row>
    <row r="637" spans="2:25" s="168" customFormat="1" ht="12.75" customHeight="1">
      <c r="B637" s="169"/>
      <c r="C637" s="169"/>
      <c r="D637" s="169"/>
      <c r="E637" s="169"/>
      <c r="F637" s="169"/>
      <c r="G637" s="170"/>
      <c r="H637" s="169"/>
      <c r="I637" s="171"/>
      <c r="J637" s="171"/>
      <c r="K637" s="171"/>
      <c r="L637" s="678"/>
      <c r="M637" s="170"/>
      <c r="N637" s="172"/>
      <c r="O637" s="169"/>
      <c r="P637" s="171"/>
      <c r="Q637" s="169"/>
      <c r="R637" s="173"/>
      <c r="S637" s="172"/>
      <c r="T637" s="169"/>
      <c r="U637" s="172"/>
      <c r="V637" s="169"/>
      <c r="W637" s="173"/>
      <c r="X637" s="172"/>
      <c r="Y637" s="169"/>
    </row>
    <row r="638" spans="2:25" s="168" customFormat="1" ht="12.75" customHeight="1">
      <c r="B638" s="169"/>
      <c r="C638" s="169"/>
      <c r="D638" s="169"/>
      <c r="E638" s="169"/>
      <c r="F638" s="169"/>
      <c r="G638" s="170"/>
      <c r="H638" s="169"/>
      <c r="I638" s="171"/>
      <c r="J638" s="171"/>
      <c r="K638" s="171"/>
      <c r="L638" s="678"/>
      <c r="M638" s="170"/>
      <c r="N638" s="172"/>
      <c r="O638" s="169"/>
      <c r="P638" s="171"/>
      <c r="Q638" s="169"/>
      <c r="R638" s="173"/>
      <c r="S638" s="172"/>
      <c r="T638" s="169"/>
      <c r="U638" s="172"/>
      <c r="V638" s="169"/>
      <c r="W638" s="173"/>
      <c r="X638" s="172"/>
      <c r="Y638" s="169"/>
    </row>
    <row r="639" spans="2:25" s="168" customFormat="1" ht="12.75" customHeight="1">
      <c r="B639" s="169"/>
      <c r="C639" s="169"/>
      <c r="D639" s="169"/>
      <c r="E639" s="169"/>
      <c r="F639" s="169"/>
      <c r="G639" s="170"/>
      <c r="H639" s="169"/>
      <c r="I639" s="171"/>
      <c r="J639" s="171"/>
      <c r="K639" s="171"/>
      <c r="L639" s="678"/>
      <c r="M639" s="170"/>
      <c r="N639" s="172"/>
      <c r="O639" s="169"/>
      <c r="P639" s="171"/>
      <c r="Q639" s="169"/>
      <c r="R639" s="173"/>
      <c r="S639" s="172"/>
      <c r="T639" s="169"/>
      <c r="U639" s="172"/>
      <c r="V639" s="169"/>
      <c r="W639" s="173"/>
      <c r="X639" s="172"/>
      <c r="Y639" s="169"/>
    </row>
    <row r="640" spans="2:25" s="168" customFormat="1" ht="12.75" customHeight="1">
      <c r="B640" s="169"/>
      <c r="C640" s="169"/>
      <c r="D640" s="169"/>
      <c r="E640" s="169"/>
      <c r="F640" s="169"/>
      <c r="G640" s="170"/>
      <c r="H640" s="169"/>
      <c r="I640" s="171"/>
      <c r="J640" s="171"/>
      <c r="K640" s="171"/>
      <c r="L640" s="678"/>
      <c r="M640" s="170"/>
      <c r="N640" s="172"/>
      <c r="O640" s="169"/>
      <c r="P640" s="171"/>
      <c r="Q640" s="169"/>
      <c r="R640" s="173"/>
      <c r="S640" s="172"/>
      <c r="T640" s="169"/>
      <c r="U640" s="172"/>
      <c r="V640" s="169"/>
      <c r="W640" s="173"/>
      <c r="X640" s="172"/>
      <c r="Y640" s="169"/>
    </row>
    <row r="641" spans="2:25" s="168" customFormat="1" ht="12.75" customHeight="1">
      <c r="B641" s="169"/>
      <c r="C641" s="169"/>
      <c r="D641" s="169"/>
      <c r="E641" s="169"/>
      <c r="F641" s="169"/>
      <c r="G641" s="170"/>
      <c r="H641" s="169"/>
      <c r="I641" s="171"/>
      <c r="J641" s="171"/>
      <c r="K641" s="171"/>
      <c r="L641" s="678"/>
      <c r="M641" s="170"/>
      <c r="N641" s="172"/>
      <c r="O641" s="169"/>
      <c r="P641" s="171"/>
      <c r="Q641" s="169"/>
      <c r="R641" s="173"/>
      <c r="S641" s="172"/>
      <c r="T641" s="169"/>
      <c r="U641" s="172"/>
      <c r="V641" s="169"/>
      <c r="W641" s="173"/>
      <c r="X641" s="172"/>
      <c r="Y641" s="169"/>
    </row>
    <row r="642" spans="2:25" s="168" customFormat="1" ht="12.75" customHeight="1">
      <c r="B642" s="169"/>
      <c r="C642" s="169"/>
      <c r="D642" s="169"/>
      <c r="E642" s="169"/>
      <c r="F642" s="169"/>
      <c r="G642" s="170"/>
      <c r="H642" s="169"/>
      <c r="I642" s="171"/>
      <c r="J642" s="171"/>
      <c r="K642" s="171"/>
      <c r="L642" s="678"/>
      <c r="M642" s="170"/>
      <c r="N642" s="172"/>
      <c r="O642" s="169"/>
      <c r="P642" s="171"/>
      <c r="Q642" s="169"/>
      <c r="R642" s="173"/>
      <c r="S642" s="172"/>
      <c r="T642" s="169"/>
      <c r="U642" s="172"/>
      <c r="V642" s="169"/>
      <c r="W642" s="173"/>
      <c r="X642" s="172"/>
      <c r="Y642" s="169"/>
    </row>
    <row r="643" spans="2:25" s="168" customFormat="1" ht="12.75" customHeight="1">
      <c r="B643" s="169"/>
      <c r="C643" s="169"/>
      <c r="D643" s="169"/>
      <c r="E643" s="169"/>
      <c r="F643" s="169"/>
      <c r="G643" s="170"/>
      <c r="H643" s="169"/>
      <c r="I643" s="171"/>
      <c r="J643" s="171"/>
      <c r="K643" s="171"/>
      <c r="L643" s="678"/>
      <c r="M643" s="170"/>
      <c r="N643" s="172"/>
      <c r="O643" s="169"/>
      <c r="P643" s="171"/>
      <c r="Q643" s="169"/>
      <c r="R643" s="173"/>
      <c r="S643" s="172"/>
      <c r="T643" s="169"/>
      <c r="U643" s="172"/>
      <c r="V643" s="169"/>
      <c r="W643" s="173"/>
      <c r="X643" s="172"/>
      <c r="Y643" s="169"/>
    </row>
    <row r="644" spans="2:25" s="168" customFormat="1" ht="12.75" customHeight="1">
      <c r="B644" s="169"/>
      <c r="C644" s="169"/>
      <c r="D644" s="169"/>
      <c r="E644" s="169"/>
      <c r="F644" s="169"/>
      <c r="G644" s="170"/>
      <c r="H644" s="169"/>
      <c r="I644" s="171"/>
      <c r="J644" s="171"/>
      <c r="K644" s="171"/>
      <c r="L644" s="678"/>
      <c r="M644" s="170"/>
      <c r="N644" s="172"/>
      <c r="O644" s="169"/>
      <c r="P644" s="171"/>
      <c r="Q644" s="169"/>
      <c r="R644" s="173"/>
      <c r="S644" s="172"/>
      <c r="T644" s="169"/>
      <c r="U644" s="172"/>
      <c r="V644" s="169"/>
      <c r="W644" s="173"/>
      <c r="X644" s="172"/>
      <c r="Y644" s="169"/>
    </row>
    <row r="645" spans="2:25" s="168" customFormat="1" ht="12.75" customHeight="1">
      <c r="B645" s="169"/>
      <c r="C645" s="169"/>
      <c r="D645" s="169"/>
      <c r="E645" s="169"/>
      <c r="F645" s="169"/>
      <c r="G645" s="170"/>
      <c r="H645" s="169"/>
      <c r="I645" s="171"/>
      <c r="J645" s="171"/>
      <c r="K645" s="171"/>
      <c r="L645" s="678"/>
      <c r="M645" s="170"/>
      <c r="N645" s="172"/>
      <c r="O645" s="169"/>
      <c r="P645" s="171"/>
      <c r="Q645" s="169"/>
      <c r="R645" s="173"/>
      <c r="S645" s="172"/>
      <c r="T645" s="169"/>
      <c r="U645" s="172"/>
      <c r="V645" s="169"/>
      <c r="W645" s="173"/>
      <c r="X645" s="172"/>
      <c r="Y645" s="169"/>
    </row>
    <row r="646" spans="2:25" s="168" customFormat="1" ht="12.75" customHeight="1">
      <c r="B646" s="169"/>
      <c r="C646" s="169"/>
      <c r="D646" s="169"/>
      <c r="E646" s="169"/>
      <c r="F646" s="169"/>
      <c r="G646" s="170"/>
      <c r="H646" s="169"/>
      <c r="I646" s="171"/>
      <c r="J646" s="171"/>
      <c r="K646" s="171"/>
      <c r="L646" s="678"/>
      <c r="M646" s="170"/>
      <c r="N646" s="172"/>
      <c r="O646" s="169"/>
      <c r="P646" s="171"/>
      <c r="Q646" s="169"/>
      <c r="R646" s="173"/>
      <c r="S646" s="172"/>
      <c r="T646" s="169"/>
      <c r="U646" s="172"/>
      <c r="V646" s="169"/>
      <c r="W646" s="173"/>
      <c r="X646" s="172"/>
      <c r="Y646" s="169"/>
    </row>
    <row r="647" spans="2:25" s="168" customFormat="1" ht="12.75" customHeight="1">
      <c r="B647" s="169"/>
      <c r="C647" s="169"/>
      <c r="D647" s="169"/>
      <c r="E647" s="169"/>
      <c r="F647" s="169"/>
      <c r="G647" s="170"/>
      <c r="H647" s="169"/>
      <c r="I647" s="171"/>
      <c r="J647" s="171"/>
      <c r="K647" s="171"/>
      <c r="L647" s="678"/>
      <c r="M647" s="170"/>
      <c r="N647" s="172"/>
      <c r="O647" s="169"/>
      <c r="P647" s="171"/>
      <c r="Q647" s="169"/>
      <c r="R647" s="173"/>
      <c r="S647" s="172"/>
      <c r="T647" s="169"/>
      <c r="U647" s="172"/>
      <c r="V647" s="169"/>
      <c r="W647" s="173"/>
      <c r="X647" s="172"/>
      <c r="Y647" s="169"/>
    </row>
    <row r="648" spans="2:25" s="168" customFormat="1" ht="12.75" customHeight="1">
      <c r="B648" s="169"/>
      <c r="C648" s="169"/>
      <c r="D648" s="169"/>
      <c r="E648" s="169"/>
      <c r="F648" s="169"/>
      <c r="G648" s="170"/>
      <c r="H648" s="169"/>
      <c r="I648" s="171"/>
      <c r="J648" s="171"/>
      <c r="K648" s="171"/>
      <c r="L648" s="678"/>
      <c r="M648" s="170"/>
      <c r="N648" s="172"/>
      <c r="O648" s="169"/>
      <c r="P648" s="171"/>
      <c r="Q648" s="169"/>
      <c r="R648" s="173"/>
      <c r="S648" s="172"/>
      <c r="T648" s="169"/>
      <c r="U648" s="172"/>
      <c r="V648" s="169"/>
      <c r="W648" s="173"/>
      <c r="X648" s="172"/>
      <c r="Y648" s="169"/>
    </row>
    <row r="649" spans="2:25" s="168" customFormat="1" ht="12.75" customHeight="1">
      <c r="B649" s="169"/>
      <c r="C649" s="169"/>
      <c r="D649" s="169"/>
      <c r="E649" s="169"/>
      <c r="F649" s="169"/>
      <c r="G649" s="170"/>
      <c r="H649" s="169"/>
      <c r="I649" s="171"/>
      <c r="J649" s="171"/>
      <c r="K649" s="171"/>
      <c r="L649" s="678"/>
      <c r="M649" s="170"/>
      <c r="N649" s="172"/>
      <c r="O649" s="169"/>
      <c r="P649" s="171"/>
      <c r="Q649" s="169"/>
      <c r="R649" s="173"/>
      <c r="S649" s="172"/>
      <c r="T649" s="169"/>
      <c r="U649" s="172"/>
      <c r="V649" s="169"/>
      <c r="W649" s="173"/>
      <c r="X649" s="172"/>
      <c r="Y649" s="169"/>
    </row>
    <row r="650" spans="2:25" s="168" customFormat="1" ht="12.75" customHeight="1">
      <c r="B650" s="169"/>
      <c r="C650" s="169"/>
      <c r="D650" s="169"/>
      <c r="E650" s="169"/>
      <c r="F650" s="169"/>
      <c r="G650" s="170"/>
      <c r="H650" s="169"/>
      <c r="I650" s="171"/>
      <c r="J650" s="171"/>
      <c r="K650" s="171"/>
      <c r="L650" s="678"/>
      <c r="M650" s="170"/>
      <c r="N650" s="172"/>
      <c r="O650" s="169"/>
      <c r="P650" s="171"/>
      <c r="Q650" s="169"/>
      <c r="R650" s="173"/>
      <c r="S650" s="172"/>
      <c r="T650" s="169"/>
      <c r="U650" s="172"/>
      <c r="V650" s="169"/>
      <c r="W650" s="173"/>
      <c r="X650" s="172"/>
      <c r="Y650" s="169"/>
    </row>
    <row r="651" spans="2:25" s="168" customFormat="1" ht="12.75" customHeight="1">
      <c r="B651" s="169"/>
      <c r="C651" s="169"/>
      <c r="D651" s="169"/>
      <c r="E651" s="169"/>
      <c r="F651" s="169"/>
      <c r="G651" s="170"/>
      <c r="H651" s="169"/>
      <c r="I651" s="171"/>
      <c r="J651" s="171"/>
      <c r="K651" s="171"/>
      <c r="L651" s="678"/>
      <c r="M651" s="170"/>
      <c r="N651" s="172"/>
      <c r="O651" s="169"/>
      <c r="P651" s="171"/>
      <c r="Q651" s="169"/>
      <c r="R651" s="173"/>
      <c r="S651" s="172"/>
      <c r="T651" s="169"/>
      <c r="U651" s="172"/>
      <c r="V651" s="169"/>
      <c r="W651" s="173"/>
      <c r="X651" s="172"/>
      <c r="Y651" s="169"/>
    </row>
    <row r="652" spans="2:25" s="168" customFormat="1" ht="12.75" customHeight="1">
      <c r="B652" s="169"/>
      <c r="C652" s="169"/>
      <c r="D652" s="169"/>
      <c r="E652" s="169"/>
      <c r="F652" s="169"/>
      <c r="G652" s="170"/>
      <c r="H652" s="169"/>
      <c r="I652" s="171"/>
      <c r="J652" s="171"/>
      <c r="K652" s="171"/>
      <c r="L652" s="678"/>
      <c r="M652" s="170"/>
      <c r="N652" s="172"/>
      <c r="O652" s="169"/>
      <c r="P652" s="171"/>
      <c r="Q652" s="169"/>
      <c r="R652" s="173"/>
      <c r="S652" s="172"/>
      <c r="T652" s="169"/>
      <c r="U652" s="172"/>
      <c r="V652" s="169"/>
      <c r="W652" s="173"/>
      <c r="X652" s="172"/>
      <c r="Y652" s="169"/>
    </row>
    <row r="653" spans="2:25" s="168" customFormat="1" ht="12.75" customHeight="1">
      <c r="B653" s="169"/>
      <c r="C653" s="169"/>
      <c r="D653" s="169"/>
      <c r="E653" s="169"/>
      <c r="F653" s="169"/>
      <c r="G653" s="170"/>
      <c r="H653" s="169"/>
      <c r="I653" s="171"/>
      <c r="J653" s="171"/>
      <c r="K653" s="171"/>
      <c r="L653" s="678"/>
      <c r="M653" s="170"/>
      <c r="N653" s="172"/>
      <c r="O653" s="169"/>
      <c r="P653" s="171"/>
      <c r="Q653" s="169"/>
      <c r="R653" s="173"/>
      <c r="S653" s="172"/>
      <c r="T653" s="169"/>
      <c r="U653" s="172"/>
      <c r="V653" s="169"/>
      <c r="W653" s="173"/>
      <c r="X653" s="172"/>
      <c r="Y653" s="169"/>
    </row>
    <row r="654" spans="2:25" s="168" customFormat="1" ht="12.75" customHeight="1">
      <c r="B654" s="169"/>
      <c r="C654" s="169"/>
      <c r="D654" s="169"/>
      <c r="E654" s="169"/>
      <c r="F654" s="169"/>
      <c r="G654" s="170"/>
      <c r="H654" s="169"/>
      <c r="I654" s="171"/>
      <c r="J654" s="171"/>
      <c r="K654" s="171"/>
      <c r="L654" s="678"/>
      <c r="M654" s="170"/>
      <c r="N654" s="172"/>
      <c r="O654" s="169"/>
      <c r="P654" s="171"/>
      <c r="Q654" s="169"/>
      <c r="R654" s="173"/>
      <c r="S654" s="172"/>
      <c r="T654" s="169"/>
      <c r="U654" s="172"/>
      <c r="V654" s="169"/>
      <c r="W654" s="173"/>
      <c r="X654" s="172"/>
      <c r="Y654" s="169"/>
    </row>
    <row r="655" spans="2:25" s="168" customFormat="1" ht="12.75" customHeight="1">
      <c r="B655" s="169"/>
      <c r="C655" s="169"/>
      <c r="D655" s="169"/>
      <c r="E655" s="169"/>
      <c r="F655" s="169"/>
      <c r="G655" s="170"/>
      <c r="H655" s="169"/>
      <c r="I655" s="171"/>
      <c r="J655" s="171"/>
      <c r="K655" s="171"/>
      <c r="L655" s="678"/>
      <c r="M655" s="170"/>
      <c r="N655" s="172"/>
      <c r="O655" s="169"/>
      <c r="P655" s="171"/>
      <c r="Q655" s="169"/>
      <c r="R655" s="173"/>
      <c r="S655" s="172"/>
      <c r="T655" s="169"/>
      <c r="U655" s="172"/>
      <c r="V655" s="169"/>
      <c r="W655" s="173"/>
      <c r="X655" s="172"/>
      <c r="Y655" s="169"/>
    </row>
    <row r="656" spans="2:25" s="168" customFormat="1" ht="12.75" customHeight="1">
      <c r="B656" s="169"/>
      <c r="C656" s="169"/>
      <c r="D656" s="169"/>
      <c r="E656" s="169"/>
      <c r="F656" s="169"/>
      <c r="G656" s="170"/>
      <c r="H656" s="169"/>
      <c r="I656" s="171"/>
      <c r="J656" s="171"/>
      <c r="K656" s="171"/>
      <c r="L656" s="678"/>
      <c r="M656" s="170"/>
      <c r="N656" s="172"/>
      <c r="O656" s="169"/>
      <c r="P656" s="171"/>
      <c r="Q656" s="169"/>
      <c r="R656" s="173"/>
      <c r="S656" s="172"/>
      <c r="T656" s="169"/>
      <c r="U656" s="172"/>
      <c r="V656" s="169"/>
      <c r="W656" s="173"/>
      <c r="X656" s="172"/>
      <c r="Y656" s="169"/>
    </row>
    <row r="657" spans="2:25" s="168" customFormat="1" ht="12.75" customHeight="1">
      <c r="B657" s="169"/>
      <c r="C657" s="169"/>
      <c r="D657" s="169"/>
      <c r="E657" s="169"/>
      <c r="F657" s="169"/>
      <c r="G657" s="170"/>
      <c r="H657" s="169"/>
      <c r="I657" s="171"/>
      <c r="J657" s="171"/>
      <c r="K657" s="171"/>
      <c r="L657" s="678"/>
      <c r="M657" s="170"/>
      <c r="N657" s="172"/>
      <c r="O657" s="169"/>
      <c r="P657" s="171"/>
      <c r="Q657" s="169"/>
      <c r="R657" s="173"/>
      <c r="S657" s="172"/>
      <c r="T657" s="169"/>
      <c r="U657" s="172"/>
      <c r="V657" s="169"/>
      <c r="W657" s="173"/>
      <c r="X657" s="172"/>
      <c r="Y657" s="169"/>
    </row>
    <row r="658" spans="2:25" s="168" customFormat="1" ht="12.75" customHeight="1">
      <c r="B658" s="169"/>
      <c r="C658" s="169"/>
      <c r="D658" s="169"/>
      <c r="E658" s="169"/>
      <c r="F658" s="169"/>
      <c r="G658" s="170"/>
      <c r="H658" s="169"/>
      <c r="I658" s="171"/>
      <c r="J658" s="171"/>
      <c r="K658" s="171"/>
      <c r="L658" s="678"/>
      <c r="M658" s="170"/>
      <c r="N658" s="172"/>
      <c r="O658" s="169"/>
      <c r="P658" s="171"/>
      <c r="Q658" s="169"/>
      <c r="R658" s="173"/>
      <c r="S658" s="172"/>
      <c r="T658" s="169"/>
      <c r="U658" s="172"/>
      <c r="V658" s="169"/>
      <c r="W658" s="173"/>
      <c r="X658" s="172"/>
      <c r="Y658" s="169"/>
    </row>
    <row r="659" spans="2:25" s="168" customFormat="1" ht="12.75" customHeight="1">
      <c r="B659" s="169"/>
      <c r="C659" s="169"/>
      <c r="D659" s="169"/>
      <c r="E659" s="169"/>
      <c r="F659" s="169"/>
      <c r="G659" s="170"/>
      <c r="H659" s="169"/>
      <c r="I659" s="171"/>
      <c r="J659" s="171"/>
      <c r="K659" s="171"/>
      <c r="L659" s="678"/>
      <c r="M659" s="170"/>
      <c r="N659" s="172"/>
      <c r="O659" s="169"/>
      <c r="P659" s="171"/>
      <c r="Q659" s="169"/>
      <c r="R659" s="173"/>
      <c r="S659" s="172"/>
      <c r="T659" s="169"/>
      <c r="U659" s="172"/>
      <c r="V659" s="169"/>
      <c r="W659" s="173"/>
      <c r="X659" s="172"/>
      <c r="Y659" s="169"/>
    </row>
    <row r="660" spans="2:25" s="168" customFormat="1" ht="12.75" customHeight="1">
      <c r="B660" s="169"/>
      <c r="C660" s="169"/>
      <c r="D660" s="169"/>
      <c r="E660" s="169"/>
      <c r="F660" s="169"/>
      <c r="G660" s="170"/>
      <c r="H660" s="169"/>
      <c r="I660" s="171"/>
      <c r="J660" s="171"/>
      <c r="K660" s="171"/>
      <c r="L660" s="678"/>
      <c r="M660" s="170"/>
      <c r="N660" s="172"/>
      <c r="O660" s="169"/>
      <c r="P660" s="171"/>
      <c r="Q660" s="169"/>
      <c r="R660" s="173"/>
      <c r="S660" s="172"/>
      <c r="T660" s="169"/>
      <c r="U660" s="172"/>
      <c r="V660" s="169"/>
      <c r="W660" s="173"/>
      <c r="X660" s="172"/>
      <c r="Y660" s="169"/>
    </row>
    <row r="661" spans="2:25" s="168" customFormat="1" ht="12.75" customHeight="1">
      <c r="B661" s="169"/>
      <c r="C661" s="169"/>
      <c r="D661" s="169"/>
      <c r="E661" s="169"/>
      <c r="F661" s="169"/>
      <c r="G661" s="170"/>
      <c r="H661" s="169"/>
      <c r="I661" s="171"/>
      <c r="J661" s="171"/>
      <c r="K661" s="171"/>
      <c r="L661" s="678"/>
      <c r="M661" s="170"/>
      <c r="N661" s="172"/>
      <c r="O661" s="169"/>
      <c r="P661" s="171"/>
      <c r="Q661" s="169"/>
      <c r="R661" s="173"/>
      <c r="S661" s="172"/>
      <c r="T661" s="169"/>
      <c r="U661" s="172"/>
      <c r="V661" s="169"/>
      <c r="W661" s="173"/>
      <c r="X661" s="172"/>
      <c r="Y661" s="169"/>
    </row>
    <row r="662" spans="2:25" s="168" customFormat="1" ht="12.75" customHeight="1">
      <c r="B662" s="169"/>
      <c r="C662" s="169"/>
      <c r="D662" s="169"/>
      <c r="E662" s="169"/>
      <c r="F662" s="169"/>
      <c r="G662" s="170"/>
      <c r="H662" s="169"/>
      <c r="I662" s="171"/>
      <c r="J662" s="171"/>
      <c r="K662" s="171"/>
      <c r="L662" s="678"/>
      <c r="M662" s="170"/>
      <c r="N662" s="172"/>
      <c r="O662" s="169"/>
      <c r="P662" s="171"/>
      <c r="Q662" s="169"/>
      <c r="R662" s="173"/>
      <c r="S662" s="172"/>
      <c r="T662" s="169"/>
      <c r="U662" s="172"/>
      <c r="V662" s="169"/>
      <c r="W662" s="173"/>
      <c r="X662" s="172"/>
      <c r="Y662" s="169"/>
    </row>
    <row r="663" spans="2:25" s="168" customFormat="1" ht="12.75" customHeight="1">
      <c r="B663" s="169"/>
      <c r="C663" s="169"/>
      <c r="D663" s="169"/>
      <c r="E663" s="169"/>
      <c r="F663" s="169"/>
      <c r="G663" s="170"/>
      <c r="H663" s="169"/>
      <c r="I663" s="171"/>
      <c r="J663" s="171"/>
      <c r="K663" s="171"/>
      <c r="L663" s="678"/>
      <c r="M663" s="170"/>
      <c r="N663" s="172"/>
      <c r="O663" s="169"/>
      <c r="P663" s="171"/>
      <c r="Q663" s="169"/>
      <c r="R663" s="173"/>
      <c r="S663" s="172"/>
      <c r="T663" s="169"/>
      <c r="U663" s="172"/>
      <c r="V663" s="169"/>
      <c r="W663" s="173"/>
      <c r="X663" s="172"/>
      <c r="Y663" s="169"/>
    </row>
    <row r="664" spans="2:25" s="168" customFormat="1" ht="12.75" customHeight="1">
      <c r="B664" s="169"/>
      <c r="C664" s="169"/>
      <c r="D664" s="169"/>
      <c r="E664" s="169"/>
      <c r="F664" s="169"/>
      <c r="G664" s="170"/>
      <c r="H664" s="169"/>
      <c r="I664" s="171"/>
      <c r="J664" s="171"/>
      <c r="K664" s="171"/>
      <c r="L664" s="678"/>
      <c r="M664" s="170"/>
      <c r="N664" s="172"/>
      <c r="O664" s="169"/>
      <c r="P664" s="171"/>
      <c r="Q664" s="169"/>
      <c r="R664" s="173"/>
      <c r="S664" s="172"/>
      <c r="T664" s="169"/>
      <c r="U664" s="172"/>
      <c r="V664" s="169"/>
      <c r="W664" s="173"/>
      <c r="X664" s="172"/>
      <c r="Y664" s="169"/>
    </row>
    <row r="665" spans="2:25" s="168" customFormat="1" ht="12.75" customHeight="1">
      <c r="B665" s="169"/>
      <c r="C665" s="169"/>
      <c r="D665" s="169"/>
      <c r="E665" s="169"/>
      <c r="F665" s="169"/>
      <c r="G665" s="170"/>
      <c r="H665" s="169"/>
      <c r="I665" s="171"/>
      <c r="J665" s="171"/>
      <c r="K665" s="171"/>
      <c r="L665" s="678"/>
      <c r="M665" s="170"/>
      <c r="N665" s="172"/>
      <c r="O665" s="169"/>
      <c r="P665" s="171"/>
      <c r="Q665" s="169"/>
      <c r="R665" s="173"/>
      <c r="S665" s="172"/>
      <c r="T665" s="169"/>
      <c r="U665" s="172"/>
      <c r="V665" s="169"/>
      <c r="W665" s="173"/>
      <c r="X665" s="172"/>
      <c r="Y665" s="169"/>
    </row>
    <row r="666" spans="2:25" s="168" customFormat="1" ht="12.75" customHeight="1">
      <c r="B666" s="169"/>
      <c r="C666" s="169"/>
      <c r="D666" s="169"/>
      <c r="E666" s="169"/>
      <c r="F666" s="169"/>
      <c r="G666" s="170"/>
      <c r="H666" s="169"/>
      <c r="I666" s="171"/>
      <c r="J666" s="171"/>
      <c r="K666" s="171"/>
      <c r="L666" s="678"/>
      <c r="M666" s="170"/>
      <c r="N666" s="172"/>
      <c r="O666" s="169"/>
      <c r="P666" s="171"/>
      <c r="Q666" s="169"/>
      <c r="R666" s="173"/>
      <c r="S666" s="172"/>
      <c r="T666" s="169"/>
      <c r="U666" s="172"/>
      <c r="V666" s="169"/>
      <c r="W666" s="173"/>
      <c r="X666" s="172"/>
      <c r="Y666" s="169"/>
    </row>
    <row r="667" spans="2:25" s="168" customFormat="1" ht="12.75" customHeight="1">
      <c r="B667" s="169"/>
      <c r="C667" s="169"/>
      <c r="D667" s="169"/>
      <c r="E667" s="169"/>
      <c r="F667" s="169"/>
      <c r="G667" s="170"/>
      <c r="H667" s="169"/>
      <c r="I667" s="171"/>
      <c r="J667" s="171"/>
      <c r="K667" s="171"/>
      <c r="L667" s="678"/>
      <c r="M667" s="170"/>
      <c r="N667" s="172"/>
      <c r="O667" s="169"/>
      <c r="P667" s="171"/>
      <c r="Q667" s="169"/>
      <c r="R667" s="173"/>
      <c r="S667" s="172"/>
      <c r="T667" s="169"/>
      <c r="U667" s="172"/>
      <c r="V667" s="169"/>
      <c r="W667" s="173"/>
      <c r="X667" s="172"/>
      <c r="Y667" s="169"/>
    </row>
    <row r="668" spans="2:25" s="168" customFormat="1" ht="12.75" customHeight="1">
      <c r="B668" s="169"/>
      <c r="C668" s="169"/>
      <c r="D668" s="169"/>
      <c r="E668" s="169"/>
      <c r="F668" s="169"/>
      <c r="G668" s="170"/>
      <c r="H668" s="169"/>
      <c r="I668" s="171"/>
      <c r="J668" s="171"/>
      <c r="K668" s="171"/>
      <c r="L668" s="678"/>
      <c r="M668" s="170"/>
      <c r="N668" s="172"/>
      <c r="O668" s="169"/>
      <c r="P668" s="171"/>
      <c r="Q668" s="169"/>
      <c r="R668" s="173"/>
      <c r="S668" s="172"/>
      <c r="T668" s="169"/>
      <c r="U668" s="172"/>
      <c r="V668" s="169"/>
      <c r="W668" s="173"/>
      <c r="X668" s="172"/>
      <c r="Y668" s="169"/>
    </row>
    <row r="669" spans="2:25" s="168" customFormat="1" ht="12.75" customHeight="1">
      <c r="B669" s="169"/>
      <c r="C669" s="169"/>
      <c r="D669" s="169"/>
      <c r="E669" s="169"/>
      <c r="F669" s="169"/>
      <c r="G669" s="170"/>
      <c r="H669" s="169"/>
      <c r="I669" s="171"/>
      <c r="J669" s="171"/>
      <c r="K669" s="171"/>
      <c r="L669" s="678"/>
      <c r="M669" s="170"/>
      <c r="N669" s="172"/>
      <c r="O669" s="169"/>
      <c r="P669" s="171"/>
      <c r="Q669" s="169"/>
      <c r="R669" s="173"/>
      <c r="S669" s="172"/>
      <c r="T669" s="169"/>
      <c r="U669" s="172"/>
      <c r="V669" s="169"/>
      <c r="W669" s="173"/>
      <c r="X669" s="172"/>
      <c r="Y669" s="169"/>
    </row>
    <row r="670" spans="2:25" s="168" customFormat="1" ht="12.75" customHeight="1">
      <c r="B670" s="169"/>
      <c r="C670" s="169"/>
      <c r="D670" s="169"/>
      <c r="E670" s="169"/>
      <c r="F670" s="169"/>
      <c r="G670" s="170"/>
      <c r="H670" s="169"/>
      <c r="I670" s="171"/>
      <c r="J670" s="171"/>
      <c r="K670" s="171"/>
      <c r="L670" s="678"/>
      <c r="M670" s="170"/>
      <c r="N670" s="172"/>
      <c r="O670" s="169"/>
      <c r="P670" s="171"/>
      <c r="Q670" s="169"/>
      <c r="R670" s="173"/>
      <c r="S670" s="172"/>
      <c r="T670" s="169"/>
      <c r="U670" s="172"/>
      <c r="V670" s="169"/>
      <c r="W670" s="173"/>
      <c r="X670" s="172"/>
      <c r="Y670" s="169"/>
    </row>
    <row r="671" spans="2:25" s="168" customFormat="1" ht="12.75" customHeight="1">
      <c r="B671" s="169"/>
      <c r="C671" s="169"/>
      <c r="D671" s="169"/>
      <c r="E671" s="169"/>
      <c r="F671" s="169"/>
      <c r="G671" s="170"/>
      <c r="H671" s="169"/>
      <c r="I671" s="171"/>
      <c r="J671" s="171"/>
      <c r="K671" s="171"/>
      <c r="L671" s="678"/>
      <c r="M671" s="170"/>
      <c r="N671" s="172"/>
      <c r="O671" s="169"/>
      <c r="P671" s="171"/>
      <c r="Q671" s="169"/>
      <c r="R671" s="173"/>
      <c r="S671" s="172"/>
      <c r="T671" s="169"/>
      <c r="U671" s="172"/>
      <c r="V671" s="169"/>
      <c r="W671" s="173"/>
      <c r="X671" s="172"/>
      <c r="Y671" s="169"/>
    </row>
    <row r="672" spans="2:25" s="168" customFormat="1" ht="12.75" customHeight="1">
      <c r="B672" s="169"/>
      <c r="C672" s="169"/>
      <c r="D672" s="169"/>
      <c r="E672" s="169"/>
      <c r="F672" s="169"/>
      <c r="G672" s="170"/>
      <c r="H672" s="169"/>
      <c r="I672" s="171"/>
      <c r="J672" s="171"/>
      <c r="K672" s="171"/>
      <c r="L672" s="678"/>
      <c r="M672" s="170"/>
      <c r="N672" s="172"/>
      <c r="O672" s="169"/>
      <c r="P672" s="171"/>
      <c r="Q672" s="169"/>
      <c r="R672" s="173"/>
      <c r="S672" s="172"/>
      <c r="T672" s="169"/>
      <c r="U672" s="172"/>
      <c r="V672" s="169"/>
      <c r="W672" s="173"/>
      <c r="X672" s="172"/>
      <c r="Y672" s="169"/>
    </row>
    <row r="673" spans="2:25" s="168" customFormat="1" ht="12.75" customHeight="1">
      <c r="B673" s="169"/>
      <c r="C673" s="169"/>
      <c r="D673" s="169"/>
      <c r="E673" s="169"/>
      <c r="F673" s="169"/>
      <c r="G673" s="170"/>
      <c r="H673" s="169"/>
      <c r="I673" s="171"/>
      <c r="J673" s="171"/>
      <c r="K673" s="171"/>
      <c r="L673" s="678"/>
      <c r="M673" s="170"/>
      <c r="N673" s="172"/>
      <c r="O673" s="169"/>
      <c r="P673" s="171"/>
      <c r="Q673" s="169"/>
      <c r="R673" s="173"/>
      <c r="S673" s="172"/>
      <c r="T673" s="169"/>
      <c r="U673" s="172"/>
      <c r="V673" s="169"/>
      <c r="W673" s="173"/>
      <c r="X673" s="172"/>
      <c r="Y673" s="169"/>
    </row>
    <row r="674" spans="2:25" s="168" customFormat="1" ht="12.75" customHeight="1">
      <c r="B674" s="169"/>
      <c r="C674" s="169"/>
      <c r="D674" s="169"/>
      <c r="E674" s="169"/>
      <c r="F674" s="169"/>
      <c r="G674" s="170"/>
      <c r="H674" s="169"/>
      <c r="I674" s="171"/>
      <c r="J674" s="171"/>
      <c r="K674" s="171"/>
      <c r="L674" s="678"/>
      <c r="M674" s="170"/>
      <c r="N674" s="172"/>
      <c r="O674" s="169"/>
      <c r="P674" s="171"/>
      <c r="Q674" s="169"/>
      <c r="R674" s="173"/>
      <c r="S674" s="172"/>
      <c r="T674" s="169"/>
      <c r="U674" s="172"/>
      <c r="V674" s="169"/>
      <c r="W674" s="173"/>
      <c r="X674" s="172"/>
      <c r="Y674" s="169"/>
    </row>
    <row r="675" spans="2:25" s="168" customFormat="1" ht="12.75" customHeight="1">
      <c r="B675" s="169"/>
      <c r="C675" s="169"/>
      <c r="D675" s="169"/>
      <c r="E675" s="169"/>
      <c r="F675" s="169"/>
      <c r="G675" s="170"/>
      <c r="H675" s="169"/>
      <c r="I675" s="171"/>
      <c r="J675" s="171"/>
      <c r="K675" s="171"/>
      <c r="L675" s="678"/>
      <c r="M675" s="170"/>
      <c r="N675" s="172"/>
      <c r="O675" s="169"/>
      <c r="P675" s="171"/>
      <c r="Q675" s="169"/>
      <c r="R675" s="173"/>
      <c r="S675" s="172"/>
      <c r="T675" s="169"/>
      <c r="U675" s="172"/>
      <c r="V675" s="169"/>
      <c r="W675" s="173"/>
      <c r="X675" s="172"/>
      <c r="Y675" s="169"/>
    </row>
    <row r="676" spans="2:25" s="168" customFormat="1" ht="12.75" customHeight="1">
      <c r="B676" s="169"/>
      <c r="C676" s="169"/>
      <c r="D676" s="169"/>
      <c r="E676" s="169"/>
      <c r="F676" s="169"/>
      <c r="G676" s="170"/>
      <c r="H676" s="169"/>
      <c r="I676" s="171"/>
      <c r="J676" s="171"/>
      <c r="K676" s="171"/>
      <c r="L676" s="678"/>
      <c r="M676" s="170"/>
      <c r="N676" s="172"/>
      <c r="O676" s="169"/>
      <c r="P676" s="171"/>
      <c r="Q676" s="169"/>
      <c r="R676" s="173"/>
      <c r="S676" s="172"/>
      <c r="T676" s="169"/>
      <c r="U676" s="172"/>
      <c r="V676" s="169"/>
      <c r="W676" s="173"/>
      <c r="X676" s="172"/>
      <c r="Y676" s="169"/>
    </row>
    <row r="677" spans="2:25" s="168" customFormat="1" ht="12.75" customHeight="1">
      <c r="B677" s="169"/>
      <c r="C677" s="169"/>
      <c r="D677" s="169"/>
      <c r="E677" s="169"/>
      <c r="F677" s="169"/>
      <c r="G677" s="170"/>
      <c r="H677" s="169"/>
      <c r="I677" s="171"/>
      <c r="J677" s="171"/>
      <c r="K677" s="171"/>
      <c r="L677" s="678"/>
      <c r="M677" s="170"/>
      <c r="N677" s="172"/>
      <c r="O677" s="169"/>
      <c r="P677" s="171"/>
      <c r="Q677" s="169"/>
      <c r="R677" s="173"/>
      <c r="S677" s="172"/>
      <c r="T677" s="169"/>
      <c r="U677" s="172"/>
      <c r="V677" s="169"/>
      <c r="W677" s="173"/>
      <c r="X677" s="172"/>
      <c r="Y677" s="169"/>
    </row>
    <row r="678" spans="2:25" s="168" customFormat="1" ht="12.75" customHeight="1">
      <c r="B678" s="169"/>
      <c r="C678" s="169"/>
      <c r="D678" s="169"/>
      <c r="E678" s="169"/>
      <c r="F678" s="169"/>
      <c r="G678" s="170"/>
      <c r="H678" s="169"/>
      <c r="I678" s="171"/>
      <c r="J678" s="171"/>
      <c r="K678" s="171"/>
      <c r="L678" s="678"/>
      <c r="M678" s="170"/>
      <c r="N678" s="172"/>
      <c r="O678" s="169"/>
      <c r="P678" s="171"/>
      <c r="Q678" s="169"/>
      <c r="R678" s="173"/>
      <c r="S678" s="172"/>
      <c r="T678" s="169"/>
      <c r="U678" s="172"/>
      <c r="V678" s="169"/>
      <c r="W678" s="173"/>
      <c r="X678" s="172"/>
      <c r="Y678" s="169"/>
    </row>
    <row r="679" spans="2:25" s="168" customFormat="1" ht="12.75" customHeight="1">
      <c r="B679" s="169"/>
      <c r="C679" s="169"/>
      <c r="D679" s="169"/>
      <c r="E679" s="169"/>
      <c r="F679" s="169"/>
      <c r="G679" s="170"/>
      <c r="H679" s="169"/>
      <c r="I679" s="171"/>
      <c r="J679" s="171"/>
      <c r="K679" s="171"/>
      <c r="L679" s="678"/>
      <c r="M679" s="170"/>
      <c r="N679" s="172"/>
      <c r="O679" s="169"/>
      <c r="P679" s="171"/>
      <c r="Q679" s="169"/>
      <c r="R679" s="173"/>
      <c r="S679" s="172"/>
      <c r="T679" s="169"/>
      <c r="U679" s="172"/>
      <c r="V679" s="169"/>
      <c r="W679" s="173"/>
      <c r="X679" s="172"/>
      <c r="Y679" s="169"/>
    </row>
    <row r="680" spans="2:25" s="168" customFormat="1" ht="12.75" customHeight="1">
      <c r="B680" s="169"/>
      <c r="C680" s="169"/>
      <c r="D680" s="169"/>
      <c r="E680" s="169"/>
      <c r="F680" s="169"/>
      <c r="G680" s="170"/>
      <c r="H680" s="169"/>
      <c r="I680" s="171"/>
      <c r="J680" s="171"/>
      <c r="K680" s="171"/>
      <c r="L680" s="678"/>
      <c r="M680" s="170"/>
      <c r="N680" s="172"/>
      <c r="O680" s="169"/>
      <c r="P680" s="171"/>
      <c r="Q680" s="169"/>
      <c r="R680" s="173"/>
      <c r="S680" s="172"/>
      <c r="T680" s="169"/>
      <c r="U680" s="172"/>
      <c r="V680" s="169"/>
      <c r="W680" s="173"/>
      <c r="X680" s="172"/>
      <c r="Y680" s="169"/>
    </row>
    <row r="681" spans="2:25" s="168" customFormat="1" ht="12.75" customHeight="1">
      <c r="B681" s="169"/>
      <c r="C681" s="169"/>
      <c r="D681" s="169"/>
      <c r="E681" s="169"/>
      <c r="F681" s="169"/>
      <c r="G681" s="170"/>
      <c r="H681" s="169"/>
      <c r="I681" s="171"/>
      <c r="J681" s="171"/>
      <c r="K681" s="171"/>
      <c r="L681" s="678"/>
      <c r="M681" s="170"/>
      <c r="N681" s="172"/>
      <c r="O681" s="169"/>
      <c r="P681" s="171"/>
      <c r="Q681" s="169"/>
      <c r="R681" s="173"/>
      <c r="S681" s="172"/>
      <c r="T681" s="169"/>
      <c r="U681" s="172"/>
      <c r="V681" s="169"/>
      <c r="W681" s="173"/>
      <c r="X681" s="172"/>
      <c r="Y681" s="169"/>
    </row>
    <row r="682" spans="2:25" s="168" customFormat="1" ht="12.75" customHeight="1">
      <c r="B682" s="169"/>
      <c r="C682" s="169"/>
      <c r="D682" s="169"/>
      <c r="E682" s="169"/>
      <c r="F682" s="169"/>
      <c r="G682" s="170"/>
      <c r="H682" s="169"/>
      <c r="I682" s="171"/>
      <c r="J682" s="171"/>
      <c r="K682" s="171"/>
      <c r="L682" s="678"/>
      <c r="M682" s="170"/>
      <c r="N682" s="172"/>
      <c r="O682" s="169"/>
      <c r="P682" s="171"/>
      <c r="Q682" s="169"/>
      <c r="R682" s="173"/>
      <c r="S682" s="172"/>
      <c r="T682" s="169"/>
      <c r="U682" s="172"/>
      <c r="V682" s="169"/>
      <c r="W682" s="173"/>
      <c r="X682" s="172"/>
      <c r="Y682" s="169"/>
    </row>
    <row r="683" spans="2:25" s="168" customFormat="1" ht="12.75" customHeight="1">
      <c r="B683" s="169"/>
      <c r="C683" s="169"/>
      <c r="D683" s="169"/>
      <c r="E683" s="169"/>
      <c r="F683" s="169"/>
      <c r="G683" s="170"/>
      <c r="H683" s="169"/>
      <c r="I683" s="171"/>
      <c r="J683" s="171"/>
      <c r="K683" s="171"/>
      <c r="L683" s="678"/>
      <c r="M683" s="170"/>
      <c r="N683" s="172"/>
      <c r="O683" s="169"/>
      <c r="P683" s="171"/>
      <c r="Q683" s="169"/>
      <c r="R683" s="173"/>
      <c r="S683" s="172"/>
      <c r="T683" s="169"/>
      <c r="U683" s="172"/>
      <c r="V683" s="169"/>
      <c r="W683" s="173"/>
      <c r="X683" s="172"/>
      <c r="Y683" s="169"/>
    </row>
    <row r="684" spans="2:25" s="168" customFormat="1" ht="12.75" customHeight="1">
      <c r="B684" s="169"/>
      <c r="C684" s="169"/>
      <c r="D684" s="169"/>
      <c r="E684" s="169"/>
      <c r="F684" s="169"/>
      <c r="G684" s="170"/>
      <c r="H684" s="169"/>
      <c r="I684" s="171"/>
      <c r="J684" s="171"/>
      <c r="K684" s="171"/>
      <c r="L684" s="678"/>
      <c r="M684" s="170"/>
      <c r="N684" s="172"/>
      <c r="O684" s="169"/>
      <c r="P684" s="171"/>
      <c r="Q684" s="169"/>
      <c r="R684" s="173"/>
      <c r="S684" s="172"/>
      <c r="T684" s="169"/>
      <c r="U684" s="172"/>
      <c r="V684" s="169"/>
      <c r="W684" s="173"/>
      <c r="X684" s="172"/>
      <c r="Y684" s="169"/>
    </row>
    <row r="685" spans="2:25" s="168" customFormat="1" ht="12.75" customHeight="1">
      <c r="B685" s="169"/>
      <c r="C685" s="169"/>
      <c r="D685" s="169"/>
      <c r="E685" s="169"/>
      <c r="F685" s="169"/>
      <c r="G685" s="170"/>
      <c r="H685" s="169"/>
      <c r="I685" s="171"/>
      <c r="J685" s="171"/>
      <c r="K685" s="171"/>
      <c r="L685" s="678"/>
      <c r="M685" s="170"/>
      <c r="N685" s="172"/>
      <c r="O685" s="169"/>
      <c r="P685" s="171"/>
      <c r="Q685" s="169"/>
      <c r="R685" s="173"/>
      <c r="S685" s="172"/>
      <c r="T685" s="169"/>
      <c r="U685" s="172"/>
      <c r="V685" s="169"/>
      <c r="W685" s="173"/>
      <c r="X685" s="172"/>
      <c r="Y685" s="169"/>
    </row>
    <row r="686" spans="2:25" s="168" customFormat="1" ht="12.75" customHeight="1">
      <c r="B686" s="169"/>
      <c r="C686" s="169"/>
      <c r="D686" s="169"/>
      <c r="E686" s="169"/>
      <c r="F686" s="169"/>
      <c r="G686" s="170"/>
      <c r="H686" s="169"/>
      <c r="I686" s="171"/>
      <c r="J686" s="171"/>
      <c r="K686" s="171"/>
      <c r="L686" s="678"/>
      <c r="M686" s="170"/>
      <c r="N686" s="172"/>
      <c r="O686" s="169"/>
      <c r="P686" s="171"/>
      <c r="Q686" s="169"/>
      <c r="R686" s="173"/>
      <c r="S686" s="172"/>
      <c r="T686" s="169"/>
      <c r="U686" s="172"/>
      <c r="V686" s="169"/>
      <c r="W686" s="173"/>
      <c r="X686" s="172"/>
      <c r="Y686" s="169"/>
    </row>
    <row r="687" spans="2:25" s="168" customFormat="1" ht="12.75" customHeight="1">
      <c r="B687" s="169"/>
      <c r="C687" s="169"/>
      <c r="D687" s="169"/>
      <c r="E687" s="169"/>
      <c r="F687" s="169"/>
      <c r="G687" s="170"/>
      <c r="H687" s="169"/>
      <c r="I687" s="171"/>
      <c r="J687" s="171"/>
      <c r="K687" s="171"/>
      <c r="L687" s="678"/>
      <c r="M687" s="170"/>
      <c r="N687" s="172"/>
      <c r="O687" s="169"/>
      <c r="P687" s="171"/>
      <c r="Q687" s="169"/>
      <c r="R687" s="173"/>
      <c r="S687" s="172"/>
      <c r="T687" s="169"/>
      <c r="U687" s="172"/>
      <c r="V687" s="169"/>
      <c r="W687" s="173"/>
      <c r="X687" s="172"/>
      <c r="Y687" s="169"/>
    </row>
    <row r="688" spans="2:25" s="168" customFormat="1" ht="12.75" customHeight="1">
      <c r="B688" s="169"/>
      <c r="C688" s="169"/>
      <c r="D688" s="169"/>
      <c r="E688" s="169"/>
      <c r="F688" s="169"/>
      <c r="G688" s="170"/>
      <c r="H688" s="169"/>
      <c r="I688" s="171"/>
      <c r="J688" s="171"/>
      <c r="K688" s="171"/>
      <c r="L688" s="678"/>
      <c r="M688" s="170"/>
      <c r="N688" s="172"/>
      <c r="O688" s="169"/>
      <c r="P688" s="171"/>
      <c r="Q688" s="169"/>
      <c r="R688" s="173"/>
      <c r="S688" s="172"/>
      <c r="T688" s="169"/>
      <c r="U688" s="172"/>
      <c r="V688" s="169"/>
      <c r="W688" s="173"/>
      <c r="X688" s="172"/>
      <c r="Y688" s="169"/>
    </row>
    <row r="689" spans="2:25" s="168" customFormat="1" ht="12.75" customHeight="1">
      <c r="B689" s="169"/>
      <c r="C689" s="169"/>
      <c r="D689" s="169"/>
      <c r="E689" s="169"/>
      <c r="F689" s="169"/>
      <c r="G689" s="170"/>
      <c r="H689" s="169"/>
      <c r="I689" s="171"/>
      <c r="J689" s="171"/>
      <c r="K689" s="171"/>
      <c r="L689" s="678"/>
      <c r="M689" s="170"/>
      <c r="N689" s="172"/>
      <c r="O689" s="169"/>
      <c r="P689" s="171"/>
      <c r="Q689" s="169"/>
      <c r="R689" s="173"/>
      <c r="S689" s="172"/>
      <c r="T689" s="169"/>
      <c r="U689" s="172"/>
      <c r="V689" s="169"/>
      <c r="W689" s="173"/>
      <c r="X689" s="172"/>
      <c r="Y689" s="169"/>
    </row>
    <row r="690" spans="2:25" s="168" customFormat="1" ht="12.75" customHeight="1">
      <c r="B690" s="169"/>
      <c r="C690" s="169"/>
      <c r="D690" s="169"/>
      <c r="E690" s="169"/>
      <c r="F690" s="169"/>
      <c r="G690" s="170"/>
      <c r="H690" s="169"/>
      <c r="I690" s="171"/>
      <c r="J690" s="171"/>
      <c r="K690" s="171"/>
      <c r="L690" s="678"/>
      <c r="M690" s="170"/>
      <c r="N690" s="172"/>
      <c r="O690" s="169"/>
      <c r="P690" s="171"/>
      <c r="Q690" s="169"/>
      <c r="R690" s="173"/>
      <c r="S690" s="172"/>
      <c r="T690" s="169"/>
      <c r="U690" s="172"/>
      <c r="V690" s="169"/>
      <c r="W690" s="173"/>
      <c r="X690" s="172"/>
      <c r="Y690" s="169"/>
    </row>
    <row r="691" spans="2:25" s="168" customFormat="1" ht="12.75" customHeight="1">
      <c r="B691" s="169"/>
      <c r="C691" s="169"/>
      <c r="D691" s="169"/>
      <c r="E691" s="169"/>
      <c r="F691" s="169"/>
      <c r="G691" s="170"/>
      <c r="H691" s="169"/>
      <c r="I691" s="171"/>
      <c r="J691" s="171"/>
      <c r="K691" s="171"/>
      <c r="L691" s="678"/>
      <c r="M691" s="170"/>
      <c r="N691" s="172"/>
      <c r="O691" s="169"/>
      <c r="P691" s="171"/>
      <c r="Q691" s="169"/>
      <c r="R691" s="173"/>
      <c r="S691" s="172"/>
      <c r="T691" s="169"/>
      <c r="U691" s="172"/>
      <c r="V691" s="169"/>
      <c r="W691" s="173"/>
      <c r="X691" s="172"/>
      <c r="Y691" s="169"/>
    </row>
    <row r="692" spans="2:25" s="168" customFormat="1" ht="12.75" customHeight="1">
      <c r="B692" s="169"/>
      <c r="C692" s="169"/>
      <c r="D692" s="169"/>
      <c r="E692" s="169"/>
      <c r="F692" s="169"/>
      <c r="G692" s="170"/>
      <c r="H692" s="169"/>
      <c r="I692" s="171"/>
      <c r="J692" s="171"/>
      <c r="K692" s="171"/>
      <c r="L692" s="678"/>
      <c r="M692" s="170"/>
      <c r="N692" s="172"/>
      <c r="O692" s="169"/>
      <c r="P692" s="171"/>
      <c r="Q692" s="169"/>
      <c r="R692" s="173"/>
      <c r="S692" s="172"/>
      <c r="T692" s="169"/>
      <c r="U692" s="172"/>
      <c r="V692" s="169"/>
      <c r="W692" s="173"/>
      <c r="X692" s="172"/>
      <c r="Y692" s="169"/>
    </row>
    <row r="693" spans="2:25" s="168" customFormat="1" ht="12.75" customHeight="1">
      <c r="B693" s="169"/>
      <c r="C693" s="169"/>
      <c r="D693" s="169"/>
      <c r="E693" s="169"/>
      <c r="F693" s="169"/>
      <c r="G693" s="170"/>
      <c r="H693" s="169"/>
      <c r="I693" s="171"/>
      <c r="J693" s="171"/>
      <c r="K693" s="171"/>
      <c r="L693" s="678"/>
      <c r="M693" s="170"/>
      <c r="N693" s="172"/>
      <c r="O693" s="169"/>
      <c r="P693" s="171"/>
      <c r="Q693" s="169"/>
      <c r="R693" s="173"/>
      <c r="S693" s="172"/>
      <c r="T693" s="169"/>
      <c r="U693" s="172"/>
      <c r="V693" s="169"/>
      <c r="W693" s="173"/>
      <c r="X693" s="172"/>
      <c r="Y693" s="169"/>
    </row>
    <row r="694" spans="2:25" s="168" customFormat="1" ht="15.75" customHeight="1">
      <c r="B694" s="169"/>
      <c r="C694" s="169"/>
      <c r="D694" s="169"/>
      <c r="E694" s="169"/>
      <c r="F694" s="169"/>
      <c r="G694" s="170"/>
      <c r="H694" s="169"/>
      <c r="I694" s="171"/>
      <c r="J694" s="171"/>
      <c r="K694" s="171"/>
      <c r="L694" s="678"/>
      <c r="M694" s="170"/>
      <c r="N694" s="172"/>
      <c r="O694" s="169"/>
      <c r="P694" s="171"/>
      <c r="Q694" s="169"/>
      <c r="R694" s="173"/>
      <c r="S694" s="172"/>
      <c r="T694" s="169"/>
      <c r="U694" s="172"/>
      <c r="V694" s="169"/>
      <c r="W694" s="173"/>
      <c r="X694" s="172"/>
      <c r="Y694" s="169"/>
    </row>
    <row r="695" spans="2:25" s="168" customFormat="1" ht="15.75" customHeight="1">
      <c r="B695" s="169"/>
      <c r="C695" s="169"/>
      <c r="D695" s="169"/>
      <c r="E695" s="169"/>
      <c r="F695" s="169"/>
      <c r="G695" s="170"/>
      <c r="H695" s="169"/>
      <c r="I695" s="171"/>
      <c r="J695" s="171"/>
      <c r="K695" s="171"/>
      <c r="L695" s="678"/>
      <c r="M695" s="170"/>
      <c r="N695" s="172"/>
      <c r="O695" s="169"/>
      <c r="P695" s="171"/>
      <c r="Q695" s="169"/>
      <c r="R695" s="173"/>
      <c r="S695" s="172"/>
      <c r="T695" s="169"/>
      <c r="U695" s="172"/>
      <c r="V695" s="169"/>
      <c r="W695" s="173"/>
      <c r="X695" s="172"/>
      <c r="Y695" s="169"/>
    </row>
    <row r="696" spans="2:25" s="168" customFormat="1" ht="15.75" customHeight="1">
      <c r="B696" s="169"/>
      <c r="C696" s="169"/>
      <c r="D696" s="169"/>
      <c r="E696" s="169"/>
      <c r="F696" s="169"/>
      <c r="G696" s="170"/>
      <c r="H696" s="169"/>
      <c r="I696" s="171"/>
      <c r="J696" s="171"/>
      <c r="K696" s="171"/>
      <c r="L696" s="678"/>
      <c r="M696" s="170"/>
      <c r="N696" s="172"/>
      <c r="O696" s="169"/>
      <c r="P696" s="171"/>
      <c r="Q696" s="169"/>
      <c r="R696" s="173"/>
      <c r="S696" s="172"/>
      <c r="T696" s="169"/>
      <c r="U696" s="172"/>
      <c r="V696" s="169"/>
      <c r="W696" s="173"/>
      <c r="X696" s="172"/>
      <c r="Y696" s="169"/>
    </row>
    <row r="697" spans="2:25" s="168" customFormat="1" ht="15.75" customHeight="1">
      <c r="B697" s="169"/>
      <c r="C697" s="169"/>
      <c r="D697" s="169"/>
      <c r="E697" s="169"/>
      <c r="F697" s="169"/>
      <c r="G697" s="170"/>
      <c r="H697" s="169"/>
      <c r="I697" s="171"/>
      <c r="J697" s="171"/>
      <c r="K697" s="171"/>
      <c r="L697" s="678"/>
      <c r="M697" s="170"/>
      <c r="N697" s="172"/>
      <c r="O697" s="169"/>
      <c r="P697" s="171"/>
      <c r="Q697" s="169"/>
      <c r="R697" s="173"/>
      <c r="S697" s="172"/>
      <c r="T697" s="169"/>
      <c r="U697" s="172"/>
      <c r="V697" s="169"/>
      <c r="W697" s="173"/>
      <c r="X697" s="172"/>
      <c r="Y697" s="169"/>
    </row>
    <row r="698" spans="2:25" s="168" customFormat="1" ht="15.75" customHeight="1">
      <c r="B698" s="169"/>
      <c r="C698" s="169"/>
      <c r="D698" s="169"/>
      <c r="E698" s="169"/>
      <c r="F698" s="169"/>
      <c r="G698" s="170"/>
      <c r="H698" s="169"/>
      <c r="I698" s="171"/>
      <c r="J698" s="171"/>
      <c r="K698" s="171"/>
      <c r="L698" s="678"/>
      <c r="M698" s="170"/>
      <c r="N698" s="172"/>
      <c r="O698" s="169"/>
      <c r="P698" s="171"/>
      <c r="Q698" s="169"/>
      <c r="R698" s="173"/>
      <c r="S698" s="172"/>
      <c r="T698" s="169"/>
      <c r="U698" s="172"/>
      <c r="V698" s="169"/>
      <c r="W698" s="173"/>
      <c r="X698" s="172"/>
      <c r="Y698" s="169"/>
    </row>
    <row r="699" spans="2:25" s="168" customFormat="1" ht="15.75" customHeight="1">
      <c r="B699" s="169"/>
      <c r="C699" s="169"/>
      <c r="D699" s="169"/>
      <c r="E699" s="169"/>
      <c r="F699" s="169"/>
      <c r="G699" s="170"/>
      <c r="H699" s="169"/>
      <c r="I699" s="171"/>
      <c r="J699" s="171"/>
      <c r="K699" s="171"/>
      <c r="L699" s="678"/>
      <c r="M699" s="170"/>
      <c r="N699" s="172"/>
      <c r="O699" s="169"/>
      <c r="P699" s="171"/>
      <c r="Q699" s="169"/>
      <c r="R699" s="173"/>
      <c r="S699" s="172"/>
      <c r="T699" s="169"/>
      <c r="U699" s="172"/>
      <c r="V699" s="169"/>
      <c r="W699" s="173"/>
      <c r="X699" s="172"/>
      <c r="Y699" s="169"/>
    </row>
    <row r="700" spans="2:25" s="168" customFormat="1" ht="15.75" customHeight="1">
      <c r="B700" s="169"/>
      <c r="C700" s="169"/>
      <c r="D700" s="169"/>
      <c r="E700" s="169"/>
      <c r="F700" s="169"/>
      <c r="G700" s="170"/>
      <c r="H700" s="169"/>
      <c r="I700" s="171"/>
      <c r="J700" s="171"/>
      <c r="K700" s="171"/>
      <c r="L700" s="678"/>
      <c r="M700" s="170"/>
      <c r="N700" s="172"/>
      <c r="O700" s="169"/>
      <c r="P700" s="171"/>
      <c r="Q700" s="169"/>
      <c r="R700" s="173"/>
      <c r="S700" s="172"/>
      <c r="T700" s="169"/>
      <c r="U700" s="172"/>
      <c r="V700" s="169"/>
      <c r="W700" s="173"/>
      <c r="X700" s="172"/>
      <c r="Y700" s="169"/>
    </row>
    <row r="701" spans="2:25" s="168" customFormat="1" ht="15.75" customHeight="1">
      <c r="B701" s="169"/>
      <c r="C701" s="169"/>
      <c r="D701" s="169"/>
      <c r="E701" s="169"/>
      <c r="F701" s="169"/>
      <c r="G701" s="170"/>
      <c r="H701" s="169"/>
      <c r="I701" s="171"/>
      <c r="J701" s="171"/>
      <c r="K701" s="171"/>
      <c r="L701" s="678"/>
      <c r="M701" s="170"/>
      <c r="N701" s="172"/>
      <c r="O701" s="169"/>
      <c r="P701" s="171"/>
      <c r="Q701" s="169"/>
      <c r="R701" s="173"/>
      <c r="S701" s="172"/>
      <c r="T701" s="169"/>
      <c r="U701" s="172"/>
      <c r="V701" s="169"/>
      <c r="W701" s="173"/>
      <c r="X701" s="172"/>
      <c r="Y701" s="169"/>
    </row>
    <row r="702" spans="2:25" s="168" customFormat="1" ht="15.75" customHeight="1">
      <c r="B702" s="169"/>
      <c r="C702" s="169"/>
      <c r="D702" s="169"/>
      <c r="E702" s="169"/>
      <c r="F702" s="169"/>
      <c r="G702" s="170"/>
      <c r="H702" s="169"/>
      <c r="I702" s="171"/>
      <c r="J702" s="171"/>
      <c r="K702" s="171"/>
      <c r="L702" s="678"/>
      <c r="M702" s="170"/>
      <c r="N702" s="172"/>
      <c r="O702" s="169"/>
      <c r="P702" s="171"/>
      <c r="Q702" s="169"/>
      <c r="R702" s="173"/>
      <c r="S702" s="172"/>
      <c r="T702" s="169"/>
      <c r="U702" s="172"/>
      <c r="V702" s="169"/>
      <c r="W702" s="173"/>
      <c r="X702" s="172"/>
      <c r="Y702" s="169"/>
    </row>
    <row r="703" spans="2:25" s="168" customFormat="1" ht="15.75" customHeight="1">
      <c r="B703" s="169"/>
      <c r="C703" s="169"/>
      <c r="D703" s="169"/>
      <c r="E703" s="169"/>
      <c r="F703" s="169"/>
      <c r="G703" s="170"/>
      <c r="H703" s="169"/>
      <c r="I703" s="171"/>
      <c r="J703" s="171"/>
      <c r="K703" s="171"/>
      <c r="L703" s="678"/>
      <c r="M703" s="170"/>
      <c r="N703" s="172"/>
      <c r="O703" s="169"/>
      <c r="P703" s="171"/>
      <c r="Q703" s="169"/>
      <c r="R703" s="173"/>
      <c r="S703" s="172"/>
      <c r="T703" s="169"/>
      <c r="U703" s="172"/>
      <c r="V703" s="169"/>
      <c r="W703" s="173"/>
      <c r="X703" s="172"/>
      <c r="Y703" s="169"/>
    </row>
    <row r="704" spans="2:25" s="168" customFormat="1" ht="15.75" customHeight="1">
      <c r="B704" s="169"/>
      <c r="C704" s="169"/>
      <c r="D704" s="169"/>
      <c r="E704" s="169"/>
      <c r="F704" s="169"/>
      <c r="G704" s="170"/>
      <c r="H704" s="169"/>
      <c r="I704" s="171"/>
      <c r="J704" s="171"/>
      <c r="K704" s="171"/>
      <c r="L704" s="678"/>
      <c r="M704" s="170"/>
      <c r="N704" s="172"/>
      <c r="O704" s="169"/>
      <c r="P704" s="171"/>
      <c r="Q704" s="169"/>
      <c r="R704" s="173"/>
      <c r="S704" s="172"/>
      <c r="T704" s="169"/>
      <c r="U704" s="172"/>
      <c r="V704" s="169"/>
      <c r="W704" s="173"/>
      <c r="X704" s="172"/>
      <c r="Y704" s="169"/>
    </row>
    <row r="705" spans="2:25" s="168" customFormat="1" ht="15.75" customHeight="1">
      <c r="B705" s="169"/>
      <c r="C705" s="169"/>
      <c r="D705" s="169"/>
      <c r="E705" s="169"/>
      <c r="F705" s="169"/>
      <c r="G705" s="170"/>
      <c r="H705" s="169"/>
      <c r="I705" s="171"/>
      <c r="J705" s="171"/>
      <c r="K705" s="171"/>
      <c r="L705" s="678"/>
      <c r="M705" s="170"/>
      <c r="N705" s="172"/>
      <c r="O705" s="169"/>
      <c r="P705" s="171"/>
      <c r="Q705" s="169"/>
      <c r="R705" s="173"/>
      <c r="S705" s="172"/>
      <c r="T705" s="169"/>
      <c r="U705" s="172"/>
      <c r="V705" s="169"/>
      <c r="W705" s="173"/>
      <c r="X705" s="172"/>
      <c r="Y705" s="169"/>
    </row>
    <row r="706" spans="2:25" s="168" customFormat="1" ht="15.75" customHeight="1">
      <c r="B706" s="169"/>
      <c r="C706" s="169"/>
      <c r="D706" s="169"/>
      <c r="E706" s="169"/>
      <c r="F706" s="169"/>
      <c r="G706" s="170"/>
      <c r="H706" s="169"/>
      <c r="I706" s="171"/>
      <c r="J706" s="171"/>
      <c r="K706" s="171"/>
      <c r="L706" s="678"/>
      <c r="M706" s="170"/>
      <c r="N706" s="172"/>
      <c r="O706" s="169"/>
      <c r="P706" s="171"/>
      <c r="Q706" s="169"/>
      <c r="R706" s="173"/>
      <c r="S706" s="172"/>
      <c r="T706" s="169"/>
      <c r="U706" s="172"/>
      <c r="V706" s="169"/>
      <c r="W706" s="173"/>
      <c r="X706" s="172"/>
      <c r="Y706" s="169"/>
    </row>
    <row r="707" spans="2:25" s="168" customFormat="1" ht="15.75" customHeight="1">
      <c r="B707" s="169"/>
      <c r="C707" s="169"/>
      <c r="D707" s="169"/>
      <c r="E707" s="169"/>
      <c r="F707" s="169"/>
      <c r="G707" s="170"/>
      <c r="H707" s="169"/>
      <c r="I707" s="171"/>
      <c r="J707" s="171"/>
      <c r="K707" s="171"/>
      <c r="L707" s="678"/>
      <c r="M707" s="170"/>
      <c r="N707" s="172"/>
      <c r="O707" s="169"/>
      <c r="P707" s="171"/>
      <c r="Q707" s="169"/>
      <c r="R707" s="173"/>
      <c r="S707" s="172"/>
      <c r="T707" s="169"/>
      <c r="U707" s="172"/>
      <c r="V707" s="169"/>
      <c r="W707" s="173"/>
      <c r="X707" s="172"/>
      <c r="Y707" s="169"/>
    </row>
    <row r="708" spans="2:25" s="168" customFormat="1" ht="15.75" customHeight="1">
      <c r="B708" s="169"/>
      <c r="C708" s="169"/>
      <c r="D708" s="169"/>
      <c r="E708" s="169"/>
      <c r="F708" s="169"/>
      <c r="G708" s="170"/>
      <c r="H708" s="169"/>
      <c r="I708" s="171"/>
      <c r="J708" s="171"/>
      <c r="K708" s="171"/>
      <c r="L708" s="678"/>
      <c r="M708" s="170"/>
      <c r="N708" s="172"/>
      <c r="O708" s="169"/>
      <c r="P708" s="171"/>
      <c r="Q708" s="169"/>
      <c r="R708" s="173"/>
      <c r="S708" s="172"/>
      <c r="T708" s="169"/>
      <c r="U708" s="172"/>
      <c r="V708" s="169"/>
      <c r="W708" s="173"/>
      <c r="X708" s="172"/>
      <c r="Y708" s="169"/>
    </row>
    <row r="709" spans="2:25" s="168" customFormat="1" ht="15.75" customHeight="1">
      <c r="B709" s="169"/>
      <c r="C709" s="169"/>
      <c r="D709" s="169"/>
      <c r="E709" s="169"/>
      <c r="F709" s="169"/>
      <c r="G709" s="170"/>
      <c r="H709" s="169"/>
      <c r="I709" s="171"/>
      <c r="J709" s="171"/>
      <c r="K709" s="171"/>
      <c r="L709" s="678"/>
      <c r="M709" s="170"/>
      <c r="N709" s="172"/>
      <c r="O709" s="169"/>
      <c r="P709" s="171"/>
      <c r="Q709" s="169"/>
      <c r="R709" s="173"/>
      <c r="S709" s="172"/>
      <c r="T709" s="169"/>
      <c r="U709" s="172"/>
      <c r="V709" s="169"/>
      <c r="W709" s="173"/>
      <c r="X709" s="172"/>
      <c r="Y709" s="169"/>
    </row>
    <row r="710" spans="2:25" s="168" customFormat="1" ht="15.75" customHeight="1">
      <c r="B710" s="169"/>
      <c r="C710" s="169"/>
      <c r="D710" s="169"/>
      <c r="E710" s="169"/>
      <c r="F710" s="169"/>
      <c r="G710" s="170"/>
      <c r="H710" s="169"/>
      <c r="I710" s="171"/>
      <c r="J710" s="171"/>
      <c r="K710" s="171"/>
      <c r="L710" s="678"/>
      <c r="M710" s="170"/>
      <c r="N710" s="172"/>
      <c r="O710" s="169"/>
      <c r="P710" s="171"/>
      <c r="Q710" s="169"/>
      <c r="R710" s="173"/>
      <c r="S710" s="172"/>
      <c r="T710" s="169"/>
      <c r="U710" s="172"/>
      <c r="V710" s="169"/>
      <c r="W710" s="173"/>
      <c r="X710" s="172"/>
      <c r="Y710" s="169"/>
    </row>
    <row r="711" spans="2:25" s="168" customFormat="1" ht="15.75" customHeight="1">
      <c r="B711" s="169"/>
      <c r="C711" s="169"/>
      <c r="D711" s="169"/>
      <c r="E711" s="169"/>
      <c r="F711" s="169"/>
      <c r="G711" s="170"/>
      <c r="H711" s="169"/>
      <c r="I711" s="171"/>
      <c r="J711" s="171"/>
      <c r="K711" s="171"/>
      <c r="L711" s="678"/>
      <c r="M711" s="170"/>
      <c r="N711" s="172"/>
      <c r="O711" s="169"/>
      <c r="P711" s="171"/>
      <c r="Q711" s="169"/>
      <c r="R711" s="173"/>
      <c r="S711" s="172"/>
      <c r="T711" s="169"/>
      <c r="U711" s="172"/>
      <c r="V711" s="169"/>
      <c r="W711" s="173"/>
      <c r="X711" s="172"/>
      <c r="Y711" s="169"/>
    </row>
    <row r="712" spans="2:25" s="168" customFormat="1" ht="15.75" customHeight="1">
      <c r="B712" s="169"/>
      <c r="C712" s="169"/>
      <c r="D712" s="169"/>
      <c r="E712" s="169"/>
      <c r="F712" s="169"/>
      <c r="G712" s="170"/>
      <c r="H712" s="169"/>
      <c r="I712" s="171"/>
      <c r="J712" s="171"/>
      <c r="K712" s="171"/>
      <c r="L712" s="678"/>
      <c r="M712" s="170"/>
      <c r="N712" s="172"/>
      <c r="O712" s="169"/>
      <c r="P712" s="171"/>
      <c r="Q712" s="169"/>
      <c r="R712" s="173"/>
      <c r="S712" s="172"/>
      <c r="T712" s="169"/>
      <c r="U712" s="172"/>
      <c r="V712" s="169"/>
      <c r="W712" s="173"/>
      <c r="X712" s="172"/>
      <c r="Y712" s="169"/>
    </row>
    <row r="713" spans="2:25" s="168" customFormat="1" ht="15.75" customHeight="1">
      <c r="B713" s="169"/>
      <c r="C713" s="169"/>
      <c r="D713" s="169"/>
      <c r="E713" s="169"/>
      <c r="F713" s="169"/>
      <c r="G713" s="170"/>
      <c r="H713" s="169"/>
      <c r="I713" s="171"/>
      <c r="J713" s="171"/>
      <c r="K713" s="171"/>
      <c r="L713" s="678"/>
      <c r="M713" s="170"/>
      <c r="N713" s="172"/>
      <c r="O713" s="169"/>
      <c r="P713" s="171"/>
      <c r="Q713" s="169"/>
      <c r="R713" s="173"/>
      <c r="S713" s="172"/>
      <c r="T713" s="169"/>
      <c r="U713" s="172"/>
      <c r="V713" s="169"/>
      <c r="W713" s="173"/>
      <c r="X713" s="172"/>
      <c r="Y713" s="169"/>
    </row>
    <row r="714" spans="2:25" s="168" customFormat="1" ht="15.75" customHeight="1">
      <c r="B714" s="169"/>
      <c r="C714" s="169"/>
      <c r="D714" s="169"/>
      <c r="E714" s="169"/>
      <c r="F714" s="169"/>
      <c r="G714" s="170"/>
      <c r="H714" s="169"/>
      <c r="I714" s="171"/>
      <c r="J714" s="171"/>
      <c r="K714" s="171"/>
      <c r="L714" s="678"/>
      <c r="M714" s="170"/>
      <c r="N714" s="172"/>
      <c r="O714" s="169"/>
      <c r="P714" s="171"/>
      <c r="Q714" s="169"/>
      <c r="R714" s="173"/>
      <c r="S714" s="172"/>
      <c r="T714" s="169"/>
      <c r="U714" s="172"/>
      <c r="V714" s="169"/>
      <c r="W714" s="173"/>
      <c r="X714" s="172"/>
      <c r="Y714" s="169"/>
    </row>
    <row r="715" spans="2:25" s="168" customFormat="1" ht="15.75" customHeight="1">
      <c r="B715" s="169"/>
      <c r="C715" s="169"/>
      <c r="D715" s="169"/>
      <c r="E715" s="169"/>
      <c r="F715" s="169"/>
      <c r="G715" s="170"/>
      <c r="H715" s="169"/>
      <c r="I715" s="171"/>
      <c r="J715" s="171"/>
      <c r="K715" s="171"/>
      <c r="L715" s="678"/>
      <c r="M715" s="170"/>
      <c r="N715" s="172"/>
      <c r="O715" s="169"/>
      <c r="P715" s="171"/>
      <c r="Q715" s="169"/>
      <c r="R715" s="173"/>
      <c r="S715" s="172"/>
      <c r="T715" s="169"/>
      <c r="U715" s="172"/>
      <c r="V715" s="169"/>
      <c r="W715" s="173"/>
      <c r="X715" s="172"/>
      <c r="Y715" s="169"/>
    </row>
    <row r="716" spans="2:25" s="168" customFormat="1" ht="15.75" customHeight="1">
      <c r="B716" s="169"/>
      <c r="C716" s="169"/>
      <c r="D716" s="169"/>
      <c r="E716" s="169"/>
      <c r="F716" s="169"/>
      <c r="G716" s="170"/>
      <c r="H716" s="169"/>
      <c r="I716" s="171"/>
      <c r="J716" s="171"/>
      <c r="K716" s="171"/>
      <c r="L716" s="678"/>
      <c r="M716" s="170"/>
      <c r="N716" s="172"/>
      <c r="O716" s="169"/>
      <c r="P716" s="171"/>
      <c r="Q716" s="169"/>
      <c r="R716" s="173"/>
      <c r="S716" s="172"/>
      <c r="T716" s="169"/>
      <c r="U716" s="172"/>
      <c r="V716" s="169"/>
      <c r="W716" s="173"/>
      <c r="X716" s="172"/>
      <c r="Y716" s="169"/>
    </row>
    <row r="717" spans="2:25" s="168" customFormat="1" ht="15.75" customHeight="1">
      <c r="B717" s="169"/>
      <c r="C717" s="169"/>
      <c r="D717" s="169"/>
      <c r="E717" s="169"/>
      <c r="F717" s="169"/>
      <c r="G717" s="170"/>
      <c r="H717" s="169"/>
      <c r="I717" s="171"/>
      <c r="J717" s="171"/>
      <c r="K717" s="171"/>
      <c r="L717" s="678"/>
      <c r="M717" s="170"/>
      <c r="N717" s="172"/>
      <c r="O717" s="169"/>
      <c r="P717" s="171"/>
      <c r="Q717" s="169"/>
      <c r="R717" s="173"/>
      <c r="S717" s="172"/>
      <c r="T717" s="169"/>
      <c r="U717" s="172"/>
      <c r="V717" s="169"/>
      <c r="W717" s="173"/>
      <c r="X717" s="172"/>
      <c r="Y717" s="169"/>
    </row>
    <row r="718" spans="2:25" s="168" customFormat="1" ht="15.75" customHeight="1">
      <c r="B718" s="169"/>
      <c r="C718" s="169"/>
      <c r="D718" s="169"/>
      <c r="E718" s="169"/>
      <c r="F718" s="169"/>
      <c r="G718" s="170"/>
      <c r="H718" s="169"/>
      <c r="I718" s="171"/>
      <c r="J718" s="171"/>
      <c r="K718" s="171"/>
      <c r="L718" s="678"/>
      <c r="M718" s="170"/>
      <c r="N718" s="172"/>
      <c r="O718" s="169"/>
      <c r="P718" s="171"/>
      <c r="Q718" s="169"/>
      <c r="R718" s="173"/>
      <c r="S718" s="172"/>
      <c r="T718" s="169"/>
      <c r="U718" s="172"/>
      <c r="V718" s="169"/>
      <c r="W718" s="173"/>
      <c r="X718" s="172"/>
      <c r="Y718" s="169"/>
    </row>
    <row r="719" spans="2:25" s="168" customFormat="1" ht="15.75" customHeight="1">
      <c r="B719" s="169"/>
      <c r="C719" s="169"/>
      <c r="D719" s="169"/>
      <c r="E719" s="169"/>
      <c r="F719" s="169"/>
      <c r="G719" s="170"/>
      <c r="H719" s="169"/>
      <c r="I719" s="171"/>
      <c r="J719" s="171"/>
      <c r="K719" s="171"/>
      <c r="L719" s="678"/>
      <c r="M719" s="170"/>
      <c r="N719" s="172"/>
      <c r="O719" s="169"/>
      <c r="P719" s="171"/>
      <c r="Q719" s="169"/>
      <c r="R719" s="173"/>
      <c r="S719" s="172"/>
      <c r="T719" s="169"/>
      <c r="U719" s="172"/>
      <c r="V719" s="169"/>
      <c r="W719" s="173"/>
      <c r="X719" s="172"/>
      <c r="Y719" s="169"/>
    </row>
    <row r="720" spans="2:25" s="168" customFormat="1" ht="15.75" customHeight="1">
      <c r="B720" s="169"/>
      <c r="C720" s="169"/>
      <c r="D720" s="169"/>
      <c r="E720" s="169"/>
      <c r="F720" s="169"/>
      <c r="G720" s="170"/>
      <c r="H720" s="169"/>
      <c r="I720" s="171"/>
      <c r="J720" s="171"/>
      <c r="K720" s="171"/>
      <c r="L720" s="678"/>
      <c r="M720" s="170"/>
      <c r="N720" s="172"/>
      <c r="O720" s="169"/>
      <c r="P720" s="171"/>
      <c r="Q720" s="169"/>
      <c r="R720" s="173"/>
      <c r="S720" s="172"/>
      <c r="T720" s="169"/>
      <c r="U720" s="172"/>
      <c r="V720" s="169"/>
      <c r="W720" s="173"/>
      <c r="X720" s="172"/>
      <c r="Y720" s="169"/>
    </row>
    <row r="721" spans="2:25" s="168" customFormat="1" ht="15.75" customHeight="1">
      <c r="B721" s="169"/>
      <c r="C721" s="169"/>
      <c r="D721" s="169"/>
      <c r="E721" s="169"/>
      <c r="F721" s="169"/>
      <c r="G721" s="170"/>
      <c r="H721" s="169"/>
      <c r="I721" s="171"/>
      <c r="J721" s="171"/>
      <c r="K721" s="171"/>
      <c r="L721" s="678"/>
      <c r="M721" s="170"/>
      <c r="N721" s="172"/>
      <c r="O721" s="169"/>
      <c r="P721" s="171"/>
      <c r="Q721" s="169"/>
      <c r="R721" s="173"/>
      <c r="S721" s="172"/>
      <c r="T721" s="169"/>
      <c r="U721" s="172"/>
      <c r="V721" s="169"/>
      <c r="W721" s="173"/>
      <c r="X721" s="172"/>
      <c r="Y721" s="169"/>
    </row>
    <row r="722" spans="2:25" s="168" customFormat="1" ht="15.75" customHeight="1">
      <c r="B722" s="169"/>
      <c r="C722" s="169"/>
      <c r="D722" s="169"/>
      <c r="E722" s="169"/>
      <c r="F722" s="169"/>
      <c r="G722" s="170"/>
      <c r="H722" s="169"/>
      <c r="I722" s="171"/>
      <c r="J722" s="171"/>
      <c r="K722" s="171"/>
      <c r="L722" s="678"/>
      <c r="M722" s="170"/>
      <c r="N722" s="172"/>
      <c r="O722" s="169"/>
      <c r="P722" s="171"/>
      <c r="Q722" s="169"/>
      <c r="R722" s="173"/>
      <c r="S722" s="172"/>
      <c r="T722" s="169"/>
      <c r="U722" s="172"/>
      <c r="V722" s="169"/>
      <c r="W722" s="173"/>
      <c r="X722" s="172"/>
      <c r="Y722" s="169"/>
    </row>
    <row r="723" spans="2:25" s="168" customFormat="1" ht="15.75" customHeight="1">
      <c r="B723" s="169"/>
      <c r="C723" s="169"/>
      <c r="D723" s="169"/>
      <c r="E723" s="169"/>
      <c r="F723" s="169"/>
      <c r="G723" s="170"/>
      <c r="H723" s="169"/>
      <c r="I723" s="171"/>
      <c r="J723" s="171"/>
      <c r="K723" s="171"/>
      <c r="L723" s="678"/>
      <c r="M723" s="170"/>
      <c r="N723" s="172"/>
      <c r="O723" s="169"/>
      <c r="P723" s="171"/>
      <c r="Q723" s="169"/>
      <c r="R723" s="173"/>
      <c r="S723" s="172"/>
      <c r="T723" s="169"/>
      <c r="U723" s="172"/>
      <c r="V723" s="169"/>
      <c r="W723" s="173"/>
      <c r="X723" s="172"/>
      <c r="Y723" s="169"/>
    </row>
    <row r="724" spans="2:25" s="168" customFormat="1" ht="15.75" customHeight="1">
      <c r="B724" s="169"/>
      <c r="C724" s="169"/>
      <c r="D724" s="169"/>
      <c r="E724" s="169"/>
      <c r="F724" s="169"/>
      <c r="G724" s="170"/>
      <c r="H724" s="169"/>
      <c r="I724" s="171"/>
      <c r="J724" s="171"/>
      <c r="K724" s="171"/>
      <c r="L724" s="678"/>
      <c r="M724" s="170"/>
      <c r="N724" s="172"/>
      <c r="O724" s="169"/>
      <c r="P724" s="171"/>
      <c r="Q724" s="169"/>
      <c r="R724" s="173"/>
      <c r="S724" s="172"/>
      <c r="T724" s="169"/>
      <c r="U724" s="172"/>
      <c r="V724" s="169"/>
      <c r="W724" s="173"/>
      <c r="X724" s="172"/>
      <c r="Y724" s="169"/>
    </row>
    <row r="725" spans="2:25" s="168" customFormat="1" ht="15.75" customHeight="1">
      <c r="B725" s="169"/>
      <c r="C725" s="169"/>
      <c r="D725" s="169"/>
      <c r="E725" s="169"/>
      <c r="F725" s="169"/>
      <c r="G725" s="170"/>
      <c r="H725" s="169"/>
      <c r="I725" s="171"/>
      <c r="J725" s="171"/>
      <c r="K725" s="171"/>
      <c r="L725" s="678"/>
      <c r="M725" s="170"/>
      <c r="N725" s="172"/>
      <c r="O725" s="169"/>
      <c r="P725" s="171"/>
      <c r="Q725" s="169"/>
      <c r="R725" s="173"/>
      <c r="S725" s="172"/>
      <c r="T725" s="169"/>
      <c r="U725" s="172"/>
      <c r="V725" s="169"/>
      <c r="W725" s="173"/>
      <c r="X725" s="172"/>
      <c r="Y725" s="169"/>
    </row>
    <row r="726" spans="2:25" s="168" customFormat="1" ht="15.75" customHeight="1">
      <c r="B726" s="169"/>
      <c r="C726" s="169"/>
      <c r="D726" s="169"/>
      <c r="E726" s="169"/>
      <c r="F726" s="169"/>
      <c r="G726" s="170"/>
      <c r="H726" s="169"/>
      <c r="I726" s="171"/>
      <c r="J726" s="171"/>
      <c r="K726" s="171"/>
      <c r="L726" s="678"/>
      <c r="M726" s="170"/>
      <c r="N726" s="172"/>
      <c r="O726" s="169"/>
      <c r="P726" s="171"/>
      <c r="Q726" s="169"/>
      <c r="R726" s="173"/>
      <c r="S726" s="172"/>
      <c r="T726" s="169"/>
      <c r="U726" s="172"/>
      <c r="V726" s="169"/>
      <c r="W726" s="173"/>
      <c r="X726" s="172"/>
      <c r="Y726" s="169"/>
    </row>
    <row r="727" spans="2:25" s="168" customFormat="1" ht="15.75" customHeight="1">
      <c r="B727" s="169"/>
      <c r="C727" s="169"/>
      <c r="D727" s="169"/>
      <c r="E727" s="169"/>
      <c r="F727" s="169"/>
      <c r="G727" s="170"/>
      <c r="H727" s="169"/>
      <c r="I727" s="171"/>
      <c r="J727" s="171"/>
      <c r="K727" s="171"/>
      <c r="L727" s="678"/>
      <c r="M727" s="170"/>
      <c r="N727" s="172"/>
      <c r="O727" s="169"/>
      <c r="P727" s="171"/>
      <c r="Q727" s="169"/>
      <c r="R727" s="173"/>
      <c r="S727" s="172"/>
      <c r="T727" s="169"/>
      <c r="U727" s="172"/>
      <c r="V727" s="169"/>
      <c r="W727" s="173"/>
      <c r="X727" s="172"/>
      <c r="Y727" s="169"/>
    </row>
    <row r="728" spans="2:25" s="168" customFormat="1" ht="15.75" customHeight="1">
      <c r="B728" s="169"/>
      <c r="C728" s="169"/>
      <c r="D728" s="169"/>
      <c r="E728" s="169"/>
      <c r="F728" s="169"/>
      <c r="G728" s="170"/>
      <c r="H728" s="169"/>
      <c r="I728" s="171"/>
      <c r="J728" s="171"/>
      <c r="K728" s="171"/>
      <c r="L728" s="678"/>
      <c r="M728" s="170"/>
      <c r="N728" s="172"/>
      <c r="O728" s="169"/>
      <c r="P728" s="171"/>
      <c r="Q728" s="169"/>
      <c r="R728" s="173"/>
      <c r="S728" s="172"/>
      <c r="T728" s="169"/>
      <c r="U728" s="172"/>
      <c r="V728" s="169"/>
      <c r="W728" s="173"/>
      <c r="X728" s="172"/>
      <c r="Y728" s="169"/>
    </row>
    <row r="729" spans="2:25" s="168" customFormat="1" ht="15.75" customHeight="1">
      <c r="B729" s="169"/>
      <c r="C729" s="169"/>
      <c r="D729" s="169"/>
      <c r="E729" s="169"/>
      <c r="F729" s="169"/>
      <c r="G729" s="170"/>
      <c r="H729" s="169"/>
      <c r="I729" s="171"/>
      <c r="J729" s="171"/>
      <c r="K729" s="171"/>
      <c r="L729" s="678"/>
      <c r="M729" s="170"/>
      <c r="N729" s="172"/>
      <c r="O729" s="169"/>
      <c r="P729" s="171"/>
      <c r="Q729" s="169"/>
      <c r="R729" s="173"/>
      <c r="S729" s="172"/>
      <c r="T729" s="169"/>
      <c r="U729" s="172"/>
      <c r="V729" s="169"/>
      <c r="W729" s="173"/>
      <c r="X729" s="172"/>
      <c r="Y729" s="169"/>
    </row>
    <row r="730" spans="2:25" s="168" customFormat="1" ht="15.75" customHeight="1">
      <c r="B730" s="169"/>
      <c r="C730" s="169"/>
      <c r="D730" s="169"/>
      <c r="E730" s="169"/>
      <c r="F730" s="169"/>
      <c r="G730" s="170"/>
      <c r="H730" s="169"/>
      <c r="I730" s="171"/>
      <c r="J730" s="171"/>
      <c r="K730" s="171"/>
      <c r="L730" s="678"/>
      <c r="M730" s="170"/>
      <c r="N730" s="172"/>
      <c r="O730" s="169"/>
      <c r="P730" s="171"/>
      <c r="Q730" s="169"/>
      <c r="R730" s="173"/>
      <c r="S730" s="172"/>
      <c r="T730" s="169"/>
      <c r="U730" s="172"/>
      <c r="V730" s="169"/>
      <c r="W730" s="173"/>
      <c r="X730" s="172"/>
      <c r="Y730" s="169"/>
    </row>
    <row r="731" spans="2:25" s="168" customFormat="1" ht="15.75" customHeight="1">
      <c r="B731" s="169"/>
      <c r="C731" s="169"/>
      <c r="D731" s="169"/>
      <c r="E731" s="169"/>
      <c r="F731" s="169"/>
      <c r="G731" s="170"/>
      <c r="H731" s="169"/>
      <c r="I731" s="171"/>
      <c r="J731" s="171"/>
      <c r="K731" s="171"/>
      <c r="L731" s="678"/>
      <c r="M731" s="170"/>
      <c r="N731" s="172"/>
      <c r="O731" s="169"/>
      <c r="P731" s="171"/>
      <c r="Q731" s="169"/>
      <c r="R731" s="173"/>
      <c r="S731" s="172"/>
      <c r="T731" s="169"/>
      <c r="U731" s="172"/>
      <c r="V731" s="169"/>
      <c r="W731" s="173"/>
      <c r="X731" s="172"/>
      <c r="Y731" s="169"/>
    </row>
    <row r="732" spans="2:25" s="168" customFormat="1" ht="15.75" customHeight="1">
      <c r="B732" s="169"/>
      <c r="C732" s="169"/>
      <c r="D732" s="169"/>
      <c r="E732" s="169"/>
      <c r="F732" s="169"/>
      <c r="G732" s="170"/>
      <c r="H732" s="169"/>
      <c r="I732" s="171"/>
      <c r="J732" s="171"/>
      <c r="K732" s="171"/>
      <c r="L732" s="678"/>
      <c r="M732" s="170"/>
      <c r="N732" s="172"/>
      <c r="O732" s="169"/>
      <c r="P732" s="171"/>
      <c r="Q732" s="169"/>
      <c r="R732" s="173"/>
      <c r="S732" s="172"/>
      <c r="T732" s="169"/>
      <c r="U732" s="172"/>
      <c r="V732" s="169"/>
      <c r="W732" s="173"/>
      <c r="X732" s="172"/>
      <c r="Y732" s="169"/>
    </row>
    <row r="733" spans="2:25" s="168" customFormat="1" ht="15.75" customHeight="1">
      <c r="B733" s="169"/>
      <c r="C733" s="169"/>
      <c r="D733" s="169"/>
      <c r="E733" s="169"/>
      <c r="F733" s="169"/>
      <c r="G733" s="170"/>
      <c r="H733" s="169"/>
      <c r="I733" s="171"/>
      <c r="J733" s="171"/>
      <c r="K733" s="171"/>
      <c r="L733" s="678"/>
      <c r="M733" s="170"/>
      <c r="N733" s="172"/>
      <c r="O733" s="169"/>
      <c r="P733" s="171"/>
      <c r="Q733" s="169"/>
      <c r="R733" s="173"/>
      <c r="S733" s="172"/>
      <c r="T733" s="169"/>
      <c r="U733" s="172"/>
      <c r="V733" s="169"/>
      <c r="W733" s="173"/>
      <c r="X733" s="172"/>
      <c r="Y733" s="169"/>
    </row>
    <row r="734" spans="2:25" s="168" customFormat="1" ht="15.75" customHeight="1">
      <c r="B734" s="169"/>
      <c r="C734" s="169"/>
      <c r="D734" s="169"/>
      <c r="E734" s="169"/>
      <c r="F734" s="169"/>
      <c r="G734" s="170"/>
      <c r="H734" s="169"/>
      <c r="I734" s="171"/>
      <c r="J734" s="171"/>
      <c r="K734" s="171"/>
      <c r="L734" s="678"/>
      <c r="M734" s="170"/>
      <c r="N734" s="172"/>
      <c r="O734" s="169"/>
      <c r="P734" s="171"/>
      <c r="Q734" s="169"/>
      <c r="R734" s="173"/>
      <c r="S734" s="172"/>
      <c r="T734" s="169"/>
      <c r="U734" s="172"/>
      <c r="V734" s="169"/>
      <c r="W734" s="173"/>
      <c r="X734" s="172"/>
      <c r="Y734" s="169"/>
    </row>
    <row r="735" spans="2:25" s="168" customFormat="1" ht="15.75" customHeight="1">
      <c r="B735" s="169"/>
      <c r="C735" s="169"/>
      <c r="D735" s="169"/>
      <c r="E735" s="169"/>
      <c r="F735" s="169"/>
      <c r="G735" s="170"/>
      <c r="H735" s="169"/>
      <c r="I735" s="171"/>
      <c r="J735" s="171"/>
      <c r="K735" s="171"/>
      <c r="L735" s="678"/>
      <c r="M735" s="170"/>
      <c r="N735" s="172"/>
      <c r="O735" s="169"/>
      <c r="P735" s="171"/>
      <c r="Q735" s="169"/>
      <c r="R735" s="173"/>
      <c r="S735" s="172"/>
      <c r="T735" s="169"/>
      <c r="U735" s="172"/>
      <c r="V735" s="169"/>
      <c r="W735" s="173"/>
      <c r="X735" s="172"/>
      <c r="Y735" s="169"/>
    </row>
    <row r="736" spans="2:25" s="168" customFormat="1" ht="15.75" customHeight="1">
      <c r="B736" s="169"/>
      <c r="C736" s="169"/>
      <c r="D736" s="169"/>
      <c r="E736" s="169"/>
      <c r="F736" s="169"/>
      <c r="G736" s="170"/>
      <c r="H736" s="169"/>
      <c r="I736" s="171"/>
      <c r="J736" s="171"/>
      <c r="K736" s="171"/>
      <c r="L736" s="678"/>
      <c r="M736" s="170"/>
      <c r="N736" s="172"/>
      <c r="O736" s="169"/>
      <c r="P736" s="171"/>
      <c r="Q736" s="169"/>
      <c r="R736" s="173"/>
      <c r="S736" s="172"/>
      <c r="T736" s="169"/>
      <c r="U736" s="172"/>
      <c r="V736" s="169"/>
      <c r="W736" s="173"/>
      <c r="X736" s="172"/>
      <c r="Y736" s="169"/>
    </row>
    <row r="737" spans="2:25" s="168" customFormat="1" ht="15.75" customHeight="1">
      <c r="B737" s="169"/>
      <c r="C737" s="169"/>
      <c r="D737" s="169"/>
      <c r="E737" s="169"/>
      <c r="F737" s="169"/>
      <c r="G737" s="170"/>
      <c r="H737" s="169"/>
      <c r="I737" s="171"/>
      <c r="J737" s="171"/>
      <c r="K737" s="171"/>
      <c r="L737" s="678"/>
      <c r="M737" s="170"/>
      <c r="N737" s="172"/>
      <c r="O737" s="169"/>
      <c r="P737" s="171"/>
      <c r="Q737" s="169"/>
      <c r="R737" s="173"/>
      <c r="S737" s="172"/>
      <c r="T737" s="169"/>
      <c r="U737" s="172"/>
      <c r="V737" s="169"/>
      <c r="W737" s="173"/>
      <c r="X737" s="172"/>
      <c r="Y737" s="169"/>
    </row>
    <row r="738" spans="2:25" s="168" customFormat="1" ht="15.75" customHeight="1">
      <c r="B738" s="169"/>
      <c r="C738" s="169"/>
      <c r="D738" s="169"/>
      <c r="E738" s="169"/>
      <c r="F738" s="169"/>
      <c r="G738" s="170"/>
      <c r="H738" s="169"/>
      <c r="I738" s="171"/>
      <c r="J738" s="171"/>
      <c r="K738" s="171"/>
      <c r="L738" s="678"/>
      <c r="M738" s="170"/>
      <c r="N738" s="172"/>
      <c r="O738" s="169"/>
      <c r="P738" s="171"/>
      <c r="Q738" s="169"/>
      <c r="R738" s="173"/>
      <c r="S738" s="172"/>
      <c r="T738" s="169"/>
      <c r="U738" s="172"/>
      <c r="V738" s="169"/>
      <c r="W738" s="173"/>
      <c r="X738" s="172"/>
      <c r="Y738" s="169"/>
    </row>
    <row r="739" spans="2:25" s="168" customFormat="1" ht="15.75" customHeight="1">
      <c r="B739" s="169"/>
      <c r="C739" s="169"/>
      <c r="D739" s="169"/>
      <c r="E739" s="169"/>
      <c r="F739" s="169"/>
      <c r="G739" s="170"/>
      <c r="H739" s="169"/>
      <c r="I739" s="171"/>
      <c r="J739" s="171"/>
      <c r="K739" s="171"/>
      <c r="L739" s="678"/>
      <c r="M739" s="170"/>
      <c r="N739" s="172"/>
      <c r="O739" s="169"/>
      <c r="P739" s="171"/>
      <c r="Q739" s="169"/>
      <c r="R739" s="173"/>
      <c r="S739" s="172"/>
      <c r="T739" s="169"/>
      <c r="U739" s="172"/>
      <c r="V739" s="169"/>
      <c r="W739" s="173"/>
      <c r="X739" s="172"/>
      <c r="Y739" s="169"/>
    </row>
    <row r="740" spans="2:25" s="168" customFormat="1" ht="15.75" customHeight="1">
      <c r="B740" s="169"/>
      <c r="C740" s="169"/>
      <c r="D740" s="169"/>
      <c r="E740" s="169"/>
      <c r="F740" s="169"/>
      <c r="G740" s="170"/>
      <c r="H740" s="169"/>
      <c r="I740" s="171"/>
      <c r="J740" s="171"/>
      <c r="K740" s="171"/>
      <c r="L740" s="678"/>
      <c r="M740" s="170"/>
      <c r="N740" s="172"/>
      <c r="O740" s="169"/>
      <c r="P740" s="171"/>
      <c r="Q740" s="169"/>
      <c r="R740" s="173"/>
      <c r="S740" s="172"/>
      <c r="T740" s="169"/>
      <c r="U740" s="172"/>
      <c r="V740" s="169"/>
      <c r="W740" s="173"/>
      <c r="X740" s="172"/>
      <c r="Y740" s="169"/>
    </row>
    <row r="741" spans="2:25" s="168" customFormat="1" ht="15.75" customHeight="1">
      <c r="B741" s="169"/>
      <c r="C741" s="169"/>
      <c r="D741" s="169"/>
      <c r="E741" s="169"/>
      <c r="F741" s="169"/>
      <c r="G741" s="170"/>
      <c r="H741" s="169"/>
      <c r="I741" s="171"/>
      <c r="J741" s="171"/>
      <c r="K741" s="171"/>
      <c r="L741" s="678"/>
      <c r="M741" s="170"/>
      <c r="N741" s="172"/>
      <c r="O741" s="169"/>
      <c r="P741" s="171"/>
      <c r="Q741" s="169"/>
      <c r="R741" s="173"/>
      <c r="S741" s="172"/>
      <c r="T741" s="169"/>
      <c r="U741" s="172"/>
      <c r="V741" s="169"/>
      <c r="W741" s="173"/>
      <c r="X741" s="172"/>
      <c r="Y741" s="169"/>
    </row>
    <row r="742" spans="2:25" s="168" customFormat="1" ht="15.75" customHeight="1">
      <c r="B742" s="169"/>
      <c r="C742" s="169"/>
      <c r="D742" s="169"/>
      <c r="E742" s="169"/>
      <c r="F742" s="169"/>
      <c r="G742" s="170"/>
      <c r="H742" s="169"/>
      <c r="I742" s="171"/>
      <c r="J742" s="171"/>
      <c r="K742" s="171"/>
      <c r="L742" s="678"/>
      <c r="M742" s="170"/>
      <c r="N742" s="172"/>
      <c r="O742" s="169"/>
      <c r="P742" s="171"/>
      <c r="Q742" s="169"/>
      <c r="R742" s="173"/>
      <c r="S742" s="172"/>
      <c r="T742" s="169"/>
      <c r="U742" s="172"/>
      <c r="V742" s="169"/>
      <c r="W742" s="173"/>
      <c r="X742" s="172"/>
      <c r="Y742" s="169"/>
    </row>
    <row r="743" spans="2:25" s="168" customFormat="1" ht="15.75" customHeight="1">
      <c r="B743" s="169"/>
      <c r="C743" s="169"/>
      <c r="D743" s="169"/>
      <c r="E743" s="169"/>
      <c r="F743" s="169"/>
      <c r="G743" s="170"/>
      <c r="H743" s="169"/>
      <c r="I743" s="171"/>
      <c r="J743" s="171"/>
      <c r="K743" s="171"/>
      <c r="L743" s="678"/>
      <c r="M743" s="170"/>
      <c r="N743" s="172"/>
      <c r="O743" s="169"/>
      <c r="P743" s="171"/>
      <c r="Q743" s="169"/>
      <c r="R743" s="173"/>
      <c r="S743" s="172"/>
      <c r="T743" s="169"/>
      <c r="U743" s="172"/>
      <c r="V743" s="169"/>
      <c r="W743" s="173"/>
      <c r="X743" s="172"/>
      <c r="Y743" s="169"/>
    </row>
    <row r="744" spans="2:25" s="168" customFormat="1" ht="15.75" customHeight="1">
      <c r="B744" s="169"/>
      <c r="C744" s="169"/>
      <c r="D744" s="169"/>
      <c r="E744" s="169"/>
      <c r="F744" s="169"/>
      <c r="G744" s="170"/>
      <c r="H744" s="169"/>
      <c r="I744" s="171"/>
      <c r="J744" s="171"/>
      <c r="K744" s="171"/>
      <c r="L744" s="678"/>
      <c r="M744" s="170"/>
      <c r="N744" s="172"/>
      <c r="O744" s="169"/>
      <c r="P744" s="171"/>
      <c r="Q744" s="169"/>
      <c r="R744" s="173"/>
      <c r="S744" s="172"/>
      <c r="T744" s="169"/>
      <c r="U744" s="172"/>
      <c r="V744" s="169"/>
      <c r="W744" s="173"/>
      <c r="X744" s="172"/>
      <c r="Y744" s="169"/>
    </row>
    <row r="745" spans="2:25" s="168" customFormat="1" ht="15.75" customHeight="1">
      <c r="B745" s="169"/>
      <c r="C745" s="169"/>
      <c r="D745" s="169"/>
      <c r="E745" s="169"/>
      <c r="F745" s="169"/>
      <c r="G745" s="170"/>
      <c r="H745" s="169"/>
      <c r="I745" s="171"/>
      <c r="J745" s="171"/>
      <c r="K745" s="171"/>
      <c r="L745" s="678"/>
      <c r="M745" s="170"/>
      <c r="N745" s="172"/>
      <c r="O745" s="169"/>
      <c r="P745" s="171"/>
      <c r="Q745" s="169"/>
      <c r="R745" s="173"/>
      <c r="S745" s="172"/>
      <c r="T745" s="169"/>
      <c r="U745" s="172"/>
      <c r="V745" s="169"/>
      <c r="W745" s="173"/>
      <c r="X745" s="172"/>
      <c r="Y745" s="169"/>
    </row>
    <row r="746" spans="2:25" s="168" customFormat="1" ht="15.75" customHeight="1">
      <c r="B746" s="169"/>
      <c r="C746" s="169"/>
      <c r="D746" s="169"/>
      <c r="E746" s="169"/>
      <c r="F746" s="169"/>
      <c r="G746" s="170"/>
      <c r="H746" s="169"/>
      <c r="I746" s="171"/>
      <c r="J746" s="171"/>
      <c r="K746" s="171"/>
      <c r="L746" s="678"/>
      <c r="M746" s="170"/>
      <c r="N746" s="172"/>
      <c r="O746" s="169"/>
      <c r="P746" s="171"/>
      <c r="Q746" s="169"/>
      <c r="R746" s="173"/>
      <c r="S746" s="172"/>
      <c r="T746" s="169"/>
      <c r="U746" s="172"/>
      <c r="V746" s="169"/>
      <c r="W746" s="173"/>
      <c r="X746" s="172"/>
      <c r="Y746" s="169"/>
    </row>
    <row r="747" spans="2:25" s="168" customFormat="1" ht="15.75" customHeight="1">
      <c r="B747" s="169"/>
      <c r="C747" s="169"/>
      <c r="D747" s="169"/>
      <c r="E747" s="169"/>
      <c r="F747" s="169"/>
      <c r="G747" s="170"/>
      <c r="H747" s="169"/>
      <c r="I747" s="171"/>
      <c r="J747" s="171"/>
      <c r="K747" s="171"/>
      <c r="L747" s="678"/>
      <c r="M747" s="170"/>
      <c r="N747" s="172"/>
      <c r="O747" s="169"/>
      <c r="P747" s="171"/>
      <c r="Q747" s="169"/>
      <c r="R747" s="173"/>
      <c r="S747" s="172"/>
      <c r="T747" s="169"/>
      <c r="U747" s="172"/>
      <c r="V747" s="169"/>
      <c r="W747" s="173"/>
      <c r="X747" s="172"/>
      <c r="Y747" s="169"/>
    </row>
    <row r="748" spans="2:25" s="168" customFormat="1" ht="15.75" customHeight="1">
      <c r="B748" s="169"/>
      <c r="C748" s="169"/>
      <c r="D748" s="169"/>
      <c r="E748" s="169"/>
      <c r="F748" s="169"/>
      <c r="G748" s="170"/>
      <c r="H748" s="169"/>
      <c r="I748" s="171"/>
      <c r="J748" s="171"/>
      <c r="K748" s="171"/>
      <c r="L748" s="678"/>
      <c r="M748" s="170"/>
      <c r="N748" s="172"/>
      <c r="O748" s="169"/>
      <c r="P748" s="171"/>
      <c r="Q748" s="169"/>
      <c r="R748" s="173"/>
      <c r="S748" s="172"/>
      <c r="T748" s="169"/>
      <c r="U748" s="172"/>
      <c r="V748" s="169"/>
      <c r="W748" s="173"/>
      <c r="X748" s="172"/>
      <c r="Y748" s="169"/>
    </row>
    <row r="749" spans="2:25" s="168" customFormat="1" ht="15.75" customHeight="1">
      <c r="B749" s="169"/>
      <c r="C749" s="169"/>
      <c r="D749" s="169"/>
      <c r="E749" s="169"/>
      <c r="F749" s="169"/>
      <c r="G749" s="170"/>
      <c r="H749" s="169"/>
      <c r="I749" s="171"/>
      <c r="J749" s="171"/>
      <c r="K749" s="171"/>
      <c r="L749" s="678"/>
      <c r="M749" s="170"/>
      <c r="N749" s="172"/>
      <c r="O749" s="169"/>
      <c r="P749" s="171"/>
      <c r="Q749" s="169"/>
      <c r="R749" s="173"/>
      <c r="S749" s="172"/>
      <c r="T749" s="169"/>
      <c r="U749" s="172"/>
      <c r="V749" s="169"/>
      <c r="W749" s="173"/>
      <c r="X749" s="172"/>
      <c r="Y749" s="169"/>
    </row>
    <row r="750" spans="2:25" s="168" customFormat="1" ht="15.75" customHeight="1">
      <c r="B750" s="169"/>
      <c r="C750" s="169"/>
      <c r="D750" s="169"/>
      <c r="E750" s="169"/>
      <c r="F750" s="169"/>
      <c r="G750" s="170"/>
      <c r="H750" s="169"/>
      <c r="I750" s="171"/>
      <c r="J750" s="171"/>
      <c r="K750" s="171"/>
      <c r="L750" s="678"/>
      <c r="M750" s="170"/>
      <c r="N750" s="172"/>
      <c r="O750" s="169"/>
      <c r="P750" s="171"/>
      <c r="Q750" s="169"/>
      <c r="R750" s="173"/>
      <c r="S750" s="172"/>
      <c r="T750" s="169"/>
      <c r="U750" s="172"/>
      <c r="V750" s="169"/>
      <c r="W750" s="173"/>
      <c r="X750" s="172"/>
      <c r="Y750" s="169"/>
    </row>
    <row r="751" spans="2:25" s="168" customFormat="1" ht="15.75" customHeight="1">
      <c r="B751" s="169"/>
      <c r="C751" s="169"/>
      <c r="D751" s="169"/>
      <c r="E751" s="169"/>
      <c r="F751" s="169"/>
      <c r="G751" s="170"/>
      <c r="H751" s="169"/>
      <c r="I751" s="171"/>
      <c r="J751" s="171"/>
      <c r="K751" s="171"/>
      <c r="L751" s="678"/>
      <c r="M751" s="170"/>
      <c r="N751" s="172"/>
      <c r="O751" s="169"/>
      <c r="P751" s="171"/>
      <c r="Q751" s="169"/>
      <c r="R751" s="173"/>
      <c r="S751" s="172"/>
      <c r="T751" s="169"/>
      <c r="U751" s="172"/>
      <c r="V751" s="169"/>
      <c r="W751" s="173"/>
      <c r="X751" s="172"/>
      <c r="Y751" s="169"/>
    </row>
    <row r="752" spans="2:25" s="168" customFormat="1" ht="15.75" customHeight="1">
      <c r="B752" s="169"/>
      <c r="C752" s="169"/>
      <c r="D752" s="169"/>
      <c r="E752" s="169"/>
      <c r="F752" s="169"/>
      <c r="G752" s="170"/>
      <c r="H752" s="169"/>
      <c r="I752" s="171"/>
      <c r="J752" s="171"/>
      <c r="K752" s="171"/>
      <c r="L752" s="678"/>
      <c r="M752" s="170"/>
      <c r="N752" s="172"/>
      <c r="O752" s="169"/>
      <c r="P752" s="171"/>
      <c r="Q752" s="169"/>
      <c r="R752" s="173"/>
      <c r="S752" s="172"/>
      <c r="T752" s="169"/>
      <c r="U752" s="172"/>
      <c r="V752" s="169"/>
      <c r="W752" s="173"/>
      <c r="X752" s="172"/>
      <c r="Y752" s="169"/>
    </row>
    <row r="753" spans="2:25" s="168" customFormat="1" ht="15.75" customHeight="1">
      <c r="B753" s="169"/>
      <c r="C753" s="169"/>
      <c r="D753" s="169"/>
      <c r="E753" s="169"/>
      <c r="F753" s="169"/>
      <c r="G753" s="170"/>
      <c r="H753" s="169"/>
      <c r="I753" s="171"/>
      <c r="J753" s="171"/>
      <c r="K753" s="171"/>
      <c r="L753" s="678"/>
      <c r="M753" s="170"/>
      <c r="N753" s="172"/>
      <c r="O753" s="169"/>
      <c r="P753" s="171"/>
      <c r="Q753" s="169"/>
      <c r="R753" s="173"/>
      <c r="S753" s="172"/>
      <c r="T753" s="169"/>
      <c r="U753" s="172"/>
      <c r="V753" s="169"/>
      <c r="W753" s="173"/>
      <c r="X753" s="172"/>
      <c r="Y753" s="169"/>
    </row>
    <row r="754" spans="2:25" s="168" customFormat="1" ht="15.75" customHeight="1">
      <c r="B754" s="169"/>
      <c r="C754" s="169"/>
      <c r="D754" s="169"/>
      <c r="E754" s="169"/>
      <c r="F754" s="169"/>
      <c r="G754" s="170"/>
      <c r="H754" s="169"/>
      <c r="I754" s="171"/>
      <c r="J754" s="171"/>
      <c r="K754" s="171"/>
      <c r="L754" s="678"/>
      <c r="M754" s="170"/>
      <c r="N754" s="172"/>
      <c r="O754" s="169"/>
      <c r="P754" s="171"/>
      <c r="Q754" s="169"/>
      <c r="R754" s="173"/>
      <c r="S754" s="172"/>
      <c r="T754" s="169"/>
      <c r="U754" s="172"/>
      <c r="V754" s="169"/>
      <c r="W754" s="173"/>
      <c r="X754" s="172"/>
      <c r="Y754" s="169"/>
    </row>
    <row r="755" spans="2:25" s="168" customFormat="1" ht="15.75" customHeight="1">
      <c r="B755" s="169"/>
      <c r="C755" s="169"/>
      <c r="D755" s="169"/>
      <c r="E755" s="169"/>
      <c r="F755" s="169"/>
      <c r="G755" s="170"/>
      <c r="H755" s="169"/>
      <c r="I755" s="171"/>
      <c r="J755" s="171"/>
      <c r="K755" s="171"/>
      <c r="L755" s="678"/>
      <c r="M755" s="170"/>
      <c r="N755" s="172"/>
      <c r="O755" s="169"/>
      <c r="P755" s="171"/>
      <c r="Q755" s="169"/>
      <c r="R755" s="173"/>
      <c r="S755" s="172"/>
      <c r="T755" s="169"/>
      <c r="U755" s="172"/>
      <c r="V755" s="169"/>
      <c r="W755" s="173"/>
      <c r="X755" s="172"/>
      <c r="Y755" s="169"/>
    </row>
    <row r="756" spans="2:25" s="168" customFormat="1" ht="15.75" customHeight="1">
      <c r="B756" s="169"/>
      <c r="C756" s="169"/>
      <c r="D756" s="169"/>
      <c r="E756" s="169"/>
      <c r="F756" s="169"/>
      <c r="G756" s="170"/>
      <c r="H756" s="169"/>
      <c r="I756" s="171"/>
      <c r="J756" s="171"/>
      <c r="K756" s="171"/>
      <c r="L756" s="678"/>
      <c r="M756" s="170"/>
      <c r="N756" s="172"/>
      <c r="O756" s="169"/>
      <c r="P756" s="171"/>
      <c r="Q756" s="169"/>
      <c r="R756" s="173"/>
      <c r="S756" s="172"/>
      <c r="T756" s="169"/>
      <c r="U756" s="172"/>
      <c r="V756" s="169"/>
      <c r="W756" s="173"/>
      <c r="X756" s="172"/>
      <c r="Y756" s="169"/>
    </row>
    <row r="757" spans="2:25" s="168" customFormat="1" ht="15.75" customHeight="1">
      <c r="B757" s="169"/>
      <c r="C757" s="169"/>
      <c r="D757" s="169"/>
      <c r="E757" s="169"/>
      <c r="F757" s="169"/>
      <c r="G757" s="170"/>
      <c r="H757" s="169"/>
      <c r="I757" s="171"/>
      <c r="J757" s="171"/>
      <c r="K757" s="171"/>
      <c r="L757" s="678"/>
      <c r="M757" s="170"/>
      <c r="N757" s="172"/>
      <c r="O757" s="169"/>
      <c r="P757" s="171"/>
      <c r="Q757" s="169"/>
      <c r="R757" s="173"/>
      <c r="S757" s="172"/>
      <c r="T757" s="169"/>
      <c r="U757" s="172"/>
      <c r="V757" s="169"/>
      <c r="W757" s="173"/>
      <c r="X757" s="172"/>
      <c r="Y757" s="169"/>
    </row>
    <row r="758" spans="2:25" s="168" customFormat="1" ht="15.75" customHeight="1">
      <c r="B758" s="169"/>
      <c r="C758" s="169"/>
      <c r="D758" s="169"/>
      <c r="E758" s="169"/>
      <c r="F758" s="169"/>
      <c r="G758" s="170"/>
      <c r="H758" s="169"/>
      <c r="I758" s="171"/>
      <c r="J758" s="171"/>
      <c r="K758" s="171"/>
      <c r="L758" s="678"/>
      <c r="M758" s="170"/>
      <c r="N758" s="172"/>
      <c r="O758" s="169"/>
      <c r="P758" s="171"/>
      <c r="Q758" s="169"/>
      <c r="R758" s="173"/>
      <c r="S758" s="172"/>
      <c r="T758" s="169"/>
      <c r="U758" s="172"/>
      <c r="V758" s="169"/>
      <c r="W758" s="173"/>
      <c r="X758" s="172"/>
      <c r="Y758" s="169"/>
    </row>
    <row r="759" spans="2:25" s="168" customFormat="1" ht="15.75" customHeight="1">
      <c r="B759" s="169"/>
      <c r="C759" s="169"/>
      <c r="D759" s="169"/>
      <c r="E759" s="169"/>
      <c r="F759" s="169"/>
      <c r="G759" s="170"/>
      <c r="H759" s="169"/>
      <c r="I759" s="171"/>
      <c r="J759" s="171"/>
      <c r="K759" s="171"/>
      <c r="L759" s="678"/>
      <c r="M759" s="170"/>
      <c r="N759" s="172"/>
      <c r="O759" s="169"/>
      <c r="P759" s="171"/>
      <c r="Q759" s="169"/>
      <c r="R759" s="173"/>
      <c r="S759" s="172"/>
      <c r="T759" s="169"/>
      <c r="U759" s="172"/>
      <c r="V759" s="169"/>
      <c r="W759" s="173"/>
      <c r="X759" s="172"/>
      <c r="Y759" s="169"/>
    </row>
    <row r="760" spans="2:25" s="168" customFormat="1" ht="15.75" customHeight="1">
      <c r="B760" s="169"/>
      <c r="C760" s="169"/>
      <c r="D760" s="169"/>
      <c r="E760" s="169"/>
      <c r="F760" s="169"/>
      <c r="G760" s="170"/>
      <c r="H760" s="169"/>
      <c r="I760" s="171"/>
      <c r="J760" s="171"/>
      <c r="K760" s="171"/>
      <c r="L760" s="678"/>
      <c r="M760" s="170"/>
      <c r="N760" s="172"/>
      <c r="O760" s="169"/>
      <c r="P760" s="171"/>
      <c r="Q760" s="169"/>
      <c r="R760" s="173"/>
      <c r="S760" s="172"/>
      <c r="T760" s="169"/>
      <c r="U760" s="172"/>
      <c r="V760" s="169"/>
      <c r="W760" s="173"/>
      <c r="X760" s="172"/>
      <c r="Y760" s="169"/>
    </row>
    <row r="761" spans="2:25" s="168" customFormat="1" ht="15.75" customHeight="1">
      <c r="B761" s="169"/>
      <c r="C761" s="169"/>
      <c r="D761" s="169"/>
      <c r="E761" s="169"/>
      <c r="F761" s="169"/>
      <c r="G761" s="170"/>
      <c r="H761" s="169"/>
      <c r="I761" s="171"/>
      <c r="J761" s="171"/>
      <c r="K761" s="171"/>
      <c r="L761" s="678"/>
      <c r="M761" s="170"/>
      <c r="N761" s="172"/>
      <c r="O761" s="169"/>
      <c r="P761" s="171"/>
      <c r="Q761" s="169"/>
      <c r="R761" s="173"/>
      <c r="S761" s="172"/>
      <c r="T761" s="169"/>
      <c r="U761" s="172"/>
      <c r="V761" s="169"/>
      <c r="W761" s="173"/>
      <c r="X761" s="172"/>
      <c r="Y761" s="169"/>
    </row>
    <row r="762" spans="2:25" s="168" customFormat="1" ht="15.75" customHeight="1">
      <c r="B762" s="169"/>
      <c r="C762" s="169"/>
      <c r="D762" s="169"/>
      <c r="E762" s="169"/>
      <c r="F762" s="169"/>
      <c r="G762" s="170"/>
      <c r="H762" s="169"/>
      <c r="I762" s="171"/>
      <c r="J762" s="171"/>
      <c r="K762" s="171"/>
      <c r="L762" s="678"/>
      <c r="M762" s="170"/>
      <c r="N762" s="172"/>
      <c r="O762" s="169"/>
      <c r="P762" s="171"/>
      <c r="Q762" s="169"/>
      <c r="R762" s="173"/>
      <c r="S762" s="172"/>
      <c r="T762" s="169"/>
      <c r="U762" s="172"/>
      <c r="V762" s="169"/>
      <c r="W762" s="173"/>
      <c r="X762" s="172"/>
      <c r="Y762" s="169"/>
    </row>
    <row r="763" spans="2:25" s="168" customFormat="1" ht="15.75" customHeight="1">
      <c r="B763" s="169"/>
      <c r="C763" s="169"/>
      <c r="D763" s="169"/>
      <c r="E763" s="169"/>
      <c r="F763" s="169"/>
      <c r="G763" s="170"/>
      <c r="H763" s="169"/>
      <c r="I763" s="171"/>
      <c r="J763" s="171"/>
      <c r="K763" s="171"/>
      <c r="L763" s="678"/>
      <c r="M763" s="170"/>
      <c r="N763" s="172"/>
      <c r="O763" s="169"/>
      <c r="P763" s="171"/>
      <c r="Q763" s="169"/>
      <c r="R763" s="173"/>
      <c r="S763" s="172"/>
      <c r="T763" s="169"/>
      <c r="U763" s="172"/>
      <c r="V763" s="169"/>
      <c r="W763" s="173"/>
      <c r="X763" s="172"/>
      <c r="Y763" s="169"/>
    </row>
    <row r="764" spans="2:25" s="168" customFormat="1" ht="15.75" customHeight="1">
      <c r="B764" s="169"/>
      <c r="C764" s="169"/>
      <c r="D764" s="169"/>
      <c r="E764" s="169"/>
      <c r="F764" s="169"/>
      <c r="G764" s="170"/>
      <c r="H764" s="169"/>
      <c r="I764" s="171"/>
      <c r="J764" s="171"/>
      <c r="K764" s="171"/>
      <c r="L764" s="678"/>
      <c r="M764" s="170"/>
      <c r="N764" s="172"/>
      <c r="O764" s="169"/>
      <c r="P764" s="171"/>
      <c r="Q764" s="169"/>
      <c r="R764" s="173"/>
      <c r="S764" s="172"/>
      <c r="T764" s="169"/>
      <c r="U764" s="172"/>
      <c r="V764" s="169"/>
      <c r="W764" s="173"/>
      <c r="X764" s="172"/>
      <c r="Y764" s="169"/>
    </row>
    <row r="765" spans="2:25" s="168" customFormat="1" ht="15.75" customHeight="1">
      <c r="B765" s="169"/>
      <c r="C765" s="169"/>
      <c r="D765" s="169"/>
      <c r="E765" s="169"/>
      <c r="F765" s="169"/>
      <c r="G765" s="170"/>
      <c r="H765" s="169"/>
      <c r="I765" s="171"/>
      <c r="J765" s="171"/>
      <c r="K765" s="171"/>
      <c r="L765" s="678"/>
      <c r="M765" s="170"/>
      <c r="N765" s="172"/>
      <c r="O765" s="169"/>
      <c r="P765" s="171"/>
      <c r="Q765" s="169"/>
      <c r="R765" s="173"/>
      <c r="S765" s="172"/>
      <c r="T765" s="169"/>
      <c r="U765" s="172"/>
      <c r="V765" s="169"/>
      <c r="W765" s="173"/>
      <c r="X765" s="172"/>
      <c r="Y765" s="169"/>
    </row>
    <row r="766" spans="2:25" s="168" customFormat="1" ht="15.75" customHeight="1">
      <c r="B766" s="169"/>
      <c r="C766" s="169"/>
      <c r="D766" s="169"/>
      <c r="E766" s="169"/>
      <c r="F766" s="169"/>
      <c r="G766" s="170"/>
      <c r="H766" s="169"/>
      <c r="I766" s="171"/>
      <c r="J766" s="171"/>
      <c r="K766" s="171"/>
      <c r="L766" s="678"/>
      <c r="M766" s="170"/>
      <c r="N766" s="172"/>
      <c r="O766" s="169"/>
      <c r="P766" s="171"/>
      <c r="Q766" s="169"/>
      <c r="R766" s="173"/>
      <c r="S766" s="172"/>
      <c r="T766" s="169"/>
      <c r="U766" s="172"/>
      <c r="V766" s="169"/>
      <c r="W766" s="173"/>
      <c r="X766" s="172"/>
      <c r="Y766" s="169"/>
    </row>
    <row r="767" spans="2:25" s="168" customFormat="1" ht="15.75" customHeight="1">
      <c r="B767" s="169"/>
      <c r="C767" s="169"/>
      <c r="D767" s="169"/>
      <c r="E767" s="169"/>
      <c r="F767" s="169"/>
      <c r="G767" s="170"/>
      <c r="H767" s="169"/>
      <c r="I767" s="171"/>
      <c r="J767" s="171"/>
      <c r="K767" s="171"/>
      <c r="L767" s="678"/>
      <c r="M767" s="170"/>
      <c r="N767" s="172"/>
      <c r="O767" s="169"/>
      <c r="P767" s="171"/>
      <c r="Q767" s="169"/>
      <c r="R767" s="173"/>
      <c r="S767" s="172"/>
      <c r="T767" s="169"/>
      <c r="U767" s="172"/>
      <c r="V767" s="169"/>
      <c r="W767" s="173"/>
      <c r="X767" s="172"/>
      <c r="Y767" s="169"/>
    </row>
    <row r="768" spans="2:25" s="168" customFormat="1" ht="15.75" customHeight="1">
      <c r="B768" s="169"/>
      <c r="C768" s="169"/>
      <c r="D768" s="169"/>
      <c r="E768" s="169"/>
      <c r="F768" s="169"/>
      <c r="G768" s="170"/>
      <c r="H768" s="169"/>
      <c r="I768" s="171"/>
      <c r="J768" s="171"/>
      <c r="K768" s="171"/>
      <c r="L768" s="678"/>
      <c r="M768" s="170"/>
      <c r="N768" s="172"/>
      <c r="O768" s="169"/>
      <c r="P768" s="171"/>
      <c r="Q768" s="169"/>
      <c r="R768" s="173"/>
      <c r="S768" s="172"/>
      <c r="T768" s="169"/>
      <c r="U768" s="172"/>
      <c r="V768" s="169"/>
      <c r="W768" s="173"/>
      <c r="X768" s="172"/>
      <c r="Y768" s="169"/>
    </row>
    <row r="769" spans="2:25" s="168" customFormat="1" ht="15.75" customHeight="1">
      <c r="B769" s="169"/>
      <c r="C769" s="169"/>
      <c r="D769" s="169"/>
      <c r="E769" s="169"/>
      <c r="F769" s="169"/>
      <c r="G769" s="170"/>
      <c r="H769" s="169"/>
      <c r="I769" s="171"/>
      <c r="J769" s="171"/>
      <c r="K769" s="171"/>
      <c r="L769" s="678"/>
      <c r="M769" s="170"/>
      <c r="N769" s="172"/>
      <c r="O769" s="169"/>
      <c r="P769" s="171"/>
      <c r="Q769" s="169"/>
      <c r="R769" s="173"/>
      <c r="S769" s="172"/>
      <c r="T769" s="169"/>
      <c r="U769" s="172"/>
      <c r="V769" s="169"/>
      <c r="W769" s="173"/>
      <c r="X769" s="172"/>
      <c r="Y769" s="169"/>
    </row>
    <row r="770" spans="2:25" s="168" customFormat="1" ht="15.75" customHeight="1">
      <c r="B770" s="169"/>
      <c r="C770" s="169"/>
      <c r="D770" s="169"/>
      <c r="E770" s="169"/>
      <c r="F770" s="169"/>
      <c r="G770" s="170"/>
      <c r="H770" s="169"/>
      <c r="I770" s="171"/>
      <c r="J770" s="171"/>
      <c r="K770" s="171"/>
      <c r="L770" s="678"/>
      <c r="M770" s="170"/>
      <c r="N770" s="172"/>
      <c r="O770" s="169"/>
      <c r="P770" s="171"/>
      <c r="Q770" s="169"/>
      <c r="R770" s="173"/>
      <c r="S770" s="172"/>
      <c r="T770" s="169"/>
      <c r="U770" s="172"/>
      <c r="V770" s="169"/>
      <c r="W770" s="173"/>
      <c r="X770" s="172"/>
      <c r="Y770" s="169"/>
    </row>
    <row r="771" spans="2:25" s="168" customFormat="1" ht="15.75" customHeight="1">
      <c r="B771" s="169"/>
      <c r="C771" s="169"/>
      <c r="D771" s="169"/>
      <c r="E771" s="169"/>
      <c r="F771" s="169"/>
      <c r="G771" s="170"/>
      <c r="H771" s="169"/>
      <c r="I771" s="171"/>
      <c r="J771" s="171"/>
      <c r="K771" s="171"/>
      <c r="L771" s="678"/>
      <c r="M771" s="170"/>
      <c r="N771" s="172"/>
      <c r="O771" s="169"/>
      <c r="P771" s="171"/>
      <c r="Q771" s="169"/>
      <c r="R771" s="173"/>
      <c r="S771" s="172"/>
      <c r="T771" s="169"/>
      <c r="U771" s="172"/>
      <c r="V771" s="169"/>
      <c r="W771" s="173"/>
      <c r="X771" s="172"/>
      <c r="Y771" s="169"/>
    </row>
    <row r="772" spans="2:25" s="168" customFormat="1" ht="15.75" customHeight="1">
      <c r="B772" s="169"/>
      <c r="C772" s="169"/>
      <c r="D772" s="169"/>
      <c r="E772" s="169"/>
      <c r="F772" s="169"/>
      <c r="G772" s="170"/>
      <c r="H772" s="169"/>
      <c r="I772" s="171"/>
      <c r="J772" s="171"/>
      <c r="K772" s="171"/>
      <c r="L772" s="678"/>
      <c r="M772" s="170"/>
      <c r="N772" s="172"/>
      <c r="O772" s="169"/>
      <c r="P772" s="171"/>
      <c r="Q772" s="169"/>
      <c r="R772" s="173"/>
      <c r="S772" s="172"/>
      <c r="T772" s="169"/>
      <c r="U772" s="172"/>
      <c r="V772" s="169"/>
      <c r="W772" s="173"/>
      <c r="X772" s="172"/>
      <c r="Y772" s="169"/>
    </row>
    <row r="773" spans="2:25" s="168" customFormat="1" ht="15.75" customHeight="1">
      <c r="B773" s="169"/>
      <c r="C773" s="169"/>
      <c r="D773" s="169"/>
      <c r="E773" s="169"/>
      <c r="F773" s="169"/>
      <c r="G773" s="170"/>
      <c r="H773" s="169"/>
      <c r="I773" s="171"/>
      <c r="J773" s="171"/>
      <c r="K773" s="171"/>
      <c r="L773" s="678"/>
      <c r="M773" s="170"/>
      <c r="N773" s="172"/>
      <c r="O773" s="169"/>
      <c r="P773" s="171"/>
      <c r="Q773" s="169"/>
      <c r="R773" s="173"/>
      <c r="S773" s="172"/>
      <c r="T773" s="169"/>
      <c r="U773" s="172"/>
      <c r="V773" s="169"/>
      <c r="W773" s="173"/>
      <c r="X773" s="172"/>
      <c r="Y773" s="169"/>
    </row>
    <row r="774" spans="2:25" s="168" customFormat="1" ht="15.75" customHeight="1">
      <c r="B774" s="169"/>
      <c r="C774" s="169"/>
      <c r="D774" s="169"/>
      <c r="E774" s="169"/>
      <c r="F774" s="169"/>
      <c r="G774" s="170"/>
      <c r="H774" s="169"/>
      <c r="I774" s="171"/>
      <c r="J774" s="171"/>
      <c r="K774" s="171"/>
      <c r="L774" s="678"/>
      <c r="M774" s="170"/>
      <c r="N774" s="172"/>
      <c r="O774" s="169"/>
      <c r="P774" s="171"/>
      <c r="Q774" s="169"/>
      <c r="R774" s="173"/>
      <c r="S774" s="172"/>
      <c r="T774" s="169"/>
      <c r="U774" s="172"/>
      <c r="V774" s="169"/>
      <c r="W774" s="173"/>
      <c r="X774" s="172"/>
      <c r="Y774" s="169"/>
    </row>
    <row r="775" spans="2:25" s="168" customFormat="1" ht="15.75" customHeight="1">
      <c r="B775" s="169"/>
      <c r="C775" s="169"/>
      <c r="D775" s="169"/>
      <c r="E775" s="169"/>
      <c r="F775" s="169"/>
      <c r="G775" s="170"/>
      <c r="H775" s="169"/>
      <c r="I775" s="171"/>
      <c r="J775" s="171"/>
      <c r="K775" s="171"/>
      <c r="L775" s="678"/>
      <c r="M775" s="170"/>
      <c r="N775" s="172"/>
      <c r="O775" s="169"/>
      <c r="P775" s="171"/>
      <c r="Q775" s="169"/>
      <c r="R775" s="173"/>
      <c r="S775" s="172"/>
      <c r="T775" s="169"/>
      <c r="U775" s="172"/>
      <c r="V775" s="169"/>
      <c r="W775" s="173"/>
      <c r="X775" s="172"/>
      <c r="Y775" s="169"/>
    </row>
    <row r="776" spans="2:25" s="168" customFormat="1" ht="15.75" customHeight="1">
      <c r="B776" s="169"/>
      <c r="C776" s="169"/>
      <c r="D776" s="169"/>
      <c r="E776" s="169"/>
      <c r="F776" s="169"/>
      <c r="G776" s="170"/>
      <c r="H776" s="169"/>
      <c r="I776" s="171"/>
      <c r="J776" s="171"/>
      <c r="K776" s="171"/>
      <c r="L776" s="678"/>
      <c r="M776" s="170"/>
      <c r="N776" s="172"/>
      <c r="O776" s="169"/>
      <c r="P776" s="171"/>
      <c r="Q776" s="169"/>
      <c r="R776" s="173"/>
      <c r="S776" s="172"/>
      <c r="T776" s="169"/>
      <c r="U776" s="172"/>
      <c r="V776" s="169"/>
      <c r="W776" s="173"/>
      <c r="X776" s="172"/>
      <c r="Y776" s="169"/>
    </row>
    <row r="777" spans="2:25" s="168" customFormat="1" ht="15.75" customHeight="1">
      <c r="B777" s="169"/>
      <c r="C777" s="169"/>
      <c r="D777" s="169"/>
      <c r="E777" s="169"/>
      <c r="F777" s="169"/>
      <c r="G777" s="170"/>
      <c r="H777" s="169"/>
      <c r="I777" s="171"/>
      <c r="J777" s="171"/>
      <c r="K777" s="171"/>
      <c r="L777" s="678"/>
      <c r="M777" s="170"/>
      <c r="N777" s="172"/>
      <c r="O777" s="169"/>
      <c r="P777" s="171"/>
      <c r="Q777" s="169"/>
      <c r="R777" s="173"/>
      <c r="S777" s="172"/>
      <c r="T777" s="169"/>
      <c r="U777" s="172"/>
      <c r="V777" s="169"/>
      <c r="W777" s="173"/>
      <c r="X777" s="172"/>
      <c r="Y777" s="169"/>
    </row>
    <row r="778" spans="2:25" s="168" customFormat="1" ht="15.75" customHeight="1">
      <c r="B778" s="169"/>
      <c r="C778" s="169"/>
      <c r="D778" s="169"/>
      <c r="E778" s="169"/>
      <c r="F778" s="169"/>
      <c r="G778" s="170"/>
      <c r="H778" s="169"/>
      <c r="I778" s="171"/>
      <c r="J778" s="171"/>
      <c r="K778" s="171"/>
      <c r="L778" s="678"/>
      <c r="M778" s="170"/>
      <c r="N778" s="172"/>
      <c r="O778" s="169"/>
      <c r="P778" s="171"/>
      <c r="Q778" s="169"/>
      <c r="R778" s="173"/>
      <c r="S778" s="172"/>
      <c r="T778" s="169"/>
      <c r="U778" s="172"/>
      <c r="V778" s="169"/>
      <c r="W778" s="173"/>
      <c r="X778" s="172"/>
      <c r="Y778" s="169"/>
    </row>
    <row r="779" spans="2:25" s="168" customFormat="1" ht="15.75" customHeight="1">
      <c r="B779" s="169"/>
      <c r="C779" s="169"/>
      <c r="D779" s="169"/>
      <c r="E779" s="169"/>
      <c r="F779" s="169"/>
      <c r="G779" s="170"/>
      <c r="H779" s="169"/>
      <c r="I779" s="171"/>
      <c r="J779" s="171"/>
      <c r="K779" s="171"/>
      <c r="L779" s="678"/>
      <c r="M779" s="170"/>
      <c r="N779" s="172"/>
      <c r="O779" s="169"/>
      <c r="P779" s="171"/>
      <c r="Q779" s="169"/>
      <c r="R779" s="173"/>
      <c r="S779" s="172"/>
      <c r="T779" s="169"/>
      <c r="U779" s="172"/>
      <c r="V779" s="169"/>
      <c r="W779" s="173"/>
      <c r="X779" s="172"/>
      <c r="Y779" s="169"/>
    </row>
    <row r="780" spans="2:25" s="168" customFormat="1" ht="15.75" customHeight="1">
      <c r="B780" s="169"/>
      <c r="C780" s="169"/>
      <c r="D780" s="169"/>
      <c r="E780" s="169"/>
      <c r="F780" s="169"/>
      <c r="G780" s="170"/>
      <c r="H780" s="169"/>
      <c r="I780" s="171"/>
      <c r="J780" s="171"/>
      <c r="K780" s="171"/>
      <c r="L780" s="678"/>
      <c r="M780" s="170"/>
      <c r="N780" s="172"/>
      <c r="O780" s="169"/>
      <c r="P780" s="171"/>
      <c r="Q780" s="169"/>
      <c r="R780" s="173"/>
      <c r="S780" s="172"/>
      <c r="T780" s="169"/>
      <c r="U780" s="172"/>
      <c r="V780" s="169"/>
      <c r="W780" s="173"/>
      <c r="X780" s="172"/>
      <c r="Y780" s="169"/>
    </row>
    <row r="781" spans="2:25" s="168" customFormat="1" ht="15.75" customHeight="1">
      <c r="B781" s="169"/>
      <c r="C781" s="169"/>
      <c r="D781" s="169"/>
      <c r="E781" s="169"/>
      <c r="F781" s="169"/>
      <c r="G781" s="170"/>
      <c r="H781" s="169"/>
      <c r="I781" s="171"/>
      <c r="J781" s="171"/>
      <c r="K781" s="171"/>
      <c r="L781" s="678"/>
      <c r="M781" s="170"/>
      <c r="N781" s="172"/>
      <c r="O781" s="169"/>
      <c r="P781" s="171"/>
      <c r="Q781" s="169"/>
      <c r="R781" s="173"/>
      <c r="S781" s="172"/>
      <c r="T781" s="169"/>
      <c r="U781" s="172"/>
      <c r="V781" s="169"/>
      <c r="W781" s="173"/>
      <c r="X781" s="172"/>
      <c r="Y781" s="169"/>
    </row>
    <row r="782" spans="2:25" s="168" customFormat="1" ht="15.75" customHeight="1">
      <c r="B782" s="169"/>
      <c r="C782" s="169"/>
      <c r="D782" s="169"/>
      <c r="E782" s="169"/>
      <c r="F782" s="169"/>
      <c r="G782" s="170"/>
      <c r="H782" s="169"/>
      <c r="I782" s="171"/>
      <c r="J782" s="171"/>
      <c r="K782" s="171"/>
      <c r="L782" s="678"/>
      <c r="M782" s="170"/>
      <c r="N782" s="172"/>
      <c r="O782" s="169"/>
      <c r="P782" s="171"/>
      <c r="Q782" s="169"/>
      <c r="R782" s="173"/>
      <c r="S782" s="172"/>
      <c r="T782" s="169"/>
      <c r="U782" s="172"/>
      <c r="V782" s="169"/>
      <c r="W782" s="173"/>
      <c r="X782" s="172"/>
      <c r="Y782" s="169"/>
    </row>
    <row r="783" spans="2:25" s="168" customFormat="1" ht="15.75" customHeight="1">
      <c r="B783" s="169"/>
      <c r="C783" s="169"/>
      <c r="D783" s="169"/>
      <c r="E783" s="169"/>
      <c r="F783" s="169"/>
      <c r="G783" s="170"/>
      <c r="H783" s="169"/>
      <c r="I783" s="171"/>
      <c r="J783" s="171"/>
      <c r="K783" s="171"/>
      <c r="L783" s="678"/>
      <c r="M783" s="170"/>
      <c r="N783" s="172"/>
      <c r="O783" s="169"/>
      <c r="P783" s="171"/>
      <c r="Q783" s="169"/>
      <c r="R783" s="173"/>
      <c r="S783" s="172"/>
      <c r="T783" s="169"/>
      <c r="U783" s="172"/>
      <c r="V783" s="169"/>
      <c r="W783" s="173"/>
      <c r="X783" s="172"/>
      <c r="Y783" s="169"/>
    </row>
    <row r="784" spans="2:25" s="168" customFormat="1" ht="15.75" customHeight="1">
      <c r="B784" s="169"/>
      <c r="C784" s="169"/>
      <c r="D784" s="169"/>
      <c r="E784" s="169"/>
      <c r="F784" s="169"/>
      <c r="G784" s="170"/>
      <c r="H784" s="169"/>
      <c r="I784" s="171"/>
      <c r="J784" s="171"/>
      <c r="K784" s="171"/>
      <c r="L784" s="678"/>
      <c r="M784" s="170"/>
      <c r="N784" s="172"/>
      <c r="O784" s="169"/>
      <c r="P784" s="171"/>
      <c r="Q784" s="169"/>
      <c r="R784" s="173"/>
      <c r="S784" s="172"/>
      <c r="T784" s="169"/>
      <c r="U784" s="172"/>
      <c r="V784" s="169"/>
      <c r="W784" s="173"/>
      <c r="X784" s="172"/>
      <c r="Y784" s="169"/>
    </row>
    <row r="785" spans="2:25" s="168" customFormat="1" ht="15.75" customHeight="1">
      <c r="B785" s="169"/>
      <c r="C785" s="169"/>
      <c r="D785" s="169"/>
      <c r="E785" s="169"/>
      <c r="F785" s="169"/>
      <c r="G785" s="170"/>
      <c r="H785" s="169"/>
      <c r="I785" s="171"/>
      <c r="J785" s="171"/>
      <c r="K785" s="171"/>
      <c r="L785" s="678"/>
      <c r="M785" s="170"/>
      <c r="N785" s="172"/>
      <c r="O785" s="169"/>
      <c r="P785" s="171"/>
      <c r="Q785" s="169"/>
      <c r="R785" s="173"/>
      <c r="S785" s="172"/>
      <c r="T785" s="169"/>
      <c r="U785" s="172"/>
      <c r="V785" s="169"/>
      <c r="W785" s="173"/>
      <c r="X785" s="172"/>
      <c r="Y785" s="169"/>
    </row>
    <row r="786" spans="2:25" s="168" customFormat="1" ht="15.75" customHeight="1">
      <c r="B786" s="169"/>
      <c r="C786" s="169"/>
      <c r="D786" s="169"/>
      <c r="E786" s="169"/>
      <c r="F786" s="169"/>
      <c r="G786" s="170"/>
      <c r="H786" s="169"/>
      <c r="I786" s="171"/>
      <c r="J786" s="171"/>
      <c r="K786" s="171"/>
      <c r="L786" s="678"/>
      <c r="M786" s="170"/>
      <c r="N786" s="172"/>
      <c r="O786" s="169"/>
      <c r="P786" s="171"/>
      <c r="Q786" s="169"/>
      <c r="R786" s="173"/>
      <c r="S786" s="172"/>
      <c r="T786" s="169"/>
      <c r="U786" s="172"/>
      <c r="V786" s="169"/>
      <c r="W786" s="173"/>
      <c r="X786" s="172"/>
      <c r="Y786" s="169"/>
    </row>
    <row r="787" spans="2:25" s="168" customFormat="1" ht="15.75" customHeight="1">
      <c r="B787" s="169"/>
      <c r="C787" s="169"/>
      <c r="D787" s="169"/>
      <c r="E787" s="169"/>
      <c r="F787" s="169"/>
      <c r="G787" s="170"/>
      <c r="H787" s="169"/>
      <c r="I787" s="171"/>
      <c r="J787" s="171"/>
      <c r="K787" s="171"/>
      <c r="L787" s="678"/>
      <c r="M787" s="170"/>
      <c r="N787" s="172"/>
      <c r="O787" s="169"/>
      <c r="P787" s="171"/>
      <c r="Q787" s="169"/>
      <c r="R787" s="173"/>
      <c r="S787" s="172"/>
      <c r="T787" s="169"/>
      <c r="U787" s="172"/>
      <c r="V787" s="169"/>
      <c r="W787" s="173"/>
      <c r="X787" s="172"/>
      <c r="Y787" s="169"/>
    </row>
    <row r="788" spans="2:25" s="168" customFormat="1" ht="15.75" customHeight="1">
      <c r="B788" s="169"/>
      <c r="C788" s="169"/>
      <c r="D788" s="169"/>
      <c r="E788" s="169"/>
      <c r="F788" s="169"/>
      <c r="G788" s="170"/>
      <c r="H788" s="169"/>
      <c r="I788" s="171"/>
      <c r="J788" s="171"/>
      <c r="K788" s="171"/>
      <c r="L788" s="678"/>
      <c r="M788" s="170"/>
      <c r="N788" s="172"/>
      <c r="O788" s="169"/>
      <c r="P788" s="171"/>
      <c r="Q788" s="169"/>
      <c r="R788" s="173"/>
      <c r="S788" s="172"/>
      <c r="T788" s="169"/>
      <c r="U788" s="172"/>
      <c r="V788" s="169"/>
      <c r="W788" s="173"/>
      <c r="X788" s="172"/>
      <c r="Y788" s="169"/>
    </row>
    <row r="789" spans="2:25" s="168" customFormat="1" ht="15.75" customHeight="1">
      <c r="B789" s="169"/>
      <c r="C789" s="169"/>
      <c r="D789" s="169"/>
      <c r="E789" s="169"/>
      <c r="F789" s="169"/>
      <c r="G789" s="170"/>
      <c r="H789" s="169"/>
      <c r="I789" s="171"/>
      <c r="J789" s="171"/>
      <c r="K789" s="171"/>
      <c r="L789" s="678"/>
      <c r="M789" s="170"/>
      <c r="N789" s="172"/>
      <c r="O789" s="169"/>
      <c r="P789" s="171"/>
      <c r="Q789" s="169"/>
      <c r="R789" s="173"/>
      <c r="S789" s="172"/>
      <c r="T789" s="169"/>
      <c r="U789" s="172"/>
      <c r="V789" s="169"/>
      <c r="W789" s="173"/>
      <c r="X789" s="172"/>
      <c r="Y789" s="169"/>
    </row>
    <row r="790" spans="2:25" s="168" customFormat="1" ht="15.75" customHeight="1">
      <c r="B790" s="169"/>
      <c r="C790" s="169"/>
      <c r="D790" s="169"/>
      <c r="E790" s="169"/>
      <c r="F790" s="169"/>
      <c r="G790" s="170"/>
      <c r="H790" s="169"/>
      <c r="I790" s="171"/>
      <c r="J790" s="171"/>
      <c r="K790" s="171"/>
      <c r="L790" s="678"/>
      <c r="M790" s="170"/>
      <c r="N790" s="172"/>
      <c r="O790" s="169"/>
      <c r="P790" s="171"/>
      <c r="Q790" s="169"/>
      <c r="R790" s="173"/>
      <c r="S790" s="172"/>
      <c r="T790" s="169"/>
      <c r="U790" s="172"/>
      <c r="V790" s="169"/>
      <c r="W790" s="173"/>
      <c r="X790" s="172"/>
      <c r="Y790" s="169"/>
    </row>
    <row r="791" spans="2:25" s="168" customFormat="1" ht="15.75" customHeight="1">
      <c r="B791" s="169"/>
      <c r="C791" s="169"/>
      <c r="D791" s="169"/>
      <c r="E791" s="169"/>
      <c r="F791" s="169"/>
      <c r="G791" s="170"/>
      <c r="H791" s="169"/>
      <c r="I791" s="171"/>
      <c r="J791" s="171"/>
      <c r="K791" s="171"/>
      <c r="L791" s="678"/>
      <c r="M791" s="170"/>
      <c r="N791" s="172"/>
      <c r="O791" s="169"/>
      <c r="P791" s="171"/>
      <c r="Q791" s="169"/>
      <c r="R791" s="173"/>
      <c r="S791" s="172"/>
      <c r="T791" s="169"/>
      <c r="U791" s="172"/>
      <c r="V791" s="169"/>
      <c r="W791" s="173"/>
      <c r="X791" s="172"/>
      <c r="Y791" s="169"/>
    </row>
    <row r="792" spans="2:25" s="168" customFormat="1" ht="15.75" customHeight="1">
      <c r="B792" s="169"/>
      <c r="C792" s="169"/>
      <c r="D792" s="169"/>
      <c r="E792" s="169"/>
      <c r="F792" s="169"/>
      <c r="G792" s="170"/>
      <c r="H792" s="169"/>
      <c r="I792" s="171"/>
      <c r="J792" s="171"/>
      <c r="K792" s="171"/>
      <c r="L792" s="678"/>
      <c r="M792" s="170"/>
      <c r="N792" s="172"/>
      <c r="O792" s="169"/>
      <c r="P792" s="171"/>
      <c r="Q792" s="169"/>
      <c r="R792" s="173"/>
      <c r="S792" s="172"/>
      <c r="T792" s="169"/>
      <c r="U792" s="172"/>
      <c r="V792" s="169"/>
      <c r="W792" s="173"/>
      <c r="X792" s="172"/>
      <c r="Y792" s="169"/>
    </row>
    <row r="793" spans="2:25" s="168" customFormat="1" ht="15.75" customHeight="1">
      <c r="B793" s="169"/>
      <c r="C793" s="169"/>
      <c r="D793" s="169"/>
      <c r="E793" s="169"/>
      <c r="F793" s="169"/>
      <c r="G793" s="170"/>
      <c r="H793" s="169"/>
      <c r="I793" s="171"/>
      <c r="J793" s="171"/>
      <c r="K793" s="171"/>
      <c r="L793" s="678"/>
      <c r="M793" s="170"/>
      <c r="N793" s="172"/>
      <c r="O793" s="169"/>
      <c r="P793" s="171"/>
      <c r="Q793" s="169"/>
      <c r="R793" s="173"/>
      <c r="S793" s="172"/>
      <c r="T793" s="169"/>
      <c r="U793" s="172"/>
      <c r="V793" s="169"/>
      <c r="W793" s="173"/>
      <c r="X793" s="172"/>
      <c r="Y793" s="169"/>
    </row>
    <row r="794" spans="2:25" s="168" customFormat="1" ht="15.75" customHeight="1">
      <c r="B794" s="169"/>
      <c r="C794" s="169"/>
      <c r="D794" s="169"/>
      <c r="E794" s="169"/>
      <c r="F794" s="169"/>
      <c r="G794" s="170"/>
      <c r="H794" s="169"/>
      <c r="I794" s="171"/>
      <c r="J794" s="171"/>
      <c r="K794" s="171"/>
      <c r="L794" s="678"/>
      <c r="M794" s="170"/>
      <c r="N794" s="172"/>
      <c r="O794" s="169"/>
      <c r="P794" s="171"/>
      <c r="Q794" s="169"/>
      <c r="R794" s="173"/>
      <c r="S794" s="172"/>
      <c r="T794" s="169"/>
      <c r="U794" s="172"/>
      <c r="V794" s="169"/>
      <c r="W794" s="173"/>
      <c r="X794" s="172"/>
      <c r="Y794" s="169"/>
    </row>
    <row r="795" spans="2:25" s="168" customFormat="1" ht="15.75" customHeight="1">
      <c r="B795" s="169"/>
      <c r="C795" s="169"/>
      <c r="D795" s="169"/>
      <c r="E795" s="169"/>
      <c r="F795" s="169"/>
      <c r="G795" s="170"/>
      <c r="H795" s="169"/>
      <c r="I795" s="171"/>
      <c r="J795" s="171"/>
      <c r="K795" s="171"/>
      <c r="L795" s="678"/>
      <c r="M795" s="170"/>
      <c r="N795" s="172"/>
      <c r="O795" s="169"/>
      <c r="P795" s="171"/>
      <c r="Q795" s="169"/>
      <c r="R795" s="173"/>
      <c r="S795" s="172"/>
      <c r="T795" s="169"/>
      <c r="U795" s="172"/>
      <c r="V795" s="169"/>
      <c r="W795" s="173"/>
      <c r="X795" s="172"/>
      <c r="Y795" s="169"/>
    </row>
    <row r="796" spans="2:25" s="168" customFormat="1" ht="15.75" customHeight="1">
      <c r="B796" s="169"/>
      <c r="C796" s="169"/>
      <c r="D796" s="169"/>
      <c r="E796" s="169"/>
      <c r="F796" s="169"/>
      <c r="G796" s="170"/>
      <c r="H796" s="169"/>
      <c r="I796" s="171"/>
      <c r="J796" s="171"/>
      <c r="K796" s="171"/>
      <c r="L796" s="678"/>
      <c r="M796" s="170"/>
      <c r="N796" s="172"/>
      <c r="O796" s="169"/>
      <c r="P796" s="171"/>
      <c r="Q796" s="169"/>
      <c r="R796" s="173"/>
      <c r="S796" s="172"/>
      <c r="T796" s="169"/>
      <c r="U796" s="172"/>
      <c r="V796" s="169"/>
      <c r="W796" s="173"/>
      <c r="X796" s="172"/>
      <c r="Y796" s="169"/>
    </row>
    <row r="797" spans="2:25" s="168" customFormat="1" ht="15.75" customHeight="1">
      <c r="B797" s="169"/>
      <c r="C797" s="169"/>
      <c r="D797" s="169"/>
      <c r="E797" s="169"/>
      <c r="F797" s="169"/>
      <c r="G797" s="170"/>
      <c r="H797" s="169"/>
      <c r="I797" s="171"/>
      <c r="J797" s="171"/>
      <c r="K797" s="171"/>
      <c r="L797" s="678"/>
      <c r="M797" s="170"/>
      <c r="N797" s="172"/>
      <c r="O797" s="169"/>
      <c r="P797" s="171"/>
      <c r="Q797" s="169"/>
      <c r="R797" s="173"/>
      <c r="S797" s="172"/>
      <c r="T797" s="169"/>
      <c r="U797" s="172"/>
      <c r="V797" s="169"/>
      <c r="W797" s="173"/>
      <c r="X797" s="172"/>
      <c r="Y797" s="169"/>
    </row>
    <row r="798" spans="2:25" s="168" customFormat="1" ht="15.75" customHeight="1">
      <c r="B798" s="169"/>
      <c r="C798" s="169"/>
      <c r="D798" s="169"/>
      <c r="E798" s="169"/>
      <c r="F798" s="169"/>
      <c r="G798" s="170"/>
      <c r="H798" s="169"/>
      <c r="I798" s="171"/>
      <c r="J798" s="171"/>
      <c r="K798" s="171"/>
      <c r="L798" s="678"/>
      <c r="M798" s="170"/>
      <c r="N798" s="172"/>
      <c r="O798" s="169"/>
      <c r="P798" s="171"/>
      <c r="Q798" s="169"/>
      <c r="R798" s="173"/>
      <c r="S798" s="172"/>
      <c r="T798" s="169"/>
      <c r="U798" s="172"/>
      <c r="V798" s="169"/>
      <c r="W798" s="173"/>
      <c r="X798" s="172"/>
      <c r="Y798" s="169"/>
    </row>
    <row r="799" spans="2:25" s="168" customFormat="1" ht="15.75" customHeight="1">
      <c r="B799" s="169"/>
      <c r="C799" s="169"/>
      <c r="D799" s="169"/>
      <c r="E799" s="169"/>
      <c r="F799" s="169"/>
      <c r="G799" s="170"/>
      <c r="H799" s="169"/>
      <c r="I799" s="171"/>
      <c r="J799" s="171"/>
      <c r="K799" s="171"/>
      <c r="L799" s="678"/>
      <c r="M799" s="170"/>
      <c r="N799" s="172"/>
      <c r="O799" s="169"/>
      <c r="P799" s="171"/>
      <c r="Q799" s="169"/>
      <c r="R799" s="173"/>
      <c r="S799" s="172"/>
      <c r="T799" s="169"/>
      <c r="U799" s="172"/>
      <c r="V799" s="169"/>
      <c r="W799" s="173"/>
      <c r="X799" s="172"/>
      <c r="Y799" s="169"/>
    </row>
    <row r="800" spans="2:25" s="168" customFormat="1" ht="15.75" customHeight="1">
      <c r="B800" s="169"/>
      <c r="C800" s="169"/>
      <c r="D800" s="169"/>
      <c r="E800" s="169"/>
      <c r="F800" s="169"/>
      <c r="G800" s="170"/>
      <c r="H800" s="169"/>
      <c r="I800" s="171"/>
      <c r="J800" s="171"/>
      <c r="K800" s="171"/>
      <c r="L800" s="678"/>
      <c r="M800" s="170"/>
      <c r="N800" s="172"/>
      <c r="O800" s="169"/>
      <c r="P800" s="171"/>
      <c r="Q800" s="169"/>
      <c r="R800" s="173"/>
      <c r="S800" s="172"/>
      <c r="T800" s="169"/>
      <c r="U800" s="172"/>
      <c r="V800" s="169"/>
      <c r="W800" s="173"/>
      <c r="X800" s="172"/>
      <c r="Y800" s="169"/>
    </row>
    <row r="801" spans="2:25" s="168" customFormat="1" ht="15.75" customHeight="1">
      <c r="B801" s="169"/>
      <c r="C801" s="169"/>
      <c r="D801" s="169"/>
      <c r="E801" s="169"/>
      <c r="F801" s="169"/>
      <c r="G801" s="170"/>
      <c r="H801" s="169"/>
      <c r="I801" s="171"/>
      <c r="J801" s="171"/>
      <c r="K801" s="171"/>
      <c r="L801" s="678"/>
      <c r="M801" s="170"/>
      <c r="N801" s="172"/>
      <c r="O801" s="169"/>
      <c r="P801" s="171"/>
      <c r="Q801" s="169"/>
      <c r="R801" s="173"/>
      <c r="S801" s="172"/>
      <c r="T801" s="169"/>
      <c r="U801" s="172"/>
      <c r="V801" s="169"/>
      <c r="W801" s="173"/>
      <c r="X801" s="172"/>
      <c r="Y801" s="169"/>
    </row>
    <row r="802" spans="2:25" s="168" customFormat="1" ht="15.75" customHeight="1">
      <c r="B802" s="169"/>
      <c r="C802" s="169"/>
      <c r="D802" s="169"/>
      <c r="E802" s="169"/>
      <c r="F802" s="169"/>
      <c r="G802" s="170"/>
      <c r="H802" s="169"/>
      <c r="I802" s="171"/>
      <c r="J802" s="171"/>
      <c r="K802" s="171"/>
      <c r="L802" s="678"/>
      <c r="M802" s="170"/>
      <c r="N802" s="172"/>
      <c r="O802" s="169"/>
      <c r="P802" s="171"/>
      <c r="Q802" s="169"/>
      <c r="R802" s="173"/>
      <c r="S802" s="172"/>
      <c r="T802" s="169"/>
      <c r="U802" s="172"/>
      <c r="V802" s="169"/>
      <c r="W802" s="173"/>
      <c r="X802" s="172"/>
      <c r="Y802" s="169"/>
    </row>
    <row r="803" spans="2:25" s="168" customFormat="1" ht="15.75" customHeight="1">
      <c r="B803" s="169"/>
      <c r="C803" s="169"/>
      <c r="D803" s="169"/>
      <c r="E803" s="169"/>
      <c r="F803" s="169"/>
      <c r="G803" s="170"/>
      <c r="H803" s="169"/>
      <c r="I803" s="171"/>
      <c r="J803" s="171"/>
      <c r="K803" s="171"/>
      <c r="L803" s="678"/>
      <c r="M803" s="170"/>
      <c r="N803" s="172"/>
      <c r="O803" s="169"/>
      <c r="P803" s="171"/>
      <c r="Q803" s="169"/>
      <c r="R803" s="173"/>
      <c r="S803" s="172"/>
      <c r="T803" s="169"/>
      <c r="U803" s="172"/>
      <c r="V803" s="169"/>
      <c r="W803" s="173"/>
      <c r="X803" s="172"/>
      <c r="Y803" s="169"/>
    </row>
    <row r="804" spans="2:25" s="168" customFormat="1" ht="15.75" customHeight="1">
      <c r="B804" s="169"/>
      <c r="C804" s="169"/>
      <c r="D804" s="169"/>
      <c r="E804" s="169"/>
      <c r="F804" s="169"/>
      <c r="G804" s="170"/>
      <c r="H804" s="169"/>
      <c r="I804" s="171"/>
      <c r="J804" s="171"/>
      <c r="K804" s="171"/>
      <c r="L804" s="678"/>
      <c r="M804" s="170"/>
      <c r="N804" s="172"/>
      <c r="O804" s="169"/>
      <c r="P804" s="171"/>
      <c r="Q804" s="169"/>
      <c r="R804" s="173"/>
      <c r="S804" s="172"/>
      <c r="T804" s="169"/>
      <c r="U804" s="172"/>
      <c r="V804" s="169"/>
      <c r="W804" s="173"/>
      <c r="X804" s="172"/>
      <c r="Y804" s="169"/>
    </row>
    <row r="805" spans="2:25" s="168" customFormat="1" ht="15.75" customHeight="1">
      <c r="B805" s="169"/>
      <c r="C805" s="169"/>
      <c r="D805" s="169"/>
      <c r="E805" s="169"/>
      <c r="F805" s="169"/>
      <c r="G805" s="170"/>
      <c r="H805" s="169"/>
      <c r="I805" s="171"/>
      <c r="J805" s="171"/>
      <c r="K805" s="171"/>
      <c r="L805" s="678"/>
      <c r="M805" s="170"/>
      <c r="N805" s="172"/>
      <c r="O805" s="169"/>
      <c r="P805" s="171"/>
      <c r="Q805" s="169"/>
      <c r="R805" s="173"/>
      <c r="S805" s="172"/>
      <c r="T805" s="169"/>
      <c r="U805" s="172"/>
      <c r="V805" s="169"/>
      <c r="W805" s="173"/>
      <c r="X805" s="172"/>
      <c r="Y805" s="169"/>
    </row>
    <row r="806" spans="2:25" s="168" customFormat="1" ht="15.75" customHeight="1">
      <c r="B806" s="169"/>
      <c r="C806" s="169"/>
      <c r="D806" s="169"/>
      <c r="E806" s="169"/>
      <c r="F806" s="169"/>
      <c r="G806" s="170"/>
      <c r="H806" s="169"/>
      <c r="I806" s="171"/>
      <c r="J806" s="171"/>
      <c r="K806" s="171"/>
      <c r="L806" s="678"/>
      <c r="M806" s="170"/>
      <c r="N806" s="172"/>
      <c r="O806" s="169"/>
      <c r="P806" s="171"/>
      <c r="Q806" s="169"/>
      <c r="R806" s="173"/>
      <c r="S806" s="172"/>
      <c r="T806" s="169"/>
      <c r="U806" s="172"/>
      <c r="V806" s="169"/>
      <c r="W806" s="173"/>
      <c r="X806" s="172"/>
      <c r="Y806" s="169"/>
    </row>
    <row r="807" spans="2:25" s="168" customFormat="1" ht="15.75" customHeight="1">
      <c r="B807" s="169"/>
      <c r="C807" s="169"/>
      <c r="D807" s="169"/>
      <c r="E807" s="169"/>
      <c r="F807" s="169"/>
      <c r="G807" s="170"/>
      <c r="H807" s="169"/>
      <c r="I807" s="171"/>
      <c r="J807" s="171"/>
      <c r="K807" s="171"/>
      <c r="L807" s="678"/>
      <c r="M807" s="170"/>
      <c r="N807" s="172"/>
      <c r="O807" s="169"/>
      <c r="P807" s="171"/>
      <c r="Q807" s="169"/>
      <c r="R807" s="173"/>
      <c r="S807" s="172"/>
      <c r="T807" s="169"/>
      <c r="U807" s="172"/>
      <c r="V807" s="169"/>
      <c r="W807" s="173"/>
      <c r="X807" s="172"/>
      <c r="Y807" s="169"/>
    </row>
    <row r="808" spans="2:25" s="168" customFormat="1" ht="15.75" customHeight="1">
      <c r="B808" s="169"/>
      <c r="C808" s="169"/>
      <c r="D808" s="169"/>
      <c r="E808" s="169"/>
      <c r="F808" s="169"/>
      <c r="G808" s="170"/>
      <c r="H808" s="169"/>
      <c r="I808" s="171"/>
      <c r="J808" s="171"/>
      <c r="K808" s="171"/>
      <c r="L808" s="678"/>
      <c r="M808" s="170"/>
      <c r="N808" s="172"/>
      <c r="O808" s="169"/>
      <c r="P808" s="171"/>
      <c r="Q808" s="169"/>
      <c r="R808" s="173"/>
      <c r="S808" s="172"/>
      <c r="T808" s="169"/>
      <c r="U808" s="172"/>
      <c r="V808" s="169"/>
      <c r="W808" s="173"/>
      <c r="X808" s="172"/>
      <c r="Y808" s="169"/>
    </row>
    <row r="809" spans="2:25" s="168" customFormat="1" ht="15.75" customHeight="1">
      <c r="B809" s="169"/>
      <c r="C809" s="169"/>
      <c r="D809" s="169"/>
      <c r="E809" s="169"/>
      <c r="F809" s="169"/>
      <c r="G809" s="170"/>
      <c r="H809" s="169"/>
      <c r="I809" s="171"/>
      <c r="J809" s="171"/>
      <c r="K809" s="171"/>
      <c r="L809" s="678"/>
      <c r="M809" s="170"/>
      <c r="N809" s="172"/>
      <c r="O809" s="169"/>
      <c r="P809" s="171"/>
      <c r="Q809" s="169"/>
      <c r="R809" s="173"/>
      <c r="S809" s="172"/>
      <c r="T809" s="169"/>
      <c r="U809" s="172"/>
      <c r="V809" s="169"/>
      <c r="W809" s="173"/>
      <c r="X809" s="172"/>
      <c r="Y809" s="169"/>
    </row>
    <row r="810" spans="2:25" s="168" customFormat="1" ht="15.75" customHeight="1">
      <c r="B810" s="169"/>
      <c r="C810" s="169"/>
      <c r="D810" s="169"/>
      <c r="E810" s="169"/>
      <c r="F810" s="169"/>
      <c r="G810" s="170"/>
      <c r="H810" s="169"/>
      <c r="I810" s="171"/>
      <c r="J810" s="171"/>
      <c r="K810" s="171"/>
      <c r="L810" s="678"/>
      <c r="M810" s="170"/>
      <c r="N810" s="172"/>
      <c r="O810" s="169"/>
      <c r="P810" s="171"/>
      <c r="Q810" s="169"/>
      <c r="R810" s="173"/>
      <c r="S810" s="172"/>
      <c r="T810" s="169"/>
      <c r="U810" s="172"/>
      <c r="V810" s="169"/>
      <c r="W810" s="173"/>
      <c r="X810" s="172"/>
      <c r="Y810" s="169"/>
    </row>
    <row r="811" spans="2:25" s="168" customFormat="1" ht="15.75" customHeight="1">
      <c r="B811" s="169"/>
      <c r="C811" s="169"/>
      <c r="D811" s="169"/>
      <c r="E811" s="169"/>
      <c r="F811" s="169"/>
      <c r="G811" s="170"/>
      <c r="H811" s="169"/>
      <c r="I811" s="171"/>
      <c r="J811" s="171"/>
      <c r="K811" s="171"/>
      <c r="L811" s="678"/>
      <c r="M811" s="170"/>
      <c r="N811" s="172"/>
      <c r="O811" s="169"/>
      <c r="P811" s="171"/>
      <c r="Q811" s="169"/>
      <c r="R811" s="173"/>
      <c r="S811" s="172"/>
      <c r="T811" s="169"/>
      <c r="U811" s="172"/>
      <c r="V811" s="169"/>
      <c r="W811" s="173"/>
      <c r="X811" s="172"/>
      <c r="Y811" s="169"/>
    </row>
    <row r="812" spans="2:25" s="168" customFormat="1" ht="15.75" customHeight="1">
      <c r="B812" s="169"/>
      <c r="C812" s="169"/>
      <c r="D812" s="169"/>
      <c r="E812" s="169"/>
      <c r="F812" s="169"/>
      <c r="G812" s="170"/>
      <c r="H812" s="169"/>
      <c r="I812" s="171"/>
      <c r="J812" s="171"/>
      <c r="K812" s="171"/>
      <c r="L812" s="678"/>
      <c r="M812" s="170"/>
      <c r="N812" s="172"/>
      <c r="O812" s="169"/>
      <c r="P812" s="171"/>
      <c r="Q812" s="169"/>
      <c r="R812" s="173"/>
      <c r="S812" s="172"/>
      <c r="T812" s="169"/>
      <c r="U812" s="172"/>
      <c r="V812" s="169"/>
      <c r="W812" s="173"/>
      <c r="X812" s="172"/>
      <c r="Y812" s="169"/>
    </row>
    <row r="813" spans="2:25" s="168" customFormat="1" ht="15.75" customHeight="1">
      <c r="B813" s="169"/>
      <c r="C813" s="169"/>
      <c r="D813" s="169"/>
      <c r="E813" s="169"/>
      <c r="F813" s="169"/>
      <c r="G813" s="170"/>
      <c r="H813" s="169"/>
      <c r="I813" s="171"/>
      <c r="J813" s="171"/>
      <c r="K813" s="171"/>
      <c r="L813" s="678"/>
      <c r="M813" s="170"/>
      <c r="N813" s="172"/>
      <c r="O813" s="169"/>
      <c r="P813" s="171"/>
      <c r="Q813" s="169"/>
      <c r="R813" s="173"/>
      <c r="S813" s="172"/>
      <c r="T813" s="169"/>
      <c r="U813" s="172"/>
      <c r="V813" s="169"/>
      <c r="W813" s="173"/>
      <c r="X813" s="172"/>
      <c r="Y813" s="169"/>
    </row>
    <row r="814" spans="2:25" s="168" customFormat="1" ht="15.75" customHeight="1">
      <c r="B814" s="169"/>
      <c r="C814" s="169"/>
      <c r="D814" s="169"/>
      <c r="E814" s="169"/>
      <c r="F814" s="169"/>
      <c r="G814" s="170"/>
      <c r="H814" s="169"/>
      <c r="I814" s="171"/>
      <c r="J814" s="171"/>
      <c r="K814" s="171"/>
      <c r="L814" s="678"/>
      <c r="M814" s="170"/>
      <c r="N814" s="172"/>
      <c r="O814" s="169"/>
      <c r="P814" s="171"/>
      <c r="Q814" s="169"/>
      <c r="R814" s="173"/>
      <c r="S814" s="172"/>
      <c r="T814" s="169"/>
      <c r="U814" s="172"/>
      <c r="V814" s="169"/>
      <c r="W814" s="173"/>
      <c r="X814" s="172"/>
      <c r="Y814" s="169"/>
    </row>
    <row r="815" spans="2:25" s="168" customFormat="1" ht="15.75" customHeight="1">
      <c r="B815" s="169"/>
      <c r="C815" s="169"/>
      <c r="D815" s="169"/>
      <c r="E815" s="169"/>
      <c r="F815" s="169"/>
      <c r="G815" s="170"/>
      <c r="H815" s="169"/>
      <c r="I815" s="171"/>
      <c r="J815" s="171"/>
      <c r="K815" s="171"/>
      <c r="L815" s="678"/>
      <c r="M815" s="170"/>
      <c r="N815" s="172"/>
      <c r="O815" s="169"/>
      <c r="P815" s="171"/>
      <c r="Q815" s="169"/>
      <c r="R815" s="173"/>
      <c r="S815" s="172"/>
      <c r="T815" s="169"/>
      <c r="U815" s="172"/>
      <c r="V815" s="169"/>
      <c r="W815" s="173"/>
      <c r="X815" s="172"/>
      <c r="Y815" s="169"/>
    </row>
    <row r="816" spans="2:25" s="168" customFormat="1" ht="15.75" customHeight="1">
      <c r="B816" s="169"/>
      <c r="C816" s="169"/>
      <c r="D816" s="169"/>
      <c r="E816" s="169"/>
      <c r="F816" s="169"/>
      <c r="G816" s="170"/>
      <c r="H816" s="169"/>
      <c r="I816" s="171"/>
      <c r="J816" s="171"/>
      <c r="K816" s="171"/>
      <c r="L816" s="678"/>
      <c r="M816" s="170"/>
      <c r="N816" s="172"/>
      <c r="O816" s="169"/>
      <c r="P816" s="171"/>
      <c r="Q816" s="169"/>
      <c r="R816" s="173"/>
      <c r="S816" s="172"/>
      <c r="T816" s="169"/>
      <c r="U816" s="172"/>
      <c r="V816" s="169"/>
      <c r="W816" s="173"/>
      <c r="X816" s="172"/>
      <c r="Y816" s="169"/>
    </row>
    <row r="817" spans="2:25" s="168" customFormat="1" ht="15.75" customHeight="1">
      <c r="B817" s="169"/>
      <c r="C817" s="169"/>
      <c r="D817" s="169"/>
      <c r="E817" s="169"/>
      <c r="F817" s="169"/>
      <c r="G817" s="170"/>
      <c r="H817" s="169"/>
      <c r="I817" s="171"/>
      <c r="J817" s="171"/>
      <c r="K817" s="171"/>
      <c r="L817" s="678"/>
      <c r="M817" s="170"/>
      <c r="N817" s="172"/>
      <c r="O817" s="169"/>
      <c r="P817" s="171"/>
      <c r="Q817" s="169"/>
      <c r="R817" s="173"/>
      <c r="S817" s="172"/>
      <c r="T817" s="169"/>
      <c r="U817" s="172"/>
      <c r="V817" s="169"/>
      <c r="W817" s="173"/>
      <c r="X817" s="172"/>
      <c r="Y817" s="169"/>
    </row>
    <row r="818" spans="2:25" s="168" customFormat="1" ht="15.75" customHeight="1">
      <c r="B818" s="169"/>
      <c r="C818" s="169"/>
      <c r="D818" s="169"/>
      <c r="E818" s="169"/>
      <c r="F818" s="169"/>
      <c r="G818" s="170"/>
      <c r="H818" s="169"/>
      <c r="I818" s="171"/>
      <c r="J818" s="171"/>
      <c r="K818" s="171"/>
      <c r="L818" s="678"/>
      <c r="M818" s="170"/>
      <c r="N818" s="172"/>
      <c r="O818" s="169"/>
      <c r="P818" s="171"/>
      <c r="Q818" s="169"/>
      <c r="R818" s="173"/>
      <c r="S818" s="172"/>
      <c r="T818" s="169"/>
      <c r="U818" s="172"/>
      <c r="V818" s="169"/>
      <c r="W818" s="173"/>
      <c r="X818" s="172"/>
      <c r="Y818" s="169"/>
    </row>
    <row r="819" spans="2:25" s="168" customFormat="1" ht="15.75" customHeight="1">
      <c r="B819" s="169"/>
      <c r="C819" s="169"/>
      <c r="D819" s="169"/>
      <c r="E819" s="169"/>
      <c r="F819" s="169"/>
      <c r="G819" s="170"/>
      <c r="H819" s="169"/>
      <c r="I819" s="171"/>
      <c r="J819" s="171"/>
      <c r="K819" s="171"/>
      <c r="L819" s="678"/>
      <c r="M819" s="170"/>
      <c r="N819" s="172"/>
      <c r="O819" s="169"/>
      <c r="P819" s="171"/>
      <c r="Q819" s="169"/>
      <c r="R819" s="173"/>
      <c r="S819" s="172"/>
      <c r="T819" s="169"/>
      <c r="U819" s="172"/>
      <c r="V819" s="169"/>
      <c r="W819" s="173"/>
      <c r="X819" s="172"/>
      <c r="Y819" s="169"/>
    </row>
    <row r="820" spans="2:25" s="168" customFormat="1" ht="15.75" customHeight="1">
      <c r="B820" s="169"/>
      <c r="C820" s="169"/>
      <c r="D820" s="169"/>
      <c r="E820" s="169"/>
      <c r="F820" s="169"/>
      <c r="G820" s="170"/>
      <c r="H820" s="169"/>
      <c r="I820" s="171"/>
      <c r="J820" s="171"/>
      <c r="K820" s="171"/>
      <c r="L820" s="678"/>
      <c r="M820" s="170"/>
      <c r="N820" s="172"/>
      <c r="O820" s="169"/>
      <c r="P820" s="171"/>
      <c r="Q820" s="169"/>
      <c r="R820" s="173"/>
      <c r="S820" s="172"/>
      <c r="T820" s="169"/>
      <c r="U820" s="172"/>
      <c r="V820" s="169"/>
      <c r="W820" s="173"/>
      <c r="X820" s="172"/>
      <c r="Y820" s="169"/>
    </row>
    <row r="821" spans="2:25" s="168" customFormat="1" ht="15.75" customHeight="1">
      <c r="B821" s="169"/>
      <c r="C821" s="169"/>
      <c r="D821" s="169"/>
      <c r="E821" s="169"/>
      <c r="F821" s="169"/>
      <c r="G821" s="170"/>
      <c r="H821" s="169"/>
      <c r="I821" s="171"/>
      <c r="J821" s="171"/>
      <c r="K821" s="171"/>
      <c r="L821" s="678"/>
      <c r="M821" s="170"/>
      <c r="N821" s="172"/>
      <c r="O821" s="169"/>
      <c r="P821" s="171"/>
      <c r="Q821" s="169"/>
      <c r="R821" s="173"/>
      <c r="S821" s="172"/>
      <c r="T821" s="169"/>
      <c r="U821" s="172"/>
      <c r="V821" s="169"/>
      <c r="W821" s="173"/>
      <c r="X821" s="172"/>
      <c r="Y821" s="169"/>
    </row>
    <row r="822" spans="2:25" s="168" customFormat="1" ht="15.75" customHeight="1">
      <c r="B822" s="169"/>
      <c r="C822" s="169"/>
      <c r="D822" s="169"/>
      <c r="E822" s="169"/>
      <c r="F822" s="169"/>
      <c r="G822" s="170"/>
      <c r="H822" s="169"/>
      <c r="I822" s="171"/>
      <c r="J822" s="171"/>
      <c r="K822" s="171"/>
      <c r="L822" s="678"/>
      <c r="M822" s="170"/>
      <c r="N822" s="172"/>
      <c r="O822" s="169"/>
      <c r="P822" s="171"/>
      <c r="Q822" s="169"/>
      <c r="R822" s="173"/>
      <c r="S822" s="172"/>
      <c r="T822" s="169"/>
      <c r="U822" s="172"/>
      <c r="V822" s="169"/>
      <c r="W822" s="173"/>
      <c r="X822" s="172"/>
      <c r="Y822" s="169"/>
    </row>
    <row r="823" spans="2:25" s="168" customFormat="1" ht="15.75" customHeight="1">
      <c r="B823" s="169"/>
      <c r="C823" s="169"/>
      <c r="D823" s="169"/>
      <c r="E823" s="169"/>
      <c r="F823" s="169"/>
      <c r="G823" s="170"/>
      <c r="H823" s="169"/>
      <c r="I823" s="171"/>
      <c r="J823" s="171"/>
      <c r="K823" s="171"/>
      <c r="L823" s="678"/>
      <c r="M823" s="170"/>
      <c r="N823" s="172"/>
      <c r="O823" s="169"/>
      <c r="P823" s="171"/>
      <c r="Q823" s="169"/>
      <c r="R823" s="173"/>
      <c r="S823" s="172"/>
      <c r="T823" s="169"/>
      <c r="U823" s="172"/>
      <c r="V823" s="169"/>
      <c r="W823" s="173"/>
      <c r="X823" s="172"/>
      <c r="Y823" s="169"/>
    </row>
    <row r="824" spans="2:25" s="168" customFormat="1" ht="15.75" customHeight="1">
      <c r="B824" s="169"/>
      <c r="C824" s="169"/>
      <c r="D824" s="169"/>
      <c r="E824" s="169"/>
      <c r="F824" s="169"/>
      <c r="G824" s="170"/>
      <c r="H824" s="169"/>
      <c r="I824" s="171"/>
      <c r="J824" s="171"/>
      <c r="K824" s="171"/>
      <c r="L824" s="678"/>
      <c r="M824" s="170"/>
      <c r="N824" s="172"/>
      <c r="O824" s="169"/>
      <c r="P824" s="171"/>
      <c r="Q824" s="169"/>
      <c r="R824" s="173"/>
      <c r="S824" s="172"/>
      <c r="T824" s="169"/>
      <c r="U824" s="172"/>
      <c r="V824" s="169"/>
      <c r="W824" s="173"/>
      <c r="X824" s="172"/>
      <c r="Y824" s="169"/>
    </row>
    <row r="825" spans="2:25" s="168" customFormat="1" ht="15.75" customHeight="1">
      <c r="B825" s="169"/>
      <c r="C825" s="169"/>
      <c r="D825" s="169"/>
      <c r="E825" s="169"/>
      <c r="F825" s="169"/>
      <c r="G825" s="170"/>
      <c r="H825" s="169"/>
      <c r="I825" s="171"/>
      <c r="J825" s="171"/>
      <c r="K825" s="171"/>
      <c r="L825" s="678"/>
      <c r="M825" s="170"/>
      <c r="N825" s="172"/>
      <c r="O825" s="169"/>
      <c r="P825" s="171"/>
      <c r="Q825" s="169"/>
      <c r="R825" s="173"/>
      <c r="S825" s="172"/>
      <c r="T825" s="169"/>
      <c r="U825" s="172"/>
      <c r="V825" s="169"/>
      <c r="W825" s="173"/>
      <c r="X825" s="172"/>
      <c r="Y825" s="169"/>
    </row>
    <row r="826" spans="2:25" s="168" customFormat="1" ht="15.75" customHeight="1">
      <c r="B826" s="169"/>
      <c r="C826" s="169"/>
      <c r="D826" s="169"/>
      <c r="E826" s="169"/>
      <c r="F826" s="169"/>
      <c r="G826" s="170"/>
      <c r="H826" s="169"/>
      <c r="I826" s="171"/>
      <c r="J826" s="171"/>
      <c r="K826" s="171"/>
      <c r="L826" s="678"/>
      <c r="M826" s="170"/>
      <c r="N826" s="172"/>
      <c r="O826" s="169"/>
      <c r="P826" s="171"/>
      <c r="Q826" s="169"/>
      <c r="R826" s="173"/>
      <c r="S826" s="172"/>
      <c r="T826" s="169"/>
      <c r="U826" s="172"/>
      <c r="V826" s="169"/>
      <c r="W826" s="173"/>
      <c r="X826" s="172"/>
      <c r="Y826" s="169"/>
    </row>
    <row r="827" spans="2:25" s="168" customFormat="1" ht="15.75" customHeight="1">
      <c r="B827" s="169"/>
      <c r="C827" s="169"/>
      <c r="D827" s="169"/>
      <c r="E827" s="169"/>
      <c r="F827" s="169"/>
      <c r="G827" s="170"/>
      <c r="H827" s="169"/>
      <c r="I827" s="171"/>
      <c r="J827" s="171"/>
      <c r="K827" s="171"/>
      <c r="L827" s="678"/>
      <c r="M827" s="170"/>
      <c r="N827" s="172"/>
      <c r="O827" s="169"/>
      <c r="P827" s="171"/>
      <c r="Q827" s="169"/>
      <c r="R827" s="173"/>
      <c r="S827" s="172"/>
      <c r="T827" s="169"/>
      <c r="U827" s="172"/>
      <c r="V827" s="169"/>
      <c r="W827" s="173"/>
      <c r="X827" s="172"/>
      <c r="Y827" s="169"/>
    </row>
    <row r="828" spans="2:25" s="168" customFormat="1" ht="15.75" customHeight="1">
      <c r="B828" s="169"/>
      <c r="C828" s="169"/>
      <c r="D828" s="169"/>
      <c r="E828" s="169"/>
      <c r="F828" s="169"/>
      <c r="G828" s="170"/>
      <c r="H828" s="169"/>
      <c r="I828" s="171"/>
      <c r="J828" s="171"/>
      <c r="K828" s="171"/>
      <c r="L828" s="678"/>
      <c r="M828" s="170"/>
      <c r="N828" s="172"/>
      <c r="O828" s="169"/>
      <c r="P828" s="171"/>
      <c r="Q828" s="169"/>
      <c r="R828" s="173"/>
      <c r="S828" s="172"/>
      <c r="T828" s="169"/>
      <c r="U828" s="172"/>
      <c r="V828" s="169"/>
      <c r="W828" s="173"/>
      <c r="X828" s="172"/>
      <c r="Y828" s="169"/>
    </row>
    <row r="829" spans="2:25" s="168" customFormat="1" ht="15.75" customHeight="1">
      <c r="B829" s="169"/>
      <c r="C829" s="169"/>
      <c r="D829" s="169"/>
      <c r="E829" s="169"/>
      <c r="F829" s="169"/>
      <c r="G829" s="170"/>
      <c r="H829" s="169"/>
      <c r="I829" s="171"/>
      <c r="J829" s="171"/>
      <c r="K829" s="171"/>
      <c r="L829" s="678"/>
      <c r="M829" s="170"/>
      <c r="N829" s="172"/>
      <c r="O829" s="169"/>
      <c r="P829" s="171"/>
      <c r="Q829" s="169"/>
      <c r="R829" s="173"/>
      <c r="S829" s="172"/>
      <c r="T829" s="169"/>
      <c r="U829" s="172"/>
      <c r="V829" s="169"/>
      <c r="W829" s="173"/>
      <c r="X829" s="172"/>
      <c r="Y829" s="169"/>
    </row>
    <row r="830" spans="2:25" s="168" customFormat="1" ht="15.75" customHeight="1">
      <c r="B830" s="169"/>
      <c r="C830" s="169"/>
      <c r="D830" s="169"/>
      <c r="E830" s="169"/>
      <c r="F830" s="169"/>
      <c r="G830" s="170"/>
      <c r="H830" s="169"/>
      <c r="I830" s="171"/>
      <c r="J830" s="171"/>
      <c r="K830" s="171"/>
      <c r="L830" s="678"/>
      <c r="M830" s="170"/>
      <c r="N830" s="172"/>
      <c r="O830" s="169"/>
      <c r="P830" s="171"/>
      <c r="Q830" s="169"/>
      <c r="R830" s="173"/>
      <c r="S830" s="172"/>
      <c r="T830" s="169"/>
      <c r="U830" s="172"/>
      <c r="V830" s="169"/>
      <c r="W830" s="173"/>
      <c r="X830" s="172"/>
      <c r="Y830" s="169"/>
    </row>
    <row r="831" spans="2:25" s="168" customFormat="1" ht="15.75" customHeight="1">
      <c r="B831" s="169"/>
      <c r="C831" s="169"/>
      <c r="D831" s="169"/>
      <c r="E831" s="169"/>
      <c r="F831" s="169"/>
      <c r="G831" s="170"/>
      <c r="H831" s="169"/>
      <c r="I831" s="171"/>
      <c r="J831" s="171"/>
      <c r="K831" s="171"/>
      <c r="L831" s="678"/>
      <c r="M831" s="170"/>
      <c r="N831" s="172"/>
      <c r="O831" s="169"/>
      <c r="P831" s="171"/>
      <c r="Q831" s="169"/>
      <c r="R831" s="173"/>
      <c r="S831" s="172"/>
      <c r="T831" s="169"/>
      <c r="U831" s="172"/>
      <c r="V831" s="169"/>
      <c r="W831" s="173"/>
      <c r="X831" s="172"/>
      <c r="Y831" s="169"/>
    </row>
    <row r="832" spans="2:25" s="168" customFormat="1" ht="15.75" customHeight="1">
      <c r="B832" s="169"/>
      <c r="C832" s="169"/>
      <c r="D832" s="169"/>
      <c r="E832" s="169"/>
      <c r="F832" s="169"/>
      <c r="G832" s="170"/>
      <c r="H832" s="169"/>
      <c r="I832" s="171"/>
      <c r="J832" s="171"/>
      <c r="K832" s="171"/>
      <c r="L832" s="678"/>
      <c r="M832" s="170"/>
      <c r="N832" s="172"/>
      <c r="O832" s="169"/>
      <c r="P832" s="171"/>
      <c r="Q832" s="169"/>
      <c r="R832" s="173"/>
      <c r="S832" s="172"/>
      <c r="T832" s="169"/>
      <c r="U832" s="172"/>
      <c r="V832" s="169"/>
      <c r="W832" s="173"/>
      <c r="X832" s="172"/>
      <c r="Y832" s="169"/>
    </row>
    <row r="833" spans="2:25" s="168" customFormat="1" ht="15.75" customHeight="1">
      <c r="B833" s="169"/>
      <c r="C833" s="169"/>
      <c r="D833" s="169"/>
      <c r="E833" s="169"/>
      <c r="F833" s="169"/>
      <c r="G833" s="170"/>
      <c r="H833" s="169"/>
      <c r="I833" s="171"/>
      <c r="J833" s="171"/>
      <c r="K833" s="171"/>
      <c r="L833" s="678"/>
      <c r="M833" s="170"/>
      <c r="N833" s="172"/>
      <c r="O833" s="169"/>
      <c r="P833" s="171"/>
      <c r="Q833" s="169"/>
      <c r="R833" s="173"/>
      <c r="S833" s="172"/>
      <c r="T833" s="169"/>
      <c r="U833" s="172"/>
      <c r="V833" s="169"/>
      <c r="W833" s="173"/>
      <c r="X833" s="172"/>
      <c r="Y833" s="169"/>
    </row>
    <row r="834" spans="2:25" s="168" customFormat="1" ht="15.75" customHeight="1">
      <c r="B834" s="169"/>
      <c r="C834" s="169"/>
      <c r="D834" s="169"/>
      <c r="E834" s="169"/>
      <c r="F834" s="169"/>
      <c r="G834" s="170"/>
      <c r="H834" s="169"/>
      <c r="I834" s="171"/>
      <c r="J834" s="171"/>
      <c r="K834" s="171"/>
      <c r="L834" s="678"/>
      <c r="M834" s="170"/>
      <c r="N834" s="172"/>
      <c r="O834" s="169"/>
      <c r="P834" s="171"/>
      <c r="Q834" s="169"/>
      <c r="R834" s="173"/>
      <c r="S834" s="172"/>
      <c r="T834" s="169"/>
      <c r="U834" s="172"/>
      <c r="V834" s="169"/>
      <c r="W834" s="173"/>
      <c r="X834" s="172"/>
      <c r="Y834" s="169"/>
    </row>
    <row r="835" spans="2:25" s="168" customFormat="1" ht="15.75" customHeight="1">
      <c r="B835" s="169"/>
      <c r="C835" s="169"/>
      <c r="D835" s="169"/>
      <c r="E835" s="169"/>
      <c r="F835" s="169"/>
      <c r="G835" s="170"/>
      <c r="H835" s="169"/>
      <c r="I835" s="171"/>
      <c r="J835" s="171"/>
      <c r="K835" s="171"/>
      <c r="L835" s="678"/>
      <c r="M835" s="170"/>
      <c r="N835" s="172"/>
      <c r="O835" s="169"/>
      <c r="P835" s="171"/>
      <c r="Q835" s="169"/>
      <c r="R835" s="173"/>
      <c r="S835" s="172"/>
      <c r="T835" s="169"/>
      <c r="U835" s="172"/>
      <c r="V835" s="169"/>
      <c r="W835" s="173"/>
      <c r="X835" s="172"/>
      <c r="Y835" s="169"/>
    </row>
    <row r="836" spans="2:25" s="168" customFormat="1" ht="15.75" customHeight="1">
      <c r="B836" s="169"/>
      <c r="C836" s="169"/>
      <c r="D836" s="169"/>
      <c r="E836" s="169"/>
      <c r="F836" s="169"/>
      <c r="G836" s="170"/>
      <c r="H836" s="169"/>
      <c r="I836" s="171"/>
      <c r="J836" s="171"/>
      <c r="K836" s="171"/>
      <c r="L836" s="678"/>
      <c r="M836" s="170"/>
      <c r="N836" s="172"/>
      <c r="O836" s="169"/>
      <c r="P836" s="171"/>
      <c r="Q836" s="169"/>
      <c r="R836" s="173"/>
      <c r="S836" s="172"/>
      <c r="T836" s="169"/>
      <c r="U836" s="172"/>
      <c r="V836" s="169"/>
      <c r="W836" s="173"/>
      <c r="X836" s="172"/>
      <c r="Y836" s="169"/>
    </row>
    <row r="837" spans="2:25" s="168" customFormat="1" ht="15.75" customHeight="1">
      <c r="B837" s="169"/>
      <c r="C837" s="169"/>
      <c r="D837" s="169"/>
      <c r="E837" s="169"/>
      <c r="F837" s="169"/>
      <c r="G837" s="170"/>
      <c r="H837" s="169"/>
      <c r="I837" s="171"/>
      <c r="J837" s="171"/>
      <c r="K837" s="171"/>
      <c r="L837" s="678"/>
      <c r="M837" s="170"/>
      <c r="N837" s="172"/>
      <c r="O837" s="169"/>
      <c r="P837" s="171"/>
      <c r="Q837" s="169"/>
      <c r="R837" s="173"/>
      <c r="S837" s="172"/>
      <c r="T837" s="169"/>
      <c r="U837" s="172"/>
      <c r="V837" s="169"/>
      <c r="W837" s="173"/>
      <c r="X837" s="172"/>
      <c r="Y837" s="169"/>
    </row>
    <row r="838" spans="2:25" s="168" customFormat="1" ht="15.75" customHeight="1">
      <c r="B838" s="169"/>
      <c r="C838" s="169"/>
      <c r="D838" s="169"/>
      <c r="E838" s="169"/>
      <c r="F838" s="169"/>
      <c r="G838" s="170"/>
      <c r="H838" s="169"/>
      <c r="I838" s="171"/>
      <c r="J838" s="171"/>
      <c r="K838" s="171"/>
      <c r="L838" s="678"/>
      <c r="M838" s="170"/>
      <c r="N838" s="172"/>
      <c r="O838" s="169"/>
      <c r="P838" s="171"/>
      <c r="Q838" s="169"/>
      <c r="R838" s="173"/>
      <c r="S838" s="172"/>
      <c r="T838" s="169"/>
      <c r="U838" s="172"/>
      <c r="V838" s="169"/>
      <c r="W838" s="173"/>
      <c r="X838" s="172"/>
      <c r="Y838" s="169"/>
    </row>
    <row r="839" spans="2:25" s="168" customFormat="1" ht="15.75" customHeight="1">
      <c r="B839" s="169"/>
      <c r="C839" s="169"/>
      <c r="D839" s="169"/>
      <c r="E839" s="169"/>
      <c r="F839" s="169"/>
      <c r="G839" s="170"/>
      <c r="H839" s="169"/>
      <c r="I839" s="171"/>
      <c r="J839" s="171"/>
      <c r="K839" s="171"/>
      <c r="L839" s="678"/>
      <c r="M839" s="170"/>
      <c r="N839" s="172"/>
      <c r="O839" s="169"/>
      <c r="P839" s="171"/>
      <c r="Q839" s="169"/>
      <c r="R839" s="173"/>
      <c r="S839" s="172"/>
      <c r="T839" s="169"/>
      <c r="U839" s="172"/>
      <c r="V839" s="169"/>
      <c r="W839" s="173"/>
      <c r="X839" s="172"/>
      <c r="Y839" s="169"/>
    </row>
    <row r="840" spans="2:25" s="168" customFormat="1" ht="15.75" customHeight="1">
      <c r="B840" s="169"/>
      <c r="C840" s="169"/>
      <c r="D840" s="169"/>
      <c r="E840" s="169"/>
      <c r="F840" s="169"/>
      <c r="G840" s="170"/>
      <c r="H840" s="169"/>
      <c r="I840" s="171"/>
      <c r="J840" s="171"/>
      <c r="K840" s="171"/>
      <c r="L840" s="678"/>
      <c r="M840" s="170"/>
      <c r="N840" s="172"/>
      <c r="O840" s="169"/>
      <c r="P840" s="171"/>
      <c r="Q840" s="169"/>
      <c r="R840" s="173"/>
      <c r="S840" s="172"/>
      <c r="T840" s="169"/>
      <c r="U840" s="172"/>
      <c r="V840" s="169"/>
      <c r="W840" s="173"/>
      <c r="X840" s="172"/>
      <c r="Y840" s="169"/>
    </row>
    <row r="841" spans="2:25" s="168" customFormat="1" ht="15.75" customHeight="1">
      <c r="B841" s="169"/>
      <c r="C841" s="169"/>
      <c r="D841" s="169"/>
      <c r="E841" s="169"/>
      <c r="F841" s="169"/>
      <c r="G841" s="170"/>
      <c r="H841" s="169"/>
      <c r="I841" s="171"/>
      <c r="J841" s="171"/>
      <c r="K841" s="171"/>
      <c r="L841" s="678"/>
      <c r="M841" s="170"/>
      <c r="N841" s="172"/>
      <c r="O841" s="169"/>
      <c r="P841" s="171"/>
      <c r="Q841" s="169"/>
      <c r="R841" s="173"/>
      <c r="S841" s="172"/>
      <c r="T841" s="169"/>
      <c r="U841" s="172"/>
      <c r="V841" s="169"/>
      <c r="W841" s="173"/>
      <c r="X841" s="172"/>
      <c r="Y841" s="169"/>
    </row>
    <row r="842" spans="2:25" s="168" customFormat="1" ht="15.75" customHeight="1">
      <c r="B842" s="169"/>
      <c r="C842" s="169"/>
      <c r="D842" s="169"/>
      <c r="E842" s="169"/>
      <c r="F842" s="169"/>
      <c r="G842" s="170"/>
      <c r="H842" s="169"/>
      <c r="I842" s="171"/>
      <c r="J842" s="171"/>
      <c r="K842" s="171"/>
      <c r="L842" s="678"/>
      <c r="M842" s="170"/>
      <c r="N842" s="172"/>
      <c r="O842" s="169"/>
      <c r="P842" s="171"/>
      <c r="Q842" s="169"/>
      <c r="R842" s="173"/>
      <c r="S842" s="172"/>
      <c r="T842" s="169"/>
      <c r="U842" s="172"/>
      <c r="V842" s="169"/>
      <c r="W842" s="173"/>
      <c r="X842" s="172"/>
      <c r="Y842" s="169"/>
    </row>
    <row r="843" spans="2:25" s="168" customFormat="1" ht="15.75" customHeight="1">
      <c r="B843" s="169"/>
      <c r="C843" s="169"/>
      <c r="D843" s="169"/>
      <c r="E843" s="169"/>
      <c r="F843" s="169"/>
      <c r="G843" s="170"/>
      <c r="H843" s="169"/>
      <c r="I843" s="171"/>
      <c r="J843" s="171"/>
      <c r="K843" s="171"/>
      <c r="L843" s="678"/>
      <c r="M843" s="170"/>
      <c r="N843" s="172"/>
      <c r="O843" s="169"/>
      <c r="P843" s="171"/>
      <c r="Q843" s="169"/>
      <c r="R843" s="173"/>
      <c r="S843" s="172"/>
      <c r="T843" s="169"/>
      <c r="U843" s="172"/>
      <c r="V843" s="169"/>
      <c r="W843" s="173"/>
      <c r="X843" s="172"/>
      <c r="Y843" s="169"/>
    </row>
    <row r="844" spans="2:25" s="168" customFormat="1" ht="15.75" customHeight="1">
      <c r="B844" s="169"/>
      <c r="C844" s="169"/>
      <c r="D844" s="169"/>
      <c r="E844" s="169"/>
      <c r="F844" s="169"/>
      <c r="G844" s="170"/>
      <c r="H844" s="169"/>
      <c r="I844" s="171"/>
      <c r="J844" s="171"/>
      <c r="K844" s="171"/>
      <c r="L844" s="678"/>
      <c r="M844" s="170"/>
      <c r="N844" s="172"/>
      <c r="O844" s="169"/>
      <c r="P844" s="171"/>
      <c r="Q844" s="169"/>
      <c r="R844" s="173"/>
      <c r="S844" s="172"/>
      <c r="T844" s="169"/>
      <c r="U844" s="172"/>
      <c r="V844" s="169"/>
      <c r="W844" s="173"/>
      <c r="X844" s="172"/>
      <c r="Y844" s="169"/>
    </row>
    <row r="845" spans="2:25" s="168" customFormat="1" ht="15.75" customHeight="1">
      <c r="B845" s="169"/>
      <c r="C845" s="169"/>
      <c r="D845" s="169"/>
      <c r="E845" s="169"/>
      <c r="F845" s="169"/>
      <c r="G845" s="170"/>
      <c r="H845" s="169"/>
      <c r="I845" s="171"/>
      <c r="J845" s="171"/>
      <c r="K845" s="171"/>
      <c r="L845" s="678"/>
      <c r="M845" s="170"/>
      <c r="N845" s="172"/>
      <c r="O845" s="169"/>
      <c r="P845" s="171"/>
      <c r="Q845" s="169"/>
      <c r="R845" s="173"/>
      <c r="S845" s="172"/>
      <c r="T845" s="169"/>
      <c r="U845" s="172"/>
      <c r="V845" s="169"/>
      <c r="W845" s="173"/>
      <c r="X845" s="172"/>
      <c r="Y845" s="169"/>
    </row>
    <row r="846" spans="2:25" s="168" customFormat="1" ht="15.75" customHeight="1">
      <c r="B846" s="169"/>
      <c r="C846" s="169"/>
      <c r="D846" s="169"/>
      <c r="E846" s="169"/>
      <c r="F846" s="169"/>
      <c r="G846" s="170"/>
      <c r="H846" s="169"/>
      <c r="I846" s="171"/>
      <c r="J846" s="171"/>
      <c r="K846" s="171"/>
      <c r="L846" s="678"/>
      <c r="M846" s="170"/>
      <c r="N846" s="172"/>
      <c r="O846" s="169"/>
      <c r="P846" s="171"/>
      <c r="Q846" s="169"/>
      <c r="R846" s="173"/>
      <c r="S846" s="172"/>
      <c r="T846" s="169"/>
      <c r="U846" s="172"/>
      <c r="V846" s="169"/>
      <c r="W846" s="173"/>
      <c r="X846" s="172"/>
      <c r="Y846" s="169"/>
    </row>
    <row r="847" spans="2:25" s="168" customFormat="1" ht="15.75" customHeight="1">
      <c r="B847" s="169"/>
      <c r="C847" s="169"/>
      <c r="D847" s="169"/>
      <c r="E847" s="169"/>
      <c r="F847" s="169"/>
      <c r="G847" s="170"/>
      <c r="H847" s="169"/>
      <c r="I847" s="171"/>
      <c r="J847" s="171"/>
      <c r="K847" s="171"/>
      <c r="L847" s="678"/>
      <c r="M847" s="170"/>
      <c r="N847" s="172"/>
      <c r="O847" s="169"/>
      <c r="P847" s="171"/>
      <c r="Q847" s="169"/>
      <c r="R847" s="173"/>
      <c r="S847" s="172"/>
      <c r="T847" s="169"/>
      <c r="U847" s="172"/>
      <c r="V847" s="169"/>
      <c r="W847" s="173"/>
      <c r="X847" s="172"/>
      <c r="Y847" s="169"/>
    </row>
    <row r="848" spans="2:25" s="168" customFormat="1" ht="15.75" customHeight="1">
      <c r="B848" s="169"/>
      <c r="C848" s="169"/>
      <c r="D848" s="169"/>
      <c r="E848" s="169"/>
      <c r="F848" s="169"/>
      <c r="G848" s="170"/>
      <c r="H848" s="169"/>
      <c r="I848" s="171"/>
      <c r="J848" s="171"/>
      <c r="K848" s="171"/>
      <c r="L848" s="678"/>
      <c r="M848" s="170"/>
      <c r="N848" s="172"/>
      <c r="O848" s="169"/>
      <c r="P848" s="171"/>
      <c r="Q848" s="169"/>
      <c r="R848" s="173"/>
      <c r="S848" s="172"/>
      <c r="T848" s="169"/>
      <c r="U848" s="172"/>
      <c r="V848" s="169"/>
      <c r="W848" s="173"/>
      <c r="X848" s="172"/>
      <c r="Y848" s="169"/>
    </row>
    <row r="849" spans="2:25" s="168" customFormat="1" ht="15.75" customHeight="1">
      <c r="B849" s="169"/>
      <c r="C849" s="169"/>
      <c r="D849" s="169"/>
      <c r="E849" s="169"/>
      <c r="F849" s="169"/>
      <c r="G849" s="170"/>
      <c r="H849" s="169"/>
      <c r="I849" s="171"/>
      <c r="J849" s="171"/>
      <c r="K849" s="171"/>
      <c r="L849" s="678"/>
      <c r="M849" s="170"/>
      <c r="N849" s="172"/>
      <c r="O849" s="169"/>
      <c r="P849" s="171"/>
      <c r="Q849" s="169"/>
      <c r="R849" s="173"/>
      <c r="S849" s="172"/>
      <c r="T849" s="169"/>
      <c r="U849" s="172"/>
      <c r="V849" s="169"/>
      <c r="W849" s="173"/>
      <c r="X849" s="172"/>
      <c r="Y849" s="169"/>
    </row>
    <row r="850" spans="2:25" s="168" customFormat="1" ht="15.75" customHeight="1">
      <c r="B850" s="169"/>
      <c r="C850" s="169"/>
      <c r="D850" s="169"/>
      <c r="E850" s="169"/>
      <c r="F850" s="169"/>
      <c r="G850" s="170"/>
      <c r="H850" s="169"/>
      <c r="I850" s="171"/>
      <c r="J850" s="171"/>
      <c r="K850" s="171"/>
      <c r="L850" s="678"/>
      <c r="M850" s="170"/>
      <c r="N850" s="172"/>
      <c r="O850" s="169"/>
      <c r="P850" s="171"/>
      <c r="Q850" s="169"/>
      <c r="R850" s="173"/>
      <c r="S850" s="172"/>
      <c r="T850" s="169"/>
      <c r="U850" s="172"/>
      <c r="V850" s="169"/>
      <c r="W850" s="173"/>
      <c r="X850" s="172"/>
      <c r="Y850" s="169"/>
    </row>
    <row r="851" spans="2:25" s="168" customFormat="1" ht="15.75" customHeight="1">
      <c r="B851" s="169"/>
      <c r="C851" s="169"/>
      <c r="D851" s="169"/>
      <c r="E851" s="169"/>
      <c r="F851" s="169"/>
      <c r="G851" s="170"/>
      <c r="H851" s="169"/>
      <c r="I851" s="171"/>
      <c r="J851" s="171"/>
      <c r="K851" s="171"/>
      <c r="L851" s="678"/>
      <c r="M851" s="170"/>
      <c r="N851" s="172"/>
      <c r="O851" s="169"/>
      <c r="P851" s="171"/>
      <c r="Q851" s="169"/>
      <c r="R851" s="173"/>
      <c r="S851" s="172"/>
      <c r="T851" s="169"/>
      <c r="U851" s="172"/>
      <c r="V851" s="169"/>
      <c r="W851" s="173"/>
      <c r="X851" s="172"/>
      <c r="Y851" s="169"/>
    </row>
    <row r="852" spans="2:25" s="168" customFormat="1" ht="15.75" customHeight="1">
      <c r="B852" s="169"/>
      <c r="C852" s="169"/>
      <c r="D852" s="169"/>
      <c r="E852" s="169"/>
      <c r="F852" s="169"/>
      <c r="G852" s="170"/>
      <c r="H852" s="169"/>
      <c r="I852" s="171"/>
      <c r="J852" s="171"/>
      <c r="K852" s="171"/>
      <c r="L852" s="678"/>
      <c r="M852" s="170"/>
      <c r="N852" s="172"/>
      <c r="O852" s="169"/>
      <c r="P852" s="171"/>
      <c r="Q852" s="169"/>
      <c r="R852" s="173"/>
      <c r="S852" s="172"/>
      <c r="T852" s="169"/>
      <c r="U852" s="172"/>
      <c r="V852" s="169"/>
      <c r="W852" s="173"/>
      <c r="X852" s="172"/>
      <c r="Y852" s="169"/>
    </row>
    <row r="853" spans="2:25" s="168" customFormat="1" ht="15.75" customHeight="1">
      <c r="B853" s="169"/>
      <c r="C853" s="169"/>
      <c r="D853" s="169"/>
      <c r="E853" s="169"/>
      <c r="F853" s="169"/>
      <c r="G853" s="170"/>
      <c r="H853" s="169"/>
      <c r="I853" s="171"/>
      <c r="J853" s="171"/>
      <c r="K853" s="171"/>
      <c r="L853" s="678"/>
      <c r="M853" s="170"/>
      <c r="N853" s="172"/>
      <c r="O853" s="169"/>
      <c r="P853" s="171"/>
      <c r="Q853" s="169"/>
      <c r="R853" s="173"/>
      <c r="S853" s="172"/>
      <c r="T853" s="169"/>
      <c r="U853" s="172"/>
      <c r="V853" s="169"/>
      <c r="W853" s="173"/>
      <c r="X853" s="172"/>
      <c r="Y853" s="169"/>
    </row>
    <row r="854" spans="2:25" s="168" customFormat="1" ht="15.75" customHeight="1">
      <c r="B854" s="169"/>
      <c r="C854" s="169"/>
      <c r="D854" s="169"/>
      <c r="E854" s="169"/>
      <c r="F854" s="169"/>
      <c r="G854" s="170"/>
      <c r="H854" s="169"/>
      <c r="I854" s="171"/>
      <c r="J854" s="171"/>
      <c r="K854" s="171"/>
      <c r="L854" s="678"/>
      <c r="M854" s="170"/>
      <c r="N854" s="172"/>
      <c r="O854" s="169"/>
      <c r="P854" s="171"/>
      <c r="Q854" s="169"/>
      <c r="R854" s="173"/>
      <c r="S854" s="172"/>
      <c r="T854" s="169"/>
      <c r="U854" s="172"/>
      <c r="V854" s="169"/>
      <c r="W854" s="173"/>
      <c r="X854" s="172"/>
      <c r="Y854" s="169"/>
    </row>
    <row r="855" spans="2:25" s="168" customFormat="1" ht="15.75" customHeight="1">
      <c r="B855" s="169"/>
      <c r="C855" s="169"/>
      <c r="D855" s="169"/>
      <c r="E855" s="169"/>
      <c r="F855" s="169"/>
      <c r="G855" s="170"/>
      <c r="H855" s="169"/>
      <c r="I855" s="171"/>
      <c r="J855" s="171"/>
      <c r="K855" s="171"/>
      <c r="L855" s="678"/>
      <c r="M855" s="170"/>
      <c r="N855" s="172"/>
      <c r="O855" s="169"/>
      <c r="P855" s="171"/>
      <c r="Q855" s="169"/>
      <c r="R855" s="173"/>
      <c r="S855" s="172"/>
      <c r="T855" s="169"/>
      <c r="U855" s="172"/>
      <c r="V855" s="169"/>
      <c r="W855" s="173"/>
      <c r="X855" s="172"/>
      <c r="Y855" s="169"/>
    </row>
    <row r="856" spans="2:25" s="168" customFormat="1" ht="15.75" customHeight="1">
      <c r="B856" s="169"/>
      <c r="C856" s="169"/>
      <c r="D856" s="169"/>
      <c r="E856" s="169"/>
      <c r="F856" s="169"/>
      <c r="G856" s="170"/>
      <c r="H856" s="169"/>
      <c r="I856" s="171"/>
      <c r="J856" s="171"/>
      <c r="K856" s="171"/>
      <c r="L856" s="678"/>
      <c r="M856" s="170"/>
      <c r="N856" s="172"/>
      <c r="O856" s="169"/>
      <c r="P856" s="171"/>
      <c r="Q856" s="169"/>
      <c r="R856" s="173"/>
      <c r="S856" s="172"/>
      <c r="T856" s="169"/>
      <c r="U856" s="172"/>
      <c r="V856" s="169"/>
      <c r="W856" s="173"/>
      <c r="X856" s="172"/>
      <c r="Y856" s="169"/>
    </row>
    <row r="857" spans="2:25" s="168" customFormat="1" ht="15.75" customHeight="1">
      <c r="B857" s="169"/>
      <c r="C857" s="169"/>
      <c r="D857" s="169"/>
      <c r="E857" s="169"/>
      <c r="F857" s="169"/>
      <c r="G857" s="170"/>
      <c r="H857" s="169"/>
      <c r="I857" s="171"/>
      <c r="J857" s="171"/>
      <c r="K857" s="171"/>
      <c r="L857" s="678"/>
      <c r="M857" s="170"/>
      <c r="N857" s="172"/>
      <c r="O857" s="169"/>
      <c r="P857" s="171"/>
      <c r="Q857" s="169"/>
      <c r="R857" s="173"/>
      <c r="S857" s="172"/>
      <c r="T857" s="169"/>
      <c r="U857" s="172"/>
      <c r="V857" s="169"/>
      <c r="W857" s="173"/>
      <c r="X857" s="172"/>
      <c r="Y857" s="169"/>
    </row>
    <row r="858" spans="2:25" s="168" customFormat="1" ht="15.75" customHeight="1">
      <c r="B858" s="169"/>
      <c r="C858" s="169"/>
      <c r="D858" s="169"/>
      <c r="E858" s="169"/>
      <c r="F858" s="169"/>
      <c r="G858" s="170"/>
      <c r="H858" s="169"/>
      <c r="I858" s="171"/>
      <c r="J858" s="171"/>
      <c r="K858" s="171"/>
      <c r="L858" s="678"/>
      <c r="M858" s="170"/>
      <c r="N858" s="172"/>
      <c r="O858" s="169"/>
      <c r="P858" s="171"/>
      <c r="Q858" s="169"/>
      <c r="R858" s="173"/>
      <c r="S858" s="172"/>
      <c r="T858" s="169"/>
      <c r="U858" s="172"/>
      <c r="V858" s="169"/>
      <c r="W858" s="173"/>
      <c r="X858" s="172"/>
      <c r="Y858" s="169"/>
    </row>
    <row r="859" spans="2:25" s="168" customFormat="1" ht="15.75" customHeight="1">
      <c r="B859" s="169"/>
      <c r="C859" s="169"/>
      <c r="D859" s="169"/>
      <c r="E859" s="169"/>
      <c r="F859" s="169"/>
      <c r="G859" s="170"/>
      <c r="H859" s="169"/>
      <c r="I859" s="171"/>
      <c r="J859" s="171"/>
      <c r="K859" s="171"/>
      <c r="L859" s="678"/>
      <c r="M859" s="170"/>
      <c r="N859" s="172"/>
      <c r="O859" s="169"/>
      <c r="P859" s="171"/>
      <c r="Q859" s="169"/>
      <c r="R859" s="173"/>
      <c r="S859" s="172"/>
      <c r="T859" s="169"/>
      <c r="U859" s="172"/>
      <c r="V859" s="169"/>
      <c r="W859" s="173"/>
      <c r="X859" s="172"/>
      <c r="Y859" s="169"/>
    </row>
    <row r="860" spans="2:25" s="168" customFormat="1" ht="15.75" customHeight="1">
      <c r="B860" s="169"/>
      <c r="C860" s="169"/>
      <c r="D860" s="169"/>
      <c r="E860" s="169"/>
      <c r="F860" s="169"/>
      <c r="G860" s="170"/>
      <c r="H860" s="169"/>
      <c r="I860" s="171"/>
      <c r="J860" s="171"/>
      <c r="K860" s="171"/>
      <c r="L860" s="678"/>
      <c r="M860" s="170"/>
      <c r="N860" s="172"/>
      <c r="O860" s="169"/>
      <c r="P860" s="171"/>
      <c r="Q860" s="169"/>
      <c r="R860" s="173"/>
      <c r="S860" s="172"/>
      <c r="T860" s="169"/>
      <c r="U860" s="172"/>
      <c r="V860" s="169"/>
      <c r="W860" s="173"/>
      <c r="X860" s="172"/>
      <c r="Y860" s="169"/>
    </row>
    <row r="861" spans="2:25" s="168" customFormat="1" ht="15.75" customHeight="1">
      <c r="B861" s="169"/>
      <c r="C861" s="169"/>
      <c r="D861" s="169"/>
      <c r="E861" s="169"/>
      <c r="F861" s="169"/>
      <c r="G861" s="170"/>
      <c r="H861" s="169"/>
      <c r="I861" s="171"/>
      <c r="J861" s="171"/>
      <c r="K861" s="171"/>
      <c r="L861" s="678"/>
      <c r="M861" s="170"/>
      <c r="N861" s="172"/>
      <c r="O861" s="169"/>
      <c r="P861" s="171"/>
      <c r="Q861" s="169"/>
      <c r="R861" s="173"/>
      <c r="S861" s="172"/>
      <c r="T861" s="169"/>
      <c r="U861" s="172"/>
      <c r="V861" s="169"/>
      <c r="W861" s="173"/>
      <c r="X861" s="172"/>
      <c r="Y861" s="169"/>
    </row>
    <row r="862" spans="2:25" s="168" customFormat="1" ht="15.75" customHeight="1">
      <c r="B862" s="169"/>
      <c r="C862" s="169"/>
      <c r="D862" s="169"/>
      <c r="E862" s="169"/>
      <c r="F862" s="169"/>
      <c r="G862" s="170"/>
      <c r="H862" s="169"/>
      <c r="I862" s="171"/>
      <c r="J862" s="171"/>
      <c r="K862" s="171"/>
      <c r="L862" s="678"/>
      <c r="M862" s="170"/>
      <c r="N862" s="172"/>
      <c r="O862" s="169"/>
      <c r="P862" s="171"/>
      <c r="Q862" s="169"/>
      <c r="R862" s="173"/>
      <c r="S862" s="172"/>
      <c r="T862" s="169"/>
      <c r="U862" s="172"/>
      <c r="V862" s="169"/>
      <c r="W862" s="173"/>
      <c r="X862" s="172"/>
      <c r="Y862" s="169"/>
    </row>
    <row r="863" spans="2:25" s="168" customFormat="1" ht="15.75" customHeight="1">
      <c r="B863" s="169"/>
      <c r="C863" s="169"/>
      <c r="D863" s="169"/>
      <c r="E863" s="169"/>
      <c r="F863" s="169"/>
      <c r="G863" s="170"/>
      <c r="H863" s="169"/>
      <c r="I863" s="171"/>
      <c r="J863" s="171"/>
      <c r="K863" s="171"/>
      <c r="L863" s="678"/>
      <c r="M863" s="170"/>
      <c r="N863" s="172"/>
      <c r="O863" s="169"/>
      <c r="P863" s="171"/>
      <c r="Q863" s="169"/>
      <c r="R863" s="173"/>
      <c r="S863" s="172"/>
      <c r="T863" s="169"/>
      <c r="U863" s="172"/>
      <c r="V863" s="169"/>
      <c r="W863" s="173"/>
      <c r="X863" s="172"/>
      <c r="Y863" s="169"/>
    </row>
    <row r="864" spans="2:25" s="168" customFormat="1" ht="15.75" customHeight="1">
      <c r="B864" s="169"/>
      <c r="C864" s="169"/>
      <c r="D864" s="169"/>
      <c r="E864" s="169"/>
      <c r="F864" s="169"/>
      <c r="G864" s="170"/>
      <c r="H864" s="169"/>
      <c r="I864" s="171"/>
      <c r="J864" s="171"/>
      <c r="K864" s="171"/>
      <c r="L864" s="678"/>
      <c r="M864" s="170"/>
      <c r="N864" s="172"/>
      <c r="O864" s="169"/>
      <c r="P864" s="171"/>
      <c r="Q864" s="169"/>
      <c r="R864" s="173"/>
      <c r="S864" s="172"/>
      <c r="T864" s="169"/>
      <c r="U864" s="172"/>
      <c r="V864" s="169"/>
      <c r="W864" s="173"/>
      <c r="X864" s="172"/>
      <c r="Y864" s="169"/>
    </row>
    <row r="865" spans="2:25" s="168" customFormat="1" ht="15.75" customHeight="1">
      <c r="B865" s="169"/>
      <c r="C865" s="169"/>
      <c r="D865" s="169"/>
      <c r="E865" s="169"/>
      <c r="F865" s="169"/>
      <c r="G865" s="170"/>
      <c r="H865" s="169"/>
      <c r="I865" s="171"/>
      <c r="J865" s="171"/>
      <c r="K865" s="171"/>
      <c r="L865" s="678"/>
      <c r="M865" s="170"/>
      <c r="N865" s="172"/>
      <c r="O865" s="169"/>
      <c r="P865" s="171"/>
      <c r="Q865" s="169"/>
      <c r="R865" s="173"/>
      <c r="S865" s="172"/>
      <c r="T865" s="169"/>
      <c r="U865" s="172"/>
      <c r="V865" s="169"/>
      <c r="W865" s="173"/>
      <c r="X865" s="172"/>
      <c r="Y865" s="169"/>
    </row>
    <row r="866" spans="2:25" s="168" customFormat="1" ht="15.75" customHeight="1">
      <c r="B866" s="169"/>
      <c r="C866" s="169"/>
      <c r="D866" s="169"/>
      <c r="E866" s="169"/>
      <c r="F866" s="169"/>
      <c r="G866" s="170"/>
      <c r="H866" s="169"/>
      <c r="I866" s="171"/>
      <c r="J866" s="171"/>
      <c r="K866" s="171"/>
      <c r="L866" s="678"/>
      <c r="M866" s="170"/>
      <c r="N866" s="172"/>
      <c r="O866" s="169"/>
      <c r="P866" s="171"/>
      <c r="Q866" s="169"/>
      <c r="R866" s="173"/>
      <c r="S866" s="172"/>
      <c r="T866" s="169"/>
      <c r="U866" s="172"/>
      <c r="V866" s="169"/>
      <c r="W866" s="173"/>
      <c r="X866" s="172"/>
      <c r="Y866" s="169"/>
    </row>
    <row r="867" spans="2:25" s="168" customFormat="1" ht="15.75" customHeight="1">
      <c r="B867" s="169"/>
      <c r="C867" s="169"/>
      <c r="D867" s="169"/>
      <c r="E867" s="169"/>
      <c r="F867" s="169"/>
      <c r="G867" s="170"/>
      <c r="H867" s="169"/>
      <c r="I867" s="171"/>
      <c r="J867" s="171"/>
      <c r="K867" s="171"/>
      <c r="L867" s="678"/>
      <c r="M867" s="170"/>
      <c r="N867" s="172"/>
      <c r="O867" s="169"/>
      <c r="P867" s="171"/>
      <c r="Q867" s="169"/>
      <c r="R867" s="173"/>
      <c r="S867" s="172"/>
      <c r="T867" s="169"/>
      <c r="U867" s="172"/>
      <c r="V867" s="169"/>
      <c r="W867" s="173"/>
      <c r="X867" s="172"/>
      <c r="Y867" s="169"/>
    </row>
    <row r="868" spans="2:25" s="168" customFormat="1" ht="15.75" customHeight="1">
      <c r="B868" s="169"/>
      <c r="C868" s="169"/>
      <c r="D868" s="169"/>
      <c r="E868" s="169"/>
      <c r="F868" s="169"/>
      <c r="G868" s="170"/>
      <c r="H868" s="169"/>
      <c r="I868" s="171"/>
      <c r="J868" s="171"/>
      <c r="K868" s="171"/>
      <c r="L868" s="678"/>
      <c r="M868" s="170"/>
      <c r="N868" s="172"/>
      <c r="O868" s="169"/>
      <c r="P868" s="171"/>
      <c r="Q868" s="169"/>
      <c r="R868" s="173"/>
      <c r="S868" s="172"/>
      <c r="T868" s="169"/>
      <c r="U868" s="172"/>
      <c r="V868" s="169"/>
      <c r="W868" s="173"/>
      <c r="X868" s="172"/>
      <c r="Y868" s="169"/>
    </row>
    <row r="869" spans="2:25" s="168" customFormat="1" ht="15.75" customHeight="1">
      <c r="B869" s="169"/>
      <c r="C869" s="169"/>
      <c r="D869" s="169"/>
      <c r="E869" s="169"/>
      <c r="F869" s="169"/>
      <c r="G869" s="170"/>
      <c r="H869" s="169"/>
      <c r="I869" s="171"/>
      <c r="J869" s="171"/>
      <c r="K869" s="171"/>
      <c r="L869" s="678"/>
      <c r="M869" s="170"/>
      <c r="N869" s="172"/>
      <c r="O869" s="169"/>
      <c r="P869" s="171"/>
      <c r="Q869" s="169"/>
      <c r="R869" s="173"/>
      <c r="S869" s="172"/>
      <c r="T869" s="169"/>
      <c r="U869" s="172"/>
      <c r="V869" s="169"/>
      <c r="W869" s="173"/>
      <c r="X869" s="172"/>
      <c r="Y869" s="169"/>
    </row>
    <row r="870" spans="2:25" s="168" customFormat="1" ht="15.75" customHeight="1">
      <c r="B870" s="169"/>
      <c r="C870" s="169"/>
      <c r="D870" s="169"/>
      <c r="E870" s="169"/>
      <c r="F870" s="169"/>
      <c r="G870" s="170"/>
      <c r="H870" s="169"/>
      <c r="I870" s="171"/>
      <c r="J870" s="171"/>
      <c r="K870" s="171"/>
      <c r="L870" s="678"/>
      <c r="M870" s="170"/>
      <c r="N870" s="172"/>
      <c r="O870" s="169"/>
      <c r="P870" s="171"/>
      <c r="Q870" s="169"/>
      <c r="R870" s="173"/>
      <c r="S870" s="172"/>
      <c r="T870" s="169"/>
      <c r="U870" s="172"/>
      <c r="V870" s="169"/>
      <c r="W870" s="173"/>
      <c r="X870" s="172"/>
      <c r="Y870" s="169"/>
    </row>
    <row r="871" spans="2:25" s="168" customFormat="1" ht="15.75" customHeight="1">
      <c r="B871" s="169"/>
      <c r="C871" s="169"/>
      <c r="D871" s="169"/>
      <c r="E871" s="169"/>
      <c r="F871" s="169"/>
      <c r="G871" s="170"/>
      <c r="H871" s="169"/>
      <c r="I871" s="171"/>
      <c r="J871" s="171"/>
      <c r="K871" s="171"/>
      <c r="L871" s="678"/>
      <c r="M871" s="170"/>
      <c r="N871" s="172"/>
      <c r="O871" s="169"/>
      <c r="P871" s="171"/>
      <c r="Q871" s="169"/>
      <c r="R871" s="173"/>
      <c r="S871" s="172"/>
      <c r="T871" s="169"/>
      <c r="U871" s="172"/>
      <c r="V871" s="169"/>
      <c r="W871" s="173"/>
      <c r="X871" s="172"/>
      <c r="Y871" s="169"/>
    </row>
    <row r="872" spans="2:25" s="168" customFormat="1" ht="15.75" customHeight="1">
      <c r="B872" s="169"/>
      <c r="C872" s="169"/>
      <c r="D872" s="169"/>
      <c r="E872" s="169"/>
      <c r="F872" s="169"/>
      <c r="G872" s="170"/>
      <c r="H872" s="169"/>
      <c r="I872" s="171"/>
      <c r="J872" s="171"/>
      <c r="K872" s="171"/>
      <c r="L872" s="678"/>
      <c r="M872" s="170"/>
      <c r="N872" s="172"/>
      <c r="O872" s="169"/>
      <c r="P872" s="171"/>
      <c r="Q872" s="169"/>
      <c r="R872" s="173"/>
      <c r="S872" s="172"/>
      <c r="T872" s="169"/>
      <c r="U872" s="172"/>
      <c r="V872" s="169"/>
      <c r="W872" s="173"/>
      <c r="X872" s="172"/>
      <c r="Y872" s="169"/>
    </row>
    <row r="873" spans="2:25" s="168" customFormat="1" ht="15.75" customHeight="1">
      <c r="B873" s="169"/>
      <c r="C873" s="169"/>
      <c r="D873" s="169"/>
      <c r="E873" s="169"/>
      <c r="F873" s="169"/>
      <c r="G873" s="170"/>
      <c r="H873" s="169"/>
      <c r="I873" s="171"/>
      <c r="J873" s="171"/>
      <c r="K873" s="171"/>
      <c r="L873" s="678"/>
      <c r="M873" s="170"/>
      <c r="N873" s="172"/>
      <c r="O873" s="169"/>
      <c r="P873" s="171"/>
      <c r="Q873" s="169"/>
      <c r="R873" s="173"/>
      <c r="S873" s="172"/>
      <c r="T873" s="169"/>
      <c r="U873" s="172"/>
      <c r="V873" s="169"/>
      <c r="W873" s="173"/>
      <c r="X873" s="172"/>
      <c r="Y873" s="169"/>
    </row>
    <row r="874" spans="2:25" s="168" customFormat="1" ht="15.75" customHeight="1">
      <c r="B874" s="169"/>
      <c r="C874" s="169"/>
      <c r="D874" s="169"/>
      <c r="E874" s="169"/>
      <c r="F874" s="169"/>
      <c r="G874" s="170"/>
      <c r="H874" s="169"/>
      <c r="I874" s="171"/>
      <c r="J874" s="171"/>
      <c r="K874" s="171"/>
      <c r="L874" s="678"/>
      <c r="M874" s="170"/>
      <c r="N874" s="172"/>
      <c r="O874" s="169"/>
      <c r="P874" s="171"/>
      <c r="Q874" s="169"/>
      <c r="R874" s="173"/>
      <c r="S874" s="172"/>
      <c r="T874" s="169"/>
      <c r="U874" s="172"/>
      <c r="V874" s="169"/>
      <c r="W874" s="173"/>
      <c r="X874" s="172"/>
      <c r="Y874" s="169"/>
    </row>
    <row r="875" spans="2:25" s="168" customFormat="1" ht="15.75" customHeight="1">
      <c r="B875" s="169"/>
      <c r="C875" s="169"/>
      <c r="D875" s="169"/>
      <c r="E875" s="169"/>
      <c r="F875" s="169"/>
      <c r="G875" s="170"/>
      <c r="H875" s="169"/>
      <c r="I875" s="171"/>
      <c r="J875" s="171"/>
      <c r="K875" s="171"/>
      <c r="L875" s="678"/>
      <c r="M875" s="170"/>
      <c r="N875" s="172"/>
      <c r="O875" s="169"/>
      <c r="P875" s="171"/>
      <c r="Q875" s="169"/>
      <c r="R875" s="173"/>
      <c r="S875" s="172"/>
      <c r="T875" s="169"/>
      <c r="U875" s="172"/>
      <c r="V875" s="169"/>
      <c r="W875" s="173"/>
      <c r="X875" s="172"/>
      <c r="Y875" s="169"/>
    </row>
    <row r="876" spans="2:25" s="168" customFormat="1" ht="15.75" customHeight="1">
      <c r="B876" s="169"/>
      <c r="C876" s="169"/>
      <c r="D876" s="169"/>
      <c r="E876" s="169"/>
      <c r="F876" s="169"/>
      <c r="G876" s="170"/>
      <c r="H876" s="169"/>
      <c r="I876" s="171"/>
      <c r="J876" s="171"/>
      <c r="K876" s="171"/>
      <c r="L876" s="678"/>
      <c r="M876" s="170"/>
      <c r="N876" s="172"/>
      <c r="O876" s="169"/>
      <c r="P876" s="171"/>
      <c r="Q876" s="169"/>
      <c r="R876" s="173"/>
      <c r="S876" s="172"/>
      <c r="T876" s="169"/>
      <c r="U876" s="172"/>
      <c r="V876" s="169"/>
      <c r="W876" s="173"/>
      <c r="X876" s="172"/>
      <c r="Y876" s="169"/>
    </row>
    <row r="877" spans="2:25" s="168" customFormat="1" ht="15.75" customHeight="1">
      <c r="B877" s="169"/>
      <c r="C877" s="169"/>
      <c r="D877" s="169"/>
      <c r="E877" s="169"/>
      <c r="F877" s="169"/>
      <c r="G877" s="170"/>
      <c r="H877" s="169"/>
      <c r="I877" s="171"/>
      <c r="J877" s="171"/>
      <c r="K877" s="171"/>
      <c r="L877" s="678"/>
      <c r="M877" s="170"/>
      <c r="N877" s="172"/>
      <c r="O877" s="169"/>
      <c r="P877" s="171"/>
      <c r="Q877" s="169"/>
      <c r="R877" s="173"/>
      <c r="S877" s="172"/>
      <c r="T877" s="169"/>
      <c r="U877" s="172"/>
      <c r="V877" s="169"/>
      <c r="W877" s="173"/>
      <c r="X877" s="172"/>
      <c r="Y877" s="169"/>
    </row>
    <row r="878" spans="2:25" s="168" customFormat="1" ht="15.75" customHeight="1">
      <c r="B878" s="169"/>
      <c r="C878" s="169"/>
      <c r="D878" s="169"/>
      <c r="E878" s="169"/>
      <c r="F878" s="169"/>
      <c r="G878" s="170"/>
      <c r="H878" s="169"/>
      <c r="I878" s="171"/>
      <c r="J878" s="171"/>
      <c r="K878" s="171"/>
      <c r="L878" s="678"/>
      <c r="M878" s="170"/>
      <c r="N878" s="172"/>
      <c r="O878" s="169"/>
      <c r="P878" s="171"/>
      <c r="Q878" s="169"/>
      <c r="R878" s="173"/>
      <c r="S878" s="172"/>
      <c r="T878" s="169"/>
      <c r="U878" s="172"/>
      <c r="V878" s="169"/>
      <c r="W878" s="173"/>
      <c r="X878" s="172"/>
      <c r="Y878" s="169"/>
    </row>
    <row r="879" spans="2:25" s="168" customFormat="1" ht="15.75" customHeight="1">
      <c r="B879" s="169"/>
      <c r="C879" s="169"/>
      <c r="D879" s="169"/>
      <c r="E879" s="169"/>
      <c r="F879" s="169"/>
      <c r="G879" s="170"/>
      <c r="H879" s="169"/>
      <c r="I879" s="171"/>
      <c r="J879" s="171"/>
      <c r="K879" s="171"/>
      <c r="L879" s="678"/>
      <c r="M879" s="170"/>
      <c r="N879" s="172"/>
      <c r="O879" s="169"/>
      <c r="P879" s="171"/>
      <c r="Q879" s="169"/>
      <c r="R879" s="173"/>
      <c r="S879" s="172"/>
      <c r="T879" s="169"/>
      <c r="U879" s="172"/>
      <c r="V879" s="169"/>
      <c r="W879" s="173"/>
      <c r="X879" s="172"/>
      <c r="Y879" s="169"/>
    </row>
    <row r="880" spans="2:25" s="168" customFormat="1" ht="15.75" customHeight="1">
      <c r="B880" s="169"/>
      <c r="C880" s="169"/>
      <c r="D880" s="169"/>
      <c r="E880" s="169"/>
      <c r="F880" s="169"/>
      <c r="G880" s="170"/>
      <c r="H880" s="169"/>
      <c r="I880" s="171"/>
      <c r="J880" s="171"/>
      <c r="K880" s="171"/>
      <c r="L880" s="678"/>
      <c r="M880" s="170"/>
      <c r="N880" s="172"/>
      <c r="O880" s="169"/>
      <c r="P880" s="171"/>
      <c r="Q880" s="169"/>
      <c r="R880" s="173"/>
      <c r="S880" s="172"/>
      <c r="T880" s="169"/>
      <c r="U880" s="172"/>
      <c r="V880" s="169"/>
      <c r="W880" s="173"/>
      <c r="X880" s="172"/>
      <c r="Y880" s="169"/>
    </row>
    <row r="881" spans="2:25" s="168" customFormat="1" ht="15.75" customHeight="1">
      <c r="B881" s="169"/>
      <c r="C881" s="169"/>
      <c r="D881" s="169"/>
      <c r="E881" s="169"/>
      <c r="F881" s="169"/>
      <c r="G881" s="170"/>
      <c r="H881" s="169"/>
      <c r="I881" s="171"/>
      <c r="J881" s="171"/>
      <c r="K881" s="171"/>
      <c r="L881" s="678"/>
      <c r="M881" s="170"/>
      <c r="N881" s="172"/>
      <c r="O881" s="169"/>
      <c r="P881" s="171"/>
      <c r="Q881" s="169"/>
      <c r="R881" s="173"/>
      <c r="S881" s="172"/>
      <c r="T881" s="169"/>
      <c r="U881" s="172"/>
      <c r="V881" s="169"/>
      <c r="W881" s="173"/>
      <c r="X881" s="172"/>
      <c r="Y881" s="169"/>
    </row>
    <row r="882" spans="2:25" s="168" customFormat="1" ht="15.75" customHeight="1">
      <c r="B882" s="169"/>
      <c r="C882" s="169"/>
      <c r="D882" s="169"/>
      <c r="E882" s="169"/>
      <c r="F882" s="169"/>
      <c r="G882" s="170"/>
      <c r="H882" s="169"/>
      <c r="I882" s="171"/>
      <c r="J882" s="171"/>
      <c r="K882" s="171"/>
      <c r="L882" s="678"/>
      <c r="M882" s="170"/>
      <c r="N882" s="172"/>
      <c r="O882" s="169"/>
      <c r="P882" s="171"/>
      <c r="Q882" s="169"/>
      <c r="R882" s="173"/>
      <c r="S882" s="172"/>
      <c r="T882" s="169"/>
      <c r="U882" s="172"/>
      <c r="V882" s="169"/>
      <c r="W882" s="173"/>
      <c r="X882" s="172"/>
      <c r="Y882" s="169"/>
    </row>
    <row r="883" spans="2:25" s="168" customFormat="1" ht="15.75" customHeight="1">
      <c r="B883" s="169"/>
      <c r="C883" s="169"/>
      <c r="D883" s="169"/>
      <c r="E883" s="169"/>
      <c r="F883" s="169"/>
      <c r="G883" s="170"/>
      <c r="H883" s="169"/>
      <c r="I883" s="171"/>
      <c r="J883" s="171"/>
      <c r="K883" s="171"/>
      <c r="L883" s="678"/>
      <c r="M883" s="170"/>
      <c r="N883" s="172"/>
      <c r="O883" s="169"/>
      <c r="P883" s="171"/>
      <c r="Q883" s="169"/>
      <c r="R883" s="173"/>
      <c r="S883" s="172"/>
      <c r="T883" s="169"/>
      <c r="U883" s="172"/>
      <c r="V883" s="169"/>
      <c r="W883" s="173"/>
      <c r="X883" s="172"/>
      <c r="Y883" s="169"/>
    </row>
    <row r="884" spans="2:25" s="168" customFormat="1" ht="15.75" customHeight="1">
      <c r="B884" s="169"/>
      <c r="C884" s="169"/>
      <c r="D884" s="169"/>
      <c r="E884" s="169"/>
      <c r="F884" s="169"/>
      <c r="G884" s="170"/>
      <c r="H884" s="169"/>
      <c r="I884" s="171"/>
      <c r="J884" s="171"/>
      <c r="K884" s="171"/>
      <c r="L884" s="678"/>
      <c r="M884" s="170"/>
      <c r="N884" s="172"/>
      <c r="O884" s="169"/>
      <c r="P884" s="171"/>
      <c r="Q884" s="169"/>
      <c r="R884" s="173"/>
      <c r="S884" s="172"/>
      <c r="T884" s="169"/>
      <c r="U884" s="172"/>
      <c r="V884" s="169"/>
      <c r="W884" s="173"/>
      <c r="X884" s="172"/>
      <c r="Y884" s="169"/>
    </row>
    <row r="885" spans="2:25" s="168" customFormat="1" ht="15.75" customHeight="1">
      <c r="B885" s="169"/>
      <c r="C885" s="169"/>
      <c r="D885" s="169"/>
      <c r="E885" s="169"/>
      <c r="F885" s="169"/>
      <c r="G885" s="170"/>
      <c r="H885" s="169"/>
      <c r="I885" s="171"/>
      <c r="J885" s="171"/>
      <c r="K885" s="171"/>
      <c r="L885" s="678"/>
      <c r="M885" s="170"/>
      <c r="N885" s="172"/>
      <c r="O885" s="169"/>
      <c r="P885" s="171"/>
      <c r="Q885" s="169"/>
      <c r="R885" s="173"/>
      <c r="S885" s="172"/>
      <c r="T885" s="169"/>
      <c r="U885" s="172"/>
      <c r="V885" s="169"/>
      <c r="W885" s="173"/>
      <c r="X885" s="172"/>
      <c r="Y885" s="169"/>
    </row>
    <row r="886" spans="2:25" s="168" customFormat="1" ht="15.75" customHeight="1">
      <c r="B886" s="169"/>
      <c r="C886" s="169"/>
      <c r="D886" s="169"/>
      <c r="E886" s="169"/>
      <c r="F886" s="169"/>
      <c r="G886" s="170"/>
      <c r="H886" s="169"/>
      <c r="I886" s="171"/>
      <c r="J886" s="171"/>
      <c r="K886" s="171"/>
      <c r="L886" s="678"/>
      <c r="M886" s="170"/>
      <c r="N886" s="172"/>
      <c r="O886" s="169"/>
      <c r="P886" s="171"/>
      <c r="Q886" s="169"/>
      <c r="R886" s="173"/>
      <c r="S886" s="172"/>
      <c r="T886" s="169"/>
      <c r="U886" s="172"/>
      <c r="V886" s="169"/>
      <c r="W886" s="173"/>
      <c r="X886" s="172"/>
      <c r="Y886" s="169"/>
    </row>
    <row r="887" spans="2:25" s="168" customFormat="1" ht="15.75" customHeight="1">
      <c r="B887" s="169"/>
      <c r="C887" s="169"/>
      <c r="D887" s="169"/>
      <c r="E887" s="169"/>
      <c r="F887" s="169"/>
      <c r="G887" s="170"/>
      <c r="H887" s="169"/>
      <c r="I887" s="171"/>
      <c r="J887" s="171"/>
      <c r="K887" s="171"/>
      <c r="L887" s="678"/>
      <c r="M887" s="170"/>
      <c r="N887" s="172"/>
      <c r="O887" s="169"/>
      <c r="P887" s="171"/>
      <c r="Q887" s="169"/>
      <c r="R887" s="173"/>
      <c r="S887" s="172"/>
      <c r="T887" s="169"/>
      <c r="U887" s="172"/>
      <c r="V887" s="169"/>
      <c r="W887" s="173"/>
      <c r="X887" s="172"/>
      <c r="Y887" s="169"/>
    </row>
    <row r="888" spans="2:25" s="168" customFormat="1" ht="15.75" customHeight="1">
      <c r="B888" s="169"/>
      <c r="C888" s="169"/>
      <c r="D888" s="169"/>
      <c r="E888" s="169"/>
      <c r="F888" s="169"/>
      <c r="G888" s="170"/>
      <c r="H888" s="169"/>
      <c r="I888" s="171"/>
      <c r="J888" s="171"/>
      <c r="K888" s="171"/>
      <c r="L888" s="678"/>
      <c r="M888" s="170"/>
      <c r="N888" s="172"/>
      <c r="O888" s="169"/>
      <c r="P888" s="171"/>
      <c r="Q888" s="169"/>
      <c r="R888" s="173"/>
      <c r="S888" s="172"/>
      <c r="T888" s="169"/>
      <c r="U888" s="172"/>
      <c r="V888" s="169"/>
      <c r="W888" s="173"/>
      <c r="X888" s="172"/>
      <c r="Y888" s="169"/>
    </row>
    <row r="889" spans="2:25" s="168" customFormat="1" ht="15.75" customHeight="1">
      <c r="B889" s="169"/>
      <c r="C889" s="169"/>
      <c r="D889" s="169"/>
      <c r="E889" s="169"/>
      <c r="F889" s="169"/>
      <c r="G889" s="170"/>
      <c r="H889" s="169"/>
      <c r="I889" s="171"/>
      <c r="J889" s="171"/>
      <c r="K889" s="171"/>
      <c r="L889" s="678"/>
      <c r="M889" s="170"/>
      <c r="N889" s="172"/>
      <c r="O889" s="169"/>
      <c r="P889" s="171"/>
      <c r="Q889" s="169"/>
      <c r="R889" s="173"/>
      <c r="S889" s="172"/>
      <c r="T889" s="169"/>
      <c r="U889" s="172"/>
      <c r="V889" s="169"/>
      <c r="W889" s="173"/>
      <c r="X889" s="172"/>
      <c r="Y889" s="169"/>
    </row>
    <row r="890" spans="2:25" s="168" customFormat="1" ht="15.75" customHeight="1">
      <c r="B890" s="169"/>
      <c r="C890" s="169"/>
      <c r="D890" s="169"/>
      <c r="E890" s="169"/>
      <c r="F890" s="169"/>
      <c r="G890" s="170"/>
      <c r="H890" s="169"/>
      <c r="I890" s="171"/>
      <c r="J890" s="171"/>
      <c r="K890" s="171"/>
      <c r="L890" s="678"/>
      <c r="M890" s="170"/>
      <c r="N890" s="172"/>
      <c r="O890" s="169"/>
      <c r="P890" s="171"/>
      <c r="Q890" s="169"/>
      <c r="R890" s="173"/>
      <c r="S890" s="172"/>
      <c r="T890" s="169"/>
      <c r="U890" s="172"/>
      <c r="V890" s="169"/>
      <c r="W890" s="173"/>
      <c r="X890" s="172"/>
      <c r="Y890" s="169"/>
    </row>
    <row r="891" spans="2:25" s="168" customFormat="1" ht="15.75" customHeight="1">
      <c r="B891" s="169"/>
      <c r="C891" s="169"/>
      <c r="D891" s="169"/>
      <c r="E891" s="169"/>
      <c r="F891" s="169"/>
      <c r="G891" s="170"/>
      <c r="H891" s="169"/>
      <c r="I891" s="171"/>
      <c r="J891" s="171"/>
      <c r="K891" s="171"/>
      <c r="L891" s="678"/>
      <c r="M891" s="170"/>
      <c r="N891" s="172"/>
      <c r="O891" s="169"/>
      <c r="P891" s="171"/>
      <c r="Q891" s="169"/>
      <c r="R891" s="173"/>
      <c r="S891" s="172"/>
      <c r="T891" s="169"/>
      <c r="U891" s="172"/>
      <c r="V891" s="169"/>
      <c r="W891" s="173"/>
      <c r="X891" s="172"/>
      <c r="Y891" s="169"/>
    </row>
    <row r="892" spans="2:25" s="168" customFormat="1" ht="15.75" customHeight="1">
      <c r="B892" s="169"/>
      <c r="C892" s="169"/>
      <c r="D892" s="169"/>
      <c r="E892" s="169"/>
      <c r="F892" s="169"/>
      <c r="G892" s="170"/>
      <c r="H892" s="169"/>
      <c r="I892" s="171"/>
      <c r="J892" s="171"/>
      <c r="K892" s="171"/>
      <c r="L892" s="678"/>
      <c r="M892" s="170"/>
      <c r="N892" s="172"/>
      <c r="O892" s="169"/>
      <c r="P892" s="171"/>
      <c r="Q892" s="169"/>
      <c r="R892" s="173"/>
      <c r="S892" s="172"/>
      <c r="T892" s="169"/>
      <c r="U892" s="172"/>
      <c r="V892" s="169"/>
      <c r="W892" s="173"/>
      <c r="X892" s="172"/>
      <c r="Y892" s="169"/>
    </row>
    <row r="893" spans="2:25" s="168" customFormat="1" ht="15.75" customHeight="1">
      <c r="B893" s="169"/>
      <c r="C893" s="169"/>
      <c r="D893" s="169"/>
      <c r="E893" s="169"/>
      <c r="F893" s="169"/>
      <c r="G893" s="170"/>
      <c r="H893" s="169"/>
      <c r="I893" s="171"/>
      <c r="J893" s="171"/>
      <c r="K893" s="171"/>
      <c r="L893" s="678"/>
      <c r="M893" s="170"/>
      <c r="N893" s="172"/>
      <c r="O893" s="169"/>
      <c r="P893" s="171"/>
      <c r="Q893" s="169"/>
      <c r="R893" s="173"/>
      <c r="S893" s="172"/>
      <c r="T893" s="169"/>
      <c r="U893" s="172"/>
      <c r="V893" s="169"/>
      <c r="W893" s="173"/>
      <c r="X893" s="172"/>
      <c r="Y893" s="169"/>
    </row>
    <row r="894" spans="2:25" s="168" customFormat="1" ht="15.75" customHeight="1">
      <c r="B894" s="169"/>
      <c r="C894" s="169"/>
      <c r="D894" s="169"/>
      <c r="E894" s="169"/>
      <c r="F894" s="169"/>
      <c r="G894" s="170"/>
      <c r="H894" s="169"/>
      <c r="I894" s="171"/>
      <c r="J894" s="171"/>
      <c r="K894" s="171"/>
      <c r="L894" s="678"/>
      <c r="M894" s="170"/>
      <c r="N894" s="172"/>
      <c r="O894" s="169"/>
      <c r="P894" s="171"/>
      <c r="Q894" s="169"/>
      <c r="R894" s="173"/>
      <c r="S894" s="172"/>
      <c r="T894" s="169"/>
      <c r="U894" s="172"/>
      <c r="V894" s="169"/>
      <c r="W894" s="173"/>
      <c r="X894" s="172"/>
      <c r="Y894" s="169"/>
    </row>
    <row r="895" spans="2:25" s="168" customFormat="1" ht="15.75" customHeight="1">
      <c r="B895" s="169"/>
      <c r="C895" s="169"/>
      <c r="D895" s="169"/>
      <c r="E895" s="169"/>
      <c r="F895" s="169"/>
      <c r="G895" s="170"/>
      <c r="H895" s="169"/>
      <c r="I895" s="171"/>
      <c r="J895" s="171"/>
      <c r="K895" s="171"/>
      <c r="L895" s="678"/>
      <c r="M895" s="170"/>
      <c r="N895" s="172"/>
      <c r="O895" s="169"/>
      <c r="P895" s="171"/>
      <c r="Q895" s="169"/>
      <c r="R895" s="173"/>
      <c r="S895" s="172"/>
      <c r="T895" s="169"/>
      <c r="U895" s="172"/>
      <c r="V895" s="169"/>
      <c r="W895" s="173"/>
      <c r="X895" s="172"/>
      <c r="Y895" s="169"/>
    </row>
    <row r="896" spans="2:25" s="168" customFormat="1" ht="15.75" customHeight="1">
      <c r="B896" s="169"/>
      <c r="C896" s="169"/>
      <c r="D896" s="169"/>
      <c r="E896" s="169"/>
      <c r="F896" s="169"/>
      <c r="G896" s="170"/>
      <c r="H896" s="169"/>
      <c r="I896" s="171"/>
      <c r="J896" s="171"/>
      <c r="K896" s="171"/>
      <c r="L896" s="678"/>
      <c r="M896" s="170"/>
      <c r="N896" s="172"/>
      <c r="O896" s="169"/>
      <c r="P896" s="171"/>
      <c r="Q896" s="169"/>
      <c r="R896" s="173"/>
      <c r="S896" s="172"/>
      <c r="T896" s="169"/>
      <c r="U896" s="172"/>
      <c r="V896" s="169"/>
      <c r="W896" s="173"/>
      <c r="X896" s="172"/>
      <c r="Y896" s="169"/>
    </row>
    <row r="897" spans="2:25" s="168" customFormat="1" ht="15.75" customHeight="1">
      <c r="B897" s="169"/>
      <c r="C897" s="169"/>
      <c r="D897" s="169"/>
      <c r="E897" s="169"/>
      <c r="F897" s="169"/>
      <c r="G897" s="170"/>
      <c r="H897" s="169"/>
      <c r="I897" s="171"/>
      <c r="J897" s="171"/>
      <c r="K897" s="171"/>
      <c r="L897" s="678"/>
      <c r="M897" s="170"/>
      <c r="N897" s="172"/>
      <c r="O897" s="169"/>
      <c r="P897" s="171"/>
      <c r="Q897" s="169"/>
      <c r="R897" s="173"/>
      <c r="S897" s="172"/>
      <c r="T897" s="169"/>
      <c r="U897" s="172"/>
      <c r="V897" s="169"/>
      <c r="W897" s="173"/>
      <c r="X897" s="172"/>
      <c r="Y897" s="169"/>
    </row>
    <row r="898" spans="2:25" s="168" customFormat="1" ht="15.75" customHeight="1">
      <c r="B898" s="169"/>
      <c r="C898" s="169"/>
      <c r="D898" s="169"/>
      <c r="E898" s="169"/>
      <c r="F898" s="169"/>
      <c r="G898" s="170"/>
      <c r="H898" s="169"/>
      <c r="I898" s="171"/>
      <c r="J898" s="171"/>
      <c r="K898" s="171"/>
      <c r="L898" s="678"/>
      <c r="M898" s="170"/>
      <c r="N898" s="172"/>
      <c r="O898" s="169"/>
      <c r="P898" s="171"/>
      <c r="Q898" s="169"/>
      <c r="R898" s="173"/>
      <c r="S898" s="172"/>
      <c r="T898" s="169"/>
      <c r="U898" s="172"/>
      <c r="V898" s="169"/>
      <c r="W898" s="173"/>
      <c r="X898" s="172"/>
      <c r="Y898" s="169"/>
    </row>
    <row r="899" spans="2:25" s="168" customFormat="1" ht="15.75" customHeight="1">
      <c r="B899" s="169"/>
      <c r="C899" s="169"/>
      <c r="D899" s="169"/>
      <c r="E899" s="169"/>
      <c r="F899" s="169"/>
      <c r="G899" s="170"/>
      <c r="H899" s="169"/>
      <c r="I899" s="171"/>
      <c r="J899" s="171"/>
      <c r="K899" s="171"/>
      <c r="L899" s="678"/>
      <c r="M899" s="170"/>
      <c r="N899" s="172"/>
      <c r="O899" s="169"/>
      <c r="P899" s="171"/>
      <c r="Q899" s="169"/>
      <c r="R899" s="173"/>
      <c r="S899" s="172"/>
      <c r="T899" s="169"/>
      <c r="U899" s="172"/>
      <c r="V899" s="169"/>
      <c r="W899" s="173"/>
      <c r="X899" s="172"/>
      <c r="Y899" s="169"/>
    </row>
    <row r="900" spans="2:25" s="168" customFormat="1" ht="15.75" customHeight="1">
      <c r="B900" s="169"/>
      <c r="C900" s="169"/>
      <c r="D900" s="169"/>
      <c r="E900" s="169"/>
      <c r="F900" s="169"/>
      <c r="G900" s="170"/>
      <c r="H900" s="169"/>
      <c r="I900" s="171"/>
      <c r="J900" s="171"/>
      <c r="K900" s="171"/>
      <c r="L900" s="678"/>
      <c r="M900" s="170"/>
      <c r="N900" s="172"/>
      <c r="O900" s="169"/>
      <c r="P900" s="171"/>
      <c r="Q900" s="169"/>
      <c r="R900" s="173"/>
      <c r="S900" s="172"/>
      <c r="T900" s="169"/>
      <c r="U900" s="172"/>
      <c r="V900" s="169"/>
      <c r="W900" s="173"/>
      <c r="X900" s="172"/>
      <c r="Y900" s="169"/>
    </row>
    <row r="901" spans="2:25" s="168" customFormat="1" ht="15.75" customHeight="1">
      <c r="B901" s="169"/>
      <c r="C901" s="169"/>
      <c r="D901" s="169"/>
      <c r="E901" s="169"/>
      <c r="F901" s="169"/>
      <c r="G901" s="170"/>
      <c r="H901" s="169"/>
      <c r="I901" s="171"/>
      <c r="J901" s="171"/>
      <c r="K901" s="171"/>
      <c r="L901" s="678"/>
      <c r="M901" s="170"/>
      <c r="N901" s="172"/>
      <c r="O901" s="169"/>
      <c r="P901" s="171"/>
      <c r="Q901" s="169"/>
      <c r="R901" s="173"/>
      <c r="S901" s="172"/>
      <c r="T901" s="169"/>
      <c r="U901" s="172"/>
      <c r="V901" s="169"/>
      <c r="W901" s="173"/>
      <c r="X901" s="172"/>
      <c r="Y901" s="169"/>
    </row>
    <row r="902" spans="2:25" s="168" customFormat="1" ht="15.75" customHeight="1">
      <c r="B902" s="169"/>
      <c r="C902" s="169"/>
      <c r="D902" s="169"/>
      <c r="E902" s="169"/>
      <c r="F902" s="169"/>
      <c r="G902" s="170"/>
      <c r="H902" s="169"/>
      <c r="I902" s="171"/>
      <c r="J902" s="171"/>
      <c r="K902" s="171"/>
      <c r="L902" s="678"/>
      <c r="M902" s="170"/>
      <c r="N902" s="172"/>
      <c r="O902" s="169"/>
      <c r="P902" s="171"/>
      <c r="Q902" s="169"/>
      <c r="R902" s="173"/>
      <c r="S902" s="172"/>
      <c r="T902" s="169"/>
      <c r="U902" s="172"/>
      <c r="V902" s="169"/>
      <c r="W902" s="173"/>
      <c r="X902" s="172"/>
      <c r="Y902" s="169"/>
    </row>
    <row r="903" spans="2:25" s="168" customFormat="1" ht="15.75" customHeight="1">
      <c r="B903" s="169"/>
      <c r="C903" s="169"/>
      <c r="D903" s="169"/>
      <c r="E903" s="169"/>
      <c r="F903" s="169"/>
      <c r="G903" s="170"/>
      <c r="H903" s="169"/>
      <c r="I903" s="171"/>
      <c r="J903" s="171"/>
      <c r="K903" s="171"/>
      <c r="L903" s="678"/>
      <c r="M903" s="170"/>
      <c r="N903" s="172"/>
      <c r="O903" s="169"/>
      <c r="P903" s="171"/>
      <c r="Q903" s="169"/>
      <c r="R903" s="173"/>
      <c r="S903" s="172"/>
      <c r="T903" s="169"/>
      <c r="U903" s="172"/>
      <c r="V903" s="169"/>
      <c r="W903" s="173"/>
      <c r="X903" s="172"/>
      <c r="Y903" s="169"/>
    </row>
    <row r="904" spans="2:25" s="168" customFormat="1" ht="15.75" customHeight="1">
      <c r="B904" s="169"/>
      <c r="C904" s="169"/>
      <c r="D904" s="169"/>
      <c r="E904" s="169"/>
      <c r="F904" s="169"/>
      <c r="G904" s="170"/>
      <c r="H904" s="169"/>
      <c r="I904" s="171"/>
      <c r="J904" s="171"/>
      <c r="K904" s="171"/>
      <c r="L904" s="678"/>
      <c r="M904" s="170"/>
      <c r="N904" s="172"/>
      <c r="O904" s="169"/>
      <c r="P904" s="171"/>
      <c r="Q904" s="169"/>
      <c r="R904" s="173"/>
      <c r="S904" s="172"/>
      <c r="T904" s="169"/>
      <c r="U904" s="172"/>
      <c r="V904" s="169"/>
      <c r="W904" s="173"/>
      <c r="X904" s="172"/>
      <c r="Y904" s="169"/>
    </row>
    <row r="905" spans="2:25" s="168" customFormat="1" ht="15.75" customHeight="1">
      <c r="B905" s="169"/>
      <c r="C905" s="169"/>
      <c r="D905" s="169"/>
      <c r="E905" s="169"/>
      <c r="F905" s="169"/>
      <c r="G905" s="170"/>
      <c r="H905" s="169"/>
      <c r="I905" s="171"/>
      <c r="J905" s="171"/>
      <c r="K905" s="171"/>
      <c r="L905" s="678"/>
      <c r="M905" s="170"/>
      <c r="N905" s="172"/>
      <c r="O905" s="169"/>
      <c r="P905" s="171"/>
      <c r="Q905" s="169"/>
      <c r="R905" s="173"/>
      <c r="S905" s="172"/>
      <c r="T905" s="169"/>
      <c r="U905" s="172"/>
      <c r="V905" s="169"/>
      <c r="W905" s="173"/>
      <c r="X905" s="172"/>
      <c r="Y905" s="169"/>
    </row>
    <row r="906" spans="2:25" s="168" customFormat="1" ht="15.75" customHeight="1">
      <c r="B906" s="169"/>
      <c r="C906" s="169"/>
      <c r="D906" s="169"/>
      <c r="E906" s="169"/>
      <c r="F906" s="169"/>
      <c r="G906" s="170"/>
      <c r="H906" s="169"/>
      <c r="I906" s="171"/>
      <c r="J906" s="171"/>
      <c r="K906" s="171"/>
      <c r="L906" s="678"/>
      <c r="M906" s="170"/>
      <c r="N906" s="172"/>
      <c r="O906" s="169"/>
      <c r="P906" s="171"/>
      <c r="Q906" s="169"/>
      <c r="R906" s="173"/>
      <c r="S906" s="172"/>
      <c r="T906" s="169"/>
      <c r="U906" s="172"/>
      <c r="V906" s="169"/>
      <c r="W906" s="173"/>
      <c r="X906" s="172"/>
      <c r="Y906" s="169"/>
    </row>
    <row r="907" spans="2:25" s="168" customFormat="1" ht="15.75" customHeight="1">
      <c r="B907" s="169"/>
      <c r="C907" s="169"/>
      <c r="D907" s="169"/>
      <c r="E907" s="169"/>
      <c r="F907" s="169"/>
      <c r="G907" s="170"/>
      <c r="H907" s="169"/>
      <c r="I907" s="171"/>
      <c r="J907" s="171"/>
      <c r="K907" s="171"/>
      <c r="L907" s="678"/>
      <c r="M907" s="170"/>
      <c r="N907" s="172"/>
      <c r="O907" s="169"/>
      <c r="P907" s="171"/>
      <c r="Q907" s="169"/>
      <c r="R907" s="173"/>
      <c r="S907" s="172"/>
      <c r="T907" s="169"/>
      <c r="U907" s="172"/>
      <c r="V907" s="169"/>
      <c r="W907" s="173"/>
      <c r="X907" s="172"/>
      <c r="Y907" s="169"/>
    </row>
    <row r="908" spans="2:25" s="168" customFormat="1" ht="15.75" customHeight="1">
      <c r="B908" s="169"/>
      <c r="C908" s="169"/>
      <c r="D908" s="169"/>
      <c r="E908" s="169"/>
      <c r="F908" s="169"/>
      <c r="G908" s="170"/>
      <c r="H908" s="169"/>
      <c r="I908" s="171"/>
      <c r="J908" s="171"/>
      <c r="K908" s="171"/>
      <c r="L908" s="678"/>
      <c r="M908" s="170"/>
      <c r="N908" s="172"/>
      <c r="O908" s="169"/>
      <c r="P908" s="171"/>
      <c r="Q908" s="169"/>
      <c r="R908" s="173"/>
      <c r="S908" s="172"/>
      <c r="T908" s="169"/>
      <c r="U908" s="172"/>
      <c r="V908" s="169"/>
      <c r="W908" s="173"/>
      <c r="X908" s="172"/>
      <c r="Y908" s="169"/>
    </row>
    <row r="909" spans="2:25" s="168" customFormat="1" ht="15.75" customHeight="1">
      <c r="B909" s="169"/>
      <c r="C909" s="169"/>
      <c r="D909" s="169"/>
      <c r="E909" s="169"/>
      <c r="F909" s="169"/>
      <c r="G909" s="170"/>
      <c r="H909" s="169"/>
      <c r="I909" s="171"/>
      <c r="J909" s="171"/>
      <c r="K909" s="171"/>
      <c r="L909" s="678"/>
      <c r="M909" s="170"/>
      <c r="N909" s="172"/>
      <c r="O909" s="169"/>
      <c r="P909" s="171"/>
      <c r="Q909" s="169"/>
      <c r="R909" s="173"/>
      <c r="S909" s="172"/>
      <c r="T909" s="169"/>
      <c r="U909" s="172"/>
      <c r="V909" s="169"/>
      <c r="W909" s="173"/>
      <c r="X909" s="172"/>
      <c r="Y909" s="169"/>
    </row>
    <row r="910" spans="2:25" s="168" customFormat="1" ht="15.75" customHeight="1">
      <c r="B910" s="169"/>
      <c r="C910" s="169"/>
      <c r="D910" s="169"/>
      <c r="E910" s="169"/>
      <c r="F910" s="169"/>
      <c r="G910" s="170"/>
      <c r="H910" s="169"/>
      <c r="I910" s="171"/>
      <c r="J910" s="171"/>
      <c r="K910" s="171"/>
      <c r="L910" s="678"/>
      <c r="M910" s="170"/>
      <c r="N910" s="172"/>
      <c r="O910" s="169"/>
      <c r="P910" s="171"/>
      <c r="Q910" s="169"/>
      <c r="R910" s="173"/>
      <c r="S910" s="172"/>
      <c r="T910" s="169"/>
      <c r="U910" s="172"/>
      <c r="V910" s="169"/>
      <c r="W910" s="173"/>
      <c r="X910" s="172"/>
      <c r="Y910" s="169"/>
    </row>
    <row r="911" spans="2:25" s="168" customFormat="1" ht="15.75" customHeight="1">
      <c r="B911" s="169"/>
      <c r="C911" s="169"/>
      <c r="D911" s="169"/>
      <c r="E911" s="169"/>
      <c r="F911" s="169"/>
      <c r="G911" s="170"/>
      <c r="H911" s="169"/>
      <c r="I911" s="171"/>
      <c r="J911" s="171"/>
      <c r="K911" s="171"/>
      <c r="L911" s="678"/>
      <c r="M911" s="170"/>
      <c r="N911" s="172"/>
      <c r="O911" s="169"/>
      <c r="P911" s="171"/>
      <c r="Q911" s="169"/>
      <c r="R911" s="173"/>
      <c r="S911" s="172"/>
      <c r="T911" s="169"/>
      <c r="U911" s="172"/>
      <c r="V911" s="169"/>
      <c r="W911" s="173"/>
      <c r="X911" s="172"/>
      <c r="Y911" s="169"/>
    </row>
    <row r="912" spans="2:25" s="168" customFormat="1" ht="15.75" customHeight="1">
      <c r="B912" s="169"/>
      <c r="C912" s="169"/>
      <c r="D912" s="169"/>
      <c r="E912" s="169"/>
      <c r="F912" s="169"/>
      <c r="G912" s="170"/>
      <c r="H912" s="169"/>
      <c r="I912" s="171"/>
      <c r="J912" s="171"/>
      <c r="K912" s="171"/>
      <c r="L912" s="678"/>
      <c r="M912" s="170"/>
      <c r="N912" s="172"/>
      <c r="O912" s="169"/>
      <c r="P912" s="171"/>
      <c r="Q912" s="169"/>
      <c r="R912" s="173"/>
      <c r="S912" s="172"/>
      <c r="T912" s="169"/>
      <c r="U912" s="172"/>
      <c r="V912" s="169"/>
      <c r="W912" s="173"/>
      <c r="X912" s="172"/>
      <c r="Y912" s="169"/>
    </row>
    <row r="913" spans="2:25" s="168" customFormat="1" ht="15.75" customHeight="1">
      <c r="B913" s="169"/>
      <c r="C913" s="169"/>
      <c r="D913" s="169"/>
      <c r="E913" s="169"/>
      <c r="F913" s="169"/>
      <c r="G913" s="170"/>
      <c r="H913" s="169"/>
      <c r="I913" s="171"/>
      <c r="J913" s="171"/>
      <c r="K913" s="171"/>
      <c r="L913" s="678"/>
      <c r="M913" s="170"/>
      <c r="N913" s="172"/>
      <c r="O913" s="169"/>
      <c r="P913" s="171"/>
      <c r="Q913" s="169"/>
      <c r="R913" s="173"/>
      <c r="S913" s="172"/>
      <c r="T913" s="169"/>
      <c r="U913" s="172"/>
      <c r="V913" s="169"/>
      <c r="W913" s="173"/>
      <c r="X913" s="172"/>
      <c r="Y913" s="169"/>
    </row>
    <row r="914" spans="2:25" s="168" customFormat="1" ht="15.75" customHeight="1">
      <c r="B914" s="169"/>
      <c r="C914" s="169"/>
      <c r="D914" s="169"/>
      <c r="E914" s="169"/>
      <c r="F914" s="169"/>
      <c r="G914" s="170"/>
      <c r="H914" s="169"/>
      <c r="I914" s="171"/>
      <c r="J914" s="171"/>
      <c r="K914" s="171"/>
      <c r="L914" s="678"/>
      <c r="M914" s="170"/>
      <c r="N914" s="172"/>
      <c r="O914" s="169"/>
      <c r="P914" s="171"/>
      <c r="Q914" s="169"/>
      <c r="R914" s="173"/>
      <c r="S914" s="172"/>
      <c r="T914" s="169"/>
      <c r="U914" s="172"/>
      <c r="V914" s="169"/>
      <c r="W914" s="173"/>
      <c r="X914" s="172"/>
      <c r="Y914" s="169"/>
    </row>
    <row r="915" spans="2:25" s="168" customFormat="1" ht="15.75" customHeight="1">
      <c r="B915" s="169"/>
      <c r="C915" s="169"/>
      <c r="D915" s="169"/>
      <c r="E915" s="169"/>
      <c r="F915" s="169"/>
      <c r="G915" s="170"/>
      <c r="H915" s="169"/>
      <c r="I915" s="171"/>
      <c r="J915" s="171"/>
      <c r="K915" s="171"/>
      <c r="L915" s="678"/>
      <c r="M915" s="170"/>
      <c r="N915" s="172"/>
      <c r="O915" s="169"/>
      <c r="P915" s="171"/>
      <c r="Q915" s="169"/>
      <c r="R915" s="173"/>
      <c r="S915" s="172"/>
      <c r="T915" s="169"/>
      <c r="U915" s="172"/>
      <c r="V915" s="169"/>
      <c r="W915" s="173"/>
      <c r="X915" s="172"/>
      <c r="Y915" s="169"/>
    </row>
    <row r="916" spans="2:25" s="168" customFormat="1" ht="15.75" customHeight="1">
      <c r="B916" s="169"/>
      <c r="C916" s="169"/>
      <c r="D916" s="169"/>
      <c r="E916" s="169"/>
      <c r="F916" s="169"/>
      <c r="G916" s="170"/>
      <c r="H916" s="169"/>
      <c r="I916" s="171"/>
      <c r="J916" s="171"/>
      <c r="K916" s="171"/>
      <c r="L916" s="678"/>
      <c r="M916" s="170"/>
      <c r="N916" s="172"/>
      <c r="O916" s="169"/>
      <c r="P916" s="171"/>
      <c r="Q916" s="169"/>
      <c r="R916" s="173"/>
      <c r="S916" s="172"/>
      <c r="T916" s="169"/>
      <c r="U916" s="172"/>
      <c r="V916" s="169"/>
      <c r="W916" s="173"/>
      <c r="X916" s="172"/>
      <c r="Y916" s="169"/>
    </row>
    <row r="917" spans="2:25" s="168" customFormat="1" ht="15.75" customHeight="1">
      <c r="B917" s="169"/>
      <c r="C917" s="169"/>
      <c r="D917" s="169"/>
      <c r="E917" s="169"/>
      <c r="F917" s="169"/>
      <c r="G917" s="170"/>
      <c r="H917" s="169"/>
      <c r="I917" s="171"/>
      <c r="J917" s="171"/>
      <c r="K917" s="171"/>
      <c r="L917" s="678"/>
      <c r="M917" s="170"/>
      <c r="N917" s="172"/>
      <c r="O917" s="169"/>
      <c r="P917" s="171"/>
      <c r="Q917" s="169"/>
      <c r="R917" s="173"/>
      <c r="S917" s="172"/>
      <c r="T917" s="169"/>
      <c r="U917" s="172"/>
      <c r="V917" s="169"/>
      <c r="W917" s="173"/>
      <c r="X917" s="172"/>
      <c r="Y917" s="169"/>
    </row>
    <row r="918" spans="2:25" s="168" customFormat="1" ht="15.75" customHeight="1">
      <c r="B918" s="169"/>
      <c r="C918" s="169"/>
      <c r="D918" s="169"/>
      <c r="E918" s="169"/>
      <c r="F918" s="169"/>
      <c r="G918" s="170"/>
      <c r="H918" s="169"/>
      <c r="I918" s="171"/>
      <c r="J918" s="171"/>
      <c r="K918" s="171"/>
      <c r="L918" s="678"/>
      <c r="M918" s="170"/>
      <c r="N918" s="172"/>
      <c r="O918" s="169"/>
      <c r="P918" s="171"/>
      <c r="Q918" s="169"/>
      <c r="R918" s="173"/>
      <c r="S918" s="172"/>
      <c r="T918" s="169"/>
      <c r="U918" s="172"/>
      <c r="V918" s="169"/>
      <c r="W918" s="173"/>
      <c r="X918" s="172"/>
      <c r="Y918" s="169"/>
    </row>
    <row r="919" spans="2:25" s="168" customFormat="1" ht="15.75" customHeight="1">
      <c r="B919" s="169"/>
      <c r="C919" s="169"/>
      <c r="D919" s="169"/>
      <c r="E919" s="169"/>
      <c r="F919" s="169"/>
      <c r="G919" s="170"/>
      <c r="H919" s="169"/>
      <c r="I919" s="171"/>
      <c r="J919" s="171"/>
      <c r="K919" s="171"/>
      <c r="L919" s="678"/>
      <c r="M919" s="170"/>
      <c r="N919" s="172"/>
      <c r="O919" s="169"/>
      <c r="P919" s="171"/>
      <c r="Q919" s="169"/>
      <c r="R919" s="173"/>
      <c r="S919" s="172"/>
      <c r="T919" s="169"/>
      <c r="U919" s="172"/>
      <c r="V919" s="169"/>
      <c r="W919" s="173"/>
      <c r="X919" s="172"/>
      <c r="Y919" s="169"/>
    </row>
    <row r="920" spans="2:25" s="168" customFormat="1" ht="15.75" customHeight="1">
      <c r="B920" s="169"/>
      <c r="C920" s="169"/>
      <c r="D920" s="169"/>
      <c r="E920" s="169"/>
      <c r="F920" s="169"/>
      <c r="G920" s="170"/>
      <c r="H920" s="169"/>
      <c r="I920" s="171"/>
      <c r="J920" s="171"/>
      <c r="K920" s="171"/>
      <c r="L920" s="678"/>
      <c r="M920" s="170"/>
      <c r="N920" s="172"/>
      <c r="O920" s="169"/>
      <c r="P920" s="171"/>
      <c r="Q920" s="169"/>
      <c r="R920" s="173"/>
      <c r="S920" s="172"/>
      <c r="T920" s="169"/>
      <c r="U920" s="172"/>
      <c r="V920" s="169"/>
      <c r="W920" s="173"/>
      <c r="X920" s="172"/>
      <c r="Y920" s="169"/>
    </row>
    <row r="921" spans="2:25" s="168" customFormat="1" ht="15.75" customHeight="1">
      <c r="B921" s="169"/>
      <c r="C921" s="169"/>
      <c r="D921" s="169"/>
      <c r="E921" s="169"/>
      <c r="F921" s="169"/>
      <c r="G921" s="170"/>
      <c r="H921" s="169"/>
      <c r="I921" s="171"/>
      <c r="J921" s="171"/>
      <c r="K921" s="171"/>
      <c r="L921" s="678"/>
      <c r="M921" s="170"/>
      <c r="N921" s="172"/>
      <c r="O921" s="169"/>
      <c r="P921" s="171"/>
      <c r="Q921" s="169"/>
      <c r="R921" s="173"/>
      <c r="S921" s="172"/>
      <c r="T921" s="169"/>
      <c r="U921" s="172"/>
      <c r="V921" s="169"/>
      <c r="W921" s="173"/>
      <c r="X921" s="172"/>
      <c r="Y921" s="169"/>
    </row>
    <row r="922" spans="2:25" s="168" customFormat="1" ht="15.75" customHeight="1">
      <c r="B922" s="169"/>
      <c r="C922" s="169"/>
      <c r="D922" s="169"/>
      <c r="E922" s="169"/>
      <c r="F922" s="169"/>
      <c r="G922" s="170"/>
      <c r="H922" s="169"/>
      <c r="I922" s="171"/>
      <c r="J922" s="171"/>
      <c r="K922" s="171"/>
      <c r="L922" s="678"/>
      <c r="M922" s="170"/>
      <c r="N922" s="172"/>
      <c r="O922" s="169"/>
      <c r="P922" s="171"/>
      <c r="Q922" s="169"/>
      <c r="R922" s="173"/>
      <c r="S922" s="172"/>
      <c r="T922" s="169"/>
      <c r="U922" s="172"/>
      <c r="V922" s="169"/>
      <c r="W922" s="173"/>
      <c r="X922" s="172"/>
      <c r="Y922" s="169"/>
    </row>
    <row r="923" spans="2:25" s="168" customFormat="1" ht="15.75" customHeight="1">
      <c r="B923" s="169"/>
      <c r="C923" s="169"/>
      <c r="D923" s="169"/>
      <c r="E923" s="169"/>
      <c r="F923" s="169"/>
      <c r="G923" s="170"/>
      <c r="H923" s="169"/>
      <c r="I923" s="171"/>
      <c r="J923" s="171"/>
      <c r="K923" s="171"/>
      <c r="L923" s="678"/>
      <c r="M923" s="170"/>
      <c r="N923" s="172"/>
      <c r="O923" s="169"/>
      <c r="P923" s="171"/>
      <c r="Q923" s="169"/>
      <c r="R923" s="173"/>
      <c r="S923" s="172"/>
      <c r="T923" s="169"/>
      <c r="U923" s="172"/>
      <c r="V923" s="169"/>
      <c r="W923" s="173"/>
      <c r="X923" s="172"/>
      <c r="Y923" s="169"/>
    </row>
    <row r="924" spans="2:25" s="168" customFormat="1" ht="15.75" customHeight="1">
      <c r="B924" s="169"/>
      <c r="C924" s="169"/>
      <c r="D924" s="169"/>
      <c r="E924" s="169"/>
      <c r="F924" s="169"/>
      <c r="G924" s="170"/>
      <c r="H924" s="169"/>
      <c r="I924" s="171"/>
      <c r="J924" s="171"/>
      <c r="K924" s="171"/>
      <c r="L924" s="678"/>
      <c r="M924" s="170"/>
      <c r="N924" s="172"/>
      <c r="O924" s="169"/>
      <c r="P924" s="171"/>
      <c r="Q924" s="169"/>
      <c r="R924" s="173"/>
      <c r="S924" s="172"/>
      <c r="T924" s="169"/>
      <c r="U924" s="172"/>
      <c r="V924" s="169"/>
      <c r="W924" s="173"/>
      <c r="X924" s="172"/>
      <c r="Y924" s="169"/>
    </row>
    <row r="925" spans="2:25" s="168" customFormat="1" ht="15.75" customHeight="1">
      <c r="B925" s="169"/>
      <c r="C925" s="169"/>
      <c r="D925" s="169"/>
      <c r="E925" s="169"/>
      <c r="F925" s="169"/>
      <c r="G925" s="170"/>
      <c r="H925" s="169"/>
      <c r="I925" s="171"/>
      <c r="J925" s="171"/>
      <c r="K925" s="171"/>
      <c r="L925" s="678"/>
      <c r="M925" s="170"/>
      <c r="N925" s="172"/>
      <c r="O925" s="169"/>
      <c r="P925" s="171"/>
      <c r="Q925" s="169"/>
      <c r="R925" s="173"/>
      <c r="S925" s="172"/>
      <c r="T925" s="169"/>
      <c r="U925" s="172"/>
      <c r="V925" s="169"/>
      <c r="W925" s="173"/>
      <c r="X925" s="172"/>
      <c r="Y925" s="169"/>
    </row>
    <row r="926" spans="2:25" s="168" customFormat="1" ht="15.75" customHeight="1">
      <c r="B926" s="169"/>
      <c r="C926" s="169"/>
      <c r="D926" s="169"/>
      <c r="E926" s="169"/>
      <c r="F926" s="169"/>
      <c r="G926" s="170"/>
      <c r="H926" s="169"/>
      <c r="I926" s="171"/>
      <c r="J926" s="171"/>
      <c r="K926" s="171"/>
      <c r="L926" s="678"/>
      <c r="M926" s="170"/>
      <c r="N926" s="172"/>
      <c r="O926" s="169"/>
      <c r="P926" s="171"/>
      <c r="Q926" s="169"/>
      <c r="R926" s="173"/>
      <c r="S926" s="172"/>
      <c r="T926" s="169"/>
      <c r="U926" s="172"/>
      <c r="V926" s="169"/>
      <c r="W926" s="173"/>
      <c r="X926" s="172"/>
      <c r="Y926" s="169"/>
    </row>
    <row r="927" spans="2:25" s="168" customFormat="1" ht="15.75" customHeight="1">
      <c r="B927" s="169"/>
      <c r="C927" s="169"/>
      <c r="D927" s="169"/>
      <c r="E927" s="169"/>
      <c r="F927" s="169"/>
      <c r="G927" s="170"/>
      <c r="H927" s="169"/>
      <c r="I927" s="171"/>
      <c r="J927" s="171"/>
      <c r="K927" s="171"/>
      <c r="L927" s="678"/>
      <c r="M927" s="170"/>
      <c r="N927" s="172"/>
      <c r="O927" s="169"/>
      <c r="P927" s="171"/>
      <c r="Q927" s="169"/>
      <c r="R927" s="173"/>
      <c r="S927" s="172"/>
      <c r="T927" s="169"/>
      <c r="U927" s="172"/>
      <c r="V927" s="169"/>
      <c r="W927" s="173"/>
      <c r="X927" s="172"/>
      <c r="Y927" s="169"/>
    </row>
    <row r="928" spans="2:25" s="168" customFormat="1" ht="15.75" customHeight="1">
      <c r="B928" s="169"/>
      <c r="C928" s="169"/>
      <c r="D928" s="169"/>
      <c r="E928" s="169"/>
      <c r="F928" s="169"/>
      <c r="G928" s="170"/>
      <c r="H928" s="169"/>
      <c r="I928" s="171"/>
      <c r="J928" s="171"/>
      <c r="K928" s="171"/>
      <c r="L928" s="678"/>
      <c r="M928" s="170"/>
      <c r="N928" s="172"/>
      <c r="O928" s="169"/>
      <c r="P928" s="171"/>
      <c r="Q928" s="169"/>
      <c r="R928" s="173"/>
      <c r="S928" s="172"/>
      <c r="T928" s="169"/>
      <c r="U928" s="172"/>
      <c r="V928" s="169"/>
      <c r="W928" s="173"/>
      <c r="X928" s="172"/>
      <c r="Y928" s="169"/>
    </row>
    <row r="929" spans="2:25" s="168" customFormat="1" ht="15.75" customHeight="1">
      <c r="B929" s="169"/>
      <c r="C929" s="169"/>
      <c r="D929" s="169"/>
      <c r="E929" s="169"/>
      <c r="F929" s="169"/>
      <c r="G929" s="170"/>
      <c r="H929" s="169"/>
      <c r="I929" s="171"/>
      <c r="J929" s="171"/>
      <c r="K929" s="171"/>
      <c r="L929" s="678"/>
      <c r="M929" s="170"/>
      <c r="N929" s="172"/>
      <c r="O929" s="169"/>
      <c r="P929" s="171"/>
      <c r="Q929" s="169"/>
      <c r="R929" s="173"/>
      <c r="S929" s="172"/>
      <c r="T929" s="169"/>
      <c r="U929" s="172"/>
      <c r="V929" s="169"/>
      <c r="W929" s="173"/>
      <c r="X929" s="172"/>
      <c r="Y929" s="169"/>
    </row>
    <row r="930" spans="2:25" s="168" customFormat="1" ht="15.75" customHeight="1">
      <c r="B930" s="169"/>
      <c r="C930" s="169"/>
      <c r="D930" s="169"/>
      <c r="E930" s="169"/>
      <c r="F930" s="169"/>
      <c r="G930" s="170"/>
      <c r="H930" s="169"/>
      <c r="I930" s="171"/>
      <c r="J930" s="171"/>
      <c r="K930" s="171"/>
      <c r="L930" s="678"/>
      <c r="M930" s="170"/>
      <c r="N930" s="172"/>
      <c r="O930" s="169"/>
      <c r="P930" s="171"/>
      <c r="Q930" s="169"/>
      <c r="R930" s="173"/>
      <c r="S930" s="172"/>
      <c r="T930" s="169"/>
      <c r="U930" s="172"/>
      <c r="V930" s="169"/>
      <c r="W930" s="173"/>
      <c r="X930" s="172"/>
      <c r="Y930" s="169"/>
    </row>
    <row r="931" spans="2:25" s="168" customFormat="1" ht="15.75" customHeight="1">
      <c r="B931" s="169"/>
      <c r="C931" s="169"/>
      <c r="D931" s="169"/>
      <c r="E931" s="169"/>
      <c r="F931" s="169"/>
      <c r="G931" s="170"/>
      <c r="H931" s="169"/>
      <c r="I931" s="171"/>
      <c r="J931" s="171"/>
      <c r="K931" s="171"/>
      <c r="L931" s="678"/>
      <c r="M931" s="170"/>
      <c r="N931" s="172"/>
      <c r="O931" s="169"/>
      <c r="P931" s="171"/>
      <c r="Q931" s="169"/>
      <c r="R931" s="173"/>
      <c r="S931" s="172"/>
      <c r="T931" s="169"/>
      <c r="U931" s="172"/>
      <c r="V931" s="169"/>
      <c r="W931" s="173"/>
      <c r="X931" s="172"/>
      <c r="Y931" s="169"/>
    </row>
    <row r="932" spans="2:25" s="168" customFormat="1" ht="15.75" customHeight="1">
      <c r="B932" s="169"/>
      <c r="C932" s="169"/>
      <c r="D932" s="169"/>
      <c r="E932" s="169"/>
      <c r="F932" s="169"/>
      <c r="G932" s="170"/>
      <c r="H932" s="169"/>
      <c r="I932" s="171"/>
      <c r="J932" s="171"/>
      <c r="K932" s="171"/>
      <c r="L932" s="678"/>
      <c r="M932" s="170"/>
      <c r="N932" s="172"/>
      <c r="O932" s="169"/>
      <c r="P932" s="171"/>
      <c r="Q932" s="169"/>
      <c r="R932" s="173"/>
      <c r="S932" s="172"/>
      <c r="T932" s="169"/>
      <c r="U932" s="172"/>
      <c r="V932" s="169"/>
      <c r="W932" s="173"/>
      <c r="X932" s="172"/>
      <c r="Y932" s="169"/>
    </row>
    <row r="933" spans="2:25" s="168" customFormat="1" ht="15.75" customHeight="1">
      <c r="B933" s="169"/>
      <c r="C933" s="169"/>
      <c r="D933" s="169"/>
      <c r="E933" s="169"/>
      <c r="F933" s="169"/>
      <c r="G933" s="170"/>
      <c r="H933" s="169"/>
      <c r="I933" s="171"/>
      <c r="J933" s="171"/>
      <c r="K933" s="171"/>
      <c r="L933" s="678"/>
      <c r="M933" s="170"/>
      <c r="N933" s="172"/>
      <c r="O933" s="169"/>
      <c r="P933" s="171"/>
      <c r="Q933" s="169"/>
      <c r="R933" s="173"/>
      <c r="S933" s="172"/>
      <c r="T933" s="169"/>
      <c r="U933" s="172"/>
      <c r="V933" s="169"/>
      <c r="W933" s="173"/>
      <c r="X933" s="172"/>
      <c r="Y933" s="169"/>
    </row>
    <row r="934" spans="2:25" s="168" customFormat="1" ht="15.75" customHeight="1">
      <c r="B934" s="169"/>
      <c r="C934" s="169"/>
      <c r="D934" s="169"/>
      <c r="E934" s="169"/>
      <c r="F934" s="169"/>
      <c r="G934" s="170"/>
      <c r="H934" s="169"/>
      <c r="I934" s="171"/>
      <c r="J934" s="171"/>
      <c r="K934" s="171"/>
      <c r="L934" s="678"/>
      <c r="M934" s="170"/>
      <c r="N934" s="172"/>
      <c r="O934" s="169"/>
      <c r="P934" s="171"/>
      <c r="Q934" s="169"/>
      <c r="R934" s="173"/>
      <c r="S934" s="172"/>
      <c r="T934" s="169"/>
      <c r="U934" s="172"/>
      <c r="V934" s="169"/>
      <c r="W934" s="173"/>
      <c r="X934" s="172"/>
      <c r="Y934" s="169"/>
    </row>
    <row r="935" spans="2:25" s="168" customFormat="1" ht="15.75" customHeight="1">
      <c r="B935" s="169"/>
      <c r="C935" s="169"/>
      <c r="D935" s="169"/>
      <c r="E935" s="169"/>
      <c r="F935" s="169"/>
      <c r="G935" s="170"/>
      <c r="H935" s="169"/>
      <c r="I935" s="171"/>
      <c r="J935" s="171"/>
      <c r="K935" s="171"/>
      <c r="L935" s="678"/>
      <c r="M935" s="170"/>
      <c r="N935" s="172"/>
      <c r="O935" s="169"/>
      <c r="P935" s="171"/>
      <c r="Q935" s="169"/>
      <c r="R935" s="173"/>
      <c r="S935" s="172"/>
      <c r="T935" s="169"/>
      <c r="U935" s="172"/>
      <c r="V935" s="169"/>
      <c r="W935" s="173"/>
      <c r="X935" s="172"/>
      <c r="Y935" s="169"/>
    </row>
    <row r="936" spans="2:25" s="168" customFormat="1" ht="15.75" customHeight="1">
      <c r="B936" s="169"/>
      <c r="C936" s="169"/>
      <c r="D936" s="169"/>
      <c r="E936" s="169"/>
      <c r="F936" s="169"/>
      <c r="G936" s="170"/>
      <c r="H936" s="169"/>
      <c r="I936" s="171"/>
      <c r="J936" s="171"/>
      <c r="K936" s="171"/>
      <c r="L936" s="678"/>
      <c r="M936" s="170"/>
      <c r="N936" s="172"/>
      <c r="O936" s="169"/>
      <c r="P936" s="171"/>
      <c r="Q936" s="169"/>
      <c r="R936" s="173"/>
      <c r="S936" s="172"/>
      <c r="T936" s="169"/>
      <c r="U936" s="172"/>
      <c r="V936" s="169"/>
      <c r="W936" s="173"/>
      <c r="X936" s="172"/>
      <c r="Y936" s="169"/>
    </row>
    <row r="937" spans="2:25" s="168" customFormat="1" ht="15.75" customHeight="1">
      <c r="B937" s="169"/>
      <c r="C937" s="169"/>
      <c r="D937" s="169"/>
      <c r="E937" s="169"/>
      <c r="F937" s="169"/>
      <c r="G937" s="170"/>
      <c r="H937" s="169"/>
      <c r="I937" s="171"/>
      <c r="J937" s="171"/>
      <c r="K937" s="171"/>
      <c r="L937" s="678"/>
      <c r="M937" s="170"/>
      <c r="N937" s="172"/>
      <c r="O937" s="169"/>
      <c r="P937" s="171"/>
      <c r="Q937" s="169"/>
      <c r="R937" s="173"/>
      <c r="S937" s="172"/>
      <c r="T937" s="169"/>
      <c r="U937" s="172"/>
      <c r="V937" s="169"/>
      <c r="W937" s="173"/>
      <c r="X937" s="172"/>
      <c r="Y937" s="169"/>
    </row>
    <row r="938" spans="2:25" s="168" customFormat="1" ht="15.75" customHeight="1">
      <c r="B938" s="169"/>
      <c r="C938" s="169"/>
      <c r="D938" s="169"/>
      <c r="E938" s="169"/>
      <c r="F938" s="169"/>
      <c r="G938" s="170"/>
      <c r="H938" s="169"/>
      <c r="I938" s="171"/>
      <c r="J938" s="171"/>
      <c r="K938" s="171"/>
      <c r="L938" s="678"/>
      <c r="M938" s="170"/>
      <c r="N938" s="172"/>
      <c r="O938" s="169"/>
      <c r="P938" s="171"/>
      <c r="Q938" s="169"/>
      <c r="R938" s="173"/>
      <c r="S938" s="172"/>
      <c r="T938" s="169"/>
      <c r="U938" s="172"/>
      <c r="V938" s="169"/>
      <c r="W938" s="173"/>
      <c r="X938" s="172"/>
      <c r="Y938" s="169"/>
    </row>
    <row r="939" spans="2:25" s="168" customFormat="1" ht="15.75" customHeight="1">
      <c r="B939" s="169"/>
      <c r="C939" s="169"/>
      <c r="D939" s="169"/>
      <c r="E939" s="169"/>
      <c r="F939" s="169"/>
      <c r="G939" s="170"/>
      <c r="H939" s="169"/>
      <c r="I939" s="171"/>
      <c r="J939" s="171"/>
      <c r="K939" s="171"/>
      <c r="L939" s="678"/>
      <c r="M939" s="170"/>
      <c r="N939" s="172"/>
      <c r="O939" s="169"/>
      <c r="P939" s="171"/>
      <c r="Q939" s="169"/>
      <c r="R939" s="173"/>
      <c r="S939" s="172"/>
      <c r="T939" s="169"/>
      <c r="U939" s="172"/>
      <c r="V939" s="169"/>
      <c r="W939" s="173"/>
      <c r="X939" s="172"/>
      <c r="Y939" s="169"/>
    </row>
    <row r="940" spans="2:25" s="168" customFormat="1" ht="15.75" customHeight="1">
      <c r="B940" s="169"/>
      <c r="C940" s="169"/>
      <c r="D940" s="169"/>
      <c r="E940" s="169"/>
      <c r="F940" s="169"/>
      <c r="G940" s="170"/>
      <c r="H940" s="169"/>
      <c r="I940" s="171"/>
      <c r="J940" s="171"/>
      <c r="K940" s="171"/>
      <c r="L940" s="678"/>
      <c r="M940" s="170"/>
      <c r="N940" s="172"/>
      <c r="O940" s="169"/>
      <c r="P940" s="171"/>
      <c r="Q940" s="169"/>
      <c r="R940" s="173"/>
      <c r="S940" s="172"/>
      <c r="T940" s="169"/>
      <c r="U940" s="172"/>
      <c r="V940" s="169"/>
      <c r="W940" s="173"/>
      <c r="X940" s="172"/>
      <c r="Y940" s="169"/>
    </row>
    <row r="941" spans="2:25" s="168" customFormat="1" ht="15.75" customHeight="1">
      <c r="B941" s="169"/>
      <c r="C941" s="169"/>
      <c r="D941" s="169"/>
      <c r="E941" s="169"/>
      <c r="F941" s="169"/>
      <c r="G941" s="170"/>
      <c r="H941" s="169"/>
      <c r="I941" s="171"/>
      <c r="J941" s="171"/>
      <c r="K941" s="171"/>
      <c r="L941" s="678"/>
      <c r="M941" s="170"/>
      <c r="N941" s="172"/>
      <c r="O941" s="169"/>
      <c r="P941" s="171"/>
      <c r="Q941" s="169"/>
      <c r="R941" s="173"/>
      <c r="S941" s="172"/>
      <c r="T941" s="169"/>
      <c r="U941" s="172"/>
      <c r="V941" s="169"/>
      <c r="W941" s="173"/>
      <c r="X941" s="172"/>
      <c r="Y941" s="169"/>
    </row>
    <row r="942" spans="2:25" s="168" customFormat="1" ht="15.75" customHeight="1">
      <c r="B942" s="169"/>
      <c r="C942" s="169"/>
      <c r="D942" s="169"/>
      <c r="E942" s="169"/>
      <c r="F942" s="169"/>
      <c r="G942" s="170"/>
      <c r="H942" s="169"/>
      <c r="I942" s="171"/>
      <c r="J942" s="171"/>
      <c r="K942" s="171"/>
      <c r="L942" s="678"/>
      <c r="M942" s="170"/>
      <c r="N942" s="172"/>
      <c r="O942" s="169"/>
      <c r="P942" s="171"/>
      <c r="Q942" s="169"/>
      <c r="R942" s="173"/>
      <c r="S942" s="172"/>
      <c r="T942" s="169"/>
      <c r="U942" s="172"/>
      <c r="V942" s="169"/>
      <c r="W942" s="173"/>
      <c r="X942" s="172"/>
      <c r="Y942" s="169"/>
    </row>
    <row r="943" spans="2:25" s="168" customFormat="1" ht="15.75" customHeight="1">
      <c r="B943" s="169"/>
      <c r="C943" s="169"/>
      <c r="D943" s="169"/>
      <c r="E943" s="169"/>
      <c r="F943" s="169"/>
      <c r="G943" s="170"/>
      <c r="H943" s="169"/>
      <c r="I943" s="171"/>
      <c r="J943" s="171"/>
      <c r="K943" s="171"/>
      <c r="L943" s="678"/>
      <c r="M943" s="170"/>
      <c r="N943" s="172"/>
      <c r="O943" s="169"/>
      <c r="P943" s="171"/>
      <c r="Q943" s="169"/>
      <c r="R943" s="173"/>
      <c r="S943" s="172"/>
      <c r="T943" s="169"/>
      <c r="U943" s="172"/>
      <c r="V943" s="169"/>
      <c r="W943" s="173"/>
      <c r="X943" s="172"/>
      <c r="Y943" s="169"/>
    </row>
    <row r="944" spans="2:25" s="168" customFormat="1" ht="15.75" customHeight="1">
      <c r="B944" s="169"/>
      <c r="C944" s="169"/>
      <c r="D944" s="169"/>
      <c r="E944" s="169"/>
      <c r="F944" s="169"/>
      <c r="G944" s="170"/>
      <c r="H944" s="169"/>
      <c r="I944" s="171"/>
      <c r="J944" s="171"/>
      <c r="K944" s="171"/>
      <c r="L944" s="678"/>
      <c r="M944" s="170"/>
      <c r="N944" s="172"/>
      <c r="O944" s="169"/>
      <c r="P944" s="171"/>
      <c r="Q944" s="169"/>
      <c r="R944" s="173"/>
      <c r="S944" s="172"/>
      <c r="T944" s="169"/>
      <c r="U944" s="172"/>
      <c r="V944" s="169"/>
      <c r="W944" s="173"/>
      <c r="X944" s="172"/>
      <c r="Y944" s="169"/>
    </row>
    <row r="945" spans="2:25" s="168" customFormat="1" ht="15.75" customHeight="1">
      <c r="B945" s="169"/>
      <c r="C945" s="169"/>
      <c r="D945" s="169"/>
      <c r="E945" s="169"/>
      <c r="F945" s="169"/>
      <c r="G945" s="170"/>
      <c r="H945" s="169"/>
      <c r="I945" s="171"/>
      <c r="J945" s="171"/>
      <c r="K945" s="171"/>
      <c r="L945" s="678"/>
      <c r="M945" s="170"/>
      <c r="N945" s="172"/>
      <c r="O945" s="169"/>
      <c r="P945" s="171"/>
      <c r="Q945" s="169"/>
      <c r="R945" s="173"/>
      <c r="S945" s="172"/>
      <c r="T945" s="169"/>
      <c r="U945" s="172"/>
      <c r="V945" s="169"/>
      <c r="W945" s="173"/>
      <c r="X945" s="172"/>
      <c r="Y945" s="169"/>
    </row>
    <row r="946" spans="2:25" s="168" customFormat="1" ht="15.75" customHeight="1">
      <c r="B946" s="169"/>
      <c r="C946" s="169"/>
      <c r="D946" s="169"/>
      <c r="E946" s="169"/>
      <c r="F946" s="169"/>
      <c r="G946" s="170"/>
      <c r="H946" s="169"/>
      <c r="I946" s="171"/>
      <c r="J946" s="171"/>
      <c r="K946" s="171"/>
      <c r="L946" s="678"/>
      <c r="M946" s="170"/>
      <c r="N946" s="172"/>
      <c r="O946" s="169"/>
      <c r="P946" s="171"/>
      <c r="Q946" s="169"/>
      <c r="R946" s="173"/>
      <c r="S946" s="172"/>
      <c r="T946" s="169"/>
      <c r="U946" s="172"/>
      <c r="V946" s="169"/>
      <c r="W946" s="173"/>
      <c r="X946" s="172"/>
      <c r="Y946" s="169"/>
    </row>
    <row r="947" spans="2:25" s="168" customFormat="1" ht="15.75" customHeight="1">
      <c r="B947" s="169"/>
      <c r="C947" s="169"/>
      <c r="D947" s="169"/>
      <c r="E947" s="169"/>
      <c r="F947" s="169"/>
      <c r="G947" s="170"/>
      <c r="H947" s="169"/>
      <c r="I947" s="171"/>
      <c r="J947" s="171"/>
      <c r="K947" s="171"/>
      <c r="L947" s="678"/>
      <c r="M947" s="170"/>
      <c r="N947" s="172"/>
      <c r="O947" s="169"/>
      <c r="P947" s="171"/>
      <c r="Q947" s="169"/>
      <c r="R947" s="173"/>
      <c r="S947" s="172"/>
      <c r="T947" s="169"/>
      <c r="U947" s="172"/>
      <c r="V947" s="169"/>
      <c r="W947" s="173"/>
      <c r="X947" s="172"/>
      <c r="Y947" s="169"/>
    </row>
    <row r="948" spans="2:25" s="168" customFormat="1" ht="15.75" customHeight="1">
      <c r="B948" s="169"/>
      <c r="C948" s="169"/>
      <c r="D948" s="169"/>
      <c r="E948" s="169"/>
      <c r="F948" s="169"/>
      <c r="G948" s="170"/>
      <c r="H948" s="169"/>
      <c r="I948" s="171"/>
      <c r="J948" s="171"/>
      <c r="K948" s="171"/>
      <c r="L948" s="678"/>
      <c r="M948" s="170"/>
      <c r="N948" s="172"/>
      <c r="O948" s="169"/>
      <c r="P948" s="171"/>
      <c r="Q948" s="169"/>
      <c r="R948" s="173"/>
      <c r="S948" s="172"/>
      <c r="T948" s="169"/>
      <c r="U948" s="172"/>
      <c r="V948" s="169"/>
      <c r="W948" s="173"/>
      <c r="X948" s="172"/>
      <c r="Y948" s="169"/>
    </row>
    <row r="949" spans="2:25" s="168" customFormat="1" ht="15.75" customHeight="1">
      <c r="B949" s="169"/>
      <c r="C949" s="169"/>
      <c r="D949" s="169"/>
      <c r="E949" s="169"/>
      <c r="F949" s="169"/>
      <c r="G949" s="170"/>
      <c r="H949" s="169"/>
      <c r="I949" s="171"/>
      <c r="J949" s="171"/>
      <c r="K949" s="171"/>
      <c r="L949" s="678"/>
      <c r="M949" s="170"/>
      <c r="N949" s="172"/>
      <c r="O949" s="169"/>
      <c r="P949" s="171"/>
      <c r="Q949" s="169"/>
      <c r="R949" s="173"/>
      <c r="S949" s="172"/>
      <c r="T949" s="169"/>
      <c r="U949" s="172"/>
      <c r="V949" s="169"/>
      <c r="W949" s="173"/>
      <c r="X949" s="172"/>
      <c r="Y949" s="169"/>
    </row>
    <row r="950" spans="2:25" s="168" customFormat="1" ht="15.75" customHeight="1">
      <c r="B950" s="169"/>
      <c r="C950" s="169"/>
      <c r="D950" s="169"/>
      <c r="E950" s="169"/>
      <c r="F950" s="169"/>
      <c r="G950" s="170"/>
      <c r="H950" s="169"/>
      <c r="I950" s="171"/>
      <c r="J950" s="171"/>
      <c r="K950" s="171"/>
      <c r="L950" s="678"/>
      <c r="M950" s="170"/>
      <c r="N950" s="172"/>
      <c r="O950" s="169"/>
      <c r="P950" s="171"/>
      <c r="Q950" s="169"/>
      <c r="R950" s="173"/>
      <c r="S950" s="172"/>
      <c r="T950" s="169"/>
      <c r="U950" s="172"/>
      <c r="V950" s="169"/>
      <c r="W950" s="173"/>
      <c r="X950" s="172"/>
      <c r="Y950" s="169"/>
    </row>
    <row r="951" spans="2:25" s="168" customFormat="1" ht="15.75" customHeight="1">
      <c r="B951" s="169"/>
      <c r="C951" s="169"/>
      <c r="D951" s="169"/>
      <c r="E951" s="169"/>
      <c r="F951" s="169"/>
      <c r="G951" s="170"/>
      <c r="H951" s="169"/>
      <c r="I951" s="171"/>
      <c r="J951" s="171"/>
      <c r="K951" s="171"/>
      <c r="L951" s="678"/>
      <c r="M951" s="170"/>
      <c r="N951" s="172"/>
      <c r="O951" s="169"/>
      <c r="P951" s="171"/>
      <c r="Q951" s="169"/>
      <c r="R951" s="173"/>
      <c r="S951" s="172"/>
      <c r="T951" s="169"/>
      <c r="U951" s="172"/>
      <c r="V951" s="169"/>
      <c r="W951" s="173"/>
      <c r="X951" s="172"/>
      <c r="Y951" s="169"/>
    </row>
    <row r="952" spans="2:25" s="168" customFormat="1" ht="15.75" customHeight="1">
      <c r="B952" s="169"/>
      <c r="C952" s="169"/>
      <c r="D952" s="169"/>
      <c r="E952" s="169"/>
      <c r="F952" s="169"/>
      <c r="G952" s="170"/>
      <c r="H952" s="169"/>
      <c r="I952" s="171"/>
      <c r="J952" s="171"/>
      <c r="K952" s="171"/>
      <c r="L952" s="678"/>
      <c r="M952" s="170"/>
      <c r="N952" s="172"/>
      <c r="O952" s="169"/>
      <c r="P952" s="171"/>
      <c r="Q952" s="169"/>
      <c r="R952" s="173"/>
      <c r="S952" s="172"/>
      <c r="T952" s="169"/>
      <c r="U952" s="172"/>
      <c r="V952" s="169"/>
      <c r="W952" s="173"/>
      <c r="X952" s="172"/>
      <c r="Y952" s="169"/>
    </row>
    <row r="953" spans="2:25" s="168" customFormat="1" ht="15.75" customHeight="1">
      <c r="B953" s="169"/>
      <c r="C953" s="169"/>
      <c r="D953" s="169"/>
      <c r="E953" s="169"/>
      <c r="F953" s="169"/>
      <c r="G953" s="170"/>
      <c r="H953" s="169"/>
      <c r="I953" s="171"/>
      <c r="J953" s="171"/>
      <c r="K953" s="171"/>
      <c r="L953" s="678"/>
      <c r="M953" s="170"/>
      <c r="N953" s="172"/>
      <c r="O953" s="169"/>
      <c r="P953" s="171"/>
      <c r="Q953" s="169"/>
      <c r="R953" s="173"/>
      <c r="S953" s="172"/>
      <c r="T953" s="169"/>
      <c r="U953" s="172"/>
      <c r="V953" s="169"/>
      <c r="W953" s="173"/>
      <c r="X953" s="172"/>
      <c r="Y953" s="169"/>
    </row>
    <row r="954" spans="2:25" s="168" customFormat="1" ht="15.75" customHeight="1">
      <c r="B954" s="169"/>
      <c r="C954" s="169"/>
      <c r="D954" s="169"/>
      <c r="E954" s="169"/>
      <c r="F954" s="169"/>
      <c r="G954" s="170"/>
      <c r="H954" s="169"/>
      <c r="I954" s="171"/>
      <c r="J954" s="171"/>
      <c r="K954" s="171"/>
      <c r="L954" s="678"/>
      <c r="M954" s="170"/>
      <c r="N954" s="172"/>
      <c r="O954" s="169"/>
      <c r="P954" s="171"/>
      <c r="Q954" s="169"/>
      <c r="R954" s="173"/>
      <c r="S954" s="172"/>
      <c r="T954" s="169"/>
      <c r="U954" s="172"/>
      <c r="V954" s="169"/>
      <c r="W954" s="173"/>
      <c r="X954" s="172"/>
      <c r="Y954" s="169"/>
    </row>
    <row r="955" spans="2:25" s="168" customFormat="1" ht="15.75" customHeight="1">
      <c r="B955" s="169"/>
      <c r="C955" s="169"/>
      <c r="D955" s="169"/>
      <c r="E955" s="169"/>
      <c r="F955" s="169"/>
      <c r="G955" s="170"/>
      <c r="H955" s="169"/>
      <c r="I955" s="171"/>
      <c r="J955" s="171"/>
      <c r="K955" s="171"/>
      <c r="L955" s="678"/>
      <c r="M955" s="170"/>
      <c r="N955" s="172"/>
      <c r="O955" s="169"/>
      <c r="P955" s="171"/>
      <c r="Q955" s="169"/>
      <c r="R955" s="173"/>
      <c r="S955" s="172"/>
      <c r="T955" s="169"/>
      <c r="U955" s="172"/>
      <c r="V955" s="169"/>
      <c r="W955" s="173"/>
      <c r="X955" s="172"/>
      <c r="Y955" s="169"/>
    </row>
    <row r="956" spans="2:25" s="168" customFormat="1" ht="15.75" customHeight="1">
      <c r="B956" s="169"/>
      <c r="C956" s="169"/>
      <c r="D956" s="169"/>
      <c r="E956" s="169"/>
      <c r="F956" s="169"/>
      <c r="G956" s="170"/>
      <c r="H956" s="169"/>
      <c r="I956" s="171"/>
      <c r="J956" s="171"/>
      <c r="K956" s="171"/>
      <c r="L956" s="678"/>
      <c r="M956" s="170"/>
      <c r="N956" s="172"/>
      <c r="O956" s="169"/>
      <c r="P956" s="171"/>
      <c r="Q956" s="169"/>
      <c r="R956" s="173"/>
      <c r="S956" s="172"/>
      <c r="T956" s="169"/>
      <c r="U956" s="172"/>
      <c r="V956" s="169"/>
      <c r="W956" s="173"/>
      <c r="X956" s="172"/>
      <c r="Y956" s="169"/>
    </row>
    <row r="957" spans="2:25" s="168" customFormat="1" ht="15.75" customHeight="1">
      <c r="B957" s="169"/>
      <c r="C957" s="169"/>
      <c r="D957" s="169"/>
      <c r="E957" s="169"/>
      <c r="F957" s="169"/>
      <c r="G957" s="170"/>
      <c r="H957" s="169"/>
      <c r="I957" s="171"/>
      <c r="J957" s="171"/>
      <c r="K957" s="171"/>
      <c r="L957" s="678"/>
      <c r="M957" s="170"/>
      <c r="N957" s="172"/>
      <c r="O957" s="169"/>
      <c r="P957" s="171"/>
      <c r="Q957" s="169"/>
      <c r="R957" s="173"/>
      <c r="S957" s="172"/>
      <c r="T957" s="169"/>
      <c r="U957" s="172"/>
      <c r="V957" s="169"/>
      <c r="W957" s="173"/>
      <c r="X957" s="172"/>
      <c r="Y957" s="169"/>
    </row>
    <row r="958" spans="2:25" s="168" customFormat="1" ht="15.75" customHeight="1">
      <c r="B958" s="169"/>
      <c r="C958" s="169"/>
      <c r="D958" s="169"/>
      <c r="E958" s="169"/>
      <c r="F958" s="169"/>
      <c r="G958" s="170"/>
      <c r="H958" s="169"/>
      <c r="I958" s="171"/>
      <c r="J958" s="171"/>
      <c r="K958" s="171"/>
      <c r="L958" s="678"/>
      <c r="M958" s="170"/>
      <c r="N958" s="172"/>
      <c r="O958" s="169"/>
      <c r="P958" s="171"/>
      <c r="Q958" s="169"/>
      <c r="R958" s="173"/>
      <c r="S958" s="172"/>
      <c r="T958" s="169"/>
      <c r="U958" s="172"/>
      <c r="V958" s="169"/>
      <c r="W958" s="173"/>
      <c r="X958" s="172"/>
      <c r="Y958" s="169"/>
    </row>
    <row r="959" spans="2:25" s="168" customFormat="1" ht="15.75" customHeight="1">
      <c r="B959" s="169"/>
      <c r="C959" s="169"/>
      <c r="D959" s="169"/>
      <c r="E959" s="169"/>
      <c r="F959" s="169"/>
      <c r="G959" s="170"/>
      <c r="H959" s="169"/>
      <c r="I959" s="171"/>
      <c r="J959" s="171"/>
      <c r="K959" s="171"/>
      <c r="L959" s="678"/>
      <c r="M959" s="170"/>
      <c r="N959" s="172"/>
      <c r="O959" s="169"/>
      <c r="P959" s="171"/>
      <c r="Q959" s="169"/>
      <c r="R959" s="173"/>
      <c r="S959" s="172"/>
      <c r="T959" s="169"/>
      <c r="U959" s="172"/>
      <c r="V959" s="169"/>
      <c r="W959" s="173"/>
      <c r="X959" s="172"/>
      <c r="Y959" s="169"/>
    </row>
    <row r="960" spans="2:25" s="168" customFormat="1" ht="15.75" customHeight="1">
      <c r="B960" s="169"/>
      <c r="C960" s="169"/>
      <c r="D960" s="169"/>
      <c r="E960" s="169"/>
      <c r="F960" s="169"/>
      <c r="G960" s="170"/>
      <c r="H960" s="169"/>
      <c r="I960" s="171"/>
      <c r="J960" s="171"/>
      <c r="K960" s="171"/>
      <c r="L960" s="678"/>
      <c r="M960" s="170"/>
      <c r="N960" s="172"/>
      <c r="O960" s="169"/>
      <c r="P960" s="171"/>
      <c r="Q960" s="169"/>
      <c r="R960" s="173"/>
      <c r="S960" s="172"/>
      <c r="T960" s="169"/>
      <c r="U960" s="172"/>
      <c r="V960" s="169"/>
      <c r="W960" s="173"/>
      <c r="X960" s="172"/>
      <c r="Y960" s="169"/>
    </row>
    <row r="961" spans="2:25" s="168" customFormat="1" ht="15.75" customHeight="1">
      <c r="B961" s="169"/>
      <c r="C961" s="169"/>
      <c r="D961" s="169"/>
      <c r="E961" s="169"/>
      <c r="F961" s="169"/>
      <c r="G961" s="170"/>
      <c r="H961" s="169"/>
      <c r="I961" s="171"/>
      <c r="J961" s="171"/>
      <c r="K961" s="171"/>
      <c r="L961" s="678"/>
      <c r="M961" s="170"/>
      <c r="N961" s="172"/>
      <c r="O961" s="169"/>
      <c r="P961" s="171"/>
      <c r="Q961" s="169"/>
      <c r="R961" s="173"/>
      <c r="S961" s="172"/>
      <c r="T961" s="169"/>
      <c r="U961" s="172"/>
      <c r="V961" s="169"/>
      <c r="W961" s="173"/>
      <c r="X961" s="172"/>
      <c r="Y961" s="169"/>
    </row>
    <row r="962" spans="2:25" s="168" customFormat="1" ht="15.75" customHeight="1">
      <c r="B962" s="169"/>
      <c r="C962" s="169"/>
      <c r="D962" s="169"/>
      <c r="E962" s="169"/>
      <c r="F962" s="169"/>
      <c r="G962" s="170"/>
      <c r="H962" s="169"/>
      <c r="I962" s="171"/>
      <c r="J962" s="171"/>
      <c r="K962" s="171"/>
      <c r="L962" s="678"/>
      <c r="M962" s="170"/>
      <c r="N962" s="172"/>
      <c r="O962" s="169"/>
      <c r="P962" s="171"/>
      <c r="Q962" s="169"/>
      <c r="R962" s="173"/>
      <c r="S962" s="172"/>
      <c r="T962" s="169"/>
      <c r="U962" s="172"/>
      <c r="V962" s="169"/>
      <c r="W962" s="173"/>
      <c r="X962" s="172"/>
      <c r="Y962" s="169"/>
    </row>
    <row r="963" spans="2:25" s="168" customFormat="1" ht="15.75" customHeight="1">
      <c r="B963" s="169"/>
      <c r="C963" s="169"/>
      <c r="D963" s="169"/>
      <c r="E963" s="169"/>
      <c r="F963" s="169"/>
      <c r="G963" s="170"/>
      <c r="H963" s="169"/>
      <c r="I963" s="171"/>
      <c r="J963" s="171"/>
      <c r="K963" s="171"/>
      <c r="L963" s="678"/>
      <c r="M963" s="170"/>
      <c r="N963" s="172"/>
      <c r="O963" s="169"/>
      <c r="P963" s="171"/>
      <c r="Q963" s="169"/>
      <c r="R963" s="173"/>
      <c r="S963" s="172"/>
      <c r="T963" s="169"/>
      <c r="U963" s="172"/>
      <c r="V963" s="169"/>
      <c r="W963" s="173"/>
      <c r="X963" s="172"/>
      <c r="Y963" s="169"/>
    </row>
    <row r="964" spans="2:25" s="168" customFormat="1" ht="15.75" customHeight="1">
      <c r="B964" s="169"/>
      <c r="C964" s="169"/>
      <c r="D964" s="169"/>
      <c r="E964" s="169"/>
      <c r="F964" s="169"/>
      <c r="G964" s="170"/>
      <c r="H964" s="169"/>
      <c r="I964" s="171"/>
      <c r="J964" s="171"/>
      <c r="K964" s="171"/>
      <c r="L964" s="678"/>
      <c r="M964" s="170"/>
      <c r="N964" s="172"/>
      <c r="O964" s="169"/>
      <c r="P964" s="171"/>
      <c r="Q964" s="169"/>
      <c r="R964" s="173"/>
      <c r="S964" s="172"/>
      <c r="T964" s="169"/>
      <c r="U964" s="172"/>
      <c r="V964" s="169"/>
      <c r="W964" s="173"/>
      <c r="X964" s="172"/>
      <c r="Y964" s="169"/>
    </row>
    <row r="965" spans="2:25" s="168" customFormat="1" ht="15.75" customHeight="1">
      <c r="B965" s="169"/>
      <c r="C965" s="169"/>
      <c r="D965" s="169"/>
      <c r="E965" s="169"/>
      <c r="F965" s="169"/>
      <c r="G965" s="170"/>
      <c r="H965" s="169"/>
      <c r="I965" s="171"/>
      <c r="J965" s="171"/>
      <c r="K965" s="171"/>
      <c r="L965" s="678"/>
      <c r="M965" s="170"/>
      <c r="N965" s="172"/>
      <c r="O965" s="169"/>
      <c r="P965" s="171"/>
      <c r="Q965" s="169"/>
      <c r="R965" s="173"/>
      <c r="S965" s="172"/>
      <c r="T965" s="169"/>
      <c r="U965" s="172"/>
      <c r="V965" s="169"/>
      <c r="W965" s="173"/>
      <c r="X965" s="172"/>
      <c r="Y965" s="169"/>
    </row>
    <row r="966" spans="2:25" s="168" customFormat="1" ht="15.75" customHeight="1">
      <c r="B966" s="169"/>
      <c r="C966" s="169"/>
      <c r="D966" s="169"/>
      <c r="E966" s="169"/>
      <c r="F966" s="169"/>
      <c r="G966" s="170"/>
      <c r="H966" s="169"/>
      <c r="I966" s="171"/>
      <c r="J966" s="171"/>
      <c r="K966" s="171"/>
      <c r="L966" s="678"/>
      <c r="M966" s="170"/>
      <c r="N966" s="172"/>
      <c r="O966" s="169"/>
      <c r="P966" s="171"/>
      <c r="Q966" s="169"/>
      <c r="R966" s="173"/>
      <c r="S966" s="172"/>
      <c r="T966" s="169"/>
      <c r="U966" s="172"/>
      <c r="V966" s="169"/>
      <c r="W966" s="173"/>
      <c r="X966" s="172"/>
      <c r="Y966" s="169"/>
    </row>
    <row r="967" spans="2:25" s="168" customFormat="1" ht="15.75" customHeight="1">
      <c r="B967" s="169"/>
      <c r="C967" s="169"/>
      <c r="D967" s="169"/>
      <c r="E967" s="169"/>
      <c r="F967" s="169"/>
      <c r="G967" s="170"/>
      <c r="H967" s="169"/>
      <c r="I967" s="171"/>
      <c r="J967" s="171"/>
      <c r="K967" s="171"/>
      <c r="L967" s="678"/>
      <c r="M967" s="170"/>
      <c r="N967" s="172"/>
      <c r="O967" s="169"/>
      <c r="P967" s="171"/>
      <c r="Q967" s="169"/>
      <c r="R967" s="173"/>
      <c r="S967" s="172"/>
      <c r="T967" s="169"/>
      <c r="U967" s="172"/>
      <c r="V967" s="169"/>
      <c r="W967" s="173"/>
      <c r="X967" s="172"/>
      <c r="Y967" s="169"/>
    </row>
    <row r="968" spans="2:25" s="168" customFormat="1" ht="15.75" customHeight="1">
      <c r="B968" s="169"/>
      <c r="C968" s="169"/>
      <c r="D968" s="169"/>
      <c r="E968" s="169"/>
      <c r="F968" s="169"/>
      <c r="G968" s="170"/>
      <c r="H968" s="169"/>
      <c r="I968" s="171"/>
      <c r="J968" s="171"/>
      <c r="K968" s="171"/>
      <c r="L968" s="678"/>
      <c r="M968" s="170"/>
      <c r="N968" s="172"/>
      <c r="O968" s="169"/>
      <c r="P968" s="171"/>
      <c r="Q968" s="169"/>
      <c r="R968" s="173"/>
      <c r="S968" s="172"/>
      <c r="T968" s="169"/>
      <c r="U968" s="172"/>
      <c r="V968" s="169"/>
      <c r="W968" s="173"/>
      <c r="X968" s="172"/>
      <c r="Y968" s="169"/>
    </row>
    <row r="969" spans="2:25" s="168" customFormat="1" ht="15.75" customHeight="1">
      <c r="B969" s="169"/>
      <c r="C969" s="169"/>
      <c r="D969" s="169"/>
      <c r="E969" s="169"/>
      <c r="F969" s="169"/>
      <c r="G969" s="170"/>
      <c r="H969" s="169"/>
      <c r="I969" s="171"/>
      <c r="J969" s="171"/>
      <c r="K969" s="171"/>
      <c r="L969" s="678"/>
      <c r="M969" s="170"/>
      <c r="N969" s="172"/>
      <c r="O969" s="169"/>
      <c r="P969" s="171"/>
      <c r="Q969" s="169"/>
      <c r="R969" s="173"/>
      <c r="S969" s="172"/>
      <c r="T969" s="169"/>
      <c r="U969" s="172"/>
      <c r="V969" s="169"/>
      <c r="W969" s="173"/>
      <c r="X969" s="172"/>
      <c r="Y969" s="169"/>
    </row>
    <row r="970" spans="2:25" s="168" customFormat="1" ht="15.75" customHeight="1">
      <c r="B970" s="169"/>
      <c r="C970" s="169"/>
      <c r="D970" s="169"/>
      <c r="E970" s="169"/>
      <c r="F970" s="169"/>
      <c r="G970" s="170"/>
      <c r="H970" s="169"/>
      <c r="I970" s="171"/>
      <c r="J970" s="171"/>
      <c r="K970" s="171"/>
      <c r="L970" s="678"/>
      <c r="M970" s="170"/>
      <c r="N970" s="172"/>
      <c r="O970" s="169"/>
      <c r="P970" s="171"/>
      <c r="Q970" s="169"/>
      <c r="R970" s="173"/>
      <c r="S970" s="172"/>
      <c r="T970" s="169"/>
      <c r="U970" s="172"/>
      <c r="V970" s="169"/>
      <c r="W970" s="173"/>
      <c r="X970" s="172"/>
      <c r="Y970" s="169"/>
    </row>
    <row r="971" spans="2:25" s="168" customFormat="1" ht="15.75" customHeight="1">
      <c r="B971" s="169"/>
      <c r="C971" s="169"/>
      <c r="D971" s="169"/>
      <c r="E971" s="169"/>
      <c r="F971" s="169"/>
      <c r="G971" s="170"/>
      <c r="H971" s="169"/>
      <c r="I971" s="171"/>
      <c r="J971" s="171"/>
      <c r="K971" s="171"/>
      <c r="L971" s="678"/>
      <c r="M971" s="170"/>
      <c r="N971" s="172"/>
      <c r="O971" s="169"/>
      <c r="P971" s="171"/>
      <c r="Q971" s="169"/>
      <c r="R971" s="173"/>
      <c r="S971" s="172"/>
      <c r="T971" s="169"/>
      <c r="U971" s="172"/>
      <c r="V971" s="169"/>
      <c r="W971" s="173"/>
      <c r="X971" s="172"/>
      <c r="Y971" s="169"/>
    </row>
    <row r="972" spans="2:25" s="168" customFormat="1" ht="15.75" customHeight="1">
      <c r="B972" s="169"/>
      <c r="C972" s="169"/>
      <c r="D972" s="169"/>
      <c r="E972" s="169"/>
      <c r="F972" s="169"/>
      <c r="G972" s="170"/>
      <c r="H972" s="169"/>
      <c r="I972" s="171"/>
      <c r="J972" s="171"/>
      <c r="K972" s="171"/>
      <c r="L972" s="678"/>
      <c r="M972" s="170"/>
      <c r="N972" s="172"/>
      <c r="O972" s="169"/>
      <c r="P972" s="171"/>
      <c r="Q972" s="169"/>
      <c r="R972" s="173"/>
      <c r="S972" s="172"/>
      <c r="T972" s="169"/>
      <c r="U972" s="172"/>
      <c r="V972" s="169"/>
      <c r="W972" s="173"/>
      <c r="X972" s="172"/>
      <c r="Y972" s="169"/>
    </row>
    <row r="973" spans="2:25" s="168" customFormat="1" ht="15.75" customHeight="1">
      <c r="B973" s="169"/>
      <c r="C973" s="169"/>
      <c r="D973" s="169"/>
      <c r="E973" s="169"/>
      <c r="F973" s="169"/>
      <c r="G973" s="170"/>
      <c r="H973" s="169"/>
      <c r="I973" s="171"/>
      <c r="J973" s="171"/>
      <c r="K973" s="171"/>
      <c r="L973" s="678"/>
      <c r="M973" s="170"/>
      <c r="N973" s="172"/>
      <c r="O973" s="169"/>
      <c r="P973" s="171"/>
      <c r="Q973" s="169"/>
      <c r="R973" s="173"/>
      <c r="S973" s="172"/>
      <c r="T973" s="169"/>
      <c r="U973" s="172"/>
      <c r="V973" s="169"/>
      <c r="W973" s="173"/>
      <c r="X973" s="172"/>
      <c r="Y973" s="169"/>
    </row>
    <row r="974" spans="2:25" s="168" customFormat="1" ht="15.75" customHeight="1">
      <c r="B974" s="169"/>
      <c r="C974" s="169"/>
      <c r="D974" s="169"/>
      <c r="E974" s="169"/>
      <c r="F974" s="169"/>
      <c r="G974" s="170"/>
      <c r="H974" s="169"/>
      <c r="I974" s="171"/>
      <c r="J974" s="171"/>
      <c r="K974" s="171"/>
      <c r="L974" s="678"/>
      <c r="M974" s="170"/>
      <c r="N974" s="172"/>
      <c r="O974" s="169"/>
      <c r="P974" s="171"/>
      <c r="Q974" s="169"/>
      <c r="R974" s="173"/>
      <c r="S974" s="172"/>
      <c r="T974" s="169"/>
      <c r="U974" s="172"/>
      <c r="V974" s="169"/>
      <c r="W974" s="173"/>
      <c r="X974" s="172"/>
      <c r="Y974" s="169"/>
    </row>
    <row r="975" spans="2:25" s="168" customFormat="1" ht="15.75" customHeight="1">
      <c r="B975" s="169"/>
      <c r="C975" s="169"/>
      <c r="D975" s="169"/>
      <c r="E975" s="169"/>
      <c r="F975" s="169"/>
      <c r="G975" s="170"/>
      <c r="H975" s="169"/>
      <c r="I975" s="171"/>
      <c r="J975" s="171"/>
      <c r="K975" s="171"/>
      <c r="L975" s="678"/>
      <c r="M975" s="170"/>
      <c r="N975" s="172"/>
      <c r="O975" s="169"/>
      <c r="P975" s="171"/>
      <c r="Q975" s="169"/>
      <c r="R975" s="173"/>
      <c r="S975" s="172"/>
      <c r="T975" s="169"/>
      <c r="U975" s="172"/>
      <c r="V975" s="169"/>
      <c r="W975" s="173"/>
      <c r="X975" s="172"/>
      <c r="Y975" s="169"/>
    </row>
    <row r="976" spans="2:25" s="168" customFormat="1" ht="15.75" customHeight="1">
      <c r="B976" s="169"/>
      <c r="C976" s="169"/>
      <c r="D976" s="169"/>
      <c r="E976" s="169"/>
      <c r="F976" s="169"/>
      <c r="G976" s="170"/>
      <c r="H976" s="169"/>
      <c r="I976" s="171"/>
      <c r="J976" s="171"/>
      <c r="K976" s="171"/>
      <c r="L976" s="678"/>
      <c r="M976" s="170"/>
      <c r="N976" s="172"/>
      <c r="O976" s="169"/>
      <c r="P976" s="171"/>
      <c r="Q976" s="169"/>
      <c r="R976" s="173"/>
      <c r="S976" s="172"/>
      <c r="T976" s="169"/>
      <c r="U976" s="172"/>
      <c r="V976" s="169"/>
      <c r="W976" s="173"/>
      <c r="X976" s="172"/>
      <c r="Y976" s="169"/>
    </row>
    <row r="977" spans="2:25" s="168" customFormat="1" ht="15.75" customHeight="1">
      <c r="B977" s="169"/>
      <c r="C977" s="169"/>
      <c r="D977" s="169"/>
      <c r="E977" s="169"/>
      <c r="F977" s="169"/>
      <c r="G977" s="170"/>
      <c r="H977" s="169"/>
      <c r="I977" s="171"/>
      <c r="J977" s="171"/>
      <c r="K977" s="171"/>
      <c r="L977" s="678"/>
      <c r="M977" s="170"/>
      <c r="N977" s="172"/>
      <c r="O977" s="169"/>
      <c r="P977" s="171"/>
      <c r="Q977" s="169"/>
      <c r="R977" s="173"/>
      <c r="S977" s="172"/>
      <c r="T977" s="169"/>
      <c r="U977" s="172"/>
      <c r="V977" s="169"/>
      <c r="W977" s="173"/>
      <c r="X977" s="172"/>
      <c r="Y977" s="169"/>
    </row>
    <row r="978" spans="2:25" s="168" customFormat="1" ht="15.75" customHeight="1">
      <c r="B978" s="169"/>
      <c r="C978" s="169"/>
      <c r="D978" s="169"/>
      <c r="E978" s="169"/>
      <c r="F978" s="169"/>
      <c r="G978" s="170"/>
      <c r="H978" s="169"/>
      <c r="I978" s="171"/>
      <c r="J978" s="171"/>
      <c r="K978" s="171"/>
      <c r="L978" s="678"/>
      <c r="M978" s="170"/>
      <c r="N978" s="172"/>
      <c r="O978" s="169"/>
      <c r="P978" s="171"/>
      <c r="Q978" s="169"/>
      <c r="R978" s="173"/>
      <c r="S978" s="172"/>
      <c r="T978" s="169"/>
      <c r="U978" s="172"/>
      <c r="V978" s="169"/>
      <c r="W978" s="173"/>
      <c r="X978" s="172"/>
      <c r="Y978" s="169"/>
    </row>
    <row r="979" spans="2:25" s="168" customFormat="1" ht="15.75" customHeight="1">
      <c r="B979" s="169"/>
      <c r="C979" s="169"/>
      <c r="D979" s="169"/>
      <c r="E979" s="169"/>
      <c r="F979" s="169"/>
      <c r="G979" s="170"/>
      <c r="H979" s="169"/>
      <c r="I979" s="171"/>
      <c r="J979" s="171"/>
      <c r="K979" s="171"/>
      <c r="L979" s="678"/>
      <c r="M979" s="170"/>
      <c r="N979" s="172"/>
      <c r="O979" s="169"/>
      <c r="P979" s="171"/>
      <c r="Q979" s="169"/>
      <c r="R979" s="173"/>
      <c r="S979" s="172"/>
      <c r="T979" s="169"/>
      <c r="U979" s="172"/>
      <c r="V979" s="169"/>
      <c r="W979" s="173"/>
      <c r="X979" s="172"/>
      <c r="Y979" s="169"/>
    </row>
    <row r="980" spans="2:25" s="168" customFormat="1" ht="15.75" customHeight="1">
      <c r="B980" s="169"/>
      <c r="C980" s="169"/>
      <c r="D980" s="169"/>
      <c r="E980" s="169"/>
      <c r="F980" s="169"/>
      <c r="G980" s="170"/>
      <c r="H980" s="169"/>
      <c r="I980" s="171"/>
      <c r="J980" s="171"/>
      <c r="K980" s="171"/>
      <c r="L980" s="678"/>
      <c r="M980" s="170"/>
      <c r="N980" s="172"/>
      <c r="O980" s="169"/>
      <c r="P980" s="171"/>
      <c r="Q980" s="169"/>
      <c r="R980" s="173"/>
      <c r="S980" s="172"/>
      <c r="T980" s="169"/>
      <c r="U980" s="172"/>
      <c r="V980" s="169"/>
      <c r="W980" s="173"/>
      <c r="X980" s="172"/>
      <c r="Y980" s="169"/>
    </row>
    <row r="981" spans="2:25" s="168" customFormat="1" ht="15.75" customHeight="1">
      <c r="B981" s="169"/>
      <c r="C981" s="169"/>
      <c r="D981" s="169"/>
      <c r="E981" s="169"/>
      <c r="F981" s="169"/>
      <c r="G981" s="170"/>
      <c r="H981" s="169"/>
      <c r="I981" s="171"/>
      <c r="J981" s="171"/>
      <c r="K981" s="171"/>
      <c r="L981" s="678"/>
      <c r="M981" s="170"/>
      <c r="N981" s="172"/>
      <c r="O981" s="169"/>
      <c r="P981" s="171"/>
      <c r="Q981" s="169"/>
      <c r="R981" s="173"/>
      <c r="S981" s="172"/>
      <c r="T981" s="169"/>
      <c r="U981" s="172"/>
      <c r="V981" s="169"/>
      <c r="W981" s="173"/>
      <c r="X981" s="172"/>
      <c r="Y981" s="169"/>
    </row>
    <row r="982" spans="2:25" s="168" customFormat="1" ht="15.75" customHeight="1">
      <c r="B982" s="169"/>
      <c r="C982" s="169"/>
      <c r="D982" s="169"/>
      <c r="E982" s="169"/>
      <c r="F982" s="169"/>
      <c r="G982" s="170"/>
      <c r="H982" s="169"/>
      <c r="I982" s="171"/>
      <c r="J982" s="171"/>
      <c r="K982" s="171"/>
      <c r="L982" s="678"/>
      <c r="M982" s="170"/>
      <c r="N982" s="172"/>
      <c r="O982" s="169"/>
      <c r="P982" s="171"/>
      <c r="Q982" s="169"/>
      <c r="R982" s="173"/>
      <c r="S982" s="172"/>
      <c r="T982" s="169"/>
      <c r="U982" s="172"/>
      <c r="V982" s="169"/>
      <c r="W982" s="173"/>
      <c r="X982" s="172"/>
      <c r="Y982" s="169"/>
    </row>
    <row r="983" spans="2:25" s="168" customFormat="1" ht="15.75" customHeight="1">
      <c r="B983" s="169"/>
      <c r="C983" s="169"/>
      <c r="D983" s="169"/>
      <c r="E983" s="169"/>
      <c r="F983" s="169"/>
      <c r="G983" s="170"/>
      <c r="H983" s="169"/>
      <c r="I983" s="171"/>
      <c r="J983" s="171"/>
      <c r="K983" s="171"/>
      <c r="L983" s="678"/>
      <c r="M983" s="170"/>
      <c r="N983" s="172"/>
      <c r="O983" s="169"/>
      <c r="P983" s="171"/>
      <c r="Q983" s="169"/>
      <c r="R983" s="173"/>
      <c r="S983" s="172"/>
      <c r="T983" s="169"/>
      <c r="U983" s="172"/>
      <c r="V983" s="169"/>
      <c r="W983" s="173"/>
      <c r="X983" s="172"/>
      <c r="Y983" s="169"/>
    </row>
    <row r="984" spans="2:25" s="168" customFormat="1" ht="15.75" customHeight="1">
      <c r="B984" s="169"/>
      <c r="C984" s="169"/>
      <c r="D984" s="169"/>
      <c r="E984" s="169"/>
      <c r="F984" s="169"/>
      <c r="G984" s="170"/>
      <c r="H984" s="169"/>
      <c r="I984" s="171"/>
      <c r="J984" s="171"/>
      <c r="K984" s="171"/>
      <c r="L984" s="678"/>
      <c r="M984" s="170"/>
      <c r="N984" s="172"/>
      <c r="O984" s="169"/>
      <c r="P984" s="171"/>
      <c r="Q984" s="169"/>
      <c r="R984" s="173"/>
      <c r="S984" s="172"/>
      <c r="T984" s="169"/>
      <c r="U984" s="172"/>
      <c r="V984" s="169"/>
      <c r="W984" s="173"/>
      <c r="X984" s="172"/>
      <c r="Y984" s="169"/>
    </row>
    <row r="985" spans="2:25" s="168" customFormat="1" ht="15.75" customHeight="1">
      <c r="B985" s="169"/>
      <c r="C985" s="169"/>
      <c r="D985" s="169"/>
      <c r="E985" s="169"/>
      <c r="F985" s="169"/>
      <c r="G985" s="170"/>
      <c r="H985" s="169"/>
      <c r="I985" s="171"/>
      <c r="J985" s="171"/>
      <c r="K985" s="171"/>
      <c r="L985" s="678"/>
      <c r="M985" s="170"/>
      <c r="N985" s="172"/>
      <c r="O985" s="169"/>
      <c r="P985" s="171"/>
      <c r="Q985" s="169"/>
      <c r="R985" s="173"/>
      <c r="S985" s="172"/>
      <c r="T985" s="169"/>
      <c r="U985" s="172"/>
      <c r="V985" s="169"/>
      <c r="W985" s="173"/>
      <c r="X985" s="172"/>
      <c r="Y985" s="169"/>
    </row>
    <row r="986" spans="2:25" s="168" customFormat="1" ht="15.75" customHeight="1">
      <c r="B986" s="169"/>
      <c r="C986" s="169"/>
      <c r="D986" s="169"/>
      <c r="E986" s="169"/>
      <c r="F986" s="169"/>
      <c r="G986" s="170"/>
      <c r="H986" s="169"/>
      <c r="I986" s="171"/>
      <c r="J986" s="171"/>
      <c r="K986" s="171"/>
      <c r="L986" s="678"/>
      <c r="M986" s="170"/>
      <c r="N986" s="172"/>
      <c r="O986" s="169"/>
      <c r="P986" s="171"/>
      <c r="Q986" s="169"/>
      <c r="R986" s="173"/>
      <c r="S986" s="172"/>
      <c r="T986" s="169"/>
      <c r="U986" s="172"/>
      <c r="V986" s="169"/>
      <c r="W986" s="173"/>
      <c r="X986" s="172"/>
      <c r="Y986" s="169"/>
    </row>
    <row r="987" spans="2:25" s="168" customFormat="1" ht="15.75" customHeight="1">
      <c r="B987" s="169"/>
      <c r="C987" s="169"/>
      <c r="D987" s="169"/>
      <c r="E987" s="169"/>
      <c r="F987" s="169"/>
      <c r="G987" s="170"/>
      <c r="H987" s="169"/>
      <c r="I987" s="171"/>
      <c r="J987" s="171"/>
      <c r="K987" s="171"/>
      <c r="L987" s="678"/>
      <c r="M987" s="170"/>
      <c r="N987" s="172"/>
      <c r="O987" s="169"/>
      <c r="P987" s="171"/>
      <c r="Q987" s="169"/>
      <c r="R987" s="173"/>
      <c r="S987" s="172"/>
      <c r="T987" s="169"/>
      <c r="U987" s="172"/>
      <c r="V987" s="169"/>
      <c r="W987" s="173"/>
      <c r="X987" s="172"/>
      <c r="Y987" s="169"/>
    </row>
    <row r="988" spans="2:25" s="168" customFormat="1" ht="15.75" customHeight="1">
      <c r="B988" s="169"/>
      <c r="C988" s="169"/>
      <c r="D988" s="169"/>
      <c r="E988" s="169"/>
      <c r="F988" s="169"/>
      <c r="G988" s="170"/>
      <c r="H988" s="169"/>
      <c r="I988" s="171"/>
      <c r="J988" s="171"/>
      <c r="K988" s="171"/>
      <c r="L988" s="678"/>
      <c r="M988" s="170"/>
      <c r="N988" s="172"/>
      <c r="O988" s="169"/>
      <c r="P988" s="171"/>
      <c r="Q988" s="169"/>
      <c r="R988" s="173"/>
      <c r="S988" s="172"/>
      <c r="T988" s="169"/>
      <c r="U988" s="172"/>
      <c r="V988" s="169"/>
      <c r="W988" s="173"/>
      <c r="X988" s="172"/>
      <c r="Y988" s="169"/>
    </row>
    <row r="989" spans="2:25" s="168" customFormat="1" ht="15.75" customHeight="1">
      <c r="B989" s="169"/>
      <c r="C989" s="169"/>
      <c r="D989" s="169"/>
      <c r="E989" s="169"/>
      <c r="F989" s="169"/>
      <c r="G989" s="170"/>
      <c r="H989" s="169"/>
      <c r="I989" s="171"/>
      <c r="J989" s="171"/>
      <c r="K989" s="171"/>
      <c r="L989" s="678"/>
      <c r="M989" s="170"/>
      <c r="N989" s="172"/>
      <c r="O989" s="169"/>
      <c r="P989" s="171"/>
      <c r="Q989" s="169"/>
      <c r="R989" s="173"/>
      <c r="S989" s="172"/>
      <c r="T989" s="169"/>
      <c r="U989" s="172"/>
      <c r="V989" s="169"/>
      <c r="W989" s="173"/>
      <c r="X989" s="172"/>
      <c r="Y989" s="169"/>
    </row>
    <row r="990" spans="2:25" s="168" customFormat="1" ht="15.75" customHeight="1">
      <c r="B990" s="169"/>
      <c r="C990" s="169"/>
      <c r="D990" s="169"/>
      <c r="E990" s="169"/>
      <c r="F990" s="169"/>
      <c r="G990" s="170"/>
      <c r="H990" s="169"/>
      <c r="I990" s="171"/>
      <c r="J990" s="171"/>
      <c r="K990" s="171"/>
      <c r="L990" s="678"/>
      <c r="M990" s="170"/>
      <c r="N990" s="172"/>
      <c r="O990" s="169"/>
      <c r="P990" s="171"/>
      <c r="Q990" s="169"/>
      <c r="R990" s="173"/>
      <c r="S990" s="172"/>
      <c r="T990" s="169"/>
      <c r="U990" s="172"/>
      <c r="V990" s="169"/>
      <c r="W990" s="173"/>
      <c r="X990" s="172"/>
      <c r="Y990" s="169"/>
    </row>
    <row r="991" spans="2:25" s="168" customFormat="1" ht="15.75" customHeight="1">
      <c r="B991" s="169"/>
      <c r="C991" s="169"/>
      <c r="D991" s="169"/>
      <c r="E991" s="169"/>
      <c r="F991" s="169"/>
      <c r="G991" s="170"/>
      <c r="H991" s="169"/>
      <c r="I991" s="171"/>
      <c r="J991" s="171"/>
      <c r="K991" s="171"/>
      <c r="L991" s="678"/>
      <c r="M991" s="170"/>
      <c r="N991" s="172"/>
      <c r="O991" s="169"/>
      <c r="P991" s="171"/>
      <c r="Q991" s="169"/>
      <c r="R991" s="173"/>
      <c r="S991" s="172"/>
      <c r="T991" s="169"/>
      <c r="U991" s="172"/>
      <c r="V991" s="169"/>
      <c r="W991" s="173"/>
      <c r="X991" s="172"/>
      <c r="Y991" s="169"/>
    </row>
    <row r="992" spans="2:25" s="168" customFormat="1" ht="15.75" customHeight="1">
      <c r="B992" s="169"/>
      <c r="C992" s="169"/>
      <c r="D992" s="169"/>
      <c r="E992" s="169"/>
      <c r="F992" s="169"/>
      <c r="G992" s="170"/>
      <c r="H992" s="169"/>
      <c r="I992" s="171"/>
      <c r="J992" s="171"/>
      <c r="K992" s="171"/>
      <c r="L992" s="678"/>
      <c r="M992" s="170"/>
      <c r="N992" s="172"/>
      <c r="O992" s="169"/>
      <c r="P992" s="171"/>
      <c r="Q992" s="169"/>
      <c r="R992" s="173"/>
      <c r="S992" s="172"/>
      <c r="T992" s="169"/>
      <c r="U992" s="172"/>
      <c r="V992" s="169"/>
      <c r="W992" s="173"/>
      <c r="X992" s="172"/>
      <c r="Y992" s="169"/>
    </row>
    <row r="993" spans="2:25" s="168" customFormat="1" ht="15.75" customHeight="1">
      <c r="B993" s="169"/>
      <c r="C993" s="169"/>
      <c r="D993" s="169"/>
      <c r="E993" s="169"/>
      <c r="F993" s="169"/>
      <c r="G993" s="170"/>
      <c r="H993" s="169"/>
      <c r="I993" s="171"/>
      <c r="J993" s="171"/>
      <c r="K993" s="171"/>
      <c r="L993" s="678"/>
      <c r="M993" s="170"/>
      <c r="N993" s="172"/>
      <c r="O993" s="169"/>
      <c r="P993" s="171"/>
      <c r="Q993" s="169"/>
      <c r="R993" s="173"/>
      <c r="S993" s="172"/>
      <c r="T993" s="169"/>
      <c r="U993" s="172"/>
      <c r="V993" s="169"/>
      <c r="W993" s="173"/>
      <c r="X993" s="172"/>
      <c r="Y993" s="169"/>
    </row>
    <row r="994" spans="2:25" s="168" customFormat="1" ht="15.75" customHeight="1">
      <c r="B994" s="169"/>
      <c r="C994" s="169"/>
      <c r="D994" s="169"/>
      <c r="E994" s="169"/>
      <c r="F994" s="169"/>
      <c r="G994" s="170"/>
      <c r="H994" s="169"/>
      <c r="I994" s="171"/>
      <c r="J994" s="171"/>
      <c r="K994" s="171"/>
      <c r="L994" s="678"/>
      <c r="M994" s="170"/>
      <c r="N994" s="172"/>
      <c r="O994" s="169"/>
      <c r="P994" s="171"/>
      <c r="Q994" s="169"/>
      <c r="R994" s="173"/>
      <c r="S994" s="172"/>
      <c r="T994" s="169"/>
      <c r="U994" s="172"/>
      <c r="V994" s="169"/>
      <c r="W994" s="173"/>
      <c r="X994" s="172"/>
      <c r="Y994" s="169"/>
    </row>
    <row r="995" spans="2:25" s="168" customFormat="1" ht="15.75" customHeight="1">
      <c r="B995" s="169"/>
      <c r="C995" s="169"/>
      <c r="D995" s="169"/>
      <c r="E995" s="169"/>
      <c r="F995" s="169"/>
      <c r="G995" s="170"/>
      <c r="H995" s="169"/>
      <c r="I995" s="171"/>
      <c r="J995" s="171"/>
      <c r="K995" s="171"/>
      <c r="L995" s="678"/>
      <c r="M995" s="170"/>
      <c r="N995" s="172"/>
      <c r="O995" s="169"/>
      <c r="P995" s="171"/>
      <c r="Q995" s="169"/>
      <c r="R995" s="173"/>
      <c r="S995" s="172"/>
      <c r="T995" s="169"/>
      <c r="U995" s="172"/>
      <c r="V995" s="169"/>
      <c r="W995" s="173"/>
      <c r="X995" s="172"/>
      <c r="Y995" s="169"/>
    </row>
    <row r="996" spans="2:25" s="168" customFormat="1" ht="15.75" customHeight="1">
      <c r="B996" s="169"/>
      <c r="C996" s="169"/>
      <c r="D996" s="169"/>
      <c r="E996" s="169"/>
      <c r="F996" s="169"/>
      <c r="G996" s="170"/>
      <c r="H996" s="169"/>
      <c r="I996" s="171"/>
      <c r="J996" s="171"/>
      <c r="K996" s="171"/>
      <c r="L996" s="678"/>
      <c r="M996" s="170"/>
      <c r="N996" s="172"/>
      <c r="O996" s="169"/>
      <c r="P996" s="171"/>
      <c r="Q996" s="169"/>
      <c r="R996" s="173"/>
      <c r="S996" s="172"/>
      <c r="T996" s="169"/>
      <c r="U996" s="172"/>
      <c r="V996" s="169"/>
      <c r="W996" s="173"/>
      <c r="X996" s="172"/>
      <c r="Y996" s="169"/>
    </row>
    <row r="997" spans="2:25" s="168" customFormat="1" ht="15.75" customHeight="1">
      <c r="B997" s="169"/>
      <c r="C997" s="169"/>
      <c r="D997" s="169"/>
      <c r="E997" s="169"/>
      <c r="F997" s="169"/>
      <c r="G997" s="170"/>
      <c r="H997" s="169"/>
      <c r="I997" s="171"/>
      <c r="J997" s="171"/>
      <c r="K997" s="171"/>
      <c r="L997" s="678"/>
      <c r="M997" s="170"/>
      <c r="N997" s="172"/>
      <c r="O997" s="169"/>
      <c r="P997" s="171"/>
      <c r="Q997" s="169"/>
      <c r="R997" s="173"/>
      <c r="S997" s="172"/>
      <c r="T997" s="169"/>
      <c r="U997" s="172"/>
      <c r="V997" s="169"/>
      <c r="W997" s="173"/>
      <c r="X997" s="172"/>
      <c r="Y997" s="169"/>
    </row>
    <row r="998" spans="2:25" s="168" customFormat="1" ht="15.75" customHeight="1">
      <c r="B998" s="169"/>
      <c r="C998" s="169"/>
      <c r="D998" s="169"/>
      <c r="E998" s="169"/>
      <c r="F998" s="169"/>
      <c r="G998" s="170"/>
      <c r="H998" s="169"/>
      <c r="I998" s="171"/>
      <c r="J998" s="171"/>
      <c r="K998" s="171"/>
      <c r="L998" s="678"/>
      <c r="M998" s="170"/>
      <c r="N998" s="172"/>
      <c r="O998" s="169"/>
      <c r="P998" s="171"/>
      <c r="Q998" s="169"/>
      <c r="R998" s="173"/>
      <c r="S998" s="172"/>
      <c r="T998" s="169"/>
      <c r="U998" s="172"/>
      <c r="V998" s="169"/>
      <c r="W998" s="173"/>
      <c r="X998" s="172"/>
      <c r="Y998" s="169"/>
    </row>
    <row r="999" spans="2:25" s="168" customFormat="1" ht="15.75" customHeight="1">
      <c r="B999" s="169"/>
      <c r="C999" s="169"/>
      <c r="D999" s="169"/>
      <c r="E999" s="169"/>
      <c r="F999" s="169"/>
      <c r="G999" s="170"/>
      <c r="H999" s="169"/>
      <c r="I999" s="171"/>
      <c r="J999" s="171"/>
      <c r="K999" s="171"/>
      <c r="L999" s="678"/>
      <c r="M999" s="170"/>
      <c r="N999" s="172"/>
      <c r="O999" s="169"/>
      <c r="P999" s="171"/>
      <c r="Q999" s="169"/>
      <c r="R999" s="173"/>
      <c r="S999" s="172"/>
      <c r="T999" s="169"/>
      <c r="U999" s="172"/>
      <c r="V999" s="169"/>
      <c r="W999" s="173"/>
      <c r="X999" s="172"/>
      <c r="Y999" s="169"/>
    </row>
    <row r="1000" spans="2:25" s="168" customFormat="1" ht="15.75" customHeight="1">
      <c r="B1000" s="169"/>
      <c r="C1000" s="169"/>
      <c r="D1000" s="169"/>
      <c r="E1000" s="169"/>
      <c r="F1000" s="169"/>
      <c r="G1000" s="170"/>
      <c r="H1000" s="169"/>
      <c r="I1000" s="171"/>
      <c r="J1000" s="171"/>
      <c r="K1000" s="171"/>
      <c r="L1000" s="678"/>
      <c r="M1000" s="170"/>
      <c r="N1000" s="172"/>
      <c r="O1000" s="169"/>
      <c r="P1000" s="171"/>
      <c r="Q1000" s="169"/>
      <c r="R1000" s="173"/>
      <c r="S1000" s="172"/>
      <c r="T1000" s="169"/>
      <c r="U1000" s="172"/>
      <c r="V1000" s="169"/>
      <c r="W1000" s="173"/>
      <c r="X1000" s="172"/>
      <c r="Y1000" s="169"/>
    </row>
    <row r="1001" spans="2:25" s="168" customFormat="1" ht="15.75" customHeight="1">
      <c r="B1001" s="169"/>
      <c r="C1001" s="169"/>
      <c r="D1001" s="169"/>
      <c r="E1001" s="169"/>
      <c r="F1001" s="169"/>
      <c r="G1001" s="170"/>
      <c r="H1001" s="169"/>
      <c r="I1001" s="171"/>
      <c r="J1001" s="171"/>
      <c r="K1001" s="171"/>
      <c r="L1001" s="678"/>
      <c r="M1001" s="170"/>
      <c r="N1001" s="172"/>
      <c r="O1001" s="169"/>
      <c r="P1001" s="171"/>
      <c r="Q1001" s="169"/>
      <c r="R1001" s="173"/>
      <c r="S1001" s="172"/>
      <c r="T1001" s="169"/>
      <c r="U1001" s="172"/>
      <c r="V1001" s="169"/>
      <c r="W1001" s="173"/>
      <c r="X1001" s="172"/>
      <c r="Y1001" s="169"/>
    </row>
    <row r="1002" spans="2:25" s="168" customFormat="1" ht="15.75" customHeight="1">
      <c r="B1002" s="169"/>
      <c r="C1002" s="169"/>
      <c r="D1002" s="169"/>
      <c r="E1002" s="169"/>
      <c r="F1002" s="169"/>
      <c r="G1002" s="170"/>
      <c r="H1002" s="169"/>
      <c r="I1002" s="171"/>
      <c r="J1002" s="171"/>
      <c r="K1002" s="171"/>
      <c r="L1002" s="678"/>
      <c r="M1002" s="170"/>
      <c r="N1002" s="172"/>
      <c r="O1002" s="169"/>
      <c r="P1002" s="171"/>
      <c r="Q1002" s="169"/>
      <c r="R1002" s="173"/>
      <c r="S1002" s="172"/>
      <c r="T1002" s="169"/>
      <c r="U1002" s="172"/>
      <c r="V1002" s="169"/>
      <c r="W1002" s="173"/>
      <c r="X1002" s="172"/>
      <c r="Y1002" s="169"/>
    </row>
    <row r="1003" spans="2:25" s="168" customFormat="1" ht="15.75" customHeight="1">
      <c r="B1003" s="169"/>
      <c r="C1003" s="169"/>
      <c r="D1003" s="169"/>
      <c r="E1003" s="169"/>
      <c r="F1003" s="169"/>
      <c r="G1003" s="170"/>
      <c r="H1003" s="169"/>
      <c r="I1003" s="171"/>
      <c r="J1003" s="171"/>
      <c r="K1003" s="171"/>
      <c r="L1003" s="678"/>
      <c r="M1003" s="170"/>
      <c r="N1003" s="172"/>
      <c r="O1003" s="169"/>
      <c r="P1003" s="171"/>
      <c r="Q1003" s="169"/>
      <c r="R1003" s="173"/>
      <c r="S1003" s="172"/>
      <c r="T1003" s="169"/>
      <c r="U1003" s="172"/>
      <c r="V1003" s="169"/>
      <c r="W1003" s="173"/>
      <c r="X1003" s="172"/>
      <c r="Y1003" s="169"/>
    </row>
    <row r="1004" spans="2:25" s="168" customFormat="1" ht="15.75" customHeight="1">
      <c r="B1004" s="169"/>
      <c r="C1004" s="169"/>
      <c r="D1004" s="169"/>
      <c r="E1004" s="169"/>
      <c r="F1004" s="169"/>
      <c r="G1004" s="170"/>
      <c r="H1004" s="169"/>
      <c r="I1004" s="171"/>
      <c r="J1004" s="171"/>
      <c r="K1004" s="171"/>
      <c r="L1004" s="678"/>
      <c r="M1004" s="170"/>
      <c r="N1004" s="172"/>
      <c r="O1004" s="169"/>
      <c r="P1004" s="171"/>
      <c r="Q1004" s="169"/>
      <c r="R1004" s="173"/>
      <c r="S1004" s="172"/>
      <c r="T1004" s="169"/>
      <c r="U1004" s="172"/>
      <c r="V1004" s="169"/>
      <c r="W1004" s="173"/>
      <c r="X1004" s="172"/>
      <c r="Y1004" s="169"/>
    </row>
    <row r="1005" spans="2:25" s="168" customFormat="1" ht="15.75" customHeight="1">
      <c r="B1005" s="169"/>
      <c r="C1005" s="169"/>
      <c r="D1005" s="169"/>
      <c r="E1005" s="169"/>
      <c r="F1005" s="169"/>
      <c r="G1005" s="170"/>
      <c r="H1005" s="169"/>
      <c r="I1005" s="171"/>
      <c r="J1005" s="171"/>
      <c r="K1005" s="171"/>
      <c r="L1005" s="678"/>
      <c r="M1005" s="170"/>
      <c r="N1005" s="172"/>
      <c r="O1005" s="169"/>
      <c r="P1005" s="171"/>
      <c r="Q1005" s="169"/>
      <c r="R1005" s="173"/>
      <c r="S1005" s="172"/>
      <c r="T1005" s="169"/>
      <c r="U1005" s="172"/>
      <c r="V1005" s="169"/>
      <c r="W1005" s="173"/>
      <c r="X1005" s="172"/>
      <c r="Y1005" s="169"/>
    </row>
    <row r="1006" spans="2:25" s="168" customFormat="1" ht="15.75" customHeight="1">
      <c r="B1006" s="169"/>
      <c r="C1006" s="169"/>
      <c r="D1006" s="169"/>
      <c r="E1006" s="169"/>
      <c r="F1006" s="169"/>
      <c r="G1006" s="170"/>
      <c r="H1006" s="169"/>
      <c r="I1006" s="171"/>
      <c r="J1006" s="171"/>
      <c r="K1006" s="171"/>
      <c r="L1006" s="678"/>
      <c r="M1006" s="170"/>
      <c r="N1006" s="172"/>
      <c r="O1006" s="169"/>
      <c r="P1006" s="171"/>
      <c r="Q1006" s="169"/>
      <c r="R1006" s="173"/>
      <c r="S1006" s="172"/>
      <c r="T1006" s="169"/>
      <c r="U1006" s="172"/>
      <c r="V1006" s="169"/>
      <c r="W1006" s="173"/>
      <c r="X1006" s="172"/>
      <c r="Y1006" s="169"/>
    </row>
    <row r="1007" spans="2:25" s="168" customFormat="1" ht="15.75" customHeight="1">
      <c r="B1007" s="169"/>
      <c r="C1007" s="169"/>
      <c r="D1007" s="169"/>
      <c r="E1007" s="169"/>
      <c r="F1007" s="169"/>
      <c r="G1007" s="170"/>
      <c r="H1007" s="169"/>
      <c r="I1007" s="171"/>
      <c r="J1007" s="171"/>
      <c r="K1007" s="171"/>
      <c r="L1007" s="678"/>
      <c r="M1007" s="170"/>
      <c r="N1007" s="172"/>
      <c r="O1007" s="169"/>
      <c r="P1007" s="171"/>
      <c r="Q1007" s="169"/>
      <c r="R1007" s="173"/>
      <c r="S1007" s="172"/>
      <c r="T1007" s="169"/>
      <c r="U1007" s="172"/>
      <c r="V1007" s="169"/>
      <c r="W1007" s="173"/>
      <c r="X1007" s="172"/>
      <c r="Y1007" s="169"/>
    </row>
    <row r="1008" spans="2:25" s="168" customFormat="1" ht="15.75" customHeight="1">
      <c r="B1008" s="169"/>
      <c r="C1008" s="169"/>
      <c r="D1008" s="169"/>
      <c r="E1008" s="169"/>
      <c r="F1008" s="169"/>
      <c r="G1008" s="170"/>
      <c r="H1008" s="169"/>
      <c r="I1008" s="171"/>
      <c r="J1008" s="171"/>
      <c r="K1008" s="171"/>
      <c r="L1008" s="678"/>
      <c r="M1008" s="170"/>
      <c r="N1008" s="172"/>
      <c r="O1008" s="169"/>
      <c r="P1008" s="171"/>
      <c r="Q1008" s="169"/>
      <c r="R1008" s="173"/>
      <c r="S1008" s="172"/>
      <c r="T1008" s="169"/>
      <c r="U1008" s="172"/>
      <c r="V1008" s="169"/>
      <c r="W1008" s="173"/>
      <c r="X1008" s="172"/>
      <c r="Y1008" s="169"/>
    </row>
    <row r="1009" spans="2:25" s="168" customFormat="1" ht="15.75" customHeight="1">
      <c r="B1009" s="169"/>
      <c r="C1009" s="169"/>
      <c r="D1009" s="169"/>
      <c r="E1009" s="169"/>
      <c r="F1009" s="169"/>
      <c r="G1009" s="170"/>
      <c r="H1009" s="169"/>
      <c r="I1009" s="171"/>
      <c r="J1009" s="171"/>
      <c r="K1009" s="171"/>
      <c r="L1009" s="678"/>
      <c r="M1009" s="170"/>
      <c r="N1009" s="172"/>
      <c r="O1009" s="169"/>
      <c r="P1009" s="171"/>
      <c r="Q1009" s="169"/>
      <c r="R1009" s="173"/>
      <c r="S1009" s="172"/>
      <c r="T1009" s="169"/>
      <c r="U1009" s="172"/>
      <c r="V1009" s="169"/>
      <c r="W1009" s="173"/>
      <c r="X1009" s="172"/>
      <c r="Y1009" s="169"/>
    </row>
    <row r="1010" spans="2:25" s="168" customFormat="1" ht="15.75" customHeight="1">
      <c r="B1010" s="169"/>
      <c r="C1010" s="169"/>
      <c r="D1010" s="169"/>
      <c r="E1010" s="169"/>
      <c r="F1010" s="169"/>
      <c r="G1010" s="170"/>
      <c r="H1010" s="169"/>
      <c r="I1010" s="171"/>
      <c r="J1010" s="171"/>
      <c r="K1010" s="171"/>
      <c r="L1010" s="678"/>
      <c r="M1010" s="170"/>
      <c r="N1010" s="172"/>
      <c r="O1010" s="169"/>
      <c r="P1010" s="171"/>
      <c r="Q1010" s="169"/>
      <c r="R1010" s="173"/>
      <c r="S1010" s="172"/>
      <c r="T1010" s="169"/>
      <c r="U1010" s="172"/>
      <c r="V1010" s="169"/>
      <c r="W1010" s="173"/>
      <c r="X1010" s="172"/>
      <c r="Y1010" s="169"/>
    </row>
    <row r="1011" spans="2:25" s="168" customFormat="1" ht="15.75" customHeight="1">
      <c r="B1011" s="169"/>
      <c r="C1011" s="169"/>
      <c r="D1011" s="169"/>
      <c r="E1011" s="169"/>
      <c r="F1011" s="169"/>
      <c r="G1011" s="170"/>
      <c r="H1011" s="169"/>
      <c r="I1011" s="171"/>
      <c r="J1011" s="171"/>
      <c r="K1011" s="171"/>
      <c r="L1011" s="678"/>
      <c r="M1011" s="170"/>
      <c r="N1011" s="172"/>
      <c r="O1011" s="169"/>
      <c r="P1011" s="171"/>
      <c r="Q1011" s="169"/>
      <c r="R1011" s="173"/>
      <c r="S1011" s="172"/>
      <c r="T1011" s="169"/>
      <c r="U1011" s="172"/>
      <c r="V1011" s="169"/>
      <c r="W1011" s="173"/>
      <c r="X1011" s="172"/>
      <c r="Y1011" s="169"/>
    </row>
    <row r="1012" spans="2:25" s="168" customFormat="1" ht="15.75" customHeight="1">
      <c r="B1012" s="169"/>
      <c r="C1012" s="169"/>
      <c r="D1012" s="169"/>
      <c r="E1012" s="169"/>
      <c r="F1012" s="169"/>
      <c r="G1012" s="170"/>
      <c r="H1012" s="169"/>
      <c r="I1012" s="171"/>
      <c r="J1012" s="171"/>
      <c r="K1012" s="171"/>
      <c r="L1012" s="678"/>
      <c r="M1012" s="170"/>
      <c r="N1012" s="172"/>
      <c r="O1012" s="169"/>
      <c r="P1012" s="171"/>
      <c r="Q1012" s="169"/>
      <c r="R1012" s="173"/>
      <c r="S1012" s="172"/>
      <c r="T1012" s="169"/>
      <c r="U1012" s="172"/>
      <c r="V1012" s="169"/>
      <c r="W1012" s="173"/>
      <c r="X1012" s="172"/>
      <c r="Y1012" s="169"/>
    </row>
    <row r="1013" spans="2:25" s="168" customFormat="1" ht="15.75" customHeight="1">
      <c r="B1013" s="169"/>
      <c r="C1013" s="169"/>
      <c r="D1013" s="169"/>
      <c r="E1013" s="169"/>
      <c r="F1013" s="169"/>
      <c r="G1013" s="170"/>
      <c r="H1013" s="169"/>
      <c r="I1013" s="171"/>
      <c r="J1013" s="171"/>
      <c r="K1013" s="171"/>
      <c r="L1013" s="678"/>
      <c r="M1013" s="170"/>
      <c r="N1013" s="172"/>
      <c r="O1013" s="169"/>
      <c r="P1013" s="171"/>
      <c r="Q1013" s="169"/>
      <c r="R1013" s="173"/>
      <c r="S1013" s="172"/>
      <c r="T1013" s="169"/>
      <c r="U1013" s="172"/>
      <c r="V1013" s="169"/>
      <c r="W1013" s="173"/>
      <c r="X1013" s="172"/>
      <c r="Y1013" s="169"/>
    </row>
    <row r="1014" spans="2:25" s="168" customFormat="1" ht="15.75" customHeight="1">
      <c r="B1014" s="169"/>
      <c r="C1014" s="169"/>
      <c r="D1014" s="169"/>
      <c r="E1014" s="169"/>
      <c r="F1014" s="169"/>
      <c r="G1014" s="170"/>
      <c r="H1014" s="169"/>
      <c r="I1014" s="171"/>
      <c r="J1014" s="171"/>
      <c r="K1014" s="171"/>
      <c r="L1014" s="678"/>
      <c r="M1014" s="170"/>
      <c r="N1014" s="172"/>
      <c r="O1014" s="169"/>
      <c r="P1014" s="171"/>
      <c r="Q1014" s="169"/>
      <c r="R1014" s="173"/>
      <c r="S1014" s="172"/>
      <c r="T1014" s="169"/>
      <c r="U1014" s="172"/>
      <c r="V1014" s="169"/>
      <c r="W1014" s="173"/>
      <c r="X1014" s="172"/>
      <c r="Y1014" s="169"/>
    </row>
    <row r="1015" spans="2:25" s="168" customFormat="1" ht="15.75" customHeight="1">
      <c r="B1015" s="169"/>
      <c r="C1015" s="169"/>
      <c r="D1015" s="169"/>
      <c r="E1015" s="169"/>
      <c r="F1015" s="169"/>
      <c r="G1015" s="170"/>
      <c r="H1015" s="169"/>
      <c r="I1015" s="171"/>
      <c r="J1015" s="171"/>
      <c r="K1015" s="171"/>
      <c r="L1015" s="678"/>
      <c r="M1015" s="170"/>
      <c r="N1015" s="172"/>
      <c r="O1015" s="169"/>
      <c r="P1015" s="171"/>
      <c r="Q1015" s="169"/>
      <c r="R1015" s="173"/>
      <c r="S1015" s="172"/>
      <c r="T1015" s="169"/>
      <c r="U1015" s="172"/>
      <c r="V1015" s="169"/>
      <c r="W1015" s="173"/>
      <c r="X1015" s="172"/>
      <c r="Y1015" s="169"/>
    </row>
    <row r="1016" spans="2:25" s="168" customFormat="1" ht="15.75" customHeight="1">
      <c r="B1016" s="169"/>
      <c r="C1016" s="169"/>
      <c r="D1016" s="169"/>
      <c r="E1016" s="169"/>
      <c r="F1016" s="169"/>
      <c r="G1016" s="170"/>
      <c r="H1016" s="169"/>
      <c r="I1016" s="171"/>
      <c r="J1016" s="171"/>
      <c r="K1016" s="171"/>
      <c r="L1016" s="678"/>
      <c r="M1016" s="170"/>
      <c r="N1016" s="172"/>
      <c r="O1016" s="169"/>
      <c r="P1016" s="171"/>
      <c r="Q1016" s="169"/>
      <c r="R1016" s="173"/>
      <c r="S1016" s="172"/>
      <c r="T1016" s="169"/>
      <c r="U1016" s="172"/>
      <c r="V1016" s="169"/>
      <c r="W1016" s="173"/>
      <c r="X1016" s="172"/>
      <c r="Y1016" s="169"/>
    </row>
    <row r="1017" spans="2:25" s="168" customFormat="1" ht="15.75" customHeight="1">
      <c r="B1017" s="169"/>
      <c r="C1017" s="169"/>
      <c r="D1017" s="169"/>
      <c r="E1017" s="169"/>
      <c r="F1017" s="169"/>
      <c r="G1017" s="170"/>
      <c r="H1017" s="169"/>
      <c r="I1017" s="171"/>
      <c r="J1017" s="171"/>
      <c r="K1017" s="171"/>
      <c r="L1017" s="678"/>
      <c r="M1017" s="170"/>
      <c r="N1017" s="172"/>
      <c r="O1017" s="169"/>
      <c r="P1017" s="171"/>
      <c r="Q1017" s="169"/>
      <c r="R1017" s="173"/>
      <c r="S1017" s="172"/>
      <c r="T1017" s="169"/>
      <c r="U1017" s="172"/>
      <c r="V1017" s="169"/>
      <c r="W1017" s="173"/>
      <c r="X1017" s="172"/>
      <c r="Y1017" s="169"/>
    </row>
    <row r="1018" spans="2:25" s="168" customFormat="1" ht="15.75" customHeight="1">
      <c r="B1018" s="169"/>
      <c r="C1018" s="169"/>
      <c r="D1018" s="169"/>
      <c r="E1018" s="169"/>
      <c r="F1018" s="169"/>
      <c r="G1018" s="170"/>
      <c r="H1018" s="169"/>
      <c r="I1018" s="171"/>
      <c r="J1018" s="171"/>
      <c r="K1018" s="171"/>
      <c r="L1018" s="678"/>
      <c r="M1018" s="170"/>
      <c r="N1018" s="172"/>
      <c r="O1018" s="169"/>
      <c r="P1018" s="171"/>
      <c r="Q1018" s="169"/>
      <c r="R1018" s="173"/>
      <c r="S1018" s="172"/>
      <c r="T1018" s="169"/>
      <c r="U1018" s="172"/>
      <c r="V1018" s="169"/>
      <c r="W1018" s="173"/>
      <c r="X1018" s="172"/>
      <c r="Y1018" s="169"/>
    </row>
    <row r="1019" spans="2:25" s="168" customFormat="1" ht="15.75" customHeight="1">
      <c r="B1019" s="169"/>
      <c r="C1019" s="169"/>
      <c r="D1019" s="169"/>
      <c r="E1019" s="169"/>
      <c r="F1019" s="169"/>
      <c r="G1019" s="170"/>
      <c r="H1019" s="169"/>
      <c r="I1019" s="171"/>
      <c r="J1019" s="171"/>
      <c r="K1019" s="171"/>
      <c r="L1019" s="678"/>
      <c r="M1019" s="170"/>
      <c r="N1019" s="172"/>
      <c r="O1019" s="169"/>
      <c r="P1019" s="171"/>
      <c r="Q1019" s="169"/>
      <c r="R1019" s="173"/>
      <c r="S1019" s="172"/>
      <c r="T1019" s="169"/>
      <c r="U1019" s="172"/>
      <c r="V1019" s="169"/>
      <c r="W1019" s="173"/>
      <c r="X1019" s="172"/>
      <c r="Y1019" s="169"/>
    </row>
    <row r="1020" spans="2:25" s="168" customFormat="1" ht="15.75" customHeight="1">
      <c r="B1020" s="169"/>
      <c r="C1020" s="169"/>
      <c r="D1020" s="169"/>
      <c r="E1020" s="169"/>
      <c r="F1020" s="169"/>
      <c r="G1020" s="170"/>
      <c r="H1020" s="169"/>
      <c r="I1020" s="171"/>
      <c r="J1020" s="171"/>
      <c r="K1020" s="171"/>
      <c r="L1020" s="678"/>
      <c r="M1020" s="170"/>
      <c r="N1020" s="172"/>
      <c r="O1020" s="169"/>
      <c r="P1020" s="171"/>
      <c r="Q1020" s="169"/>
      <c r="R1020" s="173"/>
      <c r="S1020" s="172"/>
      <c r="T1020" s="169"/>
      <c r="U1020" s="172"/>
      <c r="V1020" s="169"/>
      <c r="W1020" s="173"/>
      <c r="X1020" s="172"/>
      <c r="Y1020" s="169"/>
    </row>
    <row r="1021" spans="2:25" s="168" customFormat="1" ht="15.75" customHeight="1">
      <c r="B1021" s="169"/>
      <c r="C1021" s="169"/>
      <c r="D1021" s="169"/>
      <c r="E1021" s="169"/>
      <c r="F1021" s="169"/>
      <c r="G1021" s="170"/>
      <c r="H1021" s="169"/>
      <c r="I1021" s="171"/>
      <c r="J1021" s="171"/>
      <c r="K1021" s="171"/>
      <c r="L1021" s="678"/>
      <c r="M1021" s="170"/>
      <c r="N1021" s="172"/>
      <c r="O1021" s="169"/>
      <c r="P1021" s="171"/>
      <c r="Q1021" s="169"/>
      <c r="R1021" s="173"/>
      <c r="S1021" s="172"/>
      <c r="T1021" s="169"/>
      <c r="U1021" s="172"/>
      <c r="V1021" s="169"/>
      <c r="W1021" s="173"/>
      <c r="X1021" s="172"/>
      <c r="Y1021" s="169"/>
    </row>
    <row r="1022" spans="2:25" s="168" customFormat="1" ht="15.75" customHeight="1">
      <c r="B1022" s="169"/>
      <c r="C1022" s="169"/>
      <c r="D1022" s="169"/>
      <c r="E1022" s="169"/>
      <c r="F1022" s="169"/>
      <c r="G1022" s="170"/>
      <c r="H1022" s="169"/>
      <c r="I1022" s="171"/>
      <c r="J1022" s="171"/>
      <c r="K1022" s="171"/>
      <c r="L1022" s="678"/>
      <c r="M1022" s="170"/>
      <c r="N1022" s="172"/>
      <c r="O1022" s="169"/>
      <c r="P1022" s="171"/>
      <c r="Q1022" s="169"/>
      <c r="R1022" s="173"/>
      <c r="S1022" s="172"/>
      <c r="T1022" s="169"/>
      <c r="U1022" s="172"/>
      <c r="V1022" s="169"/>
      <c r="W1022" s="173"/>
      <c r="X1022" s="172"/>
      <c r="Y1022" s="169"/>
    </row>
    <row r="1023" spans="2:25" s="168" customFormat="1" ht="15.75" customHeight="1">
      <c r="B1023" s="169"/>
      <c r="C1023" s="169"/>
      <c r="D1023" s="169"/>
      <c r="E1023" s="169"/>
      <c r="F1023" s="169"/>
      <c r="G1023" s="170"/>
      <c r="H1023" s="169"/>
      <c r="I1023" s="171"/>
      <c r="J1023" s="171"/>
      <c r="K1023" s="171"/>
      <c r="L1023" s="678"/>
      <c r="M1023" s="170"/>
      <c r="N1023" s="172"/>
      <c r="O1023" s="169"/>
      <c r="P1023" s="171"/>
      <c r="Q1023" s="169"/>
      <c r="R1023" s="173"/>
      <c r="S1023" s="172"/>
      <c r="T1023" s="169"/>
      <c r="U1023" s="172"/>
      <c r="V1023" s="169"/>
      <c r="W1023" s="173"/>
      <c r="X1023" s="172"/>
      <c r="Y1023" s="169"/>
    </row>
    <row r="1024" spans="2:25" s="168" customFormat="1" ht="15.75" customHeight="1">
      <c r="B1024" s="169"/>
      <c r="C1024" s="169"/>
      <c r="D1024" s="169"/>
      <c r="E1024" s="169"/>
      <c r="F1024" s="169"/>
      <c r="G1024" s="170"/>
      <c r="H1024" s="169"/>
      <c r="I1024" s="171"/>
      <c r="J1024" s="171"/>
      <c r="K1024" s="171"/>
      <c r="L1024" s="678"/>
      <c r="M1024" s="170"/>
      <c r="N1024" s="172"/>
      <c r="O1024" s="169"/>
      <c r="P1024" s="171"/>
      <c r="Q1024" s="169"/>
      <c r="R1024" s="173"/>
      <c r="S1024" s="172"/>
      <c r="T1024" s="169"/>
      <c r="U1024" s="172"/>
      <c r="V1024" s="169"/>
      <c r="W1024" s="173"/>
      <c r="X1024" s="172"/>
      <c r="Y1024" s="169"/>
    </row>
    <row r="1025" spans="2:25" s="168" customFormat="1" ht="15.75" customHeight="1">
      <c r="B1025" s="169"/>
      <c r="C1025" s="169"/>
      <c r="D1025" s="169"/>
      <c r="E1025" s="169"/>
      <c r="F1025" s="169"/>
      <c r="G1025" s="170"/>
      <c r="H1025" s="169"/>
      <c r="I1025" s="171"/>
      <c r="J1025" s="171"/>
      <c r="K1025" s="171"/>
      <c r="L1025" s="678"/>
      <c r="M1025" s="170"/>
      <c r="N1025" s="172"/>
      <c r="O1025" s="169"/>
      <c r="P1025" s="171"/>
      <c r="Q1025" s="169"/>
      <c r="R1025" s="173"/>
      <c r="S1025" s="172"/>
      <c r="T1025" s="169"/>
      <c r="U1025" s="172"/>
      <c r="V1025" s="169"/>
      <c r="W1025" s="173"/>
      <c r="X1025" s="172"/>
      <c r="Y1025" s="169"/>
    </row>
    <row r="1026" spans="2:25" s="168" customFormat="1" ht="15.75" customHeight="1">
      <c r="B1026" s="169"/>
      <c r="C1026" s="169"/>
      <c r="D1026" s="169"/>
      <c r="E1026" s="169"/>
      <c r="F1026" s="169"/>
      <c r="G1026" s="170"/>
      <c r="H1026" s="169"/>
      <c r="I1026" s="171"/>
      <c r="J1026" s="171"/>
      <c r="K1026" s="171"/>
      <c r="L1026" s="678"/>
      <c r="M1026" s="170"/>
      <c r="N1026" s="172"/>
      <c r="O1026" s="169"/>
      <c r="P1026" s="171"/>
      <c r="Q1026" s="169"/>
      <c r="R1026" s="173"/>
      <c r="S1026" s="172"/>
      <c r="T1026" s="169"/>
      <c r="U1026" s="172"/>
      <c r="V1026" s="169"/>
      <c r="W1026" s="173"/>
      <c r="X1026" s="172"/>
      <c r="Y1026" s="169"/>
    </row>
    <row r="1027" spans="2:25" s="168" customFormat="1" ht="15.75" customHeight="1">
      <c r="B1027" s="169"/>
      <c r="C1027" s="169"/>
      <c r="D1027" s="169"/>
      <c r="E1027" s="169"/>
      <c r="F1027" s="169"/>
      <c r="G1027" s="170"/>
      <c r="H1027" s="169"/>
      <c r="I1027" s="171"/>
      <c r="J1027" s="171"/>
      <c r="K1027" s="171"/>
      <c r="L1027" s="678"/>
      <c r="M1027" s="170"/>
      <c r="N1027" s="172"/>
      <c r="O1027" s="169"/>
      <c r="P1027" s="171"/>
      <c r="Q1027" s="169"/>
      <c r="R1027" s="173"/>
      <c r="S1027" s="172"/>
      <c r="T1027" s="169"/>
      <c r="U1027" s="172"/>
      <c r="V1027" s="169"/>
      <c r="W1027" s="173"/>
      <c r="X1027" s="172"/>
      <c r="Y1027" s="169"/>
    </row>
    <row r="1028" spans="2:25" s="168" customFormat="1" ht="15.75" customHeight="1">
      <c r="B1028" s="169"/>
      <c r="C1028" s="169"/>
      <c r="D1028" s="169"/>
      <c r="E1028" s="169"/>
      <c r="F1028" s="169"/>
      <c r="G1028" s="170"/>
      <c r="H1028" s="169"/>
      <c r="I1028" s="171"/>
      <c r="J1028" s="171"/>
      <c r="K1028" s="171"/>
      <c r="L1028" s="678"/>
      <c r="M1028" s="170"/>
      <c r="N1028" s="172"/>
      <c r="O1028" s="169"/>
      <c r="P1028" s="171"/>
      <c r="Q1028" s="169"/>
      <c r="R1028" s="173"/>
      <c r="S1028" s="172"/>
      <c r="T1028" s="169"/>
      <c r="U1028" s="172"/>
      <c r="V1028" s="169"/>
      <c r="W1028" s="173"/>
      <c r="X1028" s="172"/>
      <c r="Y1028" s="169"/>
    </row>
    <row r="1029" spans="2:25" s="168" customFormat="1" ht="15.75" customHeight="1">
      <c r="B1029" s="169"/>
      <c r="C1029" s="169"/>
      <c r="D1029" s="169"/>
      <c r="E1029" s="169"/>
      <c r="F1029" s="169"/>
      <c r="G1029" s="170"/>
      <c r="H1029" s="169"/>
      <c r="I1029" s="171"/>
      <c r="J1029" s="171"/>
      <c r="K1029" s="171"/>
      <c r="L1029" s="678"/>
      <c r="M1029" s="170"/>
      <c r="N1029" s="172"/>
      <c r="O1029" s="169"/>
      <c r="P1029" s="171"/>
      <c r="Q1029" s="169"/>
      <c r="R1029" s="173"/>
      <c r="S1029" s="172"/>
      <c r="T1029" s="169"/>
      <c r="U1029" s="172"/>
      <c r="V1029" s="169"/>
      <c r="W1029" s="173"/>
      <c r="X1029" s="172"/>
      <c r="Y1029" s="169"/>
    </row>
    <row r="1030" spans="2:25" s="168" customFormat="1" ht="15.75" customHeight="1">
      <c r="B1030" s="169"/>
      <c r="C1030" s="169"/>
      <c r="D1030" s="169"/>
      <c r="E1030" s="169"/>
      <c r="F1030" s="169"/>
      <c r="G1030" s="170"/>
      <c r="H1030" s="169"/>
      <c r="I1030" s="171"/>
      <c r="J1030" s="171"/>
      <c r="K1030" s="171"/>
      <c r="L1030" s="678"/>
      <c r="M1030" s="170"/>
      <c r="N1030" s="172"/>
      <c r="O1030" s="169"/>
      <c r="P1030" s="171"/>
      <c r="Q1030" s="169"/>
      <c r="R1030" s="173"/>
      <c r="S1030" s="172"/>
      <c r="T1030" s="169"/>
      <c r="U1030" s="172"/>
      <c r="V1030" s="169"/>
      <c r="W1030" s="173"/>
      <c r="X1030" s="172"/>
      <c r="Y1030" s="169"/>
    </row>
    <row r="1031" spans="2:25" s="168" customFormat="1" ht="15.75" customHeight="1">
      <c r="B1031" s="169"/>
      <c r="C1031" s="169"/>
      <c r="D1031" s="169"/>
      <c r="E1031" s="169"/>
      <c r="F1031" s="169"/>
      <c r="G1031" s="170"/>
      <c r="H1031" s="169"/>
      <c r="I1031" s="171"/>
      <c r="J1031" s="171"/>
      <c r="K1031" s="171"/>
      <c r="L1031" s="678"/>
      <c r="M1031" s="170"/>
      <c r="N1031" s="172"/>
      <c r="O1031" s="169"/>
      <c r="P1031" s="171"/>
      <c r="Q1031" s="169"/>
      <c r="R1031" s="173"/>
      <c r="S1031" s="172"/>
      <c r="T1031" s="169"/>
      <c r="U1031" s="172"/>
      <c r="V1031" s="169"/>
      <c r="W1031" s="173"/>
      <c r="X1031" s="172"/>
      <c r="Y1031" s="169"/>
    </row>
    <row r="1032" spans="2:25" s="168" customFormat="1" ht="15" customHeight="1">
      <c r="G1032" s="175"/>
      <c r="I1032" s="176"/>
      <c r="J1032" s="176"/>
      <c r="K1032" s="176"/>
      <c r="L1032" s="679"/>
      <c r="M1032" s="175"/>
      <c r="N1032" s="177"/>
      <c r="P1032" s="176"/>
      <c r="R1032" s="178"/>
      <c r="S1032" s="177"/>
      <c r="U1032" s="177"/>
      <c r="W1032" s="178"/>
      <c r="X1032" s="177"/>
    </row>
    <row r="1033" spans="2:25" s="168" customFormat="1" ht="15" customHeight="1">
      <c r="G1033" s="175"/>
      <c r="I1033" s="176"/>
      <c r="J1033" s="176"/>
      <c r="K1033" s="176"/>
      <c r="L1033" s="679"/>
      <c r="M1033" s="175"/>
      <c r="N1033" s="177"/>
      <c r="P1033" s="176"/>
      <c r="R1033" s="178"/>
      <c r="S1033" s="177"/>
      <c r="U1033" s="177"/>
      <c r="W1033" s="178"/>
      <c r="X1033" s="177"/>
    </row>
    <row r="1034" spans="2:25" s="168" customFormat="1" ht="15" customHeight="1">
      <c r="G1034" s="175"/>
      <c r="I1034" s="176"/>
      <c r="J1034" s="176"/>
      <c r="K1034" s="176"/>
      <c r="L1034" s="679"/>
      <c r="M1034" s="175"/>
      <c r="N1034" s="177"/>
      <c r="P1034" s="176"/>
      <c r="R1034" s="178"/>
      <c r="S1034" s="177"/>
      <c r="U1034" s="177"/>
      <c r="W1034" s="178"/>
      <c r="X1034" s="177"/>
    </row>
    <row r="1035" spans="2:25" s="168" customFormat="1" ht="15" customHeight="1">
      <c r="G1035" s="175"/>
      <c r="I1035" s="176"/>
      <c r="J1035" s="176"/>
      <c r="K1035" s="176"/>
      <c r="L1035" s="679"/>
      <c r="M1035" s="175"/>
      <c r="N1035" s="177"/>
      <c r="P1035" s="176"/>
      <c r="R1035" s="178"/>
      <c r="S1035" s="177"/>
      <c r="U1035" s="177"/>
      <c r="W1035" s="178"/>
      <c r="X1035" s="177"/>
    </row>
    <row r="1036" spans="2:25" s="168" customFormat="1" ht="15" customHeight="1">
      <c r="G1036" s="175"/>
      <c r="I1036" s="176"/>
      <c r="J1036" s="176"/>
      <c r="K1036" s="176"/>
      <c r="L1036" s="679"/>
      <c r="M1036" s="175"/>
      <c r="N1036" s="177"/>
      <c r="P1036" s="176"/>
      <c r="R1036" s="178"/>
      <c r="S1036" s="177"/>
      <c r="U1036" s="177"/>
      <c r="W1036" s="178"/>
      <c r="X1036" s="177"/>
    </row>
    <row r="1037" spans="2:25" s="168" customFormat="1" ht="15" customHeight="1">
      <c r="G1037" s="175"/>
      <c r="I1037" s="176"/>
      <c r="J1037" s="176"/>
      <c r="K1037" s="176"/>
      <c r="L1037" s="679"/>
      <c r="M1037" s="175"/>
      <c r="N1037" s="177"/>
      <c r="P1037" s="176"/>
      <c r="R1037" s="178"/>
      <c r="S1037" s="177"/>
      <c r="U1037" s="177"/>
      <c r="W1037" s="178"/>
      <c r="X1037" s="177"/>
    </row>
    <row r="1038" spans="2:25" s="168" customFormat="1" ht="15" customHeight="1">
      <c r="G1038" s="175"/>
      <c r="I1038" s="176"/>
      <c r="J1038" s="176"/>
      <c r="K1038" s="176"/>
      <c r="L1038" s="679"/>
      <c r="M1038" s="175"/>
      <c r="N1038" s="177"/>
      <c r="P1038" s="176"/>
      <c r="R1038" s="178"/>
      <c r="S1038" s="177"/>
      <c r="U1038" s="177"/>
      <c r="W1038" s="178"/>
      <c r="X1038" s="177"/>
    </row>
    <row r="1039" spans="2:25" s="168" customFormat="1" ht="15" customHeight="1">
      <c r="G1039" s="175"/>
      <c r="I1039" s="176"/>
      <c r="J1039" s="176"/>
      <c r="K1039" s="176"/>
      <c r="L1039" s="679"/>
      <c r="M1039" s="175"/>
      <c r="N1039" s="177"/>
      <c r="P1039" s="176"/>
      <c r="R1039" s="178"/>
      <c r="S1039" s="177"/>
      <c r="U1039" s="177"/>
      <c r="W1039" s="178"/>
      <c r="X1039" s="177"/>
    </row>
    <row r="1040" spans="2:25" s="168" customFormat="1" ht="15" customHeight="1">
      <c r="G1040" s="175"/>
      <c r="I1040" s="176"/>
      <c r="J1040" s="176"/>
      <c r="K1040" s="176"/>
      <c r="L1040" s="679"/>
      <c r="M1040" s="175"/>
      <c r="N1040" s="177"/>
      <c r="P1040" s="176"/>
      <c r="R1040" s="178"/>
      <c r="S1040" s="177"/>
      <c r="U1040" s="177"/>
      <c r="W1040" s="178"/>
      <c r="X1040" s="177"/>
    </row>
    <row r="1041" spans="7:24" s="168" customFormat="1" ht="15" customHeight="1">
      <c r="G1041" s="175"/>
      <c r="I1041" s="176"/>
      <c r="J1041" s="176"/>
      <c r="K1041" s="176"/>
      <c r="L1041" s="679"/>
      <c r="M1041" s="175"/>
      <c r="N1041" s="177"/>
      <c r="P1041" s="176"/>
      <c r="R1041" s="178"/>
      <c r="S1041" s="177"/>
      <c r="U1041" s="177"/>
      <c r="W1041" s="178"/>
      <c r="X1041" s="177"/>
    </row>
    <row r="1042" spans="7:24" s="168" customFormat="1" ht="15" customHeight="1">
      <c r="G1042" s="175"/>
      <c r="I1042" s="176"/>
      <c r="J1042" s="176"/>
      <c r="K1042" s="176"/>
      <c r="L1042" s="679"/>
      <c r="M1042" s="175"/>
      <c r="N1042" s="177"/>
      <c r="P1042" s="176"/>
      <c r="R1042" s="178"/>
      <c r="S1042" s="177"/>
      <c r="U1042" s="177"/>
      <c r="W1042" s="178"/>
      <c r="X1042" s="177"/>
    </row>
    <row r="1043" spans="7:24" s="168" customFormat="1" ht="15" customHeight="1">
      <c r="G1043" s="175"/>
      <c r="I1043" s="176"/>
      <c r="J1043" s="176"/>
      <c r="K1043" s="176"/>
      <c r="L1043" s="679"/>
      <c r="M1043" s="175"/>
      <c r="N1043" s="177"/>
      <c r="P1043" s="176"/>
      <c r="R1043" s="178"/>
      <c r="S1043" s="177"/>
      <c r="U1043" s="177"/>
      <c r="W1043" s="178"/>
      <c r="X1043" s="177"/>
    </row>
    <row r="1044" spans="7:24" s="168" customFormat="1" ht="15" customHeight="1">
      <c r="G1044" s="175"/>
      <c r="I1044" s="176"/>
      <c r="J1044" s="176"/>
      <c r="K1044" s="176"/>
      <c r="L1044" s="679"/>
      <c r="M1044" s="175"/>
      <c r="N1044" s="177"/>
      <c r="P1044" s="176"/>
      <c r="R1044" s="178"/>
      <c r="S1044" s="177"/>
      <c r="U1044" s="177"/>
      <c r="W1044" s="178"/>
      <c r="X1044" s="177"/>
    </row>
    <row r="1045" spans="7:24" s="168" customFormat="1" ht="15" customHeight="1">
      <c r="G1045" s="175"/>
      <c r="I1045" s="176"/>
      <c r="J1045" s="176"/>
      <c r="K1045" s="176"/>
      <c r="L1045" s="679"/>
      <c r="M1045" s="175"/>
      <c r="N1045" s="177"/>
      <c r="P1045" s="176"/>
      <c r="R1045" s="178"/>
      <c r="S1045" s="177"/>
      <c r="U1045" s="177"/>
      <c r="W1045" s="178"/>
      <c r="X1045" s="177"/>
    </row>
    <row r="1046" spans="7:24" s="168" customFormat="1" ht="15" customHeight="1">
      <c r="G1046" s="175"/>
      <c r="I1046" s="176"/>
      <c r="J1046" s="176"/>
      <c r="K1046" s="176"/>
      <c r="L1046" s="679"/>
      <c r="M1046" s="175"/>
      <c r="N1046" s="177"/>
      <c r="P1046" s="176"/>
      <c r="R1046" s="178"/>
      <c r="S1046" s="177"/>
      <c r="U1046" s="177"/>
      <c r="W1046" s="178"/>
      <c r="X1046" s="177"/>
    </row>
    <row r="1047" spans="7:24" s="168" customFormat="1" ht="15" customHeight="1">
      <c r="G1047" s="175"/>
      <c r="I1047" s="176"/>
      <c r="J1047" s="176"/>
      <c r="K1047" s="176"/>
      <c r="L1047" s="679"/>
      <c r="M1047" s="175"/>
      <c r="N1047" s="177"/>
      <c r="P1047" s="176"/>
      <c r="R1047" s="178"/>
      <c r="S1047" s="177"/>
      <c r="U1047" s="177"/>
      <c r="W1047" s="178"/>
      <c r="X1047" s="177"/>
    </row>
    <row r="1048" spans="7:24" s="168" customFormat="1" ht="15" customHeight="1">
      <c r="G1048" s="175"/>
      <c r="I1048" s="176"/>
      <c r="J1048" s="176"/>
      <c r="K1048" s="176"/>
      <c r="L1048" s="679"/>
      <c r="M1048" s="175"/>
      <c r="N1048" s="177"/>
      <c r="P1048" s="176"/>
      <c r="R1048" s="178"/>
      <c r="S1048" s="177"/>
      <c r="U1048" s="177"/>
      <c r="W1048" s="178"/>
      <c r="X1048" s="177"/>
    </row>
    <row r="1049" spans="7:24" s="168" customFormat="1" ht="15" customHeight="1">
      <c r="G1049" s="175"/>
      <c r="I1049" s="176"/>
      <c r="J1049" s="176"/>
      <c r="K1049" s="176"/>
      <c r="L1049" s="679"/>
      <c r="M1049" s="175"/>
      <c r="N1049" s="177"/>
      <c r="P1049" s="176"/>
      <c r="R1049" s="178"/>
      <c r="S1049" s="177"/>
      <c r="U1049" s="177"/>
      <c r="W1049" s="178"/>
      <c r="X1049" s="177"/>
    </row>
    <row r="1050" spans="7:24" s="168" customFormat="1" ht="15" customHeight="1">
      <c r="G1050" s="175"/>
      <c r="I1050" s="176"/>
      <c r="J1050" s="176"/>
      <c r="K1050" s="176"/>
      <c r="L1050" s="679"/>
      <c r="M1050" s="175"/>
      <c r="N1050" s="177"/>
      <c r="P1050" s="176"/>
      <c r="R1050" s="178"/>
      <c r="S1050" s="177"/>
      <c r="U1050" s="177"/>
      <c r="W1050" s="178"/>
      <c r="X1050" s="177"/>
    </row>
    <row r="1051" spans="7:24" s="168" customFormat="1" ht="15" customHeight="1">
      <c r="G1051" s="175"/>
      <c r="I1051" s="176"/>
      <c r="J1051" s="176"/>
      <c r="K1051" s="176"/>
      <c r="L1051" s="679"/>
      <c r="M1051" s="175"/>
      <c r="N1051" s="177"/>
      <c r="P1051" s="176"/>
      <c r="R1051" s="178"/>
      <c r="S1051" s="177"/>
      <c r="U1051" s="177"/>
      <c r="W1051" s="178"/>
      <c r="X1051" s="177"/>
    </row>
    <row r="1052" spans="7:24" s="168" customFormat="1" ht="15" customHeight="1">
      <c r="G1052" s="175"/>
      <c r="I1052" s="176"/>
      <c r="J1052" s="176"/>
      <c r="K1052" s="176"/>
      <c r="L1052" s="679"/>
      <c r="M1052" s="175"/>
      <c r="N1052" s="177"/>
      <c r="P1052" s="176"/>
      <c r="R1052" s="178"/>
      <c r="S1052" s="177"/>
      <c r="U1052" s="177"/>
      <c r="W1052" s="178"/>
      <c r="X1052" s="177"/>
    </row>
    <row r="1053" spans="7:24" s="168" customFormat="1" ht="15" customHeight="1">
      <c r="G1053" s="175"/>
      <c r="I1053" s="176"/>
      <c r="J1053" s="176"/>
      <c r="K1053" s="176"/>
      <c r="L1053" s="679"/>
      <c r="M1053" s="175"/>
      <c r="N1053" s="177"/>
      <c r="P1053" s="176"/>
      <c r="R1053" s="178"/>
      <c r="S1053" s="177"/>
      <c r="U1053" s="177"/>
      <c r="W1053" s="178"/>
      <c r="X1053" s="177"/>
    </row>
    <row r="1054" spans="7:24" s="168" customFormat="1" ht="15" customHeight="1">
      <c r="G1054" s="175"/>
      <c r="I1054" s="176"/>
      <c r="J1054" s="176"/>
      <c r="K1054" s="176"/>
      <c r="L1054" s="679"/>
      <c r="M1054" s="175"/>
      <c r="N1054" s="177"/>
      <c r="P1054" s="176"/>
      <c r="R1054" s="178"/>
      <c r="S1054" s="177"/>
      <c r="U1054" s="177"/>
      <c r="W1054" s="178"/>
      <c r="X1054" s="177"/>
    </row>
    <row r="1055" spans="7:24" s="168" customFormat="1" ht="15" customHeight="1">
      <c r="G1055" s="175"/>
      <c r="I1055" s="176"/>
      <c r="J1055" s="176"/>
      <c r="K1055" s="176"/>
      <c r="L1055" s="679"/>
      <c r="M1055" s="175"/>
      <c r="N1055" s="177"/>
      <c r="P1055" s="176"/>
      <c r="R1055" s="178"/>
      <c r="S1055" s="177"/>
      <c r="U1055" s="177"/>
      <c r="W1055" s="178"/>
      <c r="X1055" s="177"/>
    </row>
    <row r="1056" spans="7:24" s="168" customFormat="1" ht="15" customHeight="1">
      <c r="G1056" s="175"/>
      <c r="I1056" s="176"/>
      <c r="J1056" s="176"/>
      <c r="K1056" s="176"/>
      <c r="L1056" s="679"/>
      <c r="M1056" s="175"/>
      <c r="N1056" s="177"/>
      <c r="P1056" s="176"/>
      <c r="R1056" s="178"/>
      <c r="S1056" s="177"/>
      <c r="U1056" s="177"/>
      <c r="W1056" s="178"/>
      <c r="X1056" s="177"/>
    </row>
    <row r="1057" spans="7:24" s="168" customFormat="1" ht="15" customHeight="1">
      <c r="G1057" s="175"/>
      <c r="I1057" s="176"/>
      <c r="J1057" s="176"/>
      <c r="K1057" s="176"/>
      <c r="L1057" s="679"/>
      <c r="M1057" s="175"/>
      <c r="N1057" s="177"/>
      <c r="P1057" s="176"/>
      <c r="R1057" s="178"/>
      <c r="S1057" s="177"/>
      <c r="U1057" s="177"/>
      <c r="W1057" s="178"/>
      <c r="X1057" s="177"/>
    </row>
    <row r="1058" spans="7:24" s="168" customFormat="1" ht="15" customHeight="1">
      <c r="G1058" s="175"/>
      <c r="I1058" s="176"/>
      <c r="J1058" s="176"/>
      <c r="K1058" s="176"/>
      <c r="L1058" s="679"/>
      <c r="M1058" s="175"/>
      <c r="N1058" s="177"/>
      <c r="P1058" s="176"/>
      <c r="R1058" s="178"/>
      <c r="S1058" s="177"/>
      <c r="U1058" s="177"/>
      <c r="W1058" s="178"/>
      <c r="X1058" s="177"/>
    </row>
    <row r="1059" spans="7:24" s="168" customFormat="1" ht="15" customHeight="1">
      <c r="G1059" s="175"/>
      <c r="I1059" s="176"/>
      <c r="J1059" s="176"/>
      <c r="K1059" s="176"/>
      <c r="L1059" s="679"/>
      <c r="M1059" s="175"/>
      <c r="N1059" s="177"/>
      <c r="P1059" s="176"/>
      <c r="R1059" s="178"/>
      <c r="S1059" s="177"/>
      <c r="U1059" s="177"/>
      <c r="W1059" s="178"/>
      <c r="X1059" s="177"/>
    </row>
    <row r="1060" spans="7:24" s="168" customFormat="1" ht="15" customHeight="1">
      <c r="G1060" s="175"/>
      <c r="I1060" s="176"/>
      <c r="J1060" s="176"/>
      <c r="K1060" s="176"/>
      <c r="L1060" s="679"/>
      <c r="M1060" s="175"/>
      <c r="N1060" s="177"/>
      <c r="P1060" s="176"/>
      <c r="R1060" s="178"/>
      <c r="S1060" s="177"/>
      <c r="U1060" s="177"/>
      <c r="W1060" s="178"/>
      <c r="X1060" s="177"/>
    </row>
    <row r="1061" spans="7:24" s="168" customFormat="1" ht="15" customHeight="1">
      <c r="G1061" s="175"/>
      <c r="I1061" s="176"/>
      <c r="J1061" s="176"/>
      <c r="K1061" s="176"/>
      <c r="L1061" s="679"/>
      <c r="M1061" s="175"/>
      <c r="N1061" s="177"/>
      <c r="P1061" s="176"/>
      <c r="R1061" s="178"/>
      <c r="S1061" s="177"/>
      <c r="U1061" s="177"/>
      <c r="W1061" s="178"/>
      <c r="X1061" s="177"/>
    </row>
    <row r="1062" spans="7:24" s="168" customFormat="1" ht="15" customHeight="1">
      <c r="G1062" s="175"/>
      <c r="I1062" s="176"/>
      <c r="J1062" s="176"/>
      <c r="K1062" s="176"/>
      <c r="L1062" s="679"/>
      <c r="M1062" s="175"/>
      <c r="N1062" s="177"/>
      <c r="P1062" s="176"/>
      <c r="R1062" s="178"/>
      <c r="S1062" s="177"/>
      <c r="U1062" s="177"/>
      <c r="W1062" s="178"/>
      <c r="X1062" s="177"/>
    </row>
    <row r="1063" spans="7:24" s="168" customFormat="1" ht="15" customHeight="1">
      <c r="G1063" s="175"/>
      <c r="I1063" s="176"/>
      <c r="J1063" s="176"/>
      <c r="K1063" s="176"/>
      <c r="L1063" s="679"/>
      <c r="M1063" s="175"/>
      <c r="N1063" s="177"/>
      <c r="P1063" s="176"/>
      <c r="R1063" s="178"/>
      <c r="S1063" s="177"/>
      <c r="U1063" s="177"/>
      <c r="W1063" s="178"/>
      <c r="X1063" s="177"/>
    </row>
    <row r="1064" spans="7:24" s="168" customFormat="1" ht="15" customHeight="1">
      <c r="G1064" s="175"/>
      <c r="I1064" s="176"/>
      <c r="J1064" s="176"/>
      <c r="K1064" s="176"/>
      <c r="L1064" s="679"/>
      <c r="M1064" s="175"/>
      <c r="N1064" s="177"/>
      <c r="P1064" s="176"/>
      <c r="R1064" s="178"/>
      <c r="S1064" s="177"/>
      <c r="U1064" s="177"/>
      <c r="W1064" s="178"/>
      <c r="X1064" s="177"/>
    </row>
    <row r="1065" spans="7:24" s="168" customFormat="1" ht="15" customHeight="1">
      <c r="G1065" s="175"/>
      <c r="I1065" s="176"/>
      <c r="J1065" s="176"/>
      <c r="K1065" s="176"/>
      <c r="L1065" s="679"/>
      <c r="M1065" s="175"/>
      <c r="N1065" s="177"/>
      <c r="P1065" s="176"/>
      <c r="R1065" s="178"/>
      <c r="S1065" s="177"/>
      <c r="U1065" s="177"/>
      <c r="W1065" s="178"/>
      <c r="X1065" s="177"/>
    </row>
    <row r="1066" spans="7:24" s="168" customFormat="1" ht="15" customHeight="1">
      <c r="G1066" s="175"/>
      <c r="I1066" s="176"/>
      <c r="J1066" s="176"/>
      <c r="K1066" s="176"/>
      <c r="L1066" s="679"/>
      <c r="M1066" s="175"/>
      <c r="N1066" s="177"/>
      <c r="P1066" s="176"/>
      <c r="R1066" s="178"/>
      <c r="S1066" s="177"/>
      <c r="U1066" s="177"/>
      <c r="W1066" s="178"/>
      <c r="X1066" s="177"/>
    </row>
    <row r="1067" spans="7:24" s="168" customFormat="1" ht="15" customHeight="1">
      <c r="G1067" s="175"/>
      <c r="I1067" s="176"/>
      <c r="J1067" s="176"/>
      <c r="K1067" s="176"/>
      <c r="L1067" s="679"/>
      <c r="M1067" s="175"/>
      <c r="N1067" s="177"/>
      <c r="P1067" s="176"/>
      <c r="R1067" s="178"/>
      <c r="S1067" s="177"/>
      <c r="U1067" s="177"/>
      <c r="W1067" s="178"/>
      <c r="X1067" s="177"/>
    </row>
    <row r="1068" spans="7:24" s="168" customFormat="1" ht="15" customHeight="1">
      <c r="G1068" s="175"/>
      <c r="I1068" s="176"/>
      <c r="J1068" s="176"/>
      <c r="K1068" s="176"/>
      <c r="L1068" s="679"/>
      <c r="M1068" s="175"/>
      <c r="N1068" s="177"/>
      <c r="P1068" s="176"/>
      <c r="R1068" s="178"/>
      <c r="S1068" s="177"/>
      <c r="U1068" s="177"/>
      <c r="W1068" s="178"/>
      <c r="X1068" s="177"/>
    </row>
    <row r="1069" spans="7:24" s="168" customFormat="1" ht="15" customHeight="1">
      <c r="G1069" s="175"/>
      <c r="I1069" s="176"/>
      <c r="J1069" s="176"/>
      <c r="K1069" s="176"/>
      <c r="L1069" s="679"/>
      <c r="M1069" s="175"/>
      <c r="N1069" s="177"/>
      <c r="P1069" s="176"/>
      <c r="R1069" s="178"/>
      <c r="S1069" s="177"/>
      <c r="U1069" s="177"/>
      <c r="W1069" s="178"/>
      <c r="X1069" s="177"/>
    </row>
    <row r="1070" spans="7:24" s="168" customFormat="1" ht="15" customHeight="1">
      <c r="G1070" s="175"/>
      <c r="I1070" s="176"/>
      <c r="J1070" s="176"/>
      <c r="K1070" s="176"/>
      <c r="L1070" s="679"/>
      <c r="M1070" s="175"/>
      <c r="N1070" s="177"/>
      <c r="P1070" s="176"/>
      <c r="R1070" s="178"/>
      <c r="S1070" s="177"/>
      <c r="U1070" s="177"/>
      <c r="W1070" s="178"/>
      <c r="X1070" s="177"/>
    </row>
    <row r="1071" spans="7:24" s="168" customFormat="1" ht="15" customHeight="1">
      <c r="G1071" s="175"/>
      <c r="I1071" s="176"/>
      <c r="J1071" s="176"/>
      <c r="K1071" s="176"/>
      <c r="L1071" s="679"/>
      <c r="M1071" s="175"/>
      <c r="N1071" s="177"/>
      <c r="P1071" s="176"/>
      <c r="R1071" s="178"/>
      <c r="S1071" s="177"/>
      <c r="U1071" s="177"/>
      <c r="W1071" s="178"/>
      <c r="X1071" s="177"/>
    </row>
    <row r="1072" spans="7:24" s="168" customFormat="1" ht="15" customHeight="1">
      <c r="G1072" s="175"/>
      <c r="I1072" s="176"/>
      <c r="J1072" s="176"/>
      <c r="K1072" s="176"/>
      <c r="L1072" s="679"/>
      <c r="M1072" s="175"/>
      <c r="N1072" s="177"/>
      <c r="P1072" s="176"/>
      <c r="R1072" s="178"/>
      <c r="S1072" s="177"/>
      <c r="U1072" s="177"/>
      <c r="W1072" s="178"/>
      <c r="X1072" s="177"/>
    </row>
    <row r="1073" spans="7:24" s="168" customFormat="1" ht="15" customHeight="1">
      <c r="G1073" s="175"/>
      <c r="I1073" s="176"/>
      <c r="J1073" s="176"/>
      <c r="K1073" s="176"/>
      <c r="L1073" s="679"/>
      <c r="M1073" s="175"/>
      <c r="N1073" s="177"/>
      <c r="P1073" s="176"/>
      <c r="R1073" s="178"/>
      <c r="S1073" s="177"/>
      <c r="U1073" s="177"/>
      <c r="W1073" s="178"/>
      <c r="X1073" s="177"/>
    </row>
    <row r="1074" spans="7:24" s="168" customFormat="1" ht="15" customHeight="1">
      <c r="G1074" s="175"/>
      <c r="I1074" s="176"/>
      <c r="J1074" s="176"/>
      <c r="K1074" s="176"/>
      <c r="L1074" s="679"/>
      <c r="M1074" s="175"/>
      <c r="N1074" s="177"/>
      <c r="P1074" s="176"/>
      <c r="R1074" s="178"/>
      <c r="S1074" s="177"/>
      <c r="U1074" s="177"/>
      <c r="W1074" s="178"/>
      <c r="X1074" s="177"/>
    </row>
    <row r="1075" spans="7:24" s="168" customFormat="1" ht="15" customHeight="1">
      <c r="G1075" s="175"/>
      <c r="I1075" s="176"/>
      <c r="J1075" s="176"/>
      <c r="K1075" s="176"/>
      <c r="L1075" s="679"/>
      <c r="M1075" s="175"/>
      <c r="N1075" s="177"/>
      <c r="P1075" s="176"/>
      <c r="R1075" s="178"/>
      <c r="S1075" s="177"/>
      <c r="U1075" s="177"/>
      <c r="W1075" s="178"/>
      <c r="X1075" s="177"/>
    </row>
    <row r="1076" spans="7:24" s="168" customFormat="1" ht="15" customHeight="1">
      <c r="G1076" s="175"/>
      <c r="I1076" s="176"/>
      <c r="J1076" s="176"/>
      <c r="K1076" s="176"/>
      <c r="L1076" s="679"/>
      <c r="M1076" s="175"/>
      <c r="N1076" s="177"/>
      <c r="P1076" s="176"/>
      <c r="R1076" s="178"/>
      <c r="S1076" s="177"/>
      <c r="U1076" s="177"/>
      <c r="W1076" s="178"/>
      <c r="X1076" s="177"/>
    </row>
    <row r="1077" spans="7:24" s="168" customFormat="1" ht="15" customHeight="1">
      <c r="G1077" s="175"/>
      <c r="I1077" s="176"/>
      <c r="J1077" s="176"/>
      <c r="K1077" s="176"/>
      <c r="L1077" s="679"/>
      <c r="M1077" s="175"/>
      <c r="N1077" s="177"/>
      <c r="P1077" s="176"/>
      <c r="R1077" s="178"/>
      <c r="S1077" s="177"/>
      <c r="U1077" s="177"/>
      <c r="W1077" s="178"/>
      <c r="X1077" s="177"/>
    </row>
    <row r="1078" spans="7:24" s="168" customFormat="1" ht="15" customHeight="1">
      <c r="G1078" s="175"/>
      <c r="I1078" s="176"/>
      <c r="J1078" s="176"/>
      <c r="K1078" s="176"/>
      <c r="L1078" s="679"/>
      <c r="M1078" s="175"/>
      <c r="N1078" s="177"/>
      <c r="P1078" s="176"/>
      <c r="R1078" s="178"/>
      <c r="S1078" s="177"/>
      <c r="U1078" s="177"/>
      <c r="W1078" s="178"/>
      <c r="X1078" s="177"/>
    </row>
    <row r="1079" spans="7:24" s="168" customFormat="1" ht="15" customHeight="1">
      <c r="G1079" s="175"/>
      <c r="I1079" s="176"/>
      <c r="J1079" s="176"/>
      <c r="K1079" s="176"/>
      <c r="L1079" s="679"/>
      <c r="M1079" s="175"/>
      <c r="N1079" s="177"/>
      <c r="P1079" s="176"/>
      <c r="R1079" s="178"/>
      <c r="S1079" s="177"/>
      <c r="U1079" s="177"/>
      <c r="W1079" s="178"/>
      <c r="X1079" s="177"/>
    </row>
    <row r="1080" spans="7:24" s="168" customFormat="1" ht="15" customHeight="1">
      <c r="G1080" s="175"/>
      <c r="I1080" s="176"/>
      <c r="J1080" s="176"/>
      <c r="K1080" s="176"/>
      <c r="L1080" s="679"/>
      <c r="M1080" s="175"/>
      <c r="N1080" s="177"/>
      <c r="P1080" s="176"/>
      <c r="R1080" s="178"/>
      <c r="S1080" s="177"/>
      <c r="U1080" s="177"/>
      <c r="W1080" s="178"/>
      <c r="X1080" s="177"/>
    </row>
    <row r="1081" spans="7:24" s="168" customFormat="1" ht="15" customHeight="1">
      <c r="G1081" s="175"/>
      <c r="I1081" s="176"/>
      <c r="J1081" s="176"/>
      <c r="K1081" s="176"/>
      <c r="L1081" s="679"/>
      <c r="M1081" s="175"/>
      <c r="N1081" s="177"/>
      <c r="P1081" s="176"/>
      <c r="R1081" s="178"/>
      <c r="S1081" s="177"/>
      <c r="U1081" s="177"/>
      <c r="W1081" s="178"/>
      <c r="X1081" s="177"/>
    </row>
    <row r="1082" spans="7:24" s="168" customFormat="1" ht="15" customHeight="1">
      <c r="G1082" s="175"/>
      <c r="I1082" s="176"/>
      <c r="J1082" s="176"/>
      <c r="K1082" s="176"/>
      <c r="L1082" s="679"/>
      <c r="M1082" s="175"/>
      <c r="N1082" s="177"/>
      <c r="P1082" s="176"/>
      <c r="R1082" s="178"/>
      <c r="S1082" s="177"/>
      <c r="U1082" s="177"/>
      <c r="W1082" s="178"/>
      <c r="X1082" s="177"/>
    </row>
    <row r="1083" spans="7:24" s="168" customFormat="1" ht="15" customHeight="1">
      <c r="G1083" s="175"/>
      <c r="I1083" s="176"/>
      <c r="J1083" s="176"/>
      <c r="K1083" s="176"/>
      <c r="L1083" s="679"/>
      <c r="M1083" s="175"/>
      <c r="N1083" s="177"/>
      <c r="P1083" s="176"/>
      <c r="R1083" s="178"/>
      <c r="S1083" s="177"/>
      <c r="U1083" s="177"/>
      <c r="W1083" s="178"/>
      <c r="X1083" s="177"/>
    </row>
    <row r="1084" spans="7:24" s="168" customFormat="1" ht="15" customHeight="1">
      <c r="G1084" s="175"/>
      <c r="I1084" s="176"/>
      <c r="J1084" s="176"/>
      <c r="K1084" s="176"/>
      <c r="L1084" s="679"/>
      <c r="M1084" s="175"/>
      <c r="N1084" s="177"/>
      <c r="P1084" s="176"/>
      <c r="R1084" s="178"/>
      <c r="S1084" s="177"/>
      <c r="U1084" s="177"/>
      <c r="W1084" s="178"/>
      <c r="X1084" s="177"/>
    </row>
    <row r="1085" spans="7:24" s="168" customFormat="1" ht="15" customHeight="1">
      <c r="G1085" s="175"/>
      <c r="I1085" s="176"/>
      <c r="J1085" s="176"/>
      <c r="K1085" s="176"/>
      <c r="L1085" s="679"/>
      <c r="M1085" s="175"/>
      <c r="N1085" s="177"/>
      <c r="P1085" s="176"/>
      <c r="R1085" s="178"/>
      <c r="S1085" s="177"/>
      <c r="U1085" s="177"/>
      <c r="W1085" s="178"/>
      <c r="X1085" s="177"/>
    </row>
    <row r="1086" spans="7:24" s="168" customFormat="1" ht="15" customHeight="1">
      <c r="G1086" s="175"/>
      <c r="I1086" s="176"/>
      <c r="J1086" s="176"/>
      <c r="K1086" s="176"/>
      <c r="L1086" s="679"/>
      <c r="M1086" s="175"/>
      <c r="N1086" s="177"/>
      <c r="P1086" s="176"/>
      <c r="R1086" s="178"/>
      <c r="S1086" s="177"/>
      <c r="U1086" s="177"/>
      <c r="W1086" s="178"/>
      <c r="X1086" s="177"/>
    </row>
    <row r="1087" spans="7:24" s="168" customFormat="1" ht="15" customHeight="1">
      <c r="G1087" s="175"/>
      <c r="I1087" s="176"/>
      <c r="J1087" s="176"/>
      <c r="K1087" s="176"/>
      <c r="L1087" s="679"/>
      <c r="M1087" s="175"/>
      <c r="N1087" s="177"/>
      <c r="P1087" s="176"/>
      <c r="R1087" s="178"/>
      <c r="S1087" s="177"/>
      <c r="U1087" s="177"/>
      <c r="W1087" s="178"/>
      <c r="X1087" s="177"/>
    </row>
    <row r="1088" spans="7:24" s="168" customFormat="1" ht="15" customHeight="1">
      <c r="G1088" s="175"/>
      <c r="I1088" s="176"/>
      <c r="J1088" s="176"/>
      <c r="K1088" s="176"/>
      <c r="L1088" s="679"/>
      <c r="M1088" s="175"/>
      <c r="N1088" s="177"/>
      <c r="P1088" s="176"/>
      <c r="R1088" s="178"/>
      <c r="S1088" s="177"/>
      <c r="U1088" s="177"/>
      <c r="W1088" s="178"/>
      <c r="X1088" s="177"/>
    </row>
    <row r="1089" spans="7:24" s="168" customFormat="1" ht="15" customHeight="1">
      <c r="G1089" s="175"/>
      <c r="I1089" s="176"/>
      <c r="J1089" s="176"/>
      <c r="K1089" s="176"/>
      <c r="L1089" s="679"/>
      <c r="M1089" s="175"/>
      <c r="N1089" s="177"/>
      <c r="P1089" s="176"/>
      <c r="R1089" s="178"/>
      <c r="S1089" s="177"/>
      <c r="U1089" s="177"/>
      <c r="W1089" s="178"/>
      <c r="X1089" s="177"/>
    </row>
    <row r="1090" spans="7:24" s="168" customFormat="1" ht="15" customHeight="1">
      <c r="G1090" s="175"/>
      <c r="I1090" s="176"/>
      <c r="J1090" s="176"/>
      <c r="K1090" s="176"/>
      <c r="L1090" s="679"/>
      <c r="M1090" s="175"/>
      <c r="N1090" s="177"/>
      <c r="P1090" s="176"/>
      <c r="R1090" s="178"/>
      <c r="S1090" s="177"/>
      <c r="U1090" s="177"/>
      <c r="W1090" s="178"/>
      <c r="X1090" s="177"/>
    </row>
    <row r="1091" spans="7:24" s="168" customFormat="1" ht="15" customHeight="1">
      <c r="G1091" s="175"/>
      <c r="I1091" s="176"/>
      <c r="J1091" s="176"/>
      <c r="K1091" s="176"/>
      <c r="L1091" s="679"/>
      <c r="M1091" s="175"/>
      <c r="N1091" s="177"/>
      <c r="P1091" s="176"/>
      <c r="R1091" s="178"/>
      <c r="S1091" s="177"/>
      <c r="U1091" s="177"/>
      <c r="W1091" s="178"/>
      <c r="X1091" s="177"/>
    </row>
    <row r="1092" spans="7:24" s="168" customFormat="1" ht="15" customHeight="1">
      <c r="G1092" s="175"/>
      <c r="I1092" s="176"/>
      <c r="J1092" s="176"/>
      <c r="K1092" s="176"/>
      <c r="L1092" s="679"/>
      <c r="M1092" s="175"/>
      <c r="N1092" s="177"/>
      <c r="P1092" s="176"/>
      <c r="R1092" s="178"/>
      <c r="S1092" s="177"/>
      <c r="U1092" s="177"/>
      <c r="W1092" s="178"/>
      <c r="X1092" s="177"/>
    </row>
    <row r="1093" spans="7:24" s="168" customFormat="1" ht="15" customHeight="1">
      <c r="G1093" s="175"/>
      <c r="I1093" s="176"/>
      <c r="J1093" s="176"/>
      <c r="K1093" s="176"/>
      <c r="L1093" s="679"/>
      <c r="M1093" s="175"/>
      <c r="N1093" s="177"/>
      <c r="P1093" s="176"/>
      <c r="R1093" s="178"/>
      <c r="S1093" s="177"/>
      <c r="U1093" s="177"/>
      <c r="W1093" s="178"/>
      <c r="X1093" s="177"/>
    </row>
    <row r="1094" spans="7:24" s="168" customFormat="1" ht="15" customHeight="1">
      <c r="G1094" s="175"/>
      <c r="I1094" s="176"/>
      <c r="J1094" s="176"/>
      <c r="K1094" s="176"/>
      <c r="L1094" s="679"/>
      <c r="M1094" s="175"/>
      <c r="N1094" s="177"/>
      <c r="P1094" s="176"/>
      <c r="R1094" s="178"/>
      <c r="S1094" s="177"/>
      <c r="U1094" s="177"/>
      <c r="W1094" s="178"/>
      <c r="X1094" s="177"/>
    </row>
    <row r="1095" spans="7:24" s="168" customFormat="1" ht="15" customHeight="1">
      <c r="G1095" s="175"/>
      <c r="I1095" s="176"/>
      <c r="J1095" s="176"/>
      <c r="K1095" s="176"/>
      <c r="L1095" s="679"/>
      <c r="M1095" s="175"/>
      <c r="N1095" s="177"/>
      <c r="P1095" s="176"/>
      <c r="R1095" s="178"/>
      <c r="S1095" s="177"/>
      <c r="U1095" s="177"/>
      <c r="W1095" s="178"/>
      <c r="X1095" s="177"/>
    </row>
    <row r="1096" spans="7:24" s="168" customFormat="1" ht="15" customHeight="1">
      <c r="G1096" s="175"/>
      <c r="I1096" s="176"/>
      <c r="J1096" s="176"/>
      <c r="K1096" s="176"/>
      <c r="L1096" s="679"/>
      <c r="M1096" s="175"/>
      <c r="N1096" s="177"/>
      <c r="P1096" s="176"/>
      <c r="R1096" s="178"/>
      <c r="S1096" s="177"/>
      <c r="U1096" s="177"/>
      <c r="W1096" s="178"/>
      <c r="X1096" s="177"/>
    </row>
    <row r="1097" spans="7:24" s="168" customFormat="1" ht="15" customHeight="1">
      <c r="G1097" s="175"/>
      <c r="I1097" s="176"/>
      <c r="J1097" s="176"/>
      <c r="K1097" s="176"/>
      <c r="L1097" s="679"/>
      <c r="M1097" s="175"/>
      <c r="N1097" s="177"/>
      <c r="P1097" s="176"/>
      <c r="R1097" s="178"/>
      <c r="S1097" s="177"/>
      <c r="U1097" s="177"/>
      <c r="W1097" s="178"/>
      <c r="X1097" s="177"/>
    </row>
    <row r="1098" spans="7:24" s="168" customFormat="1" ht="15" customHeight="1">
      <c r="G1098" s="175"/>
      <c r="I1098" s="176"/>
      <c r="J1098" s="176"/>
      <c r="K1098" s="176"/>
      <c r="L1098" s="679"/>
      <c r="M1098" s="175"/>
      <c r="N1098" s="177"/>
      <c r="P1098" s="176"/>
      <c r="R1098" s="178"/>
      <c r="S1098" s="177"/>
      <c r="U1098" s="177"/>
      <c r="W1098" s="178"/>
      <c r="X1098" s="177"/>
    </row>
    <row r="1099" spans="7:24" s="168" customFormat="1" ht="15" customHeight="1">
      <c r="G1099" s="175"/>
      <c r="I1099" s="176"/>
      <c r="J1099" s="176"/>
      <c r="K1099" s="176"/>
      <c r="L1099" s="679"/>
      <c r="M1099" s="175"/>
      <c r="N1099" s="177"/>
      <c r="P1099" s="176"/>
      <c r="R1099" s="178"/>
      <c r="S1099" s="177"/>
      <c r="U1099" s="177"/>
      <c r="W1099" s="178"/>
      <c r="X1099" s="177"/>
    </row>
    <row r="1100" spans="7:24" s="168" customFormat="1" ht="15" customHeight="1">
      <c r="G1100" s="175"/>
      <c r="I1100" s="176"/>
      <c r="J1100" s="176"/>
      <c r="K1100" s="176"/>
      <c r="L1100" s="679"/>
      <c r="M1100" s="175"/>
      <c r="N1100" s="177"/>
      <c r="P1100" s="176"/>
      <c r="R1100" s="178"/>
      <c r="S1100" s="177"/>
      <c r="U1100" s="177"/>
      <c r="W1100" s="178"/>
      <c r="X1100" s="177"/>
    </row>
    <row r="1101" spans="7:24" s="168" customFormat="1" ht="15" customHeight="1">
      <c r="G1101" s="175"/>
      <c r="I1101" s="176"/>
      <c r="J1101" s="176"/>
      <c r="K1101" s="176"/>
      <c r="L1101" s="679"/>
      <c r="M1101" s="175"/>
      <c r="N1101" s="177"/>
      <c r="P1101" s="176"/>
      <c r="R1101" s="178"/>
      <c r="S1101" s="177"/>
      <c r="U1101" s="177"/>
      <c r="W1101" s="178"/>
      <c r="X1101" s="177"/>
    </row>
    <row r="1102" spans="7:24" s="168" customFormat="1" ht="15" customHeight="1">
      <c r="G1102" s="175"/>
      <c r="I1102" s="176"/>
      <c r="J1102" s="176"/>
      <c r="K1102" s="176"/>
      <c r="L1102" s="679"/>
      <c r="M1102" s="175"/>
      <c r="N1102" s="177"/>
      <c r="P1102" s="176"/>
      <c r="R1102" s="178"/>
      <c r="S1102" s="177"/>
      <c r="U1102" s="177"/>
      <c r="W1102" s="178"/>
      <c r="X1102" s="177"/>
    </row>
    <row r="1103" spans="7:24" s="168" customFormat="1" ht="15" customHeight="1">
      <c r="G1103" s="175"/>
      <c r="I1103" s="176"/>
      <c r="J1103" s="176"/>
      <c r="K1103" s="176"/>
      <c r="L1103" s="679"/>
      <c r="M1103" s="175"/>
      <c r="N1103" s="177"/>
      <c r="P1103" s="176"/>
      <c r="R1103" s="178"/>
      <c r="S1103" s="177"/>
      <c r="U1103" s="177"/>
      <c r="W1103" s="178"/>
      <c r="X1103" s="177"/>
    </row>
    <row r="1104" spans="7:24" s="168" customFormat="1" ht="15" customHeight="1">
      <c r="G1104" s="175"/>
      <c r="I1104" s="176"/>
      <c r="J1104" s="176"/>
      <c r="K1104" s="176"/>
      <c r="L1104" s="679"/>
      <c r="M1104" s="175"/>
      <c r="N1104" s="177"/>
      <c r="P1104" s="176"/>
      <c r="R1104" s="178"/>
      <c r="S1104" s="177"/>
      <c r="U1104" s="177"/>
      <c r="W1104" s="178"/>
      <c r="X1104" s="177"/>
    </row>
    <row r="1105" spans="7:24" s="168" customFormat="1" ht="15" customHeight="1">
      <c r="G1105" s="175"/>
      <c r="I1105" s="176"/>
      <c r="J1105" s="176"/>
      <c r="K1105" s="176"/>
      <c r="L1105" s="679"/>
      <c r="M1105" s="175"/>
      <c r="N1105" s="177"/>
      <c r="P1105" s="176"/>
      <c r="R1105" s="178"/>
      <c r="S1105" s="177"/>
      <c r="U1105" s="177"/>
      <c r="W1105" s="178"/>
      <c r="X1105" s="177"/>
    </row>
    <row r="1106" spans="7:24" s="168" customFormat="1" ht="15" customHeight="1">
      <c r="G1106" s="175"/>
      <c r="I1106" s="176"/>
      <c r="J1106" s="176"/>
      <c r="K1106" s="176"/>
      <c r="L1106" s="679"/>
      <c r="M1106" s="175"/>
      <c r="N1106" s="177"/>
      <c r="P1106" s="176"/>
      <c r="R1106" s="178"/>
      <c r="S1106" s="177"/>
      <c r="U1106" s="177"/>
      <c r="W1106" s="178"/>
      <c r="X1106" s="177"/>
    </row>
    <row r="1107" spans="7:24" s="168" customFormat="1" ht="15" customHeight="1">
      <c r="G1107" s="175"/>
      <c r="I1107" s="176"/>
      <c r="J1107" s="176"/>
      <c r="K1107" s="176"/>
      <c r="L1107" s="679"/>
      <c r="M1107" s="175"/>
      <c r="N1107" s="177"/>
      <c r="P1107" s="176"/>
      <c r="R1107" s="178"/>
      <c r="S1107" s="177"/>
      <c r="U1107" s="177"/>
      <c r="W1107" s="178"/>
      <c r="X1107" s="177"/>
    </row>
    <row r="1108" spans="7:24" s="168" customFormat="1" ht="15" customHeight="1">
      <c r="G1108" s="175"/>
      <c r="I1108" s="176"/>
      <c r="J1108" s="176"/>
      <c r="K1108" s="176"/>
      <c r="L1108" s="679"/>
      <c r="M1108" s="175"/>
      <c r="N1108" s="177"/>
      <c r="P1108" s="176"/>
      <c r="R1108" s="178"/>
      <c r="S1108" s="177"/>
      <c r="U1108" s="177"/>
      <c r="W1108" s="178"/>
      <c r="X1108" s="177"/>
    </row>
    <row r="1109" spans="7:24" s="168" customFormat="1" ht="15" customHeight="1">
      <c r="G1109" s="175"/>
      <c r="I1109" s="176"/>
      <c r="J1109" s="176"/>
      <c r="K1109" s="176"/>
      <c r="L1109" s="679"/>
      <c r="M1109" s="175"/>
      <c r="N1109" s="177"/>
      <c r="P1109" s="176"/>
      <c r="R1109" s="178"/>
      <c r="S1109" s="177"/>
      <c r="U1109" s="177"/>
      <c r="W1109" s="178"/>
      <c r="X1109" s="177"/>
    </row>
    <row r="1110" spans="7:24" s="168" customFormat="1" ht="15" customHeight="1">
      <c r="G1110" s="175"/>
      <c r="I1110" s="176"/>
      <c r="J1110" s="176"/>
      <c r="K1110" s="176"/>
      <c r="L1110" s="679"/>
      <c r="M1110" s="175"/>
      <c r="N1110" s="177"/>
      <c r="P1110" s="176"/>
      <c r="R1110" s="178"/>
      <c r="S1110" s="177"/>
      <c r="U1110" s="177"/>
      <c r="W1110" s="178"/>
      <c r="X1110" s="177"/>
    </row>
    <row r="1111" spans="7:24" s="168" customFormat="1" ht="15" customHeight="1">
      <c r="G1111" s="175"/>
      <c r="I1111" s="176"/>
      <c r="J1111" s="176"/>
      <c r="K1111" s="176"/>
      <c r="L1111" s="679"/>
      <c r="M1111" s="175"/>
      <c r="N1111" s="177"/>
      <c r="P1111" s="176"/>
      <c r="R1111" s="178"/>
      <c r="S1111" s="177"/>
      <c r="U1111" s="177"/>
      <c r="W1111" s="178"/>
      <c r="X1111" s="177"/>
    </row>
    <row r="1112" spans="7:24" s="168" customFormat="1" ht="15" customHeight="1">
      <c r="G1112" s="175"/>
      <c r="I1112" s="176"/>
      <c r="J1112" s="176"/>
      <c r="K1112" s="176"/>
      <c r="L1112" s="679"/>
      <c r="M1112" s="175"/>
      <c r="N1112" s="177"/>
      <c r="P1112" s="176"/>
      <c r="R1112" s="178"/>
      <c r="S1112" s="177"/>
      <c r="U1112" s="177"/>
      <c r="W1112" s="178"/>
      <c r="X1112" s="177"/>
    </row>
    <row r="1113" spans="7:24" s="168" customFormat="1" ht="15" customHeight="1">
      <c r="G1113" s="175"/>
      <c r="I1113" s="176"/>
      <c r="J1113" s="176"/>
      <c r="K1113" s="176"/>
      <c r="L1113" s="679"/>
      <c r="M1113" s="175"/>
      <c r="N1113" s="177"/>
      <c r="P1113" s="176"/>
      <c r="R1113" s="178"/>
      <c r="S1113" s="177"/>
      <c r="U1113" s="177"/>
      <c r="W1113" s="178"/>
      <c r="X1113" s="177"/>
    </row>
    <row r="1114" spans="7:24" s="168" customFormat="1" ht="15" customHeight="1">
      <c r="G1114" s="175"/>
      <c r="I1114" s="176"/>
      <c r="J1114" s="176"/>
      <c r="K1114" s="176"/>
      <c r="L1114" s="679"/>
      <c r="M1114" s="175"/>
      <c r="N1114" s="177"/>
      <c r="P1114" s="176"/>
      <c r="R1114" s="178"/>
      <c r="S1114" s="177"/>
      <c r="U1114" s="177"/>
      <c r="W1114" s="178"/>
      <c r="X1114" s="177"/>
    </row>
    <row r="1115" spans="7:24" s="168" customFormat="1" ht="15" customHeight="1">
      <c r="G1115" s="175"/>
      <c r="I1115" s="176"/>
      <c r="J1115" s="176"/>
      <c r="K1115" s="176"/>
      <c r="L1115" s="679"/>
      <c r="M1115" s="175"/>
      <c r="N1115" s="177"/>
      <c r="P1115" s="176"/>
      <c r="R1115" s="178"/>
      <c r="S1115" s="177"/>
      <c r="U1115" s="177"/>
      <c r="W1115" s="178"/>
      <c r="X1115" s="177"/>
    </row>
    <row r="1116" spans="7:24" s="168" customFormat="1" ht="15" customHeight="1">
      <c r="G1116" s="175"/>
      <c r="I1116" s="176"/>
      <c r="J1116" s="176"/>
      <c r="K1116" s="176"/>
      <c r="L1116" s="679"/>
      <c r="M1116" s="175"/>
      <c r="N1116" s="177"/>
      <c r="P1116" s="176"/>
      <c r="R1116" s="178"/>
      <c r="S1116" s="177"/>
      <c r="U1116" s="177"/>
      <c r="W1116" s="178"/>
      <c r="X1116" s="177"/>
    </row>
    <row r="1117" spans="7:24" s="168" customFormat="1" ht="15" customHeight="1">
      <c r="G1117" s="175"/>
      <c r="I1117" s="176"/>
      <c r="J1117" s="176"/>
      <c r="K1117" s="176"/>
      <c r="L1117" s="679"/>
      <c r="M1117" s="175"/>
      <c r="N1117" s="177"/>
      <c r="P1117" s="176"/>
      <c r="R1117" s="178"/>
      <c r="S1117" s="177"/>
      <c r="U1117" s="177"/>
      <c r="W1117" s="178"/>
      <c r="X1117" s="177"/>
    </row>
    <row r="1118" spans="7:24" s="168" customFormat="1" ht="15" customHeight="1">
      <c r="G1118" s="175"/>
      <c r="I1118" s="176"/>
      <c r="J1118" s="176"/>
      <c r="K1118" s="176"/>
      <c r="L1118" s="679"/>
      <c r="M1118" s="175"/>
      <c r="N1118" s="177"/>
      <c r="P1118" s="176"/>
      <c r="R1118" s="178"/>
      <c r="S1118" s="177"/>
      <c r="U1118" s="177"/>
      <c r="W1118" s="178"/>
      <c r="X1118" s="177"/>
    </row>
    <row r="1119" spans="7:24" s="168" customFormat="1" ht="15" customHeight="1">
      <c r="G1119" s="175"/>
      <c r="I1119" s="176"/>
      <c r="J1119" s="176"/>
      <c r="K1119" s="176"/>
      <c r="L1119" s="679"/>
      <c r="M1119" s="175"/>
      <c r="N1119" s="177"/>
      <c r="P1119" s="176"/>
      <c r="R1119" s="178"/>
      <c r="S1119" s="177"/>
      <c r="U1119" s="177"/>
      <c r="W1119" s="178"/>
      <c r="X1119" s="177"/>
    </row>
    <row r="1120" spans="7:24" s="168" customFormat="1" ht="15" customHeight="1">
      <c r="G1120" s="175"/>
      <c r="I1120" s="176"/>
      <c r="J1120" s="176"/>
      <c r="K1120" s="176"/>
      <c r="L1120" s="679"/>
      <c r="M1120" s="175"/>
      <c r="N1120" s="177"/>
      <c r="P1120" s="176"/>
      <c r="R1120" s="178"/>
      <c r="S1120" s="177"/>
      <c r="U1120" s="177"/>
      <c r="W1120" s="178"/>
      <c r="X1120" s="177"/>
    </row>
    <row r="1121" spans="7:24" s="168" customFormat="1" ht="15" customHeight="1">
      <c r="G1121" s="175"/>
      <c r="I1121" s="176"/>
      <c r="J1121" s="176"/>
      <c r="K1121" s="176"/>
      <c r="L1121" s="679"/>
      <c r="M1121" s="175"/>
      <c r="N1121" s="177"/>
      <c r="P1121" s="176"/>
      <c r="R1121" s="178"/>
      <c r="S1121" s="177"/>
      <c r="U1121" s="177"/>
      <c r="W1121" s="178"/>
      <c r="X1121" s="177"/>
    </row>
    <row r="1122" spans="7:24" s="168" customFormat="1" ht="15" customHeight="1">
      <c r="G1122" s="175"/>
      <c r="I1122" s="176"/>
      <c r="J1122" s="176"/>
      <c r="K1122" s="176"/>
      <c r="L1122" s="679"/>
      <c r="M1122" s="175"/>
      <c r="N1122" s="177"/>
      <c r="P1122" s="176"/>
      <c r="R1122" s="178"/>
      <c r="S1122" s="177"/>
      <c r="U1122" s="177"/>
      <c r="W1122" s="178"/>
      <c r="X1122" s="177"/>
    </row>
    <row r="1123" spans="7:24" s="168" customFormat="1" ht="15" customHeight="1">
      <c r="G1123" s="175"/>
      <c r="I1123" s="176"/>
      <c r="J1123" s="176"/>
      <c r="K1123" s="176"/>
      <c r="L1123" s="679"/>
      <c r="M1123" s="175"/>
      <c r="N1123" s="177"/>
      <c r="P1123" s="176"/>
      <c r="R1123" s="178"/>
      <c r="S1123" s="177"/>
      <c r="U1123" s="177"/>
      <c r="W1123" s="178"/>
      <c r="X1123" s="177"/>
    </row>
    <row r="1124" spans="7:24" s="168" customFormat="1" ht="15" customHeight="1">
      <c r="G1124" s="175"/>
      <c r="I1124" s="176"/>
      <c r="J1124" s="176"/>
      <c r="K1124" s="176"/>
      <c r="L1124" s="679"/>
      <c r="M1124" s="175"/>
      <c r="N1124" s="177"/>
      <c r="P1124" s="176"/>
      <c r="R1124" s="178"/>
      <c r="S1124" s="177"/>
      <c r="U1124" s="177"/>
      <c r="W1124" s="178"/>
      <c r="X1124" s="177"/>
    </row>
    <row r="1125" spans="7:24" s="168" customFormat="1" ht="15" customHeight="1">
      <c r="G1125" s="175"/>
      <c r="I1125" s="176"/>
      <c r="J1125" s="176"/>
      <c r="K1125" s="176"/>
      <c r="L1125" s="679"/>
      <c r="M1125" s="175"/>
      <c r="N1125" s="177"/>
      <c r="P1125" s="176"/>
      <c r="R1125" s="178"/>
      <c r="S1125" s="177"/>
      <c r="U1125" s="177"/>
      <c r="W1125" s="178"/>
      <c r="X1125" s="177"/>
    </row>
    <row r="1126" spans="7:24" s="168" customFormat="1" ht="15" customHeight="1">
      <c r="G1126" s="175"/>
      <c r="I1126" s="176"/>
      <c r="J1126" s="176"/>
      <c r="K1126" s="176"/>
      <c r="L1126" s="679"/>
      <c r="M1126" s="175"/>
      <c r="N1126" s="177"/>
      <c r="P1126" s="176"/>
      <c r="R1126" s="178"/>
      <c r="S1126" s="177"/>
      <c r="U1126" s="177"/>
      <c r="W1126" s="178"/>
      <c r="X1126" s="177"/>
    </row>
    <row r="1127" spans="7:24" s="168" customFormat="1" ht="15" customHeight="1">
      <c r="G1127" s="175"/>
      <c r="I1127" s="176"/>
      <c r="J1127" s="176"/>
      <c r="K1127" s="176"/>
      <c r="L1127" s="679"/>
      <c r="M1127" s="175"/>
      <c r="N1127" s="177"/>
      <c r="P1127" s="176"/>
      <c r="R1127" s="178"/>
      <c r="S1127" s="177"/>
      <c r="U1127" s="177"/>
      <c r="W1127" s="178"/>
      <c r="X1127" s="177"/>
    </row>
    <row r="1128" spans="7:24" s="168" customFormat="1" ht="15" customHeight="1">
      <c r="G1128" s="175"/>
      <c r="I1128" s="176"/>
      <c r="J1128" s="176"/>
      <c r="K1128" s="176"/>
      <c r="L1128" s="679"/>
      <c r="M1128" s="175"/>
      <c r="N1128" s="177"/>
      <c r="P1128" s="176"/>
      <c r="R1128" s="178"/>
      <c r="S1128" s="177"/>
      <c r="U1128" s="177"/>
      <c r="W1128" s="178"/>
      <c r="X1128" s="177"/>
    </row>
    <row r="1129" spans="7:24" s="168" customFormat="1" ht="15" customHeight="1">
      <c r="G1129" s="175"/>
      <c r="I1129" s="176"/>
      <c r="J1129" s="176"/>
      <c r="K1129" s="176"/>
      <c r="L1129" s="679"/>
      <c r="M1129" s="175"/>
      <c r="N1129" s="177"/>
      <c r="P1129" s="176"/>
      <c r="R1129" s="178"/>
      <c r="S1129" s="177"/>
      <c r="U1129" s="177"/>
      <c r="W1129" s="178"/>
      <c r="X1129" s="177"/>
    </row>
    <row r="1130" spans="7:24" s="168" customFormat="1" ht="15" customHeight="1">
      <c r="G1130" s="175"/>
      <c r="I1130" s="176"/>
      <c r="J1130" s="176"/>
      <c r="K1130" s="176"/>
      <c r="L1130" s="679"/>
      <c r="M1130" s="175"/>
      <c r="N1130" s="177"/>
      <c r="P1130" s="176"/>
      <c r="R1130" s="178"/>
      <c r="S1130" s="177"/>
      <c r="U1130" s="177"/>
      <c r="W1130" s="178"/>
      <c r="X1130" s="177"/>
    </row>
    <row r="1131" spans="7:24" s="168" customFormat="1" ht="15" customHeight="1">
      <c r="G1131" s="175"/>
      <c r="I1131" s="176"/>
      <c r="J1131" s="176"/>
      <c r="K1131" s="176"/>
      <c r="L1131" s="679"/>
      <c r="M1131" s="175"/>
      <c r="N1131" s="177"/>
      <c r="P1131" s="176"/>
      <c r="R1131" s="178"/>
      <c r="S1131" s="177"/>
      <c r="U1131" s="177"/>
      <c r="W1131" s="178"/>
      <c r="X1131" s="177"/>
    </row>
    <row r="1132" spans="7:24" s="168" customFormat="1" ht="15" customHeight="1">
      <c r="G1132" s="175"/>
      <c r="I1132" s="176"/>
      <c r="J1132" s="176"/>
      <c r="K1132" s="176"/>
      <c r="L1132" s="679"/>
      <c r="M1132" s="175"/>
      <c r="N1132" s="177"/>
      <c r="P1132" s="176"/>
      <c r="R1132" s="178"/>
      <c r="S1132" s="177"/>
      <c r="U1132" s="177"/>
      <c r="W1132" s="178"/>
      <c r="X1132" s="177"/>
    </row>
    <row r="1133" spans="7:24" s="168" customFormat="1" ht="15" customHeight="1">
      <c r="G1133" s="175"/>
      <c r="I1133" s="176"/>
      <c r="J1133" s="176"/>
      <c r="K1133" s="176"/>
      <c r="L1133" s="679"/>
      <c r="M1133" s="175"/>
      <c r="N1133" s="177"/>
      <c r="P1133" s="176"/>
      <c r="R1133" s="178"/>
      <c r="S1133" s="177"/>
      <c r="U1133" s="177"/>
      <c r="W1133" s="178"/>
      <c r="X1133" s="177"/>
    </row>
    <row r="1134" spans="7:24" s="168" customFormat="1" ht="15" customHeight="1">
      <c r="G1134" s="175"/>
      <c r="I1134" s="176"/>
      <c r="J1134" s="176"/>
      <c r="K1134" s="176"/>
      <c r="L1134" s="679"/>
      <c r="M1134" s="175"/>
      <c r="N1134" s="177"/>
      <c r="P1134" s="176"/>
      <c r="R1134" s="178"/>
      <c r="S1134" s="177"/>
      <c r="U1134" s="177"/>
      <c r="W1134" s="178"/>
      <c r="X1134" s="177"/>
    </row>
    <row r="1135" spans="7:24" s="168" customFormat="1" ht="15" customHeight="1">
      <c r="G1135" s="175"/>
      <c r="I1135" s="176"/>
      <c r="J1135" s="176"/>
      <c r="K1135" s="176"/>
      <c r="L1135" s="679"/>
      <c r="M1135" s="175"/>
      <c r="N1135" s="177"/>
      <c r="P1135" s="176"/>
      <c r="R1135" s="178"/>
      <c r="S1135" s="177"/>
      <c r="U1135" s="177"/>
      <c r="W1135" s="178"/>
      <c r="X1135" s="177"/>
    </row>
    <row r="1136" spans="7:24" s="168" customFormat="1" ht="15" customHeight="1">
      <c r="G1136" s="175"/>
      <c r="I1136" s="176"/>
      <c r="J1136" s="176"/>
      <c r="K1136" s="176"/>
      <c r="L1136" s="679"/>
      <c r="M1136" s="175"/>
      <c r="N1136" s="177"/>
      <c r="P1136" s="176"/>
      <c r="R1136" s="178"/>
      <c r="S1136" s="177"/>
      <c r="U1136" s="177"/>
      <c r="W1136" s="178"/>
      <c r="X1136" s="177"/>
    </row>
    <row r="1137" spans="7:24" s="168" customFormat="1" ht="15" customHeight="1">
      <c r="G1137" s="175"/>
      <c r="I1137" s="176"/>
      <c r="J1137" s="176"/>
      <c r="K1137" s="176"/>
      <c r="L1137" s="679"/>
      <c r="M1137" s="175"/>
      <c r="N1137" s="177"/>
      <c r="P1137" s="176"/>
      <c r="R1137" s="178"/>
      <c r="S1137" s="177"/>
      <c r="U1137" s="177"/>
      <c r="W1137" s="178"/>
      <c r="X1137" s="177"/>
    </row>
    <row r="1138" spans="7:24" s="168" customFormat="1" ht="15" customHeight="1">
      <c r="G1138" s="175"/>
      <c r="I1138" s="176"/>
      <c r="J1138" s="176"/>
      <c r="K1138" s="176"/>
      <c r="L1138" s="679"/>
      <c r="M1138" s="175"/>
      <c r="N1138" s="177"/>
      <c r="P1138" s="176"/>
      <c r="R1138" s="178"/>
      <c r="S1138" s="177"/>
      <c r="U1138" s="177"/>
      <c r="W1138" s="178"/>
      <c r="X1138" s="177"/>
    </row>
    <row r="1139" spans="7:24" s="168" customFormat="1" ht="15" customHeight="1">
      <c r="G1139" s="175"/>
      <c r="I1139" s="176"/>
      <c r="J1139" s="176"/>
      <c r="K1139" s="176"/>
      <c r="L1139" s="679"/>
      <c r="M1139" s="175"/>
      <c r="N1139" s="177"/>
      <c r="P1139" s="176"/>
      <c r="R1139" s="178"/>
      <c r="S1139" s="177"/>
      <c r="U1139" s="177"/>
      <c r="W1139" s="178"/>
      <c r="X1139" s="177"/>
    </row>
    <row r="1140" spans="7:24" s="168" customFormat="1" ht="15" customHeight="1">
      <c r="G1140" s="175"/>
      <c r="I1140" s="176"/>
      <c r="J1140" s="176"/>
      <c r="K1140" s="176"/>
      <c r="L1140" s="679"/>
      <c r="M1140" s="175"/>
      <c r="N1140" s="177"/>
      <c r="P1140" s="176"/>
      <c r="R1140" s="178"/>
      <c r="S1140" s="177"/>
      <c r="U1140" s="177"/>
      <c r="W1140" s="178"/>
      <c r="X1140" s="177"/>
    </row>
    <row r="1141" spans="7:24" s="168" customFormat="1" ht="15" customHeight="1">
      <c r="G1141" s="175"/>
      <c r="I1141" s="176"/>
      <c r="J1141" s="176"/>
      <c r="K1141" s="176"/>
      <c r="L1141" s="679"/>
      <c r="M1141" s="175"/>
      <c r="N1141" s="177"/>
      <c r="P1141" s="176"/>
      <c r="R1141" s="178"/>
      <c r="S1141" s="177"/>
      <c r="U1141" s="177"/>
      <c r="W1141" s="178"/>
      <c r="X1141" s="177"/>
    </row>
    <row r="1142" spans="7:24" s="168" customFormat="1" ht="15" customHeight="1">
      <c r="G1142" s="175"/>
      <c r="I1142" s="176"/>
      <c r="J1142" s="176"/>
      <c r="K1142" s="176"/>
      <c r="L1142" s="679"/>
      <c r="M1142" s="175"/>
      <c r="N1142" s="177"/>
      <c r="P1142" s="176"/>
      <c r="R1142" s="178"/>
      <c r="S1142" s="177"/>
      <c r="U1142" s="177"/>
      <c r="W1142" s="178"/>
      <c r="X1142" s="177"/>
    </row>
    <row r="1143" spans="7:24" s="168" customFormat="1" ht="15" customHeight="1">
      <c r="G1143" s="175"/>
      <c r="I1143" s="176"/>
      <c r="J1143" s="176"/>
      <c r="K1143" s="176"/>
      <c r="L1143" s="679"/>
      <c r="M1143" s="175"/>
      <c r="N1143" s="177"/>
      <c r="P1143" s="176"/>
      <c r="R1143" s="178"/>
      <c r="S1143" s="177"/>
      <c r="U1143" s="177"/>
      <c r="W1143" s="178"/>
      <c r="X1143" s="177"/>
    </row>
    <row r="1144" spans="7:24" s="168" customFormat="1" ht="15" customHeight="1">
      <c r="G1144" s="175"/>
      <c r="I1144" s="176"/>
      <c r="J1144" s="176"/>
      <c r="K1144" s="176"/>
      <c r="L1144" s="679"/>
      <c r="M1144" s="175"/>
      <c r="N1144" s="177"/>
      <c r="P1144" s="176"/>
      <c r="R1144" s="178"/>
      <c r="S1144" s="177"/>
      <c r="U1144" s="177"/>
      <c r="W1144" s="178"/>
      <c r="X1144" s="177"/>
    </row>
    <row r="1145" spans="7:24" s="168" customFormat="1" ht="15" customHeight="1">
      <c r="G1145" s="175"/>
      <c r="I1145" s="176"/>
      <c r="J1145" s="176"/>
      <c r="K1145" s="176"/>
      <c r="L1145" s="679"/>
      <c r="M1145" s="175"/>
      <c r="N1145" s="177"/>
      <c r="P1145" s="176"/>
      <c r="R1145" s="178"/>
      <c r="S1145" s="177"/>
      <c r="U1145" s="177"/>
      <c r="W1145" s="178"/>
      <c r="X1145" s="177"/>
    </row>
    <row r="1146" spans="7:24" s="168" customFormat="1" ht="15" customHeight="1">
      <c r="G1146" s="175"/>
      <c r="I1146" s="176"/>
      <c r="J1146" s="176"/>
      <c r="K1146" s="176"/>
      <c r="L1146" s="679"/>
      <c r="M1146" s="175"/>
      <c r="N1146" s="177"/>
      <c r="P1146" s="176"/>
      <c r="R1146" s="178"/>
      <c r="S1146" s="177"/>
      <c r="U1146" s="177"/>
      <c r="W1146" s="178"/>
      <c r="X1146" s="177"/>
    </row>
    <row r="1147" spans="7:24" s="168" customFormat="1" ht="15" customHeight="1">
      <c r="G1147" s="175"/>
      <c r="I1147" s="176"/>
      <c r="J1147" s="176"/>
      <c r="K1147" s="176"/>
      <c r="L1147" s="679"/>
      <c r="M1147" s="175"/>
      <c r="N1147" s="177"/>
      <c r="P1147" s="176"/>
      <c r="R1147" s="178"/>
      <c r="S1147" s="177"/>
      <c r="U1147" s="177"/>
      <c r="W1147" s="178"/>
      <c r="X1147" s="177"/>
    </row>
    <row r="1148" spans="7:24" s="168" customFormat="1" ht="15" customHeight="1">
      <c r="G1148" s="175"/>
      <c r="I1148" s="176"/>
      <c r="J1148" s="176"/>
      <c r="K1148" s="176"/>
      <c r="L1148" s="679"/>
      <c r="M1148" s="175"/>
      <c r="N1148" s="177"/>
      <c r="P1148" s="176"/>
      <c r="R1148" s="178"/>
      <c r="S1148" s="177"/>
      <c r="U1148" s="177"/>
      <c r="W1148" s="178"/>
      <c r="X1148" s="177"/>
    </row>
    <row r="1149" spans="7:24" s="168" customFormat="1" ht="15" customHeight="1">
      <c r="G1149" s="175"/>
      <c r="I1149" s="176"/>
      <c r="J1149" s="176"/>
      <c r="K1149" s="176"/>
      <c r="L1149" s="679"/>
      <c r="M1149" s="175"/>
      <c r="N1149" s="177"/>
      <c r="P1149" s="176"/>
      <c r="R1149" s="178"/>
      <c r="S1149" s="177"/>
      <c r="U1149" s="177"/>
      <c r="W1149" s="178"/>
      <c r="X1149" s="177"/>
    </row>
    <row r="1150" spans="7:24" s="168" customFormat="1" ht="15" customHeight="1">
      <c r="G1150" s="175"/>
      <c r="I1150" s="176"/>
      <c r="J1150" s="176"/>
      <c r="K1150" s="176"/>
      <c r="L1150" s="679"/>
      <c r="M1150" s="175"/>
      <c r="N1150" s="177"/>
      <c r="P1150" s="176"/>
      <c r="R1150" s="178"/>
      <c r="S1150" s="177"/>
      <c r="U1150" s="177"/>
      <c r="W1150" s="178"/>
      <c r="X1150" s="177"/>
    </row>
    <row r="1151" spans="7:24" s="168" customFormat="1" ht="15" customHeight="1">
      <c r="G1151" s="175"/>
      <c r="I1151" s="176"/>
      <c r="J1151" s="176"/>
      <c r="K1151" s="176"/>
      <c r="L1151" s="679"/>
      <c r="M1151" s="175"/>
      <c r="N1151" s="177"/>
      <c r="P1151" s="176"/>
      <c r="R1151" s="178"/>
      <c r="S1151" s="177"/>
      <c r="U1151" s="177"/>
      <c r="W1151" s="178"/>
      <c r="X1151" s="177"/>
    </row>
    <row r="1152" spans="7:24" s="168" customFormat="1" ht="15" customHeight="1">
      <c r="G1152" s="175"/>
      <c r="I1152" s="176"/>
      <c r="J1152" s="176"/>
      <c r="K1152" s="176"/>
      <c r="L1152" s="679"/>
      <c r="M1152" s="175"/>
      <c r="N1152" s="177"/>
      <c r="P1152" s="176"/>
      <c r="R1152" s="178"/>
      <c r="S1152" s="177"/>
      <c r="U1152" s="177"/>
      <c r="W1152" s="178"/>
      <c r="X1152" s="177"/>
    </row>
    <row r="1153" spans="7:24" s="168" customFormat="1" ht="15" customHeight="1">
      <c r="G1153" s="175"/>
      <c r="I1153" s="176"/>
      <c r="J1153" s="176"/>
      <c r="K1153" s="176"/>
      <c r="L1153" s="679"/>
      <c r="M1153" s="175"/>
      <c r="N1153" s="177"/>
      <c r="P1153" s="176"/>
      <c r="R1153" s="178"/>
      <c r="S1153" s="177"/>
      <c r="U1153" s="177"/>
      <c r="W1153" s="178"/>
      <c r="X1153" s="177"/>
    </row>
    <row r="1154" spans="7:24" s="168" customFormat="1" ht="15" customHeight="1">
      <c r="G1154" s="175"/>
      <c r="I1154" s="176"/>
      <c r="J1154" s="176"/>
      <c r="K1154" s="176"/>
      <c r="L1154" s="679"/>
      <c r="M1154" s="175"/>
      <c r="N1154" s="177"/>
      <c r="P1154" s="176"/>
      <c r="R1154" s="178"/>
      <c r="S1154" s="177"/>
      <c r="U1154" s="177"/>
      <c r="W1154" s="178"/>
      <c r="X1154" s="177"/>
    </row>
    <row r="1155" spans="7:24" s="168" customFormat="1" ht="15" customHeight="1">
      <c r="G1155" s="175"/>
      <c r="I1155" s="176"/>
      <c r="J1155" s="176"/>
      <c r="K1155" s="176"/>
      <c r="L1155" s="679"/>
      <c r="M1155" s="175"/>
      <c r="N1155" s="177"/>
      <c r="P1155" s="176"/>
      <c r="R1155" s="178"/>
      <c r="S1155" s="177"/>
      <c r="U1155" s="177"/>
      <c r="W1155" s="178"/>
      <c r="X1155" s="177"/>
    </row>
    <row r="1156" spans="7:24" s="168" customFormat="1" ht="15" customHeight="1">
      <c r="G1156" s="175"/>
      <c r="I1156" s="176"/>
      <c r="J1156" s="176"/>
      <c r="K1156" s="176"/>
      <c r="L1156" s="679"/>
      <c r="M1156" s="175"/>
      <c r="N1156" s="177"/>
      <c r="P1156" s="176"/>
      <c r="R1156" s="178"/>
      <c r="S1156" s="177"/>
      <c r="U1156" s="177"/>
      <c r="W1156" s="178"/>
      <c r="X1156" s="177"/>
    </row>
    <row r="1157" spans="7:24" s="168" customFormat="1" ht="15" customHeight="1">
      <c r="G1157" s="175"/>
      <c r="I1157" s="176"/>
      <c r="J1157" s="176"/>
      <c r="K1157" s="176"/>
      <c r="L1157" s="679"/>
      <c r="M1157" s="175"/>
      <c r="N1157" s="177"/>
      <c r="P1157" s="176"/>
      <c r="R1157" s="178"/>
      <c r="S1157" s="177"/>
      <c r="U1157" s="177"/>
      <c r="W1157" s="178"/>
      <c r="X1157" s="177"/>
    </row>
    <row r="1158" spans="7:24" s="168" customFormat="1" ht="15" customHeight="1">
      <c r="G1158" s="175"/>
      <c r="I1158" s="176"/>
      <c r="J1158" s="176"/>
      <c r="K1158" s="176"/>
      <c r="L1158" s="679"/>
      <c r="M1158" s="175"/>
      <c r="N1158" s="177"/>
      <c r="P1158" s="176"/>
      <c r="R1158" s="178"/>
      <c r="S1158" s="177"/>
      <c r="U1158" s="177"/>
      <c r="W1158" s="178"/>
      <c r="X1158" s="177"/>
    </row>
    <row r="1159" spans="7:24" s="168" customFormat="1" ht="15" customHeight="1">
      <c r="G1159" s="175"/>
      <c r="I1159" s="176"/>
      <c r="J1159" s="176"/>
      <c r="K1159" s="176"/>
      <c r="L1159" s="679"/>
      <c r="M1159" s="175"/>
      <c r="N1159" s="177"/>
      <c r="P1159" s="176"/>
      <c r="R1159" s="178"/>
      <c r="S1159" s="177"/>
      <c r="U1159" s="177"/>
      <c r="W1159" s="178"/>
      <c r="X1159" s="177"/>
    </row>
    <row r="1160" spans="7:24" s="168" customFormat="1" ht="15" customHeight="1">
      <c r="G1160" s="175"/>
      <c r="I1160" s="176"/>
      <c r="J1160" s="176"/>
      <c r="K1160" s="176"/>
      <c r="L1160" s="679"/>
      <c r="M1160" s="175"/>
      <c r="N1160" s="177"/>
      <c r="P1160" s="176"/>
      <c r="R1160" s="178"/>
      <c r="S1160" s="177"/>
      <c r="U1160" s="177"/>
      <c r="W1160" s="178"/>
      <c r="X1160" s="177"/>
    </row>
    <row r="1161" spans="7:24" s="168" customFormat="1" ht="15" customHeight="1">
      <c r="G1161" s="175"/>
      <c r="I1161" s="176"/>
      <c r="J1161" s="176"/>
      <c r="K1161" s="176"/>
      <c r="L1161" s="679"/>
      <c r="M1161" s="175"/>
      <c r="N1161" s="177"/>
      <c r="P1161" s="176"/>
      <c r="R1161" s="178"/>
      <c r="S1161" s="177"/>
      <c r="U1161" s="177"/>
      <c r="W1161" s="178"/>
      <c r="X1161" s="177"/>
    </row>
    <row r="1162" spans="7:24" s="168" customFormat="1" ht="15" customHeight="1">
      <c r="G1162" s="175"/>
      <c r="I1162" s="176"/>
      <c r="J1162" s="176"/>
      <c r="K1162" s="176"/>
      <c r="L1162" s="679"/>
      <c r="M1162" s="175"/>
      <c r="N1162" s="177"/>
      <c r="P1162" s="176"/>
      <c r="R1162" s="178"/>
      <c r="S1162" s="177"/>
      <c r="U1162" s="177"/>
      <c r="W1162" s="178"/>
      <c r="X1162" s="177"/>
    </row>
    <row r="1163" spans="7:24" s="168" customFormat="1" ht="15" customHeight="1">
      <c r="G1163" s="175"/>
      <c r="I1163" s="176"/>
      <c r="J1163" s="176"/>
      <c r="K1163" s="176"/>
      <c r="L1163" s="679"/>
      <c r="M1163" s="175"/>
      <c r="N1163" s="177"/>
      <c r="P1163" s="176"/>
      <c r="R1163" s="178"/>
      <c r="S1163" s="177"/>
      <c r="U1163" s="177"/>
      <c r="W1163" s="178"/>
      <c r="X1163" s="177"/>
    </row>
    <row r="1164" spans="7:24" s="168" customFormat="1" ht="15" customHeight="1">
      <c r="G1164" s="175"/>
      <c r="I1164" s="176"/>
      <c r="J1164" s="176"/>
      <c r="K1164" s="176"/>
      <c r="L1164" s="679"/>
      <c r="M1164" s="175"/>
      <c r="N1164" s="177"/>
      <c r="P1164" s="176"/>
      <c r="R1164" s="178"/>
      <c r="S1164" s="177"/>
      <c r="U1164" s="177"/>
      <c r="W1164" s="178"/>
      <c r="X1164" s="177"/>
    </row>
    <row r="1165" spans="7:24" s="168" customFormat="1" ht="15" customHeight="1">
      <c r="G1165" s="175"/>
      <c r="I1165" s="176"/>
      <c r="J1165" s="176"/>
      <c r="K1165" s="176"/>
      <c r="L1165" s="679"/>
      <c r="M1165" s="175"/>
      <c r="N1165" s="177"/>
      <c r="P1165" s="176"/>
      <c r="R1165" s="178"/>
      <c r="S1165" s="177"/>
      <c r="U1165" s="177"/>
      <c r="W1165" s="178"/>
      <c r="X1165" s="177"/>
    </row>
    <row r="1166" spans="7:24" s="168" customFormat="1" ht="15" customHeight="1">
      <c r="G1166" s="175"/>
      <c r="I1166" s="176"/>
      <c r="J1166" s="176"/>
      <c r="K1166" s="176"/>
      <c r="L1166" s="679"/>
      <c r="M1166" s="175"/>
      <c r="N1166" s="177"/>
      <c r="P1166" s="176"/>
      <c r="R1166" s="178"/>
      <c r="S1166" s="177"/>
      <c r="U1166" s="177"/>
      <c r="W1166" s="178"/>
      <c r="X1166" s="177"/>
    </row>
    <row r="1167" spans="7:24" s="168" customFormat="1" ht="15" customHeight="1">
      <c r="G1167" s="175"/>
      <c r="I1167" s="176"/>
      <c r="J1167" s="176"/>
      <c r="K1167" s="176"/>
      <c r="L1167" s="679"/>
      <c r="M1167" s="175"/>
      <c r="N1167" s="177"/>
      <c r="P1167" s="176"/>
      <c r="R1167" s="178"/>
      <c r="S1167" s="177"/>
      <c r="U1167" s="177"/>
      <c r="W1167" s="178"/>
      <c r="X1167" s="177"/>
    </row>
    <row r="1168" spans="7:24" s="168" customFormat="1" ht="15" customHeight="1">
      <c r="G1168" s="175"/>
      <c r="I1168" s="176"/>
      <c r="J1168" s="176"/>
      <c r="K1168" s="176"/>
      <c r="L1168" s="679"/>
      <c r="M1168" s="175"/>
      <c r="N1168" s="177"/>
      <c r="P1168" s="176"/>
      <c r="R1168" s="178"/>
      <c r="S1168" s="177"/>
      <c r="U1168" s="177"/>
      <c r="W1168" s="178"/>
      <c r="X1168" s="177"/>
    </row>
    <row r="1169" spans="7:24" s="168" customFormat="1" ht="15" customHeight="1">
      <c r="G1169" s="175"/>
      <c r="I1169" s="176"/>
      <c r="J1169" s="176"/>
      <c r="K1169" s="176"/>
      <c r="L1169" s="679"/>
      <c r="M1169" s="175"/>
      <c r="N1169" s="177"/>
      <c r="P1169" s="176"/>
      <c r="R1169" s="178"/>
      <c r="S1169" s="177"/>
      <c r="U1169" s="177"/>
      <c r="W1169" s="178"/>
      <c r="X1169" s="177"/>
    </row>
    <row r="1170" spans="7:24" s="168" customFormat="1" ht="15" customHeight="1">
      <c r="G1170" s="175"/>
      <c r="I1170" s="176"/>
      <c r="J1170" s="176"/>
      <c r="K1170" s="176"/>
      <c r="L1170" s="679"/>
      <c r="M1170" s="175"/>
      <c r="N1170" s="177"/>
      <c r="P1170" s="176"/>
      <c r="R1170" s="178"/>
      <c r="S1170" s="177"/>
      <c r="U1170" s="177"/>
      <c r="W1170" s="178"/>
      <c r="X1170" s="177"/>
    </row>
    <row r="1171" spans="7:24" s="168" customFormat="1" ht="15" customHeight="1">
      <c r="G1171" s="175"/>
      <c r="I1171" s="176"/>
      <c r="J1171" s="176"/>
      <c r="K1171" s="176"/>
      <c r="L1171" s="679"/>
      <c r="M1171" s="175"/>
      <c r="N1171" s="177"/>
      <c r="P1171" s="176"/>
      <c r="R1171" s="178"/>
      <c r="S1171" s="177"/>
      <c r="U1171" s="177"/>
      <c r="W1171" s="178"/>
      <c r="X1171" s="177"/>
    </row>
    <row r="1172" spans="7:24" s="168" customFormat="1" ht="15" customHeight="1">
      <c r="G1172" s="175"/>
      <c r="I1172" s="176"/>
      <c r="J1172" s="176"/>
      <c r="K1172" s="176"/>
      <c r="L1172" s="679"/>
      <c r="M1172" s="175"/>
      <c r="N1172" s="177"/>
      <c r="P1172" s="176"/>
      <c r="R1172" s="178"/>
      <c r="S1172" s="177"/>
      <c r="U1172" s="177"/>
      <c r="W1172" s="178"/>
      <c r="X1172" s="177"/>
    </row>
    <row r="1173" spans="7:24" s="168" customFormat="1" ht="15" customHeight="1">
      <c r="G1173" s="175"/>
      <c r="I1173" s="176"/>
      <c r="J1173" s="176"/>
      <c r="K1173" s="176"/>
      <c r="L1173" s="679"/>
      <c r="M1173" s="175"/>
      <c r="N1173" s="177"/>
      <c r="P1173" s="176"/>
      <c r="R1173" s="178"/>
      <c r="S1173" s="177"/>
      <c r="U1173" s="177"/>
      <c r="W1173" s="178"/>
      <c r="X1173" s="177"/>
    </row>
    <row r="1174" spans="7:24" s="168" customFormat="1" ht="15" customHeight="1">
      <c r="G1174" s="175"/>
      <c r="I1174" s="176"/>
      <c r="J1174" s="176"/>
      <c r="K1174" s="176"/>
      <c r="L1174" s="679"/>
      <c r="M1174" s="175"/>
      <c r="N1174" s="177"/>
      <c r="P1174" s="176"/>
      <c r="R1174" s="178"/>
      <c r="S1174" s="177"/>
      <c r="U1174" s="177"/>
      <c r="W1174" s="178"/>
      <c r="X1174" s="177"/>
    </row>
    <row r="1175" spans="7:24" s="168" customFormat="1" ht="15" customHeight="1">
      <c r="G1175" s="175"/>
      <c r="I1175" s="176"/>
      <c r="J1175" s="176"/>
      <c r="K1175" s="176"/>
      <c r="L1175" s="679"/>
      <c r="M1175" s="175"/>
      <c r="N1175" s="177"/>
      <c r="P1175" s="176"/>
      <c r="R1175" s="178"/>
      <c r="S1175" s="177"/>
      <c r="U1175" s="177"/>
      <c r="W1175" s="178"/>
      <c r="X1175" s="177"/>
    </row>
    <row r="1176" spans="7:24" s="168" customFormat="1" ht="15" customHeight="1">
      <c r="G1176" s="175"/>
      <c r="I1176" s="176"/>
      <c r="J1176" s="176"/>
      <c r="K1176" s="176"/>
      <c r="L1176" s="679"/>
      <c r="M1176" s="175"/>
      <c r="N1176" s="177"/>
      <c r="P1176" s="176"/>
      <c r="R1176" s="178"/>
      <c r="S1176" s="177"/>
      <c r="U1176" s="177"/>
      <c r="W1176" s="178"/>
      <c r="X1176" s="177"/>
    </row>
    <row r="1177" spans="7:24" s="168" customFormat="1" ht="15" customHeight="1">
      <c r="G1177" s="175"/>
      <c r="I1177" s="176"/>
      <c r="J1177" s="176"/>
      <c r="K1177" s="176"/>
      <c r="L1177" s="679"/>
      <c r="M1177" s="175"/>
      <c r="N1177" s="177"/>
      <c r="P1177" s="176"/>
      <c r="R1177" s="178"/>
      <c r="S1177" s="177"/>
      <c r="U1177" s="177"/>
      <c r="W1177" s="178"/>
      <c r="X1177" s="177"/>
    </row>
    <row r="1178" spans="7:24" s="168" customFormat="1" ht="15" customHeight="1">
      <c r="G1178" s="175"/>
      <c r="I1178" s="176"/>
      <c r="J1178" s="176"/>
      <c r="K1178" s="176"/>
      <c r="L1178" s="679"/>
      <c r="M1178" s="175"/>
      <c r="N1178" s="177"/>
      <c r="P1178" s="176"/>
      <c r="R1178" s="178"/>
      <c r="S1178" s="177"/>
      <c r="U1178" s="177"/>
      <c r="W1178" s="178"/>
      <c r="X1178" s="177"/>
    </row>
    <row r="1179" spans="7:24" s="168" customFormat="1" ht="15" customHeight="1">
      <c r="G1179" s="175"/>
      <c r="I1179" s="176"/>
      <c r="J1179" s="176"/>
      <c r="K1179" s="176"/>
      <c r="L1179" s="679"/>
      <c r="M1179" s="175"/>
      <c r="N1179" s="177"/>
      <c r="P1179" s="176"/>
      <c r="R1179" s="178"/>
      <c r="S1179" s="177"/>
      <c r="U1179" s="177"/>
      <c r="W1179" s="178"/>
      <c r="X1179" s="177"/>
    </row>
    <row r="1180" spans="7:24" s="168" customFormat="1" ht="15" customHeight="1">
      <c r="G1180" s="175"/>
      <c r="I1180" s="176"/>
      <c r="J1180" s="176"/>
      <c r="K1180" s="176"/>
      <c r="L1180" s="679"/>
      <c r="M1180" s="175"/>
      <c r="N1180" s="177"/>
      <c r="P1180" s="176"/>
      <c r="R1180" s="178"/>
      <c r="S1180" s="177"/>
      <c r="U1180" s="177"/>
      <c r="W1180" s="178"/>
      <c r="X1180" s="177"/>
    </row>
    <row r="1181" spans="7:24" s="168" customFormat="1" ht="15" customHeight="1">
      <c r="G1181" s="175"/>
      <c r="I1181" s="176"/>
      <c r="J1181" s="176"/>
      <c r="K1181" s="176"/>
      <c r="L1181" s="679"/>
      <c r="M1181" s="175"/>
      <c r="N1181" s="177"/>
      <c r="P1181" s="176"/>
      <c r="R1181" s="178"/>
      <c r="S1181" s="177"/>
      <c r="U1181" s="177"/>
      <c r="W1181" s="178"/>
      <c r="X1181" s="177"/>
    </row>
    <row r="1182" spans="7:24" s="168" customFormat="1" ht="15" customHeight="1">
      <c r="G1182" s="175"/>
      <c r="I1182" s="176"/>
      <c r="J1182" s="176"/>
      <c r="K1182" s="176"/>
      <c r="L1182" s="679"/>
      <c r="M1182" s="175"/>
      <c r="N1182" s="177"/>
      <c r="P1182" s="176"/>
      <c r="R1182" s="178"/>
      <c r="S1182" s="177"/>
      <c r="U1182" s="177"/>
      <c r="W1182" s="178"/>
      <c r="X1182" s="177"/>
    </row>
    <row r="1183" spans="7:24" s="168" customFormat="1" ht="15" customHeight="1">
      <c r="G1183" s="175"/>
      <c r="I1183" s="176"/>
      <c r="J1183" s="176"/>
      <c r="K1183" s="176"/>
      <c r="L1183" s="679"/>
      <c r="M1183" s="175"/>
      <c r="N1183" s="177"/>
      <c r="P1183" s="176"/>
      <c r="R1183" s="178"/>
      <c r="S1183" s="177"/>
      <c r="U1183" s="177"/>
      <c r="W1183" s="178"/>
      <c r="X1183" s="177"/>
    </row>
    <row r="1184" spans="7:24" s="168" customFormat="1" ht="15" customHeight="1">
      <c r="G1184" s="175"/>
      <c r="I1184" s="176"/>
      <c r="J1184" s="176"/>
      <c r="K1184" s="176"/>
      <c r="L1184" s="679"/>
      <c r="M1184" s="175"/>
      <c r="N1184" s="177"/>
      <c r="P1184" s="176"/>
      <c r="R1184" s="178"/>
      <c r="S1184" s="177"/>
      <c r="U1184" s="177"/>
      <c r="W1184" s="178"/>
      <c r="X1184" s="177"/>
    </row>
    <row r="1185" spans="7:24" s="168" customFormat="1" ht="15" customHeight="1">
      <c r="G1185" s="175"/>
      <c r="I1185" s="176"/>
      <c r="J1185" s="176"/>
      <c r="K1185" s="176"/>
      <c r="L1185" s="679"/>
      <c r="M1185" s="175"/>
      <c r="N1185" s="177"/>
      <c r="P1185" s="176"/>
      <c r="R1185" s="178"/>
      <c r="S1185" s="177"/>
      <c r="U1185" s="177"/>
      <c r="W1185" s="178"/>
      <c r="X1185" s="177"/>
    </row>
    <row r="1186" spans="7:24" s="168" customFormat="1" ht="15" customHeight="1">
      <c r="G1186" s="175"/>
      <c r="I1186" s="176"/>
      <c r="J1186" s="176"/>
      <c r="K1186" s="176"/>
      <c r="L1186" s="679"/>
      <c r="M1186" s="175"/>
      <c r="N1186" s="177"/>
      <c r="P1186" s="176"/>
      <c r="R1186" s="178"/>
      <c r="S1186" s="177"/>
      <c r="U1186" s="177"/>
      <c r="W1186" s="178"/>
      <c r="X1186" s="177"/>
    </row>
    <row r="1187" spans="7:24" s="168" customFormat="1" ht="15" customHeight="1">
      <c r="G1187" s="175"/>
      <c r="I1187" s="176"/>
      <c r="J1187" s="176"/>
      <c r="K1187" s="176"/>
      <c r="L1187" s="679"/>
      <c r="M1187" s="175"/>
      <c r="N1187" s="177"/>
      <c r="P1187" s="176"/>
      <c r="R1187" s="178"/>
      <c r="S1187" s="177"/>
      <c r="U1187" s="177"/>
      <c r="W1187" s="178"/>
      <c r="X1187" s="177"/>
    </row>
    <row r="1188" spans="7:24" s="168" customFormat="1" ht="15" customHeight="1">
      <c r="G1188" s="175"/>
      <c r="I1188" s="176"/>
      <c r="J1188" s="176"/>
      <c r="K1188" s="176"/>
      <c r="L1188" s="679"/>
      <c r="M1188" s="175"/>
      <c r="N1188" s="177"/>
      <c r="P1188" s="176"/>
      <c r="R1188" s="178"/>
      <c r="S1188" s="177"/>
      <c r="U1188" s="177"/>
      <c r="W1188" s="178"/>
      <c r="X1188" s="177"/>
    </row>
    <row r="1189" spans="7:24" s="168" customFormat="1" ht="15" customHeight="1">
      <c r="G1189" s="175"/>
      <c r="I1189" s="176"/>
      <c r="J1189" s="176"/>
      <c r="K1189" s="176"/>
      <c r="L1189" s="679"/>
      <c r="M1189" s="175"/>
      <c r="N1189" s="177"/>
      <c r="P1189" s="176"/>
      <c r="R1189" s="178"/>
      <c r="S1189" s="177"/>
      <c r="U1189" s="177"/>
      <c r="W1189" s="178"/>
      <c r="X1189" s="177"/>
    </row>
    <row r="1190" spans="7:24" s="168" customFormat="1" ht="15" customHeight="1">
      <c r="G1190" s="175"/>
      <c r="I1190" s="176"/>
      <c r="J1190" s="176"/>
      <c r="K1190" s="176"/>
      <c r="L1190" s="679"/>
      <c r="M1190" s="175"/>
      <c r="N1190" s="177"/>
      <c r="P1190" s="176"/>
      <c r="R1190" s="178"/>
      <c r="S1190" s="177"/>
      <c r="U1190" s="177"/>
      <c r="W1190" s="178"/>
      <c r="X1190" s="177"/>
    </row>
    <row r="1191" spans="7:24" s="168" customFormat="1" ht="15" customHeight="1">
      <c r="G1191" s="175"/>
      <c r="I1191" s="176"/>
      <c r="J1191" s="176"/>
      <c r="K1191" s="176"/>
      <c r="L1191" s="679"/>
      <c r="M1191" s="175"/>
      <c r="N1191" s="177"/>
      <c r="P1191" s="176"/>
      <c r="R1191" s="178"/>
      <c r="S1191" s="177"/>
      <c r="U1191" s="177"/>
      <c r="W1191" s="178"/>
      <c r="X1191" s="177"/>
    </row>
    <row r="1192" spans="7:24" s="168" customFormat="1" ht="15" customHeight="1">
      <c r="G1192" s="175"/>
      <c r="I1192" s="176"/>
      <c r="J1192" s="176"/>
      <c r="K1192" s="176"/>
      <c r="L1192" s="679"/>
      <c r="M1192" s="175"/>
      <c r="N1192" s="177"/>
      <c r="P1192" s="176"/>
      <c r="R1192" s="178"/>
      <c r="S1192" s="177"/>
      <c r="U1192" s="177"/>
      <c r="W1192" s="178"/>
      <c r="X1192" s="177"/>
    </row>
    <row r="1193" spans="7:24" s="168" customFormat="1" ht="15" customHeight="1">
      <c r="G1193" s="175"/>
      <c r="I1193" s="176"/>
      <c r="J1193" s="176"/>
      <c r="K1193" s="176"/>
      <c r="L1193" s="679"/>
      <c r="M1193" s="175"/>
      <c r="N1193" s="177"/>
      <c r="P1193" s="176"/>
      <c r="R1193" s="178"/>
      <c r="S1193" s="177"/>
      <c r="U1193" s="177"/>
      <c r="W1193" s="178"/>
      <c r="X1193" s="177"/>
    </row>
    <row r="1194" spans="7:24" s="168" customFormat="1" ht="15" customHeight="1">
      <c r="G1194" s="175"/>
      <c r="I1194" s="176"/>
      <c r="J1194" s="176"/>
      <c r="K1194" s="176"/>
      <c r="L1194" s="679"/>
      <c r="M1194" s="175"/>
      <c r="N1194" s="177"/>
      <c r="P1194" s="176"/>
      <c r="R1194" s="178"/>
      <c r="S1194" s="177"/>
      <c r="U1194" s="177"/>
      <c r="W1194" s="178"/>
      <c r="X1194" s="177"/>
    </row>
    <row r="1195" spans="7:24" s="168" customFormat="1" ht="15" customHeight="1">
      <c r="G1195" s="175"/>
      <c r="I1195" s="176"/>
      <c r="J1195" s="176"/>
      <c r="K1195" s="176"/>
      <c r="L1195" s="679"/>
      <c r="M1195" s="175"/>
      <c r="N1195" s="177"/>
      <c r="P1195" s="176"/>
      <c r="R1195" s="178"/>
      <c r="S1195" s="177"/>
      <c r="U1195" s="177"/>
      <c r="W1195" s="178"/>
      <c r="X1195" s="177"/>
    </row>
    <row r="1196" spans="7:24" s="168" customFormat="1" ht="15" customHeight="1">
      <c r="G1196" s="175"/>
      <c r="I1196" s="176"/>
      <c r="J1196" s="176"/>
      <c r="K1196" s="176"/>
      <c r="L1196" s="679"/>
      <c r="M1196" s="175"/>
      <c r="N1196" s="177"/>
      <c r="P1196" s="176"/>
      <c r="R1196" s="178"/>
      <c r="S1196" s="177"/>
      <c r="U1196" s="177"/>
      <c r="W1196" s="178"/>
      <c r="X1196" s="177"/>
    </row>
    <row r="1197" spans="7:24" s="168" customFormat="1" ht="15" customHeight="1">
      <c r="G1197" s="175"/>
      <c r="I1197" s="176"/>
      <c r="J1197" s="176"/>
      <c r="K1197" s="176"/>
      <c r="L1197" s="679"/>
      <c r="M1197" s="175"/>
      <c r="N1197" s="177"/>
      <c r="P1197" s="176"/>
      <c r="R1197" s="178"/>
      <c r="S1197" s="177"/>
      <c r="U1197" s="177"/>
      <c r="W1197" s="178"/>
      <c r="X1197" s="177"/>
    </row>
    <row r="1198" spans="7:24" s="168" customFormat="1" ht="15" customHeight="1">
      <c r="G1198" s="175"/>
      <c r="I1198" s="176"/>
      <c r="J1198" s="176"/>
      <c r="K1198" s="176"/>
      <c r="L1198" s="679"/>
      <c r="M1198" s="175"/>
      <c r="N1198" s="177"/>
      <c r="P1198" s="176"/>
      <c r="R1198" s="178"/>
      <c r="S1198" s="177"/>
      <c r="U1198" s="177"/>
      <c r="W1198" s="178"/>
      <c r="X1198" s="177"/>
    </row>
    <row r="1199" spans="7:24" s="168" customFormat="1" ht="15" customHeight="1">
      <c r="G1199" s="175"/>
      <c r="I1199" s="176"/>
      <c r="J1199" s="176"/>
      <c r="K1199" s="176"/>
      <c r="L1199" s="679"/>
      <c r="M1199" s="175"/>
      <c r="N1199" s="177"/>
      <c r="P1199" s="176"/>
      <c r="R1199" s="178"/>
      <c r="S1199" s="177"/>
      <c r="U1199" s="177"/>
      <c r="W1199" s="178"/>
      <c r="X1199" s="177"/>
    </row>
    <row r="1200" spans="7:24" s="168" customFormat="1" ht="15" customHeight="1">
      <c r="G1200" s="175"/>
      <c r="I1200" s="176"/>
      <c r="J1200" s="176"/>
      <c r="K1200" s="176"/>
      <c r="L1200" s="679"/>
      <c r="M1200" s="175"/>
      <c r="N1200" s="177"/>
      <c r="P1200" s="176"/>
      <c r="R1200" s="178"/>
      <c r="S1200" s="177"/>
      <c r="U1200" s="177"/>
      <c r="W1200" s="178"/>
      <c r="X1200" s="177"/>
    </row>
    <row r="1201" spans="7:24" s="168" customFormat="1" ht="15" customHeight="1">
      <c r="G1201" s="175"/>
      <c r="I1201" s="176"/>
      <c r="J1201" s="176"/>
      <c r="K1201" s="176"/>
      <c r="L1201" s="679"/>
      <c r="M1201" s="175"/>
      <c r="N1201" s="177"/>
      <c r="P1201" s="176"/>
      <c r="R1201" s="178"/>
      <c r="S1201" s="177"/>
      <c r="U1201" s="177"/>
      <c r="W1201" s="178"/>
      <c r="X1201" s="177"/>
    </row>
    <row r="1202" spans="7:24" s="168" customFormat="1" ht="15" customHeight="1">
      <c r="G1202" s="175"/>
      <c r="I1202" s="176"/>
      <c r="J1202" s="176"/>
      <c r="K1202" s="176"/>
      <c r="L1202" s="679"/>
      <c r="M1202" s="175"/>
      <c r="N1202" s="177"/>
      <c r="P1202" s="176"/>
      <c r="R1202" s="178"/>
      <c r="S1202" s="177"/>
      <c r="U1202" s="177"/>
      <c r="W1202" s="178"/>
      <c r="X1202" s="177"/>
    </row>
    <row r="1203" spans="7:24" s="168" customFormat="1" ht="15" customHeight="1">
      <c r="G1203" s="175"/>
      <c r="I1203" s="176"/>
      <c r="J1203" s="176"/>
      <c r="K1203" s="176"/>
      <c r="L1203" s="679"/>
      <c r="M1203" s="175"/>
      <c r="N1203" s="177"/>
      <c r="P1203" s="176"/>
      <c r="R1203" s="178"/>
      <c r="S1203" s="177"/>
      <c r="U1203" s="177"/>
      <c r="W1203" s="178"/>
      <c r="X1203" s="177"/>
    </row>
    <row r="1204" spans="7:24" s="168" customFormat="1" ht="15" customHeight="1">
      <c r="G1204" s="175"/>
      <c r="I1204" s="176"/>
      <c r="J1204" s="176"/>
      <c r="K1204" s="176"/>
      <c r="L1204" s="679"/>
      <c r="M1204" s="175"/>
      <c r="N1204" s="177"/>
      <c r="P1204" s="176"/>
      <c r="R1204" s="178"/>
      <c r="S1204" s="177"/>
      <c r="U1204" s="177"/>
      <c r="W1204" s="178"/>
      <c r="X1204" s="177"/>
    </row>
    <row r="1205" spans="7:24" s="168" customFormat="1" ht="15" customHeight="1">
      <c r="G1205" s="175"/>
      <c r="I1205" s="176"/>
      <c r="J1205" s="176"/>
      <c r="K1205" s="176"/>
      <c r="L1205" s="679"/>
      <c r="M1205" s="175"/>
      <c r="N1205" s="177"/>
      <c r="P1205" s="176"/>
      <c r="R1205" s="178"/>
      <c r="S1205" s="177"/>
      <c r="U1205" s="177"/>
      <c r="W1205" s="178"/>
      <c r="X1205" s="177"/>
    </row>
    <row r="1206" spans="7:24" s="168" customFormat="1" ht="15" customHeight="1">
      <c r="G1206" s="175"/>
      <c r="I1206" s="176"/>
      <c r="J1206" s="176"/>
      <c r="K1206" s="176"/>
      <c r="L1206" s="679"/>
      <c r="M1206" s="175"/>
      <c r="N1206" s="177"/>
      <c r="P1206" s="176"/>
      <c r="R1206" s="178"/>
      <c r="S1206" s="177"/>
      <c r="U1206" s="177"/>
      <c r="W1206" s="178"/>
      <c r="X1206" s="177"/>
    </row>
    <row r="1207" spans="7:24" s="168" customFormat="1" ht="15" customHeight="1">
      <c r="G1207" s="175"/>
      <c r="I1207" s="176"/>
      <c r="J1207" s="176"/>
      <c r="K1207" s="176"/>
      <c r="L1207" s="679"/>
      <c r="M1207" s="175"/>
      <c r="N1207" s="177"/>
      <c r="P1207" s="176"/>
      <c r="R1207" s="178"/>
      <c r="S1207" s="177"/>
      <c r="U1207" s="177"/>
      <c r="W1207" s="178"/>
      <c r="X1207" s="177"/>
    </row>
    <row r="1208" spans="7:24" s="168" customFormat="1" ht="15" customHeight="1">
      <c r="G1208" s="175"/>
      <c r="I1208" s="176"/>
      <c r="J1208" s="176"/>
      <c r="K1208" s="176"/>
      <c r="L1208" s="679"/>
      <c r="M1208" s="175"/>
      <c r="N1208" s="177"/>
      <c r="P1208" s="176"/>
      <c r="R1208" s="178"/>
      <c r="S1208" s="177"/>
      <c r="U1208" s="177"/>
      <c r="W1208" s="178"/>
      <c r="X1208" s="177"/>
    </row>
    <row r="1209" spans="7:24" s="168" customFormat="1" ht="15" customHeight="1">
      <c r="G1209" s="175"/>
      <c r="I1209" s="176"/>
      <c r="J1209" s="176"/>
      <c r="K1209" s="176"/>
      <c r="L1209" s="679"/>
      <c r="M1209" s="175"/>
      <c r="N1209" s="177"/>
      <c r="P1209" s="176"/>
      <c r="R1209" s="178"/>
      <c r="S1209" s="177"/>
      <c r="U1209" s="177"/>
      <c r="W1209" s="178"/>
      <c r="X1209" s="177"/>
    </row>
    <row r="1210" spans="7:24" s="168" customFormat="1" ht="15" customHeight="1">
      <c r="G1210" s="175"/>
      <c r="I1210" s="176"/>
      <c r="J1210" s="176"/>
      <c r="K1210" s="176"/>
      <c r="L1210" s="679"/>
      <c r="M1210" s="175"/>
      <c r="N1210" s="177"/>
      <c r="P1210" s="176"/>
      <c r="R1210" s="178"/>
      <c r="S1210" s="177"/>
      <c r="U1210" s="177"/>
      <c r="W1210" s="178"/>
      <c r="X1210" s="177"/>
    </row>
    <row r="1211" spans="7:24" s="168" customFormat="1" ht="15" customHeight="1">
      <c r="G1211" s="175"/>
      <c r="I1211" s="176"/>
      <c r="J1211" s="176"/>
      <c r="K1211" s="176"/>
      <c r="L1211" s="679"/>
      <c r="M1211" s="175"/>
      <c r="N1211" s="177"/>
      <c r="P1211" s="176"/>
      <c r="R1211" s="178"/>
      <c r="S1211" s="177"/>
      <c r="U1211" s="177"/>
      <c r="W1211" s="178"/>
      <c r="X1211" s="177"/>
    </row>
    <row r="1212" spans="7:24" s="168" customFormat="1" ht="15" customHeight="1">
      <c r="G1212" s="175"/>
      <c r="I1212" s="176"/>
      <c r="J1212" s="176"/>
      <c r="K1212" s="176"/>
      <c r="L1212" s="679"/>
      <c r="M1212" s="175"/>
      <c r="N1212" s="177"/>
      <c r="P1212" s="176"/>
      <c r="R1212" s="178"/>
      <c r="S1212" s="177"/>
      <c r="U1212" s="177"/>
      <c r="W1212" s="178"/>
      <c r="X1212" s="177"/>
    </row>
    <row r="1213" spans="7:24" s="168" customFormat="1" ht="15" customHeight="1">
      <c r="G1213" s="175"/>
      <c r="I1213" s="176"/>
      <c r="J1213" s="176"/>
      <c r="K1213" s="176"/>
      <c r="L1213" s="679"/>
      <c r="M1213" s="175"/>
      <c r="N1213" s="177"/>
      <c r="P1213" s="176"/>
      <c r="R1213" s="178"/>
      <c r="S1213" s="177"/>
      <c r="U1213" s="177"/>
      <c r="W1213" s="178"/>
      <c r="X1213" s="177"/>
    </row>
    <row r="1214" spans="7:24" s="168" customFormat="1" ht="15" customHeight="1">
      <c r="G1214" s="175"/>
      <c r="I1214" s="176"/>
      <c r="J1214" s="176"/>
      <c r="K1214" s="176"/>
      <c r="L1214" s="679"/>
      <c r="M1214" s="175"/>
      <c r="N1214" s="177"/>
      <c r="P1214" s="176"/>
      <c r="R1214" s="178"/>
      <c r="S1214" s="177"/>
      <c r="U1214" s="177"/>
      <c r="W1214" s="178"/>
      <c r="X1214" s="177"/>
    </row>
    <row r="1215" spans="7:24" s="168" customFormat="1" ht="15" customHeight="1">
      <c r="G1215" s="175"/>
      <c r="I1215" s="176"/>
      <c r="J1215" s="176"/>
      <c r="K1215" s="176"/>
      <c r="L1215" s="679"/>
      <c r="M1215" s="175"/>
      <c r="N1215" s="177"/>
      <c r="P1215" s="176"/>
      <c r="R1215" s="178"/>
      <c r="S1215" s="177"/>
      <c r="U1215" s="177"/>
      <c r="W1215" s="178"/>
      <c r="X1215" s="177"/>
    </row>
    <row r="1216" spans="7:24" s="168" customFormat="1" ht="15" customHeight="1">
      <c r="G1216" s="175"/>
      <c r="I1216" s="176"/>
      <c r="J1216" s="176"/>
      <c r="K1216" s="176"/>
      <c r="L1216" s="679"/>
      <c r="M1216" s="175"/>
      <c r="N1216" s="177"/>
      <c r="P1216" s="176"/>
      <c r="R1216" s="178"/>
      <c r="S1216" s="177"/>
      <c r="U1216" s="177"/>
      <c r="W1216" s="178"/>
      <c r="X1216" s="177"/>
    </row>
    <row r="1217" spans="7:24" s="168" customFormat="1" ht="15" customHeight="1">
      <c r="G1217" s="175"/>
      <c r="I1217" s="176"/>
      <c r="J1217" s="176"/>
      <c r="K1217" s="176"/>
      <c r="L1217" s="679"/>
      <c r="M1217" s="175"/>
      <c r="N1217" s="177"/>
      <c r="P1217" s="176"/>
      <c r="R1217" s="178"/>
      <c r="S1217" s="177"/>
      <c r="U1217" s="177"/>
      <c r="W1217" s="178"/>
      <c r="X1217" s="177"/>
    </row>
    <row r="1218" spans="7:24" s="168" customFormat="1" ht="15" customHeight="1">
      <c r="G1218" s="175"/>
      <c r="I1218" s="176"/>
      <c r="J1218" s="176"/>
      <c r="K1218" s="176"/>
      <c r="L1218" s="679"/>
      <c r="M1218" s="175"/>
      <c r="N1218" s="177"/>
      <c r="P1218" s="176"/>
      <c r="R1218" s="178"/>
      <c r="S1218" s="177"/>
      <c r="U1218" s="177"/>
      <c r="W1218" s="178"/>
      <c r="X1218" s="177"/>
    </row>
    <row r="1219" spans="7:24" s="168" customFormat="1" ht="15" customHeight="1">
      <c r="G1219" s="175"/>
      <c r="I1219" s="176"/>
      <c r="J1219" s="176"/>
      <c r="K1219" s="176"/>
      <c r="L1219" s="679"/>
      <c r="M1219" s="175"/>
      <c r="N1219" s="177"/>
      <c r="P1219" s="176"/>
      <c r="R1219" s="178"/>
      <c r="S1219" s="177"/>
      <c r="U1219" s="177"/>
      <c r="W1219" s="178"/>
      <c r="X1219" s="177"/>
    </row>
    <row r="1220" spans="7:24" s="168" customFormat="1" ht="15" customHeight="1">
      <c r="G1220" s="175"/>
      <c r="I1220" s="176"/>
      <c r="J1220" s="176"/>
      <c r="K1220" s="176"/>
      <c r="L1220" s="679"/>
      <c r="M1220" s="175"/>
      <c r="N1220" s="177"/>
      <c r="P1220" s="176"/>
      <c r="R1220" s="178"/>
      <c r="S1220" s="177"/>
      <c r="U1220" s="177"/>
      <c r="W1220" s="178"/>
      <c r="X1220" s="177"/>
    </row>
    <row r="1221" spans="7:24" s="168" customFormat="1" ht="15" customHeight="1">
      <c r="G1221" s="175"/>
      <c r="I1221" s="176"/>
      <c r="J1221" s="176"/>
      <c r="K1221" s="176"/>
      <c r="L1221" s="679"/>
      <c r="M1221" s="175"/>
      <c r="N1221" s="177"/>
      <c r="P1221" s="176"/>
      <c r="R1221" s="178"/>
      <c r="S1221" s="177"/>
      <c r="U1221" s="177"/>
      <c r="W1221" s="178"/>
      <c r="X1221" s="177"/>
    </row>
    <row r="1222" spans="7:24" s="168" customFormat="1" ht="15" customHeight="1">
      <c r="G1222" s="175"/>
      <c r="I1222" s="176"/>
      <c r="J1222" s="176"/>
      <c r="K1222" s="176"/>
      <c r="L1222" s="679"/>
      <c r="M1222" s="175"/>
      <c r="N1222" s="177"/>
      <c r="P1222" s="176"/>
      <c r="R1222" s="178"/>
      <c r="S1222" s="177"/>
      <c r="U1222" s="177"/>
      <c r="W1222" s="178"/>
      <c r="X1222" s="177"/>
    </row>
    <row r="1223" spans="7:24" s="168" customFormat="1" ht="15" customHeight="1">
      <c r="G1223" s="175"/>
      <c r="I1223" s="176"/>
      <c r="J1223" s="176"/>
      <c r="K1223" s="176"/>
      <c r="L1223" s="679"/>
      <c r="M1223" s="175"/>
      <c r="N1223" s="177"/>
      <c r="P1223" s="176"/>
      <c r="R1223" s="178"/>
      <c r="S1223" s="177"/>
      <c r="U1223" s="177"/>
      <c r="W1223" s="178"/>
      <c r="X1223" s="177"/>
    </row>
    <row r="1224" spans="7:24" s="168" customFormat="1" ht="15" customHeight="1">
      <c r="G1224" s="175"/>
      <c r="I1224" s="176"/>
      <c r="J1224" s="176"/>
      <c r="K1224" s="176"/>
      <c r="L1224" s="679"/>
      <c r="M1224" s="175"/>
      <c r="N1224" s="177"/>
      <c r="P1224" s="176"/>
      <c r="R1224" s="178"/>
      <c r="S1224" s="177"/>
      <c r="U1224" s="177"/>
      <c r="W1224" s="178"/>
      <c r="X1224" s="177"/>
    </row>
    <row r="1225" spans="7:24" s="168" customFormat="1" ht="15" customHeight="1">
      <c r="G1225" s="175"/>
      <c r="I1225" s="176"/>
      <c r="J1225" s="176"/>
      <c r="K1225" s="176"/>
      <c r="L1225" s="679"/>
      <c r="M1225" s="175"/>
      <c r="N1225" s="177"/>
      <c r="P1225" s="176"/>
      <c r="R1225" s="178"/>
      <c r="S1225" s="177"/>
      <c r="U1225" s="177"/>
      <c r="W1225" s="178"/>
      <c r="X1225" s="177"/>
    </row>
    <row r="1226" spans="7:24" s="168" customFormat="1" ht="15" customHeight="1">
      <c r="G1226" s="175"/>
      <c r="I1226" s="176"/>
      <c r="J1226" s="176"/>
      <c r="K1226" s="176"/>
      <c r="L1226" s="679"/>
      <c r="M1226" s="175"/>
      <c r="N1226" s="177"/>
      <c r="P1226" s="176"/>
      <c r="R1226" s="178"/>
      <c r="S1226" s="177"/>
      <c r="U1226" s="177"/>
      <c r="W1226" s="178"/>
      <c r="X1226" s="177"/>
    </row>
    <row r="1227" spans="7:24" s="168" customFormat="1" ht="15" customHeight="1">
      <c r="G1227" s="175"/>
      <c r="I1227" s="176"/>
      <c r="J1227" s="176"/>
      <c r="K1227" s="176"/>
      <c r="L1227" s="679"/>
      <c r="M1227" s="175"/>
      <c r="N1227" s="177"/>
      <c r="P1227" s="176"/>
      <c r="R1227" s="178"/>
      <c r="S1227" s="177"/>
      <c r="U1227" s="177"/>
      <c r="W1227" s="178"/>
      <c r="X1227" s="177"/>
    </row>
    <row r="1228" spans="7:24" s="168" customFormat="1" ht="15" customHeight="1">
      <c r="G1228" s="175"/>
      <c r="I1228" s="176"/>
      <c r="J1228" s="176"/>
      <c r="K1228" s="176"/>
      <c r="L1228" s="679"/>
      <c r="M1228" s="175"/>
      <c r="N1228" s="177"/>
      <c r="P1228" s="176"/>
      <c r="R1228" s="178"/>
      <c r="S1228" s="177"/>
      <c r="U1228" s="177"/>
      <c r="W1228" s="178"/>
      <c r="X1228" s="177"/>
    </row>
    <row r="1229" spans="7:24" s="168" customFormat="1" ht="15" customHeight="1">
      <c r="G1229" s="175"/>
      <c r="I1229" s="176"/>
      <c r="J1229" s="176"/>
      <c r="K1229" s="176"/>
      <c r="L1229" s="679"/>
      <c r="M1229" s="175"/>
      <c r="N1229" s="177"/>
      <c r="P1229" s="176"/>
      <c r="R1229" s="178"/>
      <c r="S1229" s="177"/>
      <c r="U1229" s="177"/>
      <c r="W1229" s="178"/>
      <c r="X1229" s="177"/>
    </row>
    <row r="1230" spans="7:24" s="168" customFormat="1" ht="15" customHeight="1">
      <c r="G1230" s="175"/>
      <c r="I1230" s="176"/>
      <c r="J1230" s="176"/>
      <c r="K1230" s="176"/>
      <c r="L1230" s="679"/>
      <c r="M1230" s="175"/>
      <c r="N1230" s="177"/>
      <c r="P1230" s="176"/>
      <c r="R1230" s="178"/>
      <c r="S1230" s="177"/>
      <c r="U1230" s="177"/>
      <c r="W1230" s="178"/>
      <c r="X1230" s="177"/>
    </row>
    <row r="1231" spans="7:24" s="168" customFormat="1" ht="15" customHeight="1">
      <c r="G1231" s="175"/>
      <c r="I1231" s="176"/>
      <c r="J1231" s="176"/>
      <c r="K1231" s="176"/>
      <c r="L1231" s="679"/>
      <c r="M1231" s="175"/>
      <c r="N1231" s="177"/>
      <c r="P1231" s="176"/>
      <c r="R1231" s="178"/>
      <c r="S1231" s="177"/>
      <c r="U1231" s="177"/>
      <c r="W1231" s="178"/>
      <c r="X1231" s="177"/>
    </row>
    <row r="1232" spans="7:24" s="168" customFormat="1" ht="15" customHeight="1">
      <c r="G1232" s="175"/>
      <c r="I1232" s="176"/>
      <c r="J1232" s="176"/>
      <c r="K1232" s="176"/>
      <c r="L1232" s="679"/>
      <c r="M1232" s="175"/>
      <c r="N1232" s="177"/>
      <c r="P1232" s="176"/>
      <c r="R1232" s="178"/>
      <c r="S1232" s="177"/>
      <c r="U1232" s="177"/>
      <c r="W1232" s="178"/>
      <c r="X1232" s="177"/>
    </row>
    <row r="1233" spans="7:24" s="168" customFormat="1" ht="15" customHeight="1">
      <c r="G1233" s="175"/>
      <c r="I1233" s="176"/>
      <c r="J1233" s="176"/>
      <c r="K1233" s="176"/>
      <c r="L1233" s="679"/>
      <c r="M1233" s="175"/>
      <c r="N1233" s="177"/>
      <c r="P1233" s="176"/>
      <c r="R1233" s="178"/>
      <c r="S1233" s="177"/>
      <c r="U1233" s="177"/>
      <c r="W1233" s="178"/>
      <c r="X1233" s="177"/>
    </row>
    <row r="1234" spans="7:24" s="168" customFormat="1" ht="15" customHeight="1">
      <c r="G1234" s="175"/>
      <c r="I1234" s="176"/>
      <c r="J1234" s="176"/>
      <c r="K1234" s="176"/>
      <c r="L1234" s="679"/>
      <c r="M1234" s="175"/>
      <c r="N1234" s="177"/>
      <c r="P1234" s="176"/>
      <c r="R1234" s="178"/>
      <c r="S1234" s="177"/>
      <c r="U1234" s="177"/>
      <c r="W1234" s="178"/>
      <c r="X1234" s="177"/>
    </row>
    <row r="1235" spans="7:24" s="168" customFormat="1" ht="15" customHeight="1">
      <c r="G1235" s="175"/>
      <c r="I1235" s="176"/>
      <c r="J1235" s="176"/>
      <c r="K1235" s="176"/>
      <c r="L1235" s="679"/>
      <c r="M1235" s="175"/>
      <c r="N1235" s="177"/>
      <c r="P1235" s="176"/>
      <c r="R1235" s="178"/>
      <c r="S1235" s="177"/>
      <c r="U1235" s="177"/>
      <c r="W1235" s="178"/>
      <c r="X1235" s="177"/>
    </row>
    <row r="1236" spans="7:24" s="168" customFormat="1" ht="15" customHeight="1">
      <c r="G1236" s="175"/>
      <c r="I1236" s="176"/>
      <c r="J1236" s="176"/>
      <c r="K1236" s="176"/>
      <c r="L1236" s="679"/>
      <c r="M1236" s="175"/>
      <c r="N1236" s="177"/>
      <c r="P1236" s="176"/>
      <c r="R1236" s="178"/>
      <c r="S1236" s="177"/>
      <c r="U1236" s="177"/>
      <c r="W1236" s="178"/>
      <c r="X1236" s="177"/>
    </row>
    <row r="1237" spans="7:24" s="168" customFormat="1" ht="15" customHeight="1">
      <c r="G1237" s="175"/>
      <c r="I1237" s="176"/>
      <c r="J1237" s="176"/>
      <c r="K1237" s="176"/>
      <c r="L1237" s="679"/>
      <c r="M1237" s="175"/>
      <c r="N1237" s="177"/>
      <c r="P1237" s="176"/>
      <c r="R1237" s="178"/>
      <c r="S1237" s="177"/>
      <c r="U1237" s="177"/>
      <c r="W1237" s="178"/>
      <c r="X1237" s="177"/>
    </row>
    <row r="1238" spans="7:24" s="168" customFormat="1" ht="15" customHeight="1">
      <c r="G1238" s="175"/>
      <c r="I1238" s="176"/>
      <c r="J1238" s="176"/>
      <c r="K1238" s="176"/>
      <c r="L1238" s="679"/>
      <c r="M1238" s="175"/>
      <c r="N1238" s="177"/>
      <c r="P1238" s="176"/>
      <c r="R1238" s="178"/>
      <c r="S1238" s="177"/>
      <c r="U1238" s="177"/>
      <c r="W1238" s="178"/>
      <c r="X1238" s="177"/>
    </row>
    <row r="1239" spans="7:24" s="168" customFormat="1" ht="15" customHeight="1">
      <c r="G1239" s="175"/>
      <c r="I1239" s="176"/>
      <c r="J1239" s="176"/>
      <c r="K1239" s="176"/>
      <c r="L1239" s="679"/>
      <c r="M1239" s="175"/>
      <c r="N1239" s="177"/>
      <c r="P1239" s="176"/>
      <c r="R1239" s="178"/>
      <c r="S1239" s="177"/>
      <c r="U1239" s="177"/>
      <c r="W1239" s="178"/>
      <c r="X1239" s="177"/>
    </row>
    <row r="1240" spans="7:24" s="168" customFormat="1" ht="15" customHeight="1">
      <c r="G1240" s="175"/>
      <c r="I1240" s="176"/>
      <c r="J1240" s="176"/>
      <c r="K1240" s="176"/>
      <c r="L1240" s="679"/>
      <c r="M1240" s="175"/>
      <c r="N1240" s="177"/>
      <c r="P1240" s="176"/>
      <c r="R1240" s="178"/>
      <c r="S1240" s="177"/>
      <c r="U1240" s="177"/>
      <c r="W1240" s="178"/>
      <c r="X1240" s="177"/>
    </row>
    <row r="1241" spans="7:24" s="168" customFormat="1" ht="15" customHeight="1">
      <c r="G1241" s="175"/>
      <c r="I1241" s="176"/>
      <c r="J1241" s="176"/>
      <c r="K1241" s="176"/>
      <c r="L1241" s="679"/>
      <c r="M1241" s="175"/>
      <c r="N1241" s="177"/>
      <c r="P1241" s="176"/>
      <c r="R1241" s="178"/>
      <c r="S1241" s="177"/>
      <c r="U1241" s="177"/>
      <c r="W1241" s="178"/>
      <c r="X1241" s="177"/>
    </row>
    <row r="1242" spans="7:24" s="168" customFormat="1" ht="15" customHeight="1">
      <c r="G1242" s="175"/>
      <c r="I1242" s="176"/>
      <c r="J1242" s="176"/>
      <c r="K1242" s="176"/>
      <c r="L1242" s="679"/>
      <c r="M1242" s="175"/>
      <c r="N1242" s="177"/>
      <c r="P1242" s="176"/>
      <c r="R1242" s="178"/>
      <c r="S1242" s="177"/>
      <c r="U1242" s="177"/>
      <c r="W1242" s="178"/>
      <c r="X1242" s="177"/>
    </row>
    <row r="1243" spans="7:24" s="168" customFormat="1" ht="15" customHeight="1">
      <c r="G1243" s="175"/>
      <c r="I1243" s="176"/>
      <c r="J1243" s="176"/>
      <c r="K1243" s="176"/>
      <c r="L1243" s="679"/>
      <c r="M1243" s="175"/>
      <c r="N1243" s="177"/>
      <c r="P1243" s="176"/>
      <c r="R1243" s="178"/>
      <c r="S1243" s="177"/>
      <c r="U1243" s="177"/>
      <c r="W1243" s="178"/>
      <c r="X1243" s="177"/>
    </row>
    <row r="1244" spans="7:24" s="168" customFormat="1" ht="15" customHeight="1">
      <c r="G1244" s="175"/>
      <c r="I1244" s="176"/>
      <c r="J1244" s="176"/>
      <c r="K1244" s="176"/>
      <c r="L1244" s="679"/>
      <c r="M1244" s="175"/>
      <c r="N1244" s="177"/>
      <c r="P1244" s="176"/>
      <c r="R1244" s="178"/>
      <c r="S1244" s="177"/>
      <c r="U1244" s="177"/>
      <c r="W1244" s="178"/>
      <c r="X1244" s="177"/>
    </row>
    <row r="1245" spans="7:24" s="168" customFormat="1" ht="15" customHeight="1">
      <c r="G1245" s="175"/>
      <c r="I1245" s="176"/>
      <c r="J1245" s="176"/>
      <c r="K1245" s="176"/>
      <c r="L1245" s="679"/>
      <c r="M1245" s="175"/>
      <c r="N1245" s="177"/>
      <c r="P1245" s="176"/>
      <c r="R1245" s="178"/>
      <c r="S1245" s="177"/>
      <c r="U1245" s="177"/>
      <c r="W1245" s="178"/>
      <c r="X1245" s="177"/>
    </row>
    <row r="1246" spans="7:24" s="168" customFormat="1" ht="15" customHeight="1">
      <c r="G1246" s="175"/>
      <c r="I1246" s="176"/>
      <c r="J1246" s="176"/>
      <c r="K1246" s="176"/>
      <c r="L1246" s="679"/>
      <c r="M1246" s="175"/>
      <c r="N1246" s="177"/>
      <c r="P1246" s="176"/>
      <c r="R1246" s="178"/>
      <c r="S1246" s="177"/>
      <c r="U1246" s="177"/>
      <c r="W1246" s="178"/>
      <c r="X1246" s="177"/>
    </row>
    <row r="1247" spans="7:24" s="168" customFormat="1" ht="15" customHeight="1">
      <c r="G1247" s="175"/>
      <c r="I1247" s="176"/>
      <c r="J1247" s="176"/>
      <c r="K1247" s="176"/>
      <c r="L1247" s="679"/>
      <c r="M1247" s="175"/>
      <c r="N1247" s="177"/>
      <c r="P1247" s="176"/>
      <c r="R1247" s="178"/>
      <c r="S1247" s="177"/>
      <c r="U1247" s="177"/>
      <c r="W1247" s="178"/>
      <c r="X1247" s="177"/>
    </row>
    <row r="1248" spans="7:24" s="168" customFormat="1" ht="15" customHeight="1">
      <c r="G1248" s="175"/>
      <c r="I1248" s="176"/>
      <c r="J1248" s="176"/>
      <c r="K1248" s="176"/>
      <c r="L1248" s="679"/>
      <c r="M1248" s="175"/>
      <c r="N1248" s="177"/>
      <c r="P1248" s="176"/>
      <c r="R1248" s="178"/>
      <c r="S1248" s="177"/>
      <c r="U1248" s="177"/>
      <c r="W1248" s="178"/>
      <c r="X1248" s="177"/>
    </row>
    <row r="1249" spans="7:24" s="168" customFormat="1" ht="15" customHeight="1">
      <c r="G1249" s="175"/>
      <c r="I1249" s="176"/>
      <c r="J1249" s="176"/>
      <c r="K1249" s="176"/>
      <c r="L1249" s="679"/>
      <c r="M1249" s="175"/>
      <c r="N1249" s="177"/>
      <c r="P1249" s="176"/>
      <c r="R1249" s="178"/>
      <c r="S1249" s="177"/>
      <c r="U1249" s="177"/>
      <c r="W1249" s="178"/>
      <c r="X1249" s="177"/>
    </row>
    <row r="1250" spans="7:24" s="168" customFormat="1" ht="15" customHeight="1">
      <c r="G1250" s="175"/>
      <c r="I1250" s="176"/>
      <c r="J1250" s="176"/>
      <c r="K1250" s="176"/>
      <c r="L1250" s="679"/>
      <c r="M1250" s="175"/>
      <c r="N1250" s="177"/>
      <c r="P1250" s="176"/>
      <c r="R1250" s="178"/>
      <c r="S1250" s="177"/>
      <c r="U1250" s="177"/>
      <c r="W1250" s="178"/>
      <c r="X1250" s="177"/>
    </row>
    <row r="1251" spans="7:24" s="168" customFormat="1" ht="15" customHeight="1">
      <c r="G1251" s="175"/>
      <c r="I1251" s="176"/>
      <c r="J1251" s="176"/>
      <c r="K1251" s="176"/>
      <c r="L1251" s="679"/>
      <c r="M1251" s="175"/>
      <c r="N1251" s="177"/>
      <c r="P1251" s="176"/>
      <c r="R1251" s="178"/>
      <c r="S1251" s="177"/>
      <c r="U1251" s="177"/>
      <c r="W1251" s="178"/>
      <c r="X1251" s="177"/>
    </row>
    <row r="1252" spans="7:24" s="168" customFormat="1" ht="15" customHeight="1">
      <c r="G1252" s="175"/>
      <c r="I1252" s="176"/>
      <c r="J1252" s="176"/>
      <c r="K1252" s="176"/>
      <c r="L1252" s="679"/>
      <c r="M1252" s="175"/>
      <c r="N1252" s="177"/>
      <c r="P1252" s="176"/>
      <c r="R1252" s="178"/>
      <c r="S1252" s="177"/>
      <c r="U1252" s="177"/>
      <c r="W1252" s="178"/>
      <c r="X1252" s="177"/>
    </row>
    <row r="1253" spans="7:24" s="168" customFormat="1" ht="15" customHeight="1">
      <c r="G1253" s="175"/>
      <c r="I1253" s="176"/>
      <c r="J1253" s="176"/>
      <c r="K1253" s="176"/>
      <c r="L1253" s="679"/>
      <c r="M1253" s="175"/>
      <c r="N1253" s="177"/>
      <c r="P1253" s="176"/>
      <c r="R1253" s="178"/>
      <c r="S1253" s="177"/>
      <c r="U1253" s="177"/>
      <c r="W1253" s="178"/>
      <c r="X1253" s="177"/>
    </row>
    <row r="1254" spans="7:24" s="168" customFormat="1" ht="15" customHeight="1">
      <c r="G1254" s="175"/>
      <c r="I1254" s="176"/>
      <c r="J1254" s="176"/>
      <c r="K1254" s="176"/>
      <c r="L1254" s="679"/>
      <c r="M1254" s="175"/>
      <c r="N1254" s="177"/>
      <c r="P1254" s="176"/>
      <c r="R1254" s="178"/>
      <c r="S1254" s="177"/>
      <c r="U1254" s="177"/>
      <c r="W1254" s="178"/>
      <c r="X1254" s="177"/>
    </row>
    <row r="1255" spans="7:24" s="168" customFormat="1" ht="15" customHeight="1">
      <c r="G1255" s="175"/>
      <c r="I1255" s="176"/>
      <c r="J1255" s="176"/>
      <c r="K1255" s="176"/>
      <c r="L1255" s="679"/>
      <c r="M1255" s="175"/>
      <c r="N1255" s="177"/>
      <c r="P1255" s="176"/>
      <c r="R1255" s="178"/>
      <c r="S1255" s="177"/>
      <c r="U1255" s="177"/>
      <c r="W1255" s="178"/>
      <c r="X1255" s="177"/>
    </row>
    <row r="1256" spans="7:24" s="168" customFormat="1" ht="15" customHeight="1">
      <c r="G1256" s="175"/>
      <c r="I1256" s="176"/>
      <c r="J1256" s="176"/>
      <c r="K1256" s="176"/>
      <c r="L1256" s="679"/>
      <c r="M1256" s="175"/>
      <c r="N1256" s="177"/>
      <c r="P1256" s="176"/>
      <c r="R1256" s="178"/>
      <c r="S1256" s="177"/>
      <c r="U1256" s="177"/>
      <c r="W1256" s="178"/>
      <c r="X1256" s="177"/>
    </row>
    <row r="1257" spans="7:24" s="168" customFormat="1" ht="15" customHeight="1">
      <c r="G1257" s="175"/>
      <c r="I1257" s="176"/>
      <c r="J1257" s="176"/>
      <c r="K1257" s="176"/>
      <c r="L1257" s="679"/>
      <c r="M1257" s="175"/>
      <c r="N1257" s="177"/>
      <c r="P1257" s="176"/>
      <c r="R1257" s="178"/>
      <c r="S1257" s="177"/>
      <c r="U1257" s="177"/>
      <c r="W1257" s="178"/>
      <c r="X1257" s="177"/>
    </row>
    <row r="1258" spans="7:24" s="168" customFormat="1" ht="15" customHeight="1">
      <c r="G1258" s="175"/>
      <c r="I1258" s="176"/>
      <c r="J1258" s="176"/>
      <c r="K1258" s="176"/>
      <c r="L1258" s="679"/>
      <c r="M1258" s="175"/>
      <c r="N1258" s="177"/>
      <c r="P1258" s="176"/>
      <c r="R1258" s="178"/>
      <c r="S1258" s="177"/>
      <c r="U1258" s="177"/>
      <c r="W1258" s="178"/>
      <c r="X1258" s="177"/>
    </row>
    <row r="1259" spans="7:24" s="168" customFormat="1" ht="15" customHeight="1">
      <c r="G1259" s="175"/>
      <c r="I1259" s="176"/>
      <c r="J1259" s="176"/>
      <c r="K1259" s="176"/>
      <c r="L1259" s="679"/>
      <c r="M1259" s="175"/>
      <c r="N1259" s="177"/>
      <c r="P1259" s="176"/>
      <c r="R1259" s="178"/>
      <c r="S1259" s="177"/>
      <c r="U1259" s="177"/>
      <c r="W1259" s="178"/>
      <c r="X1259" s="177"/>
    </row>
    <row r="1260" spans="7:24" s="168" customFormat="1" ht="15" customHeight="1">
      <c r="G1260" s="175"/>
      <c r="I1260" s="176"/>
      <c r="J1260" s="176"/>
      <c r="K1260" s="176"/>
      <c r="L1260" s="679"/>
      <c r="M1260" s="175"/>
      <c r="N1260" s="177"/>
      <c r="P1260" s="176"/>
      <c r="R1260" s="178"/>
      <c r="S1260" s="177"/>
      <c r="U1260" s="177"/>
      <c r="W1260" s="178"/>
      <c r="X1260" s="177"/>
    </row>
    <row r="1261" spans="7:24" s="168" customFormat="1" ht="15" customHeight="1">
      <c r="G1261" s="175"/>
      <c r="I1261" s="176"/>
      <c r="J1261" s="176"/>
      <c r="K1261" s="176"/>
      <c r="L1261" s="679"/>
      <c r="M1261" s="175"/>
      <c r="N1261" s="177"/>
      <c r="P1261" s="176"/>
      <c r="R1261" s="178"/>
      <c r="S1261" s="177"/>
      <c r="U1261" s="177"/>
      <c r="W1261" s="178"/>
      <c r="X1261" s="177"/>
    </row>
    <row r="1262" spans="7:24" s="168" customFormat="1" ht="15" customHeight="1">
      <c r="G1262" s="175"/>
      <c r="I1262" s="176"/>
      <c r="J1262" s="176"/>
      <c r="K1262" s="176"/>
      <c r="L1262" s="679"/>
      <c r="M1262" s="175"/>
      <c r="N1262" s="177"/>
      <c r="P1262" s="176"/>
      <c r="R1262" s="178"/>
      <c r="S1262" s="177"/>
      <c r="U1262" s="177"/>
      <c r="W1262" s="178"/>
      <c r="X1262" s="177"/>
    </row>
    <row r="1263" spans="7:24" s="168" customFormat="1" ht="15" customHeight="1">
      <c r="G1263" s="175"/>
      <c r="I1263" s="176"/>
      <c r="J1263" s="176"/>
      <c r="K1263" s="176"/>
      <c r="L1263" s="679"/>
      <c r="M1263" s="175"/>
      <c r="N1263" s="177"/>
      <c r="P1263" s="176"/>
      <c r="R1263" s="178"/>
      <c r="S1263" s="177"/>
      <c r="U1263" s="177"/>
      <c r="W1263" s="178"/>
      <c r="X1263" s="177"/>
    </row>
    <row r="1264" spans="7:24" s="168" customFormat="1" ht="15" customHeight="1">
      <c r="G1264" s="175"/>
      <c r="I1264" s="176"/>
      <c r="J1264" s="176"/>
      <c r="K1264" s="176"/>
      <c r="L1264" s="679"/>
      <c r="M1264" s="175"/>
      <c r="N1264" s="177"/>
      <c r="P1264" s="176"/>
      <c r="R1264" s="178"/>
      <c r="S1264" s="177"/>
      <c r="U1264" s="177"/>
      <c r="W1264" s="178"/>
      <c r="X1264" s="177"/>
    </row>
    <row r="1265" spans="7:24" s="168" customFormat="1" ht="15" customHeight="1">
      <c r="G1265" s="175"/>
      <c r="I1265" s="176"/>
      <c r="J1265" s="176"/>
      <c r="K1265" s="176"/>
      <c r="L1265" s="679"/>
      <c r="M1265" s="175"/>
      <c r="N1265" s="177"/>
      <c r="P1265" s="176"/>
      <c r="R1265" s="178"/>
      <c r="S1265" s="177"/>
      <c r="U1265" s="177"/>
      <c r="W1265" s="178"/>
      <c r="X1265" s="177"/>
    </row>
    <row r="1266" spans="7:24" s="168" customFormat="1" ht="15" customHeight="1">
      <c r="G1266" s="175"/>
      <c r="I1266" s="176"/>
      <c r="J1266" s="176"/>
      <c r="K1266" s="176"/>
      <c r="L1266" s="679"/>
      <c r="M1266" s="175"/>
      <c r="N1266" s="177"/>
      <c r="P1266" s="176"/>
      <c r="R1266" s="178"/>
      <c r="S1266" s="177"/>
      <c r="U1266" s="177"/>
      <c r="W1266" s="178"/>
      <c r="X1266" s="177"/>
    </row>
    <row r="1267" spans="7:24" s="168" customFormat="1" ht="15" customHeight="1">
      <c r="G1267" s="175"/>
      <c r="I1267" s="176"/>
      <c r="J1267" s="176"/>
      <c r="K1267" s="176"/>
      <c r="L1267" s="679"/>
      <c r="M1267" s="175"/>
      <c r="N1267" s="177"/>
      <c r="P1267" s="176"/>
      <c r="R1267" s="178"/>
      <c r="S1267" s="177"/>
      <c r="U1267" s="177"/>
      <c r="W1267" s="178"/>
      <c r="X1267" s="177"/>
    </row>
    <row r="1268" spans="7:24" s="168" customFormat="1" ht="15" customHeight="1">
      <c r="G1268" s="175"/>
      <c r="I1268" s="176"/>
      <c r="J1268" s="176"/>
      <c r="K1268" s="176"/>
      <c r="L1268" s="679"/>
      <c r="M1268" s="175"/>
      <c r="N1268" s="177"/>
      <c r="P1268" s="176"/>
      <c r="R1268" s="178"/>
      <c r="S1268" s="177"/>
      <c r="U1268" s="177"/>
      <c r="W1268" s="178"/>
      <c r="X1268" s="177"/>
    </row>
    <row r="1269" spans="7:24" s="168" customFormat="1" ht="15" customHeight="1">
      <c r="G1269" s="175"/>
      <c r="I1269" s="176"/>
      <c r="J1269" s="176"/>
      <c r="K1269" s="176"/>
      <c r="L1269" s="679"/>
      <c r="M1269" s="175"/>
      <c r="N1269" s="177"/>
      <c r="P1269" s="176"/>
      <c r="R1269" s="178"/>
      <c r="S1269" s="177"/>
      <c r="U1269" s="177"/>
      <c r="W1269" s="178"/>
      <c r="X1269" s="177"/>
    </row>
    <row r="1270" spans="7:24" s="168" customFormat="1" ht="15" customHeight="1">
      <c r="G1270" s="175"/>
      <c r="I1270" s="176"/>
      <c r="J1270" s="176"/>
      <c r="K1270" s="176"/>
      <c r="L1270" s="679"/>
      <c r="M1270" s="175"/>
      <c r="N1270" s="177"/>
      <c r="P1270" s="176"/>
      <c r="R1270" s="178"/>
      <c r="S1270" s="177"/>
      <c r="U1270" s="177"/>
      <c r="W1270" s="178"/>
      <c r="X1270" s="177"/>
    </row>
    <row r="1271" spans="7:24" s="168" customFormat="1" ht="15" customHeight="1">
      <c r="G1271" s="175"/>
      <c r="I1271" s="176"/>
      <c r="J1271" s="176"/>
      <c r="K1271" s="176"/>
      <c r="L1271" s="679"/>
      <c r="M1271" s="175"/>
      <c r="N1271" s="177"/>
      <c r="P1271" s="176"/>
      <c r="R1271" s="178"/>
      <c r="S1271" s="177"/>
      <c r="U1271" s="177"/>
      <c r="W1271" s="178"/>
      <c r="X1271" s="177"/>
    </row>
    <row r="1272" spans="7:24" s="168" customFormat="1" ht="15" customHeight="1">
      <c r="G1272" s="175"/>
      <c r="I1272" s="176"/>
      <c r="J1272" s="176"/>
      <c r="K1272" s="176"/>
      <c r="L1272" s="679"/>
      <c r="M1272" s="175"/>
      <c r="N1272" s="177"/>
      <c r="P1272" s="176"/>
      <c r="R1272" s="178"/>
      <c r="S1272" s="177"/>
      <c r="U1272" s="177"/>
      <c r="W1272" s="178"/>
      <c r="X1272" s="177"/>
    </row>
    <row r="1273" spans="7:24" s="168" customFormat="1" ht="15" customHeight="1">
      <c r="G1273" s="175"/>
      <c r="I1273" s="176"/>
      <c r="J1273" s="176"/>
      <c r="K1273" s="176"/>
      <c r="L1273" s="679"/>
      <c r="M1273" s="175"/>
      <c r="N1273" s="177"/>
      <c r="P1273" s="176"/>
      <c r="R1273" s="178"/>
      <c r="S1273" s="177"/>
      <c r="U1273" s="177"/>
      <c r="W1273" s="178"/>
      <c r="X1273" s="177"/>
    </row>
    <row r="1274" spans="7:24" s="168" customFormat="1" ht="15" customHeight="1">
      <c r="G1274" s="175"/>
      <c r="I1274" s="176"/>
      <c r="J1274" s="176"/>
      <c r="K1274" s="176"/>
      <c r="L1274" s="679"/>
      <c r="M1274" s="175"/>
      <c r="N1274" s="177"/>
      <c r="P1274" s="176"/>
      <c r="R1274" s="178"/>
      <c r="S1274" s="177"/>
      <c r="U1274" s="177"/>
      <c r="W1274" s="178"/>
      <c r="X1274" s="177"/>
    </row>
    <row r="1275" spans="7:24" s="168" customFormat="1" ht="15" customHeight="1">
      <c r="G1275" s="175"/>
      <c r="I1275" s="176"/>
      <c r="J1275" s="176"/>
      <c r="K1275" s="176"/>
      <c r="L1275" s="679"/>
      <c r="M1275" s="175"/>
      <c r="N1275" s="177"/>
      <c r="P1275" s="176"/>
      <c r="R1275" s="178"/>
      <c r="S1275" s="177"/>
      <c r="U1275" s="177"/>
      <c r="W1275" s="178"/>
      <c r="X1275" s="177"/>
    </row>
    <row r="1276" spans="7:24" s="168" customFormat="1" ht="15" customHeight="1">
      <c r="G1276" s="175"/>
      <c r="I1276" s="176"/>
      <c r="J1276" s="176"/>
      <c r="K1276" s="176"/>
      <c r="L1276" s="679"/>
      <c r="M1276" s="175"/>
      <c r="N1276" s="177"/>
      <c r="P1276" s="176"/>
      <c r="R1276" s="178"/>
      <c r="S1276" s="177"/>
      <c r="U1276" s="177"/>
      <c r="W1276" s="178"/>
      <c r="X1276" s="177"/>
    </row>
    <row r="1277" spans="7:24" s="168" customFormat="1" ht="15" customHeight="1">
      <c r="G1277" s="175"/>
      <c r="I1277" s="176"/>
      <c r="J1277" s="176"/>
      <c r="K1277" s="176"/>
      <c r="L1277" s="679"/>
      <c r="M1277" s="175"/>
      <c r="N1277" s="177"/>
      <c r="P1277" s="176"/>
      <c r="R1277" s="178"/>
      <c r="S1277" s="177"/>
      <c r="U1277" s="177"/>
      <c r="W1277" s="178"/>
      <c r="X1277" s="177"/>
    </row>
    <row r="1278" spans="7:24" s="168" customFormat="1" ht="15" customHeight="1">
      <c r="G1278" s="175"/>
      <c r="I1278" s="176"/>
      <c r="J1278" s="176"/>
      <c r="K1278" s="176"/>
      <c r="L1278" s="679"/>
      <c r="M1278" s="175"/>
      <c r="N1278" s="177"/>
      <c r="P1278" s="176"/>
      <c r="R1278" s="178"/>
      <c r="S1278" s="177"/>
      <c r="U1278" s="177"/>
      <c r="W1278" s="178"/>
      <c r="X1278" s="177"/>
    </row>
    <row r="1279" spans="7:24" s="168" customFormat="1" ht="15" customHeight="1">
      <c r="G1279" s="175"/>
      <c r="I1279" s="176"/>
      <c r="J1279" s="176"/>
      <c r="K1279" s="176"/>
      <c r="L1279" s="679"/>
      <c r="M1279" s="175"/>
      <c r="N1279" s="177"/>
      <c r="P1279" s="176"/>
      <c r="R1279" s="178"/>
      <c r="S1279" s="177"/>
      <c r="U1279" s="177"/>
      <c r="W1279" s="178"/>
      <c r="X1279" s="177"/>
    </row>
    <row r="1280" spans="7:24" s="168" customFormat="1" ht="15" customHeight="1">
      <c r="G1280" s="175"/>
      <c r="I1280" s="176"/>
      <c r="J1280" s="176"/>
      <c r="K1280" s="176"/>
      <c r="L1280" s="679"/>
      <c r="M1280" s="175"/>
      <c r="N1280" s="177"/>
      <c r="P1280" s="176"/>
      <c r="R1280" s="178"/>
      <c r="S1280" s="177"/>
      <c r="U1280" s="177"/>
      <c r="W1280" s="178"/>
      <c r="X1280" s="177"/>
    </row>
    <row r="1281" spans="7:24" s="168" customFormat="1" ht="15" customHeight="1">
      <c r="G1281" s="175"/>
      <c r="I1281" s="176"/>
      <c r="J1281" s="176"/>
      <c r="K1281" s="176"/>
      <c r="L1281" s="679"/>
      <c r="M1281" s="175"/>
      <c r="N1281" s="177"/>
      <c r="P1281" s="176"/>
      <c r="R1281" s="178"/>
      <c r="S1281" s="177"/>
      <c r="U1281" s="177"/>
      <c r="W1281" s="178"/>
      <c r="X1281" s="177"/>
    </row>
    <row r="1282" spans="7:24" s="168" customFormat="1" ht="15" customHeight="1">
      <c r="G1282" s="175"/>
      <c r="I1282" s="176"/>
      <c r="J1282" s="176"/>
      <c r="K1282" s="176"/>
      <c r="L1282" s="679"/>
      <c r="M1282" s="175"/>
      <c r="N1282" s="177"/>
      <c r="P1282" s="176"/>
      <c r="R1282" s="178"/>
      <c r="S1282" s="177"/>
      <c r="U1282" s="177"/>
      <c r="W1282" s="178"/>
      <c r="X1282" s="177"/>
    </row>
    <row r="1283" spans="7:24" s="168" customFormat="1" ht="15" customHeight="1">
      <c r="G1283" s="175"/>
      <c r="I1283" s="176"/>
      <c r="J1283" s="176"/>
      <c r="K1283" s="176"/>
      <c r="L1283" s="679"/>
      <c r="M1283" s="175"/>
      <c r="N1283" s="177"/>
      <c r="P1283" s="176"/>
      <c r="R1283" s="178"/>
      <c r="S1283" s="177"/>
      <c r="U1283" s="177"/>
      <c r="W1283" s="178"/>
      <c r="X1283" s="177"/>
    </row>
    <row r="1284" spans="7:24" s="168" customFormat="1" ht="15" customHeight="1">
      <c r="G1284" s="175"/>
      <c r="I1284" s="176"/>
      <c r="J1284" s="176"/>
      <c r="K1284" s="176"/>
      <c r="L1284" s="679"/>
      <c r="M1284" s="175"/>
      <c r="N1284" s="177"/>
      <c r="P1284" s="176"/>
      <c r="R1284" s="178"/>
      <c r="S1284" s="177"/>
      <c r="U1284" s="177"/>
      <c r="W1284" s="178"/>
      <c r="X1284" s="177"/>
    </row>
    <row r="1285" spans="7:24" s="168" customFormat="1" ht="15" customHeight="1">
      <c r="G1285" s="175"/>
      <c r="I1285" s="176"/>
      <c r="J1285" s="176"/>
      <c r="K1285" s="176"/>
      <c r="L1285" s="679"/>
      <c r="M1285" s="175"/>
      <c r="N1285" s="177"/>
      <c r="P1285" s="176"/>
      <c r="R1285" s="178"/>
      <c r="S1285" s="177"/>
      <c r="U1285" s="177"/>
      <c r="W1285" s="178"/>
      <c r="X1285" s="177"/>
    </row>
    <row r="1286" spans="7:24" s="168" customFormat="1" ht="15" customHeight="1">
      <c r="G1286" s="175"/>
      <c r="I1286" s="176"/>
      <c r="J1286" s="176"/>
      <c r="K1286" s="176"/>
      <c r="L1286" s="679"/>
      <c r="M1286" s="175"/>
      <c r="N1286" s="177"/>
      <c r="P1286" s="176"/>
      <c r="R1286" s="178"/>
      <c r="S1286" s="177"/>
      <c r="U1286" s="177"/>
      <c r="W1286" s="178"/>
      <c r="X1286" s="177"/>
    </row>
    <row r="1287" spans="7:24" s="168" customFormat="1" ht="15" customHeight="1">
      <c r="G1287" s="175"/>
      <c r="I1287" s="176"/>
      <c r="J1287" s="176"/>
      <c r="K1287" s="176"/>
      <c r="L1287" s="679"/>
      <c r="M1287" s="175"/>
      <c r="N1287" s="177"/>
      <c r="P1287" s="176"/>
      <c r="R1287" s="178"/>
      <c r="S1287" s="177"/>
      <c r="U1287" s="177"/>
      <c r="W1287" s="178"/>
      <c r="X1287" s="177"/>
    </row>
    <row r="1288" spans="7:24" s="168" customFormat="1" ht="15" customHeight="1">
      <c r="G1288" s="175"/>
      <c r="I1288" s="176"/>
      <c r="J1288" s="176"/>
      <c r="K1288" s="176"/>
      <c r="L1288" s="679"/>
      <c r="M1288" s="175"/>
      <c r="N1288" s="177"/>
      <c r="P1288" s="176"/>
      <c r="R1288" s="178"/>
      <c r="S1288" s="177"/>
      <c r="U1288" s="177"/>
      <c r="W1288" s="178"/>
      <c r="X1288" s="177"/>
    </row>
    <row r="1289" spans="7:24" s="168" customFormat="1" ht="15" customHeight="1">
      <c r="G1289" s="175"/>
      <c r="I1289" s="176"/>
      <c r="J1289" s="176"/>
      <c r="K1289" s="176"/>
      <c r="L1289" s="679"/>
      <c r="M1289" s="175"/>
      <c r="N1289" s="177"/>
      <c r="P1289" s="176"/>
      <c r="R1289" s="178"/>
      <c r="S1289" s="177"/>
      <c r="U1289" s="177"/>
      <c r="W1289" s="178"/>
      <c r="X1289" s="177"/>
    </row>
    <row r="1290" spans="7:24" s="168" customFormat="1" ht="15" customHeight="1">
      <c r="G1290" s="175"/>
      <c r="I1290" s="176"/>
      <c r="J1290" s="176"/>
      <c r="K1290" s="176"/>
      <c r="L1290" s="679"/>
      <c r="M1290" s="175"/>
      <c r="N1290" s="177"/>
      <c r="P1290" s="176"/>
      <c r="R1290" s="178"/>
      <c r="S1290" s="177"/>
      <c r="U1290" s="177"/>
      <c r="W1290" s="178"/>
      <c r="X1290" s="177"/>
    </row>
    <row r="1291" spans="7:24" s="168" customFormat="1" ht="15" customHeight="1">
      <c r="G1291" s="175"/>
      <c r="I1291" s="176"/>
      <c r="J1291" s="176"/>
      <c r="K1291" s="176"/>
      <c r="L1291" s="679"/>
      <c r="M1291" s="175"/>
      <c r="N1291" s="177"/>
      <c r="P1291" s="176"/>
      <c r="R1291" s="178"/>
      <c r="S1291" s="177"/>
      <c r="U1291" s="177"/>
      <c r="W1291" s="178"/>
      <c r="X1291" s="177"/>
    </row>
    <row r="1292" spans="7:24" s="168" customFormat="1" ht="15" customHeight="1">
      <c r="G1292" s="175"/>
      <c r="I1292" s="176"/>
      <c r="J1292" s="176"/>
      <c r="K1292" s="176"/>
      <c r="L1292" s="679"/>
      <c r="M1292" s="175"/>
      <c r="N1292" s="177"/>
      <c r="P1292" s="176"/>
      <c r="R1292" s="178"/>
      <c r="S1292" s="177"/>
      <c r="U1292" s="177"/>
      <c r="W1292" s="178"/>
      <c r="X1292" s="177"/>
    </row>
    <row r="1293" spans="7:24" s="168" customFormat="1" ht="15" customHeight="1">
      <c r="G1293" s="175"/>
      <c r="I1293" s="176"/>
      <c r="J1293" s="176"/>
      <c r="K1293" s="176"/>
      <c r="L1293" s="679"/>
      <c r="M1293" s="175"/>
      <c r="N1293" s="177"/>
      <c r="P1293" s="176"/>
      <c r="R1293" s="178"/>
      <c r="S1293" s="177"/>
      <c r="U1293" s="177"/>
      <c r="W1293" s="178"/>
      <c r="X1293" s="177"/>
    </row>
    <row r="1294" spans="7:24" s="168" customFormat="1" ht="15" customHeight="1">
      <c r="G1294" s="175"/>
      <c r="I1294" s="176"/>
      <c r="J1294" s="176"/>
      <c r="K1294" s="176"/>
      <c r="L1294" s="679"/>
      <c r="M1294" s="175"/>
      <c r="N1294" s="177"/>
      <c r="P1294" s="176"/>
      <c r="R1294" s="178"/>
      <c r="S1294" s="177"/>
      <c r="U1294" s="177"/>
      <c r="W1294" s="178"/>
      <c r="X1294" s="177"/>
    </row>
    <row r="1295" spans="7:24" s="168" customFormat="1" ht="15" customHeight="1">
      <c r="G1295" s="175"/>
      <c r="I1295" s="176"/>
      <c r="J1295" s="176"/>
      <c r="K1295" s="176"/>
      <c r="L1295" s="679"/>
      <c r="M1295" s="175"/>
      <c r="N1295" s="177"/>
      <c r="P1295" s="176"/>
      <c r="R1295" s="178"/>
      <c r="S1295" s="177"/>
      <c r="U1295" s="177"/>
      <c r="W1295" s="178"/>
      <c r="X1295" s="177"/>
    </row>
    <row r="1296" spans="7:24" s="168" customFormat="1" ht="15" customHeight="1">
      <c r="G1296" s="175"/>
      <c r="I1296" s="176"/>
      <c r="J1296" s="176"/>
      <c r="K1296" s="176"/>
      <c r="L1296" s="679"/>
      <c r="M1296" s="175"/>
      <c r="N1296" s="177"/>
      <c r="P1296" s="176"/>
      <c r="R1296" s="178"/>
      <c r="S1296" s="177"/>
      <c r="U1296" s="177"/>
      <c r="W1296" s="178"/>
      <c r="X1296" s="177"/>
    </row>
    <row r="1297" spans="7:24" s="168" customFormat="1" ht="15" customHeight="1">
      <c r="G1297" s="175"/>
      <c r="I1297" s="176"/>
      <c r="J1297" s="176"/>
      <c r="K1297" s="176"/>
      <c r="L1297" s="679"/>
      <c r="M1297" s="175"/>
      <c r="N1297" s="177"/>
      <c r="P1297" s="176"/>
      <c r="R1297" s="178"/>
      <c r="S1297" s="177"/>
      <c r="U1297" s="177"/>
      <c r="W1297" s="178"/>
      <c r="X1297" s="177"/>
    </row>
    <row r="1298" spans="7:24" s="168" customFormat="1" ht="15" customHeight="1">
      <c r="G1298" s="175"/>
      <c r="I1298" s="176"/>
      <c r="J1298" s="176"/>
      <c r="K1298" s="176"/>
      <c r="L1298" s="679"/>
      <c r="M1298" s="175"/>
      <c r="N1298" s="177"/>
      <c r="P1298" s="176"/>
      <c r="R1298" s="178"/>
      <c r="S1298" s="177"/>
      <c r="U1298" s="177"/>
      <c r="W1298" s="178"/>
      <c r="X1298" s="177"/>
    </row>
    <row r="1299" spans="7:24" s="168" customFormat="1" ht="15" customHeight="1">
      <c r="G1299" s="175"/>
      <c r="I1299" s="176"/>
      <c r="J1299" s="176"/>
      <c r="K1299" s="176"/>
      <c r="L1299" s="679"/>
      <c r="M1299" s="175"/>
      <c r="N1299" s="177"/>
      <c r="P1299" s="176"/>
      <c r="R1299" s="178"/>
      <c r="S1299" s="177"/>
      <c r="U1299" s="177"/>
      <c r="W1299" s="178"/>
      <c r="X1299" s="177"/>
    </row>
    <row r="1300" spans="7:24" s="168" customFormat="1" ht="15" customHeight="1">
      <c r="G1300" s="175"/>
      <c r="I1300" s="176"/>
      <c r="J1300" s="176"/>
      <c r="K1300" s="176"/>
      <c r="L1300" s="679"/>
      <c r="M1300" s="175"/>
      <c r="N1300" s="177"/>
      <c r="P1300" s="176"/>
      <c r="R1300" s="178"/>
      <c r="S1300" s="177"/>
      <c r="U1300" s="177"/>
      <c r="W1300" s="178"/>
      <c r="X1300" s="177"/>
    </row>
    <row r="1301" spans="7:24" s="168" customFormat="1" ht="15" customHeight="1">
      <c r="G1301" s="175"/>
      <c r="I1301" s="176"/>
      <c r="J1301" s="176"/>
      <c r="K1301" s="176"/>
      <c r="L1301" s="679"/>
      <c r="M1301" s="175"/>
      <c r="N1301" s="177"/>
      <c r="P1301" s="176"/>
      <c r="R1301" s="178"/>
      <c r="S1301" s="177"/>
      <c r="U1301" s="177"/>
      <c r="W1301" s="178"/>
      <c r="X1301" s="177"/>
    </row>
    <row r="1302" spans="7:24" s="168" customFormat="1" ht="15" customHeight="1">
      <c r="G1302" s="175"/>
      <c r="I1302" s="176"/>
      <c r="J1302" s="176"/>
      <c r="K1302" s="176"/>
      <c r="L1302" s="679"/>
      <c r="M1302" s="175"/>
      <c r="N1302" s="177"/>
      <c r="P1302" s="176"/>
      <c r="R1302" s="178"/>
      <c r="S1302" s="177"/>
      <c r="U1302" s="177"/>
      <c r="W1302" s="178"/>
      <c r="X1302" s="177"/>
    </row>
    <row r="1303" spans="7:24" s="168" customFormat="1" ht="15" customHeight="1">
      <c r="G1303" s="175"/>
      <c r="I1303" s="176"/>
      <c r="J1303" s="176"/>
      <c r="K1303" s="176"/>
      <c r="L1303" s="679"/>
      <c r="M1303" s="175"/>
      <c r="N1303" s="177"/>
      <c r="P1303" s="176"/>
      <c r="R1303" s="178"/>
      <c r="S1303" s="177"/>
      <c r="U1303" s="177"/>
      <c r="W1303" s="178"/>
      <c r="X1303" s="177"/>
    </row>
    <row r="1304" spans="7:24" s="168" customFormat="1" ht="15" customHeight="1">
      <c r="G1304" s="175"/>
      <c r="I1304" s="176"/>
      <c r="J1304" s="176"/>
      <c r="K1304" s="176"/>
      <c r="L1304" s="679"/>
      <c r="M1304" s="175"/>
      <c r="N1304" s="177"/>
      <c r="P1304" s="176"/>
      <c r="R1304" s="178"/>
      <c r="S1304" s="177"/>
      <c r="U1304" s="177"/>
      <c r="W1304" s="178"/>
      <c r="X1304" s="177"/>
    </row>
    <row r="1305" spans="7:24" s="168" customFormat="1" ht="15" customHeight="1">
      <c r="G1305" s="175"/>
      <c r="I1305" s="176"/>
      <c r="J1305" s="176"/>
      <c r="K1305" s="176"/>
      <c r="L1305" s="679"/>
      <c r="M1305" s="175"/>
      <c r="N1305" s="177"/>
      <c r="P1305" s="176"/>
      <c r="R1305" s="178"/>
      <c r="S1305" s="177"/>
      <c r="U1305" s="177"/>
      <c r="W1305" s="178"/>
      <c r="X1305" s="177"/>
    </row>
    <row r="1306" spans="7:24" s="168" customFormat="1" ht="15" customHeight="1">
      <c r="G1306" s="175"/>
      <c r="I1306" s="176"/>
      <c r="J1306" s="176"/>
      <c r="K1306" s="176"/>
      <c r="L1306" s="679"/>
      <c r="M1306" s="175"/>
      <c r="N1306" s="177"/>
      <c r="P1306" s="176"/>
      <c r="R1306" s="178"/>
      <c r="S1306" s="177"/>
      <c r="U1306" s="177"/>
      <c r="W1306" s="178"/>
      <c r="X1306" s="177"/>
    </row>
    <row r="1307" spans="7:24" s="168" customFormat="1" ht="15" customHeight="1">
      <c r="G1307" s="175"/>
      <c r="I1307" s="176"/>
      <c r="J1307" s="176"/>
      <c r="K1307" s="176"/>
      <c r="L1307" s="679"/>
      <c r="M1307" s="175"/>
      <c r="N1307" s="177"/>
      <c r="P1307" s="176"/>
      <c r="R1307" s="178"/>
      <c r="S1307" s="177"/>
      <c r="U1307" s="177"/>
      <c r="W1307" s="178"/>
      <c r="X1307" s="177"/>
    </row>
    <row r="1308" spans="7:24" s="168" customFormat="1" ht="15" customHeight="1">
      <c r="G1308" s="175"/>
      <c r="I1308" s="176"/>
      <c r="J1308" s="176"/>
      <c r="K1308" s="176"/>
      <c r="L1308" s="679"/>
      <c r="M1308" s="175"/>
      <c r="N1308" s="177"/>
      <c r="P1308" s="176"/>
      <c r="R1308" s="178"/>
      <c r="S1308" s="177"/>
      <c r="U1308" s="177"/>
      <c r="W1308" s="178"/>
      <c r="X1308" s="177"/>
    </row>
    <row r="1309" spans="7:24" s="168" customFormat="1" ht="15" customHeight="1">
      <c r="G1309" s="175"/>
      <c r="I1309" s="176"/>
      <c r="J1309" s="176"/>
      <c r="K1309" s="176"/>
      <c r="L1309" s="679"/>
      <c r="M1309" s="175"/>
      <c r="N1309" s="177"/>
      <c r="P1309" s="176"/>
      <c r="R1309" s="178"/>
      <c r="S1309" s="177"/>
      <c r="U1309" s="177"/>
      <c r="W1309" s="178"/>
      <c r="X1309" s="177"/>
    </row>
    <row r="1310" spans="7:24" s="168" customFormat="1" ht="15" customHeight="1">
      <c r="G1310" s="175"/>
      <c r="I1310" s="176"/>
      <c r="J1310" s="176"/>
      <c r="K1310" s="176"/>
      <c r="L1310" s="679"/>
      <c r="M1310" s="175"/>
      <c r="N1310" s="177"/>
      <c r="P1310" s="176"/>
      <c r="R1310" s="178"/>
      <c r="S1310" s="177"/>
      <c r="U1310" s="177"/>
      <c r="W1310" s="178"/>
      <c r="X1310" s="177"/>
    </row>
    <row r="1311" spans="7:24" s="168" customFormat="1" ht="15" customHeight="1">
      <c r="G1311" s="175"/>
      <c r="I1311" s="176"/>
      <c r="J1311" s="176"/>
      <c r="K1311" s="176"/>
      <c r="L1311" s="679"/>
      <c r="M1311" s="175"/>
      <c r="N1311" s="177"/>
      <c r="P1311" s="176"/>
      <c r="R1311" s="178"/>
      <c r="S1311" s="177"/>
      <c r="U1311" s="177"/>
      <c r="W1311" s="178"/>
      <c r="X1311" s="177"/>
    </row>
    <row r="1312" spans="7:24" s="168" customFormat="1" ht="15" customHeight="1">
      <c r="G1312" s="175"/>
      <c r="I1312" s="176"/>
      <c r="J1312" s="176"/>
      <c r="K1312" s="176"/>
      <c r="L1312" s="679"/>
      <c r="M1312" s="175"/>
      <c r="N1312" s="177"/>
      <c r="P1312" s="176"/>
      <c r="R1312" s="178"/>
      <c r="S1312" s="177"/>
      <c r="U1312" s="177"/>
      <c r="W1312" s="178"/>
      <c r="X1312" s="177"/>
    </row>
    <row r="1313" spans="7:24" s="168" customFormat="1" ht="15" customHeight="1">
      <c r="G1313" s="175"/>
      <c r="I1313" s="176"/>
      <c r="J1313" s="176"/>
      <c r="K1313" s="176"/>
      <c r="L1313" s="679"/>
      <c r="M1313" s="175"/>
      <c r="N1313" s="177"/>
      <c r="P1313" s="176"/>
      <c r="R1313" s="178"/>
      <c r="S1313" s="177"/>
      <c r="U1313" s="177"/>
      <c r="W1313" s="178"/>
      <c r="X1313" s="177"/>
    </row>
    <row r="1314" spans="7:24" s="168" customFormat="1" ht="15" customHeight="1">
      <c r="G1314" s="175"/>
      <c r="I1314" s="176"/>
      <c r="J1314" s="176"/>
      <c r="K1314" s="176"/>
      <c r="L1314" s="679"/>
      <c r="M1314" s="175"/>
      <c r="N1314" s="177"/>
      <c r="P1314" s="176"/>
      <c r="R1314" s="178"/>
      <c r="S1314" s="177"/>
      <c r="U1314" s="177"/>
      <c r="W1314" s="178"/>
      <c r="X1314" s="177"/>
    </row>
    <row r="1315" spans="7:24" s="168" customFormat="1" ht="15" customHeight="1">
      <c r="G1315" s="175"/>
      <c r="I1315" s="176"/>
      <c r="J1315" s="176"/>
      <c r="K1315" s="176"/>
      <c r="L1315" s="679"/>
      <c r="M1315" s="175"/>
      <c r="N1315" s="177"/>
      <c r="P1315" s="176"/>
      <c r="R1315" s="178"/>
      <c r="S1315" s="177"/>
      <c r="U1315" s="177"/>
      <c r="W1315" s="178"/>
      <c r="X1315" s="177"/>
    </row>
    <row r="1316" spans="7:24" s="168" customFormat="1" ht="15" customHeight="1">
      <c r="G1316" s="175"/>
      <c r="I1316" s="176"/>
      <c r="J1316" s="176"/>
      <c r="K1316" s="176"/>
      <c r="L1316" s="679"/>
      <c r="M1316" s="175"/>
      <c r="N1316" s="177"/>
      <c r="P1316" s="176"/>
      <c r="R1316" s="178"/>
      <c r="S1316" s="177"/>
      <c r="U1316" s="177"/>
      <c r="W1316" s="178"/>
      <c r="X1316" s="177"/>
    </row>
    <row r="1317" spans="7:24" s="168" customFormat="1" ht="15" customHeight="1">
      <c r="G1317" s="175"/>
      <c r="I1317" s="176"/>
      <c r="J1317" s="176"/>
      <c r="K1317" s="176"/>
      <c r="L1317" s="679"/>
      <c r="M1317" s="175"/>
      <c r="N1317" s="177"/>
      <c r="P1317" s="176"/>
      <c r="R1317" s="178"/>
      <c r="S1317" s="177"/>
      <c r="U1317" s="177"/>
      <c r="W1317" s="178"/>
      <c r="X1317" s="177"/>
    </row>
    <row r="1318" spans="7:24" s="168" customFormat="1" ht="15" customHeight="1">
      <c r="G1318" s="175"/>
      <c r="I1318" s="176"/>
      <c r="J1318" s="176"/>
      <c r="K1318" s="176"/>
      <c r="L1318" s="679"/>
      <c r="M1318" s="175"/>
      <c r="N1318" s="177"/>
      <c r="P1318" s="176"/>
      <c r="R1318" s="178"/>
      <c r="S1318" s="177"/>
      <c r="U1318" s="177"/>
      <c r="W1318" s="178"/>
      <c r="X1318" s="177"/>
    </row>
    <row r="1319" spans="7:24" s="168" customFormat="1" ht="15" customHeight="1">
      <c r="G1319" s="175"/>
      <c r="I1319" s="176"/>
      <c r="J1319" s="176"/>
      <c r="K1319" s="176"/>
      <c r="L1319" s="679"/>
      <c r="M1319" s="175"/>
      <c r="N1319" s="177"/>
      <c r="P1319" s="176"/>
      <c r="R1319" s="178"/>
      <c r="S1319" s="177"/>
      <c r="U1319" s="177"/>
      <c r="W1319" s="178"/>
      <c r="X1319" s="177"/>
    </row>
    <row r="1320" spans="7:24" s="168" customFormat="1" ht="15" customHeight="1">
      <c r="G1320" s="175"/>
      <c r="I1320" s="176"/>
      <c r="J1320" s="176"/>
      <c r="K1320" s="176"/>
      <c r="L1320" s="679"/>
      <c r="M1320" s="175"/>
      <c r="N1320" s="177"/>
      <c r="P1320" s="176"/>
      <c r="R1320" s="178"/>
      <c r="S1320" s="177"/>
      <c r="U1320" s="177"/>
      <c r="W1320" s="178"/>
      <c r="X1320" s="177"/>
    </row>
    <row r="1321" spans="7:24" s="168" customFormat="1" ht="15" customHeight="1">
      <c r="G1321" s="175"/>
      <c r="I1321" s="176"/>
      <c r="J1321" s="176"/>
      <c r="K1321" s="176"/>
      <c r="L1321" s="679"/>
      <c r="M1321" s="175"/>
      <c r="N1321" s="177"/>
      <c r="P1321" s="176"/>
      <c r="R1321" s="178"/>
      <c r="S1321" s="177"/>
      <c r="U1321" s="177"/>
      <c r="W1321" s="178"/>
      <c r="X1321" s="177"/>
    </row>
    <row r="1322" spans="7:24" s="168" customFormat="1" ht="15" customHeight="1">
      <c r="G1322" s="175"/>
      <c r="I1322" s="176"/>
      <c r="J1322" s="176"/>
      <c r="K1322" s="176"/>
      <c r="L1322" s="679"/>
      <c r="M1322" s="175"/>
      <c r="N1322" s="177"/>
      <c r="P1322" s="176"/>
      <c r="R1322" s="178"/>
      <c r="S1322" s="177"/>
      <c r="U1322" s="177"/>
      <c r="W1322" s="178"/>
      <c r="X1322" s="177"/>
    </row>
    <row r="1323" spans="7:24" s="168" customFormat="1" ht="15" customHeight="1">
      <c r="G1323" s="175"/>
      <c r="I1323" s="176"/>
      <c r="J1323" s="176"/>
      <c r="K1323" s="176"/>
      <c r="L1323" s="679"/>
      <c r="M1323" s="175"/>
      <c r="N1323" s="177"/>
      <c r="P1323" s="176"/>
      <c r="R1323" s="178"/>
      <c r="S1323" s="177"/>
      <c r="U1323" s="177"/>
      <c r="W1323" s="178"/>
      <c r="X1323" s="177"/>
    </row>
    <row r="1324" spans="7:24" s="168" customFormat="1" ht="15" customHeight="1">
      <c r="G1324" s="175"/>
      <c r="I1324" s="176"/>
      <c r="J1324" s="176"/>
      <c r="K1324" s="176"/>
      <c r="L1324" s="679"/>
      <c r="M1324" s="175"/>
      <c r="N1324" s="177"/>
      <c r="P1324" s="176"/>
      <c r="R1324" s="178"/>
      <c r="S1324" s="177"/>
      <c r="U1324" s="177"/>
      <c r="W1324" s="178"/>
      <c r="X1324" s="177"/>
    </row>
    <row r="1325" spans="7:24" s="168" customFormat="1" ht="15" customHeight="1">
      <c r="G1325" s="175"/>
      <c r="I1325" s="176"/>
      <c r="J1325" s="176"/>
      <c r="K1325" s="176"/>
      <c r="L1325" s="679"/>
      <c r="M1325" s="175"/>
      <c r="N1325" s="177"/>
      <c r="P1325" s="176"/>
      <c r="R1325" s="178"/>
      <c r="S1325" s="177"/>
      <c r="U1325" s="177"/>
      <c r="W1325" s="178"/>
      <c r="X1325" s="177"/>
    </row>
    <row r="1326" spans="7:24" s="168" customFormat="1" ht="15" customHeight="1">
      <c r="G1326" s="175"/>
      <c r="I1326" s="176"/>
      <c r="J1326" s="176"/>
      <c r="K1326" s="176"/>
      <c r="L1326" s="679"/>
      <c r="M1326" s="175"/>
      <c r="N1326" s="177"/>
      <c r="P1326" s="176"/>
      <c r="R1326" s="178"/>
      <c r="S1326" s="177"/>
      <c r="U1326" s="177"/>
      <c r="W1326" s="178"/>
      <c r="X1326" s="177"/>
    </row>
    <row r="1327" spans="7:24" s="168" customFormat="1" ht="15" customHeight="1">
      <c r="G1327" s="175"/>
      <c r="I1327" s="176"/>
      <c r="J1327" s="176"/>
      <c r="K1327" s="176"/>
      <c r="L1327" s="679"/>
      <c r="M1327" s="175"/>
      <c r="N1327" s="177"/>
      <c r="P1327" s="176"/>
      <c r="R1327" s="178"/>
      <c r="S1327" s="177"/>
      <c r="U1327" s="177"/>
      <c r="W1327" s="178"/>
      <c r="X1327" s="177"/>
    </row>
    <row r="1328" spans="7:24" s="168" customFormat="1" ht="15" customHeight="1">
      <c r="G1328" s="175"/>
      <c r="I1328" s="176"/>
      <c r="J1328" s="176"/>
      <c r="K1328" s="176"/>
      <c r="L1328" s="679"/>
      <c r="M1328" s="175"/>
      <c r="N1328" s="177"/>
      <c r="P1328" s="176"/>
      <c r="R1328" s="178"/>
      <c r="S1328" s="177"/>
      <c r="U1328" s="177"/>
      <c r="W1328" s="178"/>
      <c r="X1328" s="177"/>
    </row>
    <row r="1329" spans="7:24" s="168" customFormat="1" ht="15" customHeight="1">
      <c r="G1329" s="175"/>
      <c r="I1329" s="176"/>
      <c r="J1329" s="176"/>
      <c r="K1329" s="176"/>
      <c r="L1329" s="679"/>
      <c r="M1329" s="175"/>
      <c r="N1329" s="177"/>
      <c r="P1329" s="176"/>
      <c r="R1329" s="178"/>
      <c r="S1329" s="177"/>
      <c r="U1329" s="177"/>
      <c r="W1329" s="178"/>
      <c r="X1329" s="177"/>
    </row>
    <row r="1330" spans="7:24" s="168" customFormat="1" ht="15" customHeight="1">
      <c r="G1330" s="175"/>
      <c r="I1330" s="176"/>
      <c r="J1330" s="176"/>
      <c r="K1330" s="176"/>
      <c r="L1330" s="679"/>
      <c r="M1330" s="175"/>
      <c r="N1330" s="177"/>
      <c r="P1330" s="176"/>
      <c r="R1330" s="178"/>
      <c r="S1330" s="177"/>
      <c r="U1330" s="177"/>
      <c r="W1330" s="178"/>
      <c r="X1330" s="177"/>
    </row>
    <row r="1331" spans="7:24" s="168" customFormat="1" ht="15" customHeight="1">
      <c r="G1331" s="175"/>
      <c r="I1331" s="176"/>
      <c r="J1331" s="176"/>
      <c r="K1331" s="176"/>
      <c r="L1331" s="679"/>
      <c r="M1331" s="175"/>
      <c r="N1331" s="177"/>
      <c r="P1331" s="176"/>
      <c r="R1331" s="178"/>
      <c r="S1331" s="177"/>
      <c r="U1331" s="177"/>
      <c r="W1331" s="178"/>
      <c r="X1331" s="177"/>
    </row>
    <row r="1332" spans="7:24" s="168" customFormat="1" ht="15" customHeight="1">
      <c r="G1332" s="175"/>
      <c r="I1332" s="176"/>
      <c r="J1332" s="176"/>
      <c r="K1332" s="176"/>
      <c r="L1332" s="679"/>
      <c r="M1332" s="175"/>
      <c r="N1332" s="177"/>
      <c r="P1332" s="176"/>
      <c r="R1332" s="178"/>
      <c r="S1332" s="177"/>
      <c r="U1332" s="177"/>
      <c r="W1332" s="178"/>
      <c r="X1332" s="177"/>
    </row>
    <row r="1333" spans="7:24" s="168" customFormat="1" ht="15" customHeight="1">
      <c r="G1333" s="175"/>
      <c r="I1333" s="176"/>
      <c r="J1333" s="176"/>
      <c r="K1333" s="176"/>
      <c r="L1333" s="679"/>
      <c r="M1333" s="175"/>
      <c r="N1333" s="177"/>
      <c r="P1333" s="176"/>
      <c r="R1333" s="178"/>
      <c r="S1333" s="177"/>
      <c r="U1333" s="177"/>
      <c r="W1333" s="178"/>
      <c r="X1333" s="177"/>
    </row>
    <row r="1334" spans="7:24" s="168" customFormat="1" ht="15" customHeight="1">
      <c r="G1334" s="175"/>
      <c r="I1334" s="176"/>
      <c r="J1334" s="176"/>
      <c r="K1334" s="176"/>
      <c r="L1334" s="679"/>
      <c r="M1334" s="175"/>
      <c r="N1334" s="177"/>
      <c r="P1334" s="176"/>
      <c r="R1334" s="178"/>
      <c r="S1334" s="177"/>
      <c r="U1334" s="177"/>
      <c r="W1334" s="178"/>
      <c r="X1334" s="177"/>
    </row>
    <row r="1335" spans="7:24" s="168" customFormat="1" ht="15" customHeight="1">
      <c r="G1335" s="175"/>
      <c r="I1335" s="176"/>
      <c r="J1335" s="176"/>
      <c r="K1335" s="176"/>
      <c r="L1335" s="679"/>
      <c r="M1335" s="175"/>
      <c r="N1335" s="177"/>
      <c r="P1335" s="176"/>
      <c r="R1335" s="178"/>
      <c r="S1335" s="177"/>
      <c r="U1335" s="177"/>
      <c r="W1335" s="178"/>
      <c r="X1335" s="177"/>
    </row>
    <row r="1336" spans="7:24" s="168" customFormat="1" ht="15" customHeight="1">
      <c r="G1336" s="175"/>
      <c r="I1336" s="176"/>
      <c r="J1336" s="176"/>
      <c r="K1336" s="176"/>
      <c r="L1336" s="679"/>
      <c r="M1336" s="175"/>
      <c r="N1336" s="177"/>
      <c r="P1336" s="176"/>
      <c r="R1336" s="178"/>
      <c r="S1336" s="177"/>
      <c r="U1336" s="177"/>
      <c r="W1336" s="178"/>
      <c r="X1336" s="177"/>
    </row>
    <row r="1337" spans="7:24" s="168" customFormat="1" ht="15" customHeight="1">
      <c r="G1337" s="175"/>
      <c r="I1337" s="176"/>
      <c r="J1337" s="176"/>
      <c r="K1337" s="176"/>
      <c r="L1337" s="679"/>
      <c r="M1337" s="175"/>
      <c r="N1337" s="177"/>
      <c r="P1337" s="176"/>
      <c r="R1337" s="178"/>
      <c r="S1337" s="177"/>
      <c r="U1337" s="177"/>
      <c r="W1337" s="178"/>
      <c r="X1337" s="177"/>
    </row>
    <row r="1338" spans="7:24" s="168" customFormat="1" ht="15" customHeight="1">
      <c r="G1338" s="175"/>
      <c r="I1338" s="176"/>
      <c r="J1338" s="176"/>
      <c r="K1338" s="176"/>
      <c r="L1338" s="679"/>
      <c r="M1338" s="175"/>
      <c r="N1338" s="177"/>
      <c r="P1338" s="176"/>
      <c r="R1338" s="178"/>
      <c r="S1338" s="177"/>
      <c r="U1338" s="177"/>
      <c r="W1338" s="178"/>
      <c r="X1338" s="177"/>
    </row>
    <row r="1339" spans="7:24" s="168" customFormat="1" ht="15" customHeight="1">
      <c r="G1339" s="175"/>
      <c r="I1339" s="176"/>
      <c r="J1339" s="176"/>
      <c r="K1339" s="176"/>
      <c r="L1339" s="679"/>
      <c r="M1339" s="175"/>
      <c r="N1339" s="177"/>
      <c r="P1339" s="176"/>
      <c r="R1339" s="178"/>
      <c r="S1339" s="177"/>
      <c r="U1339" s="177"/>
      <c r="W1339" s="178"/>
      <c r="X1339" s="177"/>
    </row>
    <row r="1340" spans="7:24" s="168" customFormat="1" ht="15" customHeight="1">
      <c r="G1340" s="175"/>
      <c r="I1340" s="176"/>
      <c r="J1340" s="176"/>
      <c r="K1340" s="176"/>
      <c r="L1340" s="679"/>
      <c r="M1340" s="175"/>
      <c r="N1340" s="177"/>
      <c r="P1340" s="176"/>
      <c r="R1340" s="178"/>
      <c r="S1340" s="177"/>
      <c r="U1340" s="177"/>
      <c r="W1340" s="178"/>
      <c r="X1340" s="177"/>
    </row>
    <row r="1341" spans="7:24" s="168" customFormat="1" ht="15" customHeight="1">
      <c r="G1341" s="175"/>
      <c r="I1341" s="176"/>
      <c r="J1341" s="176"/>
      <c r="K1341" s="176"/>
      <c r="L1341" s="679"/>
      <c r="M1341" s="175"/>
      <c r="N1341" s="177"/>
      <c r="P1341" s="176"/>
      <c r="R1341" s="178"/>
      <c r="S1341" s="177"/>
      <c r="U1341" s="177"/>
      <c r="W1341" s="178"/>
      <c r="X1341" s="177"/>
    </row>
    <row r="1342" spans="7:24" s="168" customFormat="1" ht="15" customHeight="1">
      <c r="G1342" s="175"/>
      <c r="I1342" s="176"/>
      <c r="J1342" s="176"/>
      <c r="K1342" s="176"/>
      <c r="L1342" s="679"/>
      <c r="M1342" s="175"/>
      <c r="N1342" s="177"/>
      <c r="P1342" s="176"/>
      <c r="R1342" s="178"/>
      <c r="S1342" s="177"/>
      <c r="U1342" s="177"/>
      <c r="W1342" s="178"/>
      <c r="X1342" s="177"/>
    </row>
    <row r="1343" spans="7:24" s="168" customFormat="1" ht="15" customHeight="1">
      <c r="G1343" s="175"/>
      <c r="I1343" s="176"/>
      <c r="J1343" s="176"/>
      <c r="K1343" s="176"/>
      <c r="L1343" s="679"/>
      <c r="M1343" s="175"/>
      <c r="N1343" s="177"/>
      <c r="P1343" s="176"/>
      <c r="R1343" s="178"/>
      <c r="S1343" s="177"/>
      <c r="U1343" s="177"/>
      <c r="W1343" s="178"/>
      <c r="X1343" s="177"/>
    </row>
    <row r="1344" spans="7:24" s="168" customFormat="1" ht="15" customHeight="1">
      <c r="G1344" s="175"/>
      <c r="I1344" s="176"/>
      <c r="J1344" s="176"/>
      <c r="K1344" s="176"/>
      <c r="L1344" s="679"/>
      <c r="M1344" s="175"/>
      <c r="N1344" s="177"/>
      <c r="P1344" s="176"/>
      <c r="R1344" s="178"/>
      <c r="S1344" s="177"/>
      <c r="U1344" s="177"/>
      <c r="W1344" s="178"/>
      <c r="X1344" s="177"/>
    </row>
    <row r="1345" spans="7:24" s="168" customFormat="1" ht="15" customHeight="1">
      <c r="G1345" s="175"/>
      <c r="I1345" s="176"/>
      <c r="J1345" s="176"/>
      <c r="K1345" s="176"/>
      <c r="L1345" s="679"/>
      <c r="M1345" s="175"/>
      <c r="N1345" s="177"/>
      <c r="P1345" s="176"/>
      <c r="R1345" s="178"/>
      <c r="S1345" s="177"/>
      <c r="U1345" s="177"/>
      <c r="W1345" s="178"/>
      <c r="X1345" s="177"/>
    </row>
    <row r="1346" spans="7:24" s="168" customFormat="1" ht="15" customHeight="1">
      <c r="G1346" s="175"/>
      <c r="I1346" s="176"/>
      <c r="J1346" s="176"/>
      <c r="K1346" s="176"/>
      <c r="L1346" s="679"/>
      <c r="M1346" s="175"/>
      <c r="N1346" s="177"/>
      <c r="P1346" s="176"/>
      <c r="R1346" s="178"/>
      <c r="S1346" s="177"/>
      <c r="U1346" s="177"/>
      <c r="W1346" s="178"/>
      <c r="X1346" s="177"/>
    </row>
    <row r="1347" spans="7:24" s="168" customFormat="1" ht="15" customHeight="1">
      <c r="G1347" s="175"/>
      <c r="I1347" s="176"/>
      <c r="J1347" s="176"/>
      <c r="K1347" s="176"/>
      <c r="L1347" s="679"/>
      <c r="M1347" s="175"/>
      <c r="N1347" s="177"/>
      <c r="P1347" s="176"/>
      <c r="R1347" s="178"/>
      <c r="S1347" s="177"/>
      <c r="U1347" s="177"/>
      <c r="W1347" s="178"/>
      <c r="X1347" s="177"/>
    </row>
    <row r="1348" spans="7:24" s="168" customFormat="1" ht="15" customHeight="1">
      <c r="G1348" s="175"/>
      <c r="I1348" s="176"/>
      <c r="J1348" s="176"/>
      <c r="K1348" s="176"/>
      <c r="L1348" s="679"/>
      <c r="M1348" s="175"/>
      <c r="N1348" s="177"/>
      <c r="P1348" s="176"/>
      <c r="R1348" s="178"/>
      <c r="S1348" s="177"/>
      <c r="U1348" s="177"/>
      <c r="W1348" s="178"/>
      <c r="X1348" s="177"/>
    </row>
    <row r="1349" spans="7:24" s="168" customFormat="1" ht="15" customHeight="1">
      <c r="G1349" s="175"/>
      <c r="I1349" s="176"/>
      <c r="J1349" s="176"/>
      <c r="K1349" s="176"/>
      <c r="L1349" s="679"/>
      <c r="M1349" s="175"/>
      <c r="N1349" s="177"/>
      <c r="P1349" s="176"/>
      <c r="R1349" s="178"/>
      <c r="S1349" s="177"/>
      <c r="U1349" s="177"/>
      <c r="W1349" s="178"/>
      <c r="X1349" s="177"/>
    </row>
    <row r="1350" spans="7:24" s="168" customFormat="1" ht="15" customHeight="1">
      <c r="G1350" s="175"/>
      <c r="I1350" s="176"/>
      <c r="J1350" s="176"/>
      <c r="K1350" s="176"/>
      <c r="L1350" s="679"/>
      <c r="M1350" s="175"/>
      <c r="N1350" s="177"/>
      <c r="P1350" s="176"/>
      <c r="R1350" s="178"/>
      <c r="S1350" s="177"/>
      <c r="U1350" s="177"/>
      <c r="W1350" s="178"/>
      <c r="X1350" s="177"/>
    </row>
    <row r="1351" spans="7:24" s="168" customFormat="1" ht="15" customHeight="1">
      <c r="G1351" s="175"/>
      <c r="I1351" s="176"/>
      <c r="J1351" s="176"/>
      <c r="K1351" s="176"/>
      <c r="L1351" s="679"/>
      <c r="M1351" s="175"/>
      <c r="N1351" s="177"/>
      <c r="P1351" s="176"/>
      <c r="R1351" s="178"/>
      <c r="S1351" s="177"/>
      <c r="U1351" s="177"/>
      <c r="W1351" s="178"/>
      <c r="X1351" s="177"/>
    </row>
    <row r="1352" spans="7:24" s="168" customFormat="1" ht="15" customHeight="1">
      <c r="G1352" s="175"/>
      <c r="I1352" s="176"/>
      <c r="J1352" s="176"/>
      <c r="K1352" s="176"/>
      <c r="L1352" s="679"/>
      <c r="M1352" s="175"/>
      <c r="N1352" s="177"/>
      <c r="P1352" s="176"/>
      <c r="R1352" s="178"/>
      <c r="S1352" s="177"/>
      <c r="U1352" s="177"/>
      <c r="W1352" s="178"/>
      <c r="X1352" s="177"/>
    </row>
    <row r="1353" spans="7:24" s="168" customFormat="1" ht="15" customHeight="1">
      <c r="G1353" s="175"/>
      <c r="I1353" s="176"/>
      <c r="J1353" s="176"/>
      <c r="K1353" s="176"/>
      <c r="L1353" s="679"/>
      <c r="M1353" s="175"/>
      <c r="N1353" s="177"/>
      <c r="P1353" s="176"/>
      <c r="R1353" s="178"/>
      <c r="S1353" s="177"/>
      <c r="U1353" s="177"/>
      <c r="W1353" s="178"/>
      <c r="X1353" s="177"/>
    </row>
    <row r="1354" spans="7:24" s="168" customFormat="1" ht="15" customHeight="1">
      <c r="G1354" s="175"/>
      <c r="I1354" s="176"/>
      <c r="J1354" s="176"/>
      <c r="K1354" s="176"/>
      <c r="L1354" s="679"/>
      <c r="M1354" s="175"/>
      <c r="N1354" s="177"/>
      <c r="P1354" s="176"/>
      <c r="R1354" s="178"/>
      <c r="S1354" s="177"/>
      <c r="U1354" s="177"/>
      <c r="W1354" s="178"/>
      <c r="X1354" s="177"/>
    </row>
    <row r="1355" spans="7:24" s="168" customFormat="1" ht="15" customHeight="1">
      <c r="G1355" s="175"/>
      <c r="I1355" s="176"/>
      <c r="J1355" s="176"/>
      <c r="K1355" s="176"/>
      <c r="L1355" s="679"/>
      <c r="M1355" s="175"/>
      <c r="N1355" s="177"/>
      <c r="P1355" s="176"/>
      <c r="R1355" s="178"/>
      <c r="S1355" s="177"/>
      <c r="U1355" s="177"/>
      <c r="W1355" s="178"/>
      <c r="X1355" s="177"/>
    </row>
    <row r="1356" spans="7:24" s="168" customFormat="1" ht="15" customHeight="1">
      <c r="G1356" s="175"/>
      <c r="I1356" s="176"/>
      <c r="J1356" s="176"/>
      <c r="K1356" s="176"/>
      <c r="L1356" s="679"/>
      <c r="M1356" s="175"/>
      <c r="N1356" s="177"/>
      <c r="P1356" s="176"/>
      <c r="R1356" s="178"/>
      <c r="S1356" s="177"/>
      <c r="U1356" s="177"/>
      <c r="W1356" s="178"/>
      <c r="X1356" s="177"/>
    </row>
    <row r="1357" spans="7:24" s="168" customFormat="1" ht="15" customHeight="1">
      <c r="G1357" s="175"/>
      <c r="I1357" s="176"/>
      <c r="J1357" s="176"/>
      <c r="K1357" s="176"/>
      <c r="L1357" s="679"/>
      <c r="M1357" s="175"/>
      <c r="N1357" s="177"/>
      <c r="P1357" s="176"/>
      <c r="R1357" s="178"/>
      <c r="S1357" s="177"/>
      <c r="U1357" s="177"/>
      <c r="W1357" s="178"/>
      <c r="X1357" s="177"/>
    </row>
    <row r="1358" spans="7:24" s="168" customFormat="1" ht="15" customHeight="1">
      <c r="G1358" s="175"/>
      <c r="I1358" s="176"/>
      <c r="J1358" s="176"/>
      <c r="K1358" s="176"/>
      <c r="L1358" s="679"/>
      <c r="M1358" s="175"/>
      <c r="N1358" s="177"/>
      <c r="P1358" s="176"/>
      <c r="R1358" s="178"/>
      <c r="S1358" s="177"/>
      <c r="U1358" s="177"/>
      <c r="W1358" s="178"/>
      <c r="X1358" s="177"/>
    </row>
    <row r="1359" spans="7:24" s="168" customFormat="1" ht="15" customHeight="1">
      <c r="G1359" s="175"/>
      <c r="I1359" s="176"/>
      <c r="J1359" s="176"/>
      <c r="K1359" s="176"/>
      <c r="L1359" s="679"/>
      <c r="M1359" s="175"/>
      <c r="N1359" s="177"/>
      <c r="P1359" s="176"/>
      <c r="R1359" s="178"/>
      <c r="S1359" s="177"/>
      <c r="U1359" s="177"/>
      <c r="W1359" s="178"/>
      <c r="X1359" s="177"/>
    </row>
    <row r="1360" spans="7:24" s="168" customFormat="1" ht="15" customHeight="1">
      <c r="G1360" s="175"/>
      <c r="I1360" s="176"/>
      <c r="J1360" s="176"/>
      <c r="K1360" s="176"/>
      <c r="L1360" s="679"/>
      <c r="M1360" s="175"/>
      <c r="N1360" s="177"/>
      <c r="P1360" s="176"/>
      <c r="R1360" s="178"/>
      <c r="S1360" s="177"/>
      <c r="U1360" s="177"/>
      <c r="W1360" s="178"/>
      <c r="X1360" s="177"/>
    </row>
    <row r="1361" spans="7:24" s="168" customFormat="1" ht="15" customHeight="1">
      <c r="G1361" s="175"/>
      <c r="I1361" s="176"/>
      <c r="J1361" s="176"/>
      <c r="K1361" s="176"/>
      <c r="L1361" s="679"/>
      <c r="M1361" s="175"/>
      <c r="N1361" s="177"/>
      <c r="P1361" s="176"/>
      <c r="R1361" s="178"/>
      <c r="S1361" s="177"/>
      <c r="U1361" s="177"/>
      <c r="W1361" s="178"/>
      <c r="X1361" s="177"/>
    </row>
    <row r="1362" spans="7:24" s="168" customFormat="1" ht="15" customHeight="1">
      <c r="G1362" s="175"/>
      <c r="I1362" s="176"/>
      <c r="J1362" s="176"/>
      <c r="K1362" s="176"/>
      <c r="L1362" s="679"/>
      <c r="M1362" s="175"/>
      <c r="N1362" s="177"/>
      <c r="P1362" s="176"/>
      <c r="R1362" s="178"/>
      <c r="S1362" s="177"/>
      <c r="U1362" s="177"/>
      <c r="W1362" s="178"/>
      <c r="X1362" s="177"/>
    </row>
    <row r="1363" spans="7:24" s="168" customFormat="1" ht="15" customHeight="1">
      <c r="G1363" s="175"/>
      <c r="I1363" s="176"/>
      <c r="J1363" s="176"/>
      <c r="K1363" s="176"/>
      <c r="L1363" s="679"/>
      <c r="M1363" s="175"/>
      <c r="N1363" s="177"/>
      <c r="P1363" s="176"/>
      <c r="R1363" s="178"/>
      <c r="S1363" s="177"/>
      <c r="U1363" s="177"/>
      <c r="W1363" s="178"/>
      <c r="X1363" s="177"/>
    </row>
    <row r="1364" spans="7:24" s="168" customFormat="1" ht="15" customHeight="1">
      <c r="G1364" s="175"/>
      <c r="I1364" s="176"/>
      <c r="J1364" s="176"/>
      <c r="K1364" s="176"/>
      <c r="L1364" s="679"/>
      <c r="M1364" s="175"/>
      <c r="N1364" s="177"/>
      <c r="P1364" s="176"/>
      <c r="R1364" s="178"/>
      <c r="S1364" s="177"/>
      <c r="U1364" s="177"/>
      <c r="W1364" s="178"/>
      <c r="X1364" s="177"/>
    </row>
    <row r="1365" spans="7:24" s="168" customFormat="1" ht="15" customHeight="1">
      <c r="G1365" s="175"/>
      <c r="I1365" s="176"/>
      <c r="J1365" s="176"/>
      <c r="K1365" s="176"/>
      <c r="L1365" s="679"/>
      <c r="M1365" s="175"/>
      <c r="N1365" s="177"/>
      <c r="P1365" s="176"/>
      <c r="R1365" s="178"/>
      <c r="S1365" s="177"/>
      <c r="U1365" s="177"/>
      <c r="W1365" s="178"/>
      <c r="X1365" s="177"/>
    </row>
    <row r="1366" spans="7:24" s="168" customFormat="1" ht="15" customHeight="1">
      <c r="G1366" s="175"/>
      <c r="I1366" s="176"/>
      <c r="J1366" s="176"/>
      <c r="K1366" s="176"/>
      <c r="L1366" s="679"/>
      <c r="M1366" s="175"/>
      <c r="N1366" s="177"/>
      <c r="P1366" s="176"/>
      <c r="R1366" s="178"/>
      <c r="S1366" s="177"/>
      <c r="U1366" s="177"/>
      <c r="W1366" s="178"/>
      <c r="X1366" s="177"/>
    </row>
    <row r="1367" spans="7:24" s="168" customFormat="1" ht="15" customHeight="1">
      <c r="G1367" s="175"/>
      <c r="I1367" s="176"/>
      <c r="J1367" s="176"/>
      <c r="K1367" s="176"/>
      <c r="L1367" s="679"/>
      <c r="M1367" s="175"/>
      <c r="N1367" s="177"/>
      <c r="P1367" s="176"/>
      <c r="R1367" s="178"/>
      <c r="S1367" s="177"/>
      <c r="U1367" s="177"/>
      <c r="W1367" s="178"/>
      <c r="X1367" s="177"/>
    </row>
    <row r="1368" spans="7:24" s="168" customFormat="1" ht="15" customHeight="1">
      <c r="G1368" s="175"/>
      <c r="I1368" s="176"/>
      <c r="J1368" s="176"/>
      <c r="K1368" s="176"/>
      <c r="L1368" s="679"/>
      <c r="M1368" s="175"/>
      <c r="N1368" s="177"/>
      <c r="P1368" s="176"/>
      <c r="R1368" s="178"/>
      <c r="S1368" s="177"/>
      <c r="U1368" s="177"/>
      <c r="W1368" s="178"/>
      <c r="X1368" s="177"/>
    </row>
    <row r="1369" spans="7:24" s="168" customFormat="1" ht="15" customHeight="1">
      <c r="G1369" s="175"/>
      <c r="I1369" s="176"/>
      <c r="J1369" s="176"/>
      <c r="K1369" s="176"/>
      <c r="L1369" s="679"/>
      <c r="M1369" s="175"/>
      <c r="N1369" s="177"/>
      <c r="P1369" s="176"/>
      <c r="R1369" s="178"/>
      <c r="S1369" s="177"/>
      <c r="U1369" s="177"/>
      <c r="W1369" s="178"/>
      <c r="X1369" s="177"/>
    </row>
    <row r="1370" spans="7:24" s="168" customFormat="1" ht="15" customHeight="1">
      <c r="G1370" s="175"/>
      <c r="I1370" s="176"/>
      <c r="J1370" s="176"/>
      <c r="K1370" s="176"/>
      <c r="L1370" s="679"/>
      <c r="M1370" s="175"/>
      <c r="N1370" s="177"/>
      <c r="P1370" s="176"/>
      <c r="R1370" s="178"/>
      <c r="S1370" s="177"/>
      <c r="U1370" s="177"/>
      <c r="W1370" s="178"/>
      <c r="X1370" s="177"/>
    </row>
    <row r="1371" spans="7:24" s="168" customFormat="1" ht="15" customHeight="1">
      <c r="G1371" s="175"/>
      <c r="I1371" s="176"/>
      <c r="J1371" s="176"/>
      <c r="K1371" s="176"/>
      <c r="L1371" s="679"/>
      <c r="M1371" s="175"/>
      <c r="N1371" s="177"/>
      <c r="P1371" s="176"/>
      <c r="R1371" s="178"/>
      <c r="S1371" s="177"/>
      <c r="U1371" s="177"/>
      <c r="W1371" s="178"/>
      <c r="X1371" s="177"/>
    </row>
    <row r="1372" spans="7:24" s="168" customFormat="1" ht="15" customHeight="1">
      <c r="G1372" s="175"/>
      <c r="I1372" s="176"/>
      <c r="J1372" s="176"/>
      <c r="K1372" s="176"/>
      <c r="L1372" s="679"/>
      <c r="M1372" s="175"/>
      <c r="N1372" s="177"/>
      <c r="P1372" s="176"/>
      <c r="R1372" s="178"/>
      <c r="S1372" s="177"/>
      <c r="U1372" s="177"/>
      <c r="W1372" s="178"/>
      <c r="X1372" s="177"/>
    </row>
    <row r="1373" spans="7:24" s="168" customFormat="1" ht="15" customHeight="1">
      <c r="G1373" s="175"/>
      <c r="I1373" s="176"/>
      <c r="J1373" s="176"/>
      <c r="K1373" s="176"/>
      <c r="L1373" s="679"/>
      <c r="M1373" s="175"/>
      <c r="N1373" s="177"/>
      <c r="P1373" s="176"/>
      <c r="R1373" s="178"/>
      <c r="S1373" s="177"/>
      <c r="U1373" s="177"/>
      <c r="W1373" s="178"/>
      <c r="X1373" s="177"/>
    </row>
    <row r="1374" spans="7:24" s="168" customFormat="1" ht="15" customHeight="1">
      <c r="G1374" s="175"/>
      <c r="I1374" s="176"/>
      <c r="J1374" s="176"/>
      <c r="K1374" s="176"/>
      <c r="L1374" s="679"/>
      <c r="M1374" s="175"/>
      <c r="N1374" s="177"/>
      <c r="P1374" s="176"/>
      <c r="R1374" s="178"/>
      <c r="S1374" s="177"/>
      <c r="U1374" s="177"/>
      <c r="W1374" s="178"/>
      <c r="X1374" s="177"/>
    </row>
    <row r="1375" spans="7:24" s="168" customFormat="1" ht="15" customHeight="1">
      <c r="G1375" s="175"/>
      <c r="I1375" s="176"/>
      <c r="J1375" s="176"/>
      <c r="K1375" s="176"/>
      <c r="L1375" s="679"/>
      <c r="M1375" s="175"/>
      <c r="N1375" s="177"/>
      <c r="P1375" s="176"/>
      <c r="R1375" s="178"/>
      <c r="S1375" s="177"/>
      <c r="U1375" s="177"/>
      <c r="W1375" s="178"/>
      <c r="X1375" s="177"/>
    </row>
    <row r="1376" spans="7:24" s="168" customFormat="1" ht="15" customHeight="1">
      <c r="G1376" s="175"/>
      <c r="I1376" s="176"/>
      <c r="J1376" s="176"/>
      <c r="K1376" s="176"/>
      <c r="L1376" s="679"/>
      <c r="M1376" s="175"/>
      <c r="N1376" s="177"/>
      <c r="P1376" s="176"/>
      <c r="R1376" s="178"/>
      <c r="S1376" s="177"/>
      <c r="U1376" s="177"/>
      <c r="W1376" s="178"/>
      <c r="X1376" s="177"/>
    </row>
    <row r="1377" spans="7:24" s="168" customFormat="1" ht="15" customHeight="1">
      <c r="G1377" s="175"/>
      <c r="I1377" s="176"/>
      <c r="J1377" s="176"/>
      <c r="K1377" s="176"/>
      <c r="L1377" s="679"/>
      <c r="M1377" s="175"/>
      <c r="N1377" s="177"/>
      <c r="P1377" s="176"/>
      <c r="R1377" s="178"/>
      <c r="S1377" s="177"/>
      <c r="U1377" s="177"/>
      <c r="W1377" s="178"/>
      <c r="X1377" s="177"/>
    </row>
    <row r="1378" spans="7:24" s="168" customFormat="1" ht="15" customHeight="1">
      <c r="G1378" s="175"/>
      <c r="I1378" s="176"/>
      <c r="J1378" s="176"/>
      <c r="K1378" s="176"/>
      <c r="L1378" s="679"/>
      <c r="M1378" s="175"/>
      <c r="N1378" s="177"/>
      <c r="P1378" s="176"/>
      <c r="R1378" s="178"/>
      <c r="S1378" s="177"/>
      <c r="U1378" s="177"/>
      <c r="W1378" s="178"/>
      <c r="X1378" s="177"/>
    </row>
    <row r="1379" spans="7:24" s="168" customFormat="1" ht="15" customHeight="1">
      <c r="G1379" s="175"/>
      <c r="I1379" s="176"/>
      <c r="J1379" s="176"/>
      <c r="K1379" s="176"/>
      <c r="L1379" s="679"/>
      <c r="M1379" s="175"/>
      <c r="N1379" s="177"/>
      <c r="P1379" s="176"/>
      <c r="R1379" s="178"/>
      <c r="S1379" s="177"/>
      <c r="U1379" s="177"/>
      <c r="W1379" s="178"/>
      <c r="X1379" s="177"/>
    </row>
    <row r="1380" spans="7:24" s="168" customFormat="1" ht="15" customHeight="1">
      <c r="G1380" s="175"/>
      <c r="I1380" s="176"/>
      <c r="J1380" s="176"/>
      <c r="K1380" s="176"/>
      <c r="L1380" s="679"/>
      <c r="M1380" s="175"/>
      <c r="N1380" s="177"/>
      <c r="P1380" s="176"/>
      <c r="R1380" s="178"/>
      <c r="S1380" s="177"/>
      <c r="U1380" s="177"/>
      <c r="W1380" s="178"/>
      <c r="X1380" s="177"/>
    </row>
    <row r="1381" spans="7:24" s="168" customFormat="1" ht="15" customHeight="1">
      <c r="G1381" s="175"/>
      <c r="I1381" s="176"/>
      <c r="J1381" s="176"/>
      <c r="K1381" s="176"/>
      <c r="L1381" s="679"/>
      <c r="M1381" s="175"/>
      <c r="N1381" s="177"/>
      <c r="P1381" s="176"/>
      <c r="R1381" s="178"/>
      <c r="S1381" s="177"/>
      <c r="U1381" s="177"/>
      <c r="W1381" s="178"/>
      <c r="X1381" s="177"/>
    </row>
    <row r="1382" spans="7:24" s="168" customFormat="1" ht="15" customHeight="1">
      <c r="G1382" s="175"/>
      <c r="I1382" s="176"/>
      <c r="J1382" s="176"/>
      <c r="K1382" s="176"/>
      <c r="L1382" s="679"/>
      <c r="M1382" s="175"/>
      <c r="N1382" s="177"/>
      <c r="P1382" s="176"/>
      <c r="R1382" s="178"/>
      <c r="S1382" s="177"/>
      <c r="U1382" s="177"/>
      <c r="W1382" s="178"/>
      <c r="X1382" s="177"/>
    </row>
    <row r="1383" spans="7:24" s="168" customFormat="1" ht="15" customHeight="1">
      <c r="G1383" s="175"/>
      <c r="I1383" s="176"/>
      <c r="J1383" s="176"/>
      <c r="K1383" s="176"/>
      <c r="L1383" s="679"/>
      <c r="M1383" s="175"/>
      <c r="N1383" s="177"/>
      <c r="P1383" s="176"/>
      <c r="R1383" s="178"/>
      <c r="S1383" s="177"/>
      <c r="U1383" s="177"/>
      <c r="W1383" s="178"/>
      <c r="X1383" s="177"/>
    </row>
    <row r="1384" spans="7:24" s="168" customFormat="1" ht="15" customHeight="1">
      <c r="G1384" s="175"/>
      <c r="I1384" s="176"/>
      <c r="J1384" s="176"/>
      <c r="K1384" s="176"/>
      <c r="L1384" s="679"/>
      <c r="M1384" s="175"/>
      <c r="N1384" s="177"/>
      <c r="P1384" s="176"/>
      <c r="R1384" s="178"/>
      <c r="S1384" s="177"/>
      <c r="U1384" s="177"/>
      <c r="W1384" s="178"/>
      <c r="X1384" s="177"/>
    </row>
    <row r="1385" spans="7:24" s="168" customFormat="1" ht="15" customHeight="1">
      <c r="G1385" s="175"/>
      <c r="I1385" s="176"/>
      <c r="J1385" s="176"/>
      <c r="K1385" s="176"/>
      <c r="L1385" s="679"/>
      <c r="M1385" s="175"/>
      <c r="N1385" s="177"/>
      <c r="P1385" s="176"/>
      <c r="R1385" s="178"/>
      <c r="S1385" s="177"/>
      <c r="U1385" s="177"/>
      <c r="W1385" s="178"/>
      <c r="X1385" s="177"/>
    </row>
    <row r="1386" spans="7:24" s="168" customFormat="1" ht="15" customHeight="1">
      <c r="G1386" s="175"/>
      <c r="I1386" s="176"/>
      <c r="J1386" s="176"/>
      <c r="K1386" s="176"/>
      <c r="L1386" s="679"/>
      <c r="M1386" s="175"/>
      <c r="N1386" s="177"/>
      <c r="P1386" s="176"/>
      <c r="R1386" s="178"/>
      <c r="S1386" s="177"/>
      <c r="U1386" s="177"/>
      <c r="W1386" s="178"/>
      <c r="X1386" s="177"/>
    </row>
    <row r="1387" spans="7:24" s="168" customFormat="1" ht="15" customHeight="1">
      <c r="G1387" s="175"/>
      <c r="I1387" s="176"/>
      <c r="J1387" s="176"/>
      <c r="K1387" s="176"/>
      <c r="L1387" s="679"/>
      <c r="M1387" s="175"/>
      <c r="N1387" s="177"/>
      <c r="P1387" s="176"/>
      <c r="R1387" s="178"/>
      <c r="S1387" s="177"/>
      <c r="U1387" s="177"/>
      <c r="W1387" s="178"/>
      <c r="X1387" s="177"/>
    </row>
    <row r="1388" spans="7:24" s="168" customFormat="1" ht="15" customHeight="1">
      <c r="G1388" s="175"/>
      <c r="I1388" s="176"/>
      <c r="J1388" s="176"/>
      <c r="K1388" s="176"/>
      <c r="L1388" s="679"/>
      <c r="M1388" s="175"/>
      <c r="N1388" s="177"/>
      <c r="P1388" s="176"/>
      <c r="R1388" s="178"/>
      <c r="S1388" s="177"/>
      <c r="U1388" s="177"/>
      <c r="W1388" s="178"/>
      <c r="X1388" s="177"/>
    </row>
    <row r="1389" spans="7:24" s="168" customFormat="1" ht="15" customHeight="1">
      <c r="G1389" s="175"/>
      <c r="I1389" s="176"/>
      <c r="J1389" s="176"/>
      <c r="K1389" s="176"/>
      <c r="L1389" s="679"/>
      <c r="M1389" s="175"/>
      <c r="N1389" s="177"/>
      <c r="P1389" s="176"/>
      <c r="R1389" s="178"/>
      <c r="S1389" s="177"/>
      <c r="U1389" s="177"/>
      <c r="W1389" s="178"/>
      <c r="X1389" s="177"/>
    </row>
    <row r="1390" spans="7:24" s="168" customFormat="1" ht="15" customHeight="1">
      <c r="G1390" s="175"/>
      <c r="I1390" s="176"/>
      <c r="J1390" s="176"/>
      <c r="K1390" s="176"/>
      <c r="L1390" s="679"/>
      <c r="M1390" s="175"/>
      <c r="N1390" s="177"/>
      <c r="P1390" s="176"/>
      <c r="R1390" s="178"/>
      <c r="S1390" s="177"/>
      <c r="U1390" s="177"/>
      <c r="W1390" s="178"/>
      <c r="X1390" s="177"/>
    </row>
    <row r="1391" spans="7:24" s="168" customFormat="1" ht="15" customHeight="1">
      <c r="G1391" s="175"/>
      <c r="I1391" s="176"/>
      <c r="J1391" s="176"/>
      <c r="K1391" s="176"/>
      <c r="L1391" s="679"/>
      <c r="M1391" s="175"/>
      <c r="N1391" s="177"/>
      <c r="P1391" s="176"/>
      <c r="R1391" s="178"/>
      <c r="S1391" s="177"/>
      <c r="U1391" s="177"/>
      <c r="W1391" s="178"/>
      <c r="X1391" s="177"/>
    </row>
    <row r="1392" spans="7:24" s="168" customFormat="1" ht="15" customHeight="1">
      <c r="G1392" s="175"/>
      <c r="I1392" s="176"/>
      <c r="J1392" s="176"/>
      <c r="K1392" s="176"/>
      <c r="L1392" s="679"/>
      <c r="M1392" s="175"/>
      <c r="N1392" s="177"/>
      <c r="P1392" s="176"/>
      <c r="R1392" s="178"/>
      <c r="S1392" s="177"/>
      <c r="U1392" s="177"/>
      <c r="W1392" s="178"/>
      <c r="X1392" s="177"/>
    </row>
    <row r="1393" spans="7:24" s="168" customFormat="1" ht="15" customHeight="1">
      <c r="G1393" s="175"/>
      <c r="I1393" s="176"/>
      <c r="J1393" s="176"/>
      <c r="K1393" s="176"/>
      <c r="L1393" s="679"/>
      <c r="M1393" s="175"/>
      <c r="N1393" s="177"/>
      <c r="P1393" s="176"/>
      <c r="R1393" s="178"/>
      <c r="S1393" s="177"/>
      <c r="U1393" s="177"/>
      <c r="W1393" s="178"/>
      <c r="X1393" s="177"/>
    </row>
    <row r="1394" spans="7:24" s="168" customFormat="1" ht="15" customHeight="1">
      <c r="G1394" s="175"/>
      <c r="I1394" s="176"/>
      <c r="J1394" s="176"/>
      <c r="K1394" s="176"/>
      <c r="L1394" s="679"/>
      <c r="M1394" s="175"/>
      <c r="N1394" s="177"/>
      <c r="P1394" s="176"/>
      <c r="R1394" s="178"/>
      <c r="S1394" s="177"/>
      <c r="U1394" s="177"/>
      <c r="W1394" s="178"/>
      <c r="X1394" s="177"/>
    </row>
    <row r="1395" spans="7:24" s="168" customFormat="1" ht="15" customHeight="1">
      <c r="G1395" s="175"/>
      <c r="I1395" s="176"/>
      <c r="J1395" s="176"/>
      <c r="K1395" s="176"/>
      <c r="L1395" s="679"/>
      <c r="M1395" s="175"/>
      <c r="N1395" s="177"/>
      <c r="P1395" s="176"/>
      <c r="R1395" s="178"/>
      <c r="S1395" s="177"/>
      <c r="U1395" s="177"/>
      <c r="W1395" s="178"/>
      <c r="X1395" s="177"/>
    </row>
    <row r="1396" spans="7:24" s="168" customFormat="1" ht="15" customHeight="1">
      <c r="G1396" s="175"/>
      <c r="I1396" s="176"/>
      <c r="J1396" s="176"/>
      <c r="K1396" s="176"/>
      <c r="L1396" s="679"/>
      <c r="M1396" s="175"/>
      <c r="N1396" s="177"/>
      <c r="P1396" s="176"/>
      <c r="R1396" s="178"/>
      <c r="S1396" s="177"/>
      <c r="U1396" s="177"/>
      <c r="W1396" s="178"/>
      <c r="X1396" s="177"/>
    </row>
    <row r="1397" spans="7:24" s="168" customFormat="1" ht="15" customHeight="1">
      <c r="G1397" s="175"/>
      <c r="I1397" s="176"/>
      <c r="J1397" s="176"/>
      <c r="K1397" s="176"/>
      <c r="L1397" s="679"/>
      <c r="M1397" s="175"/>
      <c r="N1397" s="177"/>
      <c r="P1397" s="176"/>
      <c r="R1397" s="178"/>
      <c r="S1397" s="177"/>
      <c r="U1397" s="177"/>
      <c r="W1397" s="178"/>
      <c r="X1397" s="177"/>
    </row>
    <row r="1398" spans="7:24" s="168" customFormat="1" ht="15" customHeight="1">
      <c r="G1398" s="175"/>
      <c r="I1398" s="176"/>
      <c r="J1398" s="176"/>
      <c r="K1398" s="176"/>
      <c r="L1398" s="679"/>
      <c r="M1398" s="175"/>
      <c r="N1398" s="177"/>
      <c r="P1398" s="176"/>
      <c r="R1398" s="178"/>
      <c r="S1398" s="177"/>
      <c r="U1398" s="177"/>
      <c r="W1398" s="178"/>
      <c r="X1398" s="177"/>
    </row>
    <row r="1399" spans="7:24" s="168" customFormat="1" ht="15" customHeight="1">
      <c r="G1399" s="175"/>
      <c r="I1399" s="176"/>
      <c r="J1399" s="176"/>
      <c r="K1399" s="176"/>
      <c r="L1399" s="679"/>
      <c r="M1399" s="175"/>
      <c r="N1399" s="177"/>
      <c r="P1399" s="176"/>
      <c r="R1399" s="178"/>
      <c r="S1399" s="177"/>
      <c r="U1399" s="177"/>
      <c r="W1399" s="178"/>
      <c r="X1399" s="177"/>
    </row>
    <row r="1400" spans="7:24" s="168" customFormat="1" ht="15" customHeight="1">
      <c r="G1400" s="175"/>
      <c r="I1400" s="176"/>
      <c r="J1400" s="176"/>
      <c r="K1400" s="176"/>
      <c r="L1400" s="679"/>
      <c r="M1400" s="175"/>
      <c r="N1400" s="177"/>
      <c r="P1400" s="176"/>
      <c r="R1400" s="178"/>
      <c r="S1400" s="177"/>
      <c r="U1400" s="177"/>
      <c r="W1400" s="178"/>
      <c r="X1400" s="177"/>
    </row>
    <row r="1401" spans="7:24" s="168" customFormat="1" ht="15" customHeight="1">
      <c r="G1401" s="175"/>
      <c r="I1401" s="176"/>
      <c r="J1401" s="176"/>
      <c r="K1401" s="176"/>
      <c r="L1401" s="679"/>
      <c r="M1401" s="175"/>
      <c r="N1401" s="177"/>
      <c r="P1401" s="176"/>
      <c r="R1401" s="178"/>
      <c r="S1401" s="177"/>
      <c r="U1401" s="177"/>
      <c r="W1401" s="178"/>
      <c r="X1401" s="177"/>
    </row>
    <row r="1402" spans="7:24" s="168" customFormat="1" ht="15" customHeight="1">
      <c r="G1402" s="175"/>
      <c r="I1402" s="176"/>
      <c r="J1402" s="176"/>
      <c r="K1402" s="176"/>
      <c r="L1402" s="679"/>
      <c r="M1402" s="175"/>
      <c r="N1402" s="177"/>
      <c r="P1402" s="176"/>
      <c r="R1402" s="178"/>
      <c r="S1402" s="177"/>
      <c r="U1402" s="177"/>
      <c r="W1402" s="178"/>
      <c r="X1402" s="177"/>
    </row>
    <row r="1403" spans="7:24" s="168" customFormat="1" ht="15" customHeight="1">
      <c r="G1403" s="175"/>
      <c r="I1403" s="176"/>
      <c r="J1403" s="176"/>
      <c r="K1403" s="176"/>
      <c r="L1403" s="679"/>
      <c r="M1403" s="175"/>
      <c r="N1403" s="177"/>
      <c r="P1403" s="176"/>
      <c r="R1403" s="178"/>
      <c r="S1403" s="177"/>
      <c r="U1403" s="177"/>
      <c r="W1403" s="178"/>
      <c r="X1403" s="177"/>
    </row>
    <row r="1404" spans="7:24" s="168" customFormat="1" ht="15" customHeight="1">
      <c r="G1404" s="175"/>
      <c r="I1404" s="176"/>
      <c r="J1404" s="176"/>
      <c r="K1404" s="176"/>
      <c r="L1404" s="679"/>
      <c r="M1404" s="175"/>
      <c r="N1404" s="177"/>
      <c r="P1404" s="176"/>
      <c r="R1404" s="178"/>
      <c r="S1404" s="177"/>
      <c r="U1404" s="177"/>
      <c r="W1404" s="178"/>
      <c r="X1404" s="177"/>
    </row>
    <row r="1405" spans="7:24" s="168" customFormat="1" ht="15" customHeight="1">
      <c r="G1405" s="175"/>
      <c r="I1405" s="176"/>
      <c r="J1405" s="176"/>
      <c r="K1405" s="176"/>
      <c r="L1405" s="679"/>
      <c r="M1405" s="175"/>
      <c r="N1405" s="177"/>
      <c r="P1405" s="176"/>
      <c r="R1405" s="178"/>
      <c r="S1405" s="177"/>
      <c r="U1405" s="177"/>
      <c r="W1405" s="178"/>
      <c r="X1405" s="177"/>
    </row>
    <row r="1406" spans="7:24" s="168" customFormat="1" ht="15" customHeight="1">
      <c r="G1406" s="175"/>
      <c r="I1406" s="176"/>
      <c r="J1406" s="176"/>
      <c r="K1406" s="176"/>
      <c r="L1406" s="679"/>
      <c r="M1406" s="175"/>
      <c r="N1406" s="177"/>
      <c r="P1406" s="176"/>
      <c r="R1406" s="178"/>
      <c r="S1406" s="177"/>
      <c r="U1406" s="177"/>
      <c r="W1406" s="178"/>
      <c r="X1406" s="177"/>
    </row>
    <row r="1407" spans="7:24" s="168" customFormat="1" ht="15" customHeight="1">
      <c r="G1407" s="175"/>
      <c r="I1407" s="176"/>
      <c r="J1407" s="176"/>
      <c r="K1407" s="176"/>
      <c r="L1407" s="679"/>
      <c r="M1407" s="175"/>
      <c r="N1407" s="177"/>
      <c r="P1407" s="176"/>
      <c r="R1407" s="178"/>
      <c r="S1407" s="177"/>
      <c r="U1407" s="177"/>
      <c r="W1407" s="178"/>
      <c r="X1407" s="177"/>
    </row>
    <row r="1408" spans="7:24" s="168" customFormat="1" ht="15" customHeight="1">
      <c r="G1408" s="175"/>
      <c r="I1408" s="176"/>
      <c r="J1408" s="176"/>
      <c r="K1408" s="176"/>
      <c r="L1408" s="679"/>
      <c r="M1408" s="175"/>
      <c r="N1408" s="177"/>
      <c r="P1408" s="176"/>
      <c r="R1408" s="178"/>
      <c r="S1408" s="177"/>
      <c r="U1408" s="177"/>
      <c r="W1408" s="178"/>
      <c r="X1408" s="177"/>
    </row>
    <row r="1409" spans="7:24" s="168" customFormat="1" ht="15" customHeight="1">
      <c r="G1409" s="175"/>
      <c r="I1409" s="176"/>
      <c r="J1409" s="176"/>
      <c r="K1409" s="176"/>
      <c r="L1409" s="679"/>
      <c r="M1409" s="175"/>
      <c r="N1409" s="177"/>
      <c r="P1409" s="176"/>
      <c r="R1409" s="178"/>
      <c r="S1409" s="177"/>
      <c r="U1409" s="177"/>
      <c r="W1409" s="178"/>
      <c r="X1409" s="177"/>
    </row>
    <row r="1410" spans="7:24" s="168" customFormat="1" ht="15" customHeight="1">
      <c r="G1410" s="175"/>
      <c r="I1410" s="176"/>
      <c r="J1410" s="176"/>
      <c r="K1410" s="176"/>
      <c r="L1410" s="679"/>
      <c r="M1410" s="175"/>
      <c r="N1410" s="177"/>
      <c r="P1410" s="176"/>
      <c r="R1410" s="178"/>
      <c r="S1410" s="177"/>
      <c r="U1410" s="177"/>
      <c r="W1410" s="178"/>
      <c r="X1410" s="177"/>
    </row>
    <row r="1411" spans="7:24" s="168" customFormat="1" ht="15" customHeight="1">
      <c r="G1411" s="175"/>
      <c r="I1411" s="176"/>
      <c r="J1411" s="176"/>
      <c r="K1411" s="176"/>
      <c r="L1411" s="679"/>
      <c r="M1411" s="175"/>
      <c r="N1411" s="177"/>
      <c r="P1411" s="176"/>
      <c r="R1411" s="178"/>
      <c r="S1411" s="177"/>
      <c r="U1411" s="177"/>
      <c r="W1411" s="178"/>
      <c r="X1411" s="177"/>
    </row>
    <row r="1412" spans="7:24" s="168" customFormat="1" ht="15" customHeight="1">
      <c r="G1412" s="175"/>
      <c r="I1412" s="176"/>
      <c r="J1412" s="176"/>
      <c r="K1412" s="176"/>
      <c r="L1412" s="679"/>
      <c r="M1412" s="175"/>
      <c r="N1412" s="177"/>
      <c r="P1412" s="176"/>
      <c r="R1412" s="178"/>
      <c r="S1412" s="177"/>
      <c r="U1412" s="177"/>
      <c r="W1412" s="178"/>
      <c r="X1412" s="177"/>
    </row>
    <row r="1413" spans="7:24" s="168" customFormat="1" ht="15" customHeight="1">
      <c r="G1413" s="175"/>
      <c r="I1413" s="176"/>
      <c r="J1413" s="176"/>
      <c r="K1413" s="176"/>
      <c r="L1413" s="679"/>
      <c r="M1413" s="175"/>
      <c r="N1413" s="177"/>
      <c r="P1413" s="176"/>
      <c r="R1413" s="178"/>
      <c r="S1413" s="177"/>
      <c r="U1413" s="177"/>
      <c r="W1413" s="178"/>
      <c r="X1413" s="177"/>
    </row>
    <row r="1414" spans="7:24" s="168" customFormat="1" ht="15" customHeight="1">
      <c r="G1414" s="175"/>
      <c r="I1414" s="176"/>
      <c r="J1414" s="176"/>
      <c r="K1414" s="176"/>
      <c r="L1414" s="679"/>
      <c r="M1414" s="175"/>
      <c r="N1414" s="177"/>
      <c r="P1414" s="176"/>
      <c r="R1414" s="178"/>
      <c r="S1414" s="177"/>
      <c r="U1414" s="177"/>
      <c r="W1414" s="178"/>
      <c r="X1414" s="177"/>
    </row>
    <row r="1415" spans="7:24" s="168" customFormat="1" ht="15" customHeight="1">
      <c r="G1415" s="175"/>
      <c r="I1415" s="176"/>
      <c r="J1415" s="176"/>
      <c r="K1415" s="176"/>
      <c r="L1415" s="679"/>
      <c r="M1415" s="175"/>
      <c r="N1415" s="177"/>
      <c r="P1415" s="176"/>
      <c r="R1415" s="178"/>
      <c r="S1415" s="177"/>
      <c r="U1415" s="177"/>
      <c r="W1415" s="178"/>
      <c r="X1415" s="177"/>
    </row>
    <row r="1416" spans="7:24" s="168" customFormat="1" ht="15" customHeight="1">
      <c r="G1416" s="175"/>
      <c r="I1416" s="176"/>
      <c r="J1416" s="176"/>
      <c r="K1416" s="176"/>
      <c r="L1416" s="679"/>
      <c r="M1416" s="175"/>
      <c r="N1416" s="177"/>
      <c r="P1416" s="176"/>
      <c r="R1416" s="178"/>
      <c r="S1416" s="177"/>
      <c r="U1416" s="177"/>
      <c r="W1416" s="178"/>
      <c r="X1416" s="177"/>
    </row>
    <row r="1417" spans="7:24" s="168" customFormat="1" ht="15" customHeight="1">
      <c r="G1417" s="175"/>
      <c r="I1417" s="176"/>
      <c r="J1417" s="176"/>
      <c r="K1417" s="176"/>
      <c r="L1417" s="679"/>
      <c r="M1417" s="175"/>
      <c r="N1417" s="177"/>
      <c r="P1417" s="176"/>
      <c r="R1417" s="178"/>
      <c r="S1417" s="177"/>
      <c r="U1417" s="177"/>
      <c r="W1417" s="178"/>
      <c r="X1417" s="177"/>
    </row>
    <row r="1418" spans="7:24" s="168" customFormat="1" ht="15" customHeight="1">
      <c r="G1418" s="175"/>
      <c r="I1418" s="176"/>
      <c r="J1418" s="176"/>
      <c r="K1418" s="176"/>
      <c r="L1418" s="679"/>
      <c r="M1418" s="175"/>
      <c r="N1418" s="177"/>
      <c r="P1418" s="176"/>
      <c r="R1418" s="178"/>
      <c r="S1418" s="177"/>
      <c r="U1418" s="177"/>
      <c r="W1418" s="178"/>
      <c r="X1418" s="177"/>
    </row>
    <row r="1419" spans="7:24" s="168" customFormat="1" ht="15" customHeight="1">
      <c r="G1419" s="175"/>
      <c r="I1419" s="176"/>
      <c r="J1419" s="176"/>
      <c r="K1419" s="176"/>
      <c r="L1419" s="679"/>
      <c r="M1419" s="175"/>
      <c r="N1419" s="177"/>
      <c r="P1419" s="176"/>
      <c r="R1419" s="178"/>
      <c r="S1419" s="177"/>
      <c r="U1419" s="177"/>
      <c r="W1419" s="178"/>
      <c r="X1419" s="177"/>
    </row>
    <row r="1420" spans="7:24" s="168" customFormat="1" ht="15" customHeight="1">
      <c r="G1420" s="175"/>
      <c r="I1420" s="176"/>
      <c r="J1420" s="176"/>
      <c r="K1420" s="176"/>
      <c r="L1420" s="679"/>
      <c r="M1420" s="175"/>
      <c r="N1420" s="177"/>
      <c r="P1420" s="176"/>
      <c r="R1420" s="178"/>
      <c r="S1420" s="177"/>
      <c r="U1420" s="177"/>
      <c r="W1420" s="178"/>
      <c r="X1420" s="177"/>
    </row>
    <row r="1421" spans="7:24" s="168" customFormat="1" ht="15" customHeight="1">
      <c r="G1421" s="175"/>
      <c r="I1421" s="176"/>
      <c r="J1421" s="176"/>
      <c r="K1421" s="176"/>
      <c r="L1421" s="679"/>
      <c r="M1421" s="175"/>
      <c r="N1421" s="177"/>
      <c r="P1421" s="176"/>
      <c r="R1421" s="178"/>
      <c r="S1421" s="177"/>
      <c r="U1421" s="177"/>
      <c r="W1421" s="178"/>
      <c r="X1421" s="177"/>
    </row>
    <row r="1422" spans="7:24" s="168" customFormat="1" ht="15" customHeight="1">
      <c r="G1422" s="175"/>
      <c r="I1422" s="176"/>
      <c r="J1422" s="176"/>
      <c r="K1422" s="176"/>
      <c r="L1422" s="679"/>
      <c r="M1422" s="175"/>
      <c r="N1422" s="177"/>
      <c r="P1422" s="176"/>
      <c r="R1422" s="178"/>
      <c r="S1422" s="177"/>
      <c r="U1422" s="177"/>
      <c r="W1422" s="178"/>
      <c r="X1422" s="177"/>
    </row>
    <row r="1423" spans="7:24" s="168" customFormat="1" ht="15" customHeight="1">
      <c r="G1423" s="175"/>
      <c r="I1423" s="176"/>
      <c r="J1423" s="176"/>
      <c r="K1423" s="176"/>
      <c r="L1423" s="679"/>
      <c r="M1423" s="175"/>
      <c r="N1423" s="177"/>
      <c r="P1423" s="176"/>
      <c r="R1423" s="178"/>
      <c r="S1423" s="177"/>
      <c r="U1423" s="177"/>
      <c r="W1423" s="178"/>
      <c r="X1423" s="177"/>
    </row>
    <row r="1424" spans="7:24" s="168" customFormat="1" ht="15" customHeight="1">
      <c r="G1424" s="175"/>
      <c r="I1424" s="176"/>
      <c r="J1424" s="176"/>
      <c r="K1424" s="176"/>
      <c r="L1424" s="679"/>
      <c r="M1424" s="175"/>
      <c r="N1424" s="177"/>
      <c r="P1424" s="176"/>
      <c r="R1424" s="178"/>
      <c r="S1424" s="177"/>
      <c r="U1424" s="177"/>
      <c r="W1424" s="178"/>
      <c r="X1424" s="177"/>
    </row>
    <row r="1425" spans="7:24" s="168" customFormat="1" ht="15" customHeight="1">
      <c r="G1425" s="175"/>
      <c r="I1425" s="176"/>
      <c r="J1425" s="176"/>
      <c r="K1425" s="176"/>
      <c r="L1425" s="679"/>
      <c r="M1425" s="175"/>
      <c r="N1425" s="177"/>
      <c r="P1425" s="176"/>
      <c r="R1425" s="178"/>
      <c r="S1425" s="177"/>
      <c r="U1425" s="177"/>
      <c r="W1425" s="178"/>
      <c r="X1425" s="177"/>
    </row>
    <row r="1426" spans="7:24" s="168" customFormat="1" ht="15" customHeight="1">
      <c r="G1426" s="175"/>
      <c r="I1426" s="176"/>
      <c r="J1426" s="176"/>
      <c r="K1426" s="176"/>
      <c r="L1426" s="679"/>
      <c r="M1426" s="175"/>
      <c r="N1426" s="177"/>
      <c r="P1426" s="176"/>
      <c r="R1426" s="178"/>
      <c r="S1426" s="177"/>
      <c r="U1426" s="177"/>
      <c r="W1426" s="178"/>
      <c r="X1426" s="177"/>
    </row>
    <row r="1427" spans="7:24" s="168" customFormat="1" ht="15" customHeight="1">
      <c r="G1427" s="175"/>
      <c r="I1427" s="176"/>
      <c r="J1427" s="176"/>
      <c r="K1427" s="176"/>
      <c r="L1427" s="679"/>
      <c r="M1427" s="175"/>
      <c r="N1427" s="177"/>
      <c r="P1427" s="176"/>
      <c r="R1427" s="178"/>
      <c r="S1427" s="177"/>
      <c r="U1427" s="177"/>
      <c r="W1427" s="178"/>
      <c r="X1427" s="177"/>
    </row>
    <row r="1428" spans="7:24" s="168" customFormat="1" ht="15" customHeight="1">
      <c r="G1428" s="175"/>
      <c r="I1428" s="176"/>
      <c r="J1428" s="176"/>
      <c r="K1428" s="176"/>
      <c r="L1428" s="679"/>
      <c r="M1428" s="175"/>
      <c r="N1428" s="177"/>
      <c r="P1428" s="176"/>
      <c r="R1428" s="178"/>
      <c r="S1428" s="177"/>
      <c r="U1428" s="177"/>
      <c r="W1428" s="178"/>
      <c r="X1428" s="177"/>
    </row>
    <row r="1429" spans="7:24" s="168" customFormat="1" ht="15" customHeight="1">
      <c r="G1429" s="175"/>
      <c r="I1429" s="176"/>
      <c r="J1429" s="176"/>
      <c r="K1429" s="176"/>
      <c r="L1429" s="679"/>
      <c r="M1429" s="175"/>
      <c r="N1429" s="177"/>
      <c r="P1429" s="176"/>
      <c r="R1429" s="178"/>
      <c r="S1429" s="177"/>
      <c r="U1429" s="177"/>
      <c r="W1429" s="178"/>
      <c r="X1429" s="177"/>
    </row>
    <row r="1430" spans="7:24" s="168" customFormat="1" ht="15" customHeight="1">
      <c r="G1430" s="175"/>
      <c r="I1430" s="176"/>
      <c r="J1430" s="176"/>
      <c r="K1430" s="176"/>
      <c r="L1430" s="679"/>
      <c r="M1430" s="175"/>
      <c r="N1430" s="177"/>
      <c r="P1430" s="176"/>
      <c r="R1430" s="178"/>
      <c r="S1430" s="177"/>
      <c r="U1430" s="177"/>
      <c r="W1430" s="178"/>
      <c r="X1430" s="177"/>
    </row>
    <row r="1431" spans="7:24" s="168" customFormat="1" ht="15" customHeight="1">
      <c r="G1431" s="175"/>
      <c r="I1431" s="176"/>
      <c r="J1431" s="176"/>
      <c r="K1431" s="176"/>
      <c r="L1431" s="679"/>
      <c r="M1431" s="175"/>
      <c r="N1431" s="177"/>
      <c r="P1431" s="176"/>
      <c r="R1431" s="178"/>
      <c r="S1431" s="177"/>
      <c r="U1431" s="177"/>
      <c r="W1431" s="178"/>
      <c r="X1431" s="177"/>
    </row>
    <row r="1432" spans="7:24" s="168" customFormat="1" ht="15" customHeight="1">
      <c r="G1432" s="175"/>
      <c r="I1432" s="176"/>
      <c r="J1432" s="176"/>
      <c r="K1432" s="176"/>
      <c r="L1432" s="679"/>
      <c r="M1432" s="175"/>
      <c r="N1432" s="177"/>
      <c r="P1432" s="176"/>
      <c r="R1432" s="178"/>
      <c r="S1432" s="177"/>
      <c r="U1432" s="177"/>
      <c r="W1432" s="178"/>
      <c r="X1432" s="177"/>
    </row>
    <row r="1433" spans="7:24" s="168" customFormat="1" ht="15" customHeight="1">
      <c r="G1433" s="175"/>
      <c r="I1433" s="176"/>
      <c r="J1433" s="176"/>
      <c r="K1433" s="176"/>
      <c r="L1433" s="679"/>
      <c r="M1433" s="175"/>
      <c r="N1433" s="177"/>
      <c r="P1433" s="176"/>
      <c r="R1433" s="178"/>
      <c r="S1433" s="177"/>
      <c r="U1433" s="177"/>
      <c r="W1433" s="178"/>
      <c r="X1433" s="177"/>
    </row>
    <row r="1434" spans="7:24" s="168" customFormat="1" ht="15" customHeight="1">
      <c r="G1434" s="175"/>
      <c r="I1434" s="176"/>
      <c r="J1434" s="176"/>
      <c r="K1434" s="176"/>
      <c r="L1434" s="679"/>
      <c r="M1434" s="175"/>
      <c r="N1434" s="177"/>
      <c r="P1434" s="176"/>
      <c r="R1434" s="178"/>
      <c r="S1434" s="177"/>
      <c r="U1434" s="177"/>
      <c r="W1434" s="178"/>
      <c r="X1434" s="177"/>
    </row>
    <row r="1435" spans="7:24" s="168" customFormat="1" ht="15" customHeight="1">
      <c r="G1435" s="175"/>
      <c r="I1435" s="176"/>
      <c r="J1435" s="176"/>
      <c r="K1435" s="176"/>
      <c r="L1435" s="679"/>
      <c r="M1435" s="175"/>
      <c r="N1435" s="177"/>
      <c r="P1435" s="176"/>
      <c r="R1435" s="178"/>
      <c r="S1435" s="177"/>
      <c r="U1435" s="177"/>
      <c r="W1435" s="178"/>
      <c r="X1435" s="177"/>
    </row>
    <row r="1436" spans="7:24" s="168" customFormat="1" ht="15" customHeight="1">
      <c r="G1436" s="175"/>
      <c r="I1436" s="176"/>
      <c r="J1436" s="176"/>
      <c r="K1436" s="176"/>
      <c r="L1436" s="679"/>
      <c r="M1436" s="175"/>
      <c r="N1436" s="177"/>
      <c r="P1436" s="176"/>
      <c r="R1436" s="178"/>
      <c r="S1436" s="177"/>
      <c r="U1436" s="177"/>
      <c r="W1436" s="178"/>
      <c r="X1436" s="177"/>
    </row>
    <row r="1437" spans="7:24" s="168" customFormat="1" ht="15" customHeight="1">
      <c r="G1437" s="175"/>
      <c r="I1437" s="176"/>
      <c r="J1437" s="176"/>
      <c r="K1437" s="176"/>
      <c r="L1437" s="679"/>
      <c r="M1437" s="175"/>
      <c r="N1437" s="177"/>
      <c r="P1437" s="176"/>
      <c r="R1437" s="178"/>
      <c r="S1437" s="177"/>
      <c r="U1437" s="177"/>
      <c r="W1437" s="178"/>
      <c r="X1437" s="177"/>
    </row>
    <row r="1438" spans="7:24" s="168" customFormat="1" ht="15" customHeight="1">
      <c r="G1438" s="175"/>
      <c r="I1438" s="176"/>
      <c r="J1438" s="176"/>
      <c r="K1438" s="176"/>
      <c r="L1438" s="679"/>
      <c r="M1438" s="175"/>
      <c r="N1438" s="177"/>
      <c r="P1438" s="176"/>
      <c r="R1438" s="178"/>
      <c r="S1438" s="177"/>
      <c r="U1438" s="177"/>
      <c r="W1438" s="178"/>
      <c r="X1438" s="177"/>
    </row>
    <row r="1439" spans="7:24" s="168" customFormat="1" ht="15" customHeight="1">
      <c r="G1439" s="175"/>
      <c r="I1439" s="176"/>
      <c r="J1439" s="176"/>
      <c r="K1439" s="176"/>
      <c r="L1439" s="679"/>
      <c r="M1439" s="175"/>
      <c r="N1439" s="177"/>
      <c r="P1439" s="176"/>
      <c r="R1439" s="178"/>
      <c r="S1439" s="177"/>
      <c r="U1439" s="177"/>
      <c r="W1439" s="178"/>
      <c r="X1439" s="177"/>
    </row>
    <row r="1440" spans="7:24" s="168" customFormat="1" ht="15" customHeight="1">
      <c r="G1440" s="175"/>
      <c r="I1440" s="176"/>
      <c r="J1440" s="176"/>
      <c r="K1440" s="176"/>
      <c r="L1440" s="679"/>
      <c r="M1440" s="175"/>
      <c r="N1440" s="177"/>
      <c r="P1440" s="176"/>
      <c r="R1440" s="178"/>
      <c r="S1440" s="177"/>
      <c r="U1440" s="177"/>
      <c r="W1440" s="178"/>
      <c r="X1440" s="177"/>
    </row>
    <row r="1441" spans="7:24" s="168" customFormat="1" ht="15" customHeight="1">
      <c r="G1441" s="175"/>
      <c r="I1441" s="176"/>
      <c r="J1441" s="176"/>
      <c r="K1441" s="176"/>
      <c r="L1441" s="679"/>
      <c r="M1441" s="175"/>
      <c r="N1441" s="177"/>
      <c r="P1441" s="176"/>
      <c r="R1441" s="178"/>
      <c r="S1441" s="177"/>
      <c r="U1441" s="177"/>
      <c r="W1441" s="178"/>
      <c r="X1441" s="177"/>
    </row>
    <row r="1442" spans="7:24" s="168" customFormat="1" ht="15" customHeight="1">
      <c r="G1442" s="175"/>
      <c r="I1442" s="176"/>
      <c r="J1442" s="176"/>
      <c r="K1442" s="176"/>
      <c r="L1442" s="679"/>
      <c r="M1442" s="175"/>
      <c r="N1442" s="177"/>
      <c r="P1442" s="176"/>
      <c r="R1442" s="178"/>
      <c r="S1442" s="177"/>
      <c r="U1442" s="177"/>
      <c r="W1442" s="178"/>
      <c r="X1442" s="177"/>
    </row>
    <row r="1443" spans="7:24" s="168" customFormat="1" ht="15" customHeight="1">
      <c r="G1443" s="175"/>
      <c r="I1443" s="176"/>
      <c r="J1443" s="176"/>
      <c r="K1443" s="176"/>
      <c r="L1443" s="679"/>
      <c r="M1443" s="175"/>
      <c r="N1443" s="177"/>
      <c r="P1443" s="176"/>
      <c r="R1443" s="178"/>
      <c r="S1443" s="177"/>
      <c r="U1443" s="177"/>
      <c r="W1443" s="178"/>
      <c r="X1443" s="177"/>
    </row>
    <row r="1444" spans="7:24" s="168" customFormat="1" ht="15" customHeight="1">
      <c r="G1444" s="175"/>
      <c r="I1444" s="176"/>
      <c r="J1444" s="176"/>
      <c r="K1444" s="176"/>
      <c r="L1444" s="679"/>
      <c r="M1444" s="175"/>
      <c r="N1444" s="177"/>
      <c r="P1444" s="176"/>
      <c r="R1444" s="178"/>
      <c r="S1444" s="177"/>
      <c r="U1444" s="177"/>
      <c r="W1444" s="178"/>
      <c r="X1444" s="177"/>
    </row>
    <row r="1445" spans="7:24" s="168" customFormat="1" ht="15" customHeight="1">
      <c r="G1445" s="175"/>
      <c r="I1445" s="176"/>
      <c r="J1445" s="176"/>
      <c r="K1445" s="176"/>
      <c r="L1445" s="679"/>
      <c r="M1445" s="175"/>
      <c r="N1445" s="177"/>
      <c r="P1445" s="176"/>
      <c r="R1445" s="178"/>
      <c r="S1445" s="177"/>
      <c r="U1445" s="177"/>
      <c r="W1445" s="178"/>
      <c r="X1445" s="177"/>
    </row>
    <row r="1446" spans="7:24" s="168" customFormat="1" ht="15" customHeight="1">
      <c r="G1446" s="175"/>
      <c r="I1446" s="176"/>
      <c r="J1446" s="176"/>
      <c r="K1446" s="176"/>
      <c r="L1446" s="679"/>
      <c r="M1446" s="175"/>
      <c r="N1446" s="177"/>
      <c r="P1446" s="176"/>
      <c r="R1446" s="178"/>
      <c r="S1446" s="177"/>
      <c r="U1446" s="177"/>
      <c r="W1446" s="178"/>
      <c r="X1446" s="177"/>
    </row>
    <row r="1447" spans="7:24" s="168" customFormat="1" ht="15" customHeight="1">
      <c r="G1447" s="175"/>
      <c r="I1447" s="176"/>
      <c r="J1447" s="176"/>
      <c r="K1447" s="176"/>
      <c r="L1447" s="679"/>
      <c r="M1447" s="175"/>
      <c r="N1447" s="177"/>
      <c r="P1447" s="176"/>
      <c r="R1447" s="178"/>
      <c r="S1447" s="177"/>
      <c r="U1447" s="177"/>
      <c r="W1447" s="178"/>
      <c r="X1447" s="177"/>
    </row>
    <row r="1448" spans="7:24" s="168" customFormat="1" ht="15" customHeight="1">
      <c r="G1448" s="175"/>
      <c r="I1448" s="176"/>
      <c r="J1448" s="176"/>
      <c r="K1448" s="176"/>
      <c r="L1448" s="679"/>
      <c r="M1448" s="175"/>
      <c r="N1448" s="177"/>
      <c r="P1448" s="176"/>
      <c r="R1448" s="178"/>
      <c r="S1448" s="177"/>
      <c r="U1448" s="177"/>
      <c r="W1448" s="178"/>
      <c r="X1448" s="177"/>
    </row>
    <row r="1449" spans="7:24" s="168" customFormat="1" ht="15" customHeight="1">
      <c r="G1449" s="175"/>
      <c r="I1449" s="176"/>
      <c r="J1449" s="176"/>
      <c r="K1449" s="176"/>
      <c r="L1449" s="679"/>
      <c r="M1449" s="175"/>
      <c r="N1449" s="177"/>
      <c r="P1449" s="176"/>
      <c r="R1449" s="178"/>
      <c r="S1449" s="177"/>
      <c r="U1449" s="177"/>
      <c r="W1449" s="178"/>
      <c r="X1449" s="177"/>
    </row>
    <row r="1450" spans="7:24" s="168" customFormat="1" ht="15" customHeight="1">
      <c r="G1450" s="175"/>
      <c r="I1450" s="176"/>
      <c r="J1450" s="176"/>
      <c r="K1450" s="176"/>
      <c r="L1450" s="679"/>
      <c r="M1450" s="175"/>
      <c r="N1450" s="177"/>
      <c r="P1450" s="176"/>
      <c r="R1450" s="178"/>
      <c r="S1450" s="177"/>
      <c r="U1450" s="177"/>
      <c r="W1450" s="178"/>
      <c r="X1450" s="177"/>
    </row>
    <row r="1451" spans="7:24" s="168" customFormat="1" ht="15" customHeight="1">
      <c r="G1451" s="175"/>
      <c r="I1451" s="176"/>
      <c r="J1451" s="176"/>
      <c r="K1451" s="176"/>
      <c r="L1451" s="679"/>
      <c r="M1451" s="175"/>
      <c r="N1451" s="177"/>
      <c r="P1451" s="176"/>
      <c r="R1451" s="178"/>
      <c r="S1451" s="177"/>
      <c r="U1451" s="177"/>
      <c r="W1451" s="178"/>
      <c r="X1451" s="177"/>
    </row>
    <row r="1452" spans="7:24" s="168" customFormat="1" ht="15" customHeight="1">
      <c r="G1452" s="175"/>
      <c r="I1452" s="176"/>
      <c r="J1452" s="176"/>
      <c r="K1452" s="176"/>
      <c r="L1452" s="679"/>
      <c r="M1452" s="175"/>
      <c r="N1452" s="177"/>
      <c r="P1452" s="176"/>
      <c r="R1452" s="178"/>
      <c r="S1452" s="177"/>
      <c r="U1452" s="177"/>
      <c r="W1452" s="178"/>
      <c r="X1452" s="177"/>
    </row>
    <row r="1453" spans="7:24" s="168" customFormat="1" ht="15" customHeight="1">
      <c r="G1453" s="175"/>
      <c r="I1453" s="176"/>
      <c r="J1453" s="176"/>
      <c r="K1453" s="176"/>
      <c r="L1453" s="679"/>
      <c r="M1453" s="175"/>
      <c r="N1453" s="177"/>
      <c r="P1453" s="176"/>
      <c r="R1453" s="178"/>
      <c r="S1453" s="177"/>
      <c r="U1453" s="177"/>
      <c r="W1453" s="178"/>
      <c r="X1453" s="177"/>
    </row>
    <row r="1454" spans="7:24" s="168" customFormat="1" ht="15" customHeight="1">
      <c r="G1454" s="175"/>
      <c r="I1454" s="176"/>
      <c r="J1454" s="176"/>
      <c r="K1454" s="176"/>
      <c r="L1454" s="679"/>
      <c r="M1454" s="175"/>
      <c r="N1454" s="177"/>
      <c r="P1454" s="176"/>
      <c r="R1454" s="178"/>
      <c r="S1454" s="177"/>
      <c r="U1454" s="177"/>
      <c r="W1454" s="178"/>
      <c r="X1454" s="177"/>
    </row>
    <row r="1455" spans="7:24" s="168" customFormat="1" ht="15" customHeight="1">
      <c r="G1455" s="175"/>
      <c r="I1455" s="176"/>
      <c r="J1455" s="176"/>
      <c r="K1455" s="176"/>
      <c r="L1455" s="679"/>
      <c r="M1455" s="175"/>
      <c r="N1455" s="177"/>
      <c r="P1455" s="176"/>
      <c r="R1455" s="178"/>
      <c r="S1455" s="177"/>
      <c r="U1455" s="177"/>
      <c r="W1455" s="178"/>
      <c r="X1455" s="177"/>
    </row>
    <row r="1456" spans="7:24" s="168" customFormat="1" ht="15" customHeight="1">
      <c r="G1456" s="175"/>
      <c r="I1456" s="176"/>
      <c r="J1456" s="176"/>
      <c r="K1456" s="176"/>
      <c r="L1456" s="679"/>
      <c r="M1456" s="175"/>
      <c r="N1456" s="177"/>
      <c r="P1456" s="176"/>
      <c r="R1456" s="178"/>
      <c r="S1456" s="177"/>
      <c r="U1456" s="177"/>
      <c r="W1456" s="178"/>
      <c r="X1456" s="177"/>
    </row>
    <row r="1457" spans="7:24" s="168" customFormat="1" ht="15" customHeight="1">
      <c r="G1457" s="175"/>
      <c r="I1457" s="176"/>
      <c r="J1457" s="176"/>
      <c r="K1457" s="176"/>
      <c r="L1457" s="679"/>
      <c r="M1457" s="175"/>
      <c r="N1457" s="177"/>
      <c r="P1457" s="176"/>
      <c r="R1457" s="178"/>
      <c r="S1457" s="177"/>
      <c r="U1457" s="177"/>
      <c r="W1457" s="178"/>
      <c r="X1457" s="177"/>
    </row>
    <row r="1458" spans="7:24" s="168" customFormat="1" ht="15" customHeight="1">
      <c r="G1458" s="175"/>
      <c r="I1458" s="176"/>
      <c r="J1458" s="176"/>
      <c r="K1458" s="176"/>
      <c r="L1458" s="679"/>
      <c r="M1458" s="175"/>
      <c r="N1458" s="177"/>
      <c r="P1458" s="176"/>
      <c r="R1458" s="178"/>
      <c r="S1458" s="177"/>
      <c r="U1458" s="177"/>
      <c r="W1458" s="178"/>
      <c r="X1458" s="177"/>
    </row>
    <row r="1459" spans="7:24" s="168" customFormat="1" ht="15" customHeight="1">
      <c r="G1459" s="175"/>
      <c r="I1459" s="176"/>
      <c r="J1459" s="176"/>
      <c r="K1459" s="176"/>
      <c r="L1459" s="679"/>
      <c r="M1459" s="175"/>
      <c r="N1459" s="177"/>
      <c r="P1459" s="176"/>
      <c r="R1459" s="178"/>
      <c r="S1459" s="177"/>
      <c r="U1459" s="177"/>
      <c r="W1459" s="178"/>
      <c r="X1459" s="177"/>
    </row>
    <row r="1460" spans="7:24" s="168" customFormat="1" ht="15" customHeight="1">
      <c r="G1460" s="175"/>
      <c r="I1460" s="176"/>
      <c r="J1460" s="176"/>
      <c r="K1460" s="176"/>
      <c r="L1460" s="679"/>
      <c r="M1460" s="175"/>
      <c r="N1460" s="177"/>
      <c r="P1460" s="176"/>
      <c r="R1460" s="178"/>
      <c r="S1460" s="177"/>
      <c r="U1460" s="177"/>
      <c r="W1460" s="178"/>
      <c r="X1460" s="177"/>
    </row>
    <row r="1461" spans="7:24" s="168" customFormat="1" ht="15" customHeight="1">
      <c r="G1461" s="175"/>
      <c r="I1461" s="176"/>
      <c r="J1461" s="176"/>
      <c r="K1461" s="176"/>
      <c r="L1461" s="679"/>
      <c r="M1461" s="175"/>
      <c r="N1461" s="177"/>
      <c r="P1461" s="176"/>
      <c r="R1461" s="178"/>
      <c r="S1461" s="177"/>
      <c r="U1461" s="177"/>
      <c r="W1461" s="178"/>
      <c r="X1461" s="177"/>
    </row>
    <row r="1462" spans="7:24" s="168" customFormat="1" ht="15" customHeight="1">
      <c r="G1462" s="175"/>
      <c r="I1462" s="176"/>
      <c r="J1462" s="176"/>
      <c r="K1462" s="176"/>
      <c r="L1462" s="679"/>
      <c r="M1462" s="175"/>
      <c r="N1462" s="177"/>
      <c r="P1462" s="176"/>
      <c r="R1462" s="178"/>
      <c r="S1462" s="177"/>
      <c r="U1462" s="177"/>
      <c r="W1462" s="178"/>
      <c r="X1462" s="177"/>
    </row>
    <row r="1463" spans="7:24" s="168" customFormat="1" ht="15" customHeight="1">
      <c r="G1463" s="175"/>
      <c r="I1463" s="176"/>
      <c r="J1463" s="176"/>
      <c r="K1463" s="176"/>
      <c r="L1463" s="679"/>
      <c r="M1463" s="175"/>
      <c r="N1463" s="177"/>
      <c r="P1463" s="176"/>
      <c r="R1463" s="178"/>
      <c r="S1463" s="177"/>
      <c r="U1463" s="177"/>
      <c r="W1463" s="178"/>
      <c r="X1463" s="177"/>
    </row>
    <row r="1464" spans="7:24" s="168" customFormat="1" ht="15" customHeight="1">
      <c r="G1464" s="175"/>
      <c r="I1464" s="176"/>
      <c r="J1464" s="176"/>
      <c r="K1464" s="176"/>
      <c r="L1464" s="679"/>
      <c r="M1464" s="175"/>
      <c r="N1464" s="177"/>
      <c r="P1464" s="176"/>
      <c r="R1464" s="178"/>
      <c r="S1464" s="177"/>
      <c r="U1464" s="177"/>
      <c r="W1464" s="178"/>
      <c r="X1464" s="177"/>
    </row>
    <row r="1465" spans="7:24" s="168" customFormat="1" ht="15" customHeight="1">
      <c r="G1465" s="175"/>
      <c r="I1465" s="176"/>
      <c r="J1465" s="176"/>
      <c r="K1465" s="176"/>
      <c r="L1465" s="679"/>
      <c r="M1465" s="175"/>
      <c r="N1465" s="177"/>
      <c r="P1465" s="176"/>
      <c r="R1465" s="178"/>
      <c r="S1465" s="177"/>
      <c r="U1465" s="177"/>
      <c r="W1465" s="178"/>
      <c r="X1465" s="177"/>
    </row>
    <row r="1466" spans="7:24" s="168" customFormat="1" ht="15" customHeight="1">
      <c r="G1466" s="175"/>
      <c r="I1466" s="176"/>
      <c r="J1466" s="176"/>
      <c r="K1466" s="176"/>
      <c r="L1466" s="679"/>
      <c r="M1466" s="175"/>
      <c r="N1466" s="177"/>
      <c r="P1466" s="176"/>
      <c r="R1466" s="178"/>
      <c r="S1466" s="177"/>
      <c r="U1466" s="177"/>
      <c r="W1466" s="178"/>
      <c r="X1466" s="177"/>
    </row>
    <row r="1467" spans="7:24" s="168" customFormat="1" ht="15" customHeight="1">
      <c r="G1467" s="175"/>
      <c r="I1467" s="176"/>
      <c r="J1467" s="176"/>
      <c r="K1467" s="176"/>
      <c r="L1467" s="679"/>
      <c r="M1467" s="175"/>
      <c r="N1467" s="177"/>
      <c r="P1467" s="176"/>
      <c r="R1467" s="178"/>
      <c r="S1467" s="177"/>
      <c r="U1467" s="177"/>
      <c r="W1467" s="178"/>
      <c r="X1467" s="177"/>
    </row>
    <row r="1468" spans="7:24" s="168" customFormat="1" ht="15" customHeight="1">
      <c r="G1468" s="175"/>
      <c r="I1468" s="176"/>
      <c r="J1468" s="176"/>
      <c r="K1468" s="176"/>
      <c r="L1468" s="679"/>
      <c r="M1468" s="175"/>
      <c r="N1468" s="177"/>
      <c r="P1468" s="176"/>
      <c r="R1468" s="178"/>
      <c r="S1468" s="177"/>
      <c r="U1468" s="177"/>
      <c r="W1468" s="178"/>
      <c r="X1468" s="177"/>
    </row>
    <row r="1469" spans="7:24" s="168" customFormat="1" ht="15" customHeight="1">
      <c r="G1469" s="175"/>
      <c r="I1469" s="176"/>
      <c r="J1469" s="176"/>
      <c r="K1469" s="176"/>
      <c r="L1469" s="679"/>
      <c r="M1469" s="175"/>
      <c r="N1469" s="177"/>
      <c r="P1469" s="176"/>
      <c r="R1469" s="178"/>
      <c r="S1469" s="177"/>
      <c r="U1469" s="177"/>
      <c r="W1469" s="178"/>
      <c r="X1469" s="177"/>
    </row>
    <row r="1470" spans="7:24" s="168" customFormat="1" ht="15" customHeight="1">
      <c r="G1470" s="175"/>
      <c r="I1470" s="176"/>
      <c r="J1470" s="176"/>
      <c r="K1470" s="176"/>
      <c r="L1470" s="679"/>
      <c r="M1470" s="175"/>
      <c r="N1470" s="177"/>
      <c r="P1470" s="176"/>
      <c r="R1470" s="178"/>
      <c r="S1470" s="177"/>
      <c r="U1470" s="177"/>
      <c r="W1470" s="178"/>
      <c r="X1470" s="177"/>
    </row>
    <row r="1471" spans="7:24" s="168" customFormat="1" ht="15" customHeight="1">
      <c r="G1471" s="175"/>
      <c r="I1471" s="176"/>
      <c r="J1471" s="176"/>
      <c r="K1471" s="176"/>
      <c r="L1471" s="679"/>
      <c r="M1471" s="175"/>
      <c r="N1471" s="177"/>
      <c r="P1471" s="176"/>
      <c r="R1471" s="178"/>
      <c r="S1471" s="177"/>
      <c r="U1471" s="177"/>
      <c r="W1471" s="178"/>
      <c r="X1471" s="177"/>
    </row>
    <row r="1472" spans="7:24" s="168" customFormat="1" ht="15" customHeight="1">
      <c r="G1472" s="175"/>
      <c r="I1472" s="176"/>
      <c r="J1472" s="176"/>
      <c r="K1472" s="176"/>
      <c r="L1472" s="679"/>
      <c r="M1472" s="175"/>
      <c r="N1472" s="177"/>
      <c r="P1472" s="176"/>
      <c r="R1472" s="178"/>
      <c r="S1472" s="177"/>
      <c r="U1472" s="177"/>
      <c r="W1472" s="178"/>
      <c r="X1472" s="177"/>
    </row>
    <row r="1473" spans="7:24" s="168" customFormat="1" ht="15" customHeight="1">
      <c r="G1473" s="175"/>
      <c r="I1473" s="176"/>
      <c r="J1473" s="176"/>
      <c r="K1473" s="176"/>
      <c r="L1473" s="679"/>
      <c r="M1473" s="175"/>
      <c r="N1473" s="177"/>
      <c r="P1473" s="176"/>
      <c r="R1473" s="178"/>
      <c r="S1473" s="177"/>
      <c r="U1473" s="177"/>
      <c r="W1473" s="178"/>
      <c r="X1473" s="177"/>
    </row>
    <row r="1474" spans="7:24" s="168" customFormat="1" ht="15" customHeight="1">
      <c r="G1474" s="175"/>
      <c r="I1474" s="176"/>
      <c r="J1474" s="176"/>
      <c r="K1474" s="176"/>
      <c r="L1474" s="679"/>
      <c r="M1474" s="175"/>
      <c r="N1474" s="177"/>
      <c r="P1474" s="176"/>
      <c r="R1474" s="178"/>
      <c r="S1474" s="177"/>
      <c r="U1474" s="177"/>
      <c r="W1474" s="178"/>
      <c r="X1474" s="177"/>
    </row>
    <row r="1475" spans="7:24" s="168" customFormat="1" ht="15" customHeight="1">
      <c r="G1475" s="175"/>
      <c r="I1475" s="176"/>
      <c r="J1475" s="176"/>
      <c r="K1475" s="176"/>
      <c r="L1475" s="679"/>
      <c r="M1475" s="175"/>
      <c r="N1475" s="177"/>
      <c r="P1475" s="176"/>
      <c r="R1475" s="178"/>
      <c r="S1475" s="177"/>
      <c r="U1475" s="177"/>
      <c r="W1475" s="178"/>
      <c r="X1475" s="177"/>
    </row>
    <row r="1476" spans="7:24" s="168" customFormat="1" ht="15" customHeight="1">
      <c r="G1476" s="175"/>
      <c r="I1476" s="176"/>
      <c r="J1476" s="176"/>
      <c r="K1476" s="176"/>
      <c r="L1476" s="679"/>
      <c r="M1476" s="175"/>
      <c r="N1476" s="177"/>
      <c r="P1476" s="176"/>
      <c r="R1476" s="178"/>
      <c r="S1476" s="177"/>
      <c r="U1476" s="177"/>
      <c r="W1476" s="178"/>
      <c r="X1476" s="177"/>
    </row>
    <row r="1477" spans="7:24" s="168" customFormat="1" ht="15" customHeight="1">
      <c r="G1477" s="175"/>
      <c r="I1477" s="176"/>
      <c r="J1477" s="176"/>
      <c r="K1477" s="176"/>
      <c r="L1477" s="679"/>
      <c r="M1477" s="175"/>
      <c r="N1477" s="177"/>
      <c r="P1477" s="176"/>
      <c r="R1477" s="178"/>
      <c r="S1477" s="177"/>
      <c r="U1477" s="177"/>
      <c r="W1477" s="178"/>
      <c r="X1477" s="177"/>
    </row>
    <row r="1478" spans="7:24" s="168" customFormat="1" ht="15" customHeight="1">
      <c r="G1478" s="175"/>
      <c r="I1478" s="176"/>
      <c r="J1478" s="176"/>
      <c r="K1478" s="176"/>
      <c r="L1478" s="679"/>
      <c r="M1478" s="175"/>
      <c r="N1478" s="177"/>
      <c r="P1478" s="176"/>
      <c r="R1478" s="178"/>
      <c r="S1478" s="177"/>
      <c r="U1478" s="177"/>
      <c r="W1478" s="178"/>
      <c r="X1478" s="177"/>
    </row>
    <row r="1479" spans="7:24" s="168" customFormat="1" ht="15" customHeight="1">
      <c r="G1479" s="175"/>
      <c r="I1479" s="176"/>
      <c r="J1479" s="176"/>
      <c r="K1479" s="176"/>
      <c r="L1479" s="679"/>
      <c r="M1479" s="175"/>
      <c r="N1479" s="177"/>
      <c r="P1479" s="176"/>
      <c r="R1479" s="178"/>
      <c r="S1479" s="177"/>
      <c r="U1479" s="177"/>
      <c r="W1479" s="178"/>
      <c r="X1479" s="177"/>
    </row>
    <row r="1480" spans="7:24" s="168" customFormat="1" ht="15" customHeight="1">
      <c r="G1480" s="175"/>
      <c r="I1480" s="176"/>
      <c r="J1480" s="176"/>
      <c r="K1480" s="176"/>
      <c r="L1480" s="679"/>
      <c r="M1480" s="175"/>
      <c r="N1480" s="177"/>
      <c r="P1480" s="176"/>
      <c r="R1480" s="178"/>
      <c r="S1480" s="177"/>
      <c r="U1480" s="177"/>
      <c r="W1480" s="178"/>
      <c r="X1480" s="177"/>
    </row>
    <row r="1481" spans="7:24" s="168" customFormat="1" ht="15" customHeight="1">
      <c r="G1481" s="175"/>
      <c r="I1481" s="176"/>
      <c r="J1481" s="176"/>
      <c r="K1481" s="176"/>
      <c r="L1481" s="679"/>
      <c r="M1481" s="175"/>
      <c r="N1481" s="177"/>
      <c r="P1481" s="176"/>
      <c r="R1481" s="178"/>
      <c r="S1481" s="177"/>
      <c r="U1481" s="177"/>
      <c r="W1481" s="178"/>
      <c r="X1481" s="177"/>
    </row>
    <row r="1482" spans="7:24" s="168" customFormat="1" ht="15" customHeight="1">
      <c r="G1482" s="175"/>
      <c r="I1482" s="176"/>
      <c r="J1482" s="176"/>
      <c r="K1482" s="176"/>
      <c r="L1482" s="679"/>
      <c r="M1482" s="175"/>
      <c r="N1482" s="177"/>
      <c r="P1482" s="176"/>
      <c r="R1482" s="178"/>
      <c r="S1482" s="177"/>
      <c r="U1482" s="177"/>
      <c r="W1482" s="178"/>
      <c r="X1482" s="177"/>
    </row>
    <row r="1483" spans="7:24" s="168" customFormat="1" ht="15" customHeight="1">
      <c r="G1483" s="175"/>
      <c r="I1483" s="176"/>
      <c r="J1483" s="176"/>
      <c r="K1483" s="176"/>
      <c r="L1483" s="679"/>
      <c r="M1483" s="175"/>
      <c r="N1483" s="177"/>
      <c r="P1483" s="176"/>
      <c r="R1483" s="178"/>
      <c r="S1483" s="177"/>
      <c r="U1483" s="177"/>
      <c r="W1483" s="178"/>
      <c r="X1483" s="177"/>
    </row>
    <row r="1484" spans="7:24" s="168" customFormat="1" ht="15" customHeight="1">
      <c r="G1484" s="175"/>
      <c r="I1484" s="176"/>
      <c r="J1484" s="176"/>
      <c r="K1484" s="176"/>
      <c r="L1484" s="679"/>
      <c r="M1484" s="175"/>
      <c r="N1484" s="177"/>
      <c r="P1484" s="176"/>
      <c r="R1484" s="178"/>
      <c r="S1484" s="177"/>
      <c r="U1484" s="177"/>
      <c r="W1484" s="178"/>
      <c r="X1484" s="177"/>
    </row>
    <row r="1485" spans="7:24" s="168" customFormat="1" ht="15" customHeight="1">
      <c r="G1485" s="175"/>
      <c r="I1485" s="176"/>
      <c r="J1485" s="176"/>
      <c r="K1485" s="176"/>
      <c r="L1485" s="679"/>
      <c r="M1485" s="175"/>
      <c r="N1485" s="177"/>
      <c r="P1485" s="176"/>
      <c r="R1485" s="178"/>
      <c r="S1485" s="177"/>
      <c r="U1485" s="177"/>
      <c r="W1485" s="178"/>
      <c r="X1485" s="177"/>
    </row>
    <row r="1486" spans="7:24" s="168" customFormat="1" ht="15" customHeight="1">
      <c r="G1486" s="175"/>
      <c r="I1486" s="176"/>
      <c r="J1486" s="176"/>
      <c r="K1486" s="176"/>
      <c r="L1486" s="679"/>
      <c r="M1486" s="175"/>
      <c r="N1486" s="177"/>
      <c r="P1486" s="176"/>
      <c r="R1486" s="178"/>
      <c r="S1486" s="177"/>
      <c r="U1486" s="177"/>
      <c r="W1486" s="178"/>
      <c r="X1486" s="177"/>
    </row>
    <row r="1487" spans="7:24" s="168" customFormat="1" ht="15" customHeight="1">
      <c r="G1487" s="175"/>
      <c r="I1487" s="176"/>
      <c r="J1487" s="176"/>
      <c r="K1487" s="176"/>
      <c r="L1487" s="679"/>
      <c r="M1487" s="175"/>
      <c r="N1487" s="177"/>
      <c r="P1487" s="176"/>
      <c r="R1487" s="178"/>
      <c r="S1487" s="177"/>
      <c r="U1487" s="177"/>
      <c r="W1487" s="178"/>
      <c r="X1487" s="177"/>
    </row>
    <row r="1488" spans="7:24" s="168" customFormat="1" ht="15" customHeight="1">
      <c r="G1488" s="175"/>
      <c r="I1488" s="176"/>
      <c r="J1488" s="176"/>
      <c r="K1488" s="176"/>
      <c r="L1488" s="679"/>
      <c r="M1488" s="175"/>
      <c r="N1488" s="177"/>
      <c r="P1488" s="176"/>
      <c r="R1488" s="178"/>
      <c r="S1488" s="177"/>
      <c r="U1488" s="177"/>
      <c r="W1488" s="178"/>
      <c r="X1488" s="177"/>
    </row>
    <row r="1489" spans="7:24" s="168" customFormat="1" ht="15" customHeight="1">
      <c r="G1489" s="175"/>
      <c r="I1489" s="176"/>
      <c r="J1489" s="176"/>
      <c r="K1489" s="176"/>
      <c r="L1489" s="679"/>
      <c r="M1489" s="175"/>
      <c r="N1489" s="177"/>
      <c r="P1489" s="176"/>
      <c r="R1489" s="178"/>
      <c r="S1489" s="177"/>
      <c r="U1489" s="177"/>
      <c r="W1489" s="178"/>
      <c r="X1489" s="177"/>
    </row>
    <row r="1490" spans="7:24" s="168" customFormat="1" ht="15" customHeight="1">
      <c r="G1490" s="175"/>
      <c r="I1490" s="176"/>
      <c r="J1490" s="176"/>
      <c r="K1490" s="176"/>
      <c r="L1490" s="679"/>
      <c r="M1490" s="175"/>
      <c r="N1490" s="177"/>
      <c r="P1490" s="176"/>
      <c r="R1490" s="178"/>
      <c r="S1490" s="177"/>
      <c r="U1490" s="177"/>
      <c r="W1490" s="178"/>
      <c r="X1490" s="177"/>
    </row>
    <row r="1491" spans="7:24" s="168" customFormat="1" ht="15" customHeight="1">
      <c r="G1491" s="175"/>
      <c r="I1491" s="176"/>
      <c r="J1491" s="176"/>
      <c r="K1491" s="176"/>
      <c r="L1491" s="679"/>
      <c r="M1491" s="175"/>
      <c r="N1491" s="177"/>
      <c r="P1491" s="176"/>
      <c r="R1491" s="178"/>
      <c r="S1491" s="177"/>
      <c r="U1491" s="177"/>
      <c r="W1491" s="178"/>
      <c r="X1491" s="177"/>
    </row>
    <row r="1492" spans="7:24" s="168" customFormat="1" ht="15" customHeight="1">
      <c r="G1492" s="175"/>
      <c r="I1492" s="176"/>
      <c r="J1492" s="176"/>
      <c r="K1492" s="176"/>
      <c r="L1492" s="679"/>
      <c r="M1492" s="175"/>
      <c r="N1492" s="177"/>
      <c r="P1492" s="176"/>
      <c r="R1492" s="178"/>
      <c r="S1492" s="177"/>
      <c r="U1492" s="177"/>
      <c r="W1492" s="178"/>
      <c r="X1492" s="177"/>
    </row>
    <row r="1493" spans="7:24" s="168" customFormat="1" ht="15" customHeight="1">
      <c r="G1493" s="175"/>
      <c r="I1493" s="176"/>
      <c r="J1493" s="176"/>
      <c r="K1493" s="176"/>
      <c r="L1493" s="679"/>
      <c r="M1493" s="175"/>
      <c r="N1493" s="177"/>
      <c r="P1493" s="176"/>
      <c r="R1493" s="178"/>
      <c r="S1493" s="177"/>
      <c r="U1493" s="177"/>
      <c r="W1493" s="178"/>
      <c r="X1493" s="177"/>
    </row>
    <row r="1494" spans="7:24" s="168" customFormat="1" ht="15" customHeight="1">
      <c r="G1494" s="175"/>
      <c r="I1494" s="176"/>
      <c r="J1494" s="176"/>
      <c r="K1494" s="176"/>
      <c r="L1494" s="679"/>
      <c r="M1494" s="175"/>
      <c r="N1494" s="177"/>
      <c r="P1494" s="176"/>
      <c r="R1494" s="178"/>
      <c r="S1494" s="177"/>
      <c r="U1494" s="177"/>
      <c r="W1494" s="178"/>
      <c r="X1494" s="177"/>
    </row>
    <row r="1495" spans="7:24" s="168" customFormat="1" ht="15" customHeight="1">
      <c r="G1495" s="175"/>
      <c r="I1495" s="176"/>
      <c r="J1495" s="176"/>
      <c r="K1495" s="176"/>
      <c r="L1495" s="679"/>
      <c r="M1495" s="175"/>
      <c r="N1495" s="177"/>
      <c r="P1495" s="176"/>
      <c r="R1495" s="178"/>
      <c r="S1495" s="177"/>
      <c r="U1495" s="177"/>
      <c r="W1495" s="178"/>
      <c r="X1495" s="177"/>
    </row>
    <row r="1496" spans="7:24" s="168" customFormat="1" ht="15" customHeight="1">
      <c r="G1496" s="175"/>
      <c r="I1496" s="176"/>
      <c r="J1496" s="176"/>
      <c r="K1496" s="176"/>
      <c r="L1496" s="679"/>
      <c r="M1496" s="175"/>
      <c r="N1496" s="177"/>
      <c r="P1496" s="176"/>
      <c r="R1496" s="178"/>
      <c r="S1496" s="177"/>
      <c r="U1496" s="177"/>
      <c r="W1496" s="178"/>
      <c r="X1496" s="177"/>
    </row>
    <row r="1497" spans="7:24" s="168" customFormat="1" ht="15" customHeight="1">
      <c r="G1497" s="175"/>
      <c r="I1497" s="176"/>
      <c r="J1497" s="176"/>
      <c r="K1497" s="176"/>
      <c r="L1497" s="679"/>
      <c r="M1497" s="175"/>
      <c r="N1497" s="177"/>
      <c r="P1497" s="176"/>
      <c r="R1497" s="178"/>
      <c r="S1497" s="177"/>
      <c r="U1497" s="177"/>
      <c r="W1497" s="178"/>
      <c r="X1497" s="177"/>
    </row>
    <row r="1498" spans="7:24" s="168" customFormat="1" ht="15" customHeight="1">
      <c r="G1498" s="175"/>
      <c r="I1498" s="176"/>
      <c r="J1498" s="176"/>
      <c r="K1498" s="176"/>
      <c r="L1498" s="679"/>
      <c r="M1498" s="175"/>
      <c r="N1498" s="177"/>
      <c r="P1498" s="176"/>
      <c r="R1498" s="178"/>
      <c r="S1498" s="177"/>
      <c r="U1498" s="177"/>
      <c r="W1498" s="178"/>
      <c r="X1498" s="177"/>
    </row>
    <row r="1499" spans="7:24" s="168" customFormat="1" ht="15" customHeight="1">
      <c r="G1499" s="175"/>
      <c r="I1499" s="176"/>
      <c r="J1499" s="176"/>
      <c r="K1499" s="176"/>
      <c r="L1499" s="679"/>
      <c r="M1499" s="175"/>
      <c r="N1499" s="177"/>
      <c r="P1499" s="176"/>
      <c r="R1499" s="178"/>
      <c r="S1499" s="177"/>
      <c r="U1499" s="177"/>
      <c r="W1499" s="178"/>
      <c r="X1499" s="177"/>
    </row>
    <row r="1500" spans="7:24" s="168" customFormat="1" ht="15" customHeight="1">
      <c r="G1500" s="175"/>
      <c r="I1500" s="176"/>
      <c r="J1500" s="176"/>
      <c r="K1500" s="176"/>
      <c r="L1500" s="679"/>
      <c r="M1500" s="175"/>
      <c r="N1500" s="177"/>
      <c r="P1500" s="176"/>
      <c r="R1500" s="178"/>
      <c r="S1500" s="177"/>
      <c r="U1500" s="177"/>
      <c r="W1500" s="178"/>
      <c r="X1500" s="177"/>
    </row>
    <row r="1501" spans="7:24" s="168" customFormat="1" ht="15" customHeight="1">
      <c r="G1501" s="175"/>
      <c r="I1501" s="176"/>
      <c r="J1501" s="176"/>
      <c r="K1501" s="176"/>
      <c r="L1501" s="679"/>
      <c r="M1501" s="175"/>
      <c r="N1501" s="177"/>
      <c r="P1501" s="176"/>
      <c r="R1501" s="178"/>
      <c r="S1501" s="177"/>
      <c r="U1501" s="177"/>
      <c r="W1501" s="178"/>
      <c r="X1501" s="177"/>
    </row>
    <row r="1502" spans="7:24" s="168" customFormat="1" ht="15" customHeight="1">
      <c r="G1502" s="175"/>
      <c r="I1502" s="176"/>
      <c r="J1502" s="176"/>
      <c r="K1502" s="176"/>
      <c r="L1502" s="679"/>
      <c r="M1502" s="175"/>
      <c r="N1502" s="177"/>
      <c r="P1502" s="176"/>
      <c r="R1502" s="178"/>
      <c r="S1502" s="177"/>
      <c r="U1502" s="177"/>
      <c r="W1502" s="178"/>
      <c r="X1502" s="177"/>
    </row>
    <row r="1503" spans="7:24" s="168" customFormat="1" ht="15" customHeight="1">
      <c r="G1503" s="175"/>
      <c r="I1503" s="176"/>
      <c r="J1503" s="176"/>
      <c r="K1503" s="176"/>
      <c r="L1503" s="679"/>
      <c r="M1503" s="175"/>
      <c r="N1503" s="177"/>
      <c r="P1503" s="176"/>
      <c r="R1503" s="178"/>
      <c r="S1503" s="177"/>
      <c r="U1503" s="177"/>
      <c r="W1503" s="178"/>
      <c r="X1503" s="177"/>
    </row>
    <row r="1504" spans="7:24" s="168" customFormat="1" ht="15" customHeight="1">
      <c r="G1504" s="175"/>
      <c r="I1504" s="176"/>
      <c r="J1504" s="176"/>
      <c r="K1504" s="176"/>
      <c r="L1504" s="679"/>
      <c r="M1504" s="175"/>
      <c r="N1504" s="177"/>
      <c r="P1504" s="176"/>
      <c r="R1504" s="178"/>
      <c r="S1504" s="177"/>
      <c r="U1504" s="177"/>
      <c r="W1504" s="178"/>
      <c r="X1504" s="177"/>
    </row>
    <row r="1505" spans="7:24" s="168" customFormat="1" ht="15" customHeight="1">
      <c r="G1505" s="175"/>
      <c r="I1505" s="176"/>
      <c r="J1505" s="176"/>
      <c r="K1505" s="176"/>
      <c r="L1505" s="679"/>
      <c r="M1505" s="175"/>
      <c r="N1505" s="177"/>
      <c r="P1505" s="176"/>
      <c r="R1505" s="178"/>
      <c r="S1505" s="177"/>
      <c r="U1505" s="177"/>
      <c r="W1505" s="178"/>
      <c r="X1505" s="177"/>
    </row>
    <row r="1506" spans="7:24" s="168" customFormat="1" ht="15" customHeight="1">
      <c r="G1506" s="175"/>
      <c r="I1506" s="176"/>
      <c r="J1506" s="176"/>
      <c r="K1506" s="176"/>
      <c r="L1506" s="679"/>
      <c r="M1506" s="175"/>
      <c r="N1506" s="177"/>
      <c r="P1506" s="176"/>
      <c r="R1506" s="178"/>
      <c r="S1506" s="177"/>
      <c r="U1506" s="177"/>
      <c r="W1506" s="178"/>
      <c r="X1506" s="177"/>
    </row>
    <row r="1507" spans="7:24" s="168" customFormat="1" ht="15" customHeight="1">
      <c r="G1507" s="175"/>
      <c r="I1507" s="176"/>
      <c r="J1507" s="176"/>
      <c r="K1507" s="176"/>
      <c r="L1507" s="679"/>
      <c r="M1507" s="175"/>
      <c r="N1507" s="177"/>
      <c r="P1507" s="176"/>
      <c r="R1507" s="178"/>
      <c r="S1507" s="177"/>
      <c r="U1507" s="177"/>
      <c r="W1507" s="178"/>
      <c r="X1507" s="177"/>
    </row>
    <row r="1508" spans="7:24" s="168" customFormat="1" ht="15" customHeight="1">
      <c r="G1508" s="175"/>
      <c r="I1508" s="176"/>
      <c r="J1508" s="176"/>
      <c r="K1508" s="176"/>
      <c r="L1508" s="679"/>
      <c r="M1508" s="175"/>
      <c r="N1508" s="177"/>
      <c r="P1508" s="176"/>
      <c r="R1508" s="178"/>
      <c r="S1508" s="177"/>
      <c r="U1508" s="177"/>
      <c r="W1508" s="178"/>
      <c r="X1508" s="177"/>
    </row>
    <row r="1509" spans="7:24" s="168" customFormat="1" ht="15" customHeight="1">
      <c r="G1509" s="175"/>
      <c r="I1509" s="176"/>
      <c r="J1509" s="176"/>
      <c r="K1509" s="176"/>
      <c r="L1509" s="679"/>
      <c r="M1509" s="175"/>
      <c r="N1509" s="177"/>
      <c r="P1509" s="176"/>
      <c r="R1509" s="178"/>
      <c r="S1509" s="177"/>
      <c r="U1509" s="177"/>
      <c r="W1509" s="178"/>
      <c r="X1509" s="177"/>
    </row>
    <row r="1510" spans="7:24" s="168" customFormat="1" ht="15" customHeight="1">
      <c r="G1510" s="175"/>
      <c r="I1510" s="176"/>
      <c r="J1510" s="176"/>
      <c r="K1510" s="176"/>
      <c r="L1510" s="679"/>
      <c r="M1510" s="175"/>
      <c r="N1510" s="177"/>
      <c r="P1510" s="176"/>
      <c r="R1510" s="178"/>
      <c r="S1510" s="177"/>
      <c r="U1510" s="177"/>
      <c r="W1510" s="178"/>
      <c r="X1510" s="177"/>
    </row>
    <row r="1511" spans="7:24" s="168" customFormat="1" ht="15" customHeight="1">
      <c r="G1511" s="175"/>
      <c r="I1511" s="176"/>
      <c r="J1511" s="176"/>
      <c r="K1511" s="176"/>
      <c r="L1511" s="679"/>
      <c r="M1511" s="175"/>
      <c r="N1511" s="177"/>
      <c r="P1511" s="176"/>
      <c r="R1511" s="178"/>
      <c r="S1511" s="177"/>
      <c r="U1511" s="177"/>
      <c r="W1511" s="178"/>
      <c r="X1511" s="177"/>
    </row>
    <row r="1512" spans="7:24" s="168" customFormat="1" ht="15" customHeight="1">
      <c r="G1512" s="175"/>
      <c r="I1512" s="176"/>
      <c r="J1512" s="176"/>
      <c r="K1512" s="176"/>
      <c r="L1512" s="679"/>
      <c r="M1512" s="175"/>
      <c r="N1512" s="177"/>
      <c r="P1512" s="176"/>
      <c r="R1512" s="178"/>
      <c r="S1512" s="177"/>
      <c r="U1512" s="177"/>
      <c r="W1512" s="178"/>
      <c r="X1512" s="177"/>
    </row>
    <row r="1513" spans="7:24" s="168" customFormat="1" ht="15" customHeight="1">
      <c r="G1513" s="175"/>
      <c r="I1513" s="176"/>
      <c r="J1513" s="176"/>
      <c r="K1513" s="176"/>
      <c r="L1513" s="679"/>
      <c r="M1513" s="175"/>
      <c r="N1513" s="177"/>
      <c r="P1513" s="176"/>
      <c r="R1513" s="178"/>
      <c r="S1513" s="177"/>
      <c r="U1513" s="177"/>
      <c r="W1513" s="178"/>
      <c r="X1513" s="177"/>
    </row>
    <row r="1514" spans="7:24" s="168" customFormat="1" ht="15" customHeight="1">
      <c r="G1514" s="175"/>
      <c r="I1514" s="176"/>
      <c r="J1514" s="176"/>
      <c r="K1514" s="176"/>
      <c r="L1514" s="679"/>
      <c r="M1514" s="175"/>
      <c r="N1514" s="177"/>
      <c r="P1514" s="176"/>
      <c r="R1514" s="178"/>
      <c r="S1514" s="177"/>
      <c r="U1514" s="177"/>
      <c r="W1514" s="178"/>
      <c r="X1514" s="177"/>
    </row>
    <row r="1515" spans="7:24" s="168" customFormat="1" ht="15" customHeight="1">
      <c r="G1515" s="175"/>
      <c r="I1515" s="176"/>
      <c r="J1515" s="176"/>
      <c r="K1515" s="176"/>
      <c r="L1515" s="679"/>
      <c r="M1515" s="175"/>
      <c r="N1515" s="177"/>
      <c r="P1515" s="176"/>
      <c r="R1515" s="178"/>
      <c r="S1515" s="177"/>
      <c r="U1515" s="177"/>
      <c r="W1515" s="178"/>
      <c r="X1515" s="177"/>
    </row>
    <row r="1516" spans="7:24" s="168" customFormat="1" ht="15" customHeight="1">
      <c r="G1516" s="175"/>
      <c r="I1516" s="176"/>
      <c r="J1516" s="176"/>
      <c r="K1516" s="176"/>
      <c r="L1516" s="679"/>
      <c r="M1516" s="175"/>
      <c r="N1516" s="177"/>
      <c r="P1516" s="176"/>
      <c r="R1516" s="178"/>
      <c r="S1516" s="177"/>
      <c r="U1516" s="177"/>
      <c r="W1516" s="178"/>
      <c r="X1516" s="177"/>
    </row>
    <row r="1517" spans="7:24" s="168" customFormat="1" ht="15" customHeight="1">
      <c r="G1517" s="175"/>
      <c r="I1517" s="176"/>
      <c r="J1517" s="176"/>
      <c r="K1517" s="176"/>
      <c r="L1517" s="679"/>
      <c r="M1517" s="175"/>
      <c r="N1517" s="177"/>
      <c r="P1517" s="176"/>
      <c r="R1517" s="178"/>
      <c r="S1517" s="177"/>
      <c r="U1517" s="177"/>
      <c r="W1517" s="178"/>
      <c r="X1517" s="177"/>
    </row>
    <row r="1518" spans="7:24" s="168" customFormat="1" ht="15" customHeight="1">
      <c r="G1518" s="175"/>
      <c r="I1518" s="176"/>
      <c r="J1518" s="176"/>
      <c r="K1518" s="176"/>
      <c r="L1518" s="679"/>
      <c r="M1518" s="175"/>
      <c r="N1518" s="177"/>
      <c r="P1518" s="176"/>
      <c r="R1518" s="178"/>
      <c r="S1518" s="177"/>
      <c r="U1518" s="177"/>
      <c r="W1518" s="178"/>
      <c r="X1518" s="177"/>
    </row>
    <row r="1519" spans="7:24" s="168" customFormat="1" ht="15" customHeight="1">
      <c r="G1519" s="175"/>
      <c r="I1519" s="176"/>
      <c r="J1519" s="176"/>
      <c r="K1519" s="176"/>
      <c r="L1519" s="679"/>
      <c r="M1519" s="175"/>
      <c r="N1519" s="177"/>
      <c r="P1519" s="176"/>
      <c r="R1519" s="178"/>
      <c r="S1519" s="177"/>
      <c r="U1519" s="177"/>
      <c r="W1519" s="178"/>
      <c r="X1519" s="177"/>
    </row>
    <row r="1520" spans="7:24" s="168" customFormat="1" ht="15" customHeight="1">
      <c r="G1520" s="175"/>
      <c r="I1520" s="176"/>
      <c r="J1520" s="176"/>
      <c r="K1520" s="176"/>
      <c r="L1520" s="679"/>
      <c r="M1520" s="175"/>
      <c r="N1520" s="177"/>
      <c r="P1520" s="176"/>
      <c r="R1520" s="178"/>
      <c r="S1520" s="177"/>
      <c r="U1520" s="177"/>
      <c r="W1520" s="178"/>
      <c r="X1520" s="177"/>
    </row>
    <row r="1521" spans="7:24" s="168" customFormat="1" ht="15" customHeight="1">
      <c r="G1521" s="175"/>
      <c r="I1521" s="176"/>
      <c r="J1521" s="176"/>
      <c r="K1521" s="176"/>
      <c r="L1521" s="679"/>
      <c r="M1521" s="175"/>
      <c r="N1521" s="177"/>
      <c r="P1521" s="176"/>
      <c r="R1521" s="178"/>
      <c r="S1521" s="177"/>
      <c r="U1521" s="177"/>
      <c r="W1521" s="178"/>
      <c r="X1521" s="177"/>
    </row>
    <row r="1522" spans="7:24" s="168" customFormat="1" ht="15" customHeight="1">
      <c r="G1522" s="175"/>
      <c r="I1522" s="176"/>
      <c r="J1522" s="176"/>
      <c r="K1522" s="176"/>
      <c r="L1522" s="679"/>
      <c r="M1522" s="175"/>
      <c r="N1522" s="177"/>
      <c r="P1522" s="176"/>
      <c r="R1522" s="178"/>
      <c r="S1522" s="177"/>
      <c r="U1522" s="177"/>
      <c r="W1522" s="178"/>
      <c r="X1522" s="177"/>
    </row>
    <row r="1523" spans="7:24" s="168" customFormat="1" ht="15" customHeight="1">
      <c r="G1523" s="175"/>
      <c r="I1523" s="176"/>
      <c r="J1523" s="176"/>
      <c r="K1523" s="176"/>
      <c r="L1523" s="679"/>
      <c r="M1523" s="175"/>
      <c r="N1523" s="177"/>
      <c r="P1523" s="176"/>
      <c r="R1523" s="178"/>
      <c r="S1523" s="177"/>
      <c r="U1523" s="177"/>
      <c r="W1523" s="178"/>
      <c r="X1523" s="177"/>
    </row>
    <row r="1524" spans="7:24" s="168" customFormat="1" ht="15" customHeight="1">
      <c r="G1524" s="175"/>
      <c r="I1524" s="176"/>
      <c r="J1524" s="176"/>
      <c r="K1524" s="176"/>
      <c r="L1524" s="679"/>
      <c r="M1524" s="175"/>
      <c r="N1524" s="177"/>
      <c r="P1524" s="176"/>
      <c r="R1524" s="178"/>
      <c r="S1524" s="177"/>
      <c r="U1524" s="177"/>
      <c r="W1524" s="178"/>
      <c r="X1524" s="177"/>
    </row>
    <row r="1525" spans="7:24" s="168" customFormat="1" ht="15" customHeight="1">
      <c r="G1525" s="175"/>
      <c r="I1525" s="176"/>
      <c r="J1525" s="176"/>
      <c r="K1525" s="176"/>
      <c r="L1525" s="679"/>
      <c r="M1525" s="175"/>
      <c r="N1525" s="177"/>
      <c r="P1525" s="176"/>
      <c r="R1525" s="178"/>
      <c r="S1525" s="177"/>
      <c r="U1525" s="177"/>
      <c r="W1525" s="178"/>
      <c r="X1525" s="177"/>
    </row>
    <row r="1526" spans="7:24" s="168" customFormat="1" ht="15" customHeight="1">
      <c r="G1526" s="175"/>
      <c r="I1526" s="176"/>
      <c r="J1526" s="176"/>
      <c r="K1526" s="176"/>
      <c r="L1526" s="679"/>
      <c r="M1526" s="175"/>
      <c r="N1526" s="177"/>
      <c r="P1526" s="176"/>
      <c r="R1526" s="178"/>
      <c r="S1526" s="177"/>
      <c r="U1526" s="177"/>
      <c r="W1526" s="178"/>
      <c r="X1526" s="177"/>
    </row>
    <row r="1527" spans="7:24" s="168" customFormat="1" ht="15" customHeight="1">
      <c r="G1527" s="175"/>
      <c r="I1527" s="176"/>
      <c r="J1527" s="176"/>
      <c r="K1527" s="176"/>
      <c r="L1527" s="679"/>
      <c r="M1527" s="175"/>
      <c r="N1527" s="177"/>
      <c r="P1527" s="176"/>
      <c r="R1527" s="178"/>
      <c r="S1527" s="177"/>
      <c r="U1527" s="177"/>
      <c r="W1527" s="178"/>
      <c r="X1527" s="177"/>
    </row>
    <row r="1528" spans="7:24" s="168" customFormat="1" ht="15" customHeight="1">
      <c r="G1528" s="175"/>
      <c r="I1528" s="176"/>
      <c r="J1528" s="176"/>
      <c r="K1528" s="176"/>
      <c r="L1528" s="679"/>
      <c r="M1528" s="175"/>
      <c r="N1528" s="177"/>
      <c r="P1528" s="176"/>
      <c r="R1528" s="178"/>
      <c r="S1528" s="177"/>
      <c r="U1528" s="177"/>
      <c r="W1528" s="178"/>
      <c r="X1528" s="177"/>
    </row>
    <row r="1529" spans="7:24" s="168" customFormat="1" ht="15" customHeight="1">
      <c r="G1529" s="175"/>
      <c r="I1529" s="176"/>
      <c r="J1529" s="176"/>
      <c r="K1529" s="176"/>
      <c r="L1529" s="679"/>
      <c r="M1529" s="175"/>
      <c r="N1529" s="177"/>
      <c r="P1529" s="176"/>
      <c r="R1529" s="178"/>
      <c r="S1529" s="177"/>
      <c r="U1529" s="177"/>
      <c r="W1529" s="178"/>
      <c r="X1529" s="177"/>
    </row>
    <row r="1530" spans="7:24" s="168" customFormat="1" ht="15" customHeight="1">
      <c r="G1530" s="175"/>
      <c r="I1530" s="176"/>
      <c r="J1530" s="176"/>
      <c r="K1530" s="176"/>
      <c r="L1530" s="679"/>
      <c r="M1530" s="175"/>
      <c r="N1530" s="177"/>
      <c r="P1530" s="176"/>
      <c r="R1530" s="178"/>
      <c r="S1530" s="177"/>
      <c r="U1530" s="177"/>
      <c r="W1530" s="178"/>
      <c r="X1530" s="177"/>
    </row>
    <row r="1531" spans="7:24" s="168" customFormat="1" ht="15" customHeight="1">
      <c r="G1531" s="175"/>
      <c r="I1531" s="176"/>
      <c r="J1531" s="176"/>
      <c r="K1531" s="176"/>
      <c r="L1531" s="679"/>
      <c r="M1531" s="175"/>
      <c r="N1531" s="177"/>
      <c r="P1531" s="176"/>
      <c r="R1531" s="178"/>
      <c r="S1531" s="177"/>
      <c r="U1531" s="177"/>
      <c r="W1531" s="178"/>
      <c r="X1531" s="177"/>
    </row>
    <row r="1532" spans="7:24" s="168" customFormat="1" ht="15" customHeight="1">
      <c r="G1532" s="175"/>
      <c r="I1532" s="176"/>
      <c r="J1532" s="176"/>
      <c r="K1532" s="176"/>
      <c r="L1532" s="679"/>
      <c r="M1532" s="175"/>
      <c r="N1532" s="177"/>
      <c r="P1532" s="176"/>
      <c r="R1532" s="178"/>
      <c r="S1532" s="177"/>
      <c r="U1532" s="177"/>
      <c r="W1532" s="178"/>
      <c r="X1532" s="177"/>
    </row>
    <row r="1533" spans="7:24" s="168" customFormat="1" ht="15" customHeight="1">
      <c r="G1533" s="175"/>
      <c r="I1533" s="176"/>
      <c r="J1533" s="176"/>
      <c r="K1533" s="176"/>
      <c r="L1533" s="679"/>
      <c r="M1533" s="175"/>
      <c r="N1533" s="177"/>
      <c r="P1533" s="176"/>
      <c r="R1533" s="178"/>
      <c r="S1533" s="177"/>
      <c r="U1533" s="177"/>
      <c r="W1533" s="178"/>
      <c r="X1533" s="177"/>
    </row>
    <row r="1534" spans="7:24" s="168" customFormat="1" ht="15" customHeight="1">
      <c r="G1534" s="175"/>
      <c r="I1534" s="176"/>
      <c r="J1534" s="176"/>
      <c r="K1534" s="176"/>
      <c r="L1534" s="679"/>
      <c r="M1534" s="175"/>
      <c r="N1534" s="177"/>
      <c r="P1534" s="176"/>
      <c r="R1534" s="178"/>
      <c r="S1534" s="177"/>
      <c r="U1534" s="177"/>
      <c r="W1534" s="178"/>
      <c r="X1534" s="177"/>
    </row>
    <row r="1535" spans="7:24" s="168" customFormat="1" ht="15" customHeight="1">
      <c r="G1535" s="175"/>
      <c r="I1535" s="176"/>
      <c r="J1535" s="176"/>
      <c r="K1535" s="176"/>
      <c r="L1535" s="679"/>
      <c r="M1535" s="175"/>
      <c r="N1535" s="177"/>
      <c r="P1535" s="176"/>
      <c r="R1535" s="178"/>
      <c r="S1535" s="177"/>
      <c r="U1535" s="177"/>
      <c r="W1535" s="178"/>
      <c r="X1535" s="177"/>
    </row>
    <row r="1536" spans="7:24" s="168" customFormat="1" ht="15" customHeight="1">
      <c r="G1536" s="175"/>
      <c r="I1536" s="176"/>
      <c r="J1536" s="176"/>
      <c r="K1536" s="176"/>
      <c r="L1536" s="679"/>
      <c r="M1536" s="175"/>
      <c r="N1536" s="177"/>
      <c r="P1536" s="176"/>
      <c r="R1536" s="178"/>
      <c r="S1536" s="177"/>
      <c r="U1536" s="177"/>
      <c r="W1536" s="178"/>
      <c r="X1536" s="177"/>
    </row>
    <row r="1537" spans="7:24" s="168" customFormat="1" ht="15" customHeight="1">
      <c r="G1537" s="175"/>
      <c r="I1537" s="176"/>
      <c r="J1537" s="176"/>
      <c r="K1537" s="176"/>
      <c r="L1537" s="679"/>
      <c r="M1537" s="175"/>
      <c r="N1537" s="177"/>
      <c r="P1537" s="176"/>
      <c r="R1537" s="178"/>
      <c r="S1537" s="177"/>
      <c r="U1537" s="177"/>
      <c r="W1537" s="178"/>
      <c r="X1537" s="177"/>
    </row>
    <row r="1538" spans="7:24" s="168" customFormat="1" ht="15" customHeight="1">
      <c r="G1538" s="175"/>
      <c r="I1538" s="176"/>
      <c r="J1538" s="176"/>
      <c r="K1538" s="176"/>
      <c r="L1538" s="679"/>
      <c r="M1538" s="175"/>
      <c r="N1538" s="177"/>
      <c r="P1538" s="176"/>
      <c r="R1538" s="178"/>
      <c r="S1538" s="177"/>
      <c r="U1538" s="177"/>
      <c r="W1538" s="178"/>
      <c r="X1538" s="177"/>
    </row>
    <row r="1539" spans="7:24" s="168" customFormat="1" ht="15" customHeight="1">
      <c r="G1539" s="175"/>
      <c r="I1539" s="176"/>
      <c r="J1539" s="176"/>
      <c r="K1539" s="176"/>
      <c r="L1539" s="679"/>
      <c r="M1539" s="175"/>
      <c r="N1539" s="177"/>
      <c r="P1539" s="176"/>
      <c r="R1539" s="178"/>
      <c r="S1539" s="177"/>
      <c r="U1539" s="177"/>
      <c r="W1539" s="178"/>
      <c r="X1539" s="177"/>
    </row>
    <row r="1540" spans="7:24" s="168" customFormat="1" ht="15" customHeight="1">
      <c r="G1540" s="175"/>
      <c r="I1540" s="176"/>
      <c r="J1540" s="176"/>
      <c r="K1540" s="176"/>
      <c r="L1540" s="679"/>
      <c r="M1540" s="175"/>
      <c r="N1540" s="177"/>
      <c r="P1540" s="176"/>
      <c r="R1540" s="178"/>
      <c r="S1540" s="177"/>
      <c r="U1540" s="177"/>
      <c r="W1540" s="178"/>
      <c r="X1540" s="177"/>
    </row>
    <row r="1541" spans="7:24" s="168" customFormat="1" ht="15" customHeight="1">
      <c r="G1541" s="175"/>
      <c r="I1541" s="176"/>
      <c r="J1541" s="176"/>
      <c r="K1541" s="176"/>
      <c r="L1541" s="679"/>
      <c r="M1541" s="175"/>
      <c r="N1541" s="177"/>
      <c r="P1541" s="176"/>
      <c r="R1541" s="178"/>
      <c r="S1541" s="177"/>
      <c r="U1541" s="177"/>
      <c r="W1541" s="178"/>
      <c r="X1541" s="177"/>
    </row>
    <row r="1542" spans="7:24" s="168" customFormat="1" ht="15" customHeight="1">
      <c r="G1542" s="175"/>
      <c r="I1542" s="176"/>
      <c r="J1542" s="176"/>
      <c r="K1542" s="176"/>
      <c r="L1542" s="679"/>
      <c r="M1542" s="175"/>
      <c r="N1542" s="177"/>
      <c r="P1542" s="176"/>
      <c r="R1542" s="178"/>
      <c r="S1542" s="177"/>
      <c r="U1542" s="177"/>
      <c r="W1542" s="178"/>
      <c r="X1542" s="177"/>
    </row>
    <row r="1543" spans="7:24" s="168" customFormat="1" ht="15" customHeight="1">
      <c r="G1543" s="175"/>
      <c r="I1543" s="176"/>
      <c r="J1543" s="176"/>
      <c r="K1543" s="176"/>
      <c r="L1543" s="679"/>
      <c r="M1543" s="175"/>
      <c r="N1543" s="177"/>
      <c r="P1543" s="176"/>
      <c r="R1543" s="178"/>
      <c r="S1543" s="177"/>
      <c r="U1543" s="177"/>
      <c r="W1543" s="178"/>
      <c r="X1543" s="177"/>
    </row>
    <row r="1544" spans="7:24" s="168" customFormat="1" ht="15" customHeight="1">
      <c r="G1544" s="175"/>
      <c r="I1544" s="176"/>
      <c r="J1544" s="176"/>
      <c r="K1544" s="176"/>
      <c r="L1544" s="679"/>
      <c r="M1544" s="175"/>
      <c r="N1544" s="177"/>
      <c r="P1544" s="176"/>
      <c r="R1544" s="178"/>
      <c r="S1544" s="177"/>
      <c r="U1544" s="177"/>
      <c r="W1544" s="178"/>
      <c r="X1544" s="177"/>
    </row>
    <row r="1545" spans="7:24" s="168" customFormat="1" ht="15" customHeight="1">
      <c r="G1545" s="175"/>
      <c r="I1545" s="176"/>
      <c r="J1545" s="176"/>
      <c r="K1545" s="176"/>
      <c r="L1545" s="679"/>
      <c r="M1545" s="175"/>
      <c r="N1545" s="177"/>
      <c r="P1545" s="176"/>
      <c r="R1545" s="178"/>
      <c r="S1545" s="177"/>
      <c r="U1545" s="177"/>
      <c r="W1545" s="178"/>
      <c r="X1545" s="177"/>
    </row>
    <row r="1546" spans="7:24" s="168" customFormat="1" ht="15" customHeight="1">
      <c r="G1546" s="175"/>
      <c r="I1546" s="176"/>
      <c r="J1546" s="176"/>
      <c r="K1546" s="176"/>
      <c r="L1546" s="679"/>
      <c r="M1546" s="175"/>
      <c r="N1546" s="177"/>
      <c r="P1546" s="176"/>
      <c r="R1546" s="178"/>
      <c r="S1546" s="177"/>
      <c r="U1546" s="177"/>
      <c r="W1546" s="178"/>
      <c r="X1546" s="177"/>
    </row>
    <row r="1547" spans="7:24" s="168" customFormat="1" ht="15" customHeight="1">
      <c r="G1547" s="175"/>
      <c r="I1547" s="176"/>
      <c r="J1547" s="176"/>
      <c r="K1547" s="176"/>
      <c r="L1547" s="679"/>
      <c r="M1547" s="175"/>
      <c r="N1547" s="177"/>
      <c r="P1547" s="176"/>
      <c r="R1547" s="178"/>
      <c r="S1547" s="177"/>
      <c r="U1547" s="177"/>
      <c r="W1547" s="178"/>
      <c r="X1547" s="177"/>
    </row>
    <row r="1548" spans="7:24" s="168" customFormat="1" ht="15" customHeight="1">
      <c r="G1548" s="175"/>
      <c r="I1548" s="176"/>
      <c r="J1548" s="176"/>
      <c r="K1548" s="176"/>
      <c r="L1548" s="679"/>
      <c r="M1548" s="175"/>
      <c r="N1548" s="177"/>
      <c r="P1548" s="176"/>
      <c r="R1548" s="178"/>
      <c r="S1548" s="177"/>
      <c r="U1548" s="177"/>
      <c r="W1548" s="178"/>
      <c r="X1548" s="177"/>
    </row>
    <row r="1549" spans="7:24" s="168" customFormat="1" ht="15" customHeight="1">
      <c r="G1549" s="175"/>
      <c r="I1549" s="176"/>
      <c r="J1549" s="176"/>
      <c r="K1549" s="176"/>
      <c r="L1549" s="679"/>
      <c r="M1549" s="175"/>
      <c r="N1549" s="177"/>
      <c r="P1549" s="176"/>
      <c r="R1549" s="178"/>
      <c r="S1549" s="177"/>
      <c r="U1549" s="177"/>
      <c r="W1549" s="178"/>
      <c r="X1549" s="177"/>
    </row>
    <row r="1550" spans="7:24" s="168" customFormat="1" ht="15" customHeight="1">
      <c r="G1550" s="175"/>
      <c r="I1550" s="176"/>
      <c r="J1550" s="176"/>
      <c r="K1550" s="176"/>
      <c r="L1550" s="679"/>
      <c r="M1550" s="175"/>
      <c r="N1550" s="177"/>
      <c r="P1550" s="176"/>
      <c r="R1550" s="178"/>
      <c r="S1550" s="177"/>
      <c r="U1550" s="177"/>
      <c r="W1550" s="178"/>
      <c r="X1550" s="177"/>
    </row>
    <row r="1551" spans="7:24" s="168" customFormat="1" ht="15" customHeight="1">
      <c r="G1551" s="175"/>
      <c r="I1551" s="176"/>
      <c r="J1551" s="176"/>
      <c r="K1551" s="176"/>
      <c r="L1551" s="679"/>
      <c r="M1551" s="175"/>
      <c r="N1551" s="177"/>
      <c r="P1551" s="176"/>
      <c r="R1551" s="178"/>
      <c r="S1551" s="177"/>
      <c r="U1551" s="177"/>
      <c r="W1551" s="178"/>
      <c r="X1551" s="177"/>
    </row>
    <row r="1552" spans="7:24" s="168" customFormat="1" ht="15" customHeight="1">
      <c r="G1552" s="175"/>
      <c r="I1552" s="176"/>
      <c r="J1552" s="176"/>
      <c r="K1552" s="176"/>
      <c r="L1552" s="679"/>
      <c r="M1552" s="175"/>
      <c r="N1552" s="177"/>
      <c r="P1552" s="176"/>
      <c r="R1552" s="178"/>
      <c r="S1552" s="177"/>
      <c r="U1552" s="177"/>
      <c r="W1552" s="178"/>
      <c r="X1552" s="177"/>
    </row>
    <row r="1553" spans="7:24" s="168" customFormat="1" ht="15" customHeight="1">
      <c r="G1553" s="175"/>
      <c r="I1553" s="176"/>
      <c r="J1553" s="176"/>
      <c r="K1553" s="176"/>
      <c r="L1553" s="679"/>
      <c r="M1553" s="175"/>
      <c r="N1553" s="177"/>
      <c r="P1553" s="176"/>
      <c r="R1553" s="178"/>
      <c r="S1553" s="177"/>
      <c r="U1553" s="177"/>
      <c r="W1553" s="178"/>
      <c r="X1553" s="177"/>
    </row>
    <row r="1554" spans="7:24" s="168" customFormat="1" ht="15" customHeight="1">
      <c r="G1554" s="175"/>
      <c r="I1554" s="176"/>
      <c r="J1554" s="176"/>
      <c r="K1554" s="176"/>
      <c r="L1554" s="679"/>
      <c r="M1554" s="175"/>
      <c r="N1554" s="177"/>
      <c r="P1554" s="176"/>
      <c r="R1554" s="178"/>
      <c r="S1554" s="177"/>
      <c r="U1554" s="177"/>
      <c r="W1554" s="178"/>
      <c r="X1554" s="177"/>
    </row>
    <row r="1555" spans="7:24" s="168" customFormat="1" ht="15" customHeight="1">
      <c r="G1555" s="175"/>
      <c r="I1555" s="176"/>
      <c r="J1555" s="176"/>
      <c r="K1555" s="176"/>
      <c r="L1555" s="679"/>
      <c r="M1555" s="175"/>
      <c r="N1555" s="177"/>
      <c r="P1555" s="176"/>
      <c r="R1555" s="178"/>
      <c r="S1555" s="177"/>
      <c r="U1555" s="177"/>
      <c r="W1555" s="178"/>
      <c r="X1555" s="177"/>
    </row>
    <row r="1556" spans="7:24" s="168" customFormat="1" ht="15" customHeight="1">
      <c r="G1556" s="175"/>
      <c r="I1556" s="176"/>
      <c r="J1556" s="176"/>
      <c r="K1556" s="176"/>
      <c r="L1556" s="679"/>
      <c r="M1556" s="175"/>
      <c r="N1556" s="177"/>
      <c r="P1556" s="176"/>
      <c r="R1556" s="178"/>
      <c r="S1556" s="177"/>
      <c r="U1556" s="177"/>
      <c r="W1556" s="178"/>
      <c r="X1556" s="177"/>
    </row>
    <row r="1557" spans="7:24" s="168" customFormat="1" ht="15" customHeight="1">
      <c r="G1557" s="175"/>
      <c r="I1557" s="176"/>
      <c r="J1557" s="176"/>
      <c r="K1557" s="176"/>
      <c r="L1557" s="679"/>
      <c r="M1557" s="175"/>
      <c r="N1557" s="177"/>
      <c r="P1557" s="176"/>
      <c r="R1557" s="178"/>
      <c r="S1557" s="177"/>
      <c r="U1557" s="177"/>
      <c r="W1557" s="178"/>
      <c r="X1557" s="177"/>
    </row>
    <row r="1558" spans="7:24" s="168" customFormat="1" ht="15" customHeight="1">
      <c r="G1558" s="175"/>
      <c r="I1558" s="176"/>
      <c r="J1558" s="176"/>
      <c r="K1558" s="176"/>
      <c r="L1558" s="679"/>
      <c r="M1558" s="175"/>
      <c r="N1558" s="177"/>
      <c r="P1558" s="176"/>
      <c r="R1558" s="178"/>
      <c r="S1558" s="177"/>
      <c r="U1558" s="177"/>
      <c r="W1558" s="178"/>
      <c r="X1558" s="177"/>
    </row>
    <row r="1559" spans="7:24" s="168" customFormat="1" ht="15" customHeight="1">
      <c r="G1559" s="175"/>
      <c r="I1559" s="176"/>
      <c r="J1559" s="176"/>
      <c r="K1559" s="176"/>
      <c r="L1559" s="679"/>
      <c r="M1559" s="175"/>
      <c r="N1559" s="177"/>
      <c r="P1559" s="176"/>
      <c r="R1559" s="178"/>
      <c r="S1559" s="177"/>
      <c r="U1559" s="177"/>
      <c r="W1559" s="178"/>
      <c r="X1559" s="177"/>
    </row>
    <row r="1560" spans="7:24" s="168" customFormat="1" ht="15" customHeight="1">
      <c r="G1560" s="175"/>
      <c r="I1560" s="176"/>
      <c r="J1560" s="176"/>
      <c r="K1560" s="176"/>
      <c r="L1560" s="679"/>
      <c r="M1560" s="175"/>
      <c r="N1560" s="177"/>
      <c r="P1560" s="176"/>
      <c r="R1560" s="178"/>
      <c r="S1560" s="177"/>
      <c r="U1560" s="177"/>
      <c r="W1560" s="178"/>
      <c r="X1560" s="177"/>
    </row>
    <row r="1561" spans="7:24" s="168" customFormat="1" ht="15" customHeight="1">
      <c r="G1561" s="175"/>
      <c r="I1561" s="176"/>
      <c r="J1561" s="176"/>
      <c r="K1561" s="176"/>
      <c r="L1561" s="679"/>
      <c r="M1561" s="175"/>
      <c r="N1561" s="177"/>
      <c r="P1561" s="176"/>
      <c r="R1561" s="178"/>
      <c r="S1561" s="177"/>
      <c r="U1561" s="177"/>
      <c r="W1561" s="178"/>
      <c r="X1561" s="177"/>
    </row>
    <row r="1562" spans="7:24" s="168" customFormat="1" ht="15" customHeight="1">
      <c r="G1562" s="175"/>
      <c r="I1562" s="176"/>
      <c r="J1562" s="176"/>
      <c r="K1562" s="176"/>
      <c r="L1562" s="679"/>
      <c r="M1562" s="175"/>
      <c r="N1562" s="177"/>
      <c r="P1562" s="176"/>
      <c r="R1562" s="178"/>
      <c r="S1562" s="177"/>
      <c r="U1562" s="177"/>
      <c r="W1562" s="178"/>
      <c r="X1562" s="177"/>
    </row>
    <row r="1563" spans="7:24" s="168" customFormat="1" ht="15" customHeight="1">
      <c r="G1563" s="175"/>
      <c r="I1563" s="176"/>
      <c r="J1563" s="176"/>
      <c r="K1563" s="176"/>
      <c r="L1563" s="679"/>
      <c r="M1563" s="175"/>
      <c r="N1563" s="177"/>
      <c r="P1563" s="176"/>
      <c r="R1563" s="178"/>
      <c r="S1563" s="177"/>
      <c r="U1563" s="177"/>
      <c r="W1563" s="178"/>
      <c r="X1563" s="177"/>
    </row>
    <row r="1564" spans="7:24" s="168" customFormat="1" ht="15" customHeight="1">
      <c r="G1564" s="175"/>
      <c r="I1564" s="176"/>
      <c r="J1564" s="176"/>
      <c r="K1564" s="176"/>
      <c r="L1564" s="679"/>
      <c r="M1564" s="175"/>
      <c r="N1564" s="177"/>
      <c r="P1564" s="176"/>
      <c r="R1564" s="178"/>
      <c r="S1564" s="177"/>
      <c r="U1564" s="177"/>
      <c r="W1564" s="178"/>
      <c r="X1564" s="177"/>
    </row>
    <row r="1565" spans="7:24" s="168" customFormat="1" ht="15" customHeight="1">
      <c r="G1565" s="175"/>
      <c r="I1565" s="176"/>
      <c r="J1565" s="176"/>
      <c r="K1565" s="176"/>
      <c r="L1565" s="679"/>
      <c r="M1565" s="175"/>
      <c r="N1565" s="177"/>
      <c r="P1565" s="176"/>
      <c r="R1565" s="178"/>
      <c r="S1565" s="177"/>
      <c r="U1565" s="177"/>
      <c r="W1565" s="178"/>
      <c r="X1565" s="177"/>
    </row>
    <row r="1566" spans="7:24" s="168" customFormat="1" ht="15" customHeight="1">
      <c r="G1566" s="175"/>
      <c r="I1566" s="176"/>
      <c r="J1566" s="176"/>
      <c r="K1566" s="176"/>
      <c r="L1566" s="679"/>
      <c r="M1566" s="175"/>
      <c r="N1566" s="177"/>
      <c r="P1566" s="176"/>
      <c r="R1566" s="178"/>
      <c r="S1566" s="177"/>
      <c r="U1566" s="177"/>
      <c r="W1566" s="178"/>
      <c r="X1566" s="177"/>
    </row>
    <row r="1567" spans="7:24" s="168" customFormat="1" ht="15" customHeight="1">
      <c r="G1567" s="175"/>
      <c r="I1567" s="176"/>
      <c r="J1567" s="176"/>
      <c r="K1567" s="176"/>
      <c r="L1567" s="679"/>
      <c r="M1567" s="175"/>
      <c r="N1567" s="177"/>
      <c r="P1567" s="176"/>
      <c r="R1567" s="178"/>
      <c r="S1567" s="177"/>
      <c r="U1567" s="177"/>
      <c r="W1567" s="178"/>
      <c r="X1567" s="177"/>
    </row>
    <row r="1568" spans="7:24" s="168" customFormat="1" ht="15" customHeight="1">
      <c r="G1568" s="175"/>
      <c r="I1568" s="176"/>
      <c r="J1568" s="176"/>
      <c r="K1568" s="176"/>
      <c r="L1568" s="679"/>
      <c r="M1568" s="175"/>
      <c r="N1568" s="177"/>
      <c r="P1568" s="176"/>
      <c r="R1568" s="178"/>
      <c r="S1568" s="177"/>
      <c r="U1568" s="177"/>
      <c r="W1568" s="178"/>
      <c r="X1568" s="177"/>
    </row>
    <row r="1569" spans="7:24" s="168" customFormat="1" ht="15" customHeight="1">
      <c r="G1569" s="175"/>
      <c r="I1569" s="176"/>
      <c r="J1569" s="176"/>
      <c r="K1569" s="176"/>
      <c r="L1569" s="679"/>
      <c r="M1569" s="175"/>
      <c r="N1569" s="177"/>
      <c r="P1569" s="176"/>
      <c r="R1569" s="178"/>
      <c r="S1569" s="177"/>
      <c r="U1569" s="177"/>
      <c r="W1569" s="178"/>
      <c r="X1569" s="177"/>
    </row>
    <row r="1570" spans="7:24" s="168" customFormat="1" ht="15" customHeight="1">
      <c r="G1570" s="175"/>
      <c r="I1570" s="176"/>
      <c r="J1570" s="176"/>
      <c r="K1570" s="176"/>
      <c r="L1570" s="679"/>
      <c r="M1570" s="175"/>
      <c r="N1570" s="177"/>
      <c r="P1570" s="176"/>
      <c r="R1570" s="178"/>
      <c r="S1570" s="177"/>
      <c r="U1570" s="177"/>
      <c r="W1570" s="178"/>
      <c r="X1570" s="177"/>
    </row>
    <row r="1571" spans="7:24" s="168" customFormat="1" ht="15" customHeight="1">
      <c r="G1571" s="175"/>
      <c r="I1571" s="176"/>
      <c r="J1571" s="176"/>
      <c r="K1571" s="176"/>
      <c r="L1571" s="679"/>
      <c r="M1571" s="175"/>
      <c r="N1571" s="177"/>
      <c r="P1571" s="176"/>
      <c r="R1571" s="178"/>
      <c r="S1571" s="177"/>
      <c r="U1571" s="177"/>
      <c r="W1571" s="178"/>
      <c r="X1571" s="177"/>
    </row>
    <row r="1572" spans="7:24" s="168" customFormat="1" ht="15" customHeight="1">
      <c r="G1572" s="175"/>
      <c r="I1572" s="176"/>
      <c r="J1572" s="176"/>
      <c r="K1572" s="176"/>
      <c r="L1572" s="679"/>
      <c r="M1572" s="175"/>
      <c r="N1572" s="177"/>
      <c r="P1572" s="176"/>
      <c r="R1572" s="178"/>
      <c r="S1572" s="177"/>
      <c r="U1572" s="177"/>
      <c r="W1572" s="178"/>
      <c r="X1572" s="177"/>
    </row>
    <row r="1573" spans="7:24" s="168" customFormat="1" ht="15" customHeight="1">
      <c r="G1573" s="175"/>
      <c r="I1573" s="176"/>
      <c r="J1573" s="176"/>
      <c r="K1573" s="176"/>
      <c r="L1573" s="679"/>
      <c r="M1573" s="175"/>
      <c r="N1573" s="177"/>
      <c r="P1573" s="176"/>
      <c r="R1573" s="178"/>
      <c r="S1573" s="177"/>
      <c r="U1573" s="177"/>
      <c r="W1573" s="178"/>
      <c r="X1573" s="177"/>
    </row>
    <row r="1574" spans="7:24" s="168" customFormat="1" ht="15" customHeight="1">
      <c r="G1574" s="175"/>
      <c r="I1574" s="176"/>
      <c r="J1574" s="176"/>
      <c r="K1574" s="176"/>
      <c r="L1574" s="679"/>
      <c r="M1574" s="175"/>
      <c r="N1574" s="177"/>
      <c r="P1574" s="176"/>
      <c r="R1574" s="178"/>
      <c r="S1574" s="177"/>
      <c r="U1574" s="177"/>
      <c r="W1574" s="178"/>
      <c r="X1574" s="177"/>
    </row>
    <row r="1575" spans="7:24" s="168" customFormat="1" ht="15" customHeight="1">
      <c r="G1575" s="175"/>
      <c r="I1575" s="176"/>
      <c r="J1575" s="176"/>
      <c r="K1575" s="176"/>
      <c r="L1575" s="679"/>
      <c r="M1575" s="175"/>
      <c r="N1575" s="177"/>
      <c r="P1575" s="176"/>
      <c r="R1575" s="178"/>
      <c r="S1575" s="177"/>
      <c r="U1575" s="177"/>
      <c r="W1575" s="178"/>
      <c r="X1575" s="177"/>
    </row>
    <row r="1576" spans="7:24" s="168" customFormat="1" ht="15" customHeight="1">
      <c r="G1576" s="175"/>
      <c r="I1576" s="176"/>
      <c r="J1576" s="176"/>
      <c r="K1576" s="176"/>
      <c r="L1576" s="679"/>
      <c r="M1576" s="175"/>
      <c r="N1576" s="177"/>
      <c r="P1576" s="176"/>
      <c r="R1576" s="178"/>
      <c r="S1576" s="177"/>
      <c r="U1576" s="177"/>
      <c r="W1576" s="178"/>
      <c r="X1576" s="177"/>
    </row>
    <row r="1577" spans="7:24" s="168" customFormat="1" ht="15" customHeight="1">
      <c r="G1577" s="175"/>
      <c r="I1577" s="176"/>
      <c r="J1577" s="176"/>
      <c r="K1577" s="176"/>
      <c r="L1577" s="679"/>
      <c r="M1577" s="175"/>
      <c r="N1577" s="177"/>
      <c r="P1577" s="176"/>
      <c r="R1577" s="178"/>
      <c r="S1577" s="177"/>
      <c r="U1577" s="177"/>
      <c r="W1577" s="178"/>
      <c r="X1577" s="177"/>
    </row>
    <row r="1578" spans="7:24" s="168" customFormat="1" ht="15" customHeight="1">
      <c r="G1578" s="175"/>
      <c r="I1578" s="176"/>
      <c r="J1578" s="176"/>
      <c r="K1578" s="176"/>
      <c r="L1578" s="679"/>
      <c r="M1578" s="175"/>
      <c r="N1578" s="177"/>
      <c r="P1578" s="176"/>
      <c r="R1578" s="178"/>
      <c r="S1578" s="177"/>
      <c r="U1578" s="177"/>
      <c r="W1578" s="178"/>
      <c r="X1578" s="177"/>
    </row>
    <row r="1579" spans="7:24" s="168" customFormat="1" ht="15" customHeight="1">
      <c r="G1579" s="175"/>
      <c r="I1579" s="176"/>
      <c r="J1579" s="176"/>
      <c r="K1579" s="176"/>
      <c r="L1579" s="679"/>
      <c r="M1579" s="175"/>
      <c r="N1579" s="177"/>
      <c r="P1579" s="176"/>
      <c r="R1579" s="178"/>
      <c r="S1579" s="177"/>
      <c r="U1579" s="177"/>
      <c r="W1579" s="178"/>
      <c r="X1579" s="177"/>
    </row>
    <row r="1580" spans="7:24" s="168" customFormat="1" ht="15" customHeight="1">
      <c r="G1580" s="175"/>
      <c r="I1580" s="176"/>
      <c r="J1580" s="176"/>
      <c r="K1580" s="176"/>
      <c r="L1580" s="679"/>
      <c r="M1580" s="175"/>
      <c r="N1580" s="177"/>
      <c r="P1580" s="176"/>
      <c r="R1580" s="178"/>
      <c r="S1580" s="177"/>
      <c r="U1580" s="177"/>
      <c r="W1580" s="178"/>
      <c r="X1580" s="177"/>
    </row>
    <row r="1581" spans="7:24" s="168" customFormat="1" ht="15" customHeight="1">
      <c r="G1581" s="175"/>
      <c r="I1581" s="176"/>
      <c r="J1581" s="176"/>
      <c r="K1581" s="176"/>
      <c r="L1581" s="679"/>
      <c r="M1581" s="175"/>
      <c r="N1581" s="177"/>
      <c r="P1581" s="176"/>
      <c r="R1581" s="178"/>
      <c r="S1581" s="177"/>
      <c r="U1581" s="177"/>
      <c r="W1581" s="178"/>
      <c r="X1581" s="177"/>
    </row>
    <row r="1582" spans="7:24" s="168" customFormat="1" ht="15" customHeight="1">
      <c r="G1582" s="175"/>
      <c r="I1582" s="176"/>
      <c r="J1582" s="176"/>
      <c r="K1582" s="176"/>
      <c r="L1582" s="679"/>
      <c r="M1582" s="175"/>
      <c r="N1582" s="177"/>
      <c r="P1582" s="176"/>
      <c r="R1582" s="178"/>
      <c r="S1582" s="177"/>
      <c r="U1582" s="177"/>
      <c r="W1582" s="178"/>
      <c r="X1582" s="177"/>
    </row>
    <row r="1583" spans="7:24" s="168" customFormat="1" ht="15" customHeight="1">
      <c r="G1583" s="175"/>
      <c r="I1583" s="176"/>
      <c r="J1583" s="176"/>
      <c r="K1583" s="176"/>
      <c r="L1583" s="679"/>
      <c r="M1583" s="175"/>
      <c r="N1583" s="177"/>
      <c r="P1583" s="176"/>
      <c r="R1583" s="178"/>
      <c r="S1583" s="177"/>
      <c r="U1583" s="177"/>
      <c r="W1583" s="178"/>
      <c r="X1583" s="177"/>
    </row>
    <row r="1584" spans="7:24" s="168" customFormat="1" ht="15" customHeight="1">
      <c r="G1584" s="175"/>
      <c r="I1584" s="176"/>
      <c r="J1584" s="176"/>
      <c r="K1584" s="176"/>
      <c r="L1584" s="679"/>
      <c r="M1584" s="175"/>
      <c r="N1584" s="177"/>
      <c r="P1584" s="176"/>
      <c r="R1584" s="178"/>
      <c r="S1584" s="177"/>
      <c r="U1584" s="177"/>
      <c r="W1584" s="178"/>
      <c r="X1584" s="177"/>
    </row>
    <row r="1585" spans="7:24" s="168" customFormat="1" ht="15" customHeight="1">
      <c r="G1585" s="175"/>
      <c r="I1585" s="176"/>
      <c r="J1585" s="176"/>
      <c r="K1585" s="176"/>
      <c r="L1585" s="679"/>
      <c r="M1585" s="175"/>
      <c r="N1585" s="177"/>
      <c r="P1585" s="176"/>
      <c r="R1585" s="178"/>
      <c r="S1585" s="177"/>
      <c r="U1585" s="177"/>
      <c r="W1585" s="178"/>
      <c r="X1585" s="177"/>
    </row>
    <row r="1586" spans="7:24" s="168" customFormat="1" ht="15" customHeight="1">
      <c r="G1586" s="175"/>
      <c r="I1586" s="176"/>
      <c r="J1586" s="176"/>
      <c r="K1586" s="176"/>
      <c r="L1586" s="679"/>
      <c r="M1586" s="175"/>
      <c r="N1586" s="177"/>
      <c r="P1586" s="176"/>
      <c r="R1586" s="178"/>
      <c r="S1586" s="177"/>
      <c r="U1586" s="177"/>
      <c r="W1586" s="178"/>
      <c r="X1586" s="177"/>
    </row>
    <row r="1587" spans="7:24" s="168" customFormat="1" ht="15" customHeight="1">
      <c r="G1587" s="175"/>
      <c r="I1587" s="176"/>
      <c r="J1587" s="176"/>
      <c r="K1587" s="176"/>
      <c r="L1587" s="679"/>
      <c r="M1587" s="175"/>
      <c r="N1587" s="177"/>
      <c r="P1587" s="176"/>
      <c r="R1587" s="178"/>
      <c r="S1587" s="177"/>
      <c r="U1587" s="177"/>
      <c r="W1587" s="178"/>
      <c r="X1587" s="177"/>
    </row>
    <row r="1588" spans="7:24" s="168" customFormat="1" ht="15" customHeight="1">
      <c r="G1588" s="175"/>
      <c r="I1588" s="176"/>
      <c r="J1588" s="176"/>
      <c r="K1588" s="176"/>
      <c r="L1588" s="679"/>
      <c r="M1588" s="175"/>
      <c r="N1588" s="177"/>
      <c r="P1588" s="176"/>
      <c r="R1588" s="178"/>
      <c r="S1588" s="177"/>
      <c r="U1588" s="177"/>
      <c r="W1588" s="178"/>
      <c r="X1588" s="177"/>
    </row>
    <row r="1589" spans="7:24" s="168" customFormat="1" ht="15" customHeight="1">
      <c r="G1589" s="175"/>
      <c r="I1589" s="176"/>
      <c r="J1589" s="176"/>
      <c r="K1589" s="176"/>
      <c r="L1589" s="679"/>
      <c r="M1589" s="175"/>
      <c r="N1589" s="177"/>
      <c r="P1589" s="176"/>
      <c r="R1589" s="178"/>
      <c r="S1589" s="177"/>
      <c r="U1589" s="177"/>
      <c r="W1589" s="178"/>
      <c r="X1589" s="177"/>
    </row>
    <row r="1590" spans="7:24" s="168" customFormat="1" ht="15" customHeight="1">
      <c r="G1590" s="175"/>
      <c r="I1590" s="176"/>
      <c r="J1590" s="176"/>
      <c r="K1590" s="176"/>
      <c r="L1590" s="679"/>
      <c r="M1590" s="175"/>
      <c r="N1590" s="177"/>
      <c r="P1590" s="176"/>
      <c r="R1590" s="178"/>
      <c r="S1590" s="177"/>
      <c r="U1590" s="177"/>
      <c r="W1590" s="178"/>
      <c r="X1590" s="177"/>
    </row>
    <row r="1591" spans="7:24" s="168" customFormat="1" ht="15" customHeight="1">
      <c r="G1591" s="175"/>
      <c r="I1591" s="176"/>
      <c r="J1591" s="176"/>
      <c r="K1591" s="176"/>
      <c r="L1591" s="679"/>
      <c r="M1591" s="175"/>
      <c r="N1591" s="177"/>
      <c r="P1591" s="176"/>
      <c r="R1591" s="178"/>
      <c r="S1591" s="177"/>
      <c r="U1591" s="177"/>
      <c r="W1591" s="178"/>
      <c r="X1591" s="177"/>
    </row>
    <row r="1592" spans="7:24" s="168" customFormat="1" ht="15" customHeight="1">
      <c r="G1592" s="175"/>
      <c r="I1592" s="176"/>
      <c r="J1592" s="176"/>
      <c r="K1592" s="176"/>
      <c r="L1592" s="679"/>
      <c r="M1592" s="175"/>
      <c r="N1592" s="177"/>
      <c r="P1592" s="176"/>
      <c r="R1592" s="178"/>
      <c r="S1592" s="177"/>
      <c r="U1592" s="177"/>
      <c r="W1592" s="178"/>
      <c r="X1592" s="177"/>
    </row>
    <row r="1593" spans="7:24" s="168" customFormat="1" ht="15" customHeight="1">
      <c r="G1593" s="175"/>
      <c r="I1593" s="176"/>
      <c r="J1593" s="176"/>
      <c r="K1593" s="176"/>
      <c r="L1593" s="679"/>
      <c r="M1593" s="175"/>
      <c r="N1593" s="177"/>
      <c r="P1593" s="176"/>
      <c r="R1593" s="178"/>
      <c r="S1593" s="177"/>
      <c r="U1593" s="177"/>
      <c r="W1593" s="178"/>
      <c r="X1593" s="177"/>
    </row>
    <row r="1594" spans="7:24" s="168" customFormat="1" ht="15" customHeight="1">
      <c r="G1594" s="175"/>
      <c r="I1594" s="176"/>
      <c r="J1594" s="176"/>
      <c r="K1594" s="176"/>
      <c r="L1594" s="679"/>
      <c r="M1594" s="175"/>
      <c r="N1594" s="177"/>
      <c r="P1594" s="176"/>
      <c r="R1594" s="178"/>
      <c r="S1594" s="177"/>
      <c r="U1594" s="177"/>
      <c r="W1594" s="178"/>
      <c r="X1594" s="177"/>
    </row>
    <row r="1595" spans="7:24" s="168" customFormat="1" ht="15" customHeight="1">
      <c r="G1595" s="175"/>
      <c r="I1595" s="176"/>
      <c r="J1595" s="176"/>
      <c r="K1595" s="176"/>
      <c r="L1595" s="679"/>
      <c r="M1595" s="175"/>
      <c r="N1595" s="177"/>
      <c r="P1595" s="176"/>
      <c r="R1595" s="178"/>
      <c r="S1595" s="177"/>
      <c r="U1595" s="177"/>
      <c r="W1595" s="178"/>
      <c r="X1595" s="177"/>
    </row>
    <row r="1596" spans="7:24" s="168" customFormat="1" ht="15" customHeight="1">
      <c r="G1596" s="175"/>
      <c r="I1596" s="176"/>
      <c r="J1596" s="176"/>
      <c r="K1596" s="176"/>
      <c r="L1596" s="679"/>
      <c r="M1596" s="175"/>
      <c r="N1596" s="177"/>
      <c r="P1596" s="176"/>
      <c r="R1596" s="178"/>
      <c r="S1596" s="177"/>
      <c r="U1596" s="177"/>
      <c r="W1596" s="178"/>
      <c r="X1596" s="177"/>
    </row>
    <row r="1597" spans="7:24" s="168" customFormat="1" ht="15" customHeight="1">
      <c r="G1597" s="175"/>
      <c r="I1597" s="176"/>
      <c r="J1597" s="176"/>
      <c r="K1597" s="176"/>
      <c r="L1597" s="679"/>
      <c r="M1597" s="175"/>
      <c r="N1597" s="177"/>
      <c r="P1597" s="176"/>
      <c r="R1597" s="178"/>
      <c r="S1597" s="177"/>
      <c r="U1597" s="177"/>
      <c r="W1597" s="178"/>
      <c r="X1597" s="177"/>
    </row>
    <row r="1598" spans="7:24" s="168" customFormat="1" ht="15" customHeight="1">
      <c r="G1598" s="175"/>
      <c r="I1598" s="176"/>
      <c r="J1598" s="176"/>
      <c r="K1598" s="176"/>
      <c r="L1598" s="679"/>
      <c r="M1598" s="175"/>
      <c r="N1598" s="177"/>
      <c r="P1598" s="176"/>
      <c r="R1598" s="178"/>
      <c r="S1598" s="177"/>
      <c r="U1598" s="177"/>
      <c r="W1598" s="178"/>
      <c r="X1598" s="177"/>
    </row>
    <row r="1599" spans="7:24" s="168" customFormat="1" ht="15" customHeight="1">
      <c r="G1599" s="175"/>
      <c r="I1599" s="176"/>
      <c r="J1599" s="176"/>
      <c r="K1599" s="176"/>
      <c r="L1599" s="679"/>
      <c r="M1599" s="175"/>
      <c r="N1599" s="177"/>
      <c r="P1599" s="176"/>
      <c r="R1599" s="178"/>
      <c r="S1599" s="177"/>
      <c r="U1599" s="177"/>
      <c r="W1599" s="178"/>
      <c r="X1599" s="177"/>
    </row>
    <row r="1600" spans="7:24" s="168" customFormat="1" ht="15" customHeight="1">
      <c r="G1600" s="175"/>
      <c r="I1600" s="176"/>
      <c r="J1600" s="176"/>
      <c r="K1600" s="176"/>
      <c r="L1600" s="679"/>
      <c r="M1600" s="175"/>
      <c r="N1600" s="177"/>
      <c r="P1600" s="176"/>
      <c r="R1600" s="178"/>
      <c r="S1600" s="177"/>
      <c r="U1600" s="177"/>
      <c r="W1600" s="178"/>
      <c r="X1600" s="177"/>
    </row>
    <row r="1601" spans="7:24" s="168" customFormat="1" ht="15" customHeight="1">
      <c r="G1601" s="175"/>
      <c r="I1601" s="176"/>
      <c r="J1601" s="176"/>
      <c r="K1601" s="176"/>
      <c r="L1601" s="679"/>
      <c r="M1601" s="175"/>
      <c r="N1601" s="177"/>
      <c r="P1601" s="176"/>
      <c r="R1601" s="178"/>
      <c r="S1601" s="177"/>
      <c r="U1601" s="177"/>
      <c r="W1601" s="178"/>
      <c r="X1601" s="177"/>
    </row>
    <row r="1602" spans="7:24" s="168" customFormat="1" ht="15" customHeight="1">
      <c r="G1602" s="175"/>
      <c r="I1602" s="176"/>
      <c r="J1602" s="176"/>
      <c r="K1602" s="176"/>
      <c r="L1602" s="679"/>
      <c r="M1602" s="175"/>
      <c r="N1602" s="177"/>
      <c r="P1602" s="176"/>
      <c r="R1602" s="178"/>
      <c r="S1602" s="177"/>
      <c r="U1602" s="177"/>
      <c r="W1602" s="178"/>
      <c r="X1602" s="177"/>
    </row>
    <row r="1603" spans="7:24" s="168" customFormat="1" ht="15" customHeight="1">
      <c r="G1603" s="175"/>
      <c r="I1603" s="176"/>
      <c r="J1603" s="176"/>
      <c r="K1603" s="176"/>
      <c r="L1603" s="679"/>
      <c r="M1603" s="175"/>
      <c r="N1603" s="177"/>
      <c r="P1603" s="176"/>
      <c r="R1603" s="178"/>
      <c r="S1603" s="177"/>
      <c r="U1603" s="177"/>
      <c r="W1603" s="178"/>
      <c r="X1603" s="177"/>
    </row>
    <row r="1604" spans="7:24" s="168" customFormat="1" ht="15" customHeight="1">
      <c r="G1604" s="175"/>
      <c r="I1604" s="176"/>
      <c r="J1604" s="176"/>
      <c r="K1604" s="176"/>
      <c r="L1604" s="679"/>
      <c r="M1604" s="175"/>
      <c r="N1604" s="177"/>
      <c r="P1604" s="176"/>
      <c r="R1604" s="178"/>
      <c r="S1604" s="177"/>
      <c r="U1604" s="177"/>
      <c r="W1604" s="178"/>
      <c r="X1604" s="177"/>
    </row>
    <row r="1605" spans="7:24" s="168" customFormat="1" ht="15" customHeight="1">
      <c r="G1605" s="175"/>
      <c r="I1605" s="176"/>
      <c r="J1605" s="176"/>
      <c r="K1605" s="176"/>
      <c r="L1605" s="679"/>
      <c r="M1605" s="175"/>
      <c r="N1605" s="177"/>
      <c r="P1605" s="176"/>
      <c r="R1605" s="178"/>
      <c r="S1605" s="177"/>
      <c r="U1605" s="177"/>
      <c r="W1605" s="178"/>
      <c r="X1605" s="177"/>
    </row>
    <row r="1606" spans="7:24" s="168" customFormat="1" ht="15" customHeight="1">
      <c r="G1606" s="175"/>
      <c r="I1606" s="176"/>
      <c r="J1606" s="176"/>
      <c r="K1606" s="176"/>
      <c r="L1606" s="679"/>
      <c r="M1606" s="175"/>
      <c r="N1606" s="177"/>
      <c r="P1606" s="176"/>
      <c r="R1606" s="178"/>
      <c r="S1606" s="177"/>
      <c r="U1606" s="177"/>
      <c r="W1606" s="178"/>
      <c r="X1606" s="177"/>
    </row>
    <row r="1607" spans="7:24" s="168" customFormat="1" ht="15" customHeight="1">
      <c r="G1607" s="175"/>
      <c r="I1607" s="176"/>
      <c r="J1607" s="176"/>
      <c r="K1607" s="176"/>
      <c r="L1607" s="679"/>
      <c r="M1607" s="175"/>
      <c r="N1607" s="177"/>
      <c r="P1607" s="176"/>
      <c r="R1607" s="178"/>
      <c r="S1607" s="177"/>
      <c r="U1607" s="177"/>
      <c r="W1607" s="178"/>
      <c r="X1607" s="177"/>
    </row>
    <row r="1608" spans="7:24" s="168" customFormat="1" ht="15" customHeight="1">
      <c r="G1608" s="175"/>
      <c r="I1608" s="176"/>
      <c r="J1608" s="176"/>
      <c r="K1608" s="176"/>
      <c r="L1608" s="679"/>
      <c r="M1608" s="175"/>
      <c r="N1608" s="177"/>
      <c r="P1608" s="176"/>
      <c r="R1608" s="178"/>
      <c r="S1608" s="177"/>
      <c r="U1608" s="177"/>
      <c r="W1608" s="178"/>
      <c r="X1608" s="177"/>
    </row>
    <row r="1609" spans="7:24" s="168" customFormat="1" ht="15" customHeight="1">
      <c r="G1609" s="175"/>
      <c r="I1609" s="176"/>
      <c r="J1609" s="176"/>
      <c r="K1609" s="176"/>
      <c r="L1609" s="679"/>
      <c r="M1609" s="175"/>
      <c r="N1609" s="177"/>
      <c r="P1609" s="176"/>
      <c r="R1609" s="178"/>
      <c r="S1609" s="177"/>
      <c r="U1609" s="177"/>
      <c r="W1609" s="178"/>
      <c r="X1609" s="177"/>
    </row>
    <row r="1610" spans="7:24" s="168" customFormat="1" ht="15" customHeight="1">
      <c r="G1610" s="175"/>
      <c r="I1610" s="176"/>
      <c r="J1610" s="176"/>
      <c r="K1610" s="176"/>
      <c r="L1610" s="679"/>
      <c r="M1610" s="175"/>
      <c r="N1610" s="177"/>
      <c r="P1610" s="176"/>
      <c r="R1610" s="178"/>
      <c r="S1610" s="177"/>
      <c r="U1610" s="177"/>
      <c r="W1610" s="178"/>
      <c r="X1610" s="177"/>
    </row>
    <row r="1611" spans="7:24" s="168" customFormat="1" ht="15" customHeight="1">
      <c r="G1611" s="175"/>
      <c r="I1611" s="176"/>
      <c r="J1611" s="176"/>
      <c r="K1611" s="176"/>
      <c r="L1611" s="679"/>
      <c r="M1611" s="175"/>
      <c r="N1611" s="177"/>
      <c r="P1611" s="176"/>
      <c r="R1611" s="178"/>
      <c r="S1611" s="177"/>
      <c r="U1611" s="177"/>
      <c r="W1611" s="178"/>
      <c r="X1611" s="177"/>
    </row>
    <row r="1612" spans="7:24" s="168" customFormat="1" ht="15" customHeight="1">
      <c r="G1612" s="175"/>
      <c r="I1612" s="176"/>
      <c r="J1612" s="176"/>
      <c r="K1612" s="176"/>
      <c r="L1612" s="679"/>
      <c r="M1612" s="175"/>
      <c r="N1612" s="177"/>
      <c r="P1612" s="176"/>
      <c r="R1612" s="178"/>
      <c r="S1612" s="177"/>
      <c r="U1612" s="177"/>
      <c r="W1612" s="178"/>
      <c r="X1612" s="177"/>
    </row>
    <row r="1613" spans="7:24" s="168" customFormat="1" ht="15" customHeight="1">
      <c r="G1613" s="175"/>
      <c r="I1613" s="176"/>
      <c r="J1613" s="176"/>
      <c r="K1613" s="176"/>
      <c r="L1613" s="679"/>
      <c r="M1613" s="175"/>
      <c r="N1613" s="177"/>
      <c r="P1613" s="176"/>
      <c r="R1613" s="178"/>
      <c r="S1613" s="177"/>
      <c r="U1613" s="177"/>
      <c r="W1613" s="178"/>
      <c r="X1613" s="177"/>
    </row>
    <row r="1614" spans="7:24" s="168" customFormat="1" ht="15" customHeight="1">
      <c r="G1614" s="175"/>
      <c r="I1614" s="176"/>
      <c r="J1614" s="176"/>
      <c r="K1614" s="176"/>
      <c r="L1614" s="679"/>
      <c r="M1614" s="175"/>
      <c r="N1614" s="177"/>
      <c r="P1614" s="176"/>
      <c r="R1614" s="178"/>
      <c r="S1614" s="177"/>
      <c r="U1614" s="177"/>
      <c r="W1614" s="178"/>
      <c r="X1614" s="177"/>
    </row>
    <row r="1615" spans="7:24" s="168" customFormat="1" ht="15" customHeight="1">
      <c r="G1615" s="175"/>
      <c r="I1615" s="176"/>
      <c r="J1615" s="176"/>
      <c r="K1615" s="176"/>
      <c r="L1615" s="679"/>
      <c r="M1615" s="175"/>
      <c r="N1615" s="177"/>
      <c r="P1615" s="176"/>
      <c r="R1615" s="178"/>
      <c r="S1615" s="177"/>
      <c r="U1615" s="177"/>
      <c r="W1615" s="178"/>
      <c r="X1615" s="177"/>
    </row>
    <row r="1616" spans="7:24" s="168" customFormat="1" ht="15" customHeight="1">
      <c r="G1616" s="175"/>
      <c r="I1616" s="176"/>
      <c r="J1616" s="176"/>
      <c r="K1616" s="176"/>
      <c r="L1616" s="679"/>
      <c r="M1616" s="175"/>
      <c r="N1616" s="177"/>
      <c r="P1616" s="176"/>
      <c r="R1616" s="178"/>
      <c r="S1616" s="177"/>
      <c r="U1616" s="177"/>
      <c r="W1616" s="178"/>
      <c r="X1616" s="177"/>
    </row>
    <row r="1617" spans="7:24" s="168" customFormat="1" ht="15" customHeight="1">
      <c r="G1617" s="175"/>
      <c r="I1617" s="176"/>
      <c r="J1617" s="176"/>
      <c r="K1617" s="176"/>
      <c r="L1617" s="679"/>
      <c r="M1617" s="175"/>
      <c r="N1617" s="177"/>
      <c r="P1617" s="176"/>
      <c r="R1617" s="178"/>
      <c r="S1617" s="177"/>
      <c r="U1617" s="177"/>
      <c r="W1617" s="178"/>
      <c r="X1617" s="177"/>
    </row>
    <row r="1618" spans="7:24" s="168" customFormat="1" ht="15" customHeight="1">
      <c r="G1618" s="175"/>
      <c r="I1618" s="176"/>
      <c r="J1618" s="176"/>
      <c r="K1618" s="176"/>
      <c r="L1618" s="679"/>
      <c r="M1618" s="175"/>
      <c r="N1618" s="177"/>
      <c r="P1618" s="176"/>
      <c r="R1618" s="178"/>
      <c r="S1618" s="177"/>
      <c r="U1618" s="177"/>
      <c r="W1618" s="178"/>
      <c r="X1618" s="177"/>
    </row>
    <row r="1619" spans="7:24" s="168" customFormat="1" ht="15" customHeight="1">
      <c r="G1619" s="175"/>
      <c r="I1619" s="176"/>
      <c r="J1619" s="176"/>
      <c r="K1619" s="176"/>
      <c r="L1619" s="679"/>
      <c r="M1619" s="175"/>
      <c r="N1619" s="177"/>
      <c r="P1619" s="176"/>
      <c r="R1619" s="178"/>
      <c r="S1619" s="177"/>
      <c r="U1619" s="177"/>
      <c r="W1619" s="178"/>
      <c r="X1619" s="177"/>
    </row>
    <row r="1620" spans="7:24" s="168" customFormat="1" ht="15" customHeight="1">
      <c r="G1620" s="175"/>
      <c r="I1620" s="176"/>
      <c r="J1620" s="176"/>
      <c r="K1620" s="176"/>
      <c r="L1620" s="679"/>
      <c r="M1620" s="175"/>
      <c r="N1620" s="177"/>
      <c r="P1620" s="176"/>
      <c r="R1620" s="178"/>
      <c r="S1620" s="177"/>
      <c r="U1620" s="177"/>
      <c r="W1620" s="178"/>
      <c r="X1620" s="177"/>
    </row>
    <row r="1621" spans="7:24" s="168" customFormat="1" ht="15" customHeight="1">
      <c r="G1621" s="175"/>
      <c r="I1621" s="176"/>
      <c r="J1621" s="176"/>
      <c r="K1621" s="176"/>
      <c r="L1621" s="679"/>
      <c r="M1621" s="175"/>
      <c r="N1621" s="177"/>
      <c r="P1621" s="176"/>
      <c r="R1621" s="178"/>
      <c r="S1621" s="177"/>
      <c r="U1621" s="177"/>
      <c r="W1621" s="178"/>
      <c r="X1621" s="177"/>
    </row>
    <row r="1622" spans="7:24" s="168" customFormat="1" ht="15" customHeight="1">
      <c r="G1622" s="175"/>
      <c r="I1622" s="176"/>
      <c r="J1622" s="176"/>
      <c r="K1622" s="176"/>
      <c r="L1622" s="679"/>
      <c r="M1622" s="175"/>
      <c r="N1622" s="177"/>
      <c r="P1622" s="176"/>
      <c r="R1622" s="178"/>
      <c r="S1622" s="177"/>
      <c r="U1622" s="177"/>
      <c r="W1622" s="178"/>
      <c r="X1622" s="177"/>
    </row>
    <row r="1623" spans="7:24" s="168" customFormat="1" ht="15" customHeight="1">
      <c r="G1623" s="175"/>
      <c r="I1623" s="176"/>
      <c r="J1623" s="176"/>
      <c r="K1623" s="176"/>
      <c r="L1623" s="679"/>
      <c r="M1623" s="175"/>
      <c r="N1623" s="177"/>
      <c r="P1623" s="176"/>
      <c r="R1623" s="178"/>
      <c r="S1623" s="177"/>
      <c r="U1623" s="177"/>
      <c r="W1623" s="178"/>
      <c r="X1623" s="177"/>
    </row>
    <row r="1624" spans="7:24" s="168" customFormat="1" ht="15" customHeight="1">
      <c r="G1624" s="175"/>
      <c r="I1624" s="176"/>
      <c r="J1624" s="176"/>
      <c r="K1624" s="176"/>
      <c r="L1624" s="679"/>
      <c r="M1624" s="175"/>
      <c r="N1624" s="177"/>
      <c r="P1624" s="176"/>
      <c r="R1624" s="178"/>
      <c r="S1624" s="177"/>
      <c r="U1624" s="177"/>
      <c r="W1624" s="178"/>
      <c r="X1624" s="177"/>
    </row>
    <row r="1625" spans="7:24" s="168" customFormat="1" ht="15" customHeight="1">
      <c r="G1625" s="175"/>
      <c r="I1625" s="176"/>
      <c r="J1625" s="176"/>
      <c r="K1625" s="176"/>
      <c r="L1625" s="679"/>
      <c r="M1625" s="175"/>
      <c r="N1625" s="177"/>
      <c r="P1625" s="176"/>
      <c r="R1625" s="178"/>
      <c r="S1625" s="177"/>
      <c r="U1625" s="177"/>
      <c r="W1625" s="178"/>
      <c r="X1625" s="177"/>
    </row>
    <row r="1626" spans="7:24" s="168" customFormat="1" ht="15" customHeight="1">
      <c r="G1626" s="175"/>
      <c r="I1626" s="176"/>
      <c r="J1626" s="176"/>
      <c r="K1626" s="176"/>
      <c r="L1626" s="679"/>
      <c r="M1626" s="175"/>
      <c r="N1626" s="177"/>
      <c r="P1626" s="176"/>
      <c r="R1626" s="178"/>
      <c r="S1626" s="177"/>
      <c r="U1626" s="177"/>
      <c r="W1626" s="178"/>
      <c r="X1626" s="177"/>
    </row>
    <row r="1627" spans="7:24" s="168" customFormat="1" ht="15" customHeight="1">
      <c r="G1627" s="175"/>
      <c r="I1627" s="176"/>
      <c r="J1627" s="176"/>
      <c r="K1627" s="176"/>
      <c r="L1627" s="679"/>
      <c r="M1627" s="175"/>
      <c r="N1627" s="177"/>
      <c r="P1627" s="176"/>
      <c r="R1627" s="178"/>
      <c r="S1627" s="177"/>
      <c r="U1627" s="177"/>
      <c r="W1627" s="178"/>
      <c r="X1627" s="177"/>
    </row>
    <row r="1628" spans="7:24" s="168" customFormat="1" ht="15" customHeight="1">
      <c r="G1628" s="175"/>
      <c r="I1628" s="176"/>
      <c r="J1628" s="176"/>
      <c r="K1628" s="176"/>
      <c r="L1628" s="679"/>
      <c r="M1628" s="175"/>
      <c r="N1628" s="177"/>
      <c r="P1628" s="176"/>
      <c r="R1628" s="178"/>
      <c r="S1628" s="177"/>
      <c r="U1628" s="177"/>
      <c r="W1628" s="178"/>
      <c r="X1628" s="177"/>
    </row>
    <row r="1629" spans="7:24" s="168" customFormat="1" ht="15" customHeight="1">
      <c r="G1629" s="175"/>
      <c r="I1629" s="176"/>
      <c r="J1629" s="176"/>
      <c r="K1629" s="176"/>
      <c r="L1629" s="679"/>
      <c r="M1629" s="175"/>
      <c r="N1629" s="177"/>
      <c r="P1629" s="176"/>
      <c r="R1629" s="178"/>
      <c r="S1629" s="177"/>
      <c r="U1629" s="177"/>
      <c r="W1629" s="178"/>
      <c r="X1629" s="177"/>
    </row>
    <row r="1630" spans="7:24" s="168" customFormat="1" ht="15" customHeight="1">
      <c r="G1630" s="175"/>
      <c r="I1630" s="176"/>
      <c r="J1630" s="176"/>
      <c r="K1630" s="176"/>
      <c r="L1630" s="679"/>
      <c r="M1630" s="175"/>
      <c r="N1630" s="177"/>
      <c r="P1630" s="176"/>
      <c r="R1630" s="178"/>
      <c r="S1630" s="177"/>
      <c r="U1630" s="177"/>
      <c r="W1630" s="178"/>
      <c r="X1630" s="177"/>
    </row>
    <row r="1631" spans="7:24" s="168" customFormat="1" ht="15" customHeight="1">
      <c r="G1631" s="175"/>
      <c r="I1631" s="176"/>
      <c r="J1631" s="176"/>
      <c r="K1631" s="176"/>
      <c r="L1631" s="679"/>
      <c r="M1631" s="175"/>
      <c r="N1631" s="177"/>
      <c r="P1631" s="176"/>
      <c r="R1631" s="178"/>
      <c r="S1631" s="177"/>
      <c r="U1631" s="177"/>
      <c r="W1631" s="178"/>
      <c r="X1631" s="177"/>
    </row>
    <row r="1632" spans="7:24" s="168" customFormat="1" ht="15" customHeight="1">
      <c r="G1632" s="175"/>
      <c r="I1632" s="176"/>
      <c r="J1632" s="176"/>
      <c r="K1632" s="176"/>
      <c r="L1632" s="679"/>
      <c r="M1632" s="175"/>
      <c r="N1632" s="177"/>
      <c r="P1632" s="176"/>
      <c r="R1632" s="178"/>
      <c r="S1632" s="177"/>
      <c r="U1632" s="177"/>
      <c r="W1632" s="178"/>
      <c r="X1632" s="177"/>
    </row>
    <row r="1633" spans="7:24" s="168" customFormat="1" ht="15" customHeight="1">
      <c r="G1633" s="175"/>
      <c r="I1633" s="176"/>
      <c r="J1633" s="176"/>
      <c r="K1633" s="176"/>
      <c r="L1633" s="679"/>
      <c r="M1633" s="175"/>
      <c r="N1633" s="177"/>
      <c r="P1633" s="176"/>
      <c r="R1633" s="178"/>
      <c r="S1633" s="177"/>
      <c r="U1633" s="177"/>
      <c r="W1633" s="178"/>
      <c r="X1633" s="177"/>
    </row>
    <row r="1634" spans="7:24" s="168" customFormat="1" ht="15" customHeight="1">
      <c r="G1634" s="175"/>
      <c r="I1634" s="176"/>
      <c r="J1634" s="176"/>
      <c r="K1634" s="176"/>
      <c r="L1634" s="679"/>
      <c r="M1634" s="175"/>
      <c r="N1634" s="177"/>
      <c r="P1634" s="176"/>
      <c r="R1634" s="178"/>
      <c r="S1634" s="177"/>
      <c r="U1634" s="177"/>
      <c r="W1634" s="178"/>
      <c r="X1634" s="177"/>
    </row>
    <row r="1635" spans="7:24" s="168" customFormat="1" ht="15" customHeight="1">
      <c r="G1635" s="175"/>
      <c r="I1635" s="176"/>
      <c r="J1635" s="176"/>
      <c r="K1635" s="176"/>
      <c r="L1635" s="679"/>
      <c r="M1635" s="175"/>
      <c r="N1635" s="177"/>
      <c r="P1635" s="176"/>
      <c r="R1635" s="178"/>
      <c r="S1635" s="177"/>
      <c r="U1635" s="177"/>
      <c r="W1635" s="178"/>
      <c r="X1635" s="177"/>
    </row>
    <row r="1636" spans="7:24" s="168" customFormat="1" ht="15" customHeight="1">
      <c r="G1636" s="175"/>
      <c r="I1636" s="176"/>
      <c r="J1636" s="176"/>
      <c r="K1636" s="176"/>
      <c r="L1636" s="679"/>
      <c r="M1636" s="175"/>
      <c r="N1636" s="177"/>
      <c r="P1636" s="176"/>
      <c r="R1636" s="178"/>
      <c r="S1636" s="177"/>
      <c r="U1636" s="177"/>
      <c r="W1636" s="178"/>
      <c r="X1636" s="177"/>
    </row>
    <row r="1637" spans="7:24" s="168" customFormat="1" ht="15" customHeight="1">
      <c r="G1637" s="175"/>
      <c r="I1637" s="176"/>
      <c r="J1637" s="176"/>
      <c r="K1637" s="176"/>
      <c r="L1637" s="679"/>
      <c r="M1637" s="175"/>
      <c r="N1637" s="177"/>
      <c r="P1637" s="176"/>
      <c r="R1637" s="178"/>
      <c r="S1637" s="177"/>
      <c r="U1637" s="177"/>
      <c r="W1637" s="178"/>
      <c r="X1637" s="177"/>
    </row>
    <row r="1638" spans="7:24" s="168" customFormat="1" ht="15" customHeight="1">
      <c r="G1638" s="175"/>
      <c r="I1638" s="176"/>
      <c r="J1638" s="176"/>
      <c r="K1638" s="176"/>
      <c r="L1638" s="679"/>
      <c r="M1638" s="175"/>
      <c r="N1638" s="177"/>
      <c r="P1638" s="176"/>
      <c r="R1638" s="178"/>
      <c r="S1638" s="177"/>
      <c r="U1638" s="177"/>
      <c r="W1638" s="178"/>
      <c r="X1638" s="177"/>
    </row>
    <row r="1639" spans="7:24" s="168" customFormat="1" ht="15" customHeight="1">
      <c r="G1639" s="175"/>
      <c r="I1639" s="176"/>
      <c r="J1639" s="176"/>
      <c r="K1639" s="176"/>
      <c r="L1639" s="679"/>
      <c r="M1639" s="175"/>
      <c r="N1639" s="177"/>
      <c r="P1639" s="176"/>
      <c r="R1639" s="178"/>
      <c r="S1639" s="177"/>
      <c r="U1639" s="177"/>
      <c r="W1639" s="178"/>
      <c r="X1639" s="177"/>
    </row>
    <row r="1640" spans="7:24" s="168" customFormat="1" ht="15" customHeight="1">
      <c r="G1640" s="175"/>
      <c r="I1640" s="176"/>
      <c r="J1640" s="176"/>
      <c r="K1640" s="176"/>
      <c r="L1640" s="679"/>
      <c r="M1640" s="175"/>
      <c r="N1640" s="177"/>
      <c r="P1640" s="176"/>
      <c r="R1640" s="178"/>
      <c r="S1640" s="177"/>
      <c r="U1640" s="177"/>
      <c r="W1640" s="178"/>
      <c r="X1640" s="177"/>
    </row>
    <row r="1641" spans="7:24" s="168" customFormat="1" ht="15" customHeight="1">
      <c r="G1641" s="175"/>
      <c r="I1641" s="176"/>
      <c r="J1641" s="176"/>
      <c r="K1641" s="176"/>
      <c r="L1641" s="679"/>
      <c r="M1641" s="175"/>
      <c r="N1641" s="177"/>
      <c r="P1641" s="176"/>
      <c r="R1641" s="178"/>
      <c r="S1641" s="177"/>
      <c r="U1641" s="177"/>
      <c r="W1641" s="178"/>
      <c r="X1641" s="177"/>
    </row>
    <row r="1642" spans="7:24" s="168" customFormat="1" ht="15" customHeight="1">
      <c r="G1642" s="175"/>
      <c r="I1642" s="176"/>
      <c r="J1642" s="176"/>
      <c r="K1642" s="176"/>
      <c r="L1642" s="679"/>
      <c r="M1642" s="175"/>
      <c r="N1642" s="177"/>
      <c r="P1642" s="176"/>
      <c r="R1642" s="178"/>
      <c r="S1642" s="177"/>
      <c r="U1642" s="177"/>
      <c r="W1642" s="178"/>
      <c r="X1642" s="177"/>
    </row>
    <row r="1643" spans="7:24" s="168" customFormat="1" ht="15" customHeight="1">
      <c r="G1643" s="175"/>
      <c r="I1643" s="176"/>
      <c r="J1643" s="176"/>
      <c r="K1643" s="176"/>
      <c r="L1643" s="679"/>
      <c r="M1643" s="175"/>
      <c r="N1643" s="177"/>
      <c r="P1643" s="176"/>
      <c r="R1643" s="178"/>
      <c r="S1643" s="177"/>
      <c r="U1643" s="177"/>
      <c r="W1643" s="178"/>
      <c r="X1643" s="177"/>
    </row>
    <row r="1644" spans="7:24" s="168" customFormat="1" ht="15" customHeight="1">
      <c r="G1644" s="175"/>
      <c r="I1644" s="176"/>
      <c r="J1644" s="176"/>
      <c r="K1644" s="176"/>
      <c r="L1644" s="679"/>
      <c r="M1644" s="175"/>
      <c r="N1644" s="177"/>
      <c r="P1644" s="176"/>
      <c r="R1644" s="178"/>
      <c r="S1644" s="177"/>
      <c r="U1644" s="177"/>
      <c r="W1644" s="178"/>
      <c r="X1644" s="177"/>
    </row>
    <row r="1645" spans="7:24" s="168" customFormat="1" ht="15" customHeight="1">
      <c r="G1645" s="175"/>
      <c r="I1645" s="176"/>
      <c r="J1645" s="176"/>
      <c r="K1645" s="176"/>
      <c r="L1645" s="679"/>
      <c r="M1645" s="175"/>
      <c r="N1645" s="177"/>
      <c r="P1645" s="176"/>
      <c r="R1645" s="178"/>
      <c r="S1645" s="177"/>
      <c r="U1645" s="177"/>
      <c r="W1645" s="178"/>
      <c r="X1645" s="177"/>
    </row>
    <row r="1646" spans="7:24" s="168" customFormat="1" ht="15" customHeight="1">
      <c r="G1646" s="175"/>
      <c r="I1646" s="176"/>
      <c r="J1646" s="176"/>
      <c r="K1646" s="176"/>
      <c r="L1646" s="679"/>
      <c r="M1646" s="175"/>
      <c r="N1646" s="177"/>
      <c r="P1646" s="176"/>
      <c r="R1646" s="178"/>
      <c r="S1646" s="177"/>
      <c r="U1646" s="177"/>
      <c r="W1646" s="178"/>
      <c r="X1646" s="177"/>
    </row>
    <row r="1647" spans="7:24" s="168" customFormat="1" ht="15" customHeight="1">
      <c r="G1647" s="175"/>
      <c r="I1647" s="176"/>
      <c r="J1647" s="176"/>
      <c r="K1647" s="176"/>
      <c r="L1647" s="679"/>
      <c r="M1647" s="175"/>
      <c r="N1647" s="177"/>
      <c r="P1647" s="176"/>
      <c r="R1647" s="178"/>
      <c r="S1647" s="177"/>
      <c r="U1647" s="177"/>
      <c r="W1647" s="178"/>
      <c r="X1647" s="177"/>
    </row>
    <row r="1648" spans="7:24" s="168" customFormat="1" ht="15" customHeight="1">
      <c r="G1648" s="175"/>
      <c r="I1648" s="176"/>
      <c r="J1648" s="176"/>
      <c r="K1648" s="176"/>
      <c r="L1648" s="679"/>
      <c r="M1648" s="175"/>
      <c r="N1648" s="177"/>
      <c r="P1648" s="176"/>
      <c r="R1648" s="178"/>
      <c r="S1648" s="177"/>
      <c r="U1648" s="177"/>
      <c r="W1648" s="178"/>
      <c r="X1648" s="177"/>
    </row>
    <row r="1649" spans="7:24" s="168" customFormat="1" ht="15" customHeight="1">
      <c r="G1649" s="175"/>
      <c r="I1649" s="176"/>
      <c r="J1649" s="176"/>
      <c r="K1649" s="176"/>
      <c r="L1649" s="679"/>
      <c r="M1649" s="175"/>
      <c r="N1649" s="177"/>
      <c r="P1649" s="176"/>
      <c r="R1649" s="178"/>
      <c r="S1649" s="177"/>
      <c r="U1649" s="177"/>
      <c r="W1649" s="178"/>
      <c r="X1649" s="177"/>
    </row>
    <row r="1650" spans="7:24" s="168" customFormat="1" ht="15" customHeight="1">
      <c r="G1650" s="175"/>
      <c r="I1650" s="176"/>
      <c r="J1650" s="176"/>
      <c r="K1650" s="176"/>
      <c r="L1650" s="679"/>
      <c r="M1650" s="175"/>
      <c r="N1650" s="177"/>
      <c r="P1650" s="176"/>
      <c r="R1650" s="178"/>
      <c r="S1650" s="177"/>
      <c r="U1650" s="177"/>
      <c r="W1650" s="178"/>
      <c r="X1650" s="177"/>
    </row>
    <row r="1651" spans="7:24" s="168" customFormat="1" ht="15" customHeight="1">
      <c r="G1651" s="175"/>
      <c r="I1651" s="176"/>
      <c r="J1651" s="176"/>
      <c r="K1651" s="176"/>
      <c r="L1651" s="679"/>
      <c r="M1651" s="175"/>
      <c r="N1651" s="177"/>
      <c r="P1651" s="176"/>
      <c r="R1651" s="178"/>
      <c r="S1651" s="177"/>
      <c r="U1651" s="177"/>
      <c r="W1651" s="178"/>
      <c r="X1651" s="177"/>
    </row>
    <row r="1652" spans="7:24" s="168" customFormat="1" ht="15" customHeight="1">
      <c r="G1652" s="175"/>
      <c r="I1652" s="176"/>
      <c r="J1652" s="176"/>
      <c r="K1652" s="176"/>
      <c r="L1652" s="679"/>
      <c r="M1652" s="175"/>
      <c r="N1652" s="177"/>
      <c r="P1652" s="176"/>
      <c r="R1652" s="178"/>
      <c r="S1652" s="177"/>
      <c r="U1652" s="177"/>
      <c r="W1652" s="178"/>
      <c r="X1652" s="177"/>
    </row>
    <row r="1653" spans="7:24" s="168" customFormat="1" ht="15" customHeight="1">
      <c r="G1653" s="175"/>
      <c r="I1653" s="176"/>
      <c r="J1653" s="176"/>
      <c r="K1653" s="176"/>
      <c r="L1653" s="679"/>
      <c r="M1653" s="175"/>
      <c r="N1653" s="177"/>
      <c r="P1653" s="176"/>
      <c r="R1653" s="178"/>
      <c r="S1653" s="177"/>
      <c r="U1653" s="177"/>
      <c r="W1653" s="178"/>
      <c r="X1653" s="177"/>
    </row>
    <row r="1654" spans="7:24" s="168" customFormat="1" ht="15" customHeight="1">
      <c r="G1654" s="175"/>
      <c r="I1654" s="176"/>
      <c r="J1654" s="176"/>
      <c r="K1654" s="176"/>
      <c r="L1654" s="679"/>
      <c r="M1654" s="175"/>
      <c r="N1654" s="177"/>
      <c r="P1654" s="176"/>
      <c r="R1654" s="178"/>
      <c r="S1654" s="177"/>
      <c r="U1654" s="177"/>
      <c r="W1654" s="178"/>
      <c r="X1654" s="177"/>
    </row>
    <row r="1655" spans="7:24" s="168" customFormat="1" ht="15" customHeight="1">
      <c r="G1655" s="175"/>
      <c r="I1655" s="176"/>
      <c r="J1655" s="176"/>
      <c r="K1655" s="176"/>
      <c r="L1655" s="679"/>
      <c r="M1655" s="175"/>
      <c r="N1655" s="177"/>
      <c r="P1655" s="176"/>
      <c r="R1655" s="178"/>
      <c r="S1655" s="177"/>
      <c r="U1655" s="177"/>
      <c r="W1655" s="178"/>
      <c r="X1655" s="177"/>
    </row>
    <row r="1656" spans="7:24" s="168" customFormat="1" ht="15" customHeight="1">
      <c r="G1656" s="175"/>
      <c r="I1656" s="176"/>
      <c r="J1656" s="176"/>
      <c r="K1656" s="176"/>
      <c r="L1656" s="679"/>
      <c r="M1656" s="175"/>
      <c r="N1656" s="177"/>
      <c r="P1656" s="176"/>
      <c r="R1656" s="178"/>
      <c r="S1656" s="177"/>
      <c r="U1656" s="177"/>
      <c r="W1656" s="178"/>
      <c r="X1656" s="177"/>
    </row>
    <row r="1657" spans="7:24" s="168" customFormat="1" ht="15" customHeight="1">
      <c r="G1657" s="175"/>
      <c r="I1657" s="176"/>
      <c r="J1657" s="176"/>
      <c r="K1657" s="176"/>
      <c r="L1657" s="679"/>
      <c r="M1657" s="175"/>
      <c r="N1657" s="177"/>
      <c r="P1657" s="176"/>
      <c r="R1657" s="178"/>
      <c r="S1657" s="177"/>
      <c r="U1657" s="177"/>
      <c r="W1657" s="178"/>
      <c r="X1657" s="177"/>
    </row>
    <row r="1658" spans="7:24" s="168" customFormat="1" ht="15" customHeight="1">
      <c r="G1658" s="175"/>
      <c r="I1658" s="176"/>
      <c r="J1658" s="176"/>
      <c r="K1658" s="176"/>
      <c r="L1658" s="679"/>
      <c r="M1658" s="175"/>
      <c r="N1658" s="177"/>
      <c r="P1658" s="176"/>
      <c r="R1658" s="178"/>
      <c r="S1658" s="177"/>
      <c r="U1658" s="177"/>
      <c r="W1658" s="178"/>
      <c r="X1658" s="177"/>
    </row>
    <row r="1659" spans="7:24" s="168" customFormat="1" ht="15" customHeight="1">
      <c r="G1659" s="175"/>
      <c r="I1659" s="176"/>
      <c r="J1659" s="176"/>
      <c r="K1659" s="176"/>
      <c r="L1659" s="679"/>
      <c r="M1659" s="175"/>
      <c r="N1659" s="177"/>
      <c r="P1659" s="176"/>
      <c r="R1659" s="178"/>
      <c r="S1659" s="177"/>
      <c r="U1659" s="177"/>
      <c r="W1659" s="178"/>
      <c r="X1659" s="177"/>
    </row>
    <row r="1660" spans="7:24" s="168" customFormat="1" ht="15" customHeight="1">
      <c r="G1660" s="175"/>
      <c r="I1660" s="176"/>
      <c r="J1660" s="176"/>
      <c r="K1660" s="176"/>
      <c r="L1660" s="679"/>
      <c r="M1660" s="175"/>
      <c r="N1660" s="177"/>
      <c r="P1660" s="176"/>
      <c r="R1660" s="178"/>
      <c r="S1660" s="177"/>
      <c r="U1660" s="177"/>
      <c r="W1660" s="178"/>
      <c r="X1660" s="177"/>
    </row>
    <row r="1661" spans="7:24" s="168" customFormat="1" ht="15" customHeight="1">
      <c r="G1661" s="175"/>
      <c r="I1661" s="176"/>
      <c r="J1661" s="176"/>
      <c r="K1661" s="176"/>
      <c r="L1661" s="679"/>
      <c r="M1661" s="175"/>
      <c r="N1661" s="177"/>
      <c r="P1661" s="176"/>
      <c r="R1661" s="178"/>
      <c r="S1661" s="177"/>
      <c r="U1661" s="177"/>
      <c r="W1661" s="178"/>
      <c r="X1661" s="177"/>
    </row>
    <row r="1662" spans="7:24" s="168" customFormat="1" ht="15" customHeight="1">
      <c r="G1662" s="175"/>
      <c r="I1662" s="176"/>
      <c r="J1662" s="176"/>
      <c r="K1662" s="176"/>
      <c r="L1662" s="679"/>
      <c r="M1662" s="175"/>
      <c r="N1662" s="177"/>
      <c r="P1662" s="176"/>
      <c r="R1662" s="178"/>
      <c r="S1662" s="177"/>
      <c r="U1662" s="177"/>
      <c r="W1662" s="178"/>
      <c r="X1662" s="177"/>
    </row>
    <row r="1663" spans="7:24" s="168" customFormat="1" ht="15" customHeight="1">
      <c r="G1663" s="175"/>
      <c r="I1663" s="176"/>
      <c r="J1663" s="176"/>
      <c r="K1663" s="176"/>
      <c r="L1663" s="679"/>
      <c r="M1663" s="175"/>
      <c r="N1663" s="177"/>
      <c r="P1663" s="176"/>
      <c r="R1663" s="178"/>
      <c r="S1663" s="177"/>
      <c r="U1663" s="177"/>
      <c r="W1663" s="178"/>
      <c r="X1663" s="177"/>
    </row>
    <row r="1664" spans="7:24" s="168" customFormat="1" ht="15" customHeight="1">
      <c r="G1664" s="175"/>
      <c r="I1664" s="176"/>
      <c r="J1664" s="176"/>
      <c r="K1664" s="176"/>
      <c r="L1664" s="679"/>
      <c r="M1664" s="175"/>
      <c r="N1664" s="177"/>
      <c r="P1664" s="176"/>
      <c r="R1664" s="178"/>
      <c r="S1664" s="177"/>
      <c r="U1664" s="177"/>
      <c r="W1664" s="178"/>
      <c r="X1664" s="177"/>
    </row>
    <row r="1665" spans="7:24" s="168" customFormat="1" ht="15" customHeight="1">
      <c r="G1665" s="175"/>
      <c r="I1665" s="176"/>
      <c r="J1665" s="176"/>
      <c r="K1665" s="176"/>
      <c r="L1665" s="679"/>
      <c r="M1665" s="175"/>
      <c r="N1665" s="177"/>
      <c r="P1665" s="176"/>
      <c r="R1665" s="178"/>
      <c r="S1665" s="177"/>
      <c r="U1665" s="177"/>
      <c r="W1665" s="178"/>
      <c r="X1665" s="177"/>
    </row>
    <row r="1666" spans="7:24" s="168" customFormat="1" ht="15" customHeight="1">
      <c r="G1666" s="175"/>
      <c r="I1666" s="176"/>
      <c r="J1666" s="176"/>
      <c r="K1666" s="176"/>
      <c r="L1666" s="679"/>
      <c r="M1666" s="175"/>
      <c r="N1666" s="177"/>
      <c r="P1666" s="176"/>
      <c r="R1666" s="178"/>
      <c r="S1666" s="177"/>
      <c r="U1666" s="177"/>
      <c r="W1666" s="178"/>
      <c r="X1666" s="177"/>
    </row>
    <row r="1667" spans="7:24" s="168" customFormat="1" ht="15" customHeight="1">
      <c r="G1667" s="175"/>
      <c r="I1667" s="176"/>
      <c r="J1667" s="176"/>
      <c r="K1667" s="176"/>
      <c r="L1667" s="679"/>
      <c r="M1667" s="175"/>
      <c r="N1667" s="177"/>
      <c r="P1667" s="176"/>
      <c r="R1667" s="178"/>
      <c r="S1667" s="177"/>
      <c r="U1667" s="177"/>
      <c r="W1667" s="178"/>
      <c r="X1667" s="177"/>
    </row>
    <row r="1668" spans="7:24" s="168" customFormat="1" ht="15" customHeight="1">
      <c r="G1668" s="175"/>
      <c r="I1668" s="176"/>
      <c r="J1668" s="176"/>
      <c r="K1668" s="176"/>
      <c r="L1668" s="679"/>
      <c r="M1668" s="175"/>
      <c r="N1668" s="177"/>
      <c r="P1668" s="176"/>
      <c r="R1668" s="178"/>
      <c r="S1668" s="177"/>
      <c r="U1668" s="177"/>
      <c r="W1668" s="178"/>
      <c r="X1668" s="177"/>
    </row>
    <row r="1669" spans="7:24" s="168" customFormat="1" ht="15" customHeight="1">
      <c r="G1669" s="175"/>
      <c r="I1669" s="176"/>
      <c r="J1669" s="176"/>
      <c r="K1669" s="176"/>
      <c r="L1669" s="679"/>
      <c r="M1669" s="175"/>
      <c r="N1669" s="177"/>
      <c r="P1669" s="176"/>
      <c r="R1669" s="178"/>
      <c r="S1669" s="177"/>
      <c r="U1669" s="177"/>
      <c r="W1669" s="178"/>
      <c r="X1669" s="177"/>
    </row>
    <row r="1670" spans="7:24" s="168" customFormat="1" ht="15" customHeight="1">
      <c r="G1670" s="175"/>
      <c r="I1670" s="176"/>
      <c r="J1670" s="176"/>
      <c r="K1670" s="176"/>
      <c r="L1670" s="679"/>
      <c r="M1670" s="175"/>
      <c r="N1670" s="177"/>
      <c r="P1670" s="176"/>
      <c r="R1670" s="178"/>
      <c r="S1670" s="177"/>
      <c r="U1670" s="177"/>
      <c r="W1670" s="178"/>
      <c r="X1670" s="177"/>
    </row>
    <row r="1671" spans="7:24" s="168" customFormat="1" ht="15" customHeight="1">
      <c r="G1671" s="175"/>
      <c r="I1671" s="176"/>
      <c r="J1671" s="176"/>
      <c r="K1671" s="176"/>
      <c r="L1671" s="679"/>
      <c r="M1671" s="175"/>
      <c r="N1671" s="177"/>
      <c r="P1671" s="176"/>
      <c r="R1671" s="178"/>
      <c r="S1671" s="177"/>
      <c r="U1671" s="177"/>
      <c r="W1671" s="178"/>
      <c r="X1671" s="177"/>
    </row>
    <row r="1672" spans="7:24" s="168" customFormat="1" ht="15" customHeight="1">
      <c r="G1672" s="175"/>
      <c r="I1672" s="176"/>
      <c r="J1672" s="176"/>
      <c r="K1672" s="176"/>
      <c r="L1672" s="679"/>
      <c r="M1672" s="175"/>
      <c r="N1672" s="177"/>
      <c r="P1672" s="176"/>
      <c r="R1672" s="178"/>
      <c r="S1672" s="177"/>
      <c r="U1672" s="177"/>
      <c r="W1672" s="178"/>
      <c r="X1672" s="177"/>
    </row>
    <row r="1673" spans="7:24" s="168" customFormat="1" ht="15" customHeight="1">
      <c r="G1673" s="175"/>
      <c r="I1673" s="176"/>
      <c r="J1673" s="176"/>
      <c r="K1673" s="176"/>
      <c r="L1673" s="679"/>
      <c r="M1673" s="175"/>
      <c r="N1673" s="177"/>
      <c r="P1673" s="176"/>
      <c r="R1673" s="178"/>
      <c r="S1673" s="177"/>
      <c r="U1673" s="177"/>
      <c r="W1673" s="178"/>
      <c r="X1673" s="177"/>
    </row>
    <row r="1674" spans="7:24" s="168" customFormat="1" ht="15" customHeight="1">
      <c r="G1674" s="175"/>
      <c r="I1674" s="176"/>
      <c r="J1674" s="176"/>
      <c r="K1674" s="176"/>
      <c r="L1674" s="679"/>
      <c r="M1674" s="175"/>
      <c r="N1674" s="177"/>
      <c r="P1674" s="176"/>
      <c r="R1674" s="178"/>
      <c r="S1674" s="177"/>
      <c r="U1674" s="177"/>
      <c r="W1674" s="178"/>
      <c r="X1674" s="177"/>
    </row>
    <row r="1675" spans="7:24" s="168" customFormat="1" ht="15" customHeight="1">
      <c r="G1675" s="175"/>
      <c r="I1675" s="176"/>
      <c r="J1675" s="176"/>
      <c r="K1675" s="176"/>
      <c r="L1675" s="679"/>
      <c r="M1675" s="175"/>
      <c r="N1675" s="177"/>
      <c r="P1675" s="176"/>
      <c r="R1675" s="178"/>
      <c r="S1675" s="177"/>
      <c r="U1675" s="177"/>
      <c r="W1675" s="178"/>
      <c r="X1675" s="177"/>
    </row>
    <row r="1676" spans="7:24" s="168" customFormat="1" ht="15" customHeight="1">
      <c r="G1676" s="175"/>
      <c r="I1676" s="176"/>
      <c r="J1676" s="176"/>
      <c r="K1676" s="176"/>
      <c r="L1676" s="679"/>
      <c r="M1676" s="175"/>
      <c r="N1676" s="177"/>
      <c r="P1676" s="176"/>
      <c r="R1676" s="178"/>
      <c r="S1676" s="177"/>
      <c r="U1676" s="177"/>
      <c r="W1676" s="178"/>
      <c r="X1676" s="177"/>
    </row>
    <row r="1677" spans="7:24" s="168" customFormat="1" ht="15" customHeight="1">
      <c r="G1677" s="175"/>
      <c r="I1677" s="176"/>
      <c r="J1677" s="176"/>
      <c r="K1677" s="176"/>
      <c r="L1677" s="679"/>
      <c r="M1677" s="175"/>
      <c r="N1677" s="177"/>
      <c r="P1677" s="176"/>
      <c r="R1677" s="178"/>
      <c r="S1677" s="177"/>
      <c r="U1677" s="177"/>
      <c r="W1677" s="178"/>
      <c r="X1677" s="177"/>
    </row>
    <row r="1678" spans="7:24" s="168" customFormat="1" ht="15" customHeight="1">
      <c r="G1678" s="175"/>
      <c r="I1678" s="176"/>
      <c r="J1678" s="176"/>
      <c r="K1678" s="176"/>
      <c r="L1678" s="679"/>
      <c r="M1678" s="175"/>
      <c r="N1678" s="177"/>
      <c r="P1678" s="176"/>
      <c r="R1678" s="178"/>
      <c r="S1678" s="177"/>
      <c r="U1678" s="177"/>
      <c r="W1678" s="178"/>
      <c r="X1678" s="177"/>
    </row>
    <row r="1679" spans="7:24" s="168" customFormat="1" ht="15" customHeight="1">
      <c r="G1679" s="175"/>
      <c r="I1679" s="176"/>
      <c r="J1679" s="176"/>
      <c r="K1679" s="176"/>
      <c r="L1679" s="679"/>
      <c r="M1679" s="175"/>
      <c r="N1679" s="177"/>
      <c r="P1679" s="176"/>
      <c r="R1679" s="178"/>
      <c r="S1679" s="177"/>
      <c r="U1679" s="177"/>
      <c r="W1679" s="178"/>
      <c r="X1679" s="177"/>
    </row>
    <row r="1680" spans="7:24" s="168" customFormat="1" ht="15" customHeight="1">
      <c r="G1680" s="175"/>
      <c r="I1680" s="176"/>
      <c r="J1680" s="176"/>
      <c r="K1680" s="176"/>
      <c r="L1680" s="679"/>
      <c r="M1680" s="175"/>
      <c r="N1680" s="177"/>
      <c r="P1680" s="176"/>
      <c r="R1680" s="178"/>
      <c r="S1680" s="177"/>
      <c r="U1680" s="177"/>
      <c r="W1680" s="178"/>
      <c r="X1680" s="177"/>
    </row>
    <row r="1681" spans="7:24" s="168" customFormat="1" ht="15" customHeight="1">
      <c r="G1681" s="175"/>
      <c r="I1681" s="176"/>
      <c r="J1681" s="176"/>
      <c r="K1681" s="176"/>
      <c r="L1681" s="679"/>
      <c r="M1681" s="175"/>
      <c r="N1681" s="177"/>
      <c r="P1681" s="176"/>
      <c r="R1681" s="178"/>
      <c r="S1681" s="177"/>
      <c r="U1681" s="177"/>
      <c r="W1681" s="178"/>
      <c r="X1681" s="177"/>
    </row>
    <row r="1682" spans="7:24" s="168" customFormat="1" ht="15" customHeight="1">
      <c r="G1682" s="175"/>
      <c r="I1682" s="176"/>
      <c r="J1682" s="176"/>
      <c r="K1682" s="176"/>
      <c r="L1682" s="679"/>
      <c r="M1682" s="175"/>
      <c r="N1682" s="177"/>
      <c r="P1682" s="176"/>
      <c r="R1682" s="178"/>
      <c r="S1682" s="177"/>
      <c r="U1682" s="177"/>
      <c r="W1682" s="178"/>
      <c r="X1682" s="177"/>
    </row>
    <row r="1683" spans="7:24" s="168" customFormat="1" ht="15" customHeight="1">
      <c r="G1683" s="175"/>
      <c r="I1683" s="176"/>
      <c r="J1683" s="176"/>
      <c r="K1683" s="176"/>
      <c r="L1683" s="679"/>
      <c r="M1683" s="175"/>
      <c r="N1683" s="177"/>
      <c r="P1683" s="176"/>
      <c r="R1683" s="178"/>
      <c r="S1683" s="177"/>
      <c r="U1683" s="177"/>
      <c r="W1683" s="178"/>
      <c r="X1683" s="177"/>
    </row>
    <row r="1684" spans="7:24" s="168" customFormat="1" ht="15" customHeight="1">
      <c r="G1684" s="175"/>
      <c r="I1684" s="176"/>
      <c r="J1684" s="176"/>
      <c r="K1684" s="176"/>
      <c r="L1684" s="679"/>
      <c r="M1684" s="175"/>
      <c r="N1684" s="177"/>
      <c r="P1684" s="176"/>
      <c r="R1684" s="178"/>
      <c r="S1684" s="177"/>
      <c r="U1684" s="177"/>
      <c r="W1684" s="178"/>
      <c r="X1684" s="177"/>
    </row>
    <row r="1685" spans="7:24" s="168" customFormat="1" ht="15" customHeight="1">
      <c r="G1685" s="175"/>
      <c r="I1685" s="176"/>
      <c r="J1685" s="176"/>
      <c r="K1685" s="176"/>
      <c r="L1685" s="679"/>
      <c r="M1685" s="175"/>
      <c r="N1685" s="177"/>
      <c r="P1685" s="176"/>
      <c r="R1685" s="178"/>
      <c r="S1685" s="177"/>
      <c r="U1685" s="177"/>
      <c r="W1685" s="178"/>
      <c r="X1685" s="177"/>
    </row>
    <row r="1686" spans="7:24" s="168" customFormat="1" ht="15" customHeight="1">
      <c r="G1686" s="175"/>
      <c r="I1686" s="176"/>
      <c r="J1686" s="176"/>
      <c r="K1686" s="176"/>
      <c r="L1686" s="679"/>
      <c r="M1686" s="175"/>
      <c r="N1686" s="177"/>
      <c r="P1686" s="176"/>
      <c r="R1686" s="178"/>
      <c r="S1686" s="177"/>
      <c r="U1686" s="177"/>
      <c r="W1686" s="178"/>
      <c r="X1686" s="177"/>
    </row>
    <row r="1687" spans="7:24" s="168" customFormat="1" ht="15" customHeight="1">
      <c r="G1687" s="175"/>
      <c r="I1687" s="176"/>
      <c r="J1687" s="176"/>
      <c r="K1687" s="176"/>
      <c r="L1687" s="679"/>
      <c r="M1687" s="175"/>
      <c r="N1687" s="177"/>
      <c r="P1687" s="176"/>
      <c r="R1687" s="178"/>
      <c r="S1687" s="177"/>
      <c r="U1687" s="177"/>
      <c r="W1687" s="178"/>
      <c r="X1687" s="177"/>
    </row>
    <row r="1688" spans="7:24" s="168" customFormat="1" ht="15" customHeight="1">
      <c r="G1688" s="175"/>
      <c r="I1688" s="176"/>
      <c r="J1688" s="176"/>
      <c r="K1688" s="176"/>
      <c r="L1688" s="679"/>
      <c r="M1688" s="175"/>
      <c r="N1688" s="177"/>
      <c r="P1688" s="176"/>
      <c r="R1688" s="178"/>
      <c r="S1688" s="177"/>
      <c r="U1688" s="177"/>
      <c r="W1688" s="178"/>
      <c r="X1688" s="177"/>
    </row>
    <row r="1689" spans="7:24" s="168" customFormat="1" ht="15" customHeight="1">
      <c r="G1689" s="175"/>
      <c r="I1689" s="176"/>
      <c r="J1689" s="176"/>
      <c r="K1689" s="176"/>
      <c r="L1689" s="679"/>
      <c r="M1689" s="175"/>
      <c r="N1689" s="177"/>
      <c r="P1689" s="176"/>
      <c r="R1689" s="178"/>
      <c r="S1689" s="177"/>
      <c r="U1689" s="177"/>
      <c r="W1689" s="178"/>
      <c r="X1689" s="177"/>
    </row>
    <row r="1690" spans="7:24" s="168" customFormat="1" ht="15" customHeight="1">
      <c r="G1690" s="175"/>
      <c r="I1690" s="176"/>
      <c r="J1690" s="176"/>
      <c r="K1690" s="176"/>
      <c r="L1690" s="679"/>
      <c r="M1690" s="175"/>
      <c r="N1690" s="177"/>
      <c r="P1690" s="176"/>
      <c r="R1690" s="178"/>
      <c r="S1690" s="177"/>
      <c r="U1690" s="177"/>
      <c r="W1690" s="178"/>
      <c r="X1690" s="177"/>
    </row>
    <row r="1691" spans="7:24" s="168" customFormat="1" ht="15" customHeight="1">
      <c r="G1691" s="175"/>
      <c r="I1691" s="176"/>
      <c r="J1691" s="176"/>
      <c r="K1691" s="176"/>
      <c r="L1691" s="679"/>
      <c r="M1691" s="175"/>
      <c r="N1691" s="177"/>
      <c r="P1691" s="176"/>
      <c r="R1691" s="178"/>
      <c r="S1691" s="177"/>
      <c r="U1691" s="177"/>
      <c r="W1691" s="178"/>
      <c r="X1691" s="177"/>
    </row>
    <row r="1692" spans="7:24" s="168" customFormat="1" ht="15" customHeight="1">
      <c r="G1692" s="175"/>
      <c r="I1692" s="176"/>
      <c r="J1692" s="176"/>
      <c r="K1692" s="176"/>
      <c r="L1692" s="679"/>
      <c r="M1692" s="175"/>
      <c r="N1692" s="177"/>
      <c r="P1692" s="176"/>
      <c r="R1692" s="178"/>
      <c r="S1692" s="177"/>
      <c r="U1692" s="177"/>
      <c r="W1692" s="178"/>
      <c r="X1692" s="177"/>
    </row>
    <row r="1693" spans="7:24" s="168" customFormat="1" ht="15" customHeight="1">
      <c r="G1693" s="175"/>
      <c r="I1693" s="176"/>
      <c r="J1693" s="176"/>
      <c r="K1693" s="176"/>
      <c r="L1693" s="679"/>
      <c r="M1693" s="175"/>
      <c r="N1693" s="177"/>
      <c r="P1693" s="176"/>
      <c r="R1693" s="178"/>
      <c r="S1693" s="177"/>
      <c r="U1693" s="177"/>
      <c r="W1693" s="178"/>
      <c r="X1693" s="177"/>
    </row>
    <row r="1694" spans="7:24" s="168" customFormat="1" ht="15" customHeight="1">
      <c r="G1694" s="175"/>
      <c r="I1694" s="176"/>
      <c r="J1694" s="176"/>
      <c r="K1694" s="176"/>
      <c r="L1694" s="679"/>
      <c r="M1694" s="175"/>
      <c r="N1694" s="177"/>
      <c r="P1694" s="176"/>
      <c r="R1694" s="178"/>
      <c r="S1694" s="177"/>
      <c r="U1694" s="177"/>
      <c r="W1694" s="178"/>
      <c r="X1694" s="177"/>
    </row>
    <row r="1695" spans="7:24" s="168" customFormat="1" ht="15" customHeight="1">
      <c r="G1695" s="175"/>
      <c r="I1695" s="176"/>
      <c r="J1695" s="176"/>
      <c r="K1695" s="176"/>
      <c r="L1695" s="679"/>
      <c r="M1695" s="175"/>
      <c r="N1695" s="177"/>
      <c r="P1695" s="176"/>
      <c r="R1695" s="178"/>
      <c r="S1695" s="177"/>
      <c r="U1695" s="177"/>
      <c r="W1695" s="178"/>
      <c r="X1695" s="177"/>
    </row>
    <row r="1696" spans="7:24" s="168" customFormat="1" ht="15" customHeight="1">
      <c r="G1696" s="175"/>
      <c r="I1696" s="176"/>
      <c r="J1696" s="176"/>
      <c r="K1696" s="176"/>
      <c r="L1696" s="679"/>
      <c r="M1696" s="175"/>
      <c r="N1696" s="177"/>
      <c r="P1696" s="176"/>
      <c r="R1696" s="178"/>
      <c r="S1696" s="177"/>
      <c r="U1696" s="177"/>
      <c r="W1696" s="178"/>
      <c r="X1696" s="177"/>
    </row>
    <row r="1697" spans="7:24" s="168" customFormat="1" ht="15" customHeight="1">
      <c r="G1697" s="175"/>
      <c r="I1697" s="176"/>
      <c r="J1697" s="176"/>
      <c r="K1697" s="176"/>
      <c r="L1697" s="679"/>
      <c r="M1697" s="175"/>
      <c r="N1697" s="177"/>
      <c r="P1697" s="176"/>
      <c r="R1697" s="178"/>
      <c r="S1697" s="177"/>
      <c r="U1697" s="177"/>
      <c r="W1697" s="178"/>
      <c r="X1697" s="177"/>
    </row>
    <row r="1698" spans="7:24" s="168" customFormat="1" ht="15" customHeight="1">
      <c r="G1698" s="175"/>
      <c r="I1698" s="176"/>
      <c r="J1698" s="176"/>
      <c r="K1698" s="176"/>
      <c r="L1698" s="679"/>
      <c r="M1698" s="175"/>
      <c r="N1698" s="177"/>
      <c r="P1698" s="176"/>
      <c r="R1698" s="178"/>
      <c r="S1698" s="177"/>
      <c r="U1698" s="177"/>
      <c r="W1698" s="178"/>
      <c r="X1698" s="177"/>
    </row>
    <row r="1699" spans="7:24" s="168" customFormat="1" ht="15" customHeight="1">
      <c r="G1699" s="175"/>
      <c r="I1699" s="176"/>
      <c r="J1699" s="176"/>
      <c r="K1699" s="176"/>
      <c r="L1699" s="679"/>
      <c r="M1699" s="175"/>
      <c r="N1699" s="177"/>
      <c r="P1699" s="176"/>
      <c r="R1699" s="178"/>
      <c r="S1699" s="177"/>
      <c r="U1699" s="177"/>
      <c r="W1699" s="178"/>
      <c r="X1699" s="177"/>
    </row>
    <row r="1700" spans="7:24" s="168" customFormat="1" ht="15" customHeight="1">
      <c r="G1700" s="175"/>
      <c r="I1700" s="176"/>
      <c r="J1700" s="176"/>
      <c r="K1700" s="176"/>
      <c r="L1700" s="679"/>
      <c r="M1700" s="175"/>
      <c r="N1700" s="177"/>
      <c r="P1700" s="176"/>
      <c r="R1700" s="178"/>
      <c r="S1700" s="177"/>
      <c r="U1700" s="177"/>
      <c r="W1700" s="178"/>
      <c r="X1700" s="177"/>
    </row>
    <row r="1701" spans="7:24" s="168" customFormat="1" ht="15" customHeight="1">
      <c r="G1701" s="175"/>
      <c r="I1701" s="176"/>
      <c r="J1701" s="176"/>
      <c r="K1701" s="176"/>
      <c r="L1701" s="679"/>
      <c r="M1701" s="175"/>
      <c r="N1701" s="177"/>
      <c r="P1701" s="176"/>
      <c r="R1701" s="178"/>
      <c r="S1701" s="177"/>
      <c r="U1701" s="177"/>
      <c r="W1701" s="178"/>
      <c r="X1701" s="177"/>
    </row>
    <row r="1702" spans="7:24" s="168" customFormat="1" ht="15" customHeight="1">
      <c r="G1702" s="175"/>
      <c r="I1702" s="176"/>
      <c r="J1702" s="176"/>
      <c r="K1702" s="176"/>
      <c r="L1702" s="679"/>
      <c r="M1702" s="175"/>
      <c r="N1702" s="177"/>
      <c r="P1702" s="176"/>
      <c r="R1702" s="178"/>
      <c r="S1702" s="177"/>
      <c r="U1702" s="177"/>
      <c r="W1702" s="178"/>
      <c r="X1702" s="177"/>
    </row>
    <row r="1703" spans="7:24" s="168" customFormat="1" ht="15" customHeight="1">
      <c r="G1703" s="175"/>
      <c r="I1703" s="176"/>
      <c r="J1703" s="176"/>
      <c r="K1703" s="176"/>
      <c r="L1703" s="679"/>
      <c r="M1703" s="175"/>
      <c r="N1703" s="177"/>
      <c r="P1703" s="176"/>
      <c r="R1703" s="178"/>
      <c r="S1703" s="177"/>
      <c r="U1703" s="177"/>
      <c r="W1703" s="178"/>
      <c r="X1703" s="177"/>
    </row>
    <row r="1704" spans="7:24" s="168" customFormat="1" ht="15" customHeight="1">
      <c r="G1704" s="175"/>
      <c r="I1704" s="176"/>
      <c r="J1704" s="176"/>
      <c r="K1704" s="176"/>
      <c r="L1704" s="679"/>
      <c r="M1704" s="175"/>
      <c r="N1704" s="177"/>
      <c r="P1704" s="176"/>
      <c r="R1704" s="178"/>
      <c r="S1704" s="177"/>
      <c r="U1704" s="177"/>
      <c r="W1704" s="178"/>
      <c r="X1704" s="177"/>
    </row>
    <row r="1705" spans="7:24" s="168" customFormat="1" ht="15" customHeight="1">
      <c r="G1705" s="175"/>
      <c r="I1705" s="176"/>
      <c r="J1705" s="176"/>
      <c r="K1705" s="176"/>
      <c r="L1705" s="679"/>
      <c r="M1705" s="175"/>
      <c r="N1705" s="177"/>
      <c r="P1705" s="176"/>
      <c r="R1705" s="178"/>
      <c r="S1705" s="177"/>
      <c r="U1705" s="177"/>
      <c r="W1705" s="178"/>
      <c r="X1705" s="177"/>
    </row>
    <row r="1706" spans="7:24" s="168" customFormat="1" ht="15" customHeight="1">
      <c r="G1706" s="175"/>
      <c r="I1706" s="176"/>
      <c r="J1706" s="176"/>
      <c r="K1706" s="176"/>
      <c r="L1706" s="679"/>
      <c r="M1706" s="175"/>
      <c r="N1706" s="177"/>
      <c r="P1706" s="176"/>
      <c r="R1706" s="178"/>
      <c r="S1706" s="177"/>
      <c r="U1706" s="177"/>
      <c r="W1706" s="178"/>
      <c r="X1706" s="177"/>
    </row>
    <row r="1707" spans="7:24" s="168" customFormat="1" ht="15" customHeight="1">
      <c r="G1707" s="175"/>
      <c r="I1707" s="176"/>
      <c r="J1707" s="176"/>
      <c r="K1707" s="176"/>
      <c r="L1707" s="679"/>
      <c r="M1707" s="175"/>
      <c r="N1707" s="177"/>
      <c r="P1707" s="176"/>
      <c r="R1707" s="178"/>
      <c r="S1707" s="177"/>
      <c r="U1707" s="177"/>
      <c r="W1707" s="178"/>
      <c r="X1707" s="177"/>
    </row>
    <row r="1708" spans="7:24" s="168" customFormat="1" ht="15" customHeight="1">
      <c r="G1708" s="175"/>
      <c r="I1708" s="176"/>
      <c r="J1708" s="176"/>
      <c r="K1708" s="176"/>
      <c r="L1708" s="679"/>
      <c r="M1708" s="175"/>
      <c r="N1708" s="177"/>
      <c r="P1708" s="176"/>
      <c r="R1708" s="178"/>
      <c r="S1708" s="177"/>
      <c r="U1708" s="177"/>
      <c r="W1708" s="178"/>
      <c r="X1708" s="177"/>
    </row>
    <row r="1709" spans="7:24" s="168" customFormat="1" ht="15" customHeight="1">
      <c r="G1709" s="175"/>
      <c r="I1709" s="176"/>
      <c r="J1709" s="176"/>
      <c r="K1709" s="176"/>
      <c r="L1709" s="679"/>
      <c r="M1709" s="175"/>
      <c r="N1709" s="177"/>
      <c r="P1709" s="176"/>
      <c r="R1709" s="178"/>
      <c r="S1709" s="177"/>
      <c r="U1709" s="177"/>
      <c r="W1709" s="178"/>
      <c r="X1709" s="177"/>
    </row>
    <row r="1710" spans="7:24" s="168" customFormat="1" ht="15" customHeight="1">
      <c r="G1710" s="175"/>
      <c r="I1710" s="176"/>
      <c r="J1710" s="176"/>
      <c r="K1710" s="176"/>
      <c r="L1710" s="679"/>
      <c r="M1710" s="175"/>
      <c r="N1710" s="177"/>
      <c r="P1710" s="176"/>
      <c r="R1710" s="178"/>
      <c r="S1710" s="177"/>
      <c r="U1710" s="177"/>
      <c r="W1710" s="178"/>
      <c r="X1710" s="177"/>
    </row>
    <row r="1711" spans="7:24" s="168" customFormat="1" ht="15" customHeight="1">
      <c r="G1711" s="175"/>
      <c r="I1711" s="176"/>
      <c r="J1711" s="176"/>
      <c r="K1711" s="176"/>
      <c r="L1711" s="679"/>
      <c r="M1711" s="175"/>
      <c r="N1711" s="177"/>
      <c r="P1711" s="176"/>
      <c r="R1711" s="178"/>
      <c r="S1711" s="177"/>
      <c r="U1711" s="177"/>
      <c r="W1711" s="178"/>
      <c r="X1711" s="177"/>
    </row>
    <row r="1712" spans="7:24" s="168" customFormat="1" ht="15" customHeight="1">
      <c r="G1712" s="175"/>
      <c r="I1712" s="176"/>
      <c r="J1712" s="176"/>
      <c r="K1712" s="176"/>
      <c r="L1712" s="679"/>
      <c r="M1712" s="175"/>
      <c r="N1712" s="177"/>
      <c r="P1712" s="176"/>
      <c r="R1712" s="178"/>
      <c r="S1712" s="177"/>
      <c r="U1712" s="177"/>
      <c r="W1712" s="178"/>
      <c r="X1712" s="177"/>
    </row>
    <row r="1713" spans="7:24" s="168" customFormat="1" ht="15" customHeight="1">
      <c r="G1713" s="175"/>
      <c r="I1713" s="176"/>
      <c r="J1713" s="176"/>
      <c r="K1713" s="176"/>
      <c r="L1713" s="679"/>
      <c r="M1713" s="175"/>
      <c r="N1713" s="177"/>
      <c r="P1713" s="176"/>
      <c r="R1713" s="178"/>
      <c r="S1713" s="177"/>
      <c r="U1713" s="177"/>
      <c r="W1713" s="178"/>
      <c r="X1713" s="177"/>
    </row>
    <row r="1714" spans="7:24" s="168" customFormat="1" ht="15" customHeight="1">
      <c r="G1714" s="175"/>
      <c r="I1714" s="176"/>
      <c r="J1714" s="176"/>
      <c r="K1714" s="176"/>
      <c r="L1714" s="679"/>
      <c r="M1714" s="175"/>
      <c r="N1714" s="177"/>
      <c r="P1714" s="176"/>
      <c r="R1714" s="178"/>
      <c r="S1714" s="177"/>
      <c r="U1714" s="177"/>
      <c r="W1714" s="178"/>
      <c r="X1714" s="177"/>
    </row>
    <row r="1715" spans="7:24" s="168" customFormat="1" ht="15" customHeight="1">
      <c r="G1715" s="175"/>
      <c r="I1715" s="176"/>
      <c r="J1715" s="176"/>
      <c r="K1715" s="176"/>
      <c r="L1715" s="679"/>
      <c r="M1715" s="175"/>
      <c r="N1715" s="177"/>
      <c r="P1715" s="176"/>
      <c r="R1715" s="178"/>
      <c r="S1715" s="177"/>
      <c r="U1715" s="177"/>
      <c r="W1715" s="178"/>
      <c r="X1715" s="177"/>
    </row>
    <row r="1716" spans="7:24" s="168" customFormat="1" ht="15" customHeight="1">
      <c r="G1716" s="175"/>
      <c r="I1716" s="176"/>
      <c r="J1716" s="176"/>
      <c r="K1716" s="176"/>
      <c r="L1716" s="679"/>
      <c r="M1716" s="175"/>
      <c r="N1716" s="177"/>
      <c r="P1716" s="176"/>
      <c r="R1716" s="178"/>
      <c r="S1716" s="177"/>
      <c r="U1716" s="177"/>
      <c r="W1716" s="178"/>
      <c r="X1716" s="177"/>
    </row>
    <row r="1717" spans="7:24" s="168" customFormat="1" ht="15" customHeight="1">
      <c r="G1717" s="175"/>
      <c r="I1717" s="176"/>
      <c r="J1717" s="176"/>
      <c r="K1717" s="176"/>
      <c r="L1717" s="679"/>
      <c r="M1717" s="175"/>
      <c r="N1717" s="177"/>
      <c r="P1717" s="176"/>
      <c r="R1717" s="178"/>
      <c r="S1717" s="177"/>
      <c r="U1717" s="177"/>
      <c r="W1717" s="178"/>
      <c r="X1717" s="177"/>
    </row>
    <row r="1718" spans="7:24" s="168" customFormat="1" ht="15" customHeight="1">
      <c r="G1718" s="175"/>
      <c r="I1718" s="176"/>
      <c r="J1718" s="176"/>
      <c r="K1718" s="176"/>
      <c r="L1718" s="679"/>
      <c r="M1718" s="175"/>
      <c r="N1718" s="177"/>
      <c r="P1718" s="176"/>
      <c r="R1718" s="178"/>
      <c r="S1718" s="177"/>
      <c r="U1718" s="177"/>
      <c r="W1718" s="178"/>
      <c r="X1718" s="177"/>
    </row>
    <row r="1719" spans="7:24" s="168" customFormat="1" ht="15" customHeight="1">
      <c r="G1719" s="175"/>
      <c r="I1719" s="176"/>
      <c r="J1719" s="176"/>
      <c r="K1719" s="176"/>
      <c r="L1719" s="679"/>
      <c r="M1719" s="175"/>
      <c r="N1719" s="177"/>
      <c r="P1719" s="176"/>
      <c r="R1719" s="178"/>
      <c r="S1719" s="177"/>
      <c r="U1719" s="177"/>
      <c r="W1719" s="178"/>
      <c r="X1719" s="177"/>
    </row>
    <row r="1720" spans="7:24" s="168" customFormat="1" ht="15" customHeight="1">
      <c r="G1720" s="175"/>
      <c r="I1720" s="176"/>
      <c r="J1720" s="176"/>
      <c r="K1720" s="176"/>
      <c r="L1720" s="679"/>
      <c r="M1720" s="175"/>
      <c r="N1720" s="177"/>
      <c r="P1720" s="176"/>
      <c r="R1720" s="178"/>
      <c r="S1720" s="177"/>
      <c r="U1720" s="177"/>
      <c r="W1720" s="178"/>
      <c r="X1720" s="177"/>
    </row>
    <row r="1721" spans="7:24" s="168" customFormat="1" ht="15" customHeight="1">
      <c r="G1721" s="175"/>
      <c r="I1721" s="176"/>
      <c r="J1721" s="176"/>
      <c r="K1721" s="176"/>
      <c r="L1721" s="679"/>
      <c r="M1721" s="175"/>
      <c r="N1721" s="177"/>
      <c r="P1721" s="176"/>
      <c r="R1721" s="178"/>
      <c r="S1721" s="177"/>
      <c r="U1721" s="177"/>
      <c r="W1721" s="178"/>
      <c r="X1721" s="177"/>
    </row>
    <row r="1722" spans="7:24" s="168" customFormat="1" ht="15" customHeight="1">
      <c r="G1722" s="175"/>
      <c r="I1722" s="176"/>
      <c r="J1722" s="176"/>
      <c r="K1722" s="176"/>
      <c r="L1722" s="679"/>
      <c r="M1722" s="175"/>
      <c r="N1722" s="177"/>
      <c r="P1722" s="176"/>
      <c r="R1722" s="178"/>
      <c r="S1722" s="177"/>
      <c r="U1722" s="177"/>
      <c r="W1722" s="178"/>
      <c r="X1722" s="177"/>
    </row>
    <row r="1723" spans="7:24" s="168" customFormat="1" ht="15" customHeight="1">
      <c r="G1723" s="175"/>
      <c r="I1723" s="176"/>
      <c r="J1723" s="176"/>
      <c r="K1723" s="176"/>
      <c r="L1723" s="679"/>
      <c r="M1723" s="175"/>
      <c r="N1723" s="177"/>
      <c r="P1723" s="176"/>
      <c r="R1723" s="178"/>
      <c r="S1723" s="177"/>
      <c r="U1723" s="177"/>
      <c r="W1723" s="178"/>
      <c r="X1723" s="177"/>
    </row>
    <row r="1724" spans="7:24" s="168" customFormat="1" ht="15" customHeight="1">
      <c r="G1724" s="175"/>
      <c r="I1724" s="176"/>
      <c r="J1724" s="176"/>
      <c r="K1724" s="176"/>
      <c r="L1724" s="679"/>
      <c r="M1724" s="175"/>
      <c r="N1724" s="177"/>
      <c r="P1724" s="176"/>
      <c r="R1724" s="178"/>
      <c r="S1724" s="177"/>
      <c r="U1724" s="177"/>
      <c r="W1724" s="178"/>
      <c r="X1724" s="177"/>
    </row>
    <row r="1725" spans="7:24" s="168" customFormat="1" ht="15" customHeight="1">
      <c r="G1725" s="175"/>
      <c r="I1725" s="176"/>
      <c r="J1725" s="176"/>
      <c r="K1725" s="176"/>
      <c r="L1725" s="679"/>
      <c r="M1725" s="175"/>
      <c r="N1725" s="177"/>
      <c r="P1725" s="176"/>
      <c r="R1725" s="178"/>
      <c r="S1725" s="177"/>
      <c r="U1725" s="177"/>
      <c r="W1725" s="178"/>
      <c r="X1725" s="177"/>
    </row>
    <row r="1726" spans="7:24" s="168" customFormat="1" ht="15" customHeight="1">
      <c r="G1726" s="175"/>
      <c r="I1726" s="176"/>
      <c r="J1726" s="176"/>
      <c r="K1726" s="176"/>
      <c r="L1726" s="679"/>
      <c r="M1726" s="175"/>
      <c r="N1726" s="177"/>
      <c r="P1726" s="176"/>
      <c r="R1726" s="178"/>
      <c r="S1726" s="177"/>
      <c r="U1726" s="177"/>
      <c r="W1726" s="178"/>
      <c r="X1726" s="177"/>
    </row>
    <row r="1727" spans="7:24" s="168" customFormat="1" ht="15" customHeight="1">
      <c r="G1727" s="175"/>
      <c r="I1727" s="176"/>
      <c r="J1727" s="176"/>
      <c r="K1727" s="176"/>
      <c r="L1727" s="679"/>
      <c r="M1727" s="175"/>
      <c r="N1727" s="177"/>
      <c r="P1727" s="176"/>
      <c r="R1727" s="178"/>
      <c r="S1727" s="177"/>
      <c r="U1727" s="177"/>
      <c r="W1727" s="178"/>
      <c r="X1727" s="177"/>
    </row>
    <row r="1728" spans="7:24" s="168" customFormat="1" ht="15" customHeight="1">
      <c r="G1728" s="175"/>
      <c r="I1728" s="176"/>
      <c r="J1728" s="176"/>
      <c r="K1728" s="176"/>
      <c r="L1728" s="679"/>
      <c r="M1728" s="175"/>
      <c r="N1728" s="177"/>
      <c r="P1728" s="176"/>
      <c r="R1728" s="178"/>
      <c r="S1728" s="177"/>
      <c r="U1728" s="177"/>
      <c r="W1728" s="178"/>
      <c r="X1728" s="177"/>
    </row>
    <row r="1729" spans="7:24" s="168" customFormat="1" ht="15" customHeight="1">
      <c r="G1729" s="175"/>
      <c r="I1729" s="176"/>
      <c r="J1729" s="176"/>
      <c r="K1729" s="176"/>
      <c r="L1729" s="679"/>
      <c r="M1729" s="175"/>
      <c r="N1729" s="177"/>
      <c r="P1729" s="176"/>
      <c r="R1729" s="178"/>
      <c r="S1729" s="177"/>
      <c r="U1729" s="177"/>
      <c r="W1729" s="178"/>
      <c r="X1729" s="177"/>
    </row>
    <row r="1730" spans="7:24" s="168" customFormat="1" ht="15" customHeight="1">
      <c r="G1730" s="175"/>
      <c r="I1730" s="176"/>
      <c r="J1730" s="176"/>
      <c r="K1730" s="176"/>
      <c r="L1730" s="679"/>
      <c r="M1730" s="175"/>
      <c r="N1730" s="177"/>
      <c r="P1730" s="176"/>
      <c r="R1730" s="178"/>
      <c r="S1730" s="177"/>
      <c r="U1730" s="177"/>
      <c r="W1730" s="178"/>
      <c r="X1730" s="177"/>
    </row>
    <row r="1731" spans="7:24" s="168" customFormat="1" ht="15" customHeight="1">
      <c r="G1731" s="175"/>
      <c r="I1731" s="176"/>
      <c r="J1731" s="176"/>
      <c r="K1731" s="176"/>
      <c r="L1731" s="679"/>
      <c r="M1731" s="175"/>
      <c r="N1731" s="177"/>
      <c r="P1731" s="176"/>
      <c r="R1731" s="178"/>
      <c r="S1731" s="177"/>
      <c r="U1731" s="177"/>
      <c r="W1731" s="178"/>
      <c r="X1731" s="177"/>
    </row>
    <row r="1732" spans="7:24" s="168" customFormat="1" ht="15" customHeight="1">
      <c r="G1732" s="175"/>
      <c r="I1732" s="176"/>
      <c r="J1732" s="176"/>
      <c r="K1732" s="176"/>
      <c r="L1732" s="679"/>
      <c r="M1732" s="175"/>
      <c r="N1732" s="177"/>
      <c r="P1732" s="176"/>
      <c r="R1732" s="178"/>
      <c r="S1732" s="177"/>
      <c r="U1732" s="177"/>
      <c r="W1732" s="178"/>
      <c r="X1732" s="177"/>
    </row>
    <row r="1733" spans="7:24" s="168" customFormat="1" ht="15" customHeight="1">
      <c r="G1733" s="175"/>
      <c r="I1733" s="176"/>
      <c r="J1733" s="176"/>
      <c r="K1733" s="176"/>
      <c r="L1733" s="679"/>
      <c r="M1733" s="175"/>
      <c r="N1733" s="177"/>
      <c r="P1733" s="176"/>
      <c r="R1733" s="178"/>
      <c r="S1733" s="177"/>
      <c r="U1733" s="177"/>
      <c r="W1733" s="178"/>
      <c r="X1733" s="177"/>
    </row>
    <row r="1734" spans="7:24" s="168" customFormat="1" ht="15" customHeight="1">
      <c r="G1734" s="175"/>
      <c r="I1734" s="176"/>
      <c r="J1734" s="176"/>
      <c r="K1734" s="176"/>
      <c r="L1734" s="679"/>
      <c r="M1734" s="175"/>
      <c r="N1734" s="177"/>
      <c r="P1734" s="176"/>
      <c r="R1734" s="178"/>
      <c r="S1734" s="177"/>
      <c r="U1734" s="177"/>
      <c r="W1734" s="178"/>
      <c r="X1734" s="177"/>
    </row>
    <row r="1735" spans="7:24" s="168" customFormat="1" ht="15" customHeight="1">
      <c r="G1735" s="175"/>
      <c r="I1735" s="176"/>
      <c r="J1735" s="176"/>
      <c r="K1735" s="176"/>
      <c r="L1735" s="679"/>
      <c r="M1735" s="175"/>
      <c r="N1735" s="177"/>
      <c r="P1735" s="176"/>
      <c r="R1735" s="178"/>
      <c r="S1735" s="177"/>
      <c r="U1735" s="177"/>
      <c r="W1735" s="178"/>
      <c r="X1735" s="177"/>
    </row>
    <row r="1736" spans="7:24" s="168" customFormat="1" ht="15" customHeight="1">
      <c r="G1736" s="175"/>
      <c r="I1736" s="176"/>
      <c r="J1736" s="176"/>
      <c r="K1736" s="176"/>
      <c r="L1736" s="679"/>
      <c r="M1736" s="175"/>
      <c r="N1736" s="177"/>
      <c r="P1736" s="176"/>
      <c r="R1736" s="178"/>
      <c r="S1736" s="177"/>
      <c r="U1736" s="177"/>
      <c r="W1736" s="178"/>
      <c r="X1736" s="177"/>
    </row>
    <row r="1737" spans="7:24" s="168" customFormat="1" ht="15" customHeight="1">
      <c r="G1737" s="175"/>
      <c r="I1737" s="176"/>
      <c r="J1737" s="176"/>
      <c r="K1737" s="176"/>
      <c r="L1737" s="679"/>
      <c r="M1737" s="175"/>
      <c r="N1737" s="177"/>
      <c r="P1737" s="176"/>
      <c r="R1737" s="178"/>
      <c r="S1737" s="177"/>
      <c r="U1737" s="177"/>
      <c r="W1737" s="178"/>
      <c r="X1737" s="177"/>
    </row>
    <row r="1738" spans="7:24" s="168" customFormat="1" ht="15" customHeight="1">
      <c r="G1738" s="175"/>
      <c r="I1738" s="176"/>
      <c r="J1738" s="176"/>
      <c r="K1738" s="176"/>
      <c r="L1738" s="679"/>
      <c r="M1738" s="175"/>
      <c r="N1738" s="177"/>
      <c r="P1738" s="176"/>
      <c r="R1738" s="178"/>
      <c r="S1738" s="177"/>
      <c r="U1738" s="177"/>
      <c r="W1738" s="178"/>
      <c r="X1738" s="177"/>
    </row>
    <row r="1739" spans="7:24" s="168" customFormat="1" ht="15" customHeight="1">
      <c r="G1739" s="175"/>
      <c r="I1739" s="176"/>
      <c r="J1739" s="176"/>
      <c r="K1739" s="176"/>
      <c r="L1739" s="679"/>
      <c r="M1739" s="175"/>
      <c r="N1739" s="177"/>
      <c r="P1739" s="176"/>
      <c r="R1739" s="178"/>
      <c r="S1739" s="177"/>
      <c r="U1739" s="177"/>
      <c r="W1739" s="178"/>
      <c r="X1739" s="177"/>
    </row>
    <row r="1740" spans="7:24" s="168" customFormat="1" ht="15" customHeight="1">
      <c r="G1740" s="175"/>
      <c r="I1740" s="176"/>
      <c r="J1740" s="176"/>
      <c r="K1740" s="176"/>
      <c r="L1740" s="679"/>
      <c r="M1740" s="175"/>
      <c r="N1740" s="177"/>
      <c r="P1740" s="176"/>
      <c r="R1740" s="178"/>
      <c r="S1740" s="177"/>
      <c r="U1740" s="177"/>
      <c r="W1740" s="178"/>
      <c r="X1740" s="177"/>
    </row>
    <row r="1741" spans="7:24" s="168" customFormat="1" ht="15" customHeight="1">
      <c r="G1741" s="175"/>
      <c r="I1741" s="176"/>
      <c r="J1741" s="176"/>
      <c r="K1741" s="176"/>
      <c r="L1741" s="679"/>
      <c r="M1741" s="175"/>
      <c r="N1741" s="177"/>
      <c r="P1741" s="176"/>
      <c r="R1741" s="178"/>
      <c r="S1741" s="177"/>
      <c r="U1741" s="177"/>
      <c r="W1741" s="178"/>
      <c r="X1741" s="177"/>
    </row>
    <row r="1742" spans="7:24" s="168" customFormat="1" ht="15" customHeight="1">
      <c r="G1742" s="175"/>
      <c r="I1742" s="176"/>
      <c r="J1742" s="176"/>
      <c r="K1742" s="176"/>
      <c r="L1742" s="679"/>
      <c r="M1742" s="175"/>
      <c r="N1742" s="177"/>
      <c r="P1742" s="176"/>
      <c r="R1742" s="178"/>
      <c r="S1742" s="177"/>
      <c r="U1742" s="177"/>
      <c r="W1742" s="178"/>
      <c r="X1742" s="177"/>
    </row>
    <row r="1743" spans="7:24" s="168" customFormat="1" ht="15" customHeight="1">
      <c r="G1743" s="175"/>
      <c r="I1743" s="176"/>
      <c r="J1743" s="176"/>
      <c r="K1743" s="176"/>
      <c r="L1743" s="679"/>
      <c r="M1743" s="175"/>
      <c r="N1743" s="177"/>
      <c r="P1743" s="176"/>
      <c r="R1743" s="178"/>
      <c r="S1743" s="177"/>
      <c r="U1743" s="177"/>
      <c r="W1743" s="178"/>
      <c r="X1743" s="177"/>
    </row>
    <row r="1744" spans="7:24" s="168" customFormat="1" ht="15" customHeight="1">
      <c r="G1744" s="175"/>
      <c r="I1744" s="176"/>
      <c r="J1744" s="176"/>
      <c r="K1744" s="176"/>
      <c r="L1744" s="679"/>
      <c r="M1744" s="175"/>
      <c r="N1744" s="177"/>
      <c r="P1744" s="176"/>
      <c r="R1744" s="178"/>
      <c r="S1744" s="177"/>
      <c r="U1744" s="177"/>
      <c r="W1744" s="178"/>
      <c r="X1744" s="177"/>
    </row>
    <row r="1745" spans="7:24" s="168" customFormat="1" ht="15" customHeight="1">
      <c r="G1745" s="175"/>
      <c r="I1745" s="176"/>
      <c r="J1745" s="176"/>
      <c r="K1745" s="176"/>
      <c r="L1745" s="679"/>
      <c r="M1745" s="175"/>
      <c r="N1745" s="177"/>
      <c r="P1745" s="176"/>
      <c r="R1745" s="178"/>
      <c r="S1745" s="177"/>
      <c r="U1745" s="177"/>
      <c r="W1745" s="178"/>
      <c r="X1745" s="177"/>
    </row>
    <row r="1746" spans="7:24" s="168" customFormat="1" ht="15" customHeight="1">
      <c r="G1746" s="175"/>
      <c r="I1746" s="176"/>
      <c r="J1746" s="176"/>
      <c r="K1746" s="176"/>
      <c r="L1746" s="679"/>
      <c r="M1746" s="175"/>
      <c r="N1746" s="177"/>
      <c r="P1746" s="176"/>
      <c r="R1746" s="178"/>
      <c r="S1746" s="177"/>
      <c r="U1746" s="177"/>
      <c r="W1746" s="178"/>
      <c r="X1746" s="177"/>
    </row>
    <row r="1747" spans="7:24" s="168" customFormat="1" ht="15" customHeight="1">
      <c r="G1747" s="175"/>
      <c r="I1747" s="176"/>
      <c r="J1747" s="176"/>
      <c r="K1747" s="176"/>
      <c r="L1747" s="679"/>
      <c r="M1747" s="175"/>
      <c r="N1747" s="177"/>
      <c r="P1747" s="176"/>
      <c r="R1747" s="178"/>
      <c r="S1747" s="177"/>
      <c r="U1747" s="177"/>
      <c r="W1747" s="178"/>
      <c r="X1747" s="177"/>
    </row>
    <row r="1748" spans="7:24" s="168" customFormat="1" ht="15" customHeight="1">
      <c r="G1748" s="175"/>
      <c r="I1748" s="176"/>
      <c r="J1748" s="176"/>
      <c r="K1748" s="176"/>
      <c r="L1748" s="679"/>
      <c r="M1748" s="175"/>
      <c r="N1748" s="177"/>
      <c r="P1748" s="176"/>
      <c r="R1748" s="178"/>
      <c r="S1748" s="177"/>
      <c r="U1748" s="177"/>
      <c r="W1748" s="178"/>
      <c r="X1748" s="177"/>
    </row>
    <row r="1749" spans="7:24" s="168" customFormat="1" ht="15" customHeight="1">
      <c r="G1749" s="175"/>
      <c r="I1749" s="176"/>
      <c r="J1749" s="176"/>
      <c r="K1749" s="176"/>
      <c r="L1749" s="679"/>
      <c r="M1749" s="175"/>
      <c r="N1749" s="177"/>
      <c r="P1749" s="176"/>
      <c r="R1749" s="178"/>
      <c r="S1749" s="177"/>
      <c r="U1749" s="177"/>
      <c r="W1749" s="178"/>
      <c r="X1749" s="177"/>
    </row>
    <row r="1750" spans="7:24" s="168" customFormat="1" ht="15" customHeight="1">
      <c r="G1750" s="175"/>
      <c r="I1750" s="176"/>
      <c r="J1750" s="176"/>
      <c r="K1750" s="176"/>
      <c r="L1750" s="679"/>
      <c r="M1750" s="175"/>
      <c r="N1750" s="177"/>
      <c r="P1750" s="176"/>
      <c r="R1750" s="178"/>
      <c r="S1750" s="177"/>
      <c r="U1750" s="177"/>
      <c r="W1750" s="178"/>
      <c r="X1750" s="177"/>
    </row>
    <row r="1751" spans="7:24" s="168" customFormat="1" ht="15" customHeight="1">
      <c r="G1751" s="175"/>
      <c r="I1751" s="176"/>
      <c r="J1751" s="176"/>
      <c r="K1751" s="176"/>
      <c r="L1751" s="679"/>
      <c r="M1751" s="175"/>
      <c r="N1751" s="177"/>
      <c r="P1751" s="176"/>
      <c r="R1751" s="178"/>
      <c r="S1751" s="177"/>
      <c r="U1751" s="177"/>
      <c r="W1751" s="178"/>
      <c r="X1751" s="177"/>
    </row>
    <row r="1752" spans="7:24" s="168" customFormat="1" ht="15" customHeight="1">
      <c r="G1752" s="175"/>
      <c r="I1752" s="176"/>
      <c r="J1752" s="176"/>
      <c r="K1752" s="176"/>
      <c r="L1752" s="679"/>
      <c r="M1752" s="175"/>
      <c r="N1752" s="177"/>
      <c r="P1752" s="176"/>
      <c r="R1752" s="178"/>
      <c r="S1752" s="177"/>
      <c r="U1752" s="177"/>
      <c r="W1752" s="178"/>
      <c r="X1752" s="177"/>
    </row>
    <row r="1753" spans="7:24" s="168" customFormat="1" ht="15" customHeight="1">
      <c r="G1753" s="175"/>
      <c r="I1753" s="176"/>
      <c r="J1753" s="176"/>
      <c r="K1753" s="176"/>
      <c r="L1753" s="679"/>
      <c r="M1753" s="175"/>
      <c r="N1753" s="177"/>
      <c r="P1753" s="176"/>
      <c r="R1753" s="178"/>
      <c r="S1753" s="177"/>
      <c r="U1753" s="177"/>
      <c r="W1753" s="178"/>
      <c r="X1753" s="177"/>
    </row>
    <row r="1754" spans="7:24" s="168" customFormat="1" ht="15" customHeight="1">
      <c r="G1754" s="175"/>
      <c r="I1754" s="176"/>
      <c r="J1754" s="176"/>
      <c r="K1754" s="176"/>
      <c r="L1754" s="679"/>
      <c r="M1754" s="175"/>
      <c r="N1754" s="177"/>
      <c r="P1754" s="176"/>
      <c r="R1754" s="178"/>
      <c r="S1754" s="177"/>
      <c r="U1754" s="177"/>
      <c r="W1754" s="178"/>
      <c r="X1754" s="177"/>
    </row>
    <row r="1755" spans="7:24" s="168" customFormat="1" ht="15" customHeight="1">
      <c r="G1755" s="175"/>
      <c r="I1755" s="176"/>
      <c r="J1755" s="176"/>
      <c r="K1755" s="176"/>
      <c r="L1755" s="679"/>
      <c r="M1755" s="175"/>
      <c r="N1755" s="177"/>
      <c r="P1755" s="176"/>
      <c r="R1755" s="178"/>
      <c r="S1755" s="177"/>
      <c r="U1755" s="177"/>
      <c r="W1755" s="178"/>
      <c r="X1755" s="177"/>
    </row>
    <row r="1756" spans="7:24" s="168" customFormat="1" ht="15" customHeight="1">
      <c r="G1756" s="175"/>
      <c r="I1756" s="176"/>
      <c r="J1756" s="176"/>
      <c r="K1756" s="176"/>
      <c r="L1756" s="679"/>
      <c r="M1756" s="175"/>
      <c r="N1756" s="177"/>
      <c r="P1756" s="176"/>
      <c r="R1756" s="178"/>
      <c r="S1756" s="177"/>
      <c r="U1756" s="177"/>
      <c r="W1756" s="178"/>
      <c r="X1756" s="177"/>
    </row>
    <row r="1757" spans="7:24" s="168" customFormat="1" ht="15" customHeight="1">
      <c r="G1757" s="175"/>
      <c r="I1757" s="176"/>
      <c r="J1757" s="176"/>
      <c r="K1757" s="176"/>
      <c r="L1757" s="679"/>
      <c r="M1757" s="175"/>
      <c r="N1757" s="177"/>
      <c r="P1757" s="176"/>
      <c r="R1757" s="178"/>
      <c r="S1757" s="177"/>
      <c r="U1757" s="177"/>
      <c r="W1757" s="178"/>
      <c r="X1757" s="177"/>
    </row>
    <row r="1758" spans="7:24" s="168" customFormat="1" ht="15" customHeight="1">
      <c r="G1758" s="175"/>
      <c r="I1758" s="176"/>
      <c r="J1758" s="176"/>
      <c r="K1758" s="176"/>
      <c r="L1758" s="679"/>
      <c r="M1758" s="175"/>
      <c r="N1758" s="177"/>
      <c r="P1758" s="176"/>
      <c r="R1758" s="178"/>
      <c r="S1758" s="177"/>
      <c r="U1758" s="177"/>
      <c r="W1758" s="178"/>
      <c r="X1758" s="177"/>
    </row>
    <row r="1759" spans="7:24" s="168" customFormat="1" ht="15" customHeight="1">
      <c r="G1759" s="175"/>
      <c r="I1759" s="176"/>
      <c r="J1759" s="176"/>
      <c r="K1759" s="176"/>
      <c r="L1759" s="679"/>
      <c r="M1759" s="175"/>
      <c r="N1759" s="177"/>
      <c r="P1759" s="176"/>
      <c r="R1759" s="178"/>
      <c r="S1759" s="177"/>
      <c r="U1759" s="177"/>
      <c r="W1759" s="178"/>
      <c r="X1759" s="177"/>
    </row>
    <row r="1760" spans="7:24" s="168" customFormat="1" ht="15" customHeight="1">
      <c r="G1760" s="175"/>
      <c r="I1760" s="176"/>
      <c r="J1760" s="176"/>
      <c r="K1760" s="176"/>
      <c r="L1760" s="679"/>
      <c r="M1760" s="175"/>
      <c r="N1760" s="177"/>
      <c r="P1760" s="176"/>
      <c r="R1760" s="178"/>
      <c r="S1760" s="177"/>
      <c r="U1760" s="177"/>
      <c r="W1760" s="178"/>
      <c r="X1760" s="177"/>
    </row>
    <row r="1761" spans="7:24" s="168" customFormat="1" ht="15" customHeight="1">
      <c r="G1761" s="175"/>
      <c r="I1761" s="176"/>
      <c r="J1761" s="176"/>
      <c r="K1761" s="176"/>
      <c r="L1761" s="679"/>
      <c r="M1761" s="175"/>
      <c r="N1761" s="177"/>
      <c r="P1761" s="176"/>
      <c r="R1761" s="178"/>
      <c r="S1761" s="177"/>
      <c r="U1761" s="177"/>
      <c r="W1761" s="178"/>
      <c r="X1761" s="177"/>
    </row>
    <row r="1762" spans="7:24" s="168" customFormat="1" ht="15" customHeight="1">
      <c r="G1762" s="175"/>
      <c r="I1762" s="176"/>
      <c r="J1762" s="176"/>
      <c r="K1762" s="176"/>
      <c r="L1762" s="679"/>
      <c r="M1762" s="175"/>
      <c r="N1762" s="177"/>
      <c r="P1762" s="176"/>
      <c r="R1762" s="178"/>
      <c r="S1762" s="177"/>
      <c r="U1762" s="177"/>
      <c r="W1762" s="178"/>
      <c r="X1762" s="177"/>
    </row>
    <row r="1763" spans="7:24" s="168" customFormat="1" ht="15" customHeight="1">
      <c r="G1763" s="175"/>
      <c r="I1763" s="176"/>
      <c r="J1763" s="176"/>
      <c r="K1763" s="176"/>
      <c r="L1763" s="679"/>
      <c r="M1763" s="175"/>
      <c r="N1763" s="177"/>
      <c r="P1763" s="176"/>
      <c r="R1763" s="178"/>
      <c r="S1763" s="177"/>
      <c r="U1763" s="177"/>
      <c r="W1763" s="178"/>
      <c r="X1763" s="177"/>
    </row>
    <row r="1764" spans="7:24" s="168" customFormat="1" ht="15" customHeight="1">
      <c r="G1764" s="175"/>
      <c r="I1764" s="176"/>
      <c r="J1764" s="176"/>
      <c r="K1764" s="176"/>
      <c r="L1764" s="679"/>
      <c r="M1764" s="175"/>
      <c r="N1764" s="177"/>
      <c r="P1764" s="176"/>
      <c r="R1764" s="178"/>
      <c r="S1764" s="177"/>
      <c r="U1764" s="177"/>
      <c r="W1764" s="178"/>
      <c r="X1764" s="177"/>
    </row>
    <row r="1765" spans="7:24" s="168" customFormat="1" ht="15" customHeight="1">
      <c r="G1765" s="175"/>
      <c r="I1765" s="176"/>
      <c r="J1765" s="176"/>
      <c r="K1765" s="176"/>
      <c r="L1765" s="679"/>
      <c r="M1765" s="175"/>
      <c r="N1765" s="177"/>
      <c r="P1765" s="176"/>
      <c r="R1765" s="178"/>
      <c r="S1765" s="177"/>
      <c r="U1765" s="177"/>
      <c r="W1765" s="178"/>
      <c r="X1765" s="177"/>
    </row>
    <row r="1766" spans="7:24" s="168" customFormat="1" ht="15" customHeight="1">
      <c r="G1766" s="175"/>
      <c r="I1766" s="176"/>
      <c r="J1766" s="176"/>
      <c r="K1766" s="176"/>
      <c r="L1766" s="679"/>
      <c r="M1766" s="175"/>
      <c r="N1766" s="177"/>
      <c r="P1766" s="176"/>
      <c r="R1766" s="178"/>
      <c r="S1766" s="177"/>
      <c r="U1766" s="177"/>
      <c r="W1766" s="178"/>
      <c r="X1766" s="177"/>
    </row>
    <row r="1767" spans="7:24" s="168" customFormat="1" ht="15" customHeight="1">
      <c r="G1767" s="175"/>
      <c r="I1767" s="176"/>
      <c r="J1767" s="176"/>
      <c r="K1767" s="176"/>
      <c r="L1767" s="679"/>
      <c r="M1767" s="175"/>
      <c r="N1767" s="177"/>
      <c r="P1767" s="176"/>
      <c r="R1767" s="178"/>
      <c r="S1767" s="177"/>
      <c r="U1767" s="177"/>
      <c r="W1767" s="178"/>
      <c r="X1767" s="177"/>
    </row>
    <row r="1768" spans="7:24" s="168" customFormat="1" ht="15" customHeight="1">
      <c r="G1768" s="175"/>
      <c r="I1768" s="176"/>
      <c r="J1768" s="176"/>
      <c r="K1768" s="176"/>
      <c r="L1768" s="679"/>
      <c r="M1768" s="175"/>
      <c r="N1768" s="177"/>
      <c r="P1768" s="176"/>
      <c r="R1768" s="178"/>
      <c r="S1768" s="177"/>
      <c r="U1768" s="177"/>
      <c r="W1768" s="178"/>
      <c r="X1768" s="177"/>
    </row>
    <row r="1769" spans="7:24" s="168" customFormat="1" ht="15" customHeight="1">
      <c r="G1769" s="175"/>
      <c r="I1769" s="176"/>
      <c r="J1769" s="176"/>
      <c r="K1769" s="176"/>
      <c r="L1769" s="679"/>
      <c r="M1769" s="175"/>
      <c r="N1769" s="177"/>
      <c r="P1769" s="176"/>
      <c r="R1769" s="178"/>
      <c r="S1769" s="177"/>
      <c r="U1769" s="177"/>
      <c r="W1769" s="178"/>
      <c r="X1769" s="177"/>
    </row>
    <row r="1770" spans="7:24" s="168" customFormat="1" ht="15" customHeight="1">
      <c r="G1770" s="175"/>
      <c r="I1770" s="176"/>
      <c r="J1770" s="176"/>
      <c r="K1770" s="176"/>
      <c r="L1770" s="679"/>
      <c r="M1770" s="175"/>
      <c r="N1770" s="177"/>
      <c r="P1770" s="176"/>
      <c r="R1770" s="178"/>
      <c r="S1770" s="177"/>
      <c r="U1770" s="177"/>
      <c r="W1770" s="178"/>
      <c r="X1770" s="177"/>
    </row>
    <row r="1771" spans="7:24" s="168" customFormat="1" ht="15" customHeight="1">
      <c r="G1771" s="175"/>
      <c r="I1771" s="176"/>
      <c r="J1771" s="176"/>
      <c r="K1771" s="176"/>
      <c r="L1771" s="679"/>
      <c r="M1771" s="175"/>
      <c r="N1771" s="177"/>
      <c r="P1771" s="176"/>
      <c r="R1771" s="178"/>
      <c r="S1771" s="177"/>
      <c r="U1771" s="177"/>
      <c r="W1771" s="178"/>
      <c r="X1771" s="177"/>
    </row>
    <row r="1772" spans="7:24" s="168" customFormat="1" ht="15" customHeight="1">
      <c r="G1772" s="175"/>
      <c r="I1772" s="176"/>
      <c r="J1772" s="176"/>
      <c r="K1772" s="176"/>
      <c r="L1772" s="679"/>
      <c r="M1772" s="175"/>
      <c r="N1772" s="177"/>
      <c r="P1772" s="176"/>
      <c r="R1772" s="178"/>
      <c r="S1772" s="177"/>
      <c r="U1772" s="177"/>
      <c r="W1772" s="178"/>
      <c r="X1772" s="177"/>
    </row>
    <row r="1773" spans="7:24" s="168" customFormat="1" ht="15" customHeight="1">
      <c r="G1773" s="175"/>
      <c r="I1773" s="176"/>
      <c r="J1773" s="176"/>
      <c r="K1773" s="176"/>
      <c r="L1773" s="679"/>
      <c r="M1773" s="175"/>
      <c r="N1773" s="177"/>
      <c r="P1773" s="176"/>
      <c r="R1773" s="178"/>
      <c r="S1773" s="177"/>
      <c r="U1773" s="177"/>
      <c r="W1773" s="178"/>
      <c r="X1773" s="177"/>
    </row>
    <row r="1774" spans="7:24" s="168" customFormat="1" ht="15" customHeight="1">
      <c r="G1774" s="175"/>
      <c r="I1774" s="176"/>
      <c r="J1774" s="176"/>
      <c r="K1774" s="176"/>
      <c r="L1774" s="679"/>
      <c r="M1774" s="175"/>
      <c r="N1774" s="177"/>
      <c r="P1774" s="176"/>
      <c r="R1774" s="178"/>
      <c r="S1774" s="177"/>
      <c r="U1774" s="177"/>
      <c r="W1774" s="178"/>
      <c r="X1774" s="177"/>
    </row>
    <row r="1775" spans="7:24" s="168" customFormat="1" ht="15" customHeight="1">
      <c r="G1775" s="175"/>
      <c r="I1775" s="176"/>
      <c r="J1775" s="176"/>
      <c r="K1775" s="176"/>
      <c r="L1775" s="679"/>
      <c r="M1775" s="175"/>
      <c r="N1775" s="177"/>
      <c r="P1775" s="176"/>
      <c r="R1775" s="178"/>
      <c r="S1775" s="177"/>
      <c r="U1775" s="177"/>
      <c r="W1775" s="178"/>
      <c r="X1775" s="177"/>
    </row>
    <row r="1776" spans="7:24" s="168" customFormat="1" ht="15" customHeight="1">
      <c r="G1776" s="175"/>
      <c r="I1776" s="176"/>
      <c r="J1776" s="176"/>
      <c r="K1776" s="176"/>
      <c r="L1776" s="679"/>
      <c r="M1776" s="175"/>
      <c r="N1776" s="177"/>
      <c r="P1776" s="176"/>
      <c r="R1776" s="178"/>
      <c r="S1776" s="177"/>
      <c r="U1776" s="177"/>
      <c r="W1776" s="178"/>
      <c r="X1776" s="177"/>
    </row>
    <row r="1777" spans="7:24" s="168" customFormat="1" ht="15" customHeight="1">
      <c r="G1777" s="175"/>
      <c r="I1777" s="176"/>
      <c r="J1777" s="176"/>
      <c r="K1777" s="176"/>
      <c r="L1777" s="679"/>
      <c r="M1777" s="175"/>
      <c r="N1777" s="177"/>
      <c r="P1777" s="176"/>
      <c r="R1777" s="178"/>
      <c r="S1777" s="177"/>
      <c r="U1777" s="177"/>
      <c r="W1777" s="178"/>
      <c r="X1777" s="177"/>
    </row>
    <row r="1778" spans="7:24" s="168" customFormat="1" ht="15" customHeight="1">
      <c r="G1778" s="175"/>
      <c r="I1778" s="176"/>
      <c r="J1778" s="176"/>
      <c r="K1778" s="176"/>
      <c r="L1778" s="679"/>
      <c r="M1778" s="175"/>
      <c r="N1778" s="177"/>
      <c r="P1778" s="176"/>
      <c r="R1778" s="178"/>
      <c r="S1778" s="177"/>
      <c r="U1778" s="177"/>
      <c r="W1778" s="178"/>
      <c r="X1778" s="177"/>
    </row>
    <row r="1779" spans="7:24" s="168" customFormat="1" ht="15" customHeight="1">
      <c r="G1779" s="175"/>
      <c r="I1779" s="176"/>
      <c r="J1779" s="176"/>
      <c r="K1779" s="176"/>
      <c r="L1779" s="679"/>
      <c r="M1779" s="175"/>
      <c r="N1779" s="177"/>
      <c r="P1779" s="176"/>
      <c r="R1779" s="178"/>
      <c r="S1779" s="177"/>
      <c r="U1779" s="177"/>
      <c r="W1779" s="178"/>
      <c r="X1779" s="177"/>
    </row>
    <row r="1780" spans="7:24" s="168" customFormat="1" ht="15" customHeight="1">
      <c r="G1780" s="175"/>
      <c r="I1780" s="176"/>
      <c r="J1780" s="176"/>
      <c r="K1780" s="176"/>
      <c r="L1780" s="679"/>
      <c r="M1780" s="175"/>
      <c r="N1780" s="177"/>
      <c r="P1780" s="176"/>
      <c r="R1780" s="178"/>
      <c r="S1780" s="177"/>
      <c r="U1780" s="177"/>
      <c r="W1780" s="178"/>
      <c r="X1780" s="177"/>
    </row>
    <row r="1781" spans="7:24" s="168" customFormat="1" ht="15" customHeight="1">
      <c r="G1781" s="175"/>
      <c r="I1781" s="176"/>
      <c r="J1781" s="176"/>
      <c r="K1781" s="176"/>
      <c r="L1781" s="679"/>
      <c r="M1781" s="175"/>
      <c r="N1781" s="177"/>
      <c r="P1781" s="176"/>
      <c r="R1781" s="178"/>
      <c r="S1781" s="177"/>
      <c r="U1781" s="177"/>
      <c r="W1781" s="178"/>
      <c r="X1781" s="177"/>
    </row>
    <row r="1782" spans="7:24" s="168" customFormat="1" ht="15" customHeight="1">
      <c r="G1782" s="175"/>
      <c r="I1782" s="176"/>
      <c r="J1782" s="176"/>
      <c r="K1782" s="176"/>
      <c r="L1782" s="679"/>
      <c r="M1782" s="175"/>
      <c r="N1782" s="177"/>
      <c r="P1782" s="176"/>
      <c r="R1782" s="178"/>
      <c r="S1782" s="177"/>
      <c r="U1782" s="177"/>
      <c r="W1782" s="178"/>
      <c r="X1782" s="177"/>
    </row>
    <row r="1783" spans="7:24" s="168" customFormat="1" ht="15" customHeight="1">
      <c r="G1783" s="175"/>
      <c r="I1783" s="176"/>
      <c r="J1783" s="176"/>
      <c r="K1783" s="176"/>
      <c r="L1783" s="679"/>
      <c r="M1783" s="175"/>
      <c r="N1783" s="177"/>
      <c r="P1783" s="176"/>
      <c r="R1783" s="178"/>
      <c r="S1783" s="177"/>
      <c r="U1783" s="177"/>
      <c r="W1783" s="178"/>
      <c r="X1783" s="177"/>
    </row>
    <row r="1784" spans="7:24" s="168" customFormat="1" ht="15" customHeight="1">
      <c r="G1784" s="175"/>
      <c r="I1784" s="176"/>
      <c r="J1784" s="176"/>
      <c r="K1784" s="176"/>
      <c r="L1784" s="679"/>
      <c r="M1784" s="175"/>
      <c r="N1784" s="177"/>
      <c r="P1784" s="176"/>
      <c r="R1784" s="178"/>
      <c r="S1784" s="177"/>
      <c r="U1784" s="177"/>
      <c r="W1784" s="178"/>
      <c r="X1784" s="177"/>
    </row>
    <row r="1785" spans="7:24" s="168" customFormat="1" ht="15" customHeight="1">
      <c r="G1785" s="175"/>
      <c r="I1785" s="176"/>
      <c r="J1785" s="176"/>
      <c r="K1785" s="176"/>
      <c r="L1785" s="679"/>
      <c r="M1785" s="175"/>
      <c r="N1785" s="177"/>
      <c r="P1785" s="176"/>
      <c r="R1785" s="178"/>
      <c r="S1785" s="177"/>
      <c r="U1785" s="177"/>
      <c r="W1785" s="178"/>
      <c r="X1785" s="177"/>
    </row>
    <row r="1786" spans="7:24" s="168" customFormat="1" ht="15" customHeight="1">
      <c r="G1786" s="175"/>
      <c r="I1786" s="176"/>
      <c r="J1786" s="176"/>
      <c r="K1786" s="176"/>
      <c r="L1786" s="679"/>
      <c r="M1786" s="175"/>
      <c r="N1786" s="177"/>
      <c r="P1786" s="176"/>
      <c r="R1786" s="178"/>
      <c r="S1786" s="177"/>
      <c r="U1786" s="177"/>
      <c r="W1786" s="178"/>
      <c r="X1786" s="177"/>
    </row>
    <row r="1787" spans="7:24" s="168" customFormat="1" ht="15" customHeight="1">
      <c r="G1787" s="175"/>
      <c r="I1787" s="176"/>
      <c r="J1787" s="176"/>
      <c r="K1787" s="176"/>
      <c r="L1787" s="679"/>
      <c r="M1787" s="175"/>
      <c r="N1787" s="177"/>
      <c r="P1787" s="176"/>
      <c r="R1787" s="178"/>
      <c r="S1787" s="177"/>
      <c r="U1787" s="177"/>
      <c r="W1787" s="178"/>
      <c r="X1787" s="177"/>
    </row>
    <row r="1788" spans="7:24" s="168" customFormat="1" ht="15" customHeight="1">
      <c r="G1788" s="175"/>
      <c r="I1788" s="176"/>
      <c r="J1788" s="176"/>
      <c r="K1788" s="176"/>
      <c r="L1788" s="679"/>
      <c r="M1788" s="175"/>
      <c r="N1788" s="177"/>
      <c r="P1788" s="176"/>
      <c r="R1788" s="178"/>
      <c r="S1788" s="177"/>
      <c r="U1788" s="177"/>
      <c r="W1788" s="178"/>
      <c r="X1788" s="177"/>
    </row>
    <row r="1789" spans="7:24" s="168" customFormat="1" ht="15" customHeight="1">
      <c r="G1789" s="175"/>
      <c r="I1789" s="176"/>
      <c r="J1789" s="176"/>
      <c r="K1789" s="176"/>
      <c r="L1789" s="679"/>
      <c r="M1789" s="175"/>
      <c r="N1789" s="177"/>
      <c r="P1789" s="176"/>
      <c r="R1789" s="178"/>
      <c r="S1789" s="177"/>
      <c r="U1789" s="177"/>
      <c r="W1789" s="178"/>
      <c r="X1789" s="177"/>
    </row>
    <row r="1790" spans="7:24" s="168" customFormat="1" ht="15" customHeight="1">
      <c r="G1790" s="175"/>
      <c r="I1790" s="176"/>
      <c r="J1790" s="176"/>
      <c r="K1790" s="176"/>
      <c r="L1790" s="679"/>
      <c r="M1790" s="175"/>
      <c r="N1790" s="177"/>
      <c r="P1790" s="176"/>
      <c r="R1790" s="178"/>
      <c r="S1790" s="177"/>
      <c r="U1790" s="177"/>
      <c r="W1790" s="178"/>
      <c r="X1790" s="177"/>
    </row>
    <row r="1791" spans="7:24" s="168" customFormat="1" ht="15" customHeight="1">
      <c r="G1791" s="175"/>
      <c r="I1791" s="176"/>
      <c r="J1791" s="176"/>
      <c r="K1791" s="176"/>
      <c r="L1791" s="679"/>
      <c r="M1791" s="175"/>
      <c r="N1791" s="177"/>
      <c r="P1791" s="176"/>
      <c r="R1791" s="178"/>
      <c r="S1791" s="177"/>
      <c r="U1791" s="177"/>
      <c r="W1791" s="178"/>
      <c r="X1791" s="177"/>
    </row>
    <row r="1792" spans="7:24" s="168" customFormat="1" ht="15" customHeight="1">
      <c r="G1792" s="175"/>
      <c r="I1792" s="176"/>
      <c r="J1792" s="176"/>
      <c r="K1792" s="176"/>
      <c r="L1792" s="679"/>
      <c r="M1792" s="175"/>
      <c r="N1792" s="177"/>
      <c r="P1792" s="176"/>
      <c r="R1792" s="178"/>
      <c r="S1792" s="177"/>
      <c r="U1792" s="177"/>
      <c r="W1792" s="178"/>
      <c r="X1792" s="177"/>
    </row>
    <row r="1793" spans="7:24" s="168" customFormat="1" ht="15" customHeight="1">
      <c r="G1793" s="175"/>
      <c r="I1793" s="176"/>
      <c r="J1793" s="176"/>
      <c r="K1793" s="176"/>
      <c r="L1793" s="679"/>
      <c r="M1793" s="175"/>
      <c r="N1793" s="177"/>
      <c r="P1793" s="176"/>
      <c r="R1793" s="178"/>
      <c r="S1793" s="177"/>
      <c r="U1793" s="177"/>
      <c r="W1793" s="178"/>
      <c r="X1793" s="177"/>
    </row>
    <row r="1794" spans="7:24" s="168" customFormat="1" ht="15" customHeight="1">
      <c r="G1794" s="175"/>
      <c r="I1794" s="176"/>
      <c r="J1794" s="176"/>
      <c r="K1794" s="176"/>
      <c r="L1794" s="679"/>
      <c r="M1794" s="175"/>
      <c r="N1794" s="177"/>
      <c r="P1794" s="176"/>
      <c r="R1794" s="178"/>
      <c r="S1794" s="177"/>
      <c r="U1794" s="177"/>
      <c r="W1794" s="178"/>
      <c r="X1794" s="177"/>
    </row>
    <row r="1795" spans="7:24" s="168" customFormat="1" ht="15" customHeight="1">
      <c r="G1795" s="175"/>
      <c r="I1795" s="176"/>
      <c r="J1795" s="176"/>
      <c r="K1795" s="176"/>
      <c r="L1795" s="679"/>
      <c r="M1795" s="175"/>
      <c r="N1795" s="177"/>
      <c r="P1795" s="176"/>
      <c r="R1795" s="178"/>
      <c r="S1795" s="177"/>
      <c r="U1795" s="177"/>
      <c r="W1795" s="178"/>
      <c r="X1795" s="177"/>
    </row>
    <row r="1796" spans="7:24" s="168" customFormat="1" ht="15" customHeight="1">
      <c r="G1796" s="175"/>
      <c r="I1796" s="176"/>
      <c r="J1796" s="176"/>
      <c r="K1796" s="176"/>
      <c r="L1796" s="679"/>
      <c r="M1796" s="175"/>
      <c r="N1796" s="177"/>
      <c r="P1796" s="176"/>
      <c r="R1796" s="178"/>
      <c r="S1796" s="177"/>
      <c r="U1796" s="177"/>
      <c r="W1796" s="178"/>
      <c r="X1796" s="177"/>
    </row>
    <row r="1797" spans="7:24" s="168" customFormat="1" ht="15" customHeight="1">
      <c r="G1797" s="175"/>
      <c r="I1797" s="176"/>
      <c r="J1797" s="176"/>
      <c r="K1797" s="176"/>
      <c r="L1797" s="679"/>
      <c r="M1797" s="175"/>
      <c r="N1797" s="177"/>
      <c r="P1797" s="176"/>
      <c r="R1797" s="178"/>
      <c r="S1797" s="177"/>
      <c r="U1797" s="177"/>
      <c r="W1797" s="178"/>
      <c r="X1797" s="177"/>
    </row>
    <row r="1798" spans="7:24" s="168" customFormat="1" ht="15" customHeight="1">
      <c r="G1798" s="175"/>
      <c r="I1798" s="176"/>
      <c r="J1798" s="176"/>
      <c r="K1798" s="176"/>
      <c r="L1798" s="679"/>
      <c r="M1798" s="175"/>
      <c r="N1798" s="177"/>
      <c r="P1798" s="176"/>
      <c r="R1798" s="178"/>
      <c r="S1798" s="177"/>
      <c r="U1798" s="177"/>
      <c r="W1798" s="178"/>
      <c r="X1798" s="177"/>
    </row>
    <row r="1799" spans="7:24" s="168" customFormat="1" ht="15" customHeight="1">
      <c r="G1799" s="175"/>
      <c r="I1799" s="176"/>
      <c r="J1799" s="176"/>
      <c r="K1799" s="176"/>
      <c r="L1799" s="679"/>
      <c r="M1799" s="175"/>
      <c r="N1799" s="177"/>
      <c r="P1799" s="176"/>
      <c r="R1799" s="178"/>
      <c r="S1799" s="177"/>
      <c r="U1799" s="177"/>
      <c r="W1799" s="178"/>
      <c r="X1799" s="177"/>
    </row>
    <row r="1800" spans="7:24" s="168" customFormat="1" ht="15" customHeight="1">
      <c r="G1800" s="175"/>
      <c r="I1800" s="176"/>
      <c r="J1800" s="176"/>
      <c r="K1800" s="176"/>
      <c r="L1800" s="679"/>
      <c r="M1800" s="175"/>
      <c r="N1800" s="177"/>
      <c r="P1800" s="176"/>
      <c r="R1800" s="178"/>
      <c r="S1800" s="177"/>
      <c r="U1800" s="177"/>
      <c r="W1800" s="178"/>
      <c r="X1800" s="177"/>
    </row>
    <row r="1801" spans="7:24" s="168" customFormat="1" ht="15" customHeight="1">
      <c r="G1801" s="175"/>
      <c r="I1801" s="176"/>
      <c r="J1801" s="176"/>
      <c r="K1801" s="176"/>
      <c r="L1801" s="679"/>
      <c r="M1801" s="175"/>
      <c r="N1801" s="177"/>
      <c r="P1801" s="176"/>
      <c r="R1801" s="178"/>
      <c r="S1801" s="177"/>
      <c r="U1801" s="177"/>
      <c r="W1801" s="178"/>
      <c r="X1801" s="177"/>
    </row>
    <row r="1802" spans="7:24" s="168" customFormat="1" ht="15" customHeight="1">
      <c r="G1802" s="175"/>
      <c r="I1802" s="176"/>
      <c r="J1802" s="176"/>
      <c r="K1802" s="176"/>
      <c r="L1802" s="679"/>
      <c r="M1802" s="175"/>
      <c r="N1802" s="177"/>
      <c r="P1802" s="176"/>
      <c r="R1802" s="178"/>
      <c r="S1802" s="177"/>
      <c r="U1802" s="177"/>
      <c r="W1802" s="178"/>
      <c r="X1802" s="177"/>
    </row>
    <row r="1803" spans="7:24" s="168" customFormat="1" ht="15" customHeight="1">
      <c r="G1803" s="175"/>
      <c r="I1803" s="176"/>
      <c r="J1803" s="176"/>
      <c r="K1803" s="176"/>
      <c r="L1803" s="679"/>
      <c r="M1803" s="175"/>
      <c r="N1803" s="177"/>
      <c r="P1803" s="176"/>
      <c r="R1803" s="178"/>
      <c r="S1803" s="177"/>
      <c r="U1803" s="177"/>
      <c r="W1803" s="178"/>
      <c r="X1803" s="177"/>
    </row>
    <row r="1804" spans="7:24" s="168" customFormat="1" ht="15" customHeight="1">
      <c r="G1804" s="175"/>
      <c r="I1804" s="176"/>
      <c r="J1804" s="176"/>
      <c r="K1804" s="176"/>
      <c r="L1804" s="679"/>
      <c r="M1804" s="175"/>
      <c r="N1804" s="177"/>
      <c r="P1804" s="176"/>
      <c r="R1804" s="178"/>
      <c r="S1804" s="177"/>
      <c r="U1804" s="177"/>
      <c r="W1804" s="178"/>
      <c r="X1804" s="177"/>
    </row>
    <row r="1805" spans="7:24" s="168" customFormat="1" ht="15" customHeight="1">
      <c r="G1805" s="175"/>
      <c r="I1805" s="176"/>
      <c r="J1805" s="176"/>
      <c r="K1805" s="176"/>
      <c r="L1805" s="679"/>
      <c r="M1805" s="175"/>
      <c r="N1805" s="177"/>
      <c r="P1805" s="176"/>
      <c r="R1805" s="178"/>
      <c r="S1805" s="177"/>
      <c r="U1805" s="177"/>
      <c r="W1805" s="178"/>
      <c r="X1805" s="177"/>
    </row>
    <row r="1806" spans="7:24" s="168" customFormat="1" ht="15" customHeight="1">
      <c r="G1806" s="175"/>
      <c r="I1806" s="176"/>
      <c r="J1806" s="176"/>
      <c r="K1806" s="176"/>
      <c r="L1806" s="679"/>
      <c r="M1806" s="175"/>
      <c r="N1806" s="177"/>
      <c r="P1806" s="176"/>
      <c r="R1806" s="178"/>
      <c r="S1806" s="177"/>
      <c r="U1806" s="177"/>
      <c r="W1806" s="178"/>
      <c r="X1806" s="177"/>
    </row>
    <row r="1807" spans="7:24" s="168" customFormat="1" ht="15" customHeight="1">
      <c r="G1807" s="175"/>
      <c r="I1807" s="176"/>
      <c r="J1807" s="176"/>
      <c r="K1807" s="176"/>
      <c r="L1807" s="679"/>
      <c r="M1807" s="175"/>
      <c r="N1807" s="177"/>
      <c r="P1807" s="176"/>
      <c r="R1807" s="178"/>
      <c r="S1807" s="177"/>
      <c r="U1807" s="177"/>
      <c r="W1807" s="178"/>
      <c r="X1807" s="177"/>
    </row>
    <row r="1808" spans="7:24" s="168" customFormat="1" ht="15" customHeight="1">
      <c r="G1808" s="175"/>
      <c r="I1808" s="176"/>
      <c r="J1808" s="176"/>
      <c r="K1808" s="176"/>
      <c r="L1808" s="679"/>
      <c r="M1808" s="175"/>
      <c r="N1808" s="177"/>
      <c r="P1808" s="176"/>
      <c r="R1808" s="178"/>
      <c r="S1808" s="177"/>
      <c r="U1808" s="177"/>
      <c r="W1808" s="178"/>
      <c r="X1808" s="177"/>
    </row>
    <row r="1809" spans="7:24" s="168" customFormat="1" ht="15" customHeight="1">
      <c r="G1809" s="175"/>
      <c r="I1809" s="176"/>
      <c r="J1809" s="176"/>
      <c r="K1809" s="176"/>
      <c r="L1809" s="679"/>
      <c r="M1809" s="175"/>
      <c r="N1809" s="177"/>
      <c r="P1809" s="176"/>
      <c r="R1809" s="178"/>
      <c r="S1809" s="177"/>
      <c r="U1809" s="177"/>
      <c r="W1809" s="178"/>
      <c r="X1809" s="177"/>
    </row>
    <row r="1810" spans="7:24" s="168" customFormat="1" ht="15" customHeight="1">
      <c r="G1810" s="175"/>
      <c r="I1810" s="176"/>
      <c r="J1810" s="176"/>
      <c r="K1810" s="176"/>
      <c r="L1810" s="679"/>
      <c r="M1810" s="175"/>
      <c r="N1810" s="177"/>
      <c r="P1810" s="176"/>
      <c r="R1810" s="178"/>
      <c r="S1810" s="177"/>
      <c r="U1810" s="177"/>
      <c r="W1810" s="178"/>
      <c r="X1810" s="177"/>
    </row>
    <row r="1811" spans="7:24" s="168" customFormat="1" ht="15" customHeight="1">
      <c r="G1811" s="175"/>
      <c r="I1811" s="176"/>
      <c r="J1811" s="176"/>
      <c r="K1811" s="176"/>
      <c r="L1811" s="679"/>
      <c r="M1811" s="175"/>
      <c r="N1811" s="177"/>
      <c r="P1811" s="176"/>
      <c r="R1811" s="178"/>
      <c r="S1811" s="177"/>
      <c r="U1811" s="177"/>
      <c r="W1811" s="178"/>
      <c r="X1811" s="177"/>
    </row>
    <row r="1812" spans="7:24" s="168" customFormat="1" ht="15" customHeight="1">
      <c r="G1812" s="175"/>
      <c r="I1812" s="176"/>
      <c r="J1812" s="176"/>
      <c r="K1812" s="176"/>
      <c r="L1812" s="679"/>
      <c r="M1812" s="175"/>
      <c r="N1812" s="177"/>
      <c r="P1812" s="176"/>
      <c r="R1812" s="178"/>
      <c r="S1812" s="177"/>
      <c r="U1812" s="177"/>
      <c r="W1812" s="178"/>
      <c r="X1812" s="177"/>
    </row>
    <row r="1813" spans="7:24" s="168" customFormat="1" ht="15" customHeight="1">
      <c r="G1813" s="175"/>
      <c r="I1813" s="176"/>
      <c r="J1813" s="176"/>
      <c r="K1813" s="176"/>
      <c r="L1813" s="679"/>
      <c r="M1813" s="175"/>
      <c r="N1813" s="177"/>
      <c r="P1813" s="176"/>
      <c r="R1813" s="178"/>
      <c r="S1813" s="177"/>
      <c r="U1813" s="177"/>
      <c r="W1813" s="178"/>
      <c r="X1813" s="177"/>
    </row>
    <row r="1814" spans="7:24" s="168" customFormat="1" ht="15" customHeight="1">
      <c r="G1814" s="175"/>
      <c r="I1814" s="176"/>
      <c r="J1814" s="176"/>
      <c r="K1814" s="176"/>
      <c r="L1814" s="679"/>
      <c r="M1814" s="175"/>
      <c r="N1814" s="177"/>
      <c r="P1814" s="176"/>
      <c r="R1814" s="178"/>
      <c r="S1814" s="177"/>
      <c r="U1814" s="177"/>
      <c r="W1814" s="178"/>
      <c r="X1814" s="177"/>
    </row>
    <row r="1815" spans="7:24" s="168" customFormat="1" ht="15" customHeight="1">
      <c r="G1815" s="175"/>
      <c r="I1815" s="176"/>
      <c r="J1815" s="176"/>
      <c r="K1815" s="176"/>
      <c r="L1815" s="679"/>
      <c r="M1815" s="175"/>
      <c r="N1815" s="177"/>
      <c r="P1815" s="176"/>
      <c r="R1815" s="178"/>
      <c r="S1815" s="177"/>
      <c r="U1815" s="177"/>
      <c r="W1815" s="178"/>
      <c r="X1815" s="177"/>
    </row>
    <row r="1816" spans="7:24" s="168" customFormat="1" ht="15" customHeight="1">
      <c r="G1816" s="175"/>
      <c r="I1816" s="176"/>
      <c r="J1816" s="176"/>
      <c r="K1816" s="176"/>
      <c r="L1816" s="679"/>
      <c r="M1816" s="175"/>
      <c r="N1816" s="177"/>
      <c r="P1816" s="176"/>
      <c r="R1816" s="178"/>
      <c r="S1816" s="177"/>
      <c r="U1816" s="177"/>
      <c r="W1816" s="178"/>
      <c r="X1816" s="177"/>
    </row>
    <row r="1817" spans="7:24" s="168" customFormat="1" ht="15" customHeight="1">
      <c r="G1817" s="175"/>
      <c r="I1817" s="176"/>
      <c r="J1817" s="176"/>
      <c r="K1817" s="176"/>
      <c r="L1817" s="679"/>
      <c r="M1817" s="175"/>
      <c r="N1817" s="177"/>
      <c r="P1817" s="176"/>
      <c r="R1817" s="178"/>
      <c r="S1817" s="177"/>
      <c r="U1817" s="177"/>
      <c r="W1817" s="178"/>
      <c r="X1817" s="177"/>
    </row>
    <row r="1818" spans="7:24" s="168" customFormat="1" ht="15" customHeight="1">
      <c r="G1818" s="175"/>
      <c r="I1818" s="176"/>
      <c r="J1818" s="176"/>
      <c r="K1818" s="176"/>
      <c r="L1818" s="679"/>
      <c r="M1818" s="175"/>
      <c r="N1818" s="177"/>
      <c r="P1818" s="176"/>
      <c r="R1818" s="178"/>
      <c r="S1818" s="177"/>
      <c r="U1818" s="177"/>
      <c r="W1818" s="178"/>
      <c r="X1818" s="177"/>
    </row>
    <row r="1819" spans="7:24" s="168" customFormat="1" ht="15" customHeight="1">
      <c r="G1819" s="175"/>
      <c r="I1819" s="176"/>
      <c r="J1819" s="176"/>
      <c r="K1819" s="176"/>
      <c r="L1819" s="679"/>
      <c r="M1819" s="175"/>
      <c r="N1819" s="177"/>
      <c r="P1819" s="176"/>
      <c r="R1819" s="178"/>
      <c r="S1819" s="177"/>
      <c r="U1819" s="177"/>
      <c r="W1819" s="178"/>
      <c r="X1819" s="177"/>
    </row>
    <row r="1820" spans="7:24" s="168" customFormat="1" ht="15" customHeight="1">
      <c r="G1820" s="175"/>
      <c r="I1820" s="176"/>
      <c r="J1820" s="176"/>
      <c r="K1820" s="176"/>
      <c r="L1820" s="679"/>
      <c r="M1820" s="175"/>
      <c r="N1820" s="177"/>
      <c r="P1820" s="176"/>
      <c r="R1820" s="178"/>
      <c r="S1820" s="177"/>
      <c r="U1820" s="177"/>
      <c r="W1820" s="178"/>
      <c r="X1820" s="177"/>
    </row>
    <row r="1821" spans="7:24" s="168" customFormat="1" ht="15" customHeight="1">
      <c r="G1821" s="175"/>
      <c r="I1821" s="176"/>
      <c r="J1821" s="176"/>
      <c r="K1821" s="176"/>
      <c r="L1821" s="679"/>
      <c r="M1821" s="175"/>
      <c r="N1821" s="177"/>
      <c r="P1821" s="176"/>
      <c r="R1821" s="178"/>
      <c r="S1821" s="177"/>
      <c r="U1821" s="177"/>
      <c r="W1821" s="178"/>
      <c r="X1821" s="177"/>
    </row>
    <row r="1822" spans="7:24" s="168" customFormat="1" ht="15" customHeight="1">
      <c r="G1822" s="175"/>
      <c r="I1822" s="176"/>
      <c r="J1822" s="176"/>
      <c r="K1822" s="176"/>
      <c r="L1822" s="679"/>
      <c r="M1822" s="175"/>
      <c r="N1822" s="177"/>
      <c r="P1822" s="176"/>
      <c r="R1822" s="178"/>
      <c r="S1822" s="177"/>
      <c r="U1822" s="177"/>
      <c r="W1822" s="178"/>
      <c r="X1822" s="177"/>
    </row>
    <row r="1823" spans="7:24" s="168" customFormat="1" ht="15" customHeight="1">
      <c r="G1823" s="175"/>
      <c r="I1823" s="176"/>
      <c r="J1823" s="176"/>
      <c r="K1823" s="176"/>
      <c r="L1823" s="679"/>
      <c r="M1823" s="175"/>
      <c r="N1823" s="177"/>
      <c r="P1823" s="176"/>
      <c r="R1823" s="178"/>
      <c r="S1823" s="177"/>
      <c r="U1823" s="177"/>
      <c r="W1823" s="178"/>
      <c r="X1823" s="177"/>
    </row>
    <row r="1824" spans="7:24" s="168" customFormat="1" ht="15" customHeight="1">
      <c r="G1824" s="175"/>
      <c r="I1824" s="176"/>
      <c r="J1824" s="176"/>
      <c r="K1824" s="176"/>
      <c r="L1824" s="679"/>
      <c r="M1824" s="175"/>
      <c r="N1824" s="177"/>
      <c r="P1824" s="176"/>
      <c r="R1824" s="178"/>
      <c r="S1824" s="177"/>
      <c r="U1824" s="177"/>
      <c r="W1824" s="178"/>
      <c r="X1824" s="177"/>
    </row>
    <row r="1825" spans="7:24" s="168" customFormat="1" ht="15" customHeight="1">
      <c r="G1825" s="175"/>
      <c r="I1825" s="176"/>
      <c r="J1825" s="176"/>
      <c r="K1825" s="176"/>
      <c r="L1825" s="679"/>
      <c r="M1825" s="175"/>
      <c r="N1825" s="177"/>
      <c r="P1825" s="176"/>
      <c r="R1825" s="178"/>
      <c r="S1825" s="177"/>
      <c r="U1825" s="177"/>
      <c r="W1825" s="178"/>
      <c r="X1825" s="177"/>
    </row>
    <row r="1826" spans="7:24" s="168" customFormat="1" ht="15" customHeight="1">
      <c r="G1826" s="175"/>
      <c r="I1826" s="176"/>
      <c r="J1826" s="176"/>
      <c r="K1826" s="176"/>
      <c r="L1826" s="679"/>
      <c r="M1826" s="175"/>
      <c r="N1826" s="177"/>
      <c r="P1826" s="176"/>
      <c r="R1826" s="178"/>
      <c r="S1826" s="177"/>
      <c r="U1826" s="177"/>
      <c r="W1826" s="178"/>
      <c r="X1826" s="177"/>
    </row>
    <row r="1827" spans="7:24" s="168" customFormat="1" ht="15" customHeight="1">
      <c r="G1827" s="175"/>
      <c r="I1827" s="176"/>
      <c r="J1827" s="176"/>
      <c r="K1827" s="176"/>
      <c r="L1827" s="679"/>
      <c r="M1827" s="175"/>
      <c r="N1827" s="177"/>
      <c r="P1827" s="176"/>
      <c r="R1827" s="178"/>
      <c r="S1827" s="177"/>
      <c r="U1827" s="177"/>
      <c r="W1827" s="178"/>
      <c r="X1827" s="177"/>
    </row>
    <row r="1828" spans="7:24" s="168" customFormat="1" ht="15" customHeight="1">
      <c r="G1828" s="175"/>
      <c r="I1828" s="176"/>
      <c r="J1828" s="176"/>
      <c r="K1828" s="176"/>
      <c r="L1828" s="679"/>
      <c r="M1828" s="175"/>
      <c r="N1828" s="177"/>
      <c r="P1828" s="176"/>
      <c r="R1828" s="178"/>
      <c r="S1828" s="177"/>
      <c r="U1828" s="177"/>
      <c r="W1828" s="178"/>
      <c r="X1828" s="177"/>
    </row>
    <row r="1829" spans="7:24" s="168" customFormat="1" ht="15" customHeight="1">
      <c r="G1829" s="175"/>
      <c r="I1829" s="176"/>
      <c r="J1829" s="176"/>
      <c r="K1829" s="176"/>
      <c r="L1829" s="679"/>
      <c r="M1829" s="175"/>
      <c r="N1829" s="177"/>
      <c r="P1829" s="176"/>
      <c r="R1829" s="178"/>
      <c r="S1829" s="177"/>
      <c r="U1829" s="177"/>
      <c r="W1829" s="178"/>
      <c r="X1829" s="177"/>
    </row>
    <row r="1830" spans="7:24" s="168" customFormat="1" ht="15" customHeight="1">
      <c r="G1830" s="175"/>
      <c r="I1830" s="176"/>
      <c r="J1830" s="176"/>
      <c r="K1830" s="176"/>
      <c r="L1830" s="679"/>
      <c r="M1830" s="175"/>
      <c r="N1830" s="177"/>
      <c r="P1830" s="176"/>
      <c r="R1830" s="178"/>
      <c r="S1830" s="177"/>
      <c r="U1830" s="177"/>
      <c r="W1830" s="178"/>
      <c r="X1830" s="177"/>
    </row>
    <row r="1831" spans="7:24" s="168" customFormat="1" ht="15" customHeight="1">
      <c r="G1831" s="175"/>
      <c r="I1831" s="176"/>
      <c r="J1831" s="176"/>
      <c r="K1831" s="176"/>
      <c r="L1831" s="679"/>
      <c r="M1831" s="175"/>
      <c r="N1831" s="177"/>
      <c r="P1831" s="176"/>
      <c r="R1831" s="178"/>
      <c r="S1831" s="177"/>
      <c r="U1831" s="177"/>
      <c r="W1831" s="178"/>
      <c r="X1831" s="177"/>
    </row>
    <row r="1832" spans="7:24" s="168" customFormat="1" ht="15" customHeight="1">
      <c r="G1832" s="175"/>
      <c r="I1832" s="176"/>
      <c r="J1832" s="176"/>
      <c r="K1832" s="176"/>
      <c r="L1832" s="679"/>
      <c r="M1832" s="175"/>
      <c r="N1832" s="177"/>
      <c r="P1832" s="176"/>
      <c r="R1832" s="178"/>
      <c r="S1832" s="177"/>
      <c r="U1832" s="177"/>
      <c r="W1832" s="178"/>
      <c r="X1832" s="177"/>
    </row>
    <row r="1833" spans="7:24" s="168" customFormat="1" ht="15" customHeight="1">
      <c r="G1833" s="175"/>
      <c r="I1833" s="176"/>
      <c r="J1833" s="176"/>
      <c r="K1833" s="176"/>
      <c r="L1833" s="679"/>
      <c r="M1833" s="175"/>
      <c r="N1833" s="177"/>
      <c r="P1833" s="176"/>
      <c r="R1833" s="178"/>
      <c r="S1833" s="177"/>
      <c r="U1833" s="177"/>
      <c r="W1833" s="178"/>
      <c r="X1833" s="177"/>
    </row>
    <row r="1834" spans="7:24" s="168" customFormat="1" ht="15" customHeight="1">
      <c r="G1834" s="175"/>
      <c r="I1834" s="176"/>
      <c r="J1834" s="176"/>
      <c r="K1834" s="176"/>
      <c r="L1834" s="679"/>
      <c r="M1834" s="175"/>
      <c r="N1834" s="177"/>
      <c r="P1834" s="176"/>
      <c r="R1834" s="178"/>
      <c r="S1834" s="177"/>
      <c r="U1834" s="177"/>
      <c r="W1834" s="178"/>
      <c r="X1834" s="177"/>
    </row>
    <row r="1835" spans="7:24" s="168" customFormat="1" ht="15" customHeight="1">
      <c r="G1835" s="175"/>
      <c r="I1835" s="176"/>
      <c r="J1835" s="176"/>
      <c r="K1835" s="176"/>
      <c r="L1835" s="679"/>
      <c r="M1835" s="175"/>
      <c r="N1835" s="177"/>
      <c r="P1835" s="176"/>
      <c r="R1835" s="178"/>
      <c r="S1835" s="177"/>
      <c r="U1835" s="177"/>
      <c r="W1835" s="178"/>
      <c r="X1835" s="177"/>
    </row>
    <row r="1836" spans="7:24" s="168" customFormat="1" ht="15" customHeight="1">
      <c r="G1836" s="175"/>
      <c r="I1836" s="176"/>
      <c r="J1836" s="176"/>
      <c r="K1836" s="176"/>
      <c r="L1836" s="679"/>
      <c r="M1836" s="175"/>
      <c r="N1836" s="177"/>
      <c r="P1836" s="176"/>
      <c r="R1836" s="178"/>
      <c r="S1836" s="177"/>
      <c r="U1836" s="177"/>
      <c r="W1836" s="178"/>
      <c r="X1836" s="177"/>
    </row>
    <row r="1837" spans="7:24" s="168" customFormat="1" ht="15" customHeight="1">
      <c r="G1837" s="175"/>
      <c r="I1837" s="176"/>
      <c r="J1837" s="176"/>
      <c r="K1837" s="176"/>
      <c r="L1837" s="679"/>
      <c r="M1837" s="175"/>
      <c r="N1837" s="177"/>
      <c r="P1837" s="176"/>
      <c r="R1837" s="178"/>
      <c r="S1837" s="177"/>
      <c r="U1837" s="177"/>
      <c r="W1837" s="178"/>
      <c r="X1837" s="177"/>
    </row>
    <row r="1838" spans="7:24" s="168" customFormat="1" ht="15" customHeight="1">
      <c r="G1838" s="175"/>
      <c r="I1838" s="176"/>
      <c r="J1838" s="176"/>
      <c r="K1838" s="176"/>
      <c r="L1838" s="679"/>
      <c r="M1838" s="175"/>
      <c r="N1838" s="177"/>
      <c r="P1838" s="176"/>
      <c r="R1838" s="178"/>
      <c r="S1838" s="177"/>
      <c r="U1838" s="177"/>
      <c r="W1838" s="178"/>
      <c r="X1838" s="177"/>
    </row>
    <row r="1839" spans="7:24" s="168" customFormat="1" ht="15" customHeight="1">
      <c r="G1839" s="175"/>
      <c r="I1839" s="176"/>
      <c r="J1839" s="176"/>
      <c r="K1839" s="176"/>
      <c r="L1839" s="679"/>
      <c r="M1839" s="175"/>
      <c r="N1839" s="177"/>
      <c r="P1839" s="176"/>
      <c r="R1839" s="178"/>
      <c r="S1839" s="177"/>
      <c r="U1839" s="177"/>
      <c r="W1839" s="178"/>
      <c r="X1839" s="177"/>
    </row>
    <row r="1840" spans="7:24" s="168" customFormat="1" ht="15" customHeight="1">
      <c r="G1840" s="175"/>
      <c r="I1840" s="176"/>
      <c r="J1840" s="176"/>
      <c r="K1840" s="176"/>
      <c r="L1840" s="679"/>
      <c r="M1840" s="175"/>
      <c r="N1840" s="177"/>
      <c r="P1840" s="176"/>
      <c r="R1840" s="178"/>
      <c r="S1840" s="177"/>
      <c r="U1840" s="177"/>
      <c r="W1840" s="178"/>
      <c r="X1840" s="177"/>
    </row>
    <row r="1841" spans="7:24" s="168" customFormat="1" ht="15" customHeight="1">
      <c r="G1841" s="175"/>
      <c r="I1841" s="176"/>
      <c r="J1841" s="176"/>
      <c r="K1841" s="176"/>
      <c r="L1841" s="679"/>
      <c r="M1841" s="175"/>
      <c r="N1841" s="177"/>
      <c r="P1841" s="176"/>
      <c r="R1841" s="178"/>
      <c r="S1841" s="177"/>
      <c r="U1841" s="177"/>
      <c r="W1841" s="178"/>
      <c r="X1841" s="177"/>
    </row>
    <row r="1842" spans="7:24" s="168" customFormat="1" ht="15" customHeight="1">
      <c r="G1842" s="175"/>
      <c r="I1842" s="176"/>
      <c r="J1842" s="176"/>
      <c r="K1842" s="176"/>
      <c r="L1842" s="679"/>
      <c r="M1842" s="175"/>
      <c r="N1842" s="177"/>
      <c r="P1842" s="176"/>
      <c r="R1842" s="178"/>
      <c r="S1842" s="177"/>
      <c r="U1842" s="177"/>
      <c r="W1842" s="178"/>
      <c r="X1842" s="177"/>
    </row>
    <row r="1843" spans="7:24" s="168" customFormat="1" ht="15" customHeight="1">
      <c r="G1843" s="175"/>
      <c r="I1843" s="176"/>
      <c r="J1843" s="176"/>
      <c r="K1843" s="176"/>
      <c r="L1843" s="679"/>
      <c r="M1843" s="175"/>
      <c r="N1843" s="177"/>
      <c r="P1843" s="176"/>
      <c r="R1843" s="178"/>
      <c r="S1843" s="177"/>
      <c r="U1843" s="177"/>
      <c r="W1843" s="178"/>
      <c r="X1843" s="177"/>
    </row>
    <row r="1844" spans="7:24" s="168" customFormat="1" ht="15" customHeight="1">
      <c r="G1844" s="175"/>
      <c r="I1844" s="176"/>
      <c r="J1844" s="176"/>
      <c r="K1844" s="176"/>
      <c r="L1844" s="679"/>
      <c r="M1844" s="175"/>
      <c r="N1844" s="177"/>
      <c r="P1844" s="176"/>
      <c r="R1844" s="178"/>
      <c r="S1844" s="177"/>
      <c r="U1844" s="177"/>
      <c r="W1844" s="178"/>
      <c r="X1844" s="177"/>
    </row>
    <row r="1845" spans="7:24" s="168" customFormat="1" ht="15" customHeight="1">
      <c r="G1845" s="175"/>
      <c r="I1845" s="176"/>
      <c r="J1845" s="176"/>
      <c r="K1845" s="176"/>
      <c r="L1845" s="679"/>
      <c r="M1845" s="175"/>
      <c r="N1845" s="177"/>
      <c r="P1845" s="176"/>
      <c r="R1845" s="178"/>
      <c r="S1845" s="177"/>
      <c r="U1845" s="177"/>
      <c r="W1845" s="178"/>
      <c r="X1845" s="177"/>
    </row>
    <row r="1846" spans="7:24" s="168" customFormat="1" ht="15" customHeight="1">
      <c r="G1846" s="175"/>
      <c r="I1846" s="176"/>
      <c r="J1846" s="176"/>
      <c r="K1846" s="176"/>
      <c r="L1846" s="679"/>
      <c r="M1846" s="175"/>
      <c r="N1846" s="177"/>
      <c r="P1846" s="176"/>
      <c r="R1846" s="178"/>
      <c r="S1846" s="177"/>
      <c r="U1846" s="177"/>
      <c r="W1846" s="178"/>
      <c r="X1846" s="177"/>
    </row>
    <row r="1847" spans="7:24" s="168" customFormat="1" ht="15" customHeight="1">
      <c r="G1847" s="175"/>
      <c r="I1847" s="176"/>
      <c r="J1847" s="176"/>
      <c r="K1847" s="176"/>
      <c r="L1847" s="679"/>
      <c r="M1847" s="175"/>
      <c r="N1847" s="177"/>
      <c r="P1847" s="176"/>
      <c r="R1847" s="178"/>
      <c r="S1847" s="177"/>
      <c r="U1847" s="177"/>
      <c r="W1847" s="178"/>
      <c r="X1847" s="177"/>
    </row>
    <row r="1848" spans="7:24" s="168" customFormat="1" ht="15" customHeight="1">
      <c r="G1848" s="175"/>
      <c r="I1848" s="176"/>
      <c r="J1848" s="176"/>
      <c r="K1848" s="176"/>
      <c r="L1848" s="679"/>
      <c r="M1848" s="175"/>
      <c r="N1848" s="177"/>
      <c r="P1848" s="176"/>
      <c r="R1848" s="178"/>
      <c r="S1848" s="177"/>
      <c r="U1848" s="177"/>
      <c r="W1848" s="178"/>
      <c r="X1848" s="177"/>
    </row>
    <row r="1849" spans="7:24" s="168" customFormat="1" ht="15" customHeight="1">
      <c r="G1849" s="175"/>
      <c r="I1849" s="176"/>
      <c r="J1849" s="176"/>
      <c r="K1849" s="176"/>
      <c r="L1849" s="679"/>
      <c r="M1849" s="175"/>
      <c r="N1849" s="177"/>
      <c r="P1849" s="176"/>
      <c r="R1849" s="178"/>
      <c r="S1849" s="177"/>
      <c r="U1849" s="177"/>
      <c r="W1849" s="178"/>
      <c r="X1849" s="177"/>
    </row>
    <row r="1850" spans="7:24" s="168" customFormat="1" ht="15" customHeight="1">
      <c r="G1850" s="175"/>
      <c r="I1850" s="176"/>
      <c r="J1850" s="176"/>
      <c r="K1850" s="176"/>
      <c r="L1850" s="679"/>
      <c r="M1850" s="175"/>
      <c r="N1850" s="177"/>
      <c r="P1850" s="176"/>
      <c r="R1850" s="178"/>
      <c r="S1850" s="177"/>
      <c r="U1850" s="177"/>
      <c r="W1850" s="178"/>
      <c r="X1850" s="177"/>
    </row>
    <row r="1851" spans="7:24" s="168" customFormat="1" ht="15" customHeight="1">
      <c r="G1851" s="175"/>
      <c r="I1851" s="176"/>
      <c r="J1851" s="176"/>
      <c r="K1851" s="176"/>
      <c r="L1851" s="679"/>
      <c r="M1851" s="175"/>
      <c r="N1851" s="177"/>
      <c r="P1851" s="176"/>
      <c r="R1851" s="178"/>
      <c r="S1851" s="177"/>
      <c r="U1851" s="177"/>
      <c r="W1851" s="178"/>
      <c r="X1851" s="177"/>
    </row>
    <row r="1852" spans="7:24" s="168" customFormat="1" ht="15" customHeight="1">
      <c r="G1852" s="175"/>
      <c r="I1852" s="176"/>
      <c r="J1852" s="176"/>
      <c r="K1852" s="176"/>
      <c r="L1852" s="679"/>
      <c r="M1852" s="175"/>
      <c r="N1852" s="177"/>
      <c r="P1852" s="176"/>
      <c r="R1852" s="178"/>
      <c r="S1852" s="177"/>
      <c r="U1852" s="177"/>
      <c r="W1852" s="178"/>
      <c r="X1852" s="177"/>
    </row>
    <row r="1853" spans="7:24" s="168" customFormat="1" ht="15" customHeight="1">
      <c r="G1853" s="175"/>
      <c r="I1853" s="176"/>
      <c r="J1853" s="176"/>
      <c r="K1853" s="176"/>
      <c r="L1853" s="679"/>
      <c r="M1853" s="175"/>
      <c r="N1853" s="177"/>
      <c r="P1853" s="176"/>
      <c r="R1853" s="178"/>
      <c r="S1853" s="177"/>
      <c r="U1853" s="177"/>
      <c r="W1853" s="178"/>
      <c r="X1853" s="177"/>
    </row>
    <row r="1854" spans="7:24" s="168" customFormat="1" ht="15" customHeight="1">
      <c r="G1854" s="175"/>
      <c r="I1854" s="176"/>
      <c r="J1854" s="176"/>
      <c r="K1854" s="176"/>
      <c r="L1854" s="679"/>
      <c r="M1854" s="175"/>
      <c r="N1854" s="177"/>
      <c r="P1854" s="176"/>
      <c r="R1854" s="178"/>
      <c r="S1854" s="177"/>
      <c r="U1854" s="177"/>
      <c r="W1854" s="178"/>
      <c r="X1854" s="177"/>
    </row>
    <row r="1855" spans="7:24" s="168" customFormat="1" ht="15" customHeight="1">
      <c r="G1855" s="175"/>
      <c r="I1855" s="176"/>
      <c r="J1855" s="176"/>
      <c r="K1855" s="176"/>
      <c r="L1855" s="679"/>
      <c r="M1855" s="175"/>
      <c r="N1855" s="177"/>
      <c r="P1855" s="176"/>
      <c r="R1855" s="178"/>
      <c r="S1855" s="177"/>
      <c r="U1855" s="177"/>
      <c r="W1855" s="178"/>
      <c r="X1855" s="177"/>
    </row>
    <row r="1856" spans="7:24" s="168" customFormat="1" ht="15" customHeight="1">
      <c r="G1856" s="175"/>
      <c r="I1856" s="176"/>
      <c r="J1856" s="176"/>
      <c r="K1856" s="176"/>
      <c r="L1856" s="679"/>
      <c r="M1856" s="175"/>
      <c r="N1856" s="177"/>
      <c r="P1856" s="176"/>
      <c r="R1856" s="178"/>
      <c r="S1856" s="177"/>
      <c r="U1856" s="177"/>
      <c r="W1856" s="178"/>
      <c r="X1856" s="177"/>
    </row>
    <row r="1857" spans="7:24" s="168" customFormat="1" ht="15" customHeight="1">
      <c r="G1857" s="175"/>
      <c r="I1857" s="176"/>
      <c r="J1857" s="176"/>
      <c r="K1857" s="176"/>
      <c r="L1857" s="679"/>
      <c r="M1857" s="175"/>
      <c r="N1857" s="177"/>
      <c r="P1857" s="176"/>
      <c r="R1857" s="178"/>
      <c r="S1857" s="177"/>
      <c r="U1857" s="177"/>
      <c r="W1857" s="178"/>
      <c r="X1857" s="177"/>
    </row>
    <row r="1858" spans="7:24" s="168" customFormat="1" ht="15" customHeight="1">
      <c r="G1858" s="175"/>
      <c r="I1858" s="176"/>
      <c r="J1858" s="176"/>
      <c r="K1858" s="176"/>
      <c r="L1858" s="679"/>
      <c r="M1858" s="175"/>
      <c r="N1858" s="177"/>
      <c r="P1858" s="176"/>
      <c r="R1858" s="178"/>
      <c r="S1858" s="177"/>
      <c r="U1858" s="177"/>
      <c r="W1858" s="178"/>
      <c r="X1858" s="177"/>
    </row>
    <row r="1859" spans="7:24" s="168" customFormat="1" ht="15" customHeight="1">
      <c r="G1859" s="175"/>
      <c r="I1859" s="176"/>
      <c r="J1859" s="176"/>
      <c r="K1859" s="176"/>
      <c r="L1859" s="679"/>
      <c r="M1859" s="175"/>
      <c r="N1859" s="177"/>
      <c r="P1859" s="176"/>
      <c r="R1859" s="178"/>
      <c r="S1859" s="177"/>
      <c r="U1859" s="177"/>
      <c r="W1859" s="178"/>
      <c r="X1859" s="177"/>
    </row>
    <row r="1860" spans="7:24" s="168" customFormat="1" ht="15" customHeight="1">
      <c r="G1860" s="175"/>
      <c r="I1860" s="176"/>
      <c r="J1860" s="176"/>
      <c r="K1860" s="176"/>
      <c r="L1860" s="679"/>
      <c r="M1860" s="175"/>
      <c r="N1860" s="177"/>
      <c r="P1860" s="176"/>
      <c r="R1860" s="178"/>
      <c r="S1860" s="177"/>
      <c r="U1860" s="177"/>
      <c r="W1860" s="178"/>
      <c r="X1860" s="177"/>
    </row>
    <row r="1861" spans="7:24" s="168" customFormat="1" ht="15" customHeight="1">
      <c r="G1861" s="175"/>
      <c r="I1861" s="176"/>
      <c r="J1861" s="176"/>
      <c r="K1861" s="176"/>
      <c r="L1861" s="679"/>
      <c r="M1861" s="175"/>
      <c r="N1861" s="177"/>
      <c r="P1861" s="176"/>
      <c r="R1861" s="178"/>
      <c r="S1861" s="177"/>
      <c r="U1861" s="177"/>
      <c r="W1861" s="178"/>
      <c r="X1861" s="177"/>
    </row>
    <row r="1862" spans="7:24" s="168" customFormat="1" ht="15" customHeight="1">
      <c r="G1862" s="175"/>
      <c r="I1862" s="176"/>
      <c r="J1862" s="176"/>
      <c r="K1862" s="176"/>
      <c r="L1862" s="679"/>
      <c r="M1862" s="175"/>
      <c r="N1862" s="177"/>
      <c r="P1862" s="176"/>
      <c r="R1862" s="178"/>
      <c r="S1862" s="177"/>
      <c r="U1862" s="177"/>
      <c r="W1862" s="178"/>
      <c r="X1862" s="177"/>
    </row>
    <row r="1863" spans="7:24" s="168" customFormat="1" ht="15" customHeight="1">
      <c r="G1863" s="175"/>
      <c r="I1863" s="176"/>
      <c r="J1863" s="176"/>
      <c r="K1863" s="176"/>
      <c r="L1863" s="679"/>
      <c r="M1863" s="175"/>
      <c r="N1863" s="177"/>
      <c r="P1863" s="176"/>
      <c r="R1863" s="178"/>
      <c r="S1863" s="177"/>
      <c r="U1863" s="177"/>
      <c r="W1863" s="178"/>
      <c r="X1863" s="177"/>
    </row>
    <row r="1864" spans="7:24" s="168" customFormat="1" ht="15" customHeight="1">
      <c r="G1864" s="175"/>
      <c r="I1864" s="176"/>
      <c r="J1864" s="176"/>
      <c r="K1864" s="176"/>
      <c r="L1864" s="679"/>
      <c r="M1864" s="175"/>
      <c r="N1864" s="177"/>
      <c r="P1864" s="176"/>
      <c r="R1864" s="178"/>
      <c r="S1864" s="177"/>
      <c r="U1864" s="177"/>
      <c r="W1864" s="178"/>
      <c r="X1864" s="177"/>
    </row>
    <row r="1865" spans="7:24" s="168" customFormat="1" ht="15" customHeight="1">
      <c r="G1865" s="175"/>
      <c r="I1865" s="176"/>
      <c r="J1865" s="176"/>
      <c r="K1865" s="176"/>
      <c r="L1865" s="679"/>
      <c r="M1865" s="175"/>
      <c r="N1865" s="177"/>
      <c r="P1865" s="176"/>
      <c r="R1865" s="178"/>
      <c r="S1865" s="177"/>
      <c r="U1865" s="177"/>
      <c r="W1865" s="178"/>
      <c r="X1865" s="177"/>
    </row>
    <row r="1866" spans="7:24" s="168" customFormat="1" ht="15" customHeight="1">
      <c r="G1866" s="175"/>
      <c r="I1866" s="176"/>
      <c r="J1866" s="176"/>
      <c r="K1866" s="176"/>
      <c r="L1866" s="679"/>
      <c r="M1866" s="175"/>
      <c r="N1866" s="177"/>
      <c r="P1866" s="176"/>
      <c r="R1866" s="178"/>
      <c r="S1866" s="177"/>
      <c r="U1866" s="177"/>
      <c r="W1866" s="178"/>
      <c r="X1866" s="177"/>
    </row>
    <row r="1867" spans="7:24" s="168" customFormat="1" ht="15" customHeight="1">
      <c r="G1867" s="175"/>
      <c r="I1867" s="176"/>
      <c r="J1867" s="176"/>
      <c r="K1867" s="176"/>
      <c r="L1867" s="679"/>
      <c r="M1867" s="175"/>
      <c r="N1867" s="177"/>
      <c r="P1867" s="176"/>
      <c r="R1867" s="178"/>
      <c r="S1867" s="177"/>
      <c r="U1867" s="177"/>
      <c r="W1867" s="178"/>
      <c r="X1867" s="177"/>
    </row>
    <row r="1868" spans="7:24" s="168" customFormat="1" ht="15" customHeight="1">
      <c r="G1868" s="175"/>
      <c r="I1868" s="176"/>
      <c r="J1868" s="176"/>
      <c r="K1868" s="176"/>
      <c r="L1868" s="679"/>
      <c r="M1868" s="175"/>
      <c r="N1868" s="177"/>
      <c r="P1868" s="176"/>
      <c r="R1868" s="178"/>
      <c r="S1868" s="177"/>
      <c r="U1868" s="177"/>
      <c r="W1868" s="178"/>
      <c r="X1868" s="177"/>
    </row>
    <row r="1869" spans="7:24" s="168" customFormat="1" ht="15" customHeight="1">
      <c r="G1869" s="175"/>
      <c r="I1869" s="176"/>
      <c r="J1869" s="176"/>
      <c r="K1869" s="176"/>
      <c r="L1869" s="679"/>
      <c r="M1869" s="175"/>
      <c r="N1869" s="177"/>
      <c r="P1869" s="176"/>
      <c r="R1869" s="178"/>
      <c r="S1869" s="177"/>
      <c r="U1869" s="177"/>
      <c r="W1869" s="178"/>
      <c r="X1869" s="177"/>
    </row>
    <row r="1870" spans="7:24" s="168" customFormat="1" ht="15" customHeight="1">
      <c r="G1870" s="175"/>
      <c r="I1870" s="176"/>
      <c r="J1870" s="176"/>
      <c r="K1870" s="176"/>
      <c r="L1870" s="679"/>
      <c r="M1870" s="175"/>
      <c r="N1870" s="177"/>
      <c r="P1870" s="176"/>
      <c r="R1870" s="178"/>
      <c r="S1870" s="177"/>
      <c r="U1870" s="177"/>
      <c r="W1870" s="178"/>
      <c r="X1870" s="177"/>
    </row>
    <row r="1871" spans="7:24" s="168" customFormat="1" ht="15" customHeight="1">
      <c r="G1871" s="175"/>
      <c r="I1871" s="176"/>
      <c r="J1871" s="176"/>
      <c r="K1871" s="176"/>
      <c r="L1871" s="679"/>
      <c r="M1871" s="175"/>
      <c r="N1871" s="177"/>
      <c r="P1871" s="176"/>
      <c r="R1871" s="178"/>
      <c r="S1871" s="177"/>
      <c r="U1871" s="177"/>
      <c r="W1871" s="178"/>
      <c r="X1871" s="177"/>
    </row>
    <row r="1872" spans="7:24" s="168" customFormat="1" ht="15" customHeight="1">
      <c r="G1872" s="175"/>
      <c r="I1872" s="176"/>
      <c r="J1872" s="176"/>
      <c r="K1872" s="176"/>
      <c r="L1872" s="679"/>
      <c r="M1872" s="175"/>
      <c r="N1872" s="177"/>
      <c r="P1872" s="176"/>
      <c r="R1872" s="178"/>
      <c r="S1872" s="177"/>
      <c r="U1872" s="177"/>
      <c r="W1872" s="178"/>
      <c r="X1872" s="177"/>
    </row>
    <row r="1873" spans="7:24" s="168" customFormat="1" ht="15" customHeight="1">
      <c r="G1873" s="175"/>
      <c r="I1873" s="176"/>
      <c r="J1873" s="176"/>
      <c r="K1873" s="176"/>
      <c r="L1873" s="679"/>
      <c r="M1873" s="175"/>
      <c r="N1873" s="177"/>
      <c r="P1873" s="176"/>
      <c r="R1873" s="178"/>
      <c r="S1873" s="177"/>
      <c r="U1873" s="177"/>
      <c r="W1873" s="178"/>
      <c r="X1873" s="177"/>
    </row>
    <row r="1874" spans="7:24" s="168" customFormat="1" ht="15" customHeight="1">
      <c r="G1874" s="175"/>
      <c r="I1874" s="176"/>
      <c r="J1874" s="176"/>
      <c r="K1874" s="176"/>
      <c r="L1874" s="679"/>
      <c r="M1874" s="175"/>
      <c r="N1874" s="177"/>
      <c r="P1874" s="176"/>
      <c r="R1874" s="178"/>
      <c r="S1874" s="177"/>
      <c r="U1874" s="177"/>
      <c r="W1874" s="178"/>
      <c r="X1874" s="177"/>
    </row>
    <row r="1875" spans="7:24" s="168" customFormat="1" ht="15" customHeight="1">
      <c r="G1875" s="175"/>
      <c r="I1875" s="176"/>
      <c r="J1875" s="176"/>
      <c r="K1875" s="176"/>
      <c r="L1875" s="679"/>
      <c r="M1875" s="175"/>
      <c r="N1875" s="177"/>
      <c r="P1875" s="176"/>
      <c r="R1875" s="178"/>
      <c r="S1875" s="177"/>
      <c r="U1875" s="177"/>
      <c r="W1875" s="178"/>
      <c r="X1875" s="177"/>
    </row>
    <row r="1876" spans="7:24" s="168" customFormat="1" ht="15" customHeight="1">
      <c r="G1876" s="175"/>
      <c r="I1876" s="176"/>
      <c r="J1876" s="176"/>
      <c r="K1876" s="176"/>
      <c r="L1876" s="679"/>
      <c r="M1876" s="175"/>
      <c r="N1876" s="177"/>
      <c r="P1876" s="176"/>
      <c r="R1876" s="178"/>
      <c r="S1876" s="177"/>
      <c r="U1876" s="177"/>
      <c r="W1876" s="178"/>
      <c r="X1876" s="177"/>
    </row>
    <row r="1877" spans="7:24" s="168" customFormat="1" ht="15" customHeight="1">
      <c r="G1877" s="175"/>
      <c r="I1877" s="176"/>
      <c r="J1877" s="176"/>
      <c r="K1877" s="176"/>
      <c r="L1877" s="679"/>
      <c r="M1877" s="175"/>
      <c r="N1877" s="177"/>
      <c r="P1877" s="176"/>
      <c r="R1877" s="178"/>
      <c r="S1877" s="177"/>
      <c r="U1877" s="177"/>
      <c r="W1877" s="178"/>
      <c r="X1877" s="177"/>
    </row>
    <row r="1878" spans="7:24" s="168" customFormat="1" ht="15" customHeight="1">
      <c r="G1878" s="175"/>
      <c r="I1878" s="176"/>
      <c r="J1878" s="176"/>
      <c r="K1878" s="176"/>
      <c r="L1878" s="679"/>
      <c r="M1878" s="175"/>
      <c r="N1878" s="177"/>
      <c r="P1878" s="176"/>
      <c r="R1878" s="178"/>
      <c r="S1878" s="177"/>
      <c r="U1878" s="177"/>
      <c r="W1878" s="178"/>
      <c r="X1878" s="177"/>
    </row>
    <row r="1879" spans="7:24" s="168" customFormat="1" ht="15" customHeight="1">
      <c r="G1879" s="175"/>
      <c r="I1879" s="176"/>
      <c r="J1879" s="176"/>
      <c r="K1879" s="176"/>
      <c r="L1879" s="679"/>
      <c r="M1879" s="175"/>
      <c r="N1879" s="177"/>
      <c r="P1879" s="176"/>
      <c r="R1879" s="178"/>
      <c r="S1879" s="177"/>
      <c r="U1879" s="177"/>
      <c r="W1879" s="178"/>
      <c r="X1879" s="177"/>
    </row>
    <row r="1880" spans="7:24" s="168" customFormat="1" ht="15" customHeight="1">
      <c r="G1880" s="175"/>
      <c r="I1880" s="176"/>
      <c r="J1880" s="176"/>
      <c r="K1880" s="176"/>
      <c r="L1880" s="679"/>
      <c r="M1880" s="175"/>
      <c r="N1880" s="177"/>
      <c r="P1880" s="176"/>
      <c r="R1880" s="178"/>
      <c r="S1880" s="177"/>
      <c r="U1880" s="177"/>
      <c r="W1880" s="178"/>
      <c r="X1880" s="177"/>
    </row>
    <row r="1881" spans="7:24" s="168" customFormat="1" ht="15" customHeight="1">
      <c r="G1881" s="175"/>
      <c r="I1881" s="176"/>
      <c r="J1881" s="176"/>
      <c r="K1881" s="176"/>
      <c r="L1881" s="679"/>
      <c r="M1881" s="175"/>
      <c r="N1881" s="177"/>
      <c r="P1881" s="176"/>
      <c r="R1881" s="178"/>
      <c r="S1881" s="177"/>
      <c r="U1881" s="177"/>
      <c r="W1881" s="178"/>
      <c r="X1881" s="177"/>
    </row>
    <row r="1882" spans="7:24" s="168" customFormat="1" ht="15" customHeight="1">
      <c r="G1882" s="175"/>
      <c r="I1882" s="176"/>
      <c r="J1882" s="176"/>
      <c r="K1882" s="176"/>
      <c r="L1882" s="679"/>
      <c r="M1882" s="175"/>
      <c r="N1882" s="177"/>
      <c r="P1882" s="176"/>
      <c r="R1882" s="178"/>
      <c r="S1882" s="177"/>
      <c r="U1882" s="177"/>
      <c r="W1882" s="178"/>
      <c r="X1882" s="177"/>
    </row>
    <row r="1883" spans="7:24" s="168" customFormat="1" ht="15" customHeight="1">
      <c r="G1883" s="175"/>
      <c r="I1883" s="176"/>
      <c r="J1883" s="176"/>
      <c r="K1883" s="176"/>
      <c r="L1883" s="679"/>
      <c r="M1883" s="175"/>
      <c r="N1883" s="177"/>
      <c r="P1883" s="176"/>
      <c r="R1883" s="178"/>
      <c r="S1883" s="177"/>
      <c r="U1883" s="177"/>
      <c r="W1883" s="178"/>
      <c r="X1883" s="177"/>
    </row>
    <row r="1884" spans="7:24" s="168" customFormat="1" ht="15" customHeight="1">
      <c r="G1884" s="175"/>
      <c r="I1884" s="176"/>
      <c r="J1884" s="176"/>
      <c r="K1884" s="176"/>
      <c r="L1884" s="679"/>
      <c r="M1884" s="175"/>
      <c r="N1884" s="177"/>
      <c r="P1884" s="176"/>
      <c r="R1884" s="178"/>
      <c r="S1884" s="177"/>
      <c r="U1884" s="177"/>
      <c r="W1884" s="178"/>
      <c r="X1884" s="177"/>
    </row>
    <row r="1885" spans="7:24" s="168" customFormat="1" ht="15" customHeight="1">
      <c r="G1885" s="175"/>
      <c r="I1885" s="176"/>
      <c r="J1885" s="176"/>
      <c r="K1885" s="176"/>
      <c r="L1885" s="679"/>
      <c r="M1885" s="175"/>
      <c r="N1885" s="177"/>
      <c r="P1885" s="176"/>
      <c r="R1885" s="178"/>
      <c r="S1885" s="177"/>
      <c r="U1885" s="177"/>
      <c r="W1885" s="178"/>
      <c r="X1885" s="177"/>
    </row>
    <row r="1886" spans="7:24" s="168" customFormat="1" ht="15" customHeight="1">
      <c r="G1886" s="175"/>
      <c r="I1886" s="176"/>
      <c r="J1886" s="176"/>
      <c r="K1886" s="176"/>
      <c r="L1886" s="679"/>
      <c r="M1886" s="175"/>
      <c r="N1886" s="177"/>
      <c r="P1886" s="176"/>
      <c r="R1886" s="178"/>
      <c r="S1886" s="177"/>
      <c r="U1886" s="177"/>
      <c r="W1886" s="178"/>
      <c r="X1886" s="177"/>
    </row>
    <row r="1887" spans="7:24" s="168" customFormat="1" ht="15" customHeight="1">
      <c r="G1887" s="175"/>
      <c r="I1887" s="176"/>
      <c r="J1887" s="176"/>
      <c r="K1887" s="176"/>
      <c r="L1887" s="679"/>
      <c r="M1887" s="175"/>
      <c r="N1887" s="177"/>
      <c r="P1887" s="176"/>
      <c r="R1887" s="178"/>
      <c r="S1887" s="177"/>
      <c r="U1887" s="177"/>
      <c r="W1887" s="178"/>
      <c r="X1887" s="177"/>
    </row>
    <row r="1888" spans="7:24" s="168" customFormat="1" ht="15" customHeight="1">
      <c r="G1888" s="175"/>
      <c r="I1888" s="176"/>
      <c r="J1888" s="176"/>
      <c r="K1888" s="176"/>
      <c r="L1888" s="679"/>
      <c r="M1888" s="175"/>
      <c r="N1888" s="177"/>
      <c r="P1888" s="176"/>
      <c r="R1888" s="178"/>
      <c r="S1888" s="177"/>
      <c r="U1888" s="177"/>
      <c r="W1888" s="178"/>
      <c r="X1888" s="177"/>
    </row>
    <row r="1889" spans="7:24" s="168" customFormat="1" ht="15" customHeight="1">
      <c r="G1889" s="175"/>
      <c r="I1889" s="176"/>
      <c r="J1889" s="176"/>
      <c r="K1889" s="176"/>
      <c r="L1889" s="679"/>
      <c r="M1889" s="175"/>
      <c r="N1889" s="177"/>
      <c r="P1889" s="176"/>
      <c r="R1889" s="178"/>
      <c r="S1889" s="177"/>
      <c r="U1889" s="177"/>
      <c r="W1889" s="178"/>
      <c r="X1889" s="177"/>
    </row>
    <row r="1890" spans="7:24" s="168" customFormat="1" ht="15" customHeight="1">
      <c r="G1890" s="175"/>
      <c r="I1890" s="176"/>
      <c r="J1890" s="176"/>
      <c r="K1890" s="176"/>
      <c r="L1890" s="679"/>
      <c r="M1890" s="175"/>
      <c r="N1890" s="177"/>
      <c r="P1890" s="176"/>
      <c r="R1890" s="178"/>
      <c r="S1890" s="177"/>
      <c r="U1890" s="177"/>
      <c r="W1890" s="178"/>
      <c r="X1890" s="177"/>
    </row>
    <row r="1891" spans="7:24" s="168" customFormat="1" ht="15" customHeight="1">
      <c r="G1891" s="175"/>
      <c r="I1891" s="176"/>
      <c r="J1891" s="176"/>
      <c r="K1891" s="176"/>
      <c r="L1891" s="679"/>
      <c r="M1891" s="175"/>
      <c r="N1891" s="177"/>
      <c r="P1891" s="176"/>
      <c r="R1891" s="178"/>
      <c r="S1891" s="177"/>
      <c r="U1891" s="177"/>
      <c r="W1891" s="178"/>
      <c r="X1891" s="177"/>
    </row>
    <row r="1892" spans="7:24" s="168" customFormat="1" ht="15" customHeight="1">
      <c r="G1892" s="175"/>
      <c r="I1892" s="176"/>
      <c r="J1892" s="176"/>
      <c r="K1892" s="176"/>
      <c r="L1892" s="679"/>
      <c r="M1892" s="175"/>
      <c r="N1892" s="177"/>
      <c r="P1892" s="176"/>
      <c r="R1892" s="178"/>
      <c r="S1892" s="177"/>
      <c r="U1892" s="177"/>
      <c r="W1892" s="178"/>
      <c r="X1892" s="177"/>
    </row>
    <row r="1893" spans="7:24" s="168" customFormat="1" ht="15" customHeight="1">
      <c r="G1893" s="175"/>
      <c r="I1893" s="176"/>
      <c r="J1893" s="176"/>
      <c r="K1893" s="176"/>
      <c r="L1893" s="679"/>
      <c r="M1893" s="175"/>
      <c r="N1893" s="177"/>
      <c r="P1893" s="176"/>
      <c r="R1893" s="178"/>
      <c r="S1893" s="177"/>
      <c r="U1893" s="177"/>
      <c r="W1893" s="178"/>
      <c r="X1893" s="177"/>
    </row>
    <row r="1894" spans="7:24" s="168" customFormat="1" ht="15" customHeight="1">
      <c r="G1894" s="175"/>
      <c r="I1894" s="176"/>
      <c r="J1894" s="176"/>
      <c r="K1894" s="176"/>
      <c r="L1894" s="679"/>
      <c r="M1894" s="175"/>
      <c r="N1894" s="177"/>
      <c r="P1894" s="176"/>
      <c r="R1894" s="178"/>
      <c r="S1894" s="177"/>
      <c r="U1894" s="177"/>
      <c r="W1894" s="178"/>
      <c r="X1894" s="177"/>
    </row>
    <row r="1895" spans="7:24" s="168" customFormat="1" ht="15" customHeight="1">
      <c r="G1895" s="175"/>
      <c r="I1895" s="176"/>
      <c r="J1895" s="176"/>
      <c r="K1895" s="176"/>
      <c r="L1895" s="679"/>
      <c r="M1895" s="175"/>
      <c r="N1895" s="177"/>
      <c r="P1895" s="176"/>
      <c r="R1895" s="178"/>
      <c r="S1895" s="177"/>
      <c r="U1895" s="177"/>
      <c r="W1895" s="178"/>
      <c r="X1895" s="177"/>
    </row>
    <row r="1896" spans="7:24" s="168" customFormat="1" ht="15" customHeight="1">
      <c r="G1896" s="175"/>
      <c r="I1896" s="176"/>
      <c r="J1896" s="176"/>
      <c r="K1896" s="176"/>
      <c r="L1896" s="679"/>
      <c r="M1896" s="175"/>
      <c r="N1896" s="177"/>
      <c r="P1896" s="176"/>
      <c r="R1896" s="178"/>
      <c r="S1896" s="177"/>
      <c r="U1896" s="177"/>
      <c r="W1896" s="178"/>
      <c r="X1896" s="177"/>
    </row>
    <row r="1897" spans="7:24" s="168" customFormat="1" ht="15" customHeight="1">
      <c r="G1897" s="175"/>
      <c r="I1897" s="176"/>
      <c r="J1897" s="176"/>
      <c r="K1897" s="176"/>
      <c r="L1897" s="679"/>
      <c r="M1897" s="175"/>
      <c r="N1897" s="177"/>
      <c r="P1897" s="176"/>
      <c r="R1897" s="178"/>
      <c r="S1897" s="177"/>
      <c r="U1897" s="177"/>
      <c r="W1897" s="178"/>
      <c r="X1897" s="177"/>
    </row>
    <row r="1898" spans="7:24" s="168" customFormat="1" ht="15" customHeight="1">
      <c r="G1898" s="175"/>
      <c r="I1898" s="176"/>
      <c r="J1898" s="176"/>
      <c r="K1898" s="176"/>
      <c r="L1898" s="679"/>
      <c r="M1898" s="175"/>
      <c r="N1898" s="177"/>
      <c r="P1898" s="176"/>
      <c r="R1898" s="178"/>
      <c r="S1898" s="177"/>
      <c r="U1898" s="177"/>
      <c r="W1898" s="178"/>
      <c r="X1898" s="177"/>
    </row>
    <row r="1899" spans="7:24" s="168" customFormat="1" ht="15" customHeight="1">
      <c r="G1899" s="175"/>
      <c r="I1899" s="176"/>
      <c r="J1899" s="176"/>
      <c r="K1899" s="176"/>
      <c r="L1899" s="679"/>
      <c r="M1899" s="175"/>
      <c r="N1899" s="177"/>
      <c r="P1899" s="176"/>
      <c r="R1899" s="178"/>
      <c r="S1899" s="177"/>
      <c r="U1899" s="177"/>
      <c r="W1899" s="178"/>
      <c r="X1899" s="177"/>
    </row>
    <row r="1900" spans="7:24" s="168" customFormat="1" ht="15" customHeight="1">
      <c r="G1900" s="175"/>
      <c r="I1900" s="176"/>
      <c r="J1900" s="176"/>
      <c r="K1900" s="176"/>
      <c r="L1900" s="679"/>
      <c r="M1900" s="175"/>
      <c r="N1900" s="177"/>
      <c r="P1900" s="176"/>
      <c r="R1900" s="178"/>
      <c r="S1900" s="177"/>
      <c r="U1900" s="177"/>
      <c r="W1900" s="178"/>
      <c r="X1900" s="177"/>
    </row>
    <row r="1901" spans="7:24" s="168" customFormat="1" ht="15" customHeight="1">
      <c r="G1901" s="175"/>
      <c r="I1901" s="176"/>
      <c r="J1901" s="176"/>
      <c r="K1901" s="176"/>
      <c r="L1901" s="679"/>
      <c r="M1901" s="175"/>
      <c r="N1901" s="177"/>
      <c r="P1901" s="176"/>
      <c r="R1901" s="178"/>
      <c r="S1901" s="177"/>
      <c r="U1901" s="177"/>
      <c r="W1901" s="178"/>
      <c r="X1901" s="177"/>
    </row>
    <row r="1902" spans="7:24" s="168" customFormat="1" ht="15" customHeight="1">
      <c r="G1902" s="175"/>
      <c r="I1902" s="176"/>
      <c r="J1902" s="176"/>
      <c r="K1902" s="176"/>
      <c r="L1902" s="679"/>
      <c r="M1902" s="175"/>
      <c r="N1902" s="177"/>
      <c r="P1902" s="176"/>
      <c r="R1902" s="178"/>
      <c r="S1902" s="177"/>
      <c r="U1902" s="177"/>
      <c r="W1902" s="178"/>
      <c r="X1902" s="177"/>
    </row>
    <row r="1903" spans="7:24" s="168" customFormat="1" ht="15" customHeight="1">
      <c r="G1903" s="175"/>
      <c r="I1903" s="176"/>
      <c r="J1903" s="176"/>
      <c r="K1903" s="176"/>
      <c r="L1903" s="679"/>
      <c r="M1903" s="175"/>
      <c r="N1903" s="177"/>
      <c r="P1903" s="176"/>
      <c r="R1903" s="178"/>
      <c r="S1903" s="177"/>
      <c r="U1903" s="177"/>
      <c r="W1903" s="178"/>
      <c r="X1903" s="177"/>
    </row>
    <row r="1904" spans="7:24" s="168" customFormat="1" ht="15" customHeight="1">
      <c r="G1904" s="175"/>
      <c r="I1904" s="176"/>
      <c r="J1904" s="176"/>
      <c r="K1904" s="176"/>
      <c r="L1904" s="679"/>
      <c r="M1904" s="175"/>
      <c r="N1904" s="177"/>
      <c r="P1904" s="176"/>
      <c r="R1904" s="178"/>
      <c r="S1904" s="177"/>
      <c r="U1904" s="177"/>
      <c r="W1904" s="178"/>
      <c r="X1904" s="177"/>
    </row>
    <row r="1905" spans="7:24" s="168" customFormat="1" ht="15" customHeight="1">
      <c r="G1905" s="175"/>
      <c r="I1905" s="176"/>
      <c r="J1905" s="176"/>
      <c r="K1905" s="176"/>
      <c r="L1905" s="679"/>
      <c r="M1905" s="175"/>
      <c r="N1905" s="177"/>
      <c r="P1905" s="176"/>
      <c r="R1905" s="178"/>
      <c r="S1905" s="177"/>
      <c r="U1905" s="177"/>
      <c r="W1905" s="178"/>
      <c r="X1905" s="177"/>
    </row>
    <row r="1906" spans="7:24" s="168" customFormat="1" ht="15" customHeight="1">
      <c r="G1906" s="175"/>
      <c r="I1906" s="176"/>
      <c r="J1906" s="176"/>
      <c r="K1906" s="176"/>
      <c r="L1906" s="679"/>
      <c r="M1906" s="175"/>
      <c r="N1906" s="177"/>
      <c r="P1906" s="176"/>
      <c r="R1906" s="178"/>
      <c r="S1906" s="177"/>
      <c r="U1906" s="177"/>
      <c r="W1906" s="178"/>
      <c r="X1906" s="177"/>
    </row>
    <row r="1907" spans="7:24" s="168" customFormat="1" ht="15" customHeight="1">
      <c r="G1907" s="175"/>
      <c r="I1907" s="176"/>
      <c r="J1907" s="176"/>
      <c r="K1907" s="176"/>
      <c r="L1907" s="679"/>
      <c r="M1907" s="175"/>
      <c r="N1907" s="177"/>
      <c r="P1907" s="176"/>
      <c r="R1907" s="178"/>
      <c r="S1907" s="177"/>
      <c r="U1907" s="177"/>
      <c r="W1907" s="178"/>
      <c r="X1907" s="177"/>
    </row>
    <row r="1908" spans="7:24" s="168" customFormat="1" ht="15" customHeight="1">
      <c r="G1908" s="175"/>
      <c r="I1908" s="176"/>
      <c r="J1908" s="176"/>
      <c r="K1908" s="176"/>
      <c r="L1908" s="679"/>
      <c r="M1908" s="175"/>
      <c r="N1908" s="177"/>
      <c r="P1908" s="176"/>
      <c r="R1908" s="178"/>
      <c r="S1908" s="177"/>
      <c r="U1908" s="177"/>
      <c r="W1908" s="178"/>
      <c r="X1908" s="177"/>
    </row>
    <row r="1909" spans="7:24" s="168" customFormat="1" ht="15" customHeight="1">
      <c r="G1909" s="175"/>
      <c r="I1909" s="176"/>
      <c r="J1909" s="176"/>
      <c r="K1909" s="176"/>
      <c r="L1909" s="679"/>
      <c r="M1909" s="175"/>
      <c r="N1909" s="177"/>
      <c r="P1909" s="176"/>
      <c r="R1909" s="178"/>
      <c r="S1909" s="177"/>
      <c r="U1909" s="177"/>
      <c r="W1909" s="178"/>
      <c r="X1909" s="177"/>
    </row>
    <row r="1910" spans="7:24" s="168" customFormat="1" ht="15" customHeight="1">
      <c r="G1910" s="175"/>
      <c r="I1910" s="176"/>
      <c r="J1910" s="176"/>
      <c r="K1910" s="176"/>
      <c r="L1910" s="679"/>
      <c r="M1910" s="175"/>
      <c r="N1910" s="177"/>
      <c r="P1910" s="176"/>
      <c r="R1910" s="178"/>
      <c r="S1910" s="177"/>
      <c r="U1910" s="177"/>
      <c r="W1910" s="178"/>
      <c r="X1910" s="177"/>
    </row>
    <row r="1911" spans="7:24" s="168" customFormat="1" ht="15" customHeight="1">
      <c r="G1911" s="175"/>
      <c r="I1911" s="176"/>
      <c r="J1911" s="176"/>
      <c r="K1911" s="176"/>
      <c r="L1911" s="679"/>
      <c r="M1911" s="175"/>
      <c r="N1911" s="177"/>
      <c r="P1911" s="176"/>
      <c r="R1911" s="178"/>
      <c r="S1911" s="177"/>
      <c r="U1911" s="177"/>
      <c r="W1911" s="178"/>
      <c r="X1911" s="177"/>
    </row>
    <row r="1912" spans="7:24" s="168" customFormat="1" ht="15" customHeight="1">
      <c r="G1912" s="175"/>
      <c r="I1912" s="176"/>
      <c r="J1912" s="176"/>
      <c r="K1912" s="176"/>
      <c r="L1912" s="679"/>
      <c r="M1912" s="175"/>
      <c r="N1912" s="177"/>
      <c r="P1912" s="176"/>
      <c r="R1912" s="178"/>
      <c r="S1912" s="177"/>
      <c r="U1912" s="177"/>
      <c r="W1912" s="178"/>
      <c r="X1912" s="177"/>
    </row>
    <row r="1913" spans="7:24" s="168" customFormat="1" ht="15" customHeight="1">
      <c r="G1913" s="175"/>
      <c r="I1913" s="176"/>
      <c r="J1913" s="176"/>
      <c r="K1913" s="176"/>
      <c r="L1913" s="679"/>
      <c r="M1913" s="175"/>
      <c r="N1913" s="177"/>
      <c r="P1913" s="176"/>
      <c r="R1913" s="178"/>
      <c r="S1913" s="177"/>
      <c r="U1913" s="177"/>
      <c r="W1913" s="178"/>
      <c r="X1913" s="177"/>
    </row>
    <row r="1914" spans="7:24" s="168" customFormat="1" ht="15" customHeight="1">
      <c r="G1914" s="175"/>
      <c r="I1914" s="176"/>
      <c r="J1914" s="176"/>
      <c r="K1914" s="176"/>
      <c r="L1914" s="679"/>
      <c r="M1914" s="175"/>
      <c r="N1914" s="177"/>
      <c r="P1914" s="176"/>
      <c r="R1914" s="178"/>
      <c r="S1914" s="177"/>
      <c r="U1914" s="177"/>
      <c r="W1914" s="178"/>
      <c r="X1914" s="177"/>
    </row>
    <row r="1915" spans="7:24" s="168" customFormat="1" ht="15" customHeight="1">
      <c r="G1915" s="175"/>
      <c r="I1915" s="176"/>
      <c r="J1915" s="176"/>
      <c r="K1915" s="176"/>
      <c r="L1915" s="679"/>
      <c r="M1915" s="175"/>
      <c r="N1915" s="177"/>
      <c r="P1915" s="176"/>
      <c r="R1915" s="178"/>
      <c r="S1915" s="177"/>
      <c r="U1915" s="177"/>
      <c r="W1915" s="178"/>
      <c r="X1915" s="177"/>
    </row>
    <row r="1916" spans="7:24" s="168" customFormat="1" ht="15" customHeight="1">
      <c r="G1916" s="175"/>
      <c r="I1916" s="176"/>
      <c r="J1916" s="176"/>
      <c r="K1916" s="176"/>
      <c r="L1916" s="679"/>
      <c r="M1916" s="175"/>
      <c r="N1916" s="177"/>
      <c r="P1916" s="176"/>
      <c r="R1916" s="178"/>
      <c r="S1916" s="177"/>
      <c r="U1916" s="177"/>
      <c r="W1916" s="178"/>
      <c r="X1916" s="177"/>
    </row>
    <row r="1917" spans="7:24" s="168" customFormat="1" ht="15" customHeight="1">
      <c r="G1917" s="175"/>
      <c r="I1917" s="176"/>
      <c r="J1917" s="176"/>
      <c r="K1917" s="176"/>
      <c r="L1917" s="679"/>
      <c r="M1917" s="175"/>
      <c r="N1917" s="177"/>
      <c r="P1917" s="176"/>
      <c r="R1917" s="178"/>
      <c r="S1917" s="177"/>
      <c r="U1917" s="177"/>
      <c r="W1917" s="178"/>
      <c r="X1917" s="177"/>
    </row>
    <row r="1918" spans="7:24" s="168" customFormat="1" ht="15" customHeight="1">
      <c r="G1918" s="175"/>
      <c r="I1918" s="176"/>
      <c r="J1918" s="176"/>
      <c r="K1918" s="176"/>
      <c r="L1918" s="679"/>
      <c r="M1918" s="175"/>
      <c r="N1918" s="177"/>
      <c r="P1918" s="176"/>
      <c r="R1918" s="178"/>
      <c r="S1918" s="177"/>
      <c r="U1918" s="177"/>
      <c r="W1918" s="178"/>
      <c r="X1918" s="177"/>
    </row>
    <row r="1919" spans="7:24" s="168" customFormat="1" ht="15" customHeight="1">
      <c r="G1919" s="175"/>
      <c r="I1919" s="176"/>
      <c r="J1919" s="176"/>
      <c r="K1919" s="176"/>
      <c r="L1919" s="679"/>
      <c r="M1919" s="175"/>
      <c r="N1919" s="177"/>
      <c r="P1919" s="176"/>
      <c r="R1919" s="178"/>
      <c r="S1919" s="177"/>
      <c r="U1919" s="177"/>
      <c r="W1919" s="178"/>
      <c r="X1919" s="177"/>
    </row>
    <row r="1920" spans="7:24" s="168" customFormat="1" ht="15" customHeight="1">
      <c r="G1920" s="175"/>
      <c r="I1920" s="176"/>
      <c r="J1920" s="176"/>
      <c r="K1920" s="176"/>
      <c r="L1920" s="679"/>
      <c r="M1920" s="175"/>
      <c r="N1920" s="177"/>
      <c r="P1920" s="176"/>
      <c r="R1920" s="178"/>
      <c r="S1920" s="177"/>
      <c r="U1920" s="177"/>
      <c r="W1920" s="178"/>
      <c r="X1920" s="177"/>
    </row>
    <row r="1921" spans="7:24" s="168" customFormat="1" ht="15" customHeight="1">
      <c r="G1921" s="175"/>
      <c r="I1921" s="176"/>
      <c r="J1921" s="176"/>
      <c r="K1921" s="176"/>
      <c r="L1921" s="679"/>
      <c r="M1921" s="175"/>
      <c r="N1921" s="177"/>
      <c r="P1921" s="176"/>
      <c r="R1921" s="178"/>
      <c r="S1921" s="177"/>
      <c r="U1921" s="177"/>
      <c r="W1921" s="178"/>
      <c r="X1921" s="177"/>
    </row>
    <row r="1922" spans="7:24" s="168" customFormat="1" ht="15" customHeight="1">
      <c r="G1922" s="175"/>
      <c r="I1922" s="176"/>
      <c r="J1922" s="176"/>
      <c r="K1922" s="176"/>
      <c r="L1922" s="679"/>
      <c r="M1922" s="175"/>
      <c r="N1922" s="177"/>
      <c r="P1922" s="176"/>
      <c r="R1922" s="178"/>
      <c r="S1922" s="177"/>
      <c r="U1922" s="177"/>
      <c r="W1922" s="178"/>
      <c r="X1922" s="177"/>
    </row>
    <row r="1923" spans="7:24" s="168" customFormat="1" ht="15" customHeight="1">
      <c r="G1923" s="175"/>
      <c r="I1923" s="176"/>
      <c r="J1923" s="176"/>
      <c r="K1923" s="176"/>
      <c r="L1923" s="679"/>
      <c r="M1923" s="175"/>
      <c r="N1923" s="177"/>
      <c r="P1923" s="176"/>
      <c r="R1923" s="178"/>
      <c r="S1923" s="177"/>
      <c r="U1923" s="177"/>
      <c r="W1923" s="178"/>
      <c r="X1923" s="177"/>
    </row>
    <row r="1924" spans="7:24" s="168" customFormat="1" ht="15" customHeight="1">
      <c r="G1924" s="175"/>
      <c r="I1924" s="176"/>
      <c r="J1924" s="176"/>
      <c r="K1924" s="176"/>
      <c r="L1924" s="679"/>
      <c r="M1924" s="175"/>
      <c r="N1924" s="177"/>
      <c r="P1924" s="176"/>
      <c r="R1924" s="178"/>
      <c r="S1924" s="177"/>
      <c r="U1924" s="177"/>
      <c r="W1924" s="178"/>
      <c r="X1924" s="177"/>
    </row>
    <row r="1925" spans="7:24" s="168" customFormat="1" ht="15" customHeight="1">
      <c r="G1925" s="175"/>
      <c r="I1925" s="176"/>
      <c r="J1925" s="176"/>
      <c r="K1925" s="176"/>
      <c r="L1925" s="679"/>
      <c r="M1925" s="175"/>
      <c r="N1925" s="177"/>
      <c r="P1925" s="176"/>
      <c r="R1925" s="178"/>
      <c r="S1925" s="177"/>
      <c r="U1925" s="177"/>
      <c r="W1925" s="178"/>
      <c r="X1925" s="177"/>
    </row>
    <row r="1926" spans="7:24" s="168" customFormat="1" ht="15" customHeight="1">
      <c r="G1926" s="175"/>
      <c r="I1926" s="176"/>
      <c r="J1926" s="176"/>
      <c r="K1926" s="176"/>
      <c r="L1926" s="679"/>
      <c r="M1926" s="175"/>
      <c r="N1926" s="177"/>
      <c r="P1926" s="176"/>
      <c r="R1926" s="178"/>
      <c r="S1926" s="177"/>
      <c r="U1926" s="177"/>
      <c r="W1926" s="178"/>
      <c r="X1926" s="177"/>
    </row>
    <row r="1927" spans="7:24" s="168" customFormat="1" ht="15" customHeight="1">
      <c r="G1927" s="175"/>
      <c r="I1927" s="176"/>
      <c r="J1927" s="176"/>
      <c r="K1927" s="176"/>
      <c r="L1927" s="679"/>
      <c r="M1927" s="175"/>
      <c r="N1927" s="177"/>
      <c r="P1927" s="176"/>
      <c r="R1927" s="178"/>
      <c r="S1927" s="177"/>
      <c r="U1927" s="177"/>
      <c r="W1927" s="178"/>
      <c r="X1927" s="177"/>
    </row>
    <row r="1928" spans="7:24" s="168" customFormat="1" ht="15" customHeight="1">
      <c r="G1928" s="175"/>
      <c r="I1928" s="176"/>
      <c r="J1928" s="176"/>
      <c r="K1928" s="176"/>
      <c r="L1928" s="679"/>
      <c r="M1928" s="175"/>
      <c r="N1928" s="177"/>
      <c r="P1928" s="176"/>
      <c r="R1928" s="178"/>
      <c r="S1928" s="177"/>
      <c r="U1928" s="177"/>
      <c r="W1928" s="178"/>
      <c r="X1928" s="177"/>
    </row>
    <row r="1929" spans="7:24" s="168" customFormat="1" ht="15" customHeight="1">
      <c r="G1929" s="175"/>
      <c r="I1929" s="176"/>
      <c r="J1929" s="176"/>
      <c r="K1929" s="176"/>
      <c r="L1929" s="679"/>
      <c r="M1929" s="175"/>
      <c r="N1929" s="177"/>
      <c r="P1929" s="176"/>
      <c r="R1929" s="178"/>
      <c r="S1929" s="177"/>
      <c r="U1929" s="177"/>
      <c r="W1929" s="178"/>
      <c r="X1929" s="177"/>
    </row>
    <row r="1930" spans="7:24" s="168" customFormat="1" ht="15" customHeight="1">
      <c r="G1930" s="175"/>
      <c r="I1930" s="176"/>
      <c r="J1930" s="176"/>
      <c r="K1930" s="176"/>
      <c r="L1930" s="679"/>
      <c r="M1930" s="175"/>
      <c r="N1930" s="177"/>
      <c r="P1930" s="176"/>
      <c r="R1930" s="178"/>
      <c r="S1930" s="177"/>
      <c r="U1930" s="177"/>
      <c r="W1930" s="178"/>
      <c r="X1930" s="177"/>
    </row>
    <row r="1931" spans="7:24" s="168" customFormat="1" ht="15" customHeight="1">
      <c r="G1931" s="175"/>
      <c r="I1931" s="176"/>
      <c r="J1931" s="176"/>
      <c r="K1931" s="176"/>
      <c r="L1931" s="679"/>
      <c r="M1931" s="175"/>
      <c r="N1931" s="177"/>
      <c r="P1931" s="176"/>
      <c r="R1931" s="178"/>
      <c r="S1931" s="177"/>
      <c r="U1931" s="177"/>
      <c r="W1931" s="178"/>
      <c r="X1931" s="177"/>
    </row>
    <row r="1932" spans="7:24" s="168" customFormat="1" ht="15" customHeight="1">
      <c r="G1932" s="175"/>
      <c r="I1932" s="176"/>
      <c r="J1932" s="176"/>
      <c r="K1932" s="176"/>
      <c r="L1932" s="679"/>
      <c r="M1932" s="175"/>
      <c r="N1932" s="177"/>
      <c r="P1932" s="176"/>
      <c r="R1932" s="178"/>
      <c r="S1932" s="177"/>
      <c r="U1932" s="177"/>
      <c r="W1932" s="178"/>
      <c r="X1932" s="177"/>
    </row>
    <row r="1933" spans="7:24" s="168" customFormat="1" ht="15" customHeight="1">
      <c r="G1933" s="175"/>
      <c r="I1933" s="176"/>
      <c r="J1933" s="176"/>
      <c r="K1933" s="176"/>
      <c r="L1933" s="679"/>
      <c r="M1933" s="175"/>
      <c r="N1933" s="177"/>
      <c r="P1933" s="176"/>
      <c r="R1933" s="178"/>
      <c r="S1933" s="177"/>
      <c r="U1933" s="177"/>
      <c r="W1933" s="178"/>
      <c r="X1933" s="177"/>
    </row>
    <row r="1934" spans="7:24" s="168" customFormat="1" ht="15" customHeight="1">
      <c r="G1934" s="175"/>
      <c r="I1934" s="176"/>
      <c r="J1934" s="176"/>
      <c r="K1934" s="176"/>
      <c r="L1934" s="679"/>
      <c r="M1934" s="175"/>
      <c r="N1934" s="177"/>
      <c r="P1934" s="176"/>
      <c r="R1934" s="178"/>
      <c r="S1934" s="177"/>
      <c r="U1934" s="177"/>
      <c r="W1934" s="178"/>
      <c r="X1934" s="177"/>
    </row>
    <row r="1935" spans="7:24" s="168" customFormat="1" ht="15" customHeight="1">
      <c r="G1935" s="175"/>
      <c r="I1935" s="176"/>
      <c r="J1935" s="176"/>
      <c r="K1935" s="176"/>
      <c r="L1935" s="679"/>
      <c r="M1935" s="175"/>
      <c r="N1935" s="177"/>
      <c r="P1935" s="176"/>
      <c r="R1935" s="178"/>
      <c r="S1935" s="177"/>
      <c r="U1935" s="177"/>
      <c r="W1935" s="178"/>
      <c r="X1935" s="177"/>
    </row>
    <row r="1936" spans="7:24" s="168" customFormat="1" ht="15" customHeight="1">
      <c r="G1936" s="175"/>
      <c r="I1936" s="176"/>
      <c r="J1936" s="176"/>
      <c r="K1936" s="176"/>
      <c r="L1936" s="679"/>
      <c r="M1936" s="175"/>
      <c r="N1936" s="177"/>
      <c r="P1936" s="176"/>
      <c r="R1936" s="178"/>
      <c r="S1936" s="177"/>
      <c r="U1936" s="177"/>
      <c r="W1936" s="178"/>
      <c r="X1936" s="177"/>
    </row>
    <row r="1937" spans="7:24" s="168" customFormat="1" ht="15" customHeight="1">
      <c r="G1937" s="175"/>
      <c r="I1937" s="176"/>
      <c r="J1937" s="176"/>
      <c r="K1937" s="176"/>
      <c r="L1937" s="679"/>
      <c r="M1937" s="175"/>
      <c r="N1937" s="177"/>
      <c r="P1937" s="176"/>
      <c r="R1937" s="178"/>
      <c r="S1937" s="177"/>
      <c r="U1937" s="177"/>
      <c r="W1937" s="178"/>
      <c r="X1937" s="177"/>
    </row>
    <row r="1938" spans="7:24" s="168" customFormat="1" ht="15" customHeight="1">
      <c r="G1938" s="175"/>
      <c r="I1938" s="176"/>
      <c r="J1938" s="176"/>
      <c r="K1938" s="176"/>
      <c r="L1938" s="679"/>
      <c r="M1938" s="175"/>
      <c r="N1938" s="177"/>
      <c r="P1938" s="176"/>
      <c r="R1938" s="178"/>
      <c r="S1938" s="177"/>
      <c r="U1938" s="177"/>
      <c r="W1938" s="178"/>
      <c r="X1938" s="177"/>
    </row>
    <row r="1939" spans="7:24" s="168" customFormat="1" ht="15" customHeight="1">
      <c r="G1939" s="175"/>
      <c r="I1939" s="176"/>
      <c r="J1939" s="176"/>
      <c r="K1939" s="176"/>
      <c r="L1939" s="679"/>
      <c r="M1939" s="175"/>
      <c r="N1939" s="177"/>
      <c r="P1939" s="176"/>
      <c r="R1939" s="178"/>
      <c r="S1939" s="177"/>
      <c r="U1939" s="177"/>
      <c r="W1939" s="178"/>
      <c r="X1939" s="177"/>
    </row>
    <row r="1940" spans="7:24" s="168" customFormat="1" ht="15" customHeight="1">
      <c r="G1940" s="175"/>
      <c r="I1940" s="176"/>
      <c r="J1940" s="176"/>
      <c r="K1940" s="176"/>
      <c r="L1940" s="679"/>
      <c r="M1940" s="175"/>
      <c r="N1940" s="177"/>
      <c r="P1940" s="176"/>
      <c r="R1940" s="178"/>
      <c r="S1940" s="177"/>
      <c r="U1940" s="177"/>
      <c r="W1940" s="178"/>
      <c r="X1940" s="177"/>
    </row>
    <row r="1941" spans="7:24" s="168" customFormat="1" ht="15" customHeight="1">
      <c r="G1941" s="175"/>
      <c r="I1941" s="176"/>
      <c r="J1941" s="176"/>
      <c r="K1941" s="176"/>
      <c r="L1941" s="679"/>
      <c r="M1941" s="175"/>
      <c r="N1941" s="177"/>
      <c r="P1941" s="176"/>
      <c r="R1941" s="178"/>
      <c r="S1941" s="177"/>
      <c r="U1941" s="177"/>
      <c r="W1941" s="178"/>
      <c r="X1941" s="177"/>
    </row>
    <row r="1942" spans="7:24" s="168" customFormat="1" ht="15" customHeight="1">
      <c r="G1942" s="175"/>
      <c r="I1942" s="176"/>
      <c r="J1942" s="176"/>
      <c r="K1942" s="176"/>
      <c r="L1942" s="679"/>
      <c r="M1942" s="175"/>
      <c r="N1942" s="177"/>
      <c r="P1942" s="176"/>
      <c r="R1942" s="178"/>
      <c r="S1942" s="177"/>
      <c r="U1942" s="177"/>
      <c r="W1942" s="178"/>
      <c r="X1942" s="177"/>
    </row>
    <row r="1943" spans="7:24" s="168" customFormat="1" ht="15" customHeight="1">
      <c r="G1943" s="175"/>
      <c r="I1943" s="176"/>
      <c r="J1943" s="176"/>
      <c r="K1943" s="176"/>
      <c r="L1943" s="679"/>
      <c r="M1943" s="175"/>
      <c r="N1943" s="177"/>
      <c r="P1943" s="176"/>
      <c r="R1943" s="178"/>
      <c r="S1943" s="177"/>
      <c r="U1943" s="177"/>
      <c r="W1943" s="178"/>
      <c r="X1943" s="177"/>
    </row>
    <row r="1944" spans="7:24" s="168" customFormat="1" ht="15" customHeight="1">
      <c r="G1944" s="175"/>
      <c r="I1944" s="176"/>
      <c r="J1944" s="176"/>
      <c r="K1944" s="176"/>
      <c r="L1944" s="679"/>
      <c r="M1944" s="175"/>
      <c r="N1944" s="177"/>
      <c r="P1944" s="176"/>
      <c r="R1944" s="178"/>
      <c r="S1944" s="177"/>
      <c r="U1944" s="177"/>
      <c r="W1944" s="178"/>
      <c r="X1944" s="177"/>
    </row>
    <row r="1945" spans="7:24" s="168" customFormat="1" ht="15" customHeight="1">
      <c r="G1945" s="175"/>
      <c r="I1945" s="176"/>
      <c r="J1945" s="176"/>
      <c r="K1945" s="176"/>
      <c r="L1945" s="679"/>
      <c r="M1945" s="175"/>
      <c r="N1945" s="177"/>
      <c r="P1945" s="176"/>
      <c r="R1945" s="178"/>
      <c r="S1945" s="177"/>
      <c r="U1945" s="177"/>
      <c r="W1945" s="178"/>
      <c r="X1945" s="177"/>
    </row>
    <row r="1946" spans="7:24" s="168" customFormat="1" ht="15" customHeight="1">
      <c r="G1946" s="175"/>
      <c r="I1946" s="176"/>
      <c r="J1946" s="176"/>
      <c r="K1946" s="176"/>
      <c r="L1946" s="679"/>
      <c r="M1946" s="175"/>
      <c r="N1946" s="177"/>
      <c r="P1946" s="176"/>
      <c r="R1946" s="178"/>
      <c r="S1946" s="177"/>
      <c r="U1946" s="177"/>
      <c r="W1946" s="178"/>
      <c r="X1946" s="177"/>
    </row>
    <row r="1947" spans="7:24" s="168" customFormat="1" ht="15" customHeight="1">
      <c r="G1947" s="175"/>
      <c r="I1947" s="176"/>
      <c r="J1947" s="176"/>
      <c r="K1947" s="176"/>
      <c r="L1947" s="679"/>
      <c r="M1947" s="175"/>
      <c r="N1947" s="177"/>
      <c r="P1947" s="176"/>
      <c r="R1947" s="178"/>
      <c r="S1947" s="177"/>
      <c r="U1947" s="177"/>
      <c r="W1947" s="178"/>
      <c r="X1947" s="177"/>
    </row>
    <row r="1948" spans="7:24" s="168" customFormat="1" ht="15" customHeight="1">
      <c r="G1948" s="175"/>
      <c r="I1948" s="176"/>
      <c r="J1948" s="176"/>
      <c r="K1948" s="176"/>
      <c r="L1948" s="679"/>
      <c r="M1948" s="175"/>
      <c r="N1948" s="177"/>
      <c r="P1948" s="176"/>
      <c r="R1948" s="178"/>
      <c r="S1948" s="177"/>
      <c r="U1948" s="177"/>
      <c r="W1948" s="178"/>
      <c r="X1948" s="177"/>
    </row>
    <row r="1949" spans="7:24" s="168" customFormat="1" ht="15" customHeight="1">
      <c r="G1949" s="175"/>
      <c r="I1949" s="176"/>
      <c r="J1949" s="176"/>
      <c r="K1949" s="176"/>
      <c r="L1949" s="679"/>
      <c r="M1949" s="175"/>
      <c r="N1949" s="177"/>
      <c r="P1949" s="176"/>
      <c r="R1949" s="178"/>
      <c r="S1949" s="177"/>
      <c r="U1949" s="177"/>
      <c r="W1949" s="178"/>
      <c r="X1949" s="177"/>
    </row>
    <row r="1950" spans="7:24" s="168" customFormat="1" ht="15" customHeight="1">
      <c r="G1950" s="175"/>
      <c r="I1950" s="176"/>
      <c r="J1950" s="176"/>
      <c r="K1950" s="176"/>
      <c r="L1950" s="679"/>
      <c r="M1950" s="175"/>
      <c r="N1950" s="177"/>
      <c r="P1950" s="176"/>
      <c r="R1950" s="178"/>
      <c r="S1950" s="177"/>
      <c r="U1950" s="177"/>
      <c r="W1950" s="178"/>
      <c r="X1950" s="177"/>
    </row>
    <row r="1951" spans="7:24" s="168" customFormat="1" ht="15" customHeight="1">
      <c r="G1951" s="175"/>
      <c r="I1951" s="176"/>
      <c r="J1951" s="176"/>
      <c r="K1951" s="176"/>
      <c r="L1951" s="679"/>
      <c r="M1951" s="175"/>
      <c r="N1951" s="177"/>
      <c r="P1951" s="176"/>
      <c r="R1951" s="178"/>
      <c r="S1951" s="177"/>
      <c r="U1951" s="177"/>
      <c r="W1951" s="178"/>
      <c r="X1951" s="177"/>
    </row>
    <row r="1952" spans="7:24" s="168" customFormat="1" ht="15" customHeight="1">
      <c r="G1952" s="175"/>
      <c r="I1952" s="176"/>
      <c r="J1952" s="176"/>
      <c r="K1952" s="176"/>
      <c r="L1952" s="679"/>
      <c r="M1952" s="175"/>
      <c r="N1952" s="177"/>
      <c r="P1952" s="176"/>
      <c r="R1952" s="178"/>
      <c r="S1952" s="177"/>
      <c r="U1952" s="177"/>
      <c r="W1952" s="178"/>
      <c r="X1952" s="177"/>
    </row>
    <row r="1953" spans="7:24" s="168" customFormat="1" ht="15" customHeight="1">
      <c r="G1953" s="175"/>
      <c r="I1953" s="176"/>
      <c r="J1953" s="176"/>
      <c r="K1953" s="176"/>
      <c r="L1953" s="679"/>
      <c r="M1953" s="175"/>
      <c r="N1953" s="177"/>
      <c r="P1953" s="176"/>
      <c r="R1953" s="178"/>
      <c r="S1953" s="177"/>
      <c r="U1953" s="177"/>
      <c r="W1953" s="178"/>
      <c r="X1953" s="177"/>
    </row>
    <row r="1954" spans="7:24" s="168" customFormat="1" ht="15" customHeight="1">
      <c r="G1954" s="175"/>
      <c r="I1954" s="176"/>
      <c r="J1954" s="176"/>
      <c r="K1954" s="176"/>
      <c r="L1954" s="679"/>
      <c r="M1954" s="175"/>
      <c r="N1954" s="177"/>
      <c r="P1954" s="176"/>
      <c r="R1954" s="178"/>
      <c r="S1954" s="177"/>
      <c r="U1954" s="177"/>
      <c r="W1954" s="178"/>
      <c r="X1954" s="177"/>
    </row>
    <row r="1955" spans="7:24" s="168" customFormat="1" ht="15" customHeight="1">
      <c r="G1955" s="175"/>
      <c r="I1955" s="176"/>
      <c r="J1955" s="176"/>
      <c r="K1955" s="176"/>
      <c r="L1955" s="679"/>
      <c r="M1955" s="175"/>
      <c r="N1955" s="177"/>
      <c r="P1955" s="176"/>
      <c r="R1955" s="178"/>
      <c r="S1955" s="177"/>
      <c r="U1955" s="177"/>
      <c r="W1955" s="178"/>
      <c r="X1955" s="177"/>
    </row>
    <row r="1956" spans="7:24" s="168" customFormat="1" ht="15" customHeight="1">
      <c r="G1956" s="175"/>
      <c r="I1956" s="176"/>
      <c r="J1956" s="176"/>
      <c r="K1956" s="176"/>
      <c r="L1956" s="679"/>
      <c r="M1956" s="175"/>
      <c r="N1956" s="177"/>
      <c r="P1956" s="176"/>
      <c r="R1956" s="178"/>
      <c r="S1956" s="177"/>
      <c r="U1956" s="177"/>
      <c r="W1956" s="178"/>
      <c r="X1956" s="177"/>
    </row>
    <row r="1957" spans="7:24" s="168" customFormat="1" ht="15" customHeight="1">
      <c r="G1957" s="175"/>
      <c r="I1957" s="176"/>
      <c r="J1957" s="176"/>
      <c r="K1957" s="176"/>
      <c r="L1957" s="679"/>
      <c r="M1957" s="175"/>
      <c r="N1957" s="177"/>
      <c r="P1957" s="176"/>
      <c r="R1957" s="178"/>
      <c r="S1957" s="177"/>
      <c r="U1957" s="177"/>
      <c r="W1957" s="178"/>
      <c r="X1957" s="177"/>
    </row>
    <row r="1958" spans="7:24" s="168" customFormat="1" ht="15" customHeight="1">
      <c r="G1958" s="175"/>
      <c r="I1958" s="176"/>
      <c r="J1958" s="176"/>
      <c r="K1958" s="176"/>
      <c r="L1958" s="679"/>
      <c r="M1958" s="175"/>
      <c r="N1958" s="177"/>
      <c r="P1958" s="176"/>
      <c r="R1958" s="178"/>
      <c r="S1958" s="177"/>
      <c r="U1958" s="177"/>
      <c r="W1958" s="178"/>
      <c r="X1958" s="177"/>
    </row>
    <row r="1959" spans="7:24" s="168" customFormat="1" ht="15" customHeight="1">
      <c r="G1959" s="175"/>
      <c r="I1959" s="176"/>
      <c r="J1959" s="176"/>
      <c r="K1959" s="176"/>
      <c r="L1959" s="679"/>
      <c r="M1959" s="175"/>
      <c r="N1959" s="177"/>
      <c r="P1959" s="176"/>
      <c r="R1959" s="178"/>
      <c r="S1959" s="177"/>
      <c r="U1959" s="177"/>
      <c r="W1959" s="178"/>
      <c r="X1959" s="177"/>
    </row>
    <row r="1960" spans="7:24" s="168" customFormat="1" ht="15" customHeight="1">
      <c r="G1960" s="175"/>
      <c r="I1960" s="176"/>
      <c r="J1960" s="176"/>
      <c r="K1960" s="176"/>
      <c r="L1960" s="679"/>
      <c r="M1960" s="175"/>
      <c r="N1960" s="177"/>
      <c r="P1960" s="176"/>
      <c r="R1960" s="178"/>
      <c r="S1960" s="177"/>
      <c r="U1960" s="177"/>
      <c r="W1960" s="178"/>
      <c r="X1960" s="177"/>
    </row>
    <row r="1961" spans="7:24" s="168" customFormat="1" ht="15" customHeight="1">
      <c r="G1961" s="175"/>
      <c r="I1961" s="176"/>
      <c r="J1961" s="176"/>
      <c r="K1961" s="176"/>
      <c r="L1961" s="679"/>
      <c r="M1961" s="175"/>
      <c r="N1961" s="177"/>
      <c r="P1961" s="176"/>
      <c r="R1961" s="178"/>
      <c r="S1961" s="177"/>
      <c r="U1961" s="177"/>
      <c r="W1961" s="178"/>
      <c r="X1961" s="177"/>
    </row>
    <row r="1962" spans="7:24" s="168" customFormat="1" ht="15" customHeight="1">
      <c r="G1962" s="175"/>
      <c r="I1962" s="176"/>
      <c r="J1962" s="176"/>
      <c r="K1962" s="176"/>
      <c r="L1962" s="679"/>
      <c r="M1962" s="175"/>
      <c r="N1962" s="177"/>
      <c r="P1962" s="176"/>
      <c r="R1962" s="178"/>
      <c r="S1962" s="177"/>
      <c r="U1962" s="177"/>
      <c r="W1962" s="178"/>
      <c r="X1962" s="177"/>
    </row>
    <row r="1963" spans="7:24" s="168" customFormat="1" ht="15" customHeight="1">
      <c r="G1963" s="175"/>
      <c r="I1963" s="176"/>
      <c r="J1963" s="176"/>
      <c r="K1963" s="176"/>
      <c r="L1963" s="679"/>
      <c r="M1963" s="175"/>
      <c r="N1963" s="177"/>
      <c r="P1963" s="176"/>
      <c r="R1963" s="178"/>
      <c r="S1963" s="177"/>
      <c r="U1963" s="177"/>
      <c r="W1963" s="178"/>
      <c r="X1963" s="177"/>
    </row>
    <row r="1964" spans="7:24" s="168" customFormat="1" ht="15" customHeight="1">
      <c r="G1964" s="175"/>
      <c r="I1964" s="176"/>
      <c r="J1964" s="176"/>
      <c r="K1964" s="176"/>
      <c r="L1964" s="679"/>
      <c r="M1964" s="175"/>
      <c r="N1964" s="177"/>
      <c r="P1964" s="176"/>
      <c r="R1964" s="178"/>
      <c r="S1964" s="177"/>
      <c r="U1964" s="177"/>
      <c r="W1964" s="178"/>
      <c r="X1964" s="177"/>
    </row>
    <row r="1965" spans="7:24" s="168" customFormat="1" ht="15" customHeight="1">
      <c r="G1965" s="175"/>
      <c r="I1965" s="176"/>
      <c r="J1965" s="176"/>
      <c r="K1965" s="176"/>
      <c r="L1965" s="679"/>
      <c r="M1965" s="175"/>
      <c r="N1965" s="177"/>
      <c r="P1965" s="176"/>
      <c r="R1965" s="178"/>
      <c r="S1965" s="177"/>
      <c r="U1965" s="177"/>
      <c r="W1965" s="178"/>
      <c r="X1965" s="177"/>
    </row>
    <row r="1966" spans="7:24" s="168" customFormat="1" ht="15" customHeight="1">
      <c r="G1966" s="175"/>
      <c r="I1966" s="176"/>
      <c r="J1966" s="176"/>
      <c r="K1966" s="176"/>
      <c r="L1966" s="679"/>
      <c r="M1966" s="175"/>
      <c r="N1966" s="177"/>
      <c r="P1966" s="176"/>
      <c r="R1966" s="178"/>
      <c r="S1966" s="177"/>
      <c r="U1966" s="177"/>
      <c r="W1966" s="178"/>
      <c r="X1966" s="177"/>
    </row>
    <row r="1967" spans="7:24" s="168" customFormat="1" ht="15" customHeight="1">
      <c r="G1967" s="175"/>
      <c r="I1967" s="176"/>
      <c r="J1967" s="176"/>
      <c r="K1967" s="176"/>
      <c r="L1967" s="679"/>
      <c r="M1967" s="175"/>
      <c r="N1967" s="177"/>
      <c r="P1967" s="176"/>
      <c r="R1967" s="178"/>
      <c r="S1967" s="177"/>
      <c r="U1967" s="177"/>
      <c r="W1967" s="178"/>
      <c r="X1967" s="177"/>
    </row>
    <row r="1968" spans="7:24" s="168" customFormat="1" ht="15" customHeight="1">
      <c r="G1968" s="175"/>
      <c r="I1968" s="176"/>
      <c r="J1968" s="176"/>
      <c r="K1968" s="176"/>
      <c r="L1968" s="679"/>
      <c r="M1968" s="175"/>
      <c r="N1968" s="177"/>
      <c r="P1968" s="176"/>
      <c r="R1968" s="178"/>
      <c r="S1968" s="177"/>
      <c r="U1968" s="177"/>
      <c r="W1968" s="178"/>
      <c r="X1968" s="177"/>
    </row>
    <row r="1969" spans="7:24" s="168" customFormat="1" ht="15" customHeight="1">
      <c r="G1969" s="175"/>
      <c r="I1969" s="176"/>
      <c r="J1969" s="176"/>
      <c r="K1969" s="176"/>
      <c r="L1969" s="679"/>
      <c r="M1969" s="175"/>
      <c r="N1969" s="177"/>
      <c r="P1969" s="176"/>
      <c r="R1969" s="178"/>
      <c r="S1969" s="177"/>
      <c r="U1969" s="177"/>
      <c r="W1969" s="178"/>
      <c r="X1969" s="177"/>
    </row>
    <row r="1970" spans="7:24" s="168" customFormat="1" ht="15" customHeight="1">
      <c r="G1970" s="175"/>
      <c r="I1970" s="176"/>
      <c r="J1970" s="176"/>
      <c r="K1970" s="176"/>
      <c r="L1970" s="679"/>
      <c r="M1970" s="175"/>
      <c r="N1970" s="177"/>
      <c r="P1970" s="176"/>
      <c r="R1970" s="178"/>
      <c r="S1970" s="177"/>
      <c r="U1970" s="177"/>
      <c r="W1970" s="178"/>
      <c r="X1970" s="177"/>
    </row>
    <row r="1971" spans="7:24" s="168" customFormat="1" ht="15" customHeight="1">
      <c r="G1971" s="175"/>
      <c r="I1971" s="176"/>
      <c r="J1971" s="176"/>
      <c r="K1971" s="176"/>
      <c r="L1971" s="679"/>
      <c r="M1971" s="175"/>
      <c r="N1971" s="177"/>
      <c r="P1971" s="176"/>
      <c r="R1971" s="178"/>
      <c r="S1971" s="177"/>
      <c r="U1971" s="177"/>
      <c r="W1971" s="178"/>
      <c r="X1971" s="177"/>
    </row>
    <row r="1972" spans="7:24" s="168" customFormat="1" ht="15" customHeight="1">
      <c r="G1972" s="175"/>
      <c r="I1972" s="176"/>
      <c r="J1972" s="176"/>
      <c r="K1972" s="176"/>
      <c r="L1972" s="679"/>
      <c r="M1972" s="175"/>
      <c r="N1972" s="177"/>
      <c r="P1972" s="176"/>
      <c r="R1972" s="178"/>
      <c r="S1972" s="177"/>
      <c r="U1972" s="177"/>
      <c r="W1972" s="178"/>
      <c r="X1972" s="177"/>
    </row>
    <row r="1973" spans="7:24" s="168" customFormat="1" ht="15" customHeight="1">
      <c r="G1973" s="175"/>
      <c r="I1973" s="176"/>
      <c r="J1973" s="176"/>
      <c r="K1973" s="176"/>
      <c r="L1973" s="679"/>
      <c r="M1973" s="175"/>
      <c r="N1973" s="177"/>
      <c r="P1973" s="176"/>
      <c r="R1973" s="178"/>
      <c r="S1973" s="177"/>
      <c r="U1973" s="177"/>
      <c r="W1973" s="178"/>
      <c r="X1973" s="177"/>
    </row>
    <row r="1974" spans="7:24" s="168" customFormat="1" ht="15" customHeight="1">
      <c r="G1974" s="175"/>
      <c r="I1974" s="176"/>
      <c r="J1974" s="176"/>
      <c r="K1974" s="176"/>
      <c r="L1974" s="679"/>
      <c r="M1974" s="175"/>
      <c r="N1974" s="177"/>
      <c r="P1974" s="176"/>
      <c r="R1974" s="178"/>
      <c r="S1974" s="177"/>
      <c r="U1974" s="177"/>
      <c r="W1974" s="178"/>
      <c r="X1974" s="177"/>
    </row>
    <row r="1975" spans="7:24" s="168" customFormat="1" ht="15" customHeight="1">
      <c r="G1975" s="175"/>
      <c r="I1975" s="176"/>
      <c r="J1975" s="176"/>
      <c r="K1975" s="176"/>
      <c r="L1975" s="679"/>
      <c r="M1975" s="175"/>
      <c r="N1975" s="177"/>
      <c r="P1975" s="176"/>
      <c r="R1975" s="178"/>
      <c r="S1975" s="177"/>
      <c r="U1975" s="177"/>
      <c r="W1975" s="178"/>
      <c r="X1975" s="177"/>
    </row>
    <row r="1976" spans="7:24" s="168" customFormat="1" ht="15" customHeight="1">
      <c r="G1976" s="175"/>
      <c r="I1976" s="176"/>
      <c r="J1976" s="176"/>
      <c r="K1976" s="176"/>
      <c r="L1976" s="679"/>
      <c r="M1976" s="175"/>
      <c r="N1976" s="177"/>
      <c r="P1976" s="176"/>
      <c r="R1976" s="178"/>
      <c r="S1976" s="177"/>
      <c r="U1976" s="177"/>
      <c r="W1976" s="178"/>
      <c r="X1976" s="177"/>
    </row>
    <row r="1977" spans="7:24" s="168" customFormat="1" ht="15" customHeight="1">
      <c r="G1977" s="175"/>
      <c r="I1977" s="176"/>
      <c r="J1977" s="176"/>
      <c r="K1977" s="176"/>
      <c r="L1977" s="679"/>
      <c r="M1977" s="175"/>
      <c r="N1977" s="177"/>
      <c r="P1977" s="176"/>
      <c r="R1977" s="178"/>
      <c r="S1977" s="177"/>
      <c r="U1977" s="177"/>
      <c r="W1977" s="178"/>
      <c r="X1977" s="177"/>
    </row>
    <row r="1978" spans="7:24" s="168" customFormat="1" ht="15" customHeight="1">
      <c r="G1978" s="175"/>
      <c r="I1978" s="176"/>
      <c r="J1978" s="176"/>
      <c r="K1978" s="176"/>
      <c r="L1978" s="679"/>
      <c r="M1978" s="175"/>
      <c r="N1978" s="177"/>
      <c r="P1978" s="176"/>
      <c r="R1978" s="178"/>
      <c r="S1978" s="177"/>
      <c r="U1978" s="177"/>
      <c r="W1978" s="178"/>
      <c r="X1978" s="177"/>
    </row>
    <row r="1979" spans="7:24" s="168" customFormat="1" ht="15" customHeight="1">
      <c r="G1979" s="175"/>
      <c r="I1979" s="176"/>
      <c r="J1979" s="176"/>
      <c r="K1979" s="176"/>
      <c r="L1979" s="679"/>
      <c r="M1979" s="175"/>
      <c r="N1979" s="177"/>
      <c r="P1979" s="176"/>
      <c r="R1979" s="178"/>
      <c r="S1979" s="177"/>
      <c r="U1979" s="177"/>
      <c r="W1979" s="178"/>
      <c r="X1979" s="177"/>
    </row>
    <row r="1980" spans="7:24" s="168" customFormat="1" ht="15" customHeight="1">
      <c r="G1980" s="175"/>
      <c r="I1980" s="176"/>
      <c r="J1980" s="176"/>
      <c r="K1980" s="176"/>
      <c r="L1980" s="679"/>
      <c r="M1980" s="175"/>
      <c r="N1980" s="177"/>
      <c r="P1980" s="176"/>
      <c r="R1980" s="178"/>
      <c r="S1980" s="177"/>
      <c r="U1980" s="177"/>
      <c r="W1980" s="178"/>
      <c r="X1980" s="177"/>
    </row>
    <row r="1981" spans="7:24" s="168" customFormat="1" ht="15" customHeight="1">
      <c r="G1981" s="175"/>
      <c r="I1981" s="176"/>
      <c r="J1981" s="176"/>
      <c r="K1981" s="176"/>
      <c r="L1981" s="679"/>
      <c r="M1981" s="175"/>
      <c r="N1981" s="177"/>
      <c r="P1981" s="176"/>
      <c r="R1981" s="178"/>
      <c r="S1981" s="177"/>
      <c r="U1981" s="177"/>
      <c r="W1981" s="178"/>
      <c r="X1981" s="177"/>
    </row>
    <row r="1982" spans="7:24" s="168" customFormat="1" ht="15" customHeight="1">
      <c r="G1982" s="175"/>
      <c r="I1982" s="176"/>
      <c r="J1982" s="176"/>
      <c r="K1982" s="176"/>
      <c r="L1982" s="679"/>
      <c r="M1982" s="175"/>
      <c r="N1982" s="177"/>
      <c r="P1982" s="176"/>
      <c r="R1982" s="178"/>
      <c r="S1982" s="177"/>
      <c r="U1982" s="177"/>
      <c r="W1982" s="178"/>
      <c r="X1982" s="177"/>
    </row>
    <row r="1983" spans="7:24" s="168" customFormat="1" ht="15" customHeight="1">
      <c r="G1983" s="175"/>
      <c r="I1983" s="176"/>
      <c r="J1983" s="176"/>
      <c r="K1983" s="176"/>
      <c r="L1983" s="679"/>
      <c r="M1983" s="175"/>
      <c r="N1983" s="177"/>
      <c r="P1983" s="176"/>
      <c r="R1983" s="178"/>
      <c r="S1983" s="177"/>
      <c r="U1983" s="177"/>
      <c r="W1983" s="178"/>
      <c r="X1983" s="177"/>
    </row>
    <row r="1984" spans="7:24" s="168" customFormat="1" ht="15" customHeight="1">
      <c r="G1984" s="175"/>
      <c r="I1984" s="176"/>
      <c r="J1984" s="176"/>
      <c r="K1984" s="176"/>
      <c r="L1984" s="679"/>
      <c r="M1984" s="175"/>
      <c r="N1984" s="177"/>
      <c r="P1984" s="176"/>
      <c r="R1984" s="178"/>
      <c r="S1984" s="177"/>
      <c r="U1984" s="177"/>
      <c r="W1984" s="178"/>
      <c r="X1984" s="177"/>
    </row>
    <row r="1985" spans="7:24" s="168" customFormat="1" ht="15" customHeight="1">
      <c r="G1985" s="175"/>
      <c r="I1985" s="176"/>
      <c r="J1985" s="176"/>
      <c r="K1985" s="176"/>
      <c r="L1985" s="679"/>
      <c r="M1985" s="175"/>
      <c r="N1985" s="177"/>
      <c r="P1985" s="176"/>
      <c r="R1985" s="178"/>
      <c r="S1985" s="177"/>
      <c r="U1985" s="177"/>
      <c r="W1985" s="178"/>
      <c r="X1985" s="177"/>
    </row>
    <row r="1986" spans="7:24" s="168" customFormat="1" ht="15" customHeight="1">
      <c r="G1986" s="175"/>
      <c r="I1986" s="176"/>
      <c r="J1986" s="176"/>
      <c r="K1986" s="176"/>
      <c r="L1986" s="679"/>
      <c r="M1986" s="175"/>
      <c r="N1986" s="177"/>
      <c r="P1986" s="176"/>
      <c r="R1986" s="178"/>
      <c r="S1986" s="177"/>
      <c r="U1986" s="177"/>
      <c r="W1986" s="178"/>
      <c r="X1986" s="177"/>
    </row>
    <row r="1987" spans="7:24" s="168" customFormat="1" ht="15" customHeight="1">
      <c r="G1987" s="175"/>
      <c r="I1987" s="176"/>
      <c r="J1987" s="176"/>
      <c r="K1987" s="176"/>
      <c r="L1987" s="679"/>
      <c r="M1987" s="175"/>
      <c r="N1987" s="177"/>
      <c r="P1987" s="176"/>
      <c r="R1987" s="178"/>
      <c r="S1987" s="177"/>
      <c r="U1987" s="177"/>
      <c r="W1987" s="178"/>
      <c r="X1987" s="177"/>
    </row>
    <row r="1988" spans="7:24" s="168" customFormat="1" ht="15" customHeight="1">
      <c r="G1988" s="175"/>
      <c r="I1988" s="176"/>
      <c r="J1988" s="176"/>
      <c r="K1988" s="176"/>
      <c r="L1988" s="679"/>
      <c r="M1988" s="175"/>
      <c r="N1988" s="177"/>
      <c r="P1988" s="176"/>
      <c r="R1988" s="178"/>
      <c r="S1988" s="177"/>
      <c r="U1988" s="177"/>
      <c r="W1988" s="178"/>
      <c r="X1988" s="177"/>
    </row>
    <row r="1989" spans="7:24" s="168" customFormat="1" ht="15" customHeight="1">
      <c r="G1989" s="175"/>
      <c r="I1989" s="176"/>
      <c r="J1989" s="176"/>
      <c r="K1989" s="176"/>
      <c r="L1989" s="679"/>
      <c r="M1989" s="175"/>
      <c r="N1989" s="177"/>
      <c r="P1989" s="176"/>
      <c r="R1989" s="178"/>
      <c r="S1989" s="177"/>
      <c r="U1989" s="177"/>
      <c r="W1989" s="178"/>
      <c r="X1989" s="177"/>
    </row>
    <row r="1990" spans="7:24" s="168" customFormat="1" ht="15" customHeight="1">
      <c r="G1990" s="175"/>
      <c r="I1990" s="176"/>
      <c r="J1990" s="176"/>
      <c r="K1990" s="176"/>
      <c r="L1990" s="679"/>
      <c r="M1990" s="175"/>
      <c r="N1990" s="177"/>
      <c r="P1990" s="176"/>
      <c r="R1990" s="178"/>
      <c r="S1990" s="177"/>
      <c r="U1990" s="177"/>
      <c r="W1990" s="178"/>
      <c r="X1990" s="177"/>
    </row>
    <row r="1991" spans="7:24" s="168" customFormat="1" ht="15" customHeight="1">
      <c r="G1991" s="175"/>
      <c r="I1991" s="176"/>
      <c r="J1991" s="176"/>
      <c r="K1991" s="176"/>
      <c r="L1991" s="679"/>
      <c r="M1991" s="175"/>
      <c r="N1991" s="177"/>
      <c r="P1991" s="176"/>
      <c r="R1991" s="178"/>
      <c r="S1991" s="177"/>
      <c r="U1991" s="177"/>
      <c r="W1991" s="178"/>
      <c r="X1991" s="177"/>
    </row>
    <row r="1992" spans="7:24" s="168" customFormat="1" ht="15" customHeight="1">
      <c r="G1992" s="175"/>
      <c r="I1992" s="176"/>
      <c r="J1992" s="176"/>
      <c r="K1992" s="176"/>
      <c r="L1992" s="679"/>
      <c r="M1992" s="175"/>
      <c r="N1992" s="177"/>
      <c r="P1992" s="176"/>
      <c r="R1992" s="178"/>
      <c r="S1992" s="177"/>
      <c r="U1992" s="177"/>
      <c r="W1992" s="178"/>
      <c r="X1992" s="177"/>
    </row>
    <row r="1993" spans="7:24" s="168" customFormat="1" ht="15" customHeight="1">
      <c r="G1993" s="175"/>
      <c r="I1993" s="176"/>
      <c r="J1993" s="176"/>
      <c r="K1993" s="176"/>
      <c r="L1993" s="679"/>
      <c r="M1993" s="175"/>
      <c r="N1993" s="177"/>
      <c r="P1993" s="176"/>
      <c r="R1993" s="178"/>
      <c r="S1993" s="177"/>
      <c r="U1993" s="177"/>
      <c r="W1993" s="178"/>
      <c r="X1993" s="177"/>
    </row>
    <row r="1994" spans="7:24" s="168" customFormat="1" ht="15" customHeight="1">
      <c r="G1994" s="175"/>
      <c r="I1994" s="176"/>
      <c r="J1994" s="176"/>
      <c r="K1994" s="176"/>
      <c r="L1994" s="679"/>
      <c r="M1994" s="175"/>
      <c r="N1994" s="177"/>
      <c r="P1994" s="176"/>
      <c r="R1994" s="178"/>
      <c r="S1994" s="177"/>
      <c r="U1994" s="177"/>
      <c r="W1994" s="178"/>
      <c r="X1994" s="177"/>
    </row>
    <row r="1995" spans="7:24" s="168" customFormat="1" ht="15" customHeight="1">
      <c r="G1995" s="175"/>
      <c r="I1995" s="176"/>
      <c r="J1995" s="176"/>
      <c r="K1995" s="176"/>
      <c r="L1995" s="679"/>
      <c r="M1995" s="175"/>
      <c r="N1995" s="177"/>
      <c r="P1995" s="176"/>
      <c r="R1995" s="178"/>
      <c r="S1995" s="177"/>
      <c r="U1995" s="177"/>
      <c r="W1995" s="178"/>
      <c r="X1995" s="177"/>
    </row>
    <row r="1996" spans="7:24" s="168" customFormat="1" ht="15" customHeight="1">
      <c r="G1996" s="175"/>
      <c r="I1996" s="176"/>
      <c r="J1996" s="176"/>
      <c r="K1996" s="176"/>
      <c r="L1996" s="679"/>
      <c r="M1996" s="175"/>
      <c r="N1996" s="177"/>
      <c r="P1996" s="176"/>
      <c r="R1996" s="178"/>
      <c r="S1996" s="177"/>
      <c r="U1996" s="177"/>
      <c r="W1996" s="178"/>
      <c r="X1996" s="177"/>
    </row>
    <row r="1997" spans="7:24" s="168" customFormat="1" ht="15" customHeight="1">
      <c r="G1997" s="175"/>
      <c r="I1997" s="176"/>
      <c r="J1997" s="176"/>
      <c r="K1997" s="176"/>
      <c r="L1997" s="679"/>
      <c r="M1997" s="175"/>
      <c r="N1997" s="177"/>
      <c r="P1997" s="176"/>
      <c r="R1997" s="178"/>
      <c r="S1997" s="177"/>
      <c r="U1997" s="177"/>
      <c r="W1997" s="178"/>
      <c r="X1997" s="177"/>
    </row>
    <row r="1998" spans="7:24" s="168" customFormat="1" ht="15" customHeight="1">
      <c r="G1998" s="175"/>
      <c r="I1998" s="176"/>
      <c r="J1998" s="176"/>
      <c r="K1998" s="176"/>
      <c r="L1998" s="679"/>
      <c r="M1998" s="175"/>
      <c r="N1998" s="177"/>
      <c r="P1998" s="176"/>
      <c r="R1998" s="178"/>
      <c r="S1998" s="177"/>
      <c r="U1998" s="177"/>
      <c r="W1998" s="178"/>
      <c r="X1998" s="177"/>
    </row>
    <row r="1999" spans="7:24" s="168" customFormat="1" ht="15" customHeight="1">
      <c r="G1999" s="175"/>
      <c r="I1999" s="176"/>
      <c r="J1999" s="176"/>
      <c r="K1999" s="176"/>
      <c r="L1999" s="679"/>
      <c r="M1999" s="175"/>
      <c r="N1999" s="177"/>
      <c r="P1999" s="176"/>
      <c r="R1999" s="178"/>
      <c r="S1999" s="177"/>
      <c r="U1999" s="177"/>
      <c r="W1999" s="178"/>
      <c r="X1999" s="177"/>
    </row>
    <row r="2000" spans="7:24" s="168" customFormat="1" ht="15" customHeight="1">
      <c r="G2000" s="175"/>
      <c r="I2000" s="176"/>
      <c r="J2000" s="176"/>
      <c r="K2000" s="176"/>
      <c r="L2000" s="679"/>
      <c r="M2000" s="175"/>
      <c r="N2000" s="177"/>
      <c r="P2000" s="176"/>
      <c r="R2000" s="178"/>
      <c r="S2000" s="177"/>
      <c r="U2000" s="177"/>
      <c r="W2000" s="178"/>
      <c r="X2000" s="177"/>
    </row>
    <row r="2001" spans="7:24" s="168" customFormat="1" ht="15" customHeight="1">
      <c r="G2001" s="175"/>
      <c r="I2001" s="176"/>
      <c r="J2001" s="176"/>
      <c r="K2001" s="176"/>
      <c r="L2001" s="679"/>
      <c r="M2001" s="175"/>
      <c r="N2001" s="177"/>
      <c r="P2001" s="176"/>
      <c r="R2001" s="178"/>
      <c r="S2001" s="177"/>
      <c r="U2001" s="177"/>
      <c r="W2001" s="178"/>
      <c r="X2001" s="177"/>
    </row>
    <row r="2002" spans="7:24" s="168" customFormat="1" ht="15" customHeight="1">
      <c r="G2002" s="175"/>
      <c r="I2002" s="176"/>
      <c r="J2002" s="176"/>
      <c r="K2002" s="176"/>
      <c r="L2002" s="679"/>
      <c r="M2002" s="175"/>
      <c r="N2002" s="177"/>
      <c r="P2002" s="176"/>
      <c r="R2002" s="178"/>
      <c r="S2002" s="177"/>
      <c r="U2002" s="177"/>
      <c r="W2002" s="178"/>
      <c r="X2002" s="177"/>
    </row>
    <row r="2003" spans="7:24" s="168" customFormat="1" ht="15" customHeight="1">
      <c r="G2003" s="175"/>
      <c r="I2003" s="176"/>
      <c r="J2003" s="176"/>
      <c r="K2003" s="176"/>
      <c r="L2003" s="679"/>
      <c r="M2003" s="175"/>
      <c r="N2003" s="177"/>
      <c r="P2003" s="176"/>
      <c r="R2003" s="178"/>
      <c r="S2003" s="177"/>
      <c r="U2003" s="177"/>
      <c r="W2003" s="178"/>
      <c r="X2003" s="177"/>
    </row>
    <row r="2004" spans="7:24" s="168" customFormat="1" ht="15" customHeight="1">
      <c r="G2004" s="175"/>
      <c r="I2004" s="176"/>
      <c r="J2004" s="176"/>
      <c r="K2004" s="176"/>
      <c r="L2004" s="679"/>
      <c r="M2004" s="175"/>
      <c r="N2004" s="177"/>
      <c r="P2004" s="176"/>
      <c r="R2004" s="178"/>
      <c r="S2004" s="177"/>
      <c r="U2004" s="177"/>
      <c r="W2004" s="178"/>
      <c r="X2004" s="177"/>
    </row>
    <row r="2005" spans="7:24" s="168" customFormat="1" ht="15" customHeight="1">
      <c r="G2005" s="175"/>
      <c r="I2005" s="176"/>
      <c r="J2005" s="176"/>
      <c r="K2005" s="176"/>
      <c r="L2005" s="679"/>
      <c r="M2005" s="175"/>
      <c r="N2005" s="177"/>
      <c r="P2005" s="176"/>
      <c r="R2005" s="178"/>
      <c r="S2005" s="177"/>
      <c r="U2005" s="177"/>
      <c r="W2005" s="178"/>
      <c r="X2005" s="177"/>
    </row>
    <row r="2006" spans="7:24" s="168" customFormat="1" ht="15" customHeight="1">
      <c r="G2006" s="175"/>
      <c r="I2006" s="176"/>
      <c r="J2006" s="176"/>
      <c r="K2006" s="176"/>
      <c r="L2006" s="679"/>
      <c r="M2006" s="175"/>
      <c r="N2006" s="177"/>
      <c r="P2006" s="176"/>
      <c r="R2006" s="178"/>
      <c r="S2006" s="177"/>
      <c r="U2006" s="177"/>
      <c r="W2006" s="178"/>
      <c r="X2006" s="177"/>
    </row>
    <row r="2007" spans="7:24" s="168" customFormat="1" ht="15" customHeight="1">
      <c r="G2007" s="175"/>
      <c r="I2007" s="176"/>
      <c r="J2007" s="176"/>
      <c r="K2007" s="176"/>
      <c r="L2007" s="679"/>
      <c r="M2007" s="175"/>
      <c r="N2007" s="177"/>
      <c r="P2007" s="176"/>
      <c r="R2007" s="178"/>
      <c r="S2007" s="177"/>
      <c r="U2007" s="177"/>
      <c r="W2007" s="178"/>
      <c r="X2007" s="177"/>
    </row>
    <row r="2008" spans="7:24" s="168" customFormat="1" ht="15" customHeight="1">
      <c r="G2008" s="175"/>
      <c r="I2008" s="176"/>
      <c r="J2008" s="176"/>
      <c r="K2008" s="176"/>
      <c r="L2008" s="679"/>
      <c r="M2008" s="175"/>
      <c r="N2008" s="177"/>
      <c r="P2008" s="176"/>
      <c r="R2008" s="178"/>
      <c r="S2008" s="177"/>
      <c r="U2008" s="177"/>
      <c r="W2008" s="178"/>
      <c r="X2008" s="177"/>
    </row>
    <row r="2009" spans="7:24" s="168" customFormat="1" ht="15" customHeight="1">
      <c r="G2009" s="175"/>
      <c r="I2009" s="176"/>
      <c r="J2009" s="176"/>
      <c r="K2009" s="176"/>
      <c r="L2009" s="679"/>
      <c r="M2009" s="175"/>
      <c r="N2009" s="177"/>
      <c r="P2009" s="176"/>
      <c r="R2009" s="178"/>
      <c r="S2009" s="177"/>
      <c r="U2009" s="177"/>
      <c r="W2009" s="178"/>
      <c r="X2009" s="177"/>
    </row>
    <row r="2010" spans="7:24" s="168" customFormat="1" ht="15" customHeight="1">
      <c r="G2010" s="175"/>
      <c r="I2010" s="176"/>
      <c r="J2010" s="176"/>
      <c r="K2010" s="176"/>
      <c r="L2010" s="679"/>
      <c r="M2010" s="175"/>
      <c r="N2010" s="177"/>
      <c r="P2010" s="176"/>
      <c r="R2010" s="178"/>
      <c r="S2010" s="177"/>
      <c r="U2010" s="177"/>
      <c r="W2010" s="178"/>
      <c r="X2010" s="177"/>
    </row>
    <row r="2011" spans="7:24" s="168" customFormat="1" ht="15" customHeight="1">
      <c r="G2011" s="175"/>
      <c r="I2011" s="176"/>
      <c r="J2011" s="176"/>
      <c r="K2011" s="176"/>
      <c r="L2011" s="679"/>
      <c r="M2011" s="175"/>
      <c r="N2011" s="177"/>
      <c r="P2011" s="176"/>
      <c r="R2011" s="178"/>
      <c r="S2011" s="177"/>
      <c r="U2011" s="177"/>
      <c r="W2011" s="178"/>
      <c r="X2011" s="177"/>
    </row>
    <row r="2012" spans="7:24" s="168" customFormat="1" ht="15" customHeight="1">
      <c r="G2012" s="175"/>
      <c r="I2012" s="176"/>
      <c r="J2012" s="176"/>
      <c r="K2012" s="176"/>
      <c r="L2012" s="679"/>
      <c r="M2012" s="175"/>
      <c r="N2012" s="177"/>
      <c r="P2012" s="176"/>
      <c r="R2012" s="178"/>
      <c r="S2012" s="177"/>
      <c r="U2012" s="177"/>
      <c r="W2012" s="178"/>
      <c r="X2012" s="177"/>
    </row>
    <row r="2013" spans="7:24" s="168" customFormat="1" ht="15" customHeight="1">
      <c r="G2013" s="175"/>
      <c r="I2013" s="176"/>
      <c r="J2013" s="176"/>
      <c r="K2013" s="176"/>
      <c r="L2013" s="679"/>
      <c r="M2013" s="175"/>
      <c r="N2013" s="177"/>
      <c r="P2013" s="176"/>
      <c r="R2013" s="178"/>
      <c r="S2013" s="177"/>
      <c r="U2013" s="177"/>
      <c r="W2013" s="178"/>
      <c r="X2013" s="177"/>
    </row>
    <row r="2014" spans="7:24" s="168" customFormat="1" ht="15" customHeight="1">
      <c r="G2014" s="175"/>
      <c r="I2014" s="176"/>
      <c r="J2014" s="176"/>
      <c r="K2014" s="176"/>
      <c r="L2014" s="679"/>
      <c r="M2014" s="175"/>
      <c r="N2014" s="177"/>
      <c r="P2014" s="176"/>
      <c r="R2014" s="178"/>
      <c r="S2014" s="177"/>
      <c r="U2014" s="177"/>
      <c r="W2014" s="178"/>
      <c r="X2014" s="177"/>
    </row>
    <row r="2015" spans="7:24" s="168" customFormat="1" ht="15" customHeight="1">
      <c r="G2015" s="175"/>
      <c r="I2015" s="176"/>
      <c r="J2015" s="176"/>
      <c r="K2015" s="176"/>
      <c r="L2015" s="679"/>
      <c r="M2015" s="175"/>
      <c r="N2015" s="177"/>
      <c r="P2015" s="176"/>
      <c r="R2015" s="178"/>
      <c r="S2015" s="177"/>
      <c r="U2015" s="177"/>
      <c r="W2015" s="178"/>
      <c r="X2015" s="177"/>
    </row>
    <row r="2016" spans="7:24" s="168" customFormat="1" ht="15" customHeight="1">
      <c r="G2016" s="175"/>
      <c r="I2016" s="176"/>
      <c r="J2016" s="176"/>
      <c r="K2016" s="176"/>
      <c r="L2016" s="679"/>
      <c r="M2016" s="175"/>
      <c r="N2016" s="177"/>
      <c r="P2016" s="176"/>
      <c r="R2016" s="178"/>
      <c r="S2016" s="177"/>
      <c r="U2016" s="177"/>
      <c r="W2016" s="178"/>
      <c r="X2016" s="177"/>
    </row>
    <row r="2017" spans="7:24" s="168" customFormat="1" ht="15" customHeight="1">
      <c r="G2017" s="175"/>
      <c r="I2017" s="176"/>
      <c r="J2017" s="176"/>
      <c r="K2017" s="176"/>
      <c r="L2017" s="679"/>
      <c r="M2017" s="175"/>
      <c r="N2017" s="177"/>
      <c r="P2017" s="176"/>
      <c r="R2017" s="178"/>
      <c r="S2017" s="177"/>
      <c r="U2017" s="177"/>
      <c r="W2017" s="178"/>
      <c r="X2017" s="177"/>
    </row>
    <row r="2018" spans="7:24" s="168" customFormat="1" ht="15" customHeight="1">
      <c r="G2018" s="175"/>
      <c r="I2018" s="176"/>
      <c r="J2018" s="176"/>
      <c r="K2018" s="176"/>
      <c r="L2018" s="679"/>
      <c r="M2018" s="175"/>
      <c r="N2018" s="177"/>
      <c r="P2018" s="176"/>
      <c r="R2018" s="178"/>
      <c r="S2018" s="177"/>
      <c r="U2018" s="177"/>
      <c r="W2018" s="178"/>
      <c r="X2018" s="177"/>
    </row>
    <row r="2019" spans="7:24" s="168" customFormat="1" ht="15" customHeight="1">
      <c r="G2019" s="175"/>
      <c r="I2019" s="176"/>
      <c r="J2019" s="176"/>
      <c r="K2019" s="176"/>
      <c r="L2019" s="679"/>
      <c r="M2019" s="175"/>
      <c r="N2019" s="177"/>
      <c r="P2019" s="176"/>
      <c r="R2019" s="178"/>
      <c r="S2019" s="177"/>
      <c r="U2019" s="177"/>
      <c r="W2019" s="178"/>
      <c r="X2019" s="177"/>
    </row>
    <row r="2020" spans="7:24" s="168" customFormat="1" ht="15" customHeight="1">
      <c r="G2020" s="175"/>
      <c r="I2020" s="176"/>
      <c r="J2020" s="176"/>
      <c r="K2020" s="176"/>
      <c r="L2020" s="679"/>
      <c r="M2020" s="175"/>
      <c r="N2020" s="177"/>
      <c r="P2020" s="176"/>
      <c r="R2020" s="178"/>
      <c r="S2020" s="177"/>
      <c r="U2020" s="177"/>
      <c r="W2020" s="178"/>
      <c r="X2020" s="177"/>
    </row>
    <row r="2021" spans="7:24" s="168" customFormat="1" ht="15" customHeight="1">
      <c r="G2021" s="175"/>
      <c r="I2021" s="176"/>
      <c r="J2021" s="176"/>
      <c r="K2021" s="176"/>
      <c r="L2021" s="679"/>
      <c r="M2021" s="175"/>
      <c r="N2021" s="177"/>
      <c r="P2021" s="176"/>
      <c r="R2021" s="178"/>
      <c r="S2021" s="177"/>
      <c r="U2021" s="177"/>
      <c r="W2021" s="178"/>
      <c r="X2021" s="177"/>
    </row>
    <row r="2022" spans="7:24" s="168" customFormat="1" ht="15" customHeight="1">
      <c r="G2022" s="175"/>
      <c r="I2022" s="176"/>
      <c r="J2022" s="176"/>
      <c r="K2022" s="176"/>
      <c r="L2022" s="679"/>
      <c r="M2022" s="175"/>
      <c r="N2022" s="177"/>
      <c r="P2022" s="176"/>
      <c r="R2022" s="178"/>
      <c r="S2022" s="177"/>
      <c r="U2022" s="177"/>
      <c r="W2022" s="178"/>
      <c r="X2022" s="177"/>
    </row>
    <row r="2023" spans="7:24" s="168" customFormat="1" ht="15" customHeight="1">
      <c r="G2023" s="175"/>
      <c r="I2023" s="176"/>
      <c r="J2023" s="176"/>
      <c r="K2023" s="176"/>
      <c r="L2023" s="679"/>
      <c r="M2023" s="175"/>
      <c r="N2023" s="177"/>
      <c r="P2023" s="176"/>
      <c r="R2023" s="178"/>
      <c r="S2023" s="177"/>
      <c r="U2023" s="177"/>
      <c r="W2023" s="178"/>
      <c r="X2023" s="177"/>
    </row>
    <row r="2024" spans="7:24" s="168" customFormat="1" ht="15" customHeight="1">
      <c r="G2024" s="175"/>
      <c r="I2024" s="176"/>
      <c r="J2024" s="176"/>
      <c r="K2024" s="176"/>
      <c r="L2024" s="679"/>
      <c r="M2024" s="175"/>
      <c r="N2024" s="177"/>
      <c r="P2024" s="176"/>
      <c r="R2024" s="178"/>
      <c r="S2024" s="177"/>
      <c r="U2024" s="177"/>
      <c r="W2024" s="178"/>
      <c r="X2024" s="177"/>
    </row>
    <row r="2025" spans="7:24" s="168" customFormat="1" ht="15" customHeight="1">
      <c r="G2025" s="175"/>
      <c r="I2025" s="176"/>
      <c r="J2025" s="176"/>
      <c r="K2025" s="176"/>
      <c r="L2025" s="679"/>
      <c r="M2025" s="175"/>
      <c r="N2025" s="177"/>
      <c r="P2025" s="176"/>
      <c r="R2025" s="178"/>
      <c r="S2025" s="177"/>
      <c r="U2025" s="177"/>
      <c r="W2025" s="178"/>
      <c r="X2025" s="177"/>
    </row>
    <row r="2026" spans="7:24" s="168" customFormat="1" ht="15" customHeight="1">
      <c r="G2026" s="175"/>
      <c r="I2026" s="176"/>
      <c r="J2026" s="176"/>
      <c r="K2026" s="176"/>
      <c r="L2026" s="679"/>
      <c r="M2026" s="175"/>
      <c r="N2026" s="177"/>
      <c r="P2026" s="176"/>
      <c r="R2026" s="178"/>
      <c r="S2026" s="177"/>
      <c r="U2026" s="177"/>
      <c r="W2026" s="178"/>
      <c r="X2026" s="177"/>
    </row>
    <row r="2027" spans="7:24" s="168" customFormat="1" ht="15" customHeight="1">
      <c r="G2027" s="175"/>
      <c r="I2027" s="176"/>
      <c r="J2027" s="176"/>
      <c r="K2027" s="176"/>
      <c r="L2027" s="679"/>
      <c r="M2027" s="175"/>
      <c r="N2027" s="177"/>
      <c r="P2027" s="176"/>
      <c r="R2027" s="178"/>
      <c r="S2027" s="177"/>
      <c r="U2027" s="177"/>
      <c r="W2027" s="178"/>
      <c r="X2027" s="177"/>
    </row>
    <row r="2028" spans="7:24" s="168" customFormat="1" ht="15" customHeight="1">
      <c r="G2028" s="175"/>
      <c r="I2028" s="176"/>
      <c r="J2028" s="176"/>
      <c r="K2028" s="176"/>
      <c r="L2028" s="679"/>
      <c r="M2028" s="175"/>
      <c r="N2028" s="177"/>
      <c r="P2028" s="176"/>
      <c r="R2028" s="178"/>
      <c r="S2028" s="177"/>
      <c r="U2028" s="177"/>
      <c r="W2028" s="178"/>
      <c r="X2028" s="177"/>
    </row>
    <row r="2029" spans="7:24" s="168" customFormat="1" ht="15" customHeight="1">
      <c r="G2029" s="175"/>
      <c r="I2029" s="176"/>
      <c r="J2029" s="176"/>
      <c r="K2029" s="176"/>
      <c r="L2029" s="679"/>
      <c r="M2029" s="175"/>
      <c r="N2029" s="177"/>
      <c r="P2029" s="176"/>
      <c r="R2029" s="178"/>
      <c r="S2029" s="177"/>
      <c r="U2029" s="177"/>
      <c r="W2029" s="178"/>
      <c r="X2029" s="177"/>
    </row>
    <row r="2030" spans="7:24" s="168" customFormat="1" ht="15" customHeight="1">
      <c r="G2030" s="175"/>
      <c r="I2030" s="176"/>
      <c r="J2030" s="176"/>
      <c r="K2030" s="176"/>
      <c r="L2030" s="679"/>
      <c r="M2030" s="175"/>
      <c r="N2030" s="177"/>
      <c r="P2030" s="176"/>
      <c r="R2030" s="178"/>
      <c r="S2030" s="177"/>
      <c r="U2030" s="177"/>
      <c r="W2030" s="178"/>
      <c r="X2030" s="177"/>
    </row>
    <row r="2031" spans="7:24" s="168" customFormat="1" ht="15" customHeight="1">
      <c r="G2031" s="175"/>
      <c r="I2031" s="176"/>
      <c r="J2031" s="176"/>
      <c r="K2031" s="176"/>
      <c r="L2031" s="679"/>
      <c r="M2031" s="175"/>
      <c r="N2031" s="177"/>
      <c r="P2031" s="176"/>
      <c r="R2031" s="178"/>
      <c r="S2031" s="177"/>
      <c r="U2031" s="177"/>
      <c r="W2031" s="178"/>
      <c r="X2031" s="177"/>
    </row>
    <row r="2032" spans="7:24" s="168" customFormat="1" ht="15" customHeight="1">
      <c r="G2032" s="175"/>
      <c r="I2032" s="176"/>
      <c r="J2032" s="176"/>
      <c r="K2032" s="176"/>
      <c r="L2032" s="679"/>
      <c r="M2032" s="175"/>
      <c r="N2032" s="177"/>
      <c r="P2032" s="176"/>
      <c r="R2032" s="178"/>
      <c r="S2032" s="177"/>
      <c r="U2032" s="177"/>
      <c r="W2032" s="178"/>
      <c r="X2032" s="177"/>
    </row>
    <row r="2033" spans="7:24" s="168" customFormat="1" ht="15" customHeight="1">
      <c r="G2033" s="175"/>
      <c r="I2033" s="176"/>
      <c r="J2033" s="176"/>
      <c r="K2033" s="176"/>
      <c r="L2033" s="679"/>
      <c r="M2033" s="175"/>
      <c r="N2033" s="177"/>
      <c r="P2033" s="176"/>
      <c r="R2033" s="178"/>
      <c r="S2033" s="177"/>
      <c r="U2033" s="177"/>
      <c r="W2033" s="178"/>
      <c r="X2033" s="177"/>
    </row>
    <row r="2034" spans="7:24" s="168" customFormat="1" ht="15" customHeight="1">
      <c r="G2034" s="175"/>
      <c r="I2034" s="176"/>
      <c r="J2034" s="176"/>
      <c r="K2034" s="176"/>
      <c r="L2034" s="679"/>
      <c r="M2034" s="175"/>
      <c r="N2034" s="177"/>
      <c r="P2034" s="176"/>
      <c r="R2034" s="178"/>
      <c r="S2034" s="177"/>
      <c r="U2034" s="177"/>
      <c r="W2034" s="178"/>
      <c r="X2034" s="177"/>
    </row>
    <row r="2035" spans="7:24" s="168" customFormat="1" ht="15" customHeight="1">
      <c r="G2035" s="175"/>
      <c r="I2035" s="176"/>
      <c r="J2035" s="176"/>
      <c r="K2035" s="176"/>
      <c r="L2035" s="679"/>
      <c r="M2035" s="175"/>
      <c r="N2035" s="177"/>
      <c r="P2035" s="176"/>
      <c r="R2035" s="178"/>
      <c r="S2035" s="177"/>
      <c r="U2035" s="177"/>
      <c r="W2035" s="178"/>
      <c r="X2035" s="177"/>
    </row>
    <row r="2036" spans="7:24" s="168" customFormat="1" ht="15" customHeight="1">
      <c r="G2036" s="175"/>
      <c r="I2036" s="176"/>
      <c r="J2036" s="176"/>
      <c r="K2036" s="176"/>
      <c r="L2036" s="679"/>
      <c r="M2036" s="175"/>
      <c r="N2036" s="177"/>
      <c r="P2036" s="176"/>
      <c r="R2036" s="178"/>
      <c r="S2036" s="177"/>
      <c r="U2036" s="177"/>
      <c r="W2036" s="178"/>
      <c r="X2036" s="177"/>
    </row>
    <row r="2037" spans="7:24" s="168" customFormat="1" ht="15" customHeight="1">
      <c r="G2037" s="175"/>
      <c r="I2037" s="176"/>
      <c r="J2037" s="176"/>
      <c r="K2037" s="176"/>
      <c r="L2037" s="679"/>
      <c r="M2037" s="175"/>
      <c r="N2037" s="177"/>
      <c r="P2037" s="176"/>
      <c r="R2037" s="178"/>
      <c r="S2037" s="177"/>
      <c r="U2037" s="177"/>
      <c r="W2037" s="178"/>
      <c r="X2037" s="177"/>
    </row>
    <row r="2038" spans="7:24" s="168" customFormat="1" ht="15" customHeight="1">
      <c r="G2038" s="175"/>
      <c r="I2038" s="176"/>
      <c r="J2038" s="176"/>
      <c r="K2038" s="176"/>
      <c r="L2038" s="679"/>
      <c r="M2038" s="175"/>
      <c r="N2038" s="177"/>
      <c r="P2038" s="176"/>
      <c r="R2038" s="178"/>
      <c r="S2038" s="177"/>
      <c r="U2038" s="177"/>
      <c r="W2038" s="178"/>
      <c r="X2038" s="177"/>
    </row>
    <row r="2039" spans="7:24" s="168" customFormat="1" ht="15" customHeight="1">
      <c r="G2039" s="175"/>
      <c r="I2039" s="176"/>
      <c r="J2039" s="176"/>
      <c r="K2039" s="176"/>
      <c r="L2039" s="679"/>
      <c r="M2039" s="175"/>
      <c r="N2039" s="177"/>
      <c r="P2039" s="176"/>
      <c r="R2039" s="178"/>
      <c r="S2039" s="177"/>
      <c r="U2039" s="177"/>
      <c r="W2039" s="178"/>
      <c r="X2039" s="177"/>
    </row>
    <row r="2040" spans="7:24" s="168" customFormat="1" ht="15" customHeight="1">
      <c r="G2040" s="175"/>
      <c r="I2040" s="176"/>
      <c r="J2040" s="176"/>
      <c r="K2040" s="176"/>
      <c r="L2040" s="679"/>
      <c r="M2040" s="175"/>
      <c r="N2040" s="177"/>
      <c r="P2040" s="176"/>
      <c r="R2040" s="178"/>
      <c r="S2040" s="177"/>
      <c r="U2040" s="177"/>
      <c r="W2040" s="178"/>
      <c r="X2040" s="177"/>
    </row>
    <row r="2041" spans="7:24" s="168" customFormat="1" ht="15" customHeight="1">
      <c r="G2041" s="175"/>
      <c r="I2041" s="176"/>
      <c r="J2041" s="176"/>
      <c r="K2041" s="176"/>
      <c r="L2041" s="679"/>
      <c r="M2041" s="175"/>
      <c r="N2041" s="177"/>
      <c r="P2041" s="176"/>
      <c r="R2041" s="178"/>
      <c r="S2041" s="177"/>
      <c r="U2041" s="177"/>
      <c r="W2041" s="178"/>
      <c r="X2041" s="177"/>
    </row>
    <row r="2042" spans="7:24" s="168" customFormat="1" ht="15" customHeight="1">
      <c r="G2042" s="175"/>
      <c r="I2042" s="176"/>
      <c r="J2042" s="176"/>
      <c r="K2042" s="176"/>
      <c r="L2042" s="679"/>
      <c r="M2042" s="175"/>
      <c r="N2042" s="177"/>
      <c r="P2042" s="176"/>
      <c r="R2042" s="178"/>
      <c r="S2042" s="177"/>
      <c r="U2042" s="177"/>
      <c r="W2042" s="178"/>
      <c r="X2042" s="177"/>
    </row>
    <row r="2043" spans="7:24" s="168" customFormat="1" ht="15" customHeight="1">
      <c r="G2043" s="175"/>
      <c r="I2043" s="176"/>
      <c r="J2043" s="176"/>
      <c r="K2043" s="176"/>
      <c r="L2043" s="679"/>
      <c r="M2043" s="175"/>
      <c r="N2043" s="177"/>
      <c r="P2043" s="176"/>
      <c r="R2043" s="178"/>
      <c r="S2043" s="177"/>
      <c r="U2043" s="177"/>
      <c r="W2043" s="178"/>
      <c r="X2043" s="177"/>
    </row>
    <row r="2044" spans="7:24" s="168" customFormat="1" ht="15" customHeight="1">
      <c r="G2044" s="175"/>
      <c r="I2044" s="176"/>
      <c r="J2044" s="176"/>
      <c r="K2044" s="176"/>
      <c r="L2044" s="679"/>
      <c r="M2044" s="175"/>
      <c r="N2044" s="177"/>
      <c r="P2044" s="176"/>
      <c r="R2044" s="178"/>
      <c r="S2044" s="177"/>
      <c r="U2044" s="177"/>
      <c r="W2044" s="178"/>
      <c r="X2044" s="177"/>
    </row>
    <row r="2045" spans="7:24" s="168" customFormat="1" ht="15" customHeight="1">
      <c r="G2045" s="175"/>
      <c r="I2045" s="176"/>
      <c r="J2045" s="176"/>
      <c r="K2045" s="176"/>
      <c r="L2045" s="679"/>
      <c r="M2045" s="175"/>
      <c r="N2045" s="177"/>
      <c r="P2045" s="176"/>
      <c r="R2045" s="178"/>
      <c r="S2045" s="177"/>
      <c r="U2045" s="177"/>
      <c r="W2045" s="178"/>
      <c r="X2045" s="177"/>
    </row>
    <row r="2046" spans="7:24" s="168" customFormat="1" ht="15" customHeight="1">
      <c r="G2046" s="175"/>
      <c r="I2046" s="176"/>
      <c r="J2046" s="176"/>
      <c r="K2046" s="176"/>
      <c r="L2046" s="679"/>
      <c r="M2046" s="175"/>
      <c r="N2046" s="177"/>
      <c r="P2046" s="176"/>
      <c r="R2046" s="178"/>
      <c r="S2046" s="177"/>
      <c r="U2046" s="177"/>
      <c r="W2046" s="178"/>
      <c r="X2046" s="177"/>
    </row>
    <row r="2047" spans="7:24" s="168" customFormat="1" ht="15" customHeight="1">
      <c r="G2047" s="175"/>
      <c r="I2047" s="176"/>
      <c r="J2047" s="176"/>
      <c r="K2047" s="176"/>
      <c r="L2047" s="679"/>
      <c r="M2047" s="175"/>
      <c r="N2047" s="177"/>
      <c r="P2047" s="176"/>
      <c r="R2047" s="178"/>
      <c r="S2047" s="177"/>
      <c r="U2047" s="177"/>
      <c r="W2047" s="178"/>
      <c r="X2047" s="177"/>
    </row>
    <row r="2048" spans="7:24" s="168" customFormat="1" ht="15" customHeight="1">
      <c r="G2048" s="175"/>
      <c r="I2048" s="176"/>
      <c r="J2048" s="176"/>
      <c r="K2048" s="176"/>
      <c r="L2048" s="679"/>
      <c r="M2048" s="175"/>
      <c r="N2048" s="177"/>
      <c r="P2048" s="176"/>
      <c r="R2048" s="178"/>
      <c r="S2048" s="177"/>
      <c r="U2048" s="177"/>
      <c r="W2048" s="178"/>
      <c r="X2048" s="177"/>
    </row>
    <row r="2049" spans="7:24" s="168" customFormat="1" ht="15" customHeight="1">
      <c r="G2049" s="175"/>
      <c r="I2049" s="176"/>
      <c r="J2049" s="176"/>
      <c r="K2049" s="176"/>
      <c r="L2049" s="679"/>
      <c r="M2049" s="175"/>
      <c r="N2049" s="177"/>
      <c r="P2049" s="176"/>
      <c r="R2049" s="178"/>
      <c r="S2049" s="177"/>
      <c r="U2049" s="177"/>
      <c r="W2049" s="178"/>
      <c r="X2049" s="177"/>
    </row>
    <row r="2050" spans="7:24" s="168" customFormat="1" ht="15" customHeight="1">
      <c r="G2050" s="175"/>
      <c r="I2050" s="176"/>
      <c r="J2050" s="176"/>
      <c r="K2050" s="176"/>
      <c r="L2050" s="679"/>
      <c r="M2050" s="175"/>
      <c r="N2050" s="177"/>
      <c r="P2050" s="176"/>
      <c r="R2050" s="178"/>
      <c r="S2050" s="177"/>
      <c r="U2050" s="177"/>
      <c r="W2050" s="178"/>
      <c r="X2050" s="177"/>
    </row>
    <row r="2051" spans="7:24" s="168" customFormat="1" ht="15" customHeight="1">
      <c r="G2051" s="175"/>
      <c r="I2051" s="176"/>
      <c r="J2051" s="176"/>
      <c r="K2051" s="176"/>
      <c r="L2051" s="679"/>
      <c r="M2051" s="175"/>
      <c r="N2051" s="177"/>
      <c r="P2051" s="176"/>
      <c r="R2051" s="178"/>
      <c r="S2051" s="177"/>
      <c r="U2051" s="177"/>
      <c r="W2051" s="178"/>
      <c r="X2051" s="177"/>
    </row>
    <row r="2052" spans="7:24" s="168" customFormat="1" ht="15" customHeight="1">
      <c r="G2052" s="175"/>
      <c r="I2052" s="176"/>
      <c r="J2052" s="176"/>
      <c r="K2052" s="176"/>
      <c r="L2052" s="679"/>
      <c r="M2052" s="175"/>
      <c r="N2052" s="177"/>
      <c r="P2052" s="176"/>
      <c r="R2052" s="178"/>
      <c r="S2052" s="177"/>
      <c r="U2052" s="177"/>
      <c r="W2052" s="178"/>
      <c r="X2052" s="177"/>
    </row>
    <row r="2053" spans="7:24" s="168" customFormat="1" ht="15" customHeight="1">
      <c r="G2053" s="175"/>
      <c r="I2053" s="176"/>
      <c r="J2053" s="176"/>
      <c r="K2053" s="176"/>
      <c r="L2053" s="679"/>
      <c r="M2053" s="175"/>
      <c r="N2053" s="177"/>
      <c r="P2053" s="176"/>
      <c r="R2053" s="178"/>
      <c r="S2053" s="177"/>
      <c r="U2053" s="177"/>
      <c r="W2053" s="178"/>
      <c r="X2053" s="177"/>
    </row>
    <row r="2054" spans="7:24" s="168" customFormat="1" ht="15" customHeight="1">
      <c r="G2054" s="175"/>
      <c r="I2054" s="176"/>
      <c r="J2054" s="176"/>
      <c r="K2054" s="176"/>
      <c r="L2054" s="679"/>
      <c r="M2054" s="175"/>
      <c r="N2054" s="177"/>
      <c r="P2054" s="176"/>
      <c r="R2054" s="178"/>
      <c r="S2054" s="177"/>
      <c r="U2054" s="177"/>
      <c r="W2054" s="178"/>
      <c r="X2054" s="177"/>
    </row>
    <row r="2055" spans="7:24" s="168" customFormat="1" ht="15" customHeight="1">
      <c r="G2055" s="175"/>
      <c r="I2055" s="176"/>
      <c r="J2055" s="176"/>
      <c r="K2055" s="176"/>
      <c r="L2055" s="679"/>
      <c r="M2055" s="175"/>
      <c r="N2055" s="177"/>
      <c r="P2055" s="176"/>
      <c r="R2055" s="178"/>
      <c r="S2055" s="177"/>
      <c r="U2055" s="177"/>
      <c r="W2055" s="178"/>
      <c r="X2055" s="177"/>
    </row>
    <row r="2056" spans="7:24" s="168" customFormat="1" ht="15" customHeight="1">
      <c r="G2056" s="175"/>
      <c r="I2056" s="176"/>
      <c r="J2056" s="176"/>
      <c r="K2056" s="176"/>
      <c r="L2056" s="679"/>
      <c r="M2056" s="175"/>
      <c r="N2056" s="177"/>
      <c r="P2056" s="176"/>
      <c r="R2056" s="178"/>
      <c r="S2056" s="177"/>
      <c r="U2056" s="177"/>
      <c r="W2056" s="178"/>
      <c r="X2056" s="177"/>
    </row>
    <row r="2057" spans="7:24" s="168" customFormat="1" ht="15" customHeight="1">
      <c r="G2057" s="175"/>
      <c r="I2057" s="176"/>
      <c r="J2057" s="176"/>
      <c r="K2057" s="176"/>
      <c r="L2057" s="679"/>
      <c r="M2057" s="175"/>
      <c r="N2057" s="177"/>
      <c r="P2057" s="176"/>
      <c r="R2057" s="178"/>
      <c r="S2057" s="177"/>
      <c r="U2057" s="177"/>
      <c r="W2057" s="178"/>
      <c r="X2057" s="177"/>
    </row>
    <row r="2058" spans="7:24" s="168" customFormat="1" ht="15" customHeight="1">
      <c r="G2058" s="175"/>
      <c r="I2058" s="176"/>
      <c r="J2058" s="176"/>
      <c r="K2058" s="176"/>
      <c r="L2058" s="679"/>
      <c r="M2058" s="175"/>
      <c r="N2058" s="177"/>
      <c r="P2058" s="176"/>
      <c r="R2058" s="178"/>
      <c r="S2058" s="177"/>
      <c r="U2058" s="177"/>
      <c r="W2058" s="178"/>
      <c r="X2058" s="177"/>
    </row>
    <row r="2059" spans="7:24" s="168" customFormat="1" ht="15" customHeight="1">
      <c r="G2059" s="175"/>
      <c r="I2059" s="176"/>
      <c r="J2059" s="176"/>
      <c r="K2059" s="176"/>
      <c r="L2059" s="679"/>
      <c r="M2059" s="175"/>
      <c r="N2059" s="177"/>
      <c r="P2059" s="176"/>
      <c r="R2059" s="178"/>
      <c r="S2059" s="177"/>
      <c r="U2059" s="177"/>
      <c r="W2059" s="178"/>
      <c r="X2059" s="177"/>
    </row>
    <row r="2060" spans="7:24" s="168" customFormat="1" ht="15" customHeight="1">
      <c r="G2060" s="175"/>
      <c r="I2060" s="176"/>
      <c r="J2060" s="176"/>
      <c r="K2060" s="176"/>
      <c r="L2060" s="679"/>
      <c r="M2060" s="175"/>
      <c r="N2060" s="177"/>
      <c r="P2060" s="176"/>
      <c r="R2060" s="178"/>
      <c r="S2060" s="177"/>
      <c r="U2060" s="177"/>
      <c r="W2060" s="178"/>
      <c r="X2060" s="177"/>
    </row>
    <row r="2061" spans="7:24" s="168" customFormat="1" ht="15" customHeight="1">
      <c r="G2061" s="175"/>
      <c r="I2061" s="176"/>
      <c r="J2061" s="176"/>
      <c r="K2061" s="176"/>
      <c r="L2061" s="679"/>
      <c r="M2061" s="175"/>
      <c r="N2061" s="177"/>
      <c r="P2061" s="176"/>
      <c r="R2061" s="178"/>
      <c r="S2061" s="177"/>
      <c r="U2061" s="177"/>
      <c r="W2061" s="178"/>
      <c r="X2061" s="177"/>
    </row>
    <row r="2062" spans="7:24" s="168" customFormat="1" ht="15" customHeight="1">
      <c r="G2062" s="175"/>
      <c r="I2062" s="176"/>
      <c r="J2062" s="176"/>
      <c r="K2062" s="176"/>
      <c r="L2062" s="679"/>
      <c r="M2062" s="175"/>
      <c r="N2062" s="177"/>
      <c r="P2062" s="176"/>
      <c r="R2062" s="178"/>
      <c r="S2062" s="177"/>
      <c r="U2062" s="177"/>
      <c r="W2062" s="178"/>
      <c r="X2062" s="177"/>
    </row>
    <row r="2063" spans="7:24" s="168" customFormat="1" ht="15" customHeight="1">
      <c r="G2063" s="175"/>
      <c r="I2063" s="176"/>
      <c r="J2063" s="176"/>
      <c r="K2063" s="176"/>
      <c r="L2063" s="679"/>
      <c r="M2063" s="175"/>
      <c r="N2063" s="177"/>
      <c r="P2063" s="176"/>
      <c r="R2063" s="178"/>
      <c r="S2063" s="177"/>
      <c r="U2063" s="177"/>
      <c r="W2063" s="178"/>
      <c r="X2063" s="177"/>
    </row>
    <row r="2064" spans="7:24" s="168" customFormat="1" ht="15" customHeight="1">
      <c r="G2064" s="175"/>
      <c r="I2064" s="176"/>
      <c r="J2064" s="176"/>
      <c r="K2064" s="176"/>
      <c r="L2064" s="679"/>
      <c r="M2064" s="175"/>
      <c r="N2064" s="177"/>
      <c r="P2064" s="176"/>
      <c r="R2064" s="178"/>
      <c r="S2064" s="177"/>
      <c r="U2064" s="177"/>
      <c r="W2064" s="178"/>
      <c r="X2064" s="177"/>
    </row>
    <row r="2065" spans="7:24" s="168" customFormat="1" ht="15" customHeight="1">
      <c r="G2065" s="175"/>
      <c r="I2065" s="176"/>
      <c r="J2065" s="176"/>
      <c r="K2065" s="176"/>
      <c r="L2065" s="679"/>
      <c r="M2065" s="175"/>
      <c r="N2065" s="177"/>
      <c r="P2065" s="176"/>
      <c r="R2065" s="178"/>
      <c r="S2065" s="177"/>
      <c r="U2065" s="177"/>
      <c r="W2065" s="178"/>
      <c r="X2065" s="177"/>
    </row>
    <row r="2066" spans="7:24" s="168" customFormat="1" ht="15" customHeight="1">
      <c r="G2066" s="175"/>
      <c r="I2066" s="176"/>
      <c r="J2066" s="176"/>
      <c r="K2066" s="176"/>
      <c r="L2066" s="679"/>
      <c r="M2066" s="175"/>
      <c r="N2066" s="177"/>
      <c r="P2066" s="176"/>
      <c r="R2066" s="178"/>
      <c r="S2066" s="177"/>
      <c r="U2066" s="177"/>
      <c r="W2066" s="178"/>
      <c r="X2066" s="177"/>
    </row>
    <row r="2067" spans="7:24" s="168" customFormat="1" ht="15" customHeight="1">
      <c r="G2067" s="175"/>
      <c r="I2067" s="176"/>
      <c r="J2067" s="176"/>
      <c r="K2067" s="176"/>
      <c r="L2067" s="679"/>
      <c r="M2067" s="175"/>
      <c r="N2067" s="177"/>
      <c r="P2067" s="176"/>
      <c r="R2067" s="178"/>
      <c r="S2067" s="177"/>
      <c r="U2067" s="177"/>
      <c r="W2067" s="178"/>
      <c r="X2067" s="177"/>
    </row>
    <row r="2068" spans="7:24" s="168" customFormat="1" ht="15" customHeight="1">
      <c r="G2068" s="175"/>
      <c r="I2068" s="176"/>
      <c r="J2068" s="176"/>
      <c r="K2068" s="176"/>
      <c r="L2068" s="679"/>
      <c r="M2068" s="175"/>
      <c r="N2068" s="177"/>
      <c r="P2068" s="176"/>
      <c r="R2068" s="178"/>
      <c r="S2068" s="177"/>
      <c r="U2068" s="177"/>
      <c r="W2068" s="178"/>
      <c r="X2068" s="177"/>
    </row>
    <row r="2069" spans="7:24" s="168" customFormat="1" ht="15" customHeight="1">
      <c r="G2069" s="175"/>
      <c r="I2069" s="176"/>
      <c r="J2069" s="176"/>
      <c r="K2069" s="176"/>
      <c r="L2069" s="679"/>
      <c r="M2069" s="175"/>
      <c r="N2069" s="177"/>
      <c r="P2069" s="176"/>
      <c r="R2069" s="178"/>
      <c r="S2069" s="177"/>
      <c r="U2069" s="177"/>
      <c r="W2069" s="178"/>
      <c r="X2069" s="177"/>
    </row>
    <row r="2070" spans="7:24" s="168" customFormat="1" ht="15" customHeight="1">
      <c r="G2070" s="175"/>
      <c r="I2070" s="176"/>
      <c r="J2070" s="176"/>
      <c r="K2070" s="176"/>
      <c r="L2070" s="679"/>
      <c r="M2070" s="175"/>
      <c r="N2070" s="177"/>
      <c r="P2070" s="176"/>
      <c r="R2070" s="178"/>
      <c r="S2070" s="177"/>
      <c r="U2070" s="177"/>
      <c r="W2070" s="178"/>
      <c r="X2070" s="177"/>
    </row>
    <row r="2071" spans="7:24" s="168" customFormat="1" ht="15" customHeight="1">
      <c r="G2071" s="175"/>
      <c r="I2071" s="176"/>
      <c r="J2071" s="176"/>
      <c r="K2071" s="176"/>
      <c r="L2071" s="679"/>
      <c r="M2071" s="175"/>
      <c r="N2071" s="177"/>
      <c r="P2071" s="176"/>
      <c r="R2071" s="178"/>
      <c r="S2071" s="177"/>
      <c r="U2071" s="177"/>
      <c r="W2071" s="178"/>
      <c r="X2071" s="177"/>
    </row>
    <row r="2072" spans="7:24" s="168" customFormat="1" ht="15" customHeight="1">
      <c r="G2072" s="175"/>
      <c r="I2072" s="176"/>
      <c r="J2072" s="176"/>
      <c r="K2072" s="176"/>
      <c r="L2072" s="679"/>
      <c r="M2072" s="175"/>
      <c r="N2072" s="177"/>
      <c r="P2072" s="176"/>
      <c r="R2072" s="178"/>
      <c r="S2072" s="177"/>
      <c r="U2072" s="177"/>
      <c r="W2072" s="178"/>
      <c r="X2072" s="177"/>
    </row>
    <row r="2073" spans="7:24" s="168" customFormat="1" ht="15" customHeight="1">
      <c r="G2073" s="175"/>
      <c r="I2073" s="176"/>
      <c r="J2073" s="176"/>
      <c r="K2073" s="176"/>
      <c r="L2073" s="679"/>
      <c r="M2073" s="175"/>
      <c r="N2073" s="177"/>
      <c r="P2073" s="176"/>
      <c r="R2073" s="178"/>
      <c r="S2073" s="177"/>
      <c r="U2073" s="177"/>
      <c r="W2073" s="178"/>
      <c r="X2073" s="177"/>
    </row>
    <row r="2074" spans="7:24" s="168" customFormat="1" ht="15" customHeight="1">
      <c r="G2074" s="175"/>
      <c r="I2074" s="176"/>
      <c r="J2074" s="176"/>
      <c r="K2074" s="176"/>
      <c r="L2074" s="679"/>
      <c r="M2074" s="175"/>
      <c r="N2074" s="177"/>
      <c r="P2074" s="176"/>
      <c r="R2074" s="178"/>
      <c r="S2074" s="177"/>
      <c r="U2074" s="177"/>
      <c r="W2074" s="178"/>
      <c r="X2074" s="177"/>
    </row>
    <row r="2075" spans="7:24" s="168" customFormat="1" ht="15" customHeight="1">
      <c r="G2075" s="175"/>
      <c r="I2075" s="176"/>
      <c r="J2075" s="176"/>
      <c r="K2075" s="176"/>
      <c r="L2075" s="679"/>
      <c r="M2075" s="175"/>
      <c r="N2075" s="177"/>
      <c r="P2075" s="176"/>
      <c r="R2075" s="178"/>
      <c r="S2075" s="177"/>
      <c r="U2075" s="177"/>
      <c r="W2075" s="178"/>
      <c r="X2075" s="177"/>
    </row>
    <row r="2076" spans="7:24" s="168" customFormat="1" ht="15" customHeight="1">
      <c r="G2076" s="175"/>
      <c r="I2076" s="176"/>
      <c r="J2076" s="176"/>
      <c r="K2076" s="176"/>
      <c r="L2076" s="679"/>
      <c r="M2076" s="175"/>
      <c r="N2076" s="177"/>
      <c r="P2076" s="176"/>
      <c r="R2076" s="178"/>
      <c r="S2076" s="177"/>
      <c r="U2076" s="177"/>
      <c r="W2076" s="178"/>
      <c r="X2076" s="177"/>
    </row>
    <row r="2077" spans="7:24" s="168" customFormat="1" ht="15" customHeight="1">
      <c r="G2077" s="175"/>
      <c r="I2077" s="176"/>
      <c r="J2077" s="176"/>
      <c r="K2077" s="176"/>
      <c r="L2077" s="679"/>
      <c r="M2077" s="175"/>
      <c r="N2077" s="177"/>
      <c r="P2077" s="176"/>
      <c r="R2077" s="178"/>
      <c r="S2077" s="177"/>
      <c r="U2077" s="177"/>
      <c r="W2077" s="178"/>
      <c r="X2077" s="177"/>
    </row>
    <row r="2078" spans="7:24" s="168" customFormat="1" ht="15" customHeight="1">
      <c r="G2078" s="175"/>
      <c r="I2078" s="176"/>
      <c r="J2078" s="176"/>
      <c r="K2078" s="176"/>
      <c r="L2078" s="679"/>
      <c r="M2078" s="175"/>
      <c r="N2078" s="177"/>
      <c r="P2078" s="176"/>
      <c r="R2078" s="178"/>
      <c r="S2078" s="177"/>
      <c r="U2078" s="177"/>
      <c r="W2078" s="178"/>
      <c r="X2078" s="177"/>
    </row>
    <row r="2079" spans="7:24" s="168" customFormat="1" ht="15" customHeight="1">
      <c r="G2079" s="175"/>
      <c r="I2079" s="176"/>
      <c r="J2079" s="176"/>
      <c r="K2079" s="176"/>
      <c r="L2079" s="679"/>
      <c r="M2079" s="175"/>
      <c r="N2079" s="177"/>
      <c r="P2079" s="176"/>
      <c r="R2079" s="178"/>
      <c r="S2079" s="177"/>
      <c r="U2079" s="177"/>
      <c r="W2079" s="178"/>
      <c r="X2079" s="177"/>
    </row>
    <row r="2080" spans="7:24" s="168" customFormat="1" ht="15" customHeight="1">
      <c r="G2080" s="175"/>
      <c r="I2080" s="176"/>
      <c r="J2080" s="176"/>
      <c r="K2080" s="176"/>
      <c r="L2080" s="679"/>
      <c r="M2080" s="175"/>
      <c r="N2080" s="177"/>
      <c r="P2080" s="176"/>
      <c r="R2080" s="178"/>
      <c r="S2080" s="177"/>
      <c r="U2080" s="177"/>
      <c r="W2080" s="178"/>
      <c r="X2080" s="177"/>
    </row>
    <row r="2081" spans="7:24" s="168" customFormat="1" ht="15" customHeight="1">
      <c r="G2081" s="175"/>
      <c r="I2081" s="176"/>
      <c r="J2081" s="176"/>
      <c r="K2081" s="176"/>
      <c r="L2081" s="679"/>
      <c r="M2081" s="175"/>
      <c r="N2081" s="177"/>
      <c r="P2081" s="176"/>
      <c r="R2081" s="178"/>
      <c r="S2081" s="177"/>
      <c r="U2081" s="177"/>
      <c r="W2081" s="178"/>
      <c r="X2081" s="177"/>
    </row>
    <row r="2082" spans="7:24" s="168" customFormat="1" ht="15" customHeight="1">
      <c r="G2082" s="175"/>
      <c r="I2082" s="176"/>
      <c r="J2082" s="176"/>
      <c r="K2082" s="176"/>
      <c r="L2082" s="679"/>
      <c r="M2082" s="175"/>
      <c r="N2082" s="177"/>
      <c r="P2082" s="176"/>
      <c r="R2082" s="178"/>
      <c r="S2082" s="177"/>
      <c r="U2082" s="177"/>
      <c r="W2082" s="178"/>
      <c r="X2082" s="177"/>
    </row>
    <row r="2083" spans="7:24" s="168" customFormat="1" ht="15" customHeight="1">
      <c r="G2083" s="175"/>
      <c r="I2083" s="176"/>
      <c r="J2083" s="176"/>
      <c r="K2083" s="176"/>
      <c r="L2083" s="679"/>
      <c r="M2083" s="175"/>
      <c r="N2083" s="177"/>
      <c r="P2083" s="176"/>
      <c r="R2083" s="178"/>
      <c r="S2083" s="177"/>
      <c r="U2083" s="177"/>
      <c r="W2083" s="178"/>
      <c r="X2083" s="177"/>
    </row>
    <row r="2084" spans="7:24" s="168" customFormat="1" ht="15" customHeight="1">
      <c r="G2084" s="175"/>
      <c r="I2084" s="176"/>
      <c r="J2084" s="176"/>
      <c r="K2084" s="176"/>
      <c r="L2084" s="679"/>
      <c r="M2084" s="175"/>
      <c r="N2084" s="177"/>
      <c r="P2084" s="176"/>
      <c r="R2084" s="178"/>
      <c r="S2084" s="177"/>
      <c r="U2084" s="177"/>
      <c r="W2084" s="178"/>
      <c r="X2084" s="177"/>
    </row>
    <row r="2085" spans="7:24" s="168" customFormat="1" ht="15" customHeight="1">
      <c r="G2085" s="175"/>
      <c r="I2085" s="176"/>
      <c r="J2085" s="176"/>
      <c r="K2085" s="176"/>
      <c r="L2085" s="679"/>
      <c r="M2085" s="175"/>
      <c r="N2085" s="177"/>
      <c r="P2085" s="176"/>
      <c r="R2085" s="178"/>
      <c r="S2085" s="177"/>
      <c r="U2085" s="177"/>
      <c r="W2085" s="178"/>
      <c r="X2085" s="177"/>
    </row>
    <row r="2086" spans="7:24" s="168" customFormat="1" ht="15" customHeight="1">
      <c r="G2086" s="175"/>
      <c r="I2086" s="176"/>
      <c r="J2086" s="176"/>
      <c r="K2086" s="176"/>
      <c r="L2086" s="679"/>
      <c r="M2086" s="175"/>
      <c r="N2086" s="177"/>
      <c r="P2086" s="176"/>
      <c r="R2086" s="178"/>
      <c r="S2086" s="177"/>
      <c r="U2086" s="177"/>
      <c r="W2086" s="178"/>
      <c r="X2086" s="177"/>
    </row>
    <row r="2087" spans="7:24" s="168" customFormat="1" ht="15" customHeight="1">
      <c r="G2087" s="175"/>
      <c r="I2087" s="176"/>
      <c r="J2087" s="176"/>
      <c r="K2087" s="176"/>
      <c r="L2087" s="679"/>
      <c r="M2087" s="175"/>
      <c r="N2087" s="177"/>
      <c r="P2087" s="176"/>
      <c r="R2087" s="178"/>
      <c r="S2087" s="177"/>
      <c r="U2087" s="177"/>
      <c r="W2087" s="178"/>
      <c r="X2087" s="177"/>
    </row>
    <row r="2088" spans="7:24" s="168" customFormat="1" ht="15" customHeight="1">
      <c r="G2088" s="175"/>
      <c r="I2088" s="176"/>
      <c r="J2088" s="176"/>
      <c r="K2088" s="176"/>
      <c r="L2088" s="679"/>
      <c r="M2088" s="175"/>
      <c r="N2088" s="177"/>
      <c r="P2088" s="176"/>
      <c r="R2088" s="178"/>
      <c r="S2088" s="177"/>
      <c r="U2088" s="177"/>
      <c r="W2088" s="178"/>
      <c r="X2088" s="177"/>
    </row>
    <row r="2089" spans="7:24" s="168" customFormat="1" ht="15" customHeight="1">
      <c r="G2089" s="175"/>
      <c r="I2089" s="176"/>
      <c r="J2089" s="176"/>
      <c r="K2089" s="176"/>
      <c r="L2089" s="679"/>
      <c r="M2089" s="175"/>
      <c r="N2089" s="177"/>
      <c r="P2089" s="176"/>
      <c r="R2089" s="178"/>
      <c r="S2089" s="177"/>
      <c r="U2089" s="177"/>
      <c r="W2089" s="178"/>
      <c r="X2089" s="177"/>
    </row>
    <row r="2090" spans="7:24" s="168" customFormat="1" ht="15" customHeight="1">
      <c r="G2090" s="175"/>
      <c r="I2090" s="176"/>
      <c r="J2090" s="176"/>
      <c r="K2090" s="176"/>
      <c r="L2090" s="679"/>
      <c r="M2090" s="175"/>
      <c r="N2090" s="177"/>
      <c r="P2090" s="176"/>
      <c r="R2090" s="178"/>
      <c r="S2090" s="177"/>
      <c r="U2090" s="177"/>
      <c r="W2090" s="178"/>
      <c r="X2090" s="177"/>
    </row>
    <row r="2091" spans="7:24" s="168" customFormat="1" ht="15" customHeight="1">
      <c r="G2091" s="175"/>
      <c r="I2091" s="176"/>
      <c r="J2091" s="176"/>
      <c r="K2091" s="176"/>
      <c r="L2091" s="679"/>
      <c r="M2091" s="175"/>
      <c r="N2091" s="177"/>
      <c r="P2091" s="176"/>
      <c r="R2091" s="178"/>
      <c r="S2091" s="177"/>
      <c r="U2091" s="177"/>
      <c r="W2091" s="178"/>
      <c r="X2091" s="177"/>
    </row>
    <row r="2092" spans="7:24" s="168" customFormat="1" ht="15" customHeight="1">
      <c r="G2092" s="175"/>
      <c r="I2092" s="176"/>
      <c r="J2092" s="176"/>
      <c r="K2092" s="176"/>
      <c r="L2092" s="679"/>
      <c r="M2092" s="175"/>
      <c r="N2092" s="177"/>
      <c r="P2092" s="176"/>
      <c r="R2092" s="178"/>
      <c r="S2092" s="177"/>
      <c r="U2092" s="177"/>
      <c r="W2092" s="178"/>
      <c r="X2092" s="177"/>
    </row>
    <row r="2093" spans="7:24" s="168" customFormat="1" ht="15" customHeight="1">
      <c r="G2093" s="175"/>
      <c r="I2093" s="176"/>
      <c r="J2093" s="176"/>
      <c r="K2093" s="176"/>
      <c r="L2093" s="679"/>
      <c r="M2093" s="175"/>
      <c r="N2093" s="177"/>
      <c r="P2093" s="176"/>
      <c r="R2093" s="178"/>
      <c r="S2093" s="177"/>
      <c r="U2093" s="177"/>
      <c r="W2093" s="178"/>
      <c r="X2093" s="177"/>
    </row>
    <row r="2094" spans="7:24" s="168" customFormat="1" ht="15" customHeight="1">
      <c r="G2094" s="175"/>
      <c r="I2094" s="176"/>
      <c r="J2094" s="176"/>
      <c r="K2094" s="176"/>
      <c r="L2094" s="679"/>
      <c r="M2094" s="175"/>
      <c r="N2094" s="177"/>
      <c r="P2094" s="176"/>
      <c r="R2094" s="178"/>
      <c r="S2094" s="177"/>
      <c r="U2094" s="177"/>
      <c r="W2094" s="178"/>
      <c r="X2094" s="177"/>
    </row>
    <row r="2095" spans="7:24" s="168" customFormat="1" ht="15" customHeight="1">
      <c r="G2095" s="175"/>
      <c r="I2095" s="176"/>
      <c r="J2095" s="176"/>
      <c r="K2095" s="176"/>
      <c r="L2095" s="679"/>
      <c r="M2095" s="175"/>
      <c r="N2095" s="177"/>
      <c r="P2095" s="176"/>
      <c r="R2095" s="178"/>
      <c r="S2095" s="177"/>
      <c r="U2095" s="177"/>
      <c r="W2095" s="178"/>
      <c r="X2095" s="177"/>
    </row>
    <row r="2096" spans="7:24" s="168" customFormat="1" ht="15" customHeight="1">
      <c r="G2096" s="175"/>
      <c r="I2096" s="176"/>
      <c r="J2096" s="176"/>
      <c r="K2096" s="176"/>
      <c r="L2096" s="679"/>
      <c r="M2096" s="175"/>
      <c r="N2096" s="177"/>
      <c r="P2096" s="176"/>
      <c r="R2096" s="178"/>
      <c r="S2096" s="177"/>
      <c r="U2096" s="177"/>
      <c r="W2096" s="178"/>
      <c r="X2096" s="177"/>
    </row>
    <row r="2097" spans="7:24" s="168" customFormat="1" ht="15" customHeight="1">
      <c r="G2097" s="175"/>
      <c r="I2097" s="176"/>
      <c r="J2097" s="176"/>
      <c r="K2097" s="176"/>
      <c r="L2097" s="679"/>
      <c r="M2097" s="175"/>
      <c r="N2097" s="177"/>
      <c r="P2097" s="176"/>
      <c r="R2097" s="178"/>
      <c r="S2097" s="177"/>
      <c r="U2097" s="177"/>
      <c r="W2097" s="178"/>
      <c r="X2097" s="177"/>
    </row>
    <row r="2098" spans="7:24" s="168" customFormat="1" ht="15" customHeight="1">
      <c r="G2098" s="175"/>
      <c r="I2098" s="176"/>
      <c r="J2098" s="176"/>
      <c r="K2098" s="176"/>
      <c r="L2098" s="679"/>
      <c r="M2098" s="175"/>
      <c r="N2098" s="177"/>
      <c r="P2098" s="176"/>
      <c r="R2098" s="178"/>
      <c r="S2098" s="177"/>
      <c r="U2098" s="177"/>
      <c r="W2098" s="178"/>
      <c r="X2098" s="177"/>
    </row>
    <row r="2099" spans="7:24" s="168" customFormat="1" ht="15" customHeight="1">
      <c r="G2099" s="175"/>
      <c r="I2099" s="176"/>
      <c r="J2099" s="176"/>
      <c r="K2099" s="176"/>
      <c r="L2099" s="679"/>
      <c r="M2099" s="175"/>
      <c r="N2099" s="177"/>
      <c r="P2099" s="176"/>
      <c r="R2099" s="178"/>
      <c r="S2099" s="177"/>
      <c r="U2099" s="177"/>
      <c r="W2099" s="178"/>
      <c r="X2099" s="177"/>
    </row>
    <row r="2100" spans="7:24" s="168" customFormat="1" ht="15" customHeight="1">
      <c r="G2100" s="175"/>
      <c r="I2100" s="176"/>
      <c r="J2100" s="176"/>
      <c r="K2100" s="176"/>
      <c r="L2100" s="679"/>
      <c r="M2100" s="175"/>
      <c r="N2100" s="177"/>
      <c r="P2100" s="176"/>
      <c r="R2100" s="178"/>
      <c r="S2100" s="177"/>
      <c r="U2100" s="177"/>
      <c r="W2100" s="178"/>
      <c r="X2100" s="177"/>
    </row>
    <row r="2101" spans="7:24" s="168" customFormat="1" ht="15" customHeight="1">
      <c r="G2101" s="175"/>
      <c r="I2101" s="176"/>
      <c r="J2101" s="176"/>
      <c r="K2101" s="176"/>
      <c r="L2101" s="679"/>
      <c r="M2101" s="175"/>
      <c r="N2101" s="177"/>
      <c r="P2101" s="176"/>
      <c r="R2101" s="178"/>
      <c r="S2101" s="177"/>
      <c r="U2101" s="177"/>
      <c r="W2101" s="178"/>
      <c r="X2101" s="177"/>
    </row>
    <row r="2102" spans="7:24" s="168" customFormat="1" ht="15" customHeight="1">
      <c r="G2102" s="175"/>
      <c r="I2102" s="176"/>
      <c r="J2102" s="176"/>
      <c r="K2102" s="176"/>
      <c r="L2102" s="679"/>
      <c r="M2102" s="175"/>
      <c r="N2102" s="177"/>
      <c r="P2102" s="176"/>
      <c r="R2102" s="178"/>
      <c r="S2102" s="177"/>
      <c r="U2102" s="177"/>
      <c r="W2102" s="178"/>
      <c r="X2102" s="177"/>
    </row>
    <row r="2103" spans="7:24" s="168" customFormat="1" ht="15" customHeight="1">
      <c r="G2103" s="175"/>
      <c r="I2103" s="176"/>
      <c r="J2103" s="176"/>
      <c r="K2103" s="176"/>
      <c r="L2103" s="679"/>
      <c r="M2103" s="175"/>
      <c r="N2103" s="177"/>
      <c r="P2103" s="176"/>
      <c r="R2103" s="178"/>
      <c r="S2103" s="177"/>
      <c r="U2103" s="177"/>
      <c r="W2103" s="178"/>
      <c r="X2103" s="177"/>
    </row>
    <row r="2104" spans="7:24" s="168" customFormat="1" ht="15" customHeight="1">
      <c r="G2104" s="175"/>
      <c r="I2104" s="176"/>
      <c r="J2104" s="176"/>
      <c r="K2104" s="176"/>
      <c r="L2104" s="679"/>
      <c r="M2104" s="175"/>
      <c r="N2104" s="177"/>
      <c r="P2104" s="176"/>
      <c r="R2104" s="178"/>
      <c r="S2104" s="177"/>
      <c r="U2104" s="177"/>
      <c r="W2104" s="178"/>
      <c r="X2104" s="177"/>
    </row>
    <row r="2105" spans="7:24" s="168" customFormat="1" ht="15" customHeight="1">
      <c r="G2105" s="175"/>
      <c r="I2105" s="176"/>
      <c r="J2105" s="176"/>
      <c r="K2105" s="176"/>
      <c r="L2105" s="679"/>
      <c r="M2105" s="175"/>
      <c r="N2105" s="177"/>
      <c r="P2105" s="176"/>
      <c r="R2105" s="178"/>
      <c r="S2105" s="177"/>
      <c r="U2105" s="177"/>
      <c r="W2105" s="178"/>
      <c r="X2105" s="177"/>
    </row>
    <row r="2106" spans="7:24" s="168" customFormat="1" ht="15" customHeight="1">
      <c r="G2106" s="175"/>
      <c r="I2106" s="176"/>
      <c r="J2106" s="176"/>
      <c r="K2106" s="176"/>
      <c r="L2106" s="679"/>
      <c r="M2106" s="175"/>
      <c r="N2106" s="177"/>
      <c r="P2106" s="176"/>
      <c r="R2106" s="178"/>
      <c r="S2106" s="177"/>
      <c r="U2106" s="177"/>
      <c r="W2106" s="178"/>
      <c r="X2106" s="177"/>
    </row>
    <row r="2107" spans="7:24" s="168" customFormat="1" ht="15" customHeight="1">
      <c r="G2107" s="175"/>
      <c r="I2107" s="176"/>
      <c r="J2107" s="176"/>
      <c r="K2107" s="176"/>
      <c r="L2107" s="679"/>
      <c r="M2107" s="175"/>
      <c r="N2107" s="177"/>
      <c r="P2107" s="176"/>
      <c r="R2107" s="178"/>
      <c r="S2107" s="177"/>
      <c r="U2107" s="177"/>
      <c r="W2107" s="178"/>
      <c r="X2107" s="177"/>
    </row>
    <row r="2108" spans="7:24" s="168" customFormat="1" ht="15" customHeight="1">
      <c r="G2108" s="175"/>
      <c r="I2108" s="176"/>
      <c r="J2108" s="176"/>
      <c r="K2108" s="176"/>
      <c r="L2108" s="679"/>
      <c r="M2108" s="175"/>
      <c r="N2108" s="177"/>
      <c r="P2108" s="176"/>
      <c r="R2108" s="178"/>
      <c r="S2108" s="177"/>
      <c r="U2108" s="177"/>
      <c r="W2108" s="178"/>
      <c r="X2108" s="177"/>
    </row>
    <row r="2109" spans="7:24" s="168" customFormat="1" ht="15" customHeight="1">
      <c r="G2109" s="175"/>
      <c r="I2109" s="176"/>
      <c r="J2109" s="176"/>
      <c r="K2109" s="176"/>
      <c r="L2109" s="679"/>
      <c r="M2109" s="175"/>
      <c r="N2109" s="177"/>
      <c r="P2109" s="176"/>
      <c r="R2109" s="178"/>
      <c r="S2109" s="177"/>
      <c r="U2109" s="177"/>
      <c r="W2109" s="178"/>
      <c r="X2109" s="177"/>
    </row>
    <row r="2110" spans="7:24" s="168" customFormat="1" ht="15" customHeight="1">
      <c r="G2110" s="175"/>
      <c r="I2110" s="176"/>
      <c r="J2110" s="176"/>
      <c r="K2110" s="176"/>
      <c r="L2110" s="679"/>
      <c r="M2110" s="175"/>
      <c r="N2110" s="177"/>
      <c r="P2110" s="176"/>
      <c r="R2110" s="178"/>
      <c r="S2110" s="177"/>
      <c r="U2110" s="177"/>
      <c r="W2110" s="178"/>
      <c r="X2110" s="177"/>
    </row>
    <row r="2111" spans="7:24" s="168" customFormat="1" ht="15" customHeight="1">
      <c r="G2111" s="175"/>
      <c r="I2111" s="176"/>
      <c r="J2111" s="176"/>
      <c r="K2111" s="176"/>
      <c r="L2111" s="679"/>
      <c r="M2111" s="175"/>
      <c r="N2111" s="177"/>
      <c r="P2111" s="176"/>
      <c r="R2111" s="178"/>
      <c r="S2111" s="177"/>
      <c r="U2111" s="177"/>
      <c r="W2111" s="178"/>
      <c r="X2111" s="177"/>
    </row>
    <row r="2112" spans="7:24" s="168" customFormat="1" ht="15" customHeight="1">
      <c r="G2112" s="175"/>
      <c r="I2112" s="176"/>
      <c r="J2112" s="176"/>
      <c r="K2112" s="176"/>
      <c r="L2112" s="679"/>
      <c r="M2112" s="175"/>
      <c r="N2112" s="177"/>
      <c r="P2112" s="176"/>
      <c r="R2112" s="178"/>
      <c r="S2112" s="177"/>
      <c r="U2112" s="177"/>
      <c r="W2112" s="178"/>
      <c r="X2112" s="177"/>
    </row>
    <row r="2113" spans="7:24" s="168" customFormat="1" ht="15" customHeight="1">
      <c r="G2113" s="175"/>
      <c r="I2113" s="176"/>
      <c r="J2113" s="176"/>
      <c r="K2113" s="176"/>
      <c r="L2113" s="679"/>
      <c r="M2113" s="175"/>
      <c r="N2113" s="177"/>
      <c r="P2113" s="176"/>
      <c r="R2113" s="178"/>
      <c r="S2113" s="177"/>
      <c r="U2113" s="177"/>
      <c r="W2113" s="178"/>
      <c r="X2113" s="177"/>
    </row>
    <row r="2114" spans="7:24" s="168" customFormat="1" ht="15" customHeight="1">
      <c r="G2114" s="175"/>
      <c r="I2114" s="176"/>
      <c r="J2114" s="176"/>
      <c r="K2114" s="176"/>
      <c r="L2114" s="679"/>
      <c r="M2114" s="175"/>
      <c r="N2114" s="177"/>
      <c r="P2114" s="176"/>
      <c r="R2114" s="178"/>
      <c r="S2114" s="177"/>
      <c r="U2114" s="177"/>
      <c r="W2114" s="178"/>
      <c r="X2114" s="177"/>
    </row>
    <row r="2115" spans="7:24" s="168" customFormat="1" ht="15" customHeight="1">
      <c r="G2115" s="175"/>
      <c r="I2115" s="176"/>
      <c r="J2115" s="176"/>
      <c r="K2115" s="176"/>
      <c r="L2115" s="679"/>
      <c r="M2115" s="175"/>
      <c r="N2115" s="177"/>
      <c r="P2115" s="176"/>
      <c r="R2115" s="178"/>
      <c r="S2115" s="177"/>
      <c r="U2115" s="177"/>
      <c r="W2115" s="178"/>
      <c r="X2115" s="177"/>
    </row>
    <row r="2116" spans="7:24" s="168" customFormat="1" ht="15" customHeight="1">
      <c r="G2116" s="175"/>
      <c r="I2116" s="176"/>
      <c r="J2116" s="176"/>
      <c r="K2116" s="176"/>
      <c r="L2116" s="679"/>
      <c r="M2116" s="175"/>
      <c r="N2116" s="177"/>
      <c r="P2116" s="176"/>
      <c r="R2116" s="178"/>
      <c r="S2116" s="177"/>
      <c r="U2116" s="177"/>
      <c r="W2116" s="178"/>
      <c r="X2116" s="177"/>
    </row>
    <row r="2117" spans="7:24" s="168" customFormat="1" ht="15" customHeight="1">
      <c r="G2117" s="175"/>
      <c r="I2117" s="176"/>
      <c r="J2117" s="176"/>
      <c r="K2117" s="176"/>
      <c r="L2117" s="679"/>
      <c r="M2117" s="175"/>
      <c r="N2117" s="177"/>
      <c r="P2117" s="176"/>
      <c r="R2117" s="178"/>
      <c r="S2117" s="177"/>
      <c r="U2117" s="177"/>
      <c r="W2117" s="178"/>
      <c r="X2117" s="177"/>
    </row>
    <row r="2118" spans="7:24" s="168" customFormat="1" ht="15" customHeight="1">
      <c r="G2118" s="175"/>
      <c r="I2118" s="176"/>
      <c r="J2118" s="176"/>
      <c r="K2118" s="176"/>
      <c r="L2118" s="679"/>
      <c r="M2118" s="175"/>
      <c r="N2118" s="177"/>
      <c r="P2118" s="176"/>
      <c r="R2118" s="178"/>
      <c r="S2118" s="177"/>
      <c r="U2118" s="177"/>
      <c r="W2118" s="178"/>
      <c r="X2118" s="177"/>
    </row>
    <row r="2119" spans="7:24" s="168" customFormat="1" ht="15" customHeight="1">
      <c r="G2119" s="175"/>
      <c r="I2119" s="176"/>
      <c r="J2119" s="176"/>
      <c r="K2119" s="176"/>
      <c r="L2119" s="679"/>
      <c r="M2119" s="175"/>
      <c r="N2119" s="177"/>
      <c r="P2119" s="176"/>
      <c r="R2119" s="178"/>
      <c r="S2119" s="177"/>
      <c r="U2119" s="177"/>
      <c r="W2119" s="178"/>
      <c r="X2119" s="177"/>
    </row>
    <row r="2120" spans="7:24" s="168" customFormat="1" ht="15" customHeight="1">
      <c r="G2120" s="175"/>
      <c r="I2120" s="176"/>
      <c r="J2120" s="176"/>
      <c r="K2120" s="176"/>
      <c r="L2120" s="679"/>
      <c r="M2120" s="175"/>
      <c r="N2120" s="177"/>
      <c r="P2120" s="176"/>
      <c r="R2120" s="178"/>
      <c r="S2120" s="177"/>
      <c r="U2120" s="177"/>
      <c r="W2120" s="178"/>
      <c r="X2120" s="177"/>
    </row>
    <row r="2121" spans="7:24" s="168" customFormat="1" ht="15" customHeight="1">
      <c r="G2121" s="175"/>
      <c r="I2121" s="176"/>
      <c r="J2121" s="176"/>
      <c r="K2121" s="176"/>
      <c r="L2121" s="679"/>
      <c r="M2121" s="175"/>
      <c r="N2121" s="177"/>
      <c r="P2121" s="176"/>
      <c r="R2121" s="178"/>
      <c r="S2121" s="177"/>
      <c r="U2121" s="177"/>
      <c r="W2121" s="178"/>
      <c r="X2121" s="177"/>
    </row>
    <row r="2122" spans="7:24" s="168" customFormat="1" ht="15" customHeight="1">
      <c r="G2122" s="175"/>
      <c r="I2122" s="176"/>
      <c r="J2122" s="176"/>
      <c r="K2122" s="176"/>
      <c r="L2122" s="679"/>
      <c r="M2122" s="175"/>
      <c r="N2122" s="177"/>
      <c r="P2122" s="176"/>
      <c r="R2122" s="178"/>
      <c r="S2122" s="177"/>
      <c r="U2122" s="177"/>
      <c r="W2122" s="178"/>
      <c r="X2122" s="177"/>
    </row>
    <row r="2123" spans="7:24" s="168" customFormat="1" ht="15" customHeight="1">
      <c r="G2123" s="175"/>
      <c r="I2123" s="176"/>
      <c r="J2123" s="176"/>
      <c r="K2123" s="176"/>
      <c r="L2123" s="679"/>
      <c r="M2123" s="175"/>
      <c r="N2123" s="177"/>
      <c r="P2123" s="176"/>
      <c r="R2123" s="178"/>
      <c r="S2123" s="177"/>
      <c r="U2123" s="177"/>
      <c r="W2123" s="178"/>
      <c r="X2123" s="177"/>
    </row>
    <row r="2124" spans="7:24" s="168" customFormat="1" ht="15" customHeight="1">
      <c r="G2124" s="175"/>
      <c r="I2124" s="176"/>
      <c r="J2124" s="176"/>
      <c r="K2124" s="176"/>
      <c r="L2124" s="679"/>
      <c r="M2124" s="175"/>
      <c r="N2124" s="177"/>
      <c r="P2124" s="176"/>
      <c r="R2124" s="178"/>
      <c r="S2124" s="177"/>
      <c r="U2124" s="177"/>
      <c r="W2124" s="178"/>
      <c r="X2124" s="177"/>
    </row>
    <row r="2125" spans="7:24" s="168" customFormat="1" ht="15" customHeight="1">
      <c r="G2125" s="175"/>
      <c r="I2125" s="176"/>
      <c r="J2125" s="176"/>
      <c r="K2125" s="176"/>
      <c r="L2125" s="679"/>
      <c r="M2125" s="175"/>
      <c r="N2125" s="177"/>
      <c r="P2125" s="176"/>
      <c r="R2125" s="178"/>
      <c r="S2125" s="177"/>
      <c r="U2125" s="177"/>
      <c r="W2125" s="178"/>
      <c r="X2125" s="177"/>
    </row>
    <row r="2126" spans="7:24" s="168" customFormat="1" ht="15" customHeight="1">
      <c r="G2126" s="175"/>
      <c r="I2126" s="176"/>
      <c r="J2126" s="176"/>
      <c r="K2126" s="176"/>
      <c r="L2126" s="679"/>
      <c r="M2126" s="175"/>
      <c r="N2126" s="177"/>
      <c r="P2126" s="176"/>
      <c r="R2126" s="178"/>
      <c r="S2126" s="177"/>
      <c r="U2126" s="177"/>
      <c r="W2126" s="178"/>
      <c r="X2126" s="177"/>
    </row>
    <row r="2127" spans="7:24" s="168" customFormat="1" ht="15" customHeight="1">
      <c r="G2127" s="175"/>
      <c r="I2127" s="176"/>
      <c r="J2127" s="176"/>
      <c r="K2127" s="176"/>
      <c r="L2127" s="679"/>
      <c r="M2127" s="175"/>
      <c r="N2127" s="177"/>
      <c r="P2127" s="176"/>
      <c r="R2127" s="178"/>
      <c r="S2127" s="177"/>
      <c r="U2127" s="177"/>
      <c r="W2127" s="178"/>
      <c r="X2127" s="177"/>
    </row>
    <row r="2128" spans="7:24" s="168" customFormat="1" ht="15" customHeight="1">
      <c r="G2128" s="175"/>
      <c r="I2128" s="176"/>
      <c r="J2128" s="176"/>
      <c r="K2128" s="176"/>
      <c r="L2128" s="679"/>
      <c r="M2128" s="175"/>
      <c r="N2128" s="177"/>
      <c r="P2128" s="176"/>
      <c r="R2128" s="178"/>
      <c r="S2128" s="177"/>
      <c r="U2128" s="177"/>
      <c r="W2128" s="178"/>
      <c r="X2128" s="177"/>
    </row>
    <row r="2129" spans="7:24" s="168" customFormat="1" ht="15" customHeight="1">
      <c r="G2129" s="175"/>
      <c r="I2129" s="176"/>
      <c r="J2129" s="176"/>
      <c r="K2129" s="176"/>
      <c r="L2129" s="679"/>
      <c r="M2129" s="175"/>
      <c r="N2129" s="177"/>
      <c r="P2129" s="176"/>
      <c r="R2129" s="178"/>
      <c r="S2129" s="177"/>
      <c r="U2129" s="177"/>
      <c r="W2129" s="178"/>
      <c r="X2129" s="177"/>
    </row>
    <row r="2130" spans="7:24" s="168" customFormat="1" ht="15" customHeight="1">
      <c r="G2130" s="175"/>
      <c r="I2130" s="176"/>
      <c r="J2130" s="176"/>
      <c r="K2130" s="176"/>
      <c r="L2130" s="679"/>
      <c r="M2130" s="175"/>
      <c r="N2130" s="177"/>
      <c r="P2130" s="176"/>
      <c r="R2130" s="178"/>
      <c r="S2130" s="177"/>
      <c r="U2130" s="177"/>
      <c r="W2130" s="178"/>
      <c r="X2130" s="177"/>
    </row>
    <row r="2131" spans="7:24" s="168" customFormat="1" ht="15" customHeight="1">
      <c r="G2131" s="175"/>
      <c r="I2131" s="176"/>
      <c r="J2131" s="176"/>
      <c r="K2131" s="176"/>
      <c r="L2131" s="679"/>
      <c r="M2131" s="175"/>
      <c r="N2131" s="177"/>
      <c r="P2131" s="176"/>
      <c r="R2131" s="178"/>
      <c r="S2131" s="177"/>
      <c r="U2131" s="177"/>
      <c r="W2131" s="178"/>
      <c r="X2131" s="177"/>
    </row>
    <row r="2132" spans="7:24" s="168" customFormat="1" ht="15" customHeight="1">
      <c r="G2132" s="175"/>
      <c r="I2132" s="176"/>
      <c r="J2132" s="176"/>
      <c r="K2132" s="176"/>
      <c r="L2132" s="679"/>
      <c r="M2132" s="175"/>
      <c r="N2132" s="177"/>
      <c r="P2132" s="176"/>
      <c r="R2132" s="178"/>
      <c r="S2132" s="177"/>
      <c r="U2132" s="177"/>
      <c r="W2132" s="178"/>
      <c r="X2132" s="177"/>
    </row>
    <row r="2133" spans="7:24" s="168" customFormat="1" ht="15" customHeight="1">
      <c r="G2133" s="175"/>
      <c r="I2133" s="176"/>
      <c r="J2133" s="176"/>
      <c r="K2133" s="176"/>
      <c r="L2133" s="679"/>
      <c r="M2133" s="175"/>
      <c r="N2133" s="177"/>
      <c r="P2133" s="176"/>
      <c r="R2133" s="178"/>
      <c r="S2133" s="177"/>
      <c r="U2133" s="177"/>
      <c r="W2133" s="178"/>
      <c r="X2133" s="177"/>
    </row>
    <row r="2134" spans="7:24" s="168" customFormat="1" ht="15" customHeight="1">
      <c r="G2134" s="175"/>
      <c r="I2134" s="176"/>
      <c r="J2134" s="176"/>
      <c r="K2134" s="176"/>
      <c r="L2134" s="679"/>
      <c r="M2134" s="175"/>
      <c r="N2134" s="177"/>
      <c r="P2134" s="176"/>
      <c r="R2134" s="178"/>
      <c r="S2134" s="177"/>
      <c r="U2134" s="177"/>
      <c r="W2134" s="178"/>
      <c r="X2134" s="177"/>
    </row>
    <row r="2135" spans="7:24" s="168" customFormat="1" ht="15" customHeight="1">
      <c r="G2135" s="175"/>
      <c r="I2135" s="176"/>
      <c r="J2135" s="176"/>
      <c r="K2135" s="176"/>
      <c r="L2135" s="679"/>
      <c r="M2135" s="175"/>
      <c r="N2135" s="177"/>
      <c r="P2135" s="176"/>
      <c r="R2135" s="178"/>
      <c r="S2135" s="177"/>
      <c r="U2135" s="177"/>
      <c r="W2135" s="178"/>
      <c r="X2135" s="177"/>
    </row>
    <row r="2136" spans="7:24" s="168" customFormat="1" ht="15" customHeight="1">
      <c r="G2136" s="175"/>
      <c r="I2136" s="176"/>
      <c r="J2136" s="176"/>
      <c r="K2136" s="176"/>
      <c r="L2136" s="679"/>
      <c r="M2136" s="175"/>
      <c r="N2136" s="177"/>
      <c r="P2136" s="176"/>
      <c r="R2136" s="178"/>
      <c r="S2136" s="177"/>
      <c r="U2136" s="177"/>
      <c r="W2136" s="178"/>
      <c r="X2136" s="177"/>
    </row>
    <row r="2137" spans="7:24" s="168" customFormat="1" ht="15" customHeight="1">
      <c r="G2137" s="175"/>
      <c r="I2137" s="176"/>
      <c r="J2137" s="176"/>
      <c r="K2137" s="176"/>
      <c r="L2137" s="679"/>
      <c r="M2137" s="175"/>
      <c r="N2137" s="177"/>
      <c r="P2137" s="176"/>
      <c r="R2137" s="178"/>
      <c r="S2137" s="177"/>
      <c r="U2137" s="177"/>
      <c r="W2137" s="178"/>
      <c r="X2137" s="177"/>
    </row>
    <row r="2138" spans="7:24" s="168" customFormat="1" ht="15" customHeight="1">
      <c r="G2138" s="175"/>
      <c r="I2138" s="176"/>
      <c r="J2138" s="176"/>
      <c r="K2138" s="176"/>
      <c r="L2138" s="679"/>
      <c r="M2138" s="175"/>
      <c r="N2138" s="177"/>
      <c r="P2138" s="176"/>
      <c r="R2138" s="178"/>
      <c r="S2138" s="177"/>
      <c r="U2138" s="177"/>
      <c r="W2138" s="178"/>
      <c r="X2138" s="177"/>
    </row>
    <row r="2139" spans="7:24" s="168" customFormat="1" ht="15" customHeight="1">
      <c r="G2139" s="175"/>
      <c r="I2139" s="176"/>
      <c r="J2139" s="176"/>
      <c r="K2139" s="176"/>
      <c r="L2139" s="679"/>
      <c r="M2139" s="175"/>
      <c r="N2139" s="177"/>
      <c r="P2139" s="176"/>
      <c r="R2139" s="178"/>
      <c r="S2139" s="177"/>
      <c r="U2139" s="177"/>
      <c r="W2139" s="178"/>
      <c r="X2139" s="177"/>
    </row>
    <row r="2140" spans="7:24" s="168" customFormat="1" ht="15" customHeight="1">
      <c r="G2140" s="175"/>
      <c r="I2140" s="176"/>
      <c r="J2140" s="176"/>
      <c r="K2140" s="176"/>
      <c r="L2140" s="679"/>
      <c r="M2140" s="175"/>
      <c r="N2140" s="177"/>
      <c r="P2140" s="176"/>
      <c r="R2140" s="178"/>
      <c r="S2140" s="177"/>
      <c r="U2140" s="177"/>
      <c r="W2140" s="178"/>
      <c r="X2140" s="177"/>
    </row>
    <row r="2141" spans="7:24" s="168" customFormat="1" ht="15" customHeight="1">
      <c r="G2141" s="175"/>
      <c r="I2141" s="176"/>
      <c r="J2141" s="176"/>
      <c r="K2141" s="176"/>
      <c r="L2141" s="679"/>
      <c r="M2141" s="175"/>
      <c r="N2141" s="177"/>
      <c r="P2141" s="176"/>
      <c r="R2141" s="178"/>
      <c r="S2141" s="177"/>
      <c r="U2141" s="177"/>
      <c r="W2141" s="178"/>
      <c r="X2141" s="177"/>
    </row>
    <row r="2142" spans="7:24" s="168" customFormat="1" ht="15" customHeight="1">
      <c r="G2142" s="175"/>
      <c r="I2142" s="176"/>
      <c r="J2142" s="176"/>
      <c r="K2142" s="176"/>
      <c r="L2142" s="679"/>
      <c r="M2142" s="175"/>
      <c r="N2142" s="177"/>
      <c r="P2142" s="176"/>
      <c r="R2142" s="178"/>
      <c r="S2142" s="177"/>
      <c r="U2142" s="177"/>
      <c r="W2142" s="178"/>
      <c r="X2142" s="177"/>
    </row>
    <row r="2143" spans="7:24" s="168" customFormat="1" ht="15" customHeight="1">
      <c r="G2143" s="175"/>
      <c r="I2143" s="176"/>
      <c r="J2143" s="176"/>
      <c r="K2143" s="176"/>
      <c r="L2143" s="679"/>
      <c r="M2143" s="175"/>
      <c r="N2143" s="177"/>
      <c r="P2143" s="176"/>
      <c r="R2143" s="178"/>
      <c r="S2143" s="177"/>
      <c r="U2143" s="177"/>
      <c r="W2143" s="178"/>
      <c r="X2143" s="177"/>
    </row>
    <row r="2144" spans="7:24" s="168" customFormat="1" ht="15" customHeight="1">
      <c r="G2144" s="175"/>
      <c r="I2144" s="176"/>
      <c r="J2144" s="176"/>
      <c r="K2144" s="176"/>
      <c r="L2144" s="679"/>
      <c r="M2144" s="175"/>
      <c r="N2144" s="177"/>
      <c r="P2144" s="176"/>
      <c r="R2144" s="178"/>
      <c r="S2144" s="177"/>
      <c r="U2144" s="177"/>
      <c r="W2144" s="178"/>
      <c r="X2144" s="177"/>
    </row>
    <row r="2145" spans="7:24" s="168" customFormat="1" ht="15" customHeight="1">
      <c r="G2145" s="175"/>
      <c r="I2145" s="176"/>
      <c r="J2145" s="176"/>
      <c r="K2145" s="176"/>
      <c r="L2145" s="679"/>
      <c r="M2145" s="175"/>
      <c r="N2145" s="177"/>
      <c r="P2145" s="176"/>
      <c r="R2145" s="178"/>
      <c r="S2145" s="177"/>
      <c r="U2145" s="177"/>
      <c r="W2145" s="178"/>
      <c r="X2145" s="177"/>
    </row>
    <row r="2146" spans="7:24" s="168" customFormat="1" ht="15" customHeight="1">
      <c r="G2146" s="175"/>
      <c r="I2146" s="176"/>
      <c r="J2146" s="176"/>
      <c r="K2146" s="176"/>
      <c r="L2146" s="679"/>
      <c r="M2146" s="175"/>
      <c r="N2146" s="177"/>
      <c r="P2146" s="176"/>
      <c r="R2146" s="178"/>
      <c r="S2146" s="177"/>
      <c r="U2146" s="177"/>
      <c r="W2146" s="178"/>
      <c r="X2146" s="177"/>
    </row>
    <row r="2147" spans="7:24" s="168" customFormat="1" ht="15" customHeight="1">
      <c r="G2147" s="175"/>
      <c r="I2147" s="176"/>
      <c r="J2147" s="176"/>
      <c r="K2147" s="176"/>
      <c r="L2147" s="679"/>
      <c r="M2147" s="175"/>
      <c r="N2147" s="177"/>
      <c r="P2147" s="176"/>
      <c r="R2147" s="178"/>
      <c r="S2147" s="177"/>
      <c r="U2147" s="177"/>
      <c r="W2147" s="178"/>
      <c r="X2147" s="177"/>
    </row>
    <row r="2148" spans="7:24" s="168" customFormat="1" ht="15" customHeight="1">
      <c r="G2148" s="175"/>
      <c r="I2148" s="176"/>
      <c r="J2148" s="176"/>
      <c r="K2148" s="176"/>
      <c r="L2148" s="679"/>
      <c r="M2148" s="175"/>
      <c r="N2148" s="177"/>
      <c r="P2148" s="176"/>
      <c r="R2148" s="178"/>
      <c r="S2148" s="177"/>
      <c r="U2148" s="177"/>
      <c r="W2148" s="178"/>
      <c r="X2148" s="177"/>
    </row>
    <row r="2149" spans="7:24" s="168" customFormat="1" ht="15" customHeight="1">
      <c r="G2149" s="175"/>
      <c r="I2149" s="176"/>
      <c r="J2149" s="176"/>
      <c r="K2149" s="176"/>
      <c r="L2149" s="679"/>
      <c r="M2149" s="175"/>
      <c r="N2149" s="177"/>
      <c r="P2149" s="176"/>
      <c r="R2149" s="178"/>
      <c r="S2149" s="177"/>
      <c r="U2149" s="177"/>
      <c r="W2149" s="178"/>
      <c r="X2149" s="177"/>
    </row>
    <row r="2150" spans="7:24" s="168" customFormat="1" ht="15" customHeight="1">
      <c r="G2150" s="175"/>
      <c r="I2150" s="176"/>
      <c r="J2150" s="176"/>
      <c r="K2150" s="176"/>
      <c r="L2150" s="679"/>
      <c r="M2150" s="175"/>
      <c r="N2150" s="177"/>
      <c r="P2150" s="176"/>
      <c r="R2150" s="178"/>
      <c r="S2150" s="177"/>
      <c r="U2150" s="177"/>
      <c r="W2150" s="178"/>
      <c r="X2150" s="177"/>
    </row>
    <row r="2151" spans="7:24" s="168" customFormat="1" ht="15" customHeight="1">
      <c r="G2151" s="175"/>
      <c r="I2151" s="176"/>
      <c r="J2151" s="176"/>
      <c r="K2151" s="176"/>
      <c r="L2151" s="679"/>
      <c r="M2151" s="175"/>
      <c r="N2151" s="177"/>
      <c r="P2151" s="176"/>
      <c r="R2151" s="178"/>
      <c r="S2151" s="177"/>
      <c r="U2151" s="177"/>
      <c r="W2151" s="178"/>
      <c r="X2151" s="177"/>
    </row>
    <row r="2152" spans="7:24" s="168" customFormat="1" ht="15" customHeight="1">
      <c r="G2152" s="175"/>
      <c r="I2152" s="176"/>
      <c r="J2152" s="176"/>
      <c r="K2152" s="176"/>
      <c r="L2152" s="679"/>
      <c r="M2152" s="175"/>
      <c r="N2152" s="177"/>
      <c r="P2152" s="176"/>
      <c r="R2152" s="178"/>
      <c r="S2152" s="177"/>
      <c r="U2152" s="177"/>
      <c r="W2152" s="178"/>
      <c r="X2152" s="177"/>
    </row>
    <row r="2153" spans="7:24" s="168" customFormat="1" ht="15" customHeight="1">
      <c r="G2153" s="175"/>
      <c r="I2153" s="176"/>
      <c r="J2153" s="176"/>
      <c r="K2153" s="176"/>
      <c r="L2153" s="679"/>
      <c r="M2153" s="175"/>
      <c r="N2153" s="177"/>
      <c r="P2153" s="176"/>
      <c r="R2153" s="178"/>
      <c r="S2153" s="177"/>
      <c r="U2153" s="177"/>
      <c r="W2153" s="178"/>
      <c r="X2153" s="177"/>
    </row>
    <row r="2154" spans="7:24" s="168" customFormat="1" ht="15" customHeight="1">
      <c r="G2154" s="175"/>
      <c r="I2154" s="176"/>
      <c r="J2154" s="176"/>
      <c r="K2154" s="176"/>
      <c r="L2154" s="679"/>
      <c r="M2154" s="175"/>
      <c r="N2154" s="177"/>
      <c r="P2154" s="176"/>
      <c r="R2154" s="178"/>
      <c r="S2154" s="177"/>
      <c r="U2154" s="177"/>
      <c r="W2154" s="178"/>
      <c r="X2154" s="177"/>
    </row>
    <row r="2155" spans="7:24" s="168" customFormat="1" ht="15" customHeight="1">
      <c r="G2155" s="175"/>
      <c r="I2155" s="176"/>
      <c r="J2155" s="176"/>
      <c r="K2155" s="176"/>
      <c r="L2155" s="679"/>
      <c r="M2155" s="175"/>
      <c r="N2155" s="177"/>
      <c r="P2155" s="176"/>
      <c r="R2155" s="178"/>
      <c r="S2155" s="177"/>
      <c r="U2155" s="177"/>
      <c r="W2155" s="178"/>
      <c r="X2155" s="177"/>
    </row>
    <row r="2156" spans="7:24" s="168" customFormat="1" ht="15" customHeight="1">
      <c r="G2156" s="175"/>
      <c r="I2156" s="176"/>
      <c r="J2156" s="176"/>
      <c r="K2156" s="176"/>
      <c r="L2156" s="679"/>
      <c r="M2156" s="175"/>
      <c r="N2156" s="177"/>
      <c r="P2156" s="176"/>
      <c r="R2156" s="178"/>
      <c r="S2156" s="177"/>
      <c r="U2156" s="177"/>
      <c r="W2156" s="178"/>
      <c r="X2156" s="177"/>
    </row>
    <row r="2157" spans="7:24" s="168" customFormat="1" ht="15" customHeight="1">
      <c r="G2157" s="175"/>
      <c r="I2157" s="176"/>
      <c r="J2157" s="176"/>
      <c r="K2157" s="176"/>
      <c r="L2157" s="679"/>
      <c r="M2157" s="175"/>
      <c r="N2157" s="177"/>
      <c r="P2157" s="176"/>
      <c r="R2157" s="178"/>
      <c r="S2157" s="177"/>
      <c r="U2157" s="177"/>
      <c r="W2157" s="178"/>
      <c r="X2157" s="177"/>
    </row>
    <row r="2158" spans="7:24" s="168" customFormat="1" ht="15" customHeight="1">
      <c r="G2158" s="175"/>
      <c r="I2158" s="176"/>
      <c r="J2158" s="176"/>
      <c r="K2158" s="176"/>
      <c r="L2158" s="679"/>
      <c r="M2158" s="175"/>
      <c r="N2158" s="177"/>
      <c r="P2158" s="176"/>
      <c r="R2158" s="178"/>
      <c r="S2158" s="177"/>
      <c r="U2158" s="177"/>
      <c r="W2158" s="178"/>
      <c r="X2158" s="177"/>
    </row>
    <row r="2159" spans="7:24" s="168" customFormat="1" ht="15" customHeight="1">
      <c r="G2159" s="175"/>
      <c r="I2159" s="176"/>
      <c r="J2159" s="176"/>
      <c r="K2159" s="176"/>
      <c r="L2159" s="679"/>
      <c r="M2159" s="175"/>
      <c r="N2159" s="177"/>
      <c r="P2159" s="176"/>
      <c r="R2159" s="178"/>
      <c r="S2159" s="177"/>
      <c r="U2159" s="177"/>
      <c r="W2159" s="178"/>
      <c r="X2159" s="177"/>
    </row>
    <row r="2160" spans="7:24" s="168" customFormat="1" ht="15" customHeight="1">
      <c r="G2160" s="175"/>
      <c r="I2160" s="176"/>
      <c r="J2160" s="176"/>
      <c r="K2160" s="176"/>
      <c r="L2160" s="679"/>
      <c r="M2160" s="175"/>
      <c r="N2160" s="177"/>
      <c r="P2160" s="176"/>
      <c r="R2160" s="178"/>
      <c r="S2160" s="177"/>
      <c r="U2160" s="177"/>
      <c r="W2160" s="178"/>
      <c r="X2160" s="177"/>
    </row>
    <row r="2161" spans="7:24" s="168" customFormat="1" ht="15" customHeight="1">
      <c r="G2161" s="175"/>
      <c r="I2161" s="176"/>
      <c r="J2161" s="176"/>
      <c r="K2161" s="176"/>
      <c r="L2161" s="679"/>
      <c r="M2161" s="175"/>
      <c r="N2161" s="177"/>
      <c r="P2161" s="176"/>
      <c r="R2161" s="178"/>
      <c r="S2161" s="177"/>
      <c r="U2161" s="177"/>
      <c r="W2161" s="178"/>
      <c r="X2161" s="177"/>
    </row>
    <row r="2162" spans="7:24" s="168" customFormat="1" ht="15" customHeight="1">
      <c r="G2162" s="175"/>
      <c r="I2162" s="176"/>
      <c r="J2162" s="176"/>
      <c r="K2162" s="176"/>
      <c r="L2162" s="679"/>
      <c r="M2162" s="175"/>
      <c r="N2162" s="177"/>
      <c r="P2162" s="176"/>
      <c r="R2162" s="178"/>
      <c r="S2162" s="177"/>
      <c r="U2162" s="177"/>
      <c r="W2162" s="178"/>
      <c r="X2162" s="177"/>
    </row>
    <row r="2163" spans="7:24" s="168" customFormat="1" ht="15" customHeight="1">
      <c r="G2163" s="175"/>
      <c r="I2163" s="176"/>
      <c r="J2163" s="176"/>
      <c r="K2163" s="176"/>
      <c r="L2163" s="679"/>
      <c r="M2163" s="175"/>
      <c r="N2163" s="177"/>
      <c r="P2163" s="176"/>
      <c r="R2163" s="178"/>
      <c r="S2163" s="177"/>
      <c r="U2163" s="177"/>
      <c r="W2163" s="178"/>
      <c r="X2163" s="177"/>
    </row>
    <row r="2164" spans="7:24" s="168" customFormat="1" ht="15" customHeight="1">
      <c r="G2164" s="175"/>
      <c r="I2164" s="176"/>
      <c r="J2164" s="176"/>
      <c r="K2164" s="176"/>
      <c r="L2164" s="679"/>
      <c r="M2164" s="175"/>
      <c r="N2164" s="177"/>
      <c r="P2164" s="176"/>
      <c r="R2164" s="178"/>
      <c r="S2164" s="177"/>
      <c r="U2164" s="177"/>
      <c r="W2164" s="178"/>
      <c r="X2164" s="177"/>
    </row>
    <row r="2165" spans="7:24" s="168" customFormat="1" ht="15" customHeight="1">
      <c r="G2165" s="175"/>
      <c r="I2165" s="176"/>
      <c r="J2165" s="176"/>
      <c r="K2165" s="176"/>
      <c r="L2165" s="679"/>
      <c r="M2165" s="175"/>
      <c r="N2165" s="177"/>
      <c r="P2165" s="176"/>
      <c r="R2165" s="178"/>
      <c r="S2165" s="177"/>
      <c r="U2165" s="177"/>
      <c r="W2165" s="178"/>
      <c r="X2165" s="177"/>
    </row>
    <row r="2166" spans="7:24" s="168" customFormat="1" ht="15" customHeight="1">
      <c r="G2166" s="175"/>
      <c r="I2166" s="176"/>
      <c r="J2166" s="176"/>
      <c r="K2166" s="176"/>
      <c r="L2166" s="679"/>
      <c r="M2166" s="175"/>
      <c r="N2166" s="177"/>
      <c r="P2166" s="176"/>
      <c r="R2166" s="178"/>
      <c r="S2166" s="177"/>
      <c r="U2166" s="177"/>
      <c r="W2166" s="178"/>
      <c r="X2166" s="177"/>
    </row>
    <row r="2167" spans="7:24" s="168" customFormat="1" ht="15" customHeight="1">
      <c r="G2167" s="175"/>
      <c r="I2167" s="176"/>
      <c r="J2167" s="176"/>
      <c r="K2167" s="176"/>
      <c r="L2167" s="679"/>
      <c r="M2167" s="175"/>
      <c r="N2167" s="177"/>
      <c r="P2167" s="176"/>
      <c r="R2167" s="178"/>
      <c r="S2167" s="177"/>
      <c r="U2167" s="177"/>
      <c r="W2167" s="178"/>
      <c r="X2167" s="177"/>
    </row>
    <row r="2168" spans="7:24" s="168" customFormat="1" ht="15" customHeight="1">
      <c r="G2168" s="175"/>
      <c r="I2168" s="176"/>
      <c r="J2168" s="176"/>
      <c r="K2168" s="176"/>
      <c r="L2168" s="679"/>
      <c r="M2168" s="175"/>
      <c r="N2168" s="177"/>
      <c r="P2168" s="176"/>
      <c r="R2168" s="178"/>
      <c r="S2168" s="177"/>
      <c r="U2168" s="177"/>
      <c r="W2168" s="178"/>
      <c r="X2168" s="177"/>
    </row>
    <row r="2169" spans="7:24" s="168" customFormat="1" ht="15" customHeight="1">
      <c r="G2169" s="175"/>
      <c r="I2169" s="176"/>
      <c r="J2169" s="176"/>
      <c r="K2169" s="176"/>
      <c r="L2169" s="679"/>
      <c r="M2169" s="175"/>
      <c r="N2169" s="177"/>
      <c r="P2169" s="176"/>
      <c r="R2169" s="178"/>
      <c r="S2169" s="177"/>
      <c r="U2169" s="177"/>
      <c r="W2169" s="178"/>
      <c r="X2169" s="177"/>
    </row>
    <row r="2170" spans="7:24" s="168" customFormat="1" ht="15" customHeight="1">
      <c r="G2170" s="175"/>
      <c r="I2170" s="176"/>
      <c r="J2170" s="176"/>
      <c r="K2170" s="176"/>
      <c r="L2170" s="679"/>
      <c r="M2170" s="175"/>
      <c r="N2170" s="177"/>
      <c r="P2170" s="176"/>
      <c r="R2170" s="178"/>
      <c r="S2170" s="177"/>
      <c r="U2170" s="177"/>
      <c r="W2170" s="178"/>
      <c r="X2170" s="177"/>
    </row>
    <row r="2171" spans="7:24" s="168" customFormat="1" ht="15" customHeight="1">
      <c r="G2171" s="175"/>
      <c r="I2171" s="176"/>
      <c r="J2171" s="176"/>
      <c r="K2171" s="176"/>
      <c r="L2171" s="679"/>
      <c r="M2171" s="175"/>
      <c r="N2171" s="177"/>
      <c r="P2171" s="176"/>
      <c r="R2171" s="178"/>
      <c r="S2171" s="177"/>
      <c r="U2171" s="177"/>
      <c r="W2171" s="178"/>
      <c r="X2171" s="177"/>
    </row>
    <row r="2172" spans="7:24" s="168" customFormat="1" ht="15" customHeight="1">
      <c r="G2172" s="175"/>
      <c r="I2172" s="176"/>
      <c r="J2172" s="176"/>
      <c r="K2172" s="176"/>
      <c r="L2172" s="679"/>
      <c r="M2172" s="175"/>
      <c r="N2172" s="177"/>
      <c r="P2172" s="176"/>
      <c r="R2172" s="178"/>
      <c r="S2172" s="177"/>
      <c r="U2172" s="177"/>
      <c r="W2172" s="178"/>
      <c r="X2172" s="177"/>
    </row>
    <row r="2173" spans="7:24" s="168" customFormat="1" ht="15" customHeight="1">
      <c r="G2173" s="175"/>
      <c r="I2173" s="176"/>
      <c r="J2173" s="176"/>
      <c r="K2173" s="176"/>
      <c r="L2173" s="679"/>
      <c r="M2173" s="175"/>
      <c r="N2173" s="177"/>
      <c r="P2173" s="176"/>
      <c r="R2173" s="178"/>
      <c r="S2173" s="177"/>
      <c r="U2173" s="177"/>
      <c r="W2173" s="178"/>
      <c r="X2173" s="177"/>
    </row>
    <row r="2174" spans="7:24" s="168" customFormat="1" ht="15" customHeight="1">
      <c r="G2174" s="175"/>
      <c r="I2174" s="176"/>
      <c r="J2174" s="176"/>
      <c r="K2174" s="176"/>
      <c r="L2174" s="679"/>
      <c r="M2174" s="175"/>
      <c r="N2174" s="177"/>
      <c r="P2174" s="176"/>
      <c r="R2174" s="178"/>
      <c r="S2174" s="177"/>
      <c r="U2174" s="177"/>
      <c r="W2174" s="178"/>
      <c r="X2174" s="177"/>
    </row>
    <row r="2175" spans="7:24" s="168" customFormat="1" ht="15" customHeight="1">
      <c r="G2175" s="175"/>
      <c r="I2175" s="176"/>
      <c r="J2175" s="176"/>
      <c r="K2175" s="176"/>
      <c r="L2175" s="679"/>
      <c r="M2175" s="175"/>
      <c r="N2175" s="177"/>
      <c r="P2175" s="176"/>
      <c r="R2175" s="178"/>
      <c r="S2175" s="177"/>
      <c r="U2175" s="177"/>
      <c r="W2175" s="178"/>
      <c r="X2175" s="177"/>
    </row>
    <row r="2176" spans="7:24" s="168" customFormat="1" ht="15" customHeight="1">
      <c r="G2176" s="175"/>
      <c r="I2176" s="176"/>
      <c r="J2176" s="176"/>
      <c r="K2176" s="176"/>
      <c r="L2176" s="679"/>
      <c r="M2176" s="175"/>
      <c r="N2176" s="177"/>
      <c r="P2176" s="176"/>
      <c r="R2176" s="178"/>
      <c r="S2176" s="177"/>
      <c r="U2176" s="177"/>
      <c r="W2176" s="178"/>
      <c r="X2176" s="177"/>
    </row>
    <row r="2177" spans="7:24" s="168" customFormat="1" ht="15" customHeight="1">
      <c r="G2177" s="175"/>
      <c r="I2177" s="176"/>
      <c r="J2177" s="176"/>
      <c r="K2177" s="176"/>
      <c r="L2177" s="679"/>
      <c r="M2177" s="175"/>
      <c r="N2177" s="177"/>
      <c r="P2177" s="176"/>
      <c r="R2177" s="178"/>
      <c r="S2177" s="177"/>
      <c r="U2177" s="177"/>
      <c r="W2177" s="178"/>
      <c r="X2177" s="177"/>
    </row>
    <row r="2178" spans="7:24" s="168" customFormat="1" ht="15" customHeight="1">
      <c r="G2178" s="175"/>
      <c r="I2178" s="176"/>
      <c r="J2178" s="176"/>
      <c r="K2178" s="176"/>
      <c r="L2178" s="679"/>
      <c r="M2178" s="175"/>
      <c r="N2178" s="177"/>
      <c r="P2178" s="176"/>
      <c r="R2178" s="178"/>
      <c r="S2178" s="177"/>
      <c r="U2178" s="177"/>
      <c r="W2178" s="178"/>
      <c r="X2178" s="177"/>
    </row>
    <row r="2179" spans="7:24" s="168" customFormat="1" ht="15" customHeight="1">
      <c r="G2179" s="175"/>
      <c r="I2179" s="176"/>
      <c r="J2179" s="176"/>
      <c r="K2179" s="176"/>
      <c r="L2179" s="679"/>
      <c r="M2179" s="175"/>
      <c r="N2179" s="177"/>
      <c r="P2179" s="176"/>
      <c r="R2179" s="178"/>
      <c r="S2179" s="177"/>
      <c r="U2179" s="177"/>
      <c r="W2179" s="178"/>
      <c r="X2179" s="177"/>
    </row>
    <row r="2180" spans="7:24" s="168" customFormat="1" ht="15" customHeight="1">
      <c r="G2180" s="175"/>
      <c r="I2180" s="176"/>
      <c r="J2180" s="176"/>
      <c r="K2180" s="176"/>
      <c r="L2180" s="679"/>
      <c r="M2180" s="175"/>
      <c r="N2180" s="177"/>
      <c r="P2180" s="176"/>
      <c r="R2180" s="178"/>
      <c r="S2180" s="177"/>
      <c r="U2180" s="177"/>
      <c r="W2180" s="178"/>
      <c r="X2180" s="177"/>
    </row>
    <row r="2181" spans="7:24" s="168" customFormat="1" ht="15" customHeight="1">
      <c r="G2181" s="175"/>
      <c r="I2181" s="176"/>
      <c r="J2181" s="176"/>
      <c r="K2181" s="176"/>
      <c r="L2181" s="679"/>
      <c r="M2181" s="175"/>
      <c r="N2181" s="177"/>
      <c r="P2181" s="176"/>
      <c r="R2181" s="178"/>
      <c r="S2181" s="177"/>
      <c r="U2181" s="177"/>
      <c r="W2181" s="178"/>
      <c r="X2181" s="177"/>
    </row>
    <row r="2182" spans="7:24" s="168" customFormat="1" ht="15" customHeight="1">
      <c r="G2182" s="175"/>
      <c r="I2182" s="176"/>
      <c r="J2182" s="176"/>
      <c r="K2182" s="176"/>
      <c r="L2182" s="679"/>
      <c r="M2182" s="175"/>
      <c r="N2182" s="177"/>
      <c r="P2182" s="176"/>
      <c r="R2182" s="178"/>
      <c r="S2182" s="177"/>
      <c r="U2182" s="177"/>
      <c r="W2182" s="178"/>
      <c r="X2182" s="177"/>
    </row>
    <row r="2183" spans="7:24" s="168" customFormat="1" ht="15" customHeight="1">
      <c r="G2183" s="175"/>
      <c r="I2183" s="176"/>
      <c r="J2183" s="176"/>
      <c r="K2183" s="176"/>
      <c r="L2183" s="679"/>
      <c r="M2183" s="175"/>
      <c r="N2183" s="177"/>
      <c r="P2183" s="176"/>
      <c r="R2183" s="178"/>
      <c r="S2183" s="177"/>
      <c r="U2183" s="177"/>
      <c r="W2183" s="178"/>
      <c r="X2183" s="177"/>
    </row>
    <row r="2184" spans="7:24" s="168" customFormat="1" ht="15" customHeight="1">
      <c r="G2184" s="175"/>
      <c r="I2184" s="176"/>
      <c r="J2184" s="176"/>
      <c r="K2184" s="176"/>
      <c r="L2184" s="679"/>
      <c r="M2184" s="175"/>
      <c r="N2184" s="177"/>
      <c r="P2184" s="176"/>
      <c r="R2184" s="178"/>
      <c r="S2184" s="177"/>
      <c r="U2184" s="177"/>
      <c r="W2184" s="178"/>
      <c r="X2184" s="177"/>
    </row>
    <row r="2185" spans="7:24" s="168" customFormat="1" ht="15" customHeight="1">
      <c r="G2185" s="175"/>
      <c r="I2185" s="176"/>
      <c r="J2185" s="176"/>
      <c r="K2185" s="176"/>
      <c r="L2185" s="679"/>
      <c r="M2185" s="175"/>
      <c r="N2185" s="177"/>
      <c r="P2185" s="176"/>
      <c r="R2185" s="178"/>
      <c r="S2185" s="177"/>
      <c r="U2185" s="177"/>
      <c r="W2185" s="178"/>
      <c r="X2185" s="177"/>
    </row>
    <row r="2186" spans="7:24" s="168" customFormat="1" ht="15" customHeight="1">
      <c r="G2186" s="175"/>
      <c r="I2186" s="176"/>
      <c r="J2186" s="176"/>
      <c r="K2186" s="176"/>
      <c r="L2186" s="679"/>
      <c r="M2186" s="175"/>
      <c r="N2186" s="177"/>
      <c r="P2186" s="176"/>
      <c r="R2186" s="178"/>
      <c r="S2186" s="177"/>
      <c r="U2186" s="177"/>
      <c r="W2186" s="178"/>
      <c r="X2186" s="177"/>
    </row>
    <row r="2187" spans="7:24" s="168" customFormat="1" ht="15" customHeight="1">
      <c r="G2187" s="175"/>
      <c r="I2187" s="176"/>
      <c r="J2187" s="176"/>
      <c r="K2187" s="176"/>
      <c r="L2187" s="679"/>
      <c r="M2187" s="175"/>
      <c r="N2187" s="177"/>
      <c r="P2187" s="176"/>
      <c r="R2187" s="178"/>
      <c r="S2187" s="177"/>
      <c r="U2187" s="177"/>
      <c r="W2187" s="178"/>
      <c r="X2187" s="177"/>
    </row>
    <row r="2188" spans="7:24" s="168" customFormat="1" ht="15" customHeight="1">
      <c r="G2188" s="175"/>
      <c r="I2188" s="176"/>
      <c r="J2188" s="176"/>
      <c r="K2188" s="176"/>
      <c r="L2188" s="679"/>
      <c r="M2188" s="175"/>
      <c r="N2188" s="177"/>
      <c r="P2188" s="176"/>
      <c r="R2188" s="178"/>
      <c r="S2188" s="177"/>
      <c r="U2188" s="177"/>
      <c r="W2188" s="178"/>
      <c r="X2188" s="177"/>
    </row>
    <row r="2189" spans="7:24" s="168" customFormat="1" ht="15" customHeight="1">
      <c r="G2189" s="175"/>
      <c r="I2189" s="176"/>
      <c r="J2189" s="176"/>
      <c r="K2189" s="176"/>
      <c r="L2189" s="679"/>
      <c r="M2189" s="175"/>
      <c r="N2189" s="177"/>
      <c r="P2189" s="176"/>
      <c r="R2189" s="178"/>
      <c r="S2189" s="177"/>
      <c r="U2189" s="177"/>
      <c r="W2189" s="178"/>
      <c r="X2189" s="177"/>
    </row>
    <row r="2190" spans="7:24" s="168" customFormat="1" ht="15" customHeight="1">
      <c r="G2190" s="175"/>
      <c r="I2190" s="176"/>
      <c r="J2190" s="176"/>
      <c r="K2190" s="176"/>
      <c r="L2190" s="679"/>
      <c r="M2190" s="175"/>
      <c r="N2190" s="177"/>
      <c r="P2190" s="176"/>
      <c r="R2190" s="178"/>
      <c r="S2190" s="177"/>
      <c r="U2190" s="177"/>
      <c r="W2190" s="178"/>
      <c r="X2190" s="177"/>
    </row>
    <row r="2191" spans="7:24" s="168" customFormat="1" ht="15" customHeight="1">
      <c r="G2191" s="175"/>
      <c r="I2191" s="176"/>
      <c r="J2191" s="176"/>
      <c r="K2191" s="176"/>
      <c r="L2191" s="679"/>
      <c r="M2191" s="175"/>
      <c r="N2191" s="177"/>
      <c r="P2191" s="176"/>
      <c r="R2191" s="178"/>
      <c r="S2191" s="177"/>
      <c r="U2191" s="177"/>
      <c r="W2191" s="178"/>
      <c r="X2191" s="177"/>
    </row>
    <row r="2192" spans="7:24" s="168" customFormat="1" ht="15" customHeight="1">
      <c r="G2192" s="175"/>
      <c r="I2192" s="176"/>
      <c r="J2192" s="176"/>
      <c r="K2192" s="176"/>
      <c r="L2192" s="679"/>
      <c r="M2192" s="175"/>
      <c r="N2192" s="177"/>
      <c r="P2192" s="176"/>
      <c r="R2192" s="178"/>
      <c r="S2192" s="177"/>
      <c r="U2192" s="177"/>
      <c r="W2192" s="178"/>
      <c r="X2192" s="177"/>
    </row>
    <row r="2193" spans="7:24" s="168" customFormat="1" ht="15" customHeight="1">
      <c r="G2193" s="175"/>
      <c r="I2193" s="176"/>
      <c r="J2193" s="176"/>
      <c r="K2193" s="176"/>
      <c r="L2193" s="679"/>
      <c r="M2193" s="175"/>
      <c r="N2193" s="177"/>
      <c r="P2193" s="176"/>
      <c r="R2193" s="178"/>
      <c r="S2193" s="177"/>
      <c r="U2193" s="177"/>
      <c r="W2193" s="178"/>
      <c r="X2193" s="177"/>
    </row>
    <row r="2194" spans="7:24" s="168" customFormat="1" ht="15" customHeight="1">
      <c r="G2194" s="175"/>
      <c r="I2194" s="176"/>
      <c r="J2194" s="176"/>
      <c r="K2194" s="176"/>
      <c r="L2194" s="679"/>
      <c r="M2194" s="175"/>
      <c r="N2194" s="177"/>
      <c r="P2194" s="176"/>
      <c r="R2194" s="178"/>
      <c r="S2194" s="177"/>
      <c r="U2194" s="177"/>
      <c r="W2194" s="178"/>
      <c r="X2194" s="177"/>
    </row>
    <row r="2195" spans="7:24" s="168" customFormat="1" ht="15" customHeight="1">
      <c r="G2195" s="175"/>
      <c r="I2195" s="176"/>
      <c r="J2195" s="176"/>
      <c r="K2195" s="176"/>
      <c r="L2195" s="679"/>
      <c r="M2195" s="175"/>
      <c r="N2195" s="177"/>
      <c r="P2195" s="176"/>
      <c r="R2195" s="178"/>
      <c r="S2195" s="177"/>
      <c r="U2195" s="177"/>
      <c r="W2195" s="178"/>
      <c r="X2195" s="177"/>
    </row>
    <row r="2196" spans="7:24" s="168" customFormat="1" ht="15" customHeight="1">
      <c r="G2196" s="175"/>
      <c r="I2196" s="176"/>
      <c r="J2196" s="176"/>
      <c r="K2196" s="176"/>
      <c r="L2196" s="679"/>
      <c r="M2196" s="175"/>
      <c r="N2196" s="177"/>
      <c r="P2196" s="176"/>
      <c r="R2196" s="178"/>
      <c r="S2196" s="177"/>
      <c r="U2196" s="177"/>
      <c r="W2196" s="178"/>
      <c r="X2196" s="177"/>
    </row>
    <row r="2197" spans="7:24" s="168" customFormat="1" ht="15" customHeight="1">
      <c r="G2197" s="175"/>
      <c r="I2197" s="176"/>
      <c r="J2197" s="176"/>
      <c r="K2197" s="176"/>
      <c r="L2197" s="679"/>
      <c r="M2197" s="175"/>
      <c r="N2197" s="177"/>
      <c r="P2197" s="176"/>
      <c r="R2197" s="178"/>
      <c r="S2197" s="177"/>
      <c r="U2197" s="177"/>
      <c r="W2197" s="178"/>
      <c r="X2197" s="177"/>
    </row>
    <row r="2198" spans="7:24" s="168" customFormat="1" ht="15" customHeight="1">
      <c r="G2198" s="175"/>
      <c r="I2198" s="176"/>
      <c r="J2198" s="176"/>
      <c r="K2198" s="176"/>
      <c r="L2198" s="679"/>
      <c r="M2198" s="175"/>
      <c r="N2198" s="177"/>
      <c r="P2198" s="176"/>
      <c r="R2198" s="178"/>
      <c r="S2198" s="177"/>
      <c r="U2198" s="177"/>
      <c r="W2198" s="178"/>
      <c r="X2198" s="177"/>
    </row>
    <row r="2199" spans="7:24" s="168" customFormat="1" ht="15" customHeight="1">
      <c r="G2199" s="175"/>
      <c r="I2199" s="176"/>
      <c r="J2199" s="176"/>
      <c r="K2199" s="176"/>
      <c r="L2199" s="679"/>
      <c r="M2199" s="175"/>
      <c r="N2199" s="177"/>
      <c r="P2199" s="176"/>
      <c r="R2199" s="178"/>
      <c r="S2199" s="177"/>
      <c r="U2199" s="177"/>
      <c r="W2199" s="178"/>
      <c r="X2199" s="177"/>
    </row>
    <row r="2200" spans="7:24" s="168" customFormat="1" ht="15" customHeight="1">
      <c r="G2200" s="175"/>
      <c r="I2200" s="176"/>
      <c r="J2200" s="176"/>
      <c r="K2200" s="176"/>
      <c r="L2200" s="679"/>
      <c r="M2200" s="175"/>
      <c r="N2200" s="177"/>
      <c r="P2200" s="176"/>
      <c r="R2200" s="178"/>
      <c r="S2200" s="177"/>
      <c r="U2200" s="177"/>
      <c r="W2200" s="178"/>
      <c r="X2200" s="177"/>
    </row>
    <row r="2201" spans="7:24" s="168" customFormat="1" ht="15" customHeight="1">
      <c r="G2201" s="175"/>
      <c r="I2201" s="176"/>
      <c r="J2201" s="176"/>
      <c r="K2201" s="176"/>
      <c r="L2201" s="679"/>
      <c r="M2201" s="175"/>
      <c r="N2201" s="177"/>
      <c r="P2201" s="176"/>
      <c r="R2201" s="178"/>
      <c r="S2201" s="177"/>
      <c r="U2201" s="177"/>
      <c r="W2201" s="178"/>
      <c r="X2201" s="177"/>
    </row>
    <row r="2202" spans="7:24" s="168" customFormat="1" ht="15" customHeight="1">
      <c r="G2202" s="175"/>
      <c r="I2202" s="176"/>
      <c r="J2202" s="176"/>
      <c r="K2202" s="176"/>
      <c r="L2202" s="679"/>
      <c r="M2202" s="175"/>
      <c r="N2202" s="177"/>
      <c r="P2202" s="176"/>
      <c r="R2202" s="178"/>
      <c r="S2202" s="177"/>
      <c r="U2202" s="177"/>
      <c r="W2202" s="178"/>
      <c r="X2202" s="177"/>
    </row>
    <row r="2203" spans="7:24" s="168" customFormat="1" ht="15" customHeight="1">
      <c r="G2203" s="175"/>
      <c r="I2203" s="176"/>
      <c r="J2203" s="176"/>
      <c r="K2203" s="176"/>
      <c r="L2203" s="679"/>
      <c r="M2203" s="175"/>
      <c r="N2203" s="177"/>
      <c r="P2203" s="176"/>
      <c r="R2203" s="178"/>
      <c r="S2203" s="177"/>
      <c r="U2203" s="177"/>
      <c r="W2203" s="178"/>
      <c r="X2203" s="177"/>
    </row>
    <row r="2204" spans="7:24" s="168" customFormat="1" ht="15" customHeight="1">
      <c r="G2204" s="175"/>
      <c r="I2204" s="176"/>
      <c r="J2204" s="176"/>
      <c r="K2204" s="176"/>
      <c r="L2204" s="679"/>
      <c r="M2204" s="175"/>
      <c r="N2204" s="177"/>
      <c r="P2204" s="176"/>
      <c r="R2204" s="178"/>
      <c r="S2204" s="177"/>
      <c r="U2204" s="177"/>
      <c r="W2204" s="178"/>
      <c r="X2204" s="177"/>
    </row>
    <row r="2205" spans="7:24" s="168" customFormat="1" ht="15" customHeight="1">
      <c r="G2205" s="175"/>
      <c r="I2205" s="176"/>
      <c r="J2205" s="176"/>
      <c r="K2205" s="176"/>
      <c r="L2205" s="679"/>
      <c r="M2205" s="175"/>
      <c r="N2205" s="177"/>
      <c r="P2205" s="176"/>
      <c r="R2205" s="178"/>
      <c r="S2205" s="177"/>
      <c r="U2205" s="177"/>
      <c r="W2205" s="178"/>
      <c r="X2205" s="177"/>
    </row>
    <row r="2206" spans="7:24" s="168" customFormat="1" ht="15" customHeight="1">
      <c r="G2206" s="175"/>
      <c r="I2206" s="176"/>
      <c r="J2206" s="176"/>
      <c r="K2206" s="176"/>
      <c r="L2206" s="679"/>
      <c r="M2206" s="175"/>
      <c r="N2206" s="177"/>
      <c r="P2206" s="176"/>
      <c r="R2206" s="178"/>
      <c r="S2206" s="177"/>
      <c r="U2206" s="177"/>
      <c r="W2206" s="178"/>
      <c r="X2206" s="177"/>
    </row>
    <row r="2207" spans="7:24" s="168" customFormat="1" ht="15" customHeight="1">
      <c r="G2207" s="175"/>
      <c r="I2207" s="176"/>
      <c r="J2207" s="176"/>
      <c r="K2207" s="176"/>
      <c r="L2207" s="679"/>
      <c r="M2207" s="175"/>
      <c r="N2207" s="177"/>
      <c r="P2207" s="176"/>
      <c r="R2207" s="178"/>
      <c r="S2207" s="177"/>
      <c r="U2207" s="177"/>
      <c r="W2207" s="178"/>
      <c r="X2207" s="177"/>
    </row>
    <row r="2208" spans="7:24" s="168" customFormat="1" ht="15" customHeight="1">
      <c r="G2208" s="175"/>
      <c r="I2208" s="176"/>
      <c r="J2208" s="176"/>
      <c r="K2208" s="176"/>
      <c r="L2208" s="679"/>
      <c r="M2208" s="175"/>
      <c r="N2208" s="177"/>
      <c r="P2208" s="176"/>
      <c r="R2208" s="178"/>
      <c r="S2208" s="177"/>
      <c r="U2208" s="177"/>
      <c r="W2208" s="178"/>
      <c r="X2208" s="177"/>
    </row>
    <row r="2209" spans="7:24" s="168" customFormat="1" ht="15" customHeight="1">
      <c r="G2209" s="175"/>
      <c r="I2209" s="176"/>
      <c r="J2209" s="176"/>
      <c r="K2209" s="176"/>
      <c r="L2209" s="679"/>
      <c r="M2209" s="175"/>
      <c r="N2209" s="177"/>
      <c r="P2209" s="176"/>
      <c r="R2209" s="178"/>
      <c r="S2209" s="177"/>
      <c r="U2209" s="177"/>
      <c r="W2209" s="178"/>
      <c r="X2209" s="177"/>
    </row>
    <row r="2210" spans="7:24" s="168" customFormat="1" ht="15" customHeight="1">
      <c r="G2210" s="175"/>
      <c r="I2210" s="176"/>
      <c r="J2210" s="176"/>
      <c r="K2210" s="176"/>
      <c r="L2210" s="679"/>
      <c r="M2210" s="175"/>
      <c r="N2210" s="177"/>
      <c r="P2210" s="176"/>
      <c r="R2210" s="178"/>
      <c r="S2210" s="177"/>
      <c r="U2210" s="177"/>
      <c r="W2210" s="178"/>
      <c r="X2210" s="177"/>
    </row>
    <row r="2211" spans="7:24" s="168" customFormat="1" ht="15" customHeight="1">
      <c r="G2211" s="175"/>
      <c r="I2211" s="176"/>
      <c r="J2211" s="176"/>
      <c r="K2211" s="176"/>
      <c r="L2211" s="679"/>
      <c r="M2211" s="175"/>
      <c r="N2211" s="177"/>
      <c r="P2211" s="176"/>
      <c r="R2211" s="178"/>
      <c r="S2211" s="177"/>
      <c r="U2211" s="177"/>
      <c r="W2211" s="178"/>
      <c r="X2211" s="177"/>
    </row>
    <row r="2212" spans="7:24" s="168" customFormat="1" ht="15" customHeight="1">
      <c r="G2212" s="175"/>
      <c r="I2212" s="176"/>
      <c r="J2212" s="176"/>
      <c r="K2212" s="176"/>
      <c r="L2212" s="679"/>
      <c r="M2212" s="175"/>
      <c r="N2212" s="177"/>
      <c r="P2212" s="176"/>
      <c r="R2212" s="178"/>
      <c r="S2212" s="177"/>
      <c r="U2212" s="177"/>
      <c r="W2212" s="178"/>
      <c r="X2212" s="177"/>
    </row>
    <row r="2213" spans="7:24" s="168" customFormat="1" ht="15" customHeight="1">
      <c r="G2213" s="175"/>
      <c r="I2213" s="176"/>
      <c r="J2213" s="176"/>
      <c r="K2213" s="176"/>
      <c r="L2213" s="679"/>
      <c r="M2213" s="175"/>
      <c r="N2213" s="177"/>
      <c r="P2213" s="176"/>
      <c r="R2213" s="178"/>
      <c r="S2213" s="177"/>
      <c r="U2213" s="177"/>
      <c r="W2213" s="178"/>
      <c r="X2213" s="177"/>
    </row>
    <row r="2214" spans="7:24" s="168" customFormat="1" ht="15" customHeight="1">
      <c r="G2214" s="175"/>
      <c r="I2214" s="176"/>
      <c r="J2214" s="176"/>
      <c r="K2214" s="176"/>
      <c r="L2214" s="679"/>
      <c r="M2214" s="175"/>
      <c r="N2214" s="177"/>
      <c r="P2214" s="176"/>
      <c r="R2214" s="178"/>
      <c r="S2214" s="177"/>
      <c r="U2214" s="177"/>
      <c r="W2214" s="178"/>
      <c r="X2214" s="177"/>
    </row>
    <row r="2215" spans="7:24" s="168" customFormat="1" ht="15" customHeight="1">
      <c r="G2215" s="175"/>
      <c r="I2215" s="176"/>
      <c r="J2215" s="176"/>
      <c r="K2215" s="176"/>
      <c r="L2215" s="679"/>
      <c r="M2215" s="175"/>
      <c r="N2215" s="177"/>
      <c r="P2215" s="176"/>
      <c r="R2215" s="178"/>
      <c r="S2215" s="177"/>
      <c r="U2215" s="177"/>
      <c r="W2215" s="178"/>
      <c r="X2215" s="177"/>
    </row>
    <row r="2216" spans="7:24" s="168" customFormat="1" ht="15" customHeight="1">
      <c r="G2216" s="175"/>
      <c r="I2216" s="176"/>
      <c r="J2216" s="176"/>
      <c r="K2216" s="176"/>
      <c r="L2216" s="679"/>
      <c r="M2216" s="175"/>
      <c r="N2216" s="177"/>
      <c r="P2216" s="176"/>
      <c r="R2216" s="178"/>
      <c r="S2216" s="177"/>
      <c r="U2216" s="177"/>
      <c r="W2216" s="178"/>
      <c r="X2216" s="177"/>
    </row>
    <row r="2217" spans="7:24" s="168" customFormat="1" ht="15" customHeight="1">
      <c r="G2217" s="175"/>
      <c r="I2217" s="176"/>
      <c r="J2217" s="176"/>
      <c r="K2217" s="176"/>
      <c r="L2217" s="679"/>
      <c r="M2217" s="175"/>
      <c r="N2217" s="177"/>
      <c r="P2217" s="176"/>
      <c r="R2217" s="178"/>
      <c r="S2217" s="177"/>
      <c r="U2217" s="177"/>
      <c r="W2217" s="178"/>
      <c r="X2217" s="177"/>
    </row>
    <row r="2218" spans="7:24" s="168" customFormat="1" ht="15" customHeight="1">
      <c r="G2218" s="175"/>
      <c r="I2218" s="176"/>
      <c r="J2218" s="176"/>
      <c r="K2218" s="176"/>
      <c r="L2218" s="679"/>
      <c r="M2218" s="175"/>
      <c r="N2218" s="177"/>
      <c r="P2218" s="176"/>
      <c r="R2218" s="178"/>
      <c r="S2218" s="177"/>
      <c r="U2218" s="177"/>
      <c r="W2218" s="178"/>
      <c r="X2218" s="177"/>
    </row>
    <row r="2219" spans="7:24" s="168" customFormat="1" ht="15" customHeight="1">
      <c r="G2219" s="175"/>
      <c r="I2219" s="176"/>
      <c r="J2219" s="176"/>
      <c r="K2219" s="176"/>
      <c r="L2219" s="679"/>
      <c r="M2219" s="175"/>
      <c r="N2219" s="177"/>
      <c r="P2219" s="176"/>
      <c r="R2219" s="178"/>
      <c r="S2219" s="177"/>
      <c r="U2219" s="177"/>
      <c r="W2219" s="178"/>
      <c r="X2219" s="177"/>
    </row>
    <row r="2220" spans="7:24" s="168" customFormat="1" ht="15" customHeight="1">
      <c r="G2220" s="175"/>
      <c r="I2220" s="176"/>
      <c r="J2220" s="176"/>
      <c r="K2220" s="176"/>
      <c r="L2220" s="679"/>
      <c r="M2220" s="175"/>
      <c r="N2220" s="177"/>
      <c r="P2220" s="176"/>
      <c r="R2220" s="178"/>
      <c r="S2220" s="177"/>
      <c r="U2220" s="177"/>
      <c r="W2220" s="178"/>
      <c r="X2220" s="177"/>
    </row>
    <row r="2221" spans="7:24" s="168" customFormat="1" ht="15" customHeight="1">
      <c r="G2221" s="175"/>
      <c r="I2221" s="176"/>
      <c r="J2221" s="176"/>
      <c r="K2221" s="176"/>
      <c r="L2221" s="679"/>
      <c r="M2221" s="175"/>
      <c r="N2221" s="177"/>
      <c r="P2221" s="176"/>
      <c r="R2221" s="178"/>
      <c r="S2221" s="177"/>
      <c r="U2221" s="177"/>
      <c r="W2221" s="178"/>
      <c r="X2221" s="177"/>
    </row>
    <row r="2222" spans="7:24" s="168" customFormat="1" ht="15" customHeight="1">
      <c r="G2222" s="175"/>
      <c r="I2222" s="176"/>
      <c r="J2222" s="176"/>
      <c r="K2222" s="176"/>
      <c r="L2222" s="679"/>
      <c r="M2222" s="175"/>
      <c r="N2222" s="177"/>
      <c r="P2222" s="176"/>
      <c r="R2222" s="178"/>
      <c r="S2222" s="177"/>
      <c r="U2222" s="177"/>
      <c r="W2222" s="178"/>
      <c r="X2222" s="177"/>
    </row>
    <row r="2223" spans="7:24" s="168" customFormat="1" ht="15" customHeight="1">
      <c r="G2223" s="175"/>
      <c r="I2223" s="176"/>
      <c r="J2223" s="176"/>
      <c r="K2223" s="176"/>
      <c r="L2223" s="679"/>
      <c r="M2223" s="175"/>
      <c r="N2223" s="177"/>
      <c r="P2223" s="176"/>
      <c r="R2223" s="178"/>
      <c r="S2223" s="177"/>
      <c r="U2223" s="177"/>
      <c r="W2223" s="178"/>
      <c r="X2223" s="177"/>
    </row>
    <row r="2224" spans="7:24" s="168" customFormat="1" ht="15" customHeight="1">
      <c r="G2224" s="175"/>
      <c r="I2224" s="176"/>
      <c r="J2224" s="176"/>
      <c r="K2224" s="176"/>
      <c r="L2224" s="679"/>
      <c r="M2224" s="175"/>
      <c r="N2224" s="177"/>
      <c r="P2224" s="176"/>
      <c r="R2224" s="178"/>
      <c r="S2224" s="177"/>
      <c r="U2224" s="177"/>
      <c r="W2224" s="178"/>
      <c r="X2224" s="177"/>
    </row>
    <row r="2225" spans="7:24" s="168" customFormat="1" ht="15" customHeight="1">
      <c r="G2225" s="175"/>
      <c r="I2225" s="176"/>
      <c r="J2225" s="176"/>
      <c r="K2225" s="176"/>
      <c r="L2225" s="679"/>
      <c r="M2225" s="175"/>
      <c r="N2225" s="177"/>
      <c r="P2225" s="176"/>
      <c r="R2225" s="178"/>
      <c r="S2225" s="177"/>
      <c r="U2225" s="177"/>
      <c r="W2225" s="178"/>
      <c r="X2225" s="177"/>
    </row>
    <row r="2226" spans="7:24" s="168" customFormat="1" ht="15" customHeight="1">
      <c r="G2226" s="175"/>
      <c r="I2226" s="176"/>
      <c r="J2226" s="176"/>
      <c r="K2226" s="176"/>
      <c r="L2226" s="679"/>
      <c r="M2226" s="175"/>
      <c r="N2226" s="177"/>
      <c r="P2226" s="176"/>
      <c r="R2226" s="178"/>
      <c r="S2226" s="177"/>
      <c r="U2226" s="177"/>
      <c r="W2226" s="178"/>
      <c r="X2226" s="177"/>
    </row>
    <row r="2227" spans="7:24" s="168" customFormat="1" ht="15" customHeight="1">
      <c r="G2227" s="175"/>
      <c r="I2227" s="176"/>
      <c r="J2227" s="176"/>
      <c r="K2227" s="176"/>
      <c r="L2227" s="679"/>
      <c r="M2227" s="175"/>
      <c r="N2227" s="177"/>
      <c r="P2227" s="176"/>
      <c r="R2227" s="178"/>
      <c r="S2227" s="177"/>
      <c r="U2227" s="177"/>
      <c r="W2227" s="178"/>
      <c r="X2227" s="177"/>
    </row>
    <row r="2228" spans="7:24" s="168" customFormat="1" ht="15" customHeight="1">
      <c r="G2228" s="175"/>
      <c r="I2228" s="176"/>
      <c r="J2228" s="176"/>
      <c r="K2228" s="176"/>
      <c r="L2228" s="679"/>
      <c r="M2228" s="175"/>
      <c r="N2228" s="177"/>
      <c r="P2228" s="176"/>
      <c r="R2228" s="178"/>
      <c r="S2228" s="177"/>
      <c r="U2228" s="177"/>
      <c r="W2228" s="178"/>
      <c r="X2228" s="177"/>
    </row>
    <row r="2229" spans="7:24" s="168" customFormat="1" ht="15" customHeight="1">
      <c r="G2229" s="175"/>
      <c r="I2229" s="176"/>
      <c r="J2229" s="176"/>
      <c r="K2229" s="176"/>
      <c r="L2229" s="679"/>
      <c r="M2229" s="175"/>
      <c r="N2229" s="177"/>
      <c r="P2229" s="176"/>
      <c r="R2229" s="178"/>
      <c r="S2229" s="177"/>
      <c r="U2229" s="177"/>
      <c r="W2229" s="178"/>
      <c r="X2229" s="177"/>
    </row>
    <row r="2230" spans="7:24" s="168" customFormat="1" ht="15" customHeight="1">
      <c r="G2230" s="175"/>
      <c r="I2230" s="176"/>
      <c r="J2230" s="176"/>
      <c r="K2230" s="176"/>
      <c r="L2230" s="679"/>
      <c r="M2230" s="175"/>
      <c r="N2230" s="177"/>
      <c r="P2230" s="176"/>
      <c r="R2230" s="178"/>
      <c r="S2230" s="177"/>
      <c r="U2230" s="177"/>
      <c r="W2230" s="178"/>
      <c r="X2230" s="177"/>
    </row>
    <row r="2231" spans="7:24" s="168" customFormat="1" ht="15" customHeight="1">
      <c r="G2231" s="175"/>
      <c r="I2231" s="176"/>
      <c r="J2231" s="176"/>
      <c r="K2231" s="176"/>
      <c r="L2231" s="679"/>
      <c r="M2231" s="175"/>
      <c r="N2231" s="177"/>
      <c r="P2231" s="176"/>
      <c r="R2231" s="178"/>
      <c r="S2231" s="177"/>
      <c r="U2231" s="177"/>
      <c r="W2231" s="178"/>
      <c r="X2231" s="177"/>
    </row>
    <row r="2232" spans="7:24" s="168" customFormat="1" ht="15" customHeight="1">
      <c r="G2232" s="175"/>
      <c r="I2232" s="176"/>
      <c r="J2232" s="176"/>
      <c r="K2232" s="176"/>
      <c r="L2232" s="679"/>
      <c r="M2232" s="175"/>
      <c r="N2232" s="177"/>
      <c r="P2232" s="176"/>
      <c r="R2232" s="178"/>
      <c r="S2232" s="177"/>
      <c r="U2232" s="177"/>
      <c r="W2232" s="178"/>
      <c r="X2232" s="177"/>
    </row>
    <row r="2233" spans="7:24" s="168" customFormat="1" ht="15" customHeight="1">
      <c r="G2233" s="175"/>
      <c r="I2233" s="176"/>
      <c r="J2233" s="176"/>
      <c r="K2233" s="176"/>
      <c r="L2233" s="679"/>
      <c r="M2233" s="175"/>
      <c r="N2233" s="177"/>
      <c r="P2233" s="176"/>
      <c r="R2233" s="178"/>
      <c r="S2233" s="177"/>
      <c r="U2233" s="177"/>
      <c r="W2233" s="178"/>
      <c r="X2233" s="177"/>
    </row>
    <row r="2234" spans="7:24" s="168" customFormat="1" ht="15" customHeight="1">
      <c r="G2234" s="175"/>
      <c r="I2234" s="176"/>
      <c r="J2234" s="176"/>
      <c r="K2234" s="176"/>
      <c r="L2234" s="679"/>
      <c r="M2234" s="175"/>
      <c r="N2234" s="177"/>
      <c r="P2234" s="176"/>
      <c r="R2234" s="178"/>
      <c r="S2234" s="177"/>
      <c r="U2234" s="177"/>
      <c r="W2234" s="178"/>
      <c r="X2234" s="177"/>
    </row>
    <row r="2235" spans="7:24" s="168" customFormat="1" ht="15" customHeight="1">
      <c r="G2235" s="175"/>
      <c r="I2235" s="176"/>
      <c r="J2235" s="176"/>
      <c r="K2235" s="176"/>
      <c r="L2235" s="679"/>
      <c r="M2235" s="175"/>
      <c r="N2235" s="177"/>
      <c r="P2235" s="176"/>
      <c r="R2235" s="178"/>
      <c r="S2235" s="177"/>
      <c r="U2235" s="177"/>
      <c r="W2235" s="178"/>
      <c r="X2235" s="177"/>
    </row>
    <row r="2236" spans="7:24" s="168" customFormat="1" ht="15" customHeight="1">
      <c r="G2236" s="175"/>
      <c r="I2236" s="176"/>
      <c r="J2236" s="176"/>
      <c r="K2236" s="176"/>
      <c r="L2236" s="679"/>
      <c r="M2236" s="175"/>
      <c r="N2236" s="177"/>
      <c r="P2236" s="176"/>
      <c r="R2236" s="178"/>
      <c r="S2236" s="177"/>
      <c r="U2236" s="177"/>
      <c r="W2236" s="178"/>
      <c r="X2236" s="177"/>
    </row>
    <row r="2237" spans="7:24" s="168" customFormat="1" ht="15" customHeight="1">
      <c r="G2237" s="175"/>
      <c r="I2237" s="176"/>
      <c r="J2237" s="176"/>
      <c r="K2237" s="176"/>
      <c r="L2237" s="679"/>
      <c r="M2237" s="175"/>
      <c r="N2237" s="177"/>
      <c r="P2237" s="176"/>
      <c r="R2237" s="178"/>
      <c r="S2237" s="177"/>
      <c r="U2237" s="177"/>
      <c r="W2237" s="178"/>
      <c r="X2237" s="177"/>
    </row>
    <row r="2238" spans="7:24" s="168" customFormat="1" ht="15" customHeight="1">
      <c r="G2238" s="175"/>
      <c r="I2238" s="176"/>
      <c r="J2238" s="176"/>
      <c r="K2238" s="176"/>
      <c r="L2238" s="679"/>
      <c r="M2238" s="175"/>
      <c r="N2238" s="177"/>
      <c r="P2238" s="176"/>
      <c r="R2238" s="178"/>
      <c r="S2238" s="177"/>
      <c r="U2238" s="177"/>
      <c r="W2238" s="178"/>
      <c r="X2238" s="177"/>
    </row>
    <row r="2239" spans="7:24" s="168" customFormat="1" ht="15" customHeight="1">
      <c r="G2239" s="175"/>
      <c r="I2239" s="176"/>
      <c r="J2239" s="176"/>
      <c r="K2239" s="176"/>
      <c r="L2239" s="679"/>
      <c r="M2239" s="175"/>
      <c r="N2239" s="177"/>
      <c r="P2239" s="176"/>
      <c r="R2239" s="178"/>
      <c r="S2239" s="177"/>
      <c r="U2239" s="177"/>
      <c r="W2239" s="178"/>
      <c r="X2239" s="177"/>
    </row>
    <row r="2240" spans="7:24" s="168" customFormat="1" ht="15" customHeight="1">
      <c r="G2240" s="175"/>
      <c r="I2240" s="176"/>
      <c r="J2240" s="176"/>
      <c r="K2240" s="176"/>
      <c r="L2240" s="679"/>
      <c r="M2240" s="175"/>
      <c r="N2240" s="177"/>
      <c r="P2240" s="176"/>
      <c r="R2240" s="178"/>
      <c r="S2240" s="177"/>
      <c r="U2240" s="177"/>
      <c r="W2240" s="178"/>
      <c r="X2240" s="177"/>
    </row>
    <row r="2241" spans="7:24" s="168" customFormat="1" ht="15" customHeight="1">
      <c r="G2241" s="175"/>
      <c r="I2241" s="176"/>
      <c r="J2241" s="176"/>
      <c r="K2241" s="176"/>
      <c r="L2241" s="679"/>
      <c r="M2241" s="175"/>
      <c r="N2241" s="177"/>
      <c r="P2241" s="176"/>
      <c r="R2241" s="178"/>
      <c r="S2241" s="177"/>
      <c r="U2241" s="177"/>
      <c r="W2241" s="178"/>
      <c r="X2241" s="177"/>
    </row>
    <row r="2242" spans="7:24" s="168" customFormat="1" ht="15" customHeight="1">
      <c r="G2242" s="175"/>
      <c r="I2242" s="176"/>
      <c r="J2242" s="176"/>
      <c r="K2242" s="176"/>
      <c r="L2242" s="679"/>
      <c r="M2242" s="175"/>
      <c r="N2242" s="177"/>
      <c r="P2242" s="176"/>
      <c r="R2242" s="178"/>
      <c r="S2242" s="177"/>
      <c r="U2242" s="177"/>
      <c r="W2242" s="178"/>
      <c r="X2242" s="177"/>
    </row>
    <row r="2243" spans="7:24" s="168" customFormat="1" ht="15" customHeight="1">
      <c r="G2243" s="175"/>
      <c r="I2243" s="176"/>
      <c r="J2243" s="176"/>
      <c r="K2243" s="176"/>
      <c r="L2243" s="679"/>
      <c r="M2243" s="175"/>
      <c r="N2243" s="177"/>
      <c r="P2243" s="176"/>
      <c r="R2243" s="178"/>
      <c r="S2243" s="177"/>
      <c r="U2243" s="177"/>
      <c r="W2243" s="178"/>
      <c r="X2243" s="177"/>
    </row>
    <row r="2244" spans="7:24" s="168" customFormat="1" ht="15" customHeight="1">
      <c r="G2244" s="175"/>
      <c r="I2244" s="176"/>
      <c r="J2244" s="176"/>
      <c r="K2244" s="176"/>
      <c r="L2244" s="679"/>
      <c r="M2244" s="175"/>
      <c r="N2244" s="177"/>
      <c r="P2244" s="176"/>
      <c r="R2244" s="178"/>
      <c r="S2244" s="177"/>
      <c r="U2244" s="177"/>
      <c r="W2244" s="178"/>
      <c r="X2244" s="177"/>
    </row>
    <row r="2245" spans="7:24" s="168" customFormat="1" ht="15" customHeight="1">
      <c r="G2245" s="175"/>
      <c r="I2245" s="176"/>
      <c r="J2245" s="176"/>
      <c r="K2245" s="176"/>
      <c r="L2245" s="679"/>
      <c r="M2245" s="175"/>
      <c r="N2245" s="177"/>
      <c r="P2245" s="176"/>
      <c r="R2245" s="178"/>
      <c r="S2245" s="177"/>
      <c r="U2245" s="177"/>
      <c r="W2245" s="178"/>
      <c r="X2245" s="177"/>
    </row>
    <row r="2246" spans="7:24" s="168" customFormat="1" ht="15" customHeight="1">
      <c r="G2246" s="175"/>
      <c r="I2246" s="176"/>
      <c r="J2246" s="176"/>
      <c r="K2246" s="176"/>
      <c r="L2246" s="679"/>
      <c r="M2246" s="175"/>
      <c r="N2246" s="177"/>
      <c r="P2246" s="176"/>
      <c r="R2246" s="178"/>
      <c r="S2246" s="177"/>
      <c r="U2246" s="177"/>
      <c r="W2246" s="178"/>
      <c r="X2246" s="177"/>
    </row>
    <row r="2247" spans="7:24" s="168" customFormat="1" ht="15" customHeight="1">
      <c r="G2247" s="175"/>
      <c r="I2247" s="176"/>
      <c r="J2247" s="176"/>
      <c r="K2247" s="176"/>
      <c r="L2247" s="679"/>
      <c r="M2247" s="175"/>
      <c r="N2247" s="177"/>
      <c r="P2247" s="176"/>
      <c r="R2247" s="178"/>
      <c r="S2247" s="177"/>
      <c r="U2247" s="177"/>
      <c r="W2247" s="178"/>
      <c r="X2247" s="177"/>
    </row>
    <row r="2248" spans="7:24" s="168" customFormat="1" ht="15" customHeight="1">
      <c r="G2248" s="175"/>
      <c r="I2248" s="176"/>
      <c r="J2248" s="176"/>
      <c r="K2248" s="176"/>
      <c r="L2248" s="679"/>
      <c r="M2248" s="175"/>
      <c r="N2248" s="177"/>
      <c r="P2248" s="176"/>
      <c r="R2248" s="178"/>
      <c r="S2248" s="177"/>
      <c r="U2248" s="177"/>
      <c r="W2248" s="178"/>
      <c r="X2248" s="177"/>
    </row>
    <row r="2249" spans="7:24" s="168" customFormat="1" ht="15" customHeight="1">
      <c r="G2249" s="175"/>
      <c r="I2249" s="176"/>
      <c r="J2249" s="176"/>
      <c r="K2249" s="176"/>
      <c r="L2249" s="679"/>
      <c r="M2249" s="175"/>
      <c r="N2249" s="177"/>
      <c r="P2249" s="176"/>
      <c r="R2249" s="178"/>
      <c r="S2249" s="177"/>
      <c r="U2249" s="177"/>
      <c r="W2249" s="178"/>
      <c r="X2249" s="177"/>
    </row>
    <row r="2250" spans="7:24" s="168" customFormat="1" ht="15" customHeight="1">
      <c r="G2250" s="175"/>
      <c r="I2250" s="176"/>
      <c r="J2250" s="176"/>
      <c r="K2250" s="176"/>
      <c r="L2250" s="679"/>
      <c r="M2250" s="175"/>
      <c r="N2250" s="177"/>
      <c r="P2250" s="176"/>
      <c r="R2250" s="178"/>
      <c r="S2250" s="177"/>
      <c r="U2250" s="177"/>
      <c r="W2250" s="178"/>
      <c r="X2250" s="177"/>
    </row>
    <row r="2251" spans="7:24" s="168" customFormat="1" ht="15" customHeight="1">
      <c r="G2251" s="175"/>
      <c r="I2251" s="176"/>
      <c r="J2251" s="176"/>
      <c r="K2251" s="176"/>
      <c r="L2251" s="679"/>
      <c r="M2251" s="175"/>
      <c r="N2251" s="177"/>
      <c r="P2251" s="176"/>
      <c r="R2251" s="178"/>
      <c r="S2251" s="177"/>
      <c r="U2251" s="177"/>
      <c r="W2251" s="178"/>
      <c r="X2251" s="177"/>
    </row>
    <row r="2252" spans="7:24" s="168" customFormat="1" ht="15" customHeight="1">
      <c r="G2252" s="175"/>
      <c r="I2252" s="176"/>
      <c r="J2252" s="176"/>
      <c r="K2252" s="176"/>
      <c r="L2252" s="679"/>
      <c r="M2252" s="175"/>
      <c r="N2252" s="177"/>
      <c r="P2252" s="176"/>
      <c r="R2252" s="178"/>
      <c r="S2252" s="177"/>
      <c r="U2252" s="177"/>
      <c r="W2252" s="178"/>
      <c r="X2252" s="177"/>
    </row>
    <row r="2253" spans="7:24" s="168" customFormat="1" ht="15" customHeight="1">
      <c r="G2253" s="175"/>
      <c r="I2253" s="176"/>
      <c r="J2253" s="176"/>
      <c r="K2253" s="176"/>
      <c r="L2253" s="679"/>
      <c r="M2253" s="175"/>
      <c r="N2253" s="177"/>
      <c r="P2253" s="176"/>
      <c r="R2253" s="178"/>
      <c r="S2253" s="177"/>
      <c r="U2253" s="177"/>
      <c r="W2253" s="178"/>
      <c r="X2253" s="177"/>
    </row>
    <row r="2254" spans="7:24" s="168" customFormat="1" ht="15" customHeight="1">
      <c r="G2254" s="175"/>
      <c r="I2254" s="176"/>
      <c r="J2254" s="176"/>
      <c r="K2254" s="176"/>
      <c r="L2254" s="679"/>
      <c r="M2254" s="175"/>
      <c r="N2254" s="177"/>
      <c r="P2254" s="176"/>
      <c r="R2254" s="178"/>
      <c r="S2254" s="177"/>
      <c r="U2254" s="177"/>
      <c r="W2254" s="178"/>
      <c r="X2254" s="177"/>
    </row>
    <row r="2255" spans="7:24" s="168" customFormat="1" ht="15" customHeight="1">
      <c r="G2255" s="175"/>
      <c r="I2255" s="176"/>
      <c r="J2255" s="176"/>
      <c r="K2255" s="176"/>
      <c r="L2255" s="679"/>
      <c r="M2255" s="175"/>
      <c r="N2255" s="177"/>
      <c r="P2255" s="176"/>
      <c r="R2255" s="178"/>
      <c r="S2255" s="177"/>
      <c r="U2255" s="177"/>
      <c r="W2255" s="178"/>
      <c r="X2255" s="177"/>
    </row>
    <row r="2256" spans="7:24" s="168" customFormat="1" ht="15" customHeight="1">
      <c r="G2256" s="175"/>
      <c r="I2256" s="176"/>
      <c r="J2256" s="176"/>
      <c r="K2256" s="176"/>
      <c r="L2256" s="679"/>
      <c r="M2256" s="175"/>
      <c r="N2256" s="177"/>
      <c r="P2256" s="176"/>
      <c r="R2256" s="178"/>
      <c r="S2256" s="177"/>
      <c r="U2256" s="177"/>
      <c r="W2256" s="178"/>
      <c r="X2256" s="177"/>
    </row>
    <row r="2257" spans="7:24" s="168" customFormat="1" ht="15" customHeight="1">
      <c r="G2257" s="175"/>
      <c r="I2257" s="176"/>
      <c r="J2257" s="176"/>
      <c r="K2257" s="176"/>
      <c r="L2257" s="679"/>
      <c r="M2257" s="175"/>
      <c r="N2257" s="177"/>
      <c r="P2257" s="176"/>
      <c r="R2257" s="178"/>
      <c r="S2257" s="177"/>
      <c r="U2257" s="177"/>
      <c r="W2257" s="178"/>
      <c r="X2257" s="177"/>
    </row>
    <row r="2258" spans="7:24" s="168" customFormat="1" ht="15" customHeight="1">
      <c r="G2258" s="175"/>
      <c r="I2258" s="176"/>
      <c r="J2258" s="176"/>
      <c r="K2258" s="176"/>
      <c r="L2258" s="679"/>
      <c r="M2258" s="175"/>
      <c r="N2258" s="177"/>
      <c r="P2258" s="176"/>
      <c r="R2258" s="178"/>
      <c r="S2258" s="177"/>
      <c r="U2258" s="177"/>
      <c r="W2258" s="178"/>
      <c r="X2258" s="177"/>
    </row>
    <row r="2259" spans="7:24" s="168" customFormat="1" ht="15" customHeight="1">
      <c r="G2259" s="175"/>
      <c r="I2259" s="176"/>
      <c r="J2259" s="176"/>
      <c r="K2259" s="176"/>
      <c r="L2259" s="679"/>
      <c r="M2259" s="175"/>
      <c r="N2259" s="177"/>
      <c r="P2259" s="176"/>
      <c r="R2259" s="178"/>
      <c r="S2259" s="177"/>
      <c r="U2259" s="177"/>
      <c r="W2259" s="178"/>
      <c r="X2259" s="177"/>
    </row>
    <row r="2260" spans="7:24" s="168" customFormat="1" ht="15" customHeight="1">
      <c r="G2260" s="175"/>
      <c r="I2260" s="176"/>
      <c r="J2260" s="176"/>
      <c r="K2260" s="176"/>
      <c r="L2260" s="679"/>
      <c r="M2260" s="175"/>
      <c r="N2260" s="177"/>
      <c r="P2260" s="176"/>
      <c r="R2260" s="178"/>
      <c r="S2260" s="177"/>
      <c r="U2260" s="177"/>
      <c r="W2260" s="178"/>
      <c r="X2260" s="177"/>
    </row>
    <row r="2261" spans="7:24" s="168" customFormat="1" ht="15" customHeight="1">
      <c r="G2261" s="175"/>
      <c r="I2261" s="176"/>
      <c r="J2261" s="176"/>
      <c r="K2261" s="176"/>
      <c r="L2261" s="679"/>
      <c r="M2261" s="175"/>
      <c r="N2261" s="177"/>
      <c r="P2261" s="176"/>
      <c r="R2261" s="178"/>
      <c r="S2261" s="177"/>
      <c r="U2261" s="177"/>
      <c r="W2261" s="178"/>
      <c r="X2261" s="177"/>
    </row>
    <row r="2262" spans="7:24" s="168" customFormat="1" ht="15" customHeight="1">
      <c r="G2262" s="175"/>
      <c r="I2262" s="176"/>
      <c r="J2262" s="176"/>
      <c r="K2262" s="176"/>
      <c r="L2262" s="679"/>
      <c r="M2262" s="175"/>
      <c r="N2262" s="177"/>
      <c r="P2262" s="176"/>
      <c r="R2262" s="178"/>
      <c r="S2262" s="177"/>
      <c r="U2262" s="177"/>
      <c r="W2262" s="178"/>
      <c r="X2262" s="177"/>
    </row>
    <row r="2263" spans="7:24" s="168" customFormat="1" ht="15" customHeight="1">
      <c r="G2263" s="175"/>
      <c r="I2263" s="176"/>
      <c r="J2263" s="176"/>
      <c r="K2263" s="176"/>
      <c r="L2263" s="679"/>
      <c r="M2263" s="175"/>
      <c r="N2263" s="177"/>
      <c r="P2263" s="176"/>
      <c r="R2263" s="178"/>
      <c r="S2263" s="177"/>
      <c r="U2263" s="177"/>
      <c r="W2263" s="178"/>
      <c r="X2263" s="177"/>
    </row>
    <row r="2264" spans="7:24" s="168" customFormat="1" ht="15" customHeight="1">
      <c r="G2264" s="175"/>
      <c r="I2264" s="176"/>
      <c r="J2264" s="176"/>
      <c r="K2264" s="176"/>
      <c r="L2264" s="679"/>
      <c r="M2264" s="175"/>
      <c r="N2264" s="177"/>
      <c r="P2264" s="176"/>
      <c r="R2264" s="178"/>
      <c r="S2264" s="177"/>
      <c r="U2264" s="177"/>
      <c r="W2264" s="178"/>
      <c r="X2264" s="177"/>
    </row>
    <row r="2265" spans="7:24" s="168" customFormat="1" ht="15" customHeight="1">
      <c r="G2265" s="175"/>
      <c r="I2265" s="176"/>
      <c r="J2265" s="176"/>
      <c r="K2265" s="176"/>
      <c r="L2265" s="679"/>
      <c r="M2265" s="175"/>
      <c r="N2265" s="177"/>
      <c r="P2265" s="176"/>
      <c r="R2265" s="178"/>
      <c r="S2265" s="177"/>
      <c r="U2265" s="177"/>
      <c r="W2265" s="178"/>
      <c r="X2265" s="177"/>
    </row>
    <row r="2266" spans="7:24" s="168" customFormat="1" ht="15" customHeight="1">
      <c r="G2266" s="175"/>
      <c r="I2266" s="176"/>
      <c r="J2266" s="176"/>
      <c r="K2266" s="176"/>
      <c r="L2266" s="679"/>
      <c r="M2266" s="175"/>
      <c r="N2266" s="177"/>
      <c r="P2266" s="176"/>
      <c r="R2266" s="178"/>
      <c r="S2266" s="177"/>
      <c r="U2266" s="177"/>
      <c r="W2266" s="178"/>
      <c r="X2266" s="177"/>
    </row>
    <row r="2267" spans="7:24" s="168" customFormat="1" ht="15" customHeight="1">
      <c r="G2267" s="175"/>
      <c r="I2267" s="176"/>
      <c r="J2267" s="176"/>
      <c r="K2267" s="176"/>
      <c r="L2267" s="679"/>
      <c r="M2267" s="175"/>
      <c r="N2267" s="177"/>
      <c r="P2267" s="176"/>
      <c r="R2267" s="178"/>
      <c r="S2267" s="177"/>
      <c r="U2267" s="177"/>
      <c r="W2267" s="178"/>
      <c r="X2267" s="177"/>
    </row>
    <row r="2268" spans="7:24" s="168" customFormat="1" ht="15" customHeight="1">
      <c r="G2268" s="175"/>
      <c r="I2268" s="176"/>
      <c r="J2268" s="176"/>
      <c r="K2268" s="176"/>
      <c r="L2268" s="679"/>
      <c r="M2268" s="175"/>
      <c r="N2268" s="177"/>
      <c r="P2268" s="176"/>
      <c r="R2268" s="178"/>
      <c r="S2268" s="177"/>
      <c r="U2268" s="177"/>
      <c r="W2268" s="178"/>
      <c r="X2268" s="177"/>
    </row>
    <row r="2269" spans="7:24" s="168" customFormat="1" ht="15" customHeight="1">
      <c r="G2269" s="175"/>
      <c r="I2269" s="176"/>
      <c r="J2269" s="176"/>
      <c r="K2269" s="176"/>
      <c r="L2269" s="679"/>
      <c r="M2269" s="175"/>
      <c r="N2269" s="177"/>
      <c r="P2269" s="176"/>
      <c r="R2269" s="178"/>
      <c r="S2269" s="177"/>
      <c r="U2269" s="177"/>
      <c r="W2269" s="178"/>
      <c r="X2269" s="177"/>
    </row>
    <row r="2270" spans="7:24" s="168" customFormat="1" ht="15" customHeight="1">
      <c r="G2270" s="175"/>
      <c r="I2270" s="176"/>
      <c r="J2270" s="176"/>
      <c r="K2270" s="176"/>
      <c r="L2270" s="679"/>
      <c r="M2270" s="175"/>
      <c r="N2270" s="177"/>
      <c r="P2270" s="176"/>
      <c r="R2270" s="178"/>
      <c r="S2270" s="177"/>
      <c r="U2270" s="177"/>
      <c r="W2270" s="178"/>
      <c r="X2270" s="177"/>
    </row>
    <row r="2271" spans="7:24" s="168" customFormat="1" ht="15" customHeight="1">
      <c r="G2271" s="175"/>
      <c r="I2271" s="176"/>
      <c r="J2271" s="176"/>
      <c r="K2271" s="176"/>
      <c r="L2271" s="679"/>
      <c r="M2271" s="175"/>
      <c r="N2271" s="177"/>
      <c r="P2271" s="176"/>
      <c r="R2271" s="178"/>
      <c r="S2271" s="177"/>
      <c r="U2271" s="177"/>
      <c r="W2271" s="178"/>
      <c r="X2271" s="177"/>
    </row>
    <row r="2272" spans="7:24" s="168" customFormat="1" ht="15" customHeight="1">
      <c r="G2272" s="175"/>
      <c r="I2272" s="176"/>
      <c r="J2272" s="176"/>
      <c r="K2272" s="176"/>
      <c r="L2272" s="679"/>
      <c r="M2272" s="175"/>
      <c r="N2272" s="177"/>
      <c r="P2272" s="176"/>
      <c r="R2272" s="178"/>
      <c r="S2272" s="177"/>
      <c r="U2272" s="177"/>
      <c r="W2272" s="178"/>
      <c r="X2272" s="177"/>
    </row>
    <row r="2273" spans="7:24" s="168" customFormat="1" ht="15" customHeight="1">
      <c r="G2273" s="175"/>
      <c r="I2273" s="176"/>
      <c r="J2273" s="176"/>
      <c r="K2273" s="176"/>
      <c r="L2273" s="679"/>
      <c r="M2273" s="175"/>
      <c r="N2273" s="177"/>
      <c r="P2273" s="176"/>
      <c r="R2273" s="178"/>
      <c r="S2273" s="177"/>
      <c r="U2273" s="177"/>
      <c r="W2273" s="178"/>
      <c r="X2273" s="177"/>
    </row>
    <row r="2274" spans="7:24" s="168" customFormat="1" ht="15" customHeight="1">
      <c r="G2274" s="175"/>
      <c r="I2274" s="176"/>
      <c r="J2274" s="176"/>
      <c r="K2274" s="176"/>
      <c r="L2274" s="679"/>
      <c r="M2274" s="175"/>
      <c r="N2274" s="177"/>
      <c r="P2274" s="176"/>
      <c r="R2274" s="178"/>
      <c r="S2274" s="177"/>
      <c r="U2274" s="177"/>
      <c r="W2274" s="178"/>
      <c r="X2274" s="177"/>
    </row>
    <row r="2275" spans="7:24" s="168" customFormat="1" ht="15" customHeight="1">
      <c r="G2275" s="175"/>
      <c r="I2275" s="176"/>
      <c r="J2275" s="176"/>
      <c r="K2275" s="176"/>
      <c r="L2275" s="679"/>
      <c r="M2275" s="175"/>
      <c r="N2275" s="177"/>
      <c r="P2275" s="176"/>
      <c r="R2275" s="178"/>
      <c r="S2275" s="177"/>
      <c r="U2275" s="177"/>
      <c r="W2275" s="178"/>
      <c r="X2275" s="177"/>
    </row>
    <row r="2276" spans="7:24" s="168" customFormat="1" ht="15" customHeight="1">
      <c r="G2276" s="175"/>
      <c r="I2276" s="176"/>
      <c r="J2276" s="176"/>
      <c r="K2276" s="176"/>
      <c r="L2276" s="679"/>
      <c r="M2276" s="175"/>
      <c r="N2276" s="177"/>
      <c r="P2276" s="176"/>
      <c r="R2276" s="178"/>
      <c r="S2276" s="177"/>
      <c r="U2276" s="177"/>
      <c r="W2276" s="178"/>
      <c r="X2276" s="177"/>
    </row>
    <row r="2277" spans="7:24" s="168" customFormat="1" ht="15" customHeight="1">
      <c r="G2277" s="175"/>
      <c r="I2277" s="176"/>
      <c r="J2277" s="176"/>
      <c r="K2277" s="176"/>
      <c r="L2277" s="679"/>
      <c r="M2277" s="175"/>
      <c r="N2277" s="177"/>
      <c r="P2277" s="176"/>
      <c r="R2277" s="178"/>
      <c r="S2277" s="177"/>
      <c r="U2277" s="177"/>
      <c r="W2277" s="178"/>
      <c r="X2277" s="177"/>
    </row>
    <row r="2278" spans="7:24" s="168" customFormat="1" ht="15" customHeight="1">
      <c r="G2278" s="175"/>
      <c r="I2278" s="176"/>
      <c r="J2278" s="176"/>
      <c r="K2278" s="176"/>
      <c r="L2278" s="679"/>
      <c r="M2278" s="175"/>
      <c r="N2278" s="177"/>
      <c r="P2278" s="176"/>
      <c r="R2278" s="178"/>
      <c r="S2278" s="177"/>
      <c r="U2278" s="177"/>
      <c r="W2278" s="178"/>
      <c r="X2278" s="177"/>
    </row>
    <row r="2279" spans="7:24" s="168" customFormat="1" ht="15" customHeight="1">
      <c r="G2279" s="175"/>
      <c r="I2279" s="176"/>
      <c r="J2279" s="176"/>
      <c r="K2279" s="176"/>
      <c r="L2279" s="679"/>
      <c r="M2279" s="175"/>
      <c r="N2279" s="177"/>
      <c r="P2279" s="176"/>
      <c r="R2279" s="178"/>
      <c r="S2279" s="177"/>
      <c r="U2279" s="177"/>
      <c r="W2279" s="178"/>
      <c r="X2279" s="177"/>
    </row>
    <row r="2280" spans="7:24" s="168" customFormat="1" ht="15" customHeight="1">
      <c r="G2280" s="175"/>
      <c r="I2280" s="176"/>
      <c r="J2280" s="176"/>
      <c r="K2280" s="176"/>
      <c r="L2280" s="679"/>
      <c r="M2280" s="175"/>
      <c r="N2280" s="177"/>
      <c r="P2280" s="176"/>
      <c r="R2280" s="178"/>
      <c r="S2280" s="177"/>
      <c r="U2280" s="177"/>
      <c r="W2280" s="178"/>
      <c r="X2280" s="177"/>
    </row>
    <row r="2281" spans="7:24" s="168" customFormat="1" ht="15" customHeight="1">
      <c r="G2281" s="175"/>
      <c r="I2281" s="176"/>
      <c r="J2281" s="176"/>
      <c r="K2281" s="176"/>
      <c r="L2281" s="679"/>
      <c r="M2281" s="175"/>
      <c r="N2281" s="177"/>
      <c r="P2281" s="176"/>
      <c r="R2281" s="178"/>
      <c r="S2281" s="177"/>
      <c r="U2281" s="177"/>
      <c r="W2281" s="178"/>
      <c r="X2281" s="177"/>
    </row>
    <row r="2282" spans="7:24" s="168" customFormat="1" ht="15" customHeight="1">
      <c r="G2282" s="175"/>
      <c r="I2282" s="176"/>
      <c r="J2282" s="176"/>
      <c r="K2282" s="176"/>
      <c r="L2282" s="679"/>
      <c r="M2282" s="175"/>
      <c r="N2282" s="177"/>
      <c r="P2282" s="176"/>
      <c r="R2282" s="178"/>
      <c r="S2282" s="177"/>
      <c r="U2282" s="177"/>
      <c r="W2282" s="178"/>
      <c r="X2282" s="177"/>
    </row>
    <row r="2283" spans="7:24" s="168" customFormat="1" ht="15" customHeight="1">
      <c r="G2283" s="175"/>
      <c r="I2283" s="176"/>
      <c r="J2283" s="176"/>
      <c r="K2283" s="176"/>
      <c r="L2283" s="679"/>
      <c r="M2283" s="175"/>
      <c r="N2283" s="177"/>
      <c r="P2283" s="176"/>
      <c r="R2283" s="178"/>
      <c r="S2283" s="177"/>
      <c r="U2283" s="177"/>
      <c r="W2283" s="178"/>
      <c r="X2283" s="177"/>
    </row>
    <row r="2284" spans="7:24" s="168" customFormat="1" ht="15" customHeight="1">
      <c r="G2284" s="175"/>
      <c r="I2284" s="176"/>
      <c r="J2284" s="176"/>
      <c r="K2284" s="176"/>
      <c r="L2284" s="679"/>
      <c r="M2284" s="175"/>
      <c r="N2284" s="177"/>
      <c r="P2284" s="176"/>
      <c r="R2284" s="178"/>
      <c r="S2284" s="177"/>
      <c r="U2284" s="177"/>
      <c r="W2284" s="178"/>
      <c r="X2284" s="177"/>
    </row>
    <row r="2285" spans="7:24" s="168" customFormat="1" ht="15" customHeight="1">
      <c r="G2285" s="175"/>
      <c r="I2285" s="176"/>
      <c r="J2285" s="176"/>
      <c r="K2285" s="176"/>
      <c r="L2285" s="679"/>
      <c r="M2285" s="175"/>
      <c r="N2285" s="177"/>
      <c r="P2285" s="176"/>
      <c r="R2285" s="178"/>
      <c r="S2285" s="177"/>
      <c r="U2285" s="177"/>
      <c r="W2285" s="178"/>
      <c r="X2285" s="177"/>
    </row>
    <row r="2286" spans="7:24" s="168" customFormat="1" ht="15" customHeight="1">
      <c r="G2286" s="175"/>
      <c r="I2286" s="176"/>
      <c r="J2286" s="176"/>
      <c r="K2286" s="176"/>
      <c r="L2286" s="679"/>
      <c r="M2286" s="175"/>
      <c r="N2286" s="177"/>
      <c r="P2286" s="176"/>
      <c r="R2286" s="178"/>
      <c r="S2286" s="177"/>
      <c r="U2286" s="177"/>
      <c r="W2286" s="178"/>
      <c r="X2286" s="177"/>
    </row>
    <row r="2287" spans="7:24" s="168" customFormat="1" ht="15" customHeight="1">
      <c r="G2287" s="175"/>
      <c r="I2287" s="176"/>
      <c r="J2287" s="176"/>
      <c r="K2287" s="176"/>
      <c r="L2287" s="679"/>
      <c r="M2287" s="175"/>
      <c r="N2287" s="177"/>
      <c r="P2287" s="176"/>
      <c r="R2287" s="178"/>
      <c r="S2287" s="177"/>
      <c r="U2287" s="177"/>
      <c r="W2287" s="178"/>
      <c r="X2287" s="177"/>
    </row>
    <row r="2288" spans="7:24" s="168" customFormat="1" ht="15" customHeight="1">
      <c r="G2288" s="175"/>
      <c r="I2288" s="176"/>
      <c r="J2288" s="176"/>
      <c r="K2288" s="176"/>
      <c r="L2288" s="679"/>
      <c r="M2288" s="175"/>
      <c r="N2288" s="177"/>
      <c r="P2288" s="176"/>
      <c r="R2288" s="178"/>
      <c r="S2288" s="177"/>
      <c r="U2288" s="177"/>
      <c r="W2288" s="178"/>
      <c r="X2288" s="177"/>
    </row>
    <row r="2289" spans="7:24" s="168" customFormat="1" ht="15" customHeight="1">
      <c r="G2289" s="175"/>
      <c r="I2289" s="176"/>
      <c r="J2289" s="176"/>
      <c r="K2289" s="176"/>
      <c r="L2289" s="679"/>
      <c r="M2289" s="175"/>
      <c r="N2289" s="177"/>
      <c r="P2289" s="176"/>
      <c r="R2289" s="178"/>
      <c r="S2289" s="177"/>
      <c r="U2289" s="177"/>
      <c r="W2289" s="178"/>
      <c r="X2289" s="177"/>
    </row>
    <row r="2290" spans="7:24" s="168" customFormat="1" ht="15" customHeight="1">
      <c r="G2290" s="175"/>
      <c r="I2290" s="176"/>
      <c r="J2290" s="176"/>
      <c r="K2290" s="176"/>
      <c r="L2290" s="679"/>
      <c r="M2290" s="175"/>
      <c r="N2290" s="177"/>
      <c r="P2290" s="176"/>
      <c r="R2290" s="178"/>
      <c r="S2290" s="177"/>
      <c r="U2290" s="177"/>
      <c r="W2290" s="178"/>
      <c r="X2290" s="177"/>
    </row>
    <row r="2291" spans="7:24" s="168" customFormat="1" ht="15" customHeight="1">
      <c r="G2291" s="175"/>
      <c r="I2291" s="176"/>
      <c r="J2291" s="176"/>
      <c r="K2291" s="176"/>
      <c r="L2291" s="679"/>
      <c r="M2291" s="175"/>
      <c r="N2291" s="177"/>
      <c r="P2291" s="176"/>
      <c r="R2291" s="178"/>
      <c r="S2291" s="177"/>
      <c r="U2291" s="177"/>
      <c r="W2291" s="178"/>
      <c r="X2291" s="177"/>
    </row>
    <row r="2292" spans="7:24" s="168" customFormat="1" ht="15" customHeight="1">
      <c r="G2292" s="175"/>
      <c r="I2292" s="176"/>
      <c r="J2292" s="176"/>
      <c r="K2292" s="176"/>
      <c r="L2292" s="679"/>
      <c r="M2292" s="175"/>
      <c r="N2292" s="177"/>
      <c r="P2292" s="176"/>
      <c r="R2292" s="178"/>
      <c r="S2292" s="177"/>
      <c r="U2292" s="177"/>
      <c r="W2292" s="178"/>
      <c r="X2292" s="177"/>
    </row>
    <row r="2293" spans="7:24" s="168" customFormat="1" ht="15" customHeight="1">
      <c r="G2293" s="175"/>
      <c r="I2293" s="176"/>
      <c r="J2293" s="176"/>
      <c r="K2293" s="176"/>
      <c r="L2293" s="679"/>
      <c r="M2293" s="175"/>
      <c r="N2293" s="177"/>
      <c r="P2293" s="176"/>
      <c r="R2293" s="178"/>
      <c r="S2293" s="177"/>
      <c r="U2293" s="177"/>
      <c r="W2293" s="178"/>
      <c r="X2293" s="177"/>
    </row>
    <row r="2294" spans="7:24" s="168" customFormat="1" ht="15" customHeight="1">
      <c r="G2294" s="175"/>
      <c r="I2294" s="176"/>
      <c r="J2294" s="176"/>
      <c r="K2294" s="176"/>
      <c r="L2294" s="679"/>
      <c r="M2294" s="175"/>
      <c r="N2294" s="177"/>
      <c r="P2294" s="176"/>
      <c r="R2294" s="178"/>
      <c r="S2294" s="177"/>
      <c r="U2294" s="177"/>
      <c r="W2294" s="178"/>
      <c r="X2294" s="177"/>
    </row>
    <row r="2295" spans="7:24" s="168" customFormat="1" ht="15" customHeight="1">
      <c r="G2295" s="175"/>
      <c r="I2295" s="176"/>
      <c r="J2295" s="176"/>
      <c r="K2295" s="176"/>
      <c r="L2295" s="679"/>
      <c r="M2295" s="175"/>
      <c r="N2295" s="177"/>
      <c r="P2295" s="176"/>
      <c r="R2295" s="178"/>
      <c r="S2295" s="177"/>
      <c r="U2295" s="177"/>
      <c r="W2295" s="178"/>
      <c r="X2295" s="177"/>
    </row>
    <row r="2296" spans="7:24" s="168" customFormat="1" ht="15" customHeight="1">
      <c r="G2296" s="175"/>
      <c r="I2296" s="176"/>
      <c r="J2296" s="176"/>
      <c r="K2296" s="176"/>
      <c r="L2296" s="679"/>
      <c r="M2296" s="175"/>
      <c r="N2296" s="177"/>
      <c r="P2296" s="176"/>
      <c r="R2296" s="178"/>
      <c r="S2296" s="177"/>
      <c r="U2296" s="177"/>
      <c r="W2296" s="178"/>
      <c r="X2296" s="177"/>
    </row>
    <row r="2297" spans="7:24" s="168" customFormat="1" ht="15" customHeight="1">
      <c r="G2297" s="175"/>
      <c r="I2297" s="176"/>
      <c r="J2297" s="176"/>
      <c r="K2297" s="176"/>
      <c r="L2297" s="679"/>
      <c r="M2297" s="175"/>
      <c r="N2297" s="177"/>
      <c r="P2297" s="176"/>
      <c r="R2297" s="178"/>
      <c r="S2297" s="177"/>
      <c r="U2297" s="177"/>
      <c r="W2297" s="178"/>
      <c r="X2297" s="177"/>
    </row>
    <row r="2298" spans="7:24" s="168" customFormat="1" ht="15" customHeight="1">
      <c r="G2298" s="175"/>
      <c r="I2298" s="176"/>
      <c r="J2298" s="176"/>
      <c r="K2298" s="176"/>
      <c r="L2298" s="679"/>
      <c r="M2298" s="175"/>
      <c r="N2298" s="177"/>
      <c r="P2298" s="176"/>
      <c r="R2298" s="178"/>
      <c r="S2298" s="177"/>
      <c r="U2298" s="177"/>
      <c r="W2298" s="178"/>
      <c r="X2298" s="177"/>
    </row>
    <row r="2299" spans="7:24" s="168" customFormat="1" ht="15" customHeight="1">
      <c r="G2299" s="175"/>
      <c r="I2299" s="176"/>
      <c r="J2299" s="176"/>
      <c r="K2299" s="176"/>
      <c r="L2299" s="679"/>
      <c r="M2299" s="175"/>
      <c r="N2299" s="177"/>
      <c r="P2299" s="176"/>
      <c r="R2299" s="178"/>
      <c r="S2299" s="177"/>
      <c r="U2299" s="177"/>
      <c r="W2299" s="178"/>
      <c r="X2299" s="177"/>
    </row>
    <row r="2300" spans="7:24" s="168" customFormat="1" ht="15" customHeight="1">
      <c r="G2300" s="175"/>
      <c r="I2300" s="176"/>
      <c r="J2300" s="176"/>
      <c r="K2300" s="176"/>
      <c r="L2300" s="679"/>
      <c r="M2300" s="175"/>
      <c r="N2300" s="177"/>
      <c r="P2300" s="176"/>
      <c r="R2300" s="178"/>
      <c r="S2300" s="177"/>
      <c r="U2300" s="177"/>
      <c r="W2300" s="178"/>
      <c r="X2300" s="177"/>
    </row>
    <row r="2301" spans="7:24" s="168" customFormat="1" ht="15" customHeight="1">
      <c r="G2301" s="175"/>
      <c r="I2301" s="176"/>
      <c r="J2301" s="176"/>
      <c r="K2301" s="176"/>
      <c r="L2301" s="679"/>
      <c r="M2301" s="175"/>
      <c r="N2301" s="177"/>
      <c r="P2301" s="176"/>
      <c r="R2301" s="178"/>
      <c r="S2301" s="177"/>
      <c r="U2301" s="177"/>
      <c r="W2301" s="178"/>
      <c r="X2301" s="177"/>
    </row>
    <row r="2302" spans="7:24" s="168" customFormat="1" ht="15" customHeight="1">
      <c r="G2302" s="175"/>
      <c r="I2302" s="176"/>
      <c r="J2302" s="176"/>
      <c r="K2302" s="176"/>
      <c r="L2302" s="679"/>
      <c r="M2302" s="175"/>
      <c r="N2302" s="177"/>
      <c r="P2302" s="176"/>
      <c r="R2302" s="178"/>
      <c r="S2302" s="177"/>
      <c r="U2302" s="177"/>
      <c r="W2302" s="178"/>
      <c r="X2302" s="177"/>
    </row>
    <row r="2303" spans="7:24" s="168" customFormat="1" ht="15" customHeight="1">
      <c r="G2303" s="175"/>
      <c r="I2303" s="176"/>
      <c r="J2303" s="176"/>
      <c r="K2303" s="176"/>
      <c r="L2303" s="679"/>
      <c r="M2303" s="175"/>
      <c r="N2303" s="177"/>
      <c r="P2303" s="176"/>
      <c r="R2303" s="178"/>
      <c r="S2303" s="177"/>
      <c r="U2303" s="177"/>
      <c r="W2303" s="178"/>
      <c r="X2303" s="177"/>
    </row>
    <row r="2304" spans="7:24" s="168" customFormat="1" ht="15" customHeight="1">
      <c r="G2304" s="175"/>
      <c r="I2304" s="176"/>
      <c r="J2304" s="176"/>
      <c r="K2304" s="176"/>
      <c r="L2304" s="679"/>
      <c r="M2304" s="175"/>
      <c r="N2304" s="177"/>
      <c r="P2304" s="176"/>
      <c r="R2304" s="178"/>
      <c r="S2304" s="177"/>
      <c r="U2304" s="177"/>
      <c r="W2304" s="178"/>
      <c r="X2304" s="177"/>
    </row>
    <row r="2305" spans="7:24" s="168" customFormat="1" ht="15" customHeight="1">
      <c r="G2305" s="175"/>
      <c r="I2305" s="176"/>
      <c r="J2305" s="176"/>
      <c r="K2305" s="176"/>
      <c r="L2305" s="679"/>
      <c r="M2305" s="175"/>
      <c r="N2305" s="177"/>
      <c r="P2305" s="176"/>
      <c r="R2305" s="178"/>
      <c r="S2305" s="177"/>
      <c r="U2305" s="177"/>
      <c r="W2305" s="178"/>
      <c r="X2305" s="177"/>
    </row>
    <row r="2306" spans="7:24" s="168" customFormat="1" ht="15" customHeight="1">
      <c r="G2306" s="175"/>
      <c r="I2306" s="176"/>
      <c r="J2306" s="176"/>
      <c r="K2306" s="176"/>
      <c r="L2306" s="679"/>
      <c r="M2306" s="175"/>
      <c r="N2306" s="177"/>
      <c r="P2306" s="176"/>
      <c r="R2306" s="178"/>
      <c r="S2306" s="177"/>
      <c r="U2306" s="177"/>
      <c r="W2306" s="178"/>
      <c r="X2306" s="177"/>
    </row>
    <row r="2307" spans="7:24" s="168" customFormat="1" ht="15" customHeight="1">
      <c r="G2307" s="175"/>
      <c r="I2307" s="176"/>
      <c r="J2307" s="176"/>
      <c r="K2307" s="176"/>
      <c r="L2307" s="679"/>
      <c r="M2307" s="175"/>
      <c r="N2307" s="177"/>
      <c r="P2307" s="176"/>
      <c r="R2307" s="178"/>
      <c r="S2307" s="177"/>
      <c r="U2307" s="177"/>
      <c r="W2307" s="178"/>
      <c r="X2307" s="177"/>
    </row>
    <row r="2308" spans="7:24" s="168" customFormat="1" ht="15" customHeight="1">
      <c r="G2308" s="175"/>
      <c r="I2308" s="176"/>
      <c r="J2308" s="176"/>
      <c r="K2308" s="176"/>
      <c r="L2308" s="679"/>
      <c r="M2308" s="175"/>
      <c r="N2308" s="177"/>
      <c r="P2308" s="176"/>
      <c r="R2308" s="178"/>
      <c r="S2308" s="177"/>
      <c r="U2308" s="177"/>
      <c r="W2308" s="178"/>
      <c r="X2308" s="177"/>
    </row>
    <row r="2309" spans="7:24" s="168" customFormat="1" ht="15" customHeight="1">
      <c r="G2309" s="175"/>
      <c r="I2309" s="176"/>
      <c r="J2309" s="176"/>
      <c r="K2309" s="176"/>
      <c r="L2309" s="679"/>
      <c r="M2309" s="175"/>
      <c r="N2309" s="177"/>
      <c r="P2309" s="176"/>
      <c r="R2309" s="178"/>
      <c r="S2309" s="177"/>
      <c r="U2309" s="177"/>
      <c r="W2309" s="178"/>
      <c r="X2309" s="177"/>
    </row>
    <row r="2310" spans="7:24" s="168" customFormat="1" ht="15" customHeight="1">
      <c r="G2310" s="175"/>
      <c r="I2310" s="176"/>
      <c r="J2310" s="176"/>
      <c r="K2310" s="176"/>
      <c r="L2310" s="679"/>
      <c r="M2310" s="175"/>
      <c r="N2310" s="177"/>
      <c r="P2310" s="176"/>
      <c r="R2310" s="178"/>
      <c r="S2310" s="177"/>
      <c r="U2310" s="177"/>
      <c r="W2310" s="178"/>
      <c r="X2310" s="177"/>
    </row>
    <row r="2311" spans="7:24" s="168" customFormat="1" ht="15" customHeight="1">
      <c r="G2311" s="175"/>
      <c r="I2311" s="176"/>
      <c r="J2311" s="176"/>
      <c r="K2311" s="176"/>
      <c r="L2311" s="679"/>
      <c r="M2311" s="175"/>
      <c r="N2311" s="177"/>
      <c r="P2311" s="176"/>
      <c r="R2311" s="178"/>
      <c r="S2311" s="177"/>
      <c r="U2311" s="177"/>
      <c r="W2311" s="178"/>
      <c r="X2311" s="177"/>
    </row>
    <row r="2312" spans="7:24" s="168" customFormat="1" ht="15" customHeight="1">
      <c r="G2312" s="175"/>
      <c r="I2312" s="176"/>
      <c r="J2312" s="176"/>
      <c r="K2312" s="176"/>
      <c r="L2312" s="679"/>
      <c r="M2312" s="175"/>
      <c r="N2312" s="177"/>
      <c r="P2312" s="176"/>
      <c r="R2312" s="178"/>
      <c r="S2312" s="177"/>
      <c r="U2312" s="177"/>
      <c r="W2312" s="178"/>
      <c r="X2312" s="177"/>
    </row>
    <row r="2313" spans="7:24" s="168" customFormat="1" ht="15" customHeight="1">
      <c r="G2313" s="175"/>
      <c r="I2313" s="176"/>
      <c r="J2313" s="176"/>
      <c r="K2313" s="176"/>
      <c r="L2313" s="679"/>
      <c r="M2313" s="175"/>
      <c r="N2313" s="177"/>
      <c r="P2313" s="176"/>
      <c r="R2313" s="178"/>
      <c r="S2313" s="177"/>
      <c r="U2313" s="177"/>
      <c r="W2313" s="178"/>
      <c r="X2313" s="177"/>
    </row>
    <row r="2314" spans="7:24" s="168" customFormat="1" ht="15" customHeight="1">
      <c r="G2314" s="175"/>
      <c r="I2314" s="176"/>
      <c r="J2314" s="176"/>
      <c r="K2314" s="176"/>
      <c r="L2314" s="679"/>
      <c r="M2314" s="175"/>
      <c r="N2314" s="177"/>
      <c r="P2314" s="176"/>
      <c r="R2314" s="178"/>
      <c r="S2314" s="177"/>
      <c r="U2314" s="177"/>
      <c r="W2314" s="178"/>
      <c r="X2314" s="177"/>
    </row>
    <row r="2315" spans="7:24" s="168" customFormat="1" ht="15" customHeight="1">
      <c r="G2315" s="175"/>
      <c r="I2315" s="176"/>
      <c r="J2315" s="176"/>
      <c r="K2315" s="176"/>
      <c r="L2315" s="679"/>
      <c r="M2315" s="175"/>
      <c r="N2315" s="177"/>
      <c r="P2315" s="176"/>
      <c r="R2315" s="178"/>
      <c r="S2315" s="177"/>
      <c r="U2315" s="177"/>
      <c r="W2315" s="178"/>
      <c r="X2315" s="177"/>
    </row>
    <row r="2316" spans="7:24" s="168" customFormat="1" ht="15" customHeight="1">
      <c r="G2316" s="175"/>
      <c r="I2316" s="176"/>
      <c r="J2316" s="176"/>
      <c r="K2316" s="176"/>
      <c r="L2316" s="679"/>
      <c r="M2316" s="175"/>
      <c r="N2316" s="177"/>
      <c r="P2316" s="176"/>
      <c r="R2316" s="178"/>
      <c r="S2316" s="177"/>
      <c r="U2316" s="177"/>
      <c r="W2316" s="178"/>
      <c r="X2316" s="177"/>
    </row>
    <row r="2317" spans="7:24" s="168" customFormat="1" ht="15" customHeight="1">
      <c r="G2317" s="175"/>
      <c r="I2317" s="176"/>
      <c r="J2317" s="176"/>
      <c r="K2317" s="176"/>
      <c r="L2317" s="679"/>
      <c r="M2317" s="175"/>
      <c r="N2317" s="177"/>
      <c r="P2317" s="176"/>
      <c r="R2317" s="178"/>
      <c r="S2317" s="177"/>
      <c r="U2317" s="177"/>
      <c r="W2317" s="178"/>
      <c r="X2317" s="177"/>
    </row>
    <row r="2318" spans="7:24" s="168" customFormat="1" ht="15" customHeight="1">
      <c r="G2318" s="175"/>
      <c r="I2318" s="176"/>
      <c r="J2318" s="176"/>
      <c r="K2318" s="176"/>
      <c r="L2318" s="679"/>
      <c r="M2318" s="175"/>
      <c r="N2318" s="177"/>
      <c r="P2318" s="176"/>
      <c r="R2318" s="178"/>
      <c r="S2318" s="177"/>
      <c r="U2318" s="177"/>
      <c r="W2318" s="178"/>
      <c r="X2318" s="177"/>
    </row>
    <row r="2319" spans="7:24" s="168" customFormat="1" ht="15" customHeight="1">
      <c r="G2319" s="175"/>
      <c r="I2319" s="176"/>
      <c r="J2319" s="176"/>
      <c r="K2319" s="176"/>
      <c r="L2319" s="679"/>
      <c r="M2319" s="175"/>
      <c r="N2319" s="177"/>
      <c r="P2319" s="176"/>
      <c r="R2319" s="178"/>
      <c r="S2319" s="177"/>
      <c r="U2319" s="177"/>
      <c r="W2319" s="178"/>
      <c r="X2319" s="177"/>
    </row>
    <row r="2320" spans="7:24" s="168" customFormat="1" ht="15" customHeight="1">
      <c r="G2320" s="175"/>
      <c r="I2320" s="176"/>
      <c r="J2320" s="176"/>
      <c r="K2320" s="176"/>
      <c r="L2320" s="679"/>
      <c r="M2320" s="175"/>
      <c r="N2320" s="177"/>
      <c r="P2320" s="176"/>
      <c r="R2320" s="178"/>
      <c r="S2320" s="177"/>
      <c r="U2320" s="177"/>
      <c r="W2320" s="178"/>
      <c r="X2320" s="177"/>
    </row>
    <row r="2321" spans="7:24" s="168" customFormat="1" ht="15" customHeight="1">
      <c r="G2321" s="175"/>
      <c r="I2321" s="176"/>
      <c r="J2321" s="176"/>
      <c r="K2321" s="176"/>
      <c r="L2321" s="679"/>
      <c r="M2321" s="175"/>
      <c r="N2321" s="177"/>
      <c r="P2321" s="176"/>
      <c r="R2321" s="178"/>
      <c r="S2321" s="177"/>
      <c r="U2321" s="177"/>
      <c r="W2321" s="178"/>
      <c r="X2321" s="177"/>
    </row>
    <row r="2322" spans="7:24" s="168" customFormat="1" ht="15" customHeight="1">
      <c r="G2322" s="175"/>
      <c r="I2322" s="176"/>
      <c r="J2322" s="176"/>
      <c r="K2322" s="176"/>
      <c r="L2322" s="679"/>
      <c r="M2322" s="175"/>
      <c r="N2322" s="177"/>
      <c r="P2322" s="176"/>
      <c r="R2322" s="178"/>
      <c r="S2322" s="177"/>
      <c r="U2322" s="177"/>
      <c r="W2322" s="178"/>
      <c r="X2322" s="177"/>
    </row>
    <row r="2323" spans="7:24" s="168" customFormat="1" ht="15" customHeight="1">
      <c r="G2323" s="175"/>
      <c r="I2323" s="176"/>
      <c r="J2323" s="176"/>
      <c r="K2323" s="176"/>
      <c r="L2323" s="679"/>
      <c r="M2323" s="175"/>
      <c r="N2323" s="177"/>
      <c r="P2323" s="176"/>
      <c r="R2323" s="178"/>
      <c r="S2323" s="177"/>
      <c r="U2323" s="177"/>
      <c r="W2323" s="178"/>
      <c r="X2323" s="177"/>
    </row>
    <row r="2324" spans="7:24" s="168" customFormat="1" ht="15" customHeight="1">
      <c r="G2324" s="175"/>
      <c r="I2324" s="176"/>
      <c r="J2324" s="176"/>
      <c r="K2324" s="176"/>
      <c r="L2324" s="679"/>
      <c r="M2324" s="175"/>
      <c r="N2324" s="177"/>
      <c r="P2324" s="176"/>
      <c r="R2324" s="178"/>
      <c r="S2324" s="177"/>
      <c r="U2324" s="177"/>
      <c r="W2324" s="178"/>
      <c r="X2324" s="177"/>
    </row>
    <row r="2325" spans="7:24" s="168" customFormat="1" ht="15" customHeight="1">
      <c r="G2325" s="175"/>
      <c r="I2325" s="176"/>
      <c r="J2325" s="176"/>
      <c r="K2325" s="176"/>
      <c r="L2325" s="679"/>
      <c r="M2325" s="175"/>
      <c r="N2325" s="177"/>
      <c r="P2325" s="176"/>
      <c r="R2325" s="178"/>
      <c r="S2325" s="177"/>
      <c r="U2325" s="177"/>
      <c r="W2325" s="178"/>
      <c r="X2325" s="177"/>
    </row>
    <row r="2326" spans="7:24" s="168" customFormat="1" ht="15" customHeight="1">
      <c r="G2326" s="175"/>
      <c r="I2326" s="176"/>
      <c r="J2326" s="176"/>
      <c r="K2326" s="176"/>
      <c r="L2326" s="679"/>
      <c r="M2326" s="175"/>
      <c r="N2326" s="177"/>
      <c r="P2326" s="176"/>
      <c r="R2326" s="178"/>
      <c r="S2326" s="177"/>
      <c r="U2326" s="177"/>
      <c r="W2326" s="178"/>
      <c r="X2326" s="177"/>
    </row>
    <row r="2327" spans="7:24" s="168" customFormat="1" ht="15" customHeight="1">
      <c r="G2327" s="175"/>
      <c r="I2327" s="176"/>
      <c r="J2327" s="176"/>
      <c r="K2327" s="176"/>
      <c r="L2327" s="679"/>
      <c r="M2327" s="175"/>
      <c r="N2327" s="177"/>
      <c r="P2327" s="176"/>
      <c r="R2327" s="178"/>
      <c r="S2327" s="177"/>
      <c r="U2327" s="177"/>
      <c r="W2327" s="178"/>
      <c r="X2327" s="177"/>
    </row>
    <row r="2328" spans="7:24" s="168" customFormat="1" ht="15" customHeight="1">
      <c r="G2328" s="175"/>
      <c r="I2328" s="176"/>
      <c r="J2328" s="176"/>
      <c r="K2328" s="176"/>
      <c r="L2328" s="679"/>
      <c r="M2328" s="175"/>
      <c r="N2328" s="177"/>
      <c r="P2328" s="176"/>
      <c r="R2328" s="178"/>
      <c r="S2328" s="177"/>
      <c r="U2328" s="177"/>
      <c r="W2328" s="178"/>
      <c r="X2328" s="177"/>
    </row>
    <row r="2329" spans="7:24" s="168" customFormat="1" ht="15" customHeight="1">
      <c r="G2329" s="175"/>
      <c r="I2329" s="176"/>
      <c r="J2329" s="176"/>
      <c r="K2329" s="176"/>
      <c r="L2329" s="679"/>
      <c r="M2329" s="175"/>
      <c r="N2329" s="177"/>
      <c r="P2329" s="176"/>
      <c r="R2329" s="178"/>
      <c r="S2329" s="177"/>
      <c r="U2329" s="177"/>
      <c r="W2329" s="178"/>
      <c r="X2329" s="177"/>
    </row>
    <row r="2330" spans="7:24" s="168" customFormat="1" ht="15" customHeight="1">
      <c r="G2330" s="175"/>
      <c r="I2330" s="176"/>
      <c r="J2330" s="176"/>
      <c r="K2330" s="176"/>
      <c r="L2330" s="679"/>
      <c r="M2330" s="175"/>
      <c r="N2330" s="177"/>
      <c r="P2330" s="176"/>
      <c r="R2330" s="178"/>
      <c r="S2330" s="177"/>
      <c r="U2330" s="177"/>
      <c r="W2330" s="178"/>
      <c r="X2330" s="177"/>
    </row>
    <row r="2331" spans="7:24" s="168" customFormat="1" ht="15" customHeight="1">
      <c r="G2331" s="175"/>
      <c r="I2331" s="176"/>
      <c r="J2331" s="176"/>
      <c r="K2331" s="176"/>
      <c r="L2331" s="679"/>
      <c r="M2331" s="175"/>
      <c r="N2331" s="177"/>
      <c r="P2331" s="176"/>
      <c r="R2331" s="178"/>
      <c r="S2331" s="177"/>
      <c r="U2331" s="177"/>
      <c r="W2331" s="178"/>
      <c r="X2331" s="177"/>
    </row>
    <row r="2332" spans="7:24" s="168" customFormat="1" ht="15" customHeight="1">
      <c r="G2332" s="175"/>
      <c r="I2332" s="176"/>
      <c r="J2332" s="176"/>
      <c r="K2332" s="176"/>
      <c r="L2332" s="679"/>
      <c r="M2332" s="175"/>
      <c r="N2332" s="177"/>
      <c r="P2332" s="176"/>
      <c r="R2332" s="178"/>
      <c r="S2332" s="177"/>
      <c r="U2332" s="177"/>
      <c r="W2332" s="178"/>
      <c r="X2332" s="177"/>
    </row>
    <row r="2333" spans="7:24" s="168" customFormat="1" ht="15" customHeight="1">
      <c r="G2333" s="175"/>
      <c r="I2333" s="176"/>
      <c r="J2333" s="176"/>
      <c r="K2333" s="176"/>
      <c r="L2333" s="679"/>
      <c r="M2333" s="175"/>
      <c r="N2333" s="177"/>
      <c r="P2333" s="176"/>
      <c r="R2333" s="178"/>
      <c r="S2333" s="177"/>
      <c r="U2333" s="177"/>
      <c r="W2333" s="178"/>
      <c r="X2333" s="177"/>
    </row>
    <row r="2334" spans="7:24" s="168" customFormat="1" ht="15" customHeight="1">
      <c r="G2334" s="175"/>
      <c r="I2334" s="176"/>
      <c r="J2334" s="176"/>
      <c r="K2334" s="176"/>
      <c r="L2334" s="679"/>
      <c r="M2334" s="175"/>
      <c r="N2334" s="177"/>
      <c r="P2334" s="176"/>
      <c r="R2334" s="178"/>
      <c r="S2334" s="177"/>
      <c r="U2334" s="177"/>
      <c r="W2334" s="178"/>
      <c r="X2334" s="177"/>
    </row>
    <row r="2335" spans="7:24" s="168" customFormat="1" ht="15" customHeight="1">
      <c r="G2335" s="175"/>
      <c r="I2335" s="176"/>
      <c r="J2335" s="176"/>
      <c r="K2335" s="176"/>
      <c r="L2335" s="679"/>
      <c r="M2335" s="175"/>
      <c r="N2335" s="177"/>
      <c r="P2335" s="176"/>
      <c r="R2335" s="178"/>
      <c r="S2335" s="177"/>
      <c r="U2335" s="177"/>
      <c r="W2335" s="178"/>
      <c r="X2335" s="177"/>
    </row>
    <row r="2336" spans="7:24" s="168" customFormat="1" ht="15" customHeight="1">
      <c r="G2336" s="175"/>
      <c r="I2336" s="176"/>
      <c r="J2336" s="176"/>
      <c r="K2336" s="176"/>
      <c r="L2336" s="679"/>
      <c r="M2336" s="175"/>
      <c r="N2336" s="177"/>
      <c r="P2336" s="176"/>
      <c r="R2336" s="178"/>
      <c r="S2336" s="177"/>
      <c r="U2336" s="177"/>
      <c r="W2336" s="178"/>
      <c r="X2336" s="177"/>
    </row>
    <row r="2337" spans="7:24" s="168" customFormat="1" ht="15" customHeight="1">
      <c r="G2337" s="175"/>
      <c r="I2337" s="176"/>
      <c r="J2337" s="176"/>
      <c r="K2337" s="176"/>
      <c r="L2337" s="679"/>
      <c r="M2337" s="175"/>
      <c r="N2337" s="177"/>
      <c r="P2337" s="176"/>
      <c r="R2337" s="178"/>
      <c r="S2337" s="177"/>
      <c r="U2337" s="177"/>
      <c r="W2337" s="178"/>
      <c r="X2337" s="177"/>
    </row>
    <row r="2338" spans="7:24" s="168" customFormat="1" ht="15" customHeight="1">
      <c r="G2338" s="175"/>
      <c r="I2338" s="176"/>
      <c r="J2338" s="176"/>
      <c r="K2338" s="176"/>
      <c r="L2338" s="679"/>
      <c r="M2338" s="175"/>
      <c r="N2338" s="177"/>
      <c r="P2338" s="176"/>
      <c r="R2338" s="178"/>
      <c r="S2338" s="177"/>
      <c r="U2338" s="177"/>
      <c r="W2338" s="178"/>
      <c r="X2338" s="177"/>
    </row>
    <row r="2339" spans="7:24" s="168" customFormat="1" ht="15" customHeight="1">
      <c r="G2339" s="175"/>
      <c r="I2339" s="176"/>
      <c r="J2339" s="176"/>
      <c r="K2339" s="176"/>
      <c r="L2339" s="679"/>
      <c r="M2339" s="175"/>
      <c r="N2339" s="177"/>
      <c r="P2339" s="176"/>
      <c r="R2339" s="178"/>
      <c r="S2339" s="177"/>
      <c r="U2339" s="177"/>
      <c r="W2339" s="178"/>
      <c r="X2339" s="177"/>
    </row>
    <row r="2340" spans="7:24" s="168" customFormat="1" ht="15" customHeight="1">
      <c r="G2340" s="175"/>
      <c r="I2340" s="176"/>
      <c r="J2340" s="176"/>
      <c r="K2340" s="176"/>
      <c r="L2340" s="679"/>
      <c r="M2340" s="175"/>
      <c r="N2340" s="177"/>
      <c r="P2340" s="176"/>
      <c r="R2340" s="178"/>
      <c r="S2340" s="177"/>
      <c r="U2340" s="177"/>
      <c r="W2340" s="178"/>
      <c r="X2340" s="177"/>
    </row>
    <row r="2341" spans="7:24" s="168" customFormat="1" ht="15" customHeight="1">
      <c r="G2341" s="175"/>
      <c r="I2341" s="176"/>
      <c r="J2341" s="176"/>
      <c r="K2341" s="176"/>
      <c r="L2341" s="679"/>
      <c r="M2341" s="175"/>
      <c r="N2341" s="177"/>
      <c r="P2341" s="176"/>
      <c r="R2341" s="178"/>
      <c r="S2341" s="177"/>
      <c r="U2341" s="177"/>
      <c r="W2341" s="178"/>
      <c r="X2341" s="177"/>
    </row>
    <row r="2342" spans="7:24" s="168" customFormat="1" ht="15" customHeight="1">
      <c r="G2342" s="175"/>
      <c r="I2342" s="176"/>
      <c r="J2342" s="176"/>
      <c r="K2342" s="176"/>
      <c r="L2342" s="679"/>
      <c r="M2342" s="175"/>
      <c r="N2342" s="177"/>
      <c r="P2342" s="176"/>
      <c r="R2342" s="178"/>
      <c r="S2342" s="177"/>
      <c r="U2342" s="177"/>
      <c r="W2342" s="178"/>
      <c r="X2342" s="177"/>
    </row>
    <row r="2343" spans="7:24" s="168" customFormat="1" ht="15" customHeight="1">
      <c r="G2343" s="175"/>
      <c r="I2343" s="176"/>
      <c r="J2343" s="176"/>
      <c r="K2343" s="176"/>
      <c r="L2343" s="679"/>
      <c r="M2343" s="175"/>
      <c r="N2343" s="177"/>
      <c r="P2343" s="176"/>
      <c r="R2343" s="178"/>
      <c r="S2343" s="177"/>
      <c r="U2343" s="177"/>
      <c r="W2343" s="178"/>
      <c r="X2343" s="177"/>
    </row>
    <row r="2344" spans="7:24" s="168" customFormat="1" ht="15" customHeight="1">
      <c r="G2344" s="175"/>
      <c r="I2344" s="176"/>
      <c r="J2344" s="176"/>
      <c r="K2344" s="176"/>
      <c r="L2344" s="679"/>
      <c r="M2344" s="175"/>
      <c r="N2344" s="177"/>
      <c r="P2344" s="176"/>
      <c r="R2344" s="178"/>
      <c r="S2344" s="177"/>
      <c r="U2344" s="177"/>
      <c r="W2344" s="178"/>
      <c r="X2344" s="177"/>
    </row>
    <row r="2345" spans="7:24" s="168" customFormat="1" ht="15" customHeight="1">
      <c r="G2345" s="175"/>
      <c r="I2345" s="176"/>
      <c r="J2345" s="176"/>
      <c r="K2345" s="176"/>
      <c r="L2345" s="679"/>
      <c r="M2345" s="175"/>
      <c r="N2345" s="177"/>
      <c r="P2345" s="176"/>
      <c r="R2345" s="178"/>
      <c r="S2345" s="177"/>
      <c r="U2345" s="177"/>
      <c r="W2345" s="178"/>
      <c r="X2345" s="177"/>
    </row>
    <row r="2346" spans="7:24" s="168" customFormat="1" ht="15" customHeight="1">
      <c r="G2346" s="175"/>
      <c r="I2346" s="176"/>
      <c r="J2346" s="176"/>
      <c r="K2346" s="176"/>
      <c r="L2346" s="679"/>
      <c r="M2346" s="175"/>
      <c r="N2346" s="177"/>
      <c r="P2346" s="176"/>
      <c r="R2346" s="178"/>
      <c r="S2346" s="177"/>
      <c r="U2346" s="177"/>
      <c r="W2346" s="178"/>
      <c r="X2346" s="177"/>
    </row>
    <row r="2347" spans="7:24" s="168" customFormat="1" ht="15" customHeight="1">
      <c r="G2347" s="175"/>
      <c r="I2347" s="176"/>
      <c r="J2347" s="176"/>
      <c r="K2347" s="176"/>
      <c r="L2347" s="679"/>
      <c r="M2347" s="175"/>
      <c r="N2347" s="177"/>
      <c r="P2347" s="176"/>
      <c r="R2347" s="178"/>
      <c r="S2347" s="177"/>
      <c r="U2347" s="177"/>
      <c r="W2347" s="178"/>
      <c r="X2347" s="177"/>
    </row>
    <row r="2348" spans="7:24" s="168" customFormat="1" ht="15" customHeight="1">
      <c r="G2348" s="175"/>
      <c r="I2348" s="176"/>
      <c r="J2348" s="176"/>
      <c r="K2348" s="176"/>
      <c r="L2348" s="679"/>
      <c r="M2348" s="175"/>
      <c r="N2348" s="177"/>
      <c r="P2348" s="176"/>
      <c r="R2348" s="178"/>
      <c r="S2348" s="177"/>
      <c r="U2348" s="177"/>
      <c r="W2348" s="178"/>
      <c r="X2348" s="177"/>
    </row>
    <row r="2349" spans="7:24" s="168" customFormat="1" ht="15" customHeight="1">
      <c r="G2349" s="175"/>
      <c r="I2349" s="176"/>
      <c r="J2349" s="176"/>
      <c r="K2349" s="176"/>
      <c r="L2349" s="679"/>
      <c r="M2349" s="175"/>
      <c r="N2349" s="177"/>
      <c r="P2349" s="176"/>
      <c r="R2349" s="178"/>
      <c r="S2349" s="177"/>
      <c r="U2349" s="177"/>
      <c r="W2349" s="178"/>
      <c r="X2349" s="177"/>
    </row>
    <row r="2350" spans="7:24" s="168" customFormat="1" ht="15" customHeight="1">
      <c r="G2350" s="175"/>
      <c r="I2350" s="176"/>
      <c r="J2350" s="176"/>
      <c r="K2350" s="176"/>
      <c r="L2350" s="679"/>
      <c r="M2350" s="175"/>
      <c r="N2350" s="177"/>
      <c r="P2350" s="176"/>
      <c r="R2350" s="178"/>
      <c r="S2350" s="177"/>
      <c r="U2350" s="177"/>
      <c r="W2350" s="178"/>
      <c r="X2350" s="177"/>
    </row>
    <row r="2351" spans="7:24" s="168" customFormat="1" ht="15" customHeight="1">
      <c r="G2351" s="175"/>
      <c r="I2351" s="176"/>
      <c r="J2351" s="176"/>
      <c r="K2351" s="176"/>
      <c r="L2351" s="679"/>
      <c r="M2351" s="175"/>
      <c r="N2351" s="177"/>
      <c r="P2351" s="176"/>
      <c r="R2351" s="178"/>
      <c r="S2351" s="177"/>
      <c r="U2351" s="177"/>
      <c r="W2351" s="178"/>
      <c r="X2351" s="177"/>
    </row>
    <row r="2352" spans="7:24" s="168" customFormat="1" ht="15" customHeight="1">
      <c r="G2352" s="175"/>
      <c r="I2352" s="176"/>
      <c r="J2352" s="176"/>
      <c r="K2352" s="176"/>
      <c r="L2352" s="679"/>
      <c r="M2352" s="175"/>
      <c r="N2352" s="177"/>
      <c r="P2352" s="176"/>
      <c r="R2352" s="178"/>
      <c r="S2352" s="177"/>
      <c r="U2352" s="177"/>
      <c r="W2352" s="178"/>
      <c r="X2352" s="177"/>
    </row>
    <row r="2353" spans="7:24" s="168" customFormat="1" ht="15" customHeight="1">
      <c r="G2353" s="175"/>
      <c r="I2353" s="176"/>
      <c r="J2353" s="176"/>
      <c r="K2353" s="176"/>
      <c r="L2353" s="679"/>
      <c r="M2353" s="175"/>
      <c r="N2353" s="177"/>
      <c r="P2353" s="176"/>
      <c r="R2353" s="178"/>
      <c r="S2353" s="177"/>
      <c r="U2353" s="177"/>
      <c r="W2353" s="178"/>
      <c r="X2353" s="177"/>
    </row>
    <row r="2354" spans="7:24" s="168" customFormat="1" ht="15" customHeight="1">
      <c r="G2354" s="175"/>
      <c r="I2354" s="176"/>
      <c r="J2354" s="176"/>
      <c r="K2354" s="176"/>
      <c r="L2354" s="679"/>
      <c r="M2354" s="175"/>
      <c r="N2354" s="177"/>
      <c r="P2354" s="176"/>
      <c r="R2354" s="178"/>
      <c r="S2354" s="177"/>
      <c r="U2354" s="177"/>
      <c r="W2354" s="178"/>
      <c r="X2354" s="177"/>
    </row>
    <row r="2355" spans="7:24" s="168" customFormat="1" ht="15" customHeight="1">
      <c r="G2355" s="175"/>
      <c r="I2355" s="176"/>
      <c r="J2355" s="176"/>
      <c r="K2355" s="176"/>
      <c r="L2355" s="679"/>
      <c r="M2355" s="175"/>
      <c r="N2355" s="177"/>
      <c r="P2355" s="176"/>
      <c r="R2355" s="178"/>
      <c r="S2355" s="177"/>
      <c r="U2355" s="177"/>
      <c r="W2355" s="178"/>
      <c r="X2355" s="177"/>
    </row>
    <row r="2356" spans="7:24" s="168" customFormat="1" ht="15" customHeight="1">
      <c r="G2356" s="175"/>
      <c r="I2356" s="176"/>
      <c r="J2356" s="176"/>
      <c r="K2356" s="176"/>
      <c r="L2356" s="679"/>
      <c r="M2356" s="175"/>
      <c r="N2356" s="177"/>
      <c r="P2356" s="176"/>
      <c r="R2356" s="178"/>
      <c r="S2356" s="177"/>
      <c r="U2356" s="177"/>
      <c r="W2356" s="178"/>
      <c r="X2356" s="177"/>
    </row>
    <row r="2357" spans="7:24" s="168" customFormat="1" ht="15" customHeight="1">
      <c r="G2357" s="175"/>
      <c r="I2357" s="176"/>
      <c r="J2357" s="176"/>
      <c r="K2357" s="176"/>
      <c r="L2357" s="679"/>
      <c r="M2357" s="175"/>
      <c r="N2357" s="177"/>
      <c r="P2357" s="176"/>
      <c r="R2357" s="178"/>
      <c r="S2357" s="177"/>
      <c r="U2357" s="177"/>
      <c r="W2357" s="178"/>
      <c r="X2357" s="177"/>
    </row>
    <row r="2358" spans="7:24" s="168" customFormat="1" ht="15" customHeight="1">
      <c r="G2358" s="175"/>
      <c r="I2358" s="176"/>
      <c r="J2358" s="176"/>
      <c r="K2358" s="176"/>
      <c r="L2358" s="679"/>
      <c r="M2358" s="175"/>
      <c r="N2358" s="177"/>
      <c r="P2358" s="176"/>
      <c r="R2358" s="178"/>
      <c r="S2358" s="177"/>
      <c r="U2358" s="177"/>
      <c r="W2358" s="178"/>
      <c r="X2358" s="177"/>
    </row>
    <row r="2359" spans="7:24" s="168" customFormat="1" ht="15" customHeight="1">
      <c r="G2359" s="175"/>
      <c r="I2359" s="176"/>
      <c r="J2359" s="176"/>
      <c r="K2359" s="176"/>
      <c r="L2359" s="679"/>
      <c r="M2359" s="175"/>
      <c r="N2359" s="177"/>
      <c r="P2359" s="176"/>
      <c r="R2359" s="178"/>
      <c r="S2359" s="177"/>
      <c r="U2359" s="177"/>
      <c r="W2359" s="178"/>
      <c r="X2359" s="177"/>
    </row>
    <row r="2360" spans="7:24" s="168" customFormat="1" ht="15" customHeight="1">
      <c r="G2360" s="175"/>
      <c r="I2360" s="176"/>
      <c r="J2360" s="176"/>
      <c r="K2360" s="176"/>
      <c r="L2360" s="679"/>
      <c r="M2360" s="175"/>
      <c r="N2360" s="177"/>
      <c r="P2360" s="176"/>
      <c r="R2360" s="178"/>
      <c r="S2360" s="177"/>
      <c r="U2360" s="177"/>
      <c r="W2360" s="178"/>
      <c r="X2360" s="177"/>
    </row>
    <row r="2361" spans="7:24" s="168" customFormat="1" ht="15" customHeight="1">
      <c r="G2361" s="175"/>
      <c r="I2361" s="176"/>
      <c r="J2361" s="176"/>
      <c r="K2361" s="176"/>
      <c r="L2361" s="679"/>
      <c r="M2361" s="175"/>
      <c r="N2361" s="177"/>
      <c r="P2361" s="176"/>
      <c r="R2361" s="178"/>
      <c r="S2361" s="177"/>
      <c r="U2361" s="177"/>
      <c r="W2361" s="178"/>
      <c r="X2361" s="177"/>
    </row>
    <row r="2362" spans="7:24" s="168" customFormat="1" ht="15" customHeight="1">
      <c r="G2362" s="175"/>
      <c r="I2362" s="176"/>
      <c r="J2362" s="176"/>
      <c r="K2362" s="176"/>
      <c r="L2362" s="679"/>
      <c r="M2362" s="175"/>
      <c r="N2362" s="177"/>
      <c r="P2362" s="176"/>
      <c r="R2362" s="178"/>
      <c r="S2362" s="177"/>
      <c r="U2362" s="177"/>
      <c r="W2362" s="178"/>
      <c r="X2362" s="177"/>
    </row>
    <row r="2363" spans="7:24" s="168" customFormat="1" ht="15" customHeight="1">
      <c r="G2363" s="175"/>
      <c r="I2363" s="176"/>
      <c r="J2363" s="176"/>
      <c r="K2363" s="176"/>
      <c r="L2363" s="679"/>
      <c r="M2363" s="175"/>
      <c r="N2363" s="177"/>
      <c r="P2363" s="176"/>
      <c r="R2363" s="178"/>
      <c r="S2363" s="177"/>
      <c r="U2363" s="177"/>
      <c r="W2363" s="178"/>
      <c r="X2363" s="177"/>
    </row>
    <row r="2364" spans="7:24" s="168" customFormat="1" ht="15" customHeight="1">
      <c r="G2364" s="175"/>
      <c r="I2364" s="176"/>
      <c r="J2364" s="176"/>
      <c r="K2364" s="176"/>
      <c r="L2364" s="679"/>
      <c r="M2364" s="175"/>
      <c r="N2364" s="177"/>
      <c r="P2364" s="176"/>
      <c r="R2364" s="178"/>
      <c r="S2364" s="177"/>
      <c r="U2364" s="177"/>
      <c r="W2364" s="178"/>
      <c r="X2364" s="177"/>
    </row>
    <row r="2365" spans="7:24" s="168" customFormat="1" ht="15" customHeight="1">
      <c r="G2365" s="175"/>
      <c r="I2365" s="176"/>
      <c r="J2365" s="176"/>
      <c r="K2365" s="176"/>
      <c r="L2365" s="679"/>
      <c r="M2365" s="175"/>
      <c r="N2365" s="177"/>
      <c r="P2365" s="176"/>
      <c r="R2365" s="178"/>
      <c r="S2365" s="177"/>
      <c r="U2365" s="177"/>
      <c r="W2365" s="178"/>
      <c r="X2365" s="177"/>
    </row>
    <row r="2366" spans="7:24" s="168" customFormat="1" ht="15" customHeight="1">
      <c r="G2366" s="175"/>
      <c r="I2366" s="176"/>
      <c r="J2366" s="176"/>
      <c r="K2366" s="176"/>
      <c r="L2366" s="679"/>
      <c r="M2366" s="175"/>
      <c r="N2366" s="177"/>
      <c r="P2366" s="176"/>
      <c r="R2366" s="178"/>
      <c r="S2366" s="177"/>
      <c r="U2366" s="177"/>
      <c r="W2366" s="178"/>
      <c r="X2366" s="177"/>
    </row>
    <row r="2367" spans="7:24" s="168" customFormat="1" ht="15" customHeight="1">
      <c r="G2367" s="175"/>
      <c r="I2367" s="176"/>
      <c r="J2367" s="176"/>
      <c r="K2367" s="176"/>
      <c r="L2367" s="679"/>
      <c r="M2367" s="175"/>
      <c r="N2367" s="177"/>
      <c r="P2367" s="176"/>
      <c r="R2367" s="178"/>
      <c r="S2367" s="177"/>
      <c r="U2367" s="177"/>
      <c r="W2367" s="178"/>
      <c r="X2367" s="177"/>
    </row>
    <row r="2368" spans="7:24" s="168" customFormat="1" ht="15" customHeight="1">
      <c r="G2368" s="175"/>
      <c r="I2368" s="176"/>
      <c r="J2368" s="176"/>
      <c r="K2368" s="176"/>
      <c r="L2368" s="679"/>
      <c r="M2368" s="175"/>
      <c r="N2368" s="177"/>
      <c r="P2368" s="176"/>
      <c r="R2368" s="178"/>
      <c r="S2368" s="177"/>
      <c r="U2368" s="177"/>
      <c r="W2368" s="178"/>
      <c r="X2368" s="177"/>
    </row>
    <row r="2369" spans="7:24" s="168" customFormat="1" ht="15" customHeight="1">
      <c r="G2369" s="175"/>
      <c r="I2369" s="176"/>
      <c r="J2369" s="176"/>
      <c r="K2369" s="176"/>
      <c r="L2369" s="679"/>
      <c r="M2369" s="175"/>
      <c r="N2369" s="177"/>
      <c r="P2369" s="176"/>
      <c r="R2369" s="178"/>
      <c r="S2369" s="177"/>
      <c r="U2369" s="177"/>
      <c r="W2369" s="178"/>
      <c r="X2369" s="177"/>
    </row>
    <row r="2370" spans="7:24" s="168" customFormat="1" ht="15" customHeight="1">
      <c r="G2370" s="175"/>
      <c r="I2370" s="176"/>
      <c r="J2370" s="176"/>
      <c r="K2370" s="176"/>
      <c r="L2370" s="679"/>
      <c r="M2370" s="175"/>
      <c r="N2370" s="177"/>
      <c r="P2370" s="176"/>
      <c r="R2370" s="178"/>
      <c r="S2370" s="177"/>
      <c r="U2370" s="177"/>
      <c r="W2370" s="178"/>
      <c r="X2370" s="177"/>
    </row>
    <row r="2371" spans="7:24" s="168" customFormat="1" ht="15" customHeight="1">
      <c r="G2371" s="175"/>
      <c r="I2371" s="176"/>
      <c r="J2371" s="176"/>
      <c r="K2371" s="176"/>
      <c r="L2371" s="679"/>
      <c r="M2371" s="175"/>
      <c r="N2371" s="177"/>
      <c r="P2371" s="176"/>
      <c r="R2371" s="178"/>
      <c r="S2371" s="177"/>
      <c r="U2371" s="177"/>
      <c r="W2371" s="178"/>
      <c r="X2371" s="177"/>
    </row>
    <row r="2372" spans="7:24" s="168" customFormat="1" ht="15" customHeight="1">
      <c r="G2372" s="175"/>
      <c r="I2372" s="176"/>
      <c r="J2372" s="176"/>
      <c r="K2372" s="176"/>
      <c r="L2372" s="679"/>
      <c r="M2372" s="175"/>
      <c r="N2372" s="177"/>
      <c r="P2372" s="176"/>
      <c r="R2372" s="178"/>
      <c r="S2372" s="177"/>
      <c r="U2372" s="177"/>
      <c r="W2372" s="178"/>
      <c r="X2372" s="177"/>
    </row>
    <row r="2373" spans="7:24" s="168" customFormat="1" ht="15" customHeight="1">
      <c r="G2373" s="175"/>
      <c r="I2373" s="176"/>
      <c r="J2373" s="176"/>
      <c r="K2373" s="176"/>
      <c r="L2373" s="679"/>
      <c r="M2373" s="175"/>
      <c r="N2373" s="177"/>
      <c r="P2373" s="176"/>
      <c r="R2373" s="178"/>
      <c r="S2373" s="177"/>
      <c r="U2373" s="177"/>
      <c r="W2373" s="178"/>
      <c r="X2373" s="177"/>
    </row>
    <row r="2374" spans="7:24" s="168" customFormat="1" ht="15" customHeight="1">
      <c r="G2374" s="175"/>
      <c r="I2374" s="176"/>
      <c r="J2374" s="176"/>
      <c r="K2374" s="176"/>
      <c r="L2374" s="679"/>
      <c r="M2374" s="175"/>
      <c r="N2374" s="177"/>
      <c r="P2374" s="176"/>
      <c r="R2374" s="178"/>
      <c r="S2374" s="177"/>
      <c r="U2374" s="177"/>
      <c r="W2374" s="178"/>
      <c r="X2374" s="177"/>
    </row>
    <row r="2375" spans="7:24" s="168" customFormat="1" ht="15" customHeight="1">
      <c r="G2375" s="175"/>
      <c r="I2375" s="176"/>
      <c r="J2375" s="176"/>
      <c r="K2375" s="176"/>
      <c r="L2375" s="679"/>
      <c r="M2375" s="175"/>
      <c r="N2375" s="177"/>
      <c r="P2375" s="176"/>
      <c r="R2375" s="178"/>
      <c r="S2375" s="177"/>
      <c r="U2375" s="177"/>
      <c r="W2375" s="178"/>
      <c r="X2375" s="177"/>
    </row>
    <row r="2376" spans="7:24" s="168" customFormat="1" ht="15" customHeight="1">
      <c r="G2376" s="175"/>
      <c r="I2376" s="176"/>
      <c r="J2376" s="176"/>
      <c r="K2376" s="176"/>
      <c r="L2376" s="679"/>
      <c r="M2376" s="175"/>
      <c r="N2376" s="177"/>
      <c r="P2376" s="176"/>
      <c r="R2376" s="178"/>
      <c r="S2376" s="177"/>
      <c r="U2376" s="177"/>
      <c r="W2376" s="178"/>
      <c r="X2376" s="177"/>
    </row>
    <row r="2377" spans="7:24" s="168" customFormat="1" ht="15" customHeight="1">
      <c r="G2377" s="175"/>
      <c r="I2377" s="176"/>
      <c r="J2377" s="176"/>
      <c r="K2377" s="176"/>
      <c r="L2377" s="679"/>
      <c r="M2377" s="175"/>
      <c r="N2377" s="177"/>
      <c r="P2377" s="176"/>
      <c r="R2377" s="178"/>
      <c r="S2377" s="177"/>
      <c r="U2377" s="177"/>
      <c r="W2377" s="178"/>
      <c r="X2377" s="177"/>
    </row>
    <row r="2378" spans="7:24" s="168" customFormat="1" ht="15" customHeight="1">
      <c r="G2378" s="175"/>
      <c r="I2378" s="176"/>
      <c r="J2378" s="176"/>
      <c r="K2378" s="176"/>
      <c r="L2378" s="679"/>
      <c r="M2378" s="175"/>
      <c r="N2378" s="177"/>
      <c r="P2378" s="176"/>
      <c r="R2378" s="178"/>
      <c r="S2378" s="177"/>
      <c r="U2378" s="177"/>
      <c r="W2378" s="178"/>
      <c r="X2378" s="177"/>
    </row>
    <row r="2379" spans="7:24" s="168" customFormat="1" ht="15" customHeight="1">
      <c r="G2379" s="175"/>
      <c r="I2379" s="176"/>
      <c r="J2379" s="176"/>
      <c r="K2379" s="176"/>
      <c r="L2379" s="679"/>
      <c r="M2379" s="175"/>
      <c r="N2379" s="177"/>
      <c r="P2379" s="176"/>
      <c r="R2379" s="178"/>
      <c r="S2379" s="177"/>
      <c r="U2379" s="177"/>
      <c r="W2379" s="178"/>
      <c r="X2379" s="177"/>
    </row>
    <row r="2380" spans="7:24" s="168" customFormat="1" ht="15" customHeight="1">
      <c r="G2380" s="175"/>
      <c r="I2380" s="176"/>
      <c r="J2380" s="176"/>
      <c r="K2380" s="176"/>
      <c r="L2380" s="679"/>
      <c r="M2380" s="175"/>
      <c r="N2380" s="177"/>
      <c r="P2380" s="176"/>
      <c r="R2380" s="178"/>
      <c r="S2380" s="177"/>
      <c r="U2380" s="177"/>
      <c r="W2380" s="178"/>
      <c r="X2380" s="177"/>
    </row>
    <row r="2381" spans="7:24" s="168" customFormat="1" ht="15" customHeight="1">
      <c r="G2381" s="175"/>
      <c r="I2381" s="176"/>
      <c r="J2381" s="176"/>
      <c r="K2381" s="176"/>
      <c r="L2381" s="679"/>
      <c r="M2381" s="175"/>
      <c r="N2381" s="177"/>
      <c r="P2381" s="176"/>
      <c r="R2381" s="178"/>
      <c r="S2381" s="177"/>
      <c r="U2381" s="177"/>
      <c r="W2381" s="178"/>
      <c r="X2381" s="177"/>
    </row>
    <row r="2382" spans="7:24" s="168" customFormat="1" ht="15" customHeight="1">
      <c r="G2382" s="175"/>
      <c r="I2382" s="176"/>
      <c r="J2382" s="176"/>
      <c r="K2382" s="176"/>
      <c r="L2382" s="679"/>
      <c r="M2382" s="175"/>
      <c r="N2382" s="177"/>
      <c r="P2382" s="176"/>
      <c r="R2382" s="178"/>
      <c r="S2382" s="177"/>
      <c r="U2382" s="177"/>
      <c r="W2382" s="178"/>
      <c r="X2382" s="177"/>
    </row>
    <row r="2383" spans="7:24" s="168" customFormat="1" ht="15" customHeight="1">
      <c r="G2383" s="175"/>
      <c r="I2383" s="176"/>
      <c r="J2383" s="176"/>
      <c r="K2383" s="176"/>
      <c r="L2383" s="679"/>
      <c r="M2383" s="175"/>
      <c r="N2383" s="177"/>
      <c r="P2383" s="176"/>
      <c r="R2383" s="178"/>
      <c r="S2383" s="177"/>
      <c r="U2383" s="177"/>
      <c r="W2383" s="178"/>
      <c r="X2383" s="177"/>
    </row>
    <row r="2384" spans="7:24" s="168" customFormat="1" ht="15" customHeight="1">
      <c r="G2384" s="175"/>
      <c r="I2384" s="176"/>
      <c r="J2384" s="176"/>
      <c r="K2384" s="176"/>
      <c r="L2384" s="679"/>
      <c r="M2384" s="175"/>
      <c r="N2384" s="177"/>
      <c r="P2384" s="176"/>
      <c r="R2384" s="178"/>
      <c r="S2384" s="177"/>
      <c r="U2384" s="177"/>
      <c r="W2384" s="178"/>
      <c r="X2384" s="177"/>
    </row>
    <row r="2385" spans="7:24" s="168" customFormat="1" ht="15" customHeight="1">
      <c r="G2385" s="175"/>
      <c r="I2385" s="176"/>
      <c r="J2385" s="176"/>
      <c r="K2385" s="176"/>
      <c r="L2385" s="679"/>
      <c r="M2385" s="175"/>
      <c r="N2385" s="177"/>
      <c r="P2385" s="176"/>
      <c r="R2385" s="178"/>
      <c r="S2385" s="177"/>
      <c r="U2385" s="177"/>
      <c r="W2385" s="178"/>
      <c r="X2385" s="177"/>
    </row>
    <row r="2386" spans="7:24" s="168" customFormat="1" ht="15" customHeight="1">
      <c r="G2386" s="175"/>
      <c r="I2386" s="176"/>
      <c r="J2386" s="176"/>
      <c r="K2386" s="176"/>
      <c r="L2386" s="679"/>
      <c r="M2386" s="175"/>
      <c r="N2386" s="177"/>
      <c r="P2386" s="176"/>
      <c r="R2386" s="178"/>
      <c r="S2386" s="177"/>
      <c r="U2386" s="177"/>
      <c r="W2386" s="178"/>
      <c r="X2386" s="177"/>
    </row>
    <row r="2387" spans="7:24" s="168" customFormat="1" ht="15" customHeight="1">
      <c r="G2387" s="175"/>
      <c r="I2387" s="176"/>
      <c r="J2387" s="176"/>
      <c r="K2387" s="176"/>
      <c r="L2387" s="679"/>
      <c r="M2387" s="175"/>
      <c r="N2387" s="177"/>
      <c r="P2387" s="176"/>
      <c r="R2387" s="178"/>
      <c r="S2387" s="177"/>
      <c r="U2387" s="177"/>
      <c r="W2387" s="178"/>
      <c r="X2387" s="177"/>
    </row>
    <row r="2388" spans="7:24" s="168" customFormat="1" ht="15" customHeight="1">
      <c r="G2388" s="175"/>
      <c r="I2388" s="176"/>
      <c r="J2388" s="176"/>
      <c r="K2388" s="176"/>
      <c r="L2388" s="679"/>
      <c r="M2388" s="175"/>
      <c r="N2388" s="177"/>
      <c r="P2388" s="176"/>
      <c r="R2388" s="178"/>
      <c r="S2388" s="177"/>
      <c r="U2388" s="177"/>
      <c r="W2388" s="178"/>
      <c r="X2388" s="177"/>
    </row>
    <row r="2389" spans="7:24" s="168" customFormat="1" ht="15" customHeight="1">
      <c r="G2389" s="175"/>
      <c r="I2389" s="176"/>
      <c r="J2389" s="176"/>
      <c r="K2389" s="176"/>
      <c r="L2389" s="679"/>
      <c r="M2389" s="175"/>
      <c r="N2389" s="177"/>
      <c r="P2389" s="176"/>
      <c r="R2389" s="178"/>
      <c r="S2389" s="177"/>
      <c r="U2389" s="177"/>
      <c r="W2389" s="178"/>
      <c r="X2389" s="177"/>
    </row>
    <row r="2390" spans="7:24" s="168" customFormat="1" ht="15" customHeight="1">
      <c r="G2390" s="175"/>
      <c r="I2390" s="176"/>
      <c r="J2390" s="176"/>
      <c r="K2390" s="176"/>
      <c r="L2390" s="679"/>
      <c r="M2390" s="175"/>
      <c r="N2390" s="177"/>
      <c r="P2390" s="176"/>
      <c r="R2390" s="178"/>
      <c r="S2390" s="177"/>
      <c r="U2390" s="177"/>
      <c r="W2390" s="178"/>
      <c r="X2390" s="177"/>
    </row>
    <row r="2391" spans="7:24" s="168" customFormat="1" ht="15" customHeight="1">
      <c r="G2391" s="175"/>
      <c r="I2391" s="176"/>
      <c r="J2391" s="176"/>
      <c r="K2391" s="176"/>
      <c r="L2391" s="679"/>
      <c r="M2391" s="175"/>
      <c r="N2391" s="177"/>
      <c r="P2391" s="176"/>
      <c r="R2391" s="178"/>
      <c r="S2391" s="177"/>
      <c r="U2391" s="177"/>
      <c r="W2391" s="178"/>
      <c r="X2391" s="177"/>
    </row>
    <row r="2392" spans="7:24" s="168" customFormat="1" ht="15" customHeight="1">
      <c r="G2392" s="175"/>
      <c r="I2392" s="176"/>
      <c r="J2392" s="176"/>
      <c r="K2392" s="176"/>
      <c r="L2392" s="679"/>
      <c r="M2392" s="175"/>
      <c r="N2392" s="177"/>
      <c r="P2392" s="176"/>
      <c r="R2392" s="178"/>
      <c r="S2392" s="177"/>
      <c r="U2392" s="177"/>
      <c r="W2392" s="178"/>
      <c r="X2392" s="177"/>
    </row>
    <row r="2393" spans="7:24" s="168" customFormat="1" ht="15" customHeight="1">
      <c r="G2393" s="175"/>
      <c r="I2393" s="176"/>
      <c r="J2393" s="176"/>
      <c r="K2393" s="176"/>
      <c r="L2393" s="679"/>
      <c r="M2393" s="175"/>
      <c r="N2393" s="177"/>
      <c r="P2393" s="176"/>
      <c r="R2393" s="178"/>
      <c r="S2393" s="177"/>
      <c r="U2393" s="177"/>
      <c r="W2393" s="178"/>
      <c r="X2393" s="177"/>
    </row>
    <row r="2394" spans="7:24" s="168" customFormat="1" ht="15" customHeight="1">
      <c r="G2394" s="175"/>
      <c r="I2394" s="176"/>
      <c r="J2394" s="176"/>
      <c r="K2394" s="176"/>
      <c r="L2394" s="679"/>
      <c r="M2394" s="175"/>
      <c r="N2394" s="177"/>
      <c r="P2394" s="176"/>
      <c r="R2394" s="178"/>
      <c r="S2394" s="177"/>
      <c r="U2394" s="177"/>
      <c r="W2394" s="178"/>
      <c r="X2394" s="177"/>
    </row>
    <row r="2395" spans="7:24" s="168" customFormat="1" ht="15" customHeight="1">
      <c r="G2395" s="175"/>
      <c r="I2395" s="176"/>
      <c r="J2395" s="176"/>
      <c r="K2395" s="176"/>
      <c r="L2395" s="679"/>
      <c r="M2395" s="175"/>
      <c r="N2395" s="177"/>
      <c r="P2395" s="176"/>
      <c r="R2395" s="178"/>
      <c r="S2395" s="177"/>
      <c r="U2395" s="177"/>
      <c r="W2395" s="178"/>
      <c r="X2395" s="177"/>
    </row>
    <row r="2396" spans="7:24" s="168" customFormat="1" ht="15" customHeight="1">
      <c r="G2396" s="175"/>
      <c r="I2396" s="176"/>
      <c r="J2396" s="176"/>
      <c r="K2396" s="176"/>
      <c r="L2396" s="679"/>
      <c r="M2396" s="175"/>
      <c r="N2396" s="177"/>
      <c r="P2396" s="176"/>
      <c r="R2396" s="178"/>
      <c r="S2396" s="177"/>
      <c r="U2396" s="177"/>
      <c r="W2396" s="178"/>
      <c r="X2396" s="177"/>
    </row>
    <row r="2397" spans="7:24" s="168" customFormat="1" ht="15" customHeight="1">
      <c r="G2397" s="175"/>
      <c r="I2397" s="176"/>
      <c r="J2397" s="176"/>
      <c r="K2397" s="176"/>
      <c r="L2397" s="679"/>
      <c r="M2397" s="175"/>
      <c r="N2397" s="177"/>
      <c r="P2397" s="176"/>
      <c r="R2397" s="178"/>
      <c r="S2397" s="177"/>
      <c r="U2397" s="177"/>
      <c r="W2397" s="178"/>
      <c r="X2397" s="177"/>
    </row>
    <row r="2398" spans="7:24" s="168" customFormat="1" ht="15" customHeight="1">
      <c r="G2398" s="175"/>
      <c r="I2398" s="176"/>
      <c r="J2398" s="176"/>
      <c r="K2398" s="176"/>
      <c r="L2398" s="679"/>
      <c r="M2398" s="175"/>
      <c r="N2398" s="177"/>
      <c r="P2398" s="176"/>
      <c r="R2398" s="178"/>
      <c r="S2398" s="177"/>
      <c r="U2398" s="177"/>
      <c r="W2398" s="178"/>
      <c r="X2398" s="177"/>
    </row>
    <row r="2399" spans="7:24" s="168" customFormat="1" ht="15" customHeight="1">
      <c r="G2399" s="175"/>
      <c r="I2399" s="176"/>
      <c r="J2399" s="176"/>
      <c r="K2399" s="176"/>
      <c r="L2399" s="679"/>
      <c r="M2399" s="175"/>
      <c r="N2399" s="177"/>
      <c r="P2399" s="176"/>
      <c r="R2399" s="178"/>
      <c r="S2399" s="177"/>
      <c r="U2399" s="177"/>
      <c r="W2399" s="178"/>
      <c r="X2399" s="177"/>
    </row>
    <row r="2400" spans="7:24" s="168" customFormat="1" ht="15" customHeight="1">
      <c r="G2400" s="175"/>
      <c r="I2400" s="176"/>
      <c r="J2400" s="176"/>
      <c r="K2400" s="176"/>
      <c r="L2400" s="679"/>
      <c r="M2400" s="175"/>
      <c r="N2400" s="177"/>
      <c r="P2400" s="176"/>
      <c r="R2400" s="178"/>
      <c r="S2400" s="177"/>
      <c r="U2400" s="177"/>
      <c r="W2400" s="178"/>
      <c r="X2400" s="177"/>
    </row>
    <row r="2401" spans="7:24" s="168" customFormat="1" ht="15" customHeight="1">
      <c r="G2401" s="175"/>
      <c r="I2401" s="176"/>
      <c r="J2401" s="176"/>
      <c r="K2401" s="176"/>
      <c r="L2401" s="679"/>
      <c r="M2401" s="175"/>
      <c r="N2401" s="177"/>
      <c r="P2401" s="176"/>
      <c r="R2401" s="178"/>
      <c r="S2401" s="177"/>
      <c r="U2401" s="177"/>
      <c r="W2401" s="178"/>
      <c r="X2401" s="177"/>
    </row>
    <row r="2402" spans="7:24" s="168" customFormat="1" ht="15" customHeight="1">
      <c r="G2402" s="175"/>
      <c r="I2402" s="176"/>
      <c r="J2402" s="176"/>
      <c r="K2402" s="176"/>
      <c r="L2402" s="679"/>
      <c r="M2402" s="175"/>
      <c r="N2402" s="177"/>
      <c r="P2402" s="176"/>
      <c r="R2402" s="178"/>
      <c r="S2402" s="177"/>
      <c r="U2402" s="177"/>
      <c r="W2402" s="178"/>
      <c r="X2402" s="177"/>
    </row>
    <row r="2403" spans="7:24" s="168" customFormat="1" ht="15" customHeight="1">
      <c r="G2403" s="175"/>
      <c r="I2403" s="176"/>
      <c r="J2403" s="176"/>
      <c r="K2403" s="176"/>
      <c r="L2403" s="679"/>
      <c r="M2403" s="175"/>
      <c r="N2403" s="177"/>
      <c r="P2403" s="176"/>
      <c r="R2403" s="178"/>
      <c r="S2403" s="177"/>
      <c r="U2403" s="177"/>
      <c r="W2403" s="178"/>
      <c r="X2403" s="177"/>
    </row>
    <row r="2404" spans="7:24" s="168" customFormat="1" ht="15" customHeight="1">
      <c r="G2404" s="175"/>
      <c r="I2404" s="176"/>
      <c r="J2404" s="176"/>
      <c r="K2404" s="176"/>
      <c r="L2404" s="679"/>
      <c r="M2404" s="175"/>
      <c r="N2404" s="177"/>
      <c r="P2404" s="176"/>
      <c r="R2404" s="178"/>
      <c r="S2404" s="177"/>
      <c r="U2404" s="177"/>
      <c r="W2404" s="178"/>
      <c r="X2404" s="177"/>
    </row>
    <row r="2405" spans="7:24" s="168" customFormat="1" ht="15" customHeight="1">
      <c r="G2405" s="175"/>
      <c r="I2405" s="176"/>
      <c r="J2405" s="176"/>
      <c r="K2405" s="176"/>
      <c r="L2405" s="679"/>
      <c r="M2405" s="175"/>
      <c r="N2405" s="177"/>
      <c r="P2405" s="176"/>
      <c r="R2405" s="178"/>
      <c r="S2405" s="177"/>
      <c r="U2405" s="177"/>
      <c r="W2405" s="178"/>
      <c r="X2405" s="177"/>
    </row>
    <row r="2406" spans="7:24" s="168" customFormat="1" ht="15" customHeight="1">
      <c r="G2406" s="175"/>
      <c r="I2406" s="176"/>
      <c r="J2406" s="176"/>
      <c r="K2406" s="176"/>
      <c r="L2406" s="679"/>
      <c r="M2406" s="175"/>
      <c r="N2406" s="177"/>
      <c r="P2406" s="176"/>
      <c r="R2406" s="178"/>
      <c r="S2406" s="177"/>
      <c r="U2406" s="177"/>
      <c r="W2406" s="178"/>
      <c r="X2406" s="177"/>
    </row>
    <row r="2407" spans="7:24" s="168" customFormat="1" ht="15" customHeight="1">
      <c r="G2407" s="175"/>
      <c r="I2407" s="176"/>
      <c r="J2407" s="176"/>
      <c r="K2407" s="176"/>
      <c r="L2407" s="679"/>
      <c r="M2407" s="175"/>
      <c r="N2407" s="177"/>
      <c r="P2407" s="176"/>
      <c r="R2407" s="178"/>
      <c r="S2407" s="177"/>
      <c r="U2407" s="177"/>
      <c r="W2407" s="178"/>
      <c r="X2407" s="177"/>
    </row>
    <row r="2408" spans="7:24" s="168" customFormat="1" ht="15" customHeight="1">
      <c r="G2408" s="175"/>
      <c r="I2408" s="176"/>
      <c r="J2408" s="176"/>
      <c r="K2408" s="176"/>
      <c r="L2408" s="679"/>
      <c r="M2408" s="175"/>
      <c r="N2408" s="177"/>
      <c r="P2408" s="176"/>
      <c r="R2408" s="178"/>
      <c r="S2408" s="177"/>
      <c r="U2408" s="177"/>
      <c r="W2408" s="178"/>
      <c r="X2408" s="177"/>
    </row>
    <row r="2409" spans="7:24" s="168" customFormat="1" ht="15" customHeight="1">
      <c r="G2409" s="175"/>
      <c r="I2409" s="176"/>
      <c r="J2409" s="176"/>
      <c r="K2409" s="176"/>
      <c r="L2409" s="679"/>
      <c r="M2409" s="175"/>
      <c r="N2409" s="177"/>
      <c r="P2409" s="176"/>
      <c r="R2409" s="178"/>
      <c r="S2409" s="177"/>
      <c r="U2409" s="177"/>
      <c r="W2409" s="178"/>
      <c r="X2409" s="177"/>
    </row>
    <row r="2410" spans="7:24" s="168" customFormat="1" ht="15" customHeight="1">
      <c r="G2410" s="175"/>
      <c r="I2410" s="176"/>
      <c r="J2410" s="176"/>
      <c r="K2410" s="176"/>
      <c r="L2410" s="679"/>
      <c r="M2410" s="175"/>
      <c r="N2410" s="177"/>
      <c r="P2410" s="176"/>
      <c r="R2410" s="178"/>
      <c r="S2410" s="177"/>
      <c r="U2410" s="177"/>
      <c r="W2410" s="178"/>
      <c r="X2410" s="177"/>
    </row>
    <row r="2411" spans="7:24" s="168" customFormat="1" ht="15" customHeight="1">
      <c r="G2411" s="175"/>
      <c r="I2411" s="176"/>
      <c r="J2411" s="176"/>
      <c r="K2411" s="176"/>
      <c r="L2411" s="679"/>
      <c r="M2411" s="175"/>
      <c r="N2411" s="177"/>
      <c r="P2411" s="176"/>
      <c r="R2411" s="178"/>
      <c r="S2411" s="177"/>
      <c r="U2411" s="177"/>
      <c r="W2411" s="178"/>
      <c r="X2411" s="177"/>
    </row>
    <row r="2412" spans="7:24" s="168" customFormat="1" ht="15" customHeight="1">
      <c r="G2412" s="175"/>
      <c r="I2412" s="176"/>
      <c r="J2412" s="176"/>
      <c r="K2412" s="176"/>
      <c r="L2412" s="679"/>
      <c r="M2412" s="175"/>
      <c r="N2412" s="177"/>
      <c r="P2412" s="176"/>
      <c r="R2412" s="178"/>
      <c r="S2412" s="177"/>
      <c r="U2412" s="177"/>
      <c r="W2412" s="178"/>
      <c r="X2412" s="177"/>
    </row>
    <row r="2413" spans="7:24" s="168" customFormat="1" ht="15" customHeight="1">
      <c r="G2413" s="175"/>
      <c r="I2413" s="176"/>
      <c r="J2413" s="176"/>
      <c r="K2413" s="176"/>
      <c r="L2413" s="679"/>
      <c r="M2413" s="175"/>
      <c r="N2413" s="177"/>
      <c r="P2413" s="176"/>
      <c r="R2413" s="178"/>
      <c r="S2413" s="177"/>
      <c r="U2413" s="177"/>
      <c r="W2413" s="178"/>
      <c r="X2413" s="177"/>
    </row>
    <row r="2414" spans="7:24" s="168" customFormat="1" ht="15" customHeight="1">
      <c r="G2414" s="175"/>
      <c r="I2414" s="176"/>
      <c r="J2414" s="176"/>
      <c r="K2414" s="176"/>
      <c r="L2414" s="679"/>
      <c r="M2414" s="175"/>
      <c r="N2414" s="177"/>
      <c r="P2414" s="176"/>
      <c r="R2414" s="178"/>
      <c r="S2414" s="177"/>
      <c r="U2414" s="177"/>
      <c r="W2414" s="178"/>
      <c r="X2414" s="177"/>
    </row>
    <row r="2415" spans="7:24" s="168" customFormat="1" ht="15" customHeight="1">
      <c r="G2415" s="175"/>
      <c r="I2415" s="176"/>
      <c r="J2415" s="176"/>
      <c r="K2415" s="176"/>
      <c r="L2415" s="679"/>
      <c r="M2415" s="175"/>
      <c r="N2415" s="177"/>
      <c r="P2415" s="176"/>
      <c r="R2415" s="178"/>
      <c r="S2415" s="177"/>
      <c r="U2415" s="177"/>
      <c r="W2415" s="178"/>
      <c r="X2415" s="177"/>
    </row>
    <row r="2416" spans="7:24" s="168" customFormat="1" ht="15" customHeight="1">
      <c r="G2416" s="175"/>
      <c r="I2416" s="176"/>
      <c r="J2416" s="176"/>
      <c r="K2416" s="176"/>
      <c r="L2416" s="679"/>
      <c r="M2416" s="175"/>
      <c r="N2416" s="177"/>
      <c r="P2416" s="176"/>
      <c r="R2416" s="178"/>
      <c r="S2416" s="177"/>
      <c r="U2416" s="177"/>
      <c r="W2416" s="178"/>
      <c r="X2416" s="177"/>
    </row>
    <row r="2417" spans="7:24" s="168" customFormat="1" ht="15" customHeight="1">
      <c r="G2417" s="175"/>
      <c r="I2417" s="176"/>
      <c r="J2417" s="176"/>
      <c r="K2417" s="176"/>
      <c r="L2417" s="679"/>
      <c r="M2417" s="175"/>
      <c r="N2417" s="177"/>
      <c r="P2417" s="176"/>
      <c r="R2417" s="178"/>
      <c r="S2417" s="177"/>
      <c r="U2417" s="177"/>
      <c r="W2417" s="178"/>
      <c r="X2417" s="177"/>
    </row>
    <row r="2418" spans="7:24" s="168" customFormat="1" ht="15" customHeight="1">
      <c r="G2418" s="175"/>
      <c r="I2418" s="176"/>
      <c r="J2418" s="176"/>
      <c r="K2418" s="176"/>
      <c r="L2418" s="679"/>
      <c r="M2418" s="175"/>
      <c r="N2418" s="177"/>
      <c r="P2418" s="176"/>
      <c r="R2418" s="178"/>
      <c r="S2418" s="177"/>
      <c r="U2418" s="177"/>
      <c r="W2418" s="178"/>
      <c r="X2418" s="177"/>
    </row>
    <row r="2419" spans="7:24" s="168" customFormat="1" ht="15" customHeight="1">
      <c r="G2419" s="175"/>
      <c r="I2419" s="176"/>
      <c r="J2419" s="176"/>
      <c r="K2419" s="176"/>
      <c r="L2419" s="679"/>
      <c r="M2419" s="175"/>
      <c r="N2419" s="177"/>
      <c r="P2419" s="176"/>
      <c r="R2419" s="178"/>
      <c r="S2419" s="177"/>
      <c r="U2419" s="177"/>
      <c r="W2419" s="178"/>
      <c r="X2419" s="177"/>
    </row>
    <row r="2420" spans="7:24" s="168" customFormat="1" ht="15" customHeight="1">
      <c r="G2420" s="175"/>
      <c r="I2420" s="176"/>
      <c r="J2420" s="176"/>
      <c r="K2420" s="176"/>
      <c r="L2420" s="679"/>
      <c r="M2420" s="175"/>
      <c r="N2420" s="177"/>
      <c r="P2420" s="176"/>
      <c r="R2420" s="178"/>
      <c r="S2420" s="177"/>
      <c r="U2420" s="177"/>
      <c r="W2420" s="178"/>
      <c r="X2420" s="177"/>
    </row>
    <row r="2421" spans="7:24" s="168" customFormat="1" ht="15" customHeight="1">
      <c r="G2421" s="175"/>
      <c r="I2421" s="176"/>
      <c r="J2421" s="176"/>
      <c r="K2421" s="176"/>
      <c r="L2421" s="679"/>
      <c r="M2421" s="175"/>
      <c r="N2421" s="177"/>
      <c r="P2421" s="176"/>
      <c r="R2421" s="178"/>
      <c r="S2421" s="177"/>
      <c r="U2421" s="177"/>
      <c r="W2421" s="178"/>
      <c r="X2421" s="177"/>
    </row>
    <row r="2422" spans="7:24" s="168" customFormat="1" ht="15" customHeight="1">
      <c r="G2422" s="175"/>
      <c r="I2422" s="176"/>
      <c r="J2422" s="176"/>
      <c r="K2422" s="176"/>
      <c r="L2422" s="679"/>
      <c r="M2422" s="175"/>
      <c r="N2422" s="177"/>
      <c r="P2422" s="176"/>
      <c r="R2422" s="178"/>
      <c r="S2422" s="177"/>
      <c r="U2422" s="177"/>
      <c r="W2422" s="178"/>
      <c r="X2422" s="177"/>
    </row>
    <row r="2423" spans="7:24" s="168" customFormat="1" ht="15" customHeight="1">
      <c r="G2423" s="175"/>
      <c r="I2423" s="176"/>
      <c r="J2423" s="176"/>
      <c r="K2423" s="176"/>
      <c r="L2423" s="679"/>
      <c r="M2423" s="175"/>
      <c r="N2423" s="177"/>
      <c r="P2423" s="176"/>
      <c r="R2423" s="178"/>
      <c r="S2423" s="177"/>
      <c r="U2423" s="177"/>
      <c r="W2423" s="178"/>
      <c r="X2423" s="177"/>
    </row>
    <row r="2424" spans="7:24" s="168" customFormat="1" ht="15" customHeight="1">
      <c r="G2424" s="175"/>
      <c r="I2424" s="176"/>
      <c r="J2424" s="176"/>
      <c r="K2424" s="176"/>
      <c r="L2424" s="679"/>
      <c r="M2424" s="175"/>
      <c r="N2424" s="177"/>
      <c r="P2424" s="176"/>
      <c r="R2424" s="178"/>
      <c r="S2424" s="177"/>
      <c r="U2424" s="177"/>
      <c r="W2424" s="178"/>
      <c r="X2424" s="177"/>
    </row>
    <row r="2425" spans="7:24" s="168" customFormat="1" ht="15" customHeight="1">
      <c r="G2425" s="175"/>
      <c r="I2425" s="176"/>
      <c r="J2425" s="176"/>
      <c r="K2425" s="176"/>
      <c r="L2425" s="679"/>
      <c r="M2425" s="175"/>
      <c r="N2425" s="177"/>
      <c r="P2425" s="176"/>
      <c r="R2425" s="178"/>
      <c r="S2425" s="177"/>
      <c r="U2425" s="177"/>
      <c r="W2425" s="178"/>
      <c r="X2425" s="177"/>
    </row>
    <row r="2426" spans="7:24" s="168" customFormat="1" ht="15" customHeight="1">
      <c r="G2426" s="175"/>
      <c r="I2426" s="176"/>
      <c r="J2426" s="176"/>
      <c r="K2426" s="176"/>
      <c r="L2426" s="679"/>
      <c r="M2426" s="175"/>
      <c r="N2426" s="177"/>
      <c r="P2426" s="176"/>
      <c r="R2426" s="178"/>
      <c r="S2426" s="177"/>
      <c r="U2426" s="177"/>
      <c r="W2426" s="178"/>
      <c r="X2426" s="177"/>
    </row>
    <row r="2427" spans="7:24" s="168" customFormat="1" ht="15" customHeight="1">
      <c r="G2427" s="175"/>
      <c r="I2427" s="176"/>
      <c r="J2427" s="176"/>
      <c r="K2427" s="176"/>
      <c r="L2427" s="679"/>
      <c r="M2427" s="175"/>
      <c r="N2427" s="177"/>
      <c r="P2427" s="176"/>
      <c r="R2427" s="178"/>
      <c r="S2427" s="177"/>
      <c r="U2427" s="177"/>
      <c r="W2427" s="178"/>
      <c r="X2427" s="177"/>
    </row>
    <row r="2428" spans="7:24" s="168" customFormat="1" ht="15" customHeight="1">
      <c r="G2428" s="175"/>
      <c r="I2428" s="176"/>
      <c r="J2428" s="176"/>
      <c r="K2428" s="176"/>
      <c r="L2428" s="679"/>
      <c r="M2428" s="175"/>
      <c r="N2428" s="177"/>
      <c r="P2428" s="176"/>
      <c r="R2428" s="178"/>
      <c r="S2428" s="177"/>
      <c r="U2428" s="177"/>
      <c r="W2428" s="178"/>
      <c r="X2428" s="177"/>
    </row>
    <row r="2429" spans="7:24" s="168" customFormat="1" ht="15" customHeight="1">
      <c r="G2429" s="175"/>
      <c r="I2429" s="176"/>
      <c r="J2429" s="176"/>
      <c r="K2429" s="176"/>
      <c r="L2429" s="679"/>
      <c r="M2429" s="175"/>
      <c r="N2429" s="177"/>
      <c r="P2429" s="176"/>
      <c r="R2429" s="178"/>
      <c r="S2429" s="177"/>
      <c r="U2429" s="177"/>
      <c r="W2429" s="178"/>
      <c r="X2429" s="177"/>
    </row>
    <row r="2430" spans="7:24" s="168" customFormat="1" ht="15" customHeight="1">
      <c r="G2430" s="175"/>
      <c r="I2430" s="176"/>
      <c r="J2430" s="176"/>
      <c r="K2430" s="176"/>
      <c r="L2430" s="679"/>
      <c r="M2430" s="175"/>
      <c r="N2430" s="177"/>
      <c r="P2430" s="176"/>
      <c r="R2430" s="178"/>
      <c r="S2430" s="177"/>
      <c r="U2430" s="177"/>
      <c r="W2430" s="178"/>
      <c r="X2430" s="177"/>
    </row>
    <row r="2431" spans="7:24" s="168" customFormat="1" ht="15" customHeight="1">
      <c r="G2431" s="175"/>
      <c r="I2431" s="176"/>
      <c r="J2431" s="176"/>
      <c r="K2431" s="176"/>
      <c r="L2431" s="679"/>
      <c r="M2431" s="175"/>
      <c r="N2431" s="177"/>
      <c r="P2431" s="176"/>
      <c r="R2431" s="178"/>
      <c r="S2431" s="177"/>
      <c r="U2431" s="177"/>
      <c r="W2431" s="178"/>
      <c r="X2431" s="177"/>
    </row>
    <row r="2432" spans="7:24" s="168" customFormat="1" ht="15" customHeight="1">
      <c r="G2432" s="175"/>
      <c r="I2432" s="176"/>
      <c r="J2432" s="176"/>
      <c r="K2432" s="176"/>
      <c r="L2432" s="679"/>
      <c r="M2432" s="175"/>
      <c r="N2432" s="177"/>
      <c r="P2432" s="176"/>
      <c r="R2432" s="178"/>
      <c r="S2432" s="177"/>
      <c r="U2432" s="177"/>
      <c r="W2432" s="178"/>
      <c r="X2432" s="177"/>
    </row>
    <row r="2433" spans="7:24" s="168" customFormat="1" ht="15" customHeight="1">
      <c r="G2433" s="175"/>
      <c r="I2433" s="176"/>
      <c r="J2433" s="176"/>
      <c r="K2433" s="176"/>
      <c r="L2433" s="679"/>
      <c r="M2433" s="175"/>
      <c r="N2433" s="177"/>
      <c r="P2433" s="176"/>
      <c r="R2433" s="178"/>
      <c r="S2433" s="177"/>
      <c r="U2433" s="177"/>
      <c r="W2433" s="178"/>
      <c r="X2433" s="177"/>
    </row>
    <row r="2434" spans="7:24" s="168" customFormat="1" ht="15" customHeight="1">
      <c r="G2434" s="175"/>
      <c r="I2434" s="176"/>
      <c r="J2434" s="176"/>
      <c r="K2434" s="176"/>
      <c r="L2434" s="679"/>
      <c r="M2434" s="175"/>
      <c r="N2434" s="177"/>
      <c r="P2434" s="176"/>
      <c r="R2434" s="178"/>
      <c r="S2434" s="177"/>
      <c r="U2434" s="177"/>
      <c r="W2434" s="178"/>
      <c r="X2434" s="177"/>
    </row>
    <row r="2435" spans="7:24" s="168" customFormat="1" ht="15" customHeight="1">
      <c r="G2435" s="175"/>
      <c r="I2435" s="176"/>
      <c r="J2435" s="176"/>
      <c r="K2435" s="176"/>
      <c r="L2435" s="679"/>
      <c r="M2435" s="175"/>
      <c r="N2435" s="177"/>
      <c r="P2435" s="176"/>
      <c r="R2435" s="178"/>
      <c r="S2435" s="177"/>
      <c r="U2435" s="177"/>
      <c r="W2435" s="178"/>
      <c r="X2435" s="177"/>
    </row>
    <row r="2436" spans="7:24" s="168" customFormat="1" ht="15" customHeight="1">
      <c r="G2436" s="175"/>
      <c r="I2436" s="176"/>
      <c r="J2436" s="176"/>
      <c r="K2436" s="176"/>
      <c r="L2436" s="679"/>
      <c r="M2436" s="175"/>
      <c r="N2436" s="177"/>
      <c r="P2436" s="176"/>
      <c r="R2436" s="178"/>
      <c r="S2436" s="177"/>
      <c r="U2436" s="177"/>
      <c r="W2436" s="178"/>
      <c r="X2436" s="177"/>
    </row>
    <row r="2437" spans="7:24" s="168" customFormat="1" ht="15" customHeight="1">
      <c r="G2437" s="175"/>
      <c r="I2437" s="176"/>
      <c r="J2437" s="176"/>
      <c r="K2437" s="176"/>
      <c r="L2437" s="679"/>
      <c r="M2437" s="175"/>
      <c r="N2437" s="177"/>
      <c r="P2437" s="176"/>
      <c r="R2437" s="178"/>
      <c r="S2437" s="177"/>
      <c r="U2437" s="177"/>
      <c r="W2437" s="178"/>
      <c r="X2437" s="177"/>
    </row>
    <row r="2438" spans="7:24" s="168" customFormat="1" ht="15" customHeight="1">
      <c r="G2438" s="175"/>
      <c r="I2438" s="176"/>
      <c r="J2438" s="176"/>
      <c r="K2438" s="176"/>
      <c r="L2438" s="679"/>
      <c r="M2438" s="175"/>
      <c r="N2438" s="177"/>
      <c r="P2438" s="176"/>
      <c r="R2438" s="178"/>
      <c r="S2438" s="177"/>
      <c r="U2438" s="177"/>
      <c r="W2438" s="178"/>
      <c r="X2438" s="177"/>
    </row>
    <row r="2439" spans="7:24" s="168" customFormat="1" ht="15" customHeight="1">
      <c r="G2439" s="175"/>
      <c r="I2439" s="176"/>
      <c r="J2439" s="176"/>
      <c r="K2439" s="176"/>
      <c r="L2439" s="679"/>
      <c r="M2439" s="175"/>
      <c r="N2439" s="177"/>
      <c r="P2439" s="176"/>
      <c r="R2439" s="178"/>
      <c r="S2439" s="177"/>
      <c r="U2439" s="177"/>
      <c r="W2439" s="178"/>
      <c r="X2439" s="177"/>
    </row>
    <row r="2440" spans="7:24" s="168" customFormat="1" ht="15" customHeight="1">
      <c r="G2440" s="175"/>
      <c r="I2440" s="176"/>
      <c r="J2440" s="176"/>
      <c r="K2440" s="176"/>
      <c r="L2440" s="679"/>
      <c r="M2440" s="175"/>
      <c r="N2440" s="177"/>
      <c r="P2440" s="176"/>
      <c r="R2440" s="178"/>
      <c r="S2440" s="177"/>
      <c r="U2440" s="177"/>
      <c r="W2440" s="178"/>
      <c r="X2440" s="177"/>
    </row>
    <row r="2441" spans="7:24" s="168" customFormat="1" ht="15" customHeight="1">
      <c r="G2441" s="175"/>
      <c r="I2441" s="176"/>
      <c r="J2441" s="176"/>
      <c r="K2441" s="176"/>
      <c r="L2441" s="679"/>
      <c r="M2441" s="175"/>
      <c r="N2441" s="177"/>
      <c r="P2441" s="176"/>
      <c r="R2441" s="178"/>
      <c r="S2441" s="177"/>
      <c r="U2441" s="177"/>
      <c r="W2441" s="178"/>
      <c r="X2441" s="177"/>
    </row>
    <row r="2442" spans="7:24" s="168" customFormat="1" ht="15" customHeight="1">
      <c r="G2442" s="175"/>
      <c r="I2442" s="176"/>
      <c r="J2442" s="176"/>
      <c r="K2442" s="176"/>
      <c r="L2442" s="679"/>
      <c r="M2442" s="175"/>
      <c r="N2442" s="177"/>
      <c r="P2442" s="176"/>
      <c r="R2442" s="178"/>
      <c r="S2442" s="177"/>
      <c r="U2442" s="177"/>
      <c r="W2442" s="178"/>
      <c r="X2442" s="177"/>
    </row>
    <row r="2443" spans="7:24" s="168" customFormat="1" ht="15" customHeight="1">
      <c r="G2443" s="175"/>
      <c r="I2443" s="176"/>
      <c r="J2443" s="176"/>
      <c r="K2443" s="176"/>
      <c r="L2443" s="679"/>
      <c r="M2443" s="175"/>
      <c r="N2443" s="177"/>
      <c r="P2443" s="176"/>
      <c r="R2443" s="178"/>
      <c r="S2443" s="177"/>
      <c r="U2443" s="177"/>
      <c r="W2443" s="178"/>
      <c r="X2443" s="177"/>
    </row>
    <row r="2444" spans="7:24" s="168" customFormat="1" ht="15" customHeight="1">
      <c r="G2444" s="175"/>
      <c r="I2444" s="176"/>
      <c r="J2444" s="176"/>
      <c r="K2444" s="176"/>
      <c r="L2444" s="679"/>
      <c r="M2444" s="175"/>
      <c r="N2444" s="177"/>
      <c r="P2444" s="176"/>
      <c r="R2444" s="178"/>
      <c r="S2444" s="177"/>
      <c r="U2444" s="177"/>
      <c r="W2444" s="178"/>
      <c r="X2444" s="177"/>
    </row>
    <row r="2445" spans="7:24" s="168" customFormat="1" ht="15" customHeight="1">
      <c r="G2445" s="175"/>
      <c r="I2445" s="176"/>
      <c r="J2445" s="176"/>
      <c r="K2445" s="176"/>
      <c r="L2445" s="679"/>
      <c r="M2445" s="175"/>
      <c r="N2445" s="177"/>
      <c r="P2445" s="176"/>
      <c r="R2445" s="178"/>
      <c r="S2445" s="177"/>
      <c r="U2445" s="177"/>
      <c r="W2445" s="178"/>
      <c r="X2445" s="177"/>
    </row>
    <row r="2446" spans="7:24" s="168" customFormat="1" ht="15" customHeight="1">
      <c r="G2446" s="175"/>
      <c r="I2446" s="176"/>
      <c r="J2446" s="176"/>
      <c r="K2446" s="176"/>
      <c r="L2446" s="679"/>
      <c r="M2446" s="175"/>
      <c r="N2446" s="177"/>
      <c r="P2446" s="176"/>
      <c r="R2446" s="178"/>
      <c r="S2446" s="177"/>
      <c r="U2446" s="177"/>
      <c r="W2446" s="178"/>
      <c r="X2446" s="177"/>
    </row>
    <row r="2447" spans="7:24" s="168" customFormat="1" ht="15" customHeight="1">
      <c r="G2447" s="175"/>
      <c r="I2447" s="176"/>
      <c r="J2447" s="176"/>
      <c r="K2447" s="176"/>
      <c r="L2447" s="679"/>
      <c r="M2447" s="175"/>
      <c r="N2447" s="177"/>
      <c r="P2447" s="176"/>
      <c r="R2447" s="178"/>
      <c r="S2447" s="177"/>
      <c r="U2447" s="177"/>
      <c r="W2447" s="178"/>
      <c r="X2447" s="177"/>
    </row>
    <row r="2448" spans="7:24" s="168" customFormat="1" ht="15" customHeight="1">
      <c r="G2448" s="175"/>
      <c r="I2448" s="176"/>
      <c r="J2448" s="176"/>
      <c r="K2448" s="176"/>
      <c r="L2448" s="679"/>
      <c r="M2448" s="175"/>
      <c r="N2448" s="177"/>
      <c r="P2448" s="176"/>
      <c r="R2448" s="178"/>
      <c r="S2448" s="177"/>
      <c r="U2448" s="177"/>
      <c r="W2448" s="178"/>
      <c r="X2448" s="177"/>
    </row>
    <row r="2449" spans="7:24" s="168" customFormat="1" ht="15" customHeight="1">
      <c r="G2449" s="175"/>
      <c r="I2449" s="176"/>
      <c r="J2449" s="176"/>
      <c r="K2449" s="176"/>
      <c r="L2449" s="679"/>
      <c r="M2449" s="175"/>
      <c r="N2449" s="177"/>
      <c r="P2449" s="176"/>
      <c r="R2449" s="178"/>
      <c r="S2449" s="177"/>
      <c r="U2449" s="177"/>
      <c r="W2449" s="178"/>
      <c r="X2449" s="177"/>
    </row>
    <row r="2450" spans="7:24" s="168" customFormat="1" ht="15" customHeight="1">
      <c r="G2450" s="175"/>
      <c r="I2450" s="176"/>
      <c r="J2450" s="176"/>
      <c r="K2450" s="176"/>
      <c r="L2450" s="679"/>
      <c r="M2450" s="175"/>
      <c r="N2450" s="177"/>
      <c r="P2450" s="176"/>
      <c r="R2450" s="178"/>
      <c r="S2450" s="177"/>
      <c r="U2450" s="177"/>
      <c r="W2450" s="178"/>
      <c r="X2450" s="177"/>
    </row>
    <row r="2451" spans="7:24" s="168" customFormat="1" ht="15" customHeight="1">
      <c r="G2451" s="175"/>
      <c r="I2451" s="176"/>
      <c r="J2451" s="176"/>
      <c r="K2451" s="176"/>
      <c r="L2451" s="679"/>
      <c r="M2451" s="175"/>
      <c r="N2451" s="177"/>
      <c r="P2451" s="176"/>
      <c r="R2451" s="178"/>
      <c r="S2451" s="177"/>
      <c r="U2451" s="177"/>
      <c r="W2451" s="178"/>
      <c r="X2451" s="177"/>
    </row>
    <row r="2452" spans="7:24" s="168" customFormat="1" ht="15" customHeight="1">
      <c r="G2452" s="175"/>
      <c r="I2452" s="176"/>
      <c r="J2452" s="176"/>
      <c r="K2452" s="176"/>
      <c r="L2452" s="679"/>
      <c r="M2452" s="175"/>
      <c r="N2452" s="177"/>
      <c r="P2452" s="176"/>
      <c r="R2452" s="178"/>
      <c r="S2452" s="177"/>
      <c r="U2452" s="177"/>
      <c r="W2452" s="178"/>
      <c r="X2452" s="177"/>
    </row>
    <row r="2453" spans="7:24" s="168" customFormat="1" ht="15" customHeight="1">
      <c r="G2453" s="175"/>
      <c r="I2453" s="176"/>
      <c r="J2453" s="176"/>
      <c r="K2453" s="176"/>
      <c r="L2453" s="679"/>
      <c r="M2453" s="175"/>
      <c r="N2453" s="177"/>
      <c r="P2453" s="176"/>
      <c r="R2453" s="178"/>
      <c r="S2453" s="177"/>
      <c r="U2453" s="177"/>
      <c r="W2453" s="178"/>
      <c r="X2453" s="177"/>
    </row>
    <row r="2454" spans="7:24" s="168" customFormat="1" ht="15" customHeight="1">
      <c r="G2454" s="175"/>
      <c r="I2454" s="176"/>
      <c r="J2454" s="176"/>
      <c r="K2454" s="176"/>
      <c r="L2454" s="679"/>
      <c r="M2454" s="175"/>
      <c r="N2454" s="177"/>
      <c r="P2454" s="176"/>
      <c r="R2454" s="178"/>
      <c r="S2454" s="177"/>
      <c r="U2454" s="177"/>
      <c r="W2454" s="178"/>
      <c r="X2454" s="177"/>
    </row>
    <row r="2455" spans="7:24" s="168" customFormat="1" ht="15" customHeight="1">
      <c r="G2455" s="175"/>
      <c r="I2455" s="176"/>
      <c r="J2455" s="176"/>
      <c r="K2455" s="176"/>
      <c r="L2455" s="679"/>
      <c r="M2455" s="175"/>
      <c r="N2455" s="177"/>
      <c r="P2455" s="176"/>
      <c r="R2455" s="178"/>
      <c r="S2455" s="177"/>
      <c r="U2455" s="177"/>
      <c r="W2455" s="178"/>
      <c r="X2455" s="177"/>
    </row>
    <row r="2456" spans="7:24" s="168" customFormat="1" ht="15" customHeight="1">
      <c r="G2456" s="175"/>
      <c r="I2456" s="176"/>
      <c r="J2456" s="176"/>
      <c r="K2456" s="176"/>
      <c r="L2456" s="679"/>
      <c r="M2456" s="175"/>
      <c r="N2456" s="177"/>
      <c r="P2456" s="176"/>
      <c r="R2456" s="178"/>
      <c r="S2456" s="177"/>
      <c r="U2456" s="177"/>
      <c r="W2456" s="178"/>
      <c r="X2456" s="177"/>
    </row>
    <row r="2457" spans="7:24" s="168" customFormat="1" ht="15" customHeight="1">
      <c r="G2457" s="175"/>
      <c r="I2457" s="176"/>
      <c r="J2457" s="176"/>
      <c r="K2457" s="176"/>
      <c r="L2457" s="679"/>
      <c r="M2457" s="175"/>
      <c r="N2457" s="177"/>
      <c r="P2457" s="176"/>
      <c r="R2457" s="178"/>
      <c r="S2457" s="177"/>
      <c r="U2457" s="177"/>
      <c r="W2457" s="178"/>
      <c r="X2457" s="177"/>
    </row>
    <row r="2458" spans="7:24" s="168" customFormat="1" ht="15" customHeight="1">
      <c r="G2458" s="175"/>
      <c r="I2458" s="176"/>
      <c r="J2458" s="176"/>
      <c r="K2458" s="176"/>
      <c r="L2458" s="679"/>
      <c r="M2458" s="175"/>
      <c r="N2458" s="177"/>
      <c r="P2458" s="176"/>
      <c r="R2458" s="178"/>
      <c r="S2458" s="177"/>
      <c r="U2458" s="177"/>
      <c r="W2458" s="178"/>
      <c r="X2458" s="177"/>
    </row>
    <row r="2459" spans="7:24" s="168" customFormat="1" ht="15" customHeight="1">
      <c r="G2459" s="175"/>
      <c r="I2459" s="176"/>
      <c r="J2459" s="176"/>
      <c r="K2459" s="176"/>
      <c r="L2459" s="679"/>
      <c r="M2459" s="175"/>
      <c r="N2459" s="177"/>
      <c r="P2459" s="176"/>
      <c r="R2459" s="178"/>
      <c r="S2459" s="177"/>
      <c r="U2459" s="177"/>
      <c r="W2459" s="178"/>
      <c r="X2459" s="177"/>
    </row>
    <row r="2460" spans="7:24" s="168" customFormat="1" ht="15" customHeight="1">
      <c r="G2460" s="175"/>
      <c r="I2460" s="176"/>
      <c r="J2460" s="176"/>
      <c r="K2460" s="176"/>
      <c r="L2460" s="679"/>
      <c r="M2460" s="175"/>
      <c r="N2460" s="177"/>
      <c r="P2460" s="176"/>
      <c r="R2460" s="178"/>
      <c r="S2460" s="177"/>
      <c r="U2460" s="177"/>
      <c r="W2460" s="178"/>
      <c r="X2460" s="177"/>
    </row>
    <row r="2461" spans="7:24" s="168" customFormat="1" ht="15" customHeight="1">
      <c r="G2461" s="175"/>
      <c r="I2461" s="176"/>
      <c r="J2461" s="176"/>
      <c r="K2461" s="176"/>
      <c r="L2461" s="679"/>
      <c r="M2461" s="175"/>
      <c r="N2461" s="177"/>
      <c r="P2461" s="176"/>
      <c r="R2461" s="178"/>
      <c r="S2461" s="177"/>
      <c r="U2461" s="177"/>
      <c r="W2461" s="178"/>
      <c r="X2461" s="177"/>
    </row>
    <row r="2462" spans="7:24" s="168" customFormat="1" ht="15" customHeight="1">
      <c r="G2462" s="175"/>
      <c r="I2462" s="176"/>
      <c r="J2462" s="176"/>
      <c r="K2462" s="176"/>
      <c r="L2462" s="679"/>
      <c r="M2462" s="175"/>
      <c r="N2462" s="177"/>
      <c r="P2462" s="176"/>
      <c r="R2462" s="178"/>
      <c r="S2462" s="177"/>
      <c r="U2462" s="177"/>
      <c r="W2462" s="178"/>
      <c r="X2462" s="177"/>
    </row>
    <row r="2463" spans="7:24" s="168" customFormat="1" ht="15" customHeight="1">
      <c r="G2463" s="175"/>
      <c r="I2463" s="176"/>
      <c r="J2463" s="176"/>
      <c r="K2463" s="176"/>
      <c r="L2463" s="679"/>
      <c r="M2463" s="175"/>
      <c r="N2463" s="177"/>
      <c r="P2463" s="176"/>
      <c r="R2463" s="178"/>
      <c r="S2463" s="177"/>
      <c r="U2463" s="177"/>
      <c r="W2463" s="178"/>
      <c r="X2463" s="177"/>
    </row>
    <row r="2464" spans="7:24" s="168" customFormat="1" ht="15" customHeight="1">
      <c r="G2464" s="175"/>
      <c r="I2464" s="176"/>
      <c r="J2464" s="176"/>
      <c r="K2464" s="176"/>
      <c r="L2464" s="679"/>
      <c r="M2464" s="175"/>
      <c r="N2464" s="177"/>
      <c r="P2464" s="176"/>
      <c r="R2464" s="178"/>
      <c r="S2464" s="177"/>
      <c r="U2464" s="177"/>
      <c r="W2464" s="178"/>
      <c r="X2464" s="177"/>
    </row>
    <row r="2465" spans="7:24" s="168" customFormat="1" ht="15" customHeight="1">
      <c r="G2465" s="175"/>
      <c r="I2465" s="176"/>
      <c r="J2465" s="176"/>
      <c r="K2465" s="176"/>
      <c r="L2465" s="679"/>
      <c r="M2465" s="175"/>
      <c r="N2465" s="177"/>
      <c r="P2465" s="176"/>
      <c r="R2465" s="178"/>
      <c r="S2465" s="177"/>
      <c r="U2465" s="177"/>
      <c r="W2465" s="178"/>
      <c r="X2465" s="177"/>
    </row>
    <row r="2466" spans="7:24" s="168" customFormat="1" ht="15" customHeight="1">
      <c r="G2466" s="175"/>
      <c r="I2466" s="176"/>
      <c r="J2466" s="176"/>
      <c r="K2466" s="176"/>
      <c r="L2466" s="679"/>
      <c r="M2466" s="175"/>
      <c r="N2466" s="177"/>
      <c r="P2466" s="176"/>
      <c r="R2466" s="178"/>
      <c r="S2466" s="177"/>
      <c r="U2466" s="177"/>
      <c r="W2466" s="178"/>
      <c r="X2466" s="177"/>
    </row>
    <row r="2467" spans="7:24" s="168" customFormat="1" ht="15" customHeight="1">
      <c r="G2467" s="175"/>
      <c r="I2467" s="176"/>
      <c r="J2467" s="176"/>
      <c r="K2467" s="176"/>
      <c r="L2467" s="679"/>
      <c r="M2467" s="175"/>
      <c r="N2467" s="177"/>
      <c r="P2467" s="176"/>
      <c r="R2467" s="178"/>
      <c r="S2467" s="177"/>
      <c r="U2467" s="177"/>
      <c r="W2467" s="178"/>
      <c r="X2467" s="177"/>
    </row>
    <row r="2468" spans="7:24" s="168" customFormat="1" ht="15" customHeight="1">
      <c r="G2468" s="175"/>
      <c r="I2468" s="176"/>
      <c r="J2468" s="176"/>
      <c r="K2468" s="176"/>
      <c r="L2468" s="679"/>
      <c r="M2468" s="175"/>
      <c r="N2468" s="177"/>
      <c r="P2468" s="176"/>
      <c r="R2468" s="178"/>
      <c r="S2468" s="177"/>
      <c r="U2468" s="177"/>
      <c r="W2468" s="178"/>
      <c r="X2468" s="177"/>
    </row>
    <row r="2469" spans="7:24" s="168" customFormat="1" ht="15" customHeight="1">
      <c r="G2469" s="175"/>
      <c r="I2469" s="176"/>
      <c r="J2469" s="176"/>
      <c r="K2469" s="176"/>
      <c r="L2469" s="679"/>
      <c r="M2469" s="175"/>
      <c r="N2469" s="177"/>
      <c r="P2469" s="176"/>
      <c r="R2469" s="178"/>
      <c r="S2469" s="177"/>
      <c r="U2469" s="177"/>
      <c r="W2469" s="178"/>
      <c r="X2469" s="177"/>
    </row>
    <row r="2470" spans="7:24" s="168" customFormat="1" ht="15" customHeight="1">
      <c r="G2470" s="175"/>
      <c r="I2470" s="176"/>
      <c r="J2470" s="176"/>
      <c r="K2470" s="176"/>
      <c r="L2470" s="679"/>
      <c r="M2470" s="175"/>
      <c r="N2470" s="177"/>
      <c r="P2470" s="176"/>
      <c r="R2470" s="178"/>
      <c r="S2470" s="177"/>
      <c r="U2470" s="177"/>
      <c r="W2470" s="178"/>
      <c r="X2470" s="177"/>
    </row>
    <row r="2471" spans="7:24" s="168" customFormat="1" ht="15" customHeight="1">
      <c r="G2471" s="175"/>
      <c r="I2471" s="176"/>
      <c r="J2471" s="176"/>
      <c r="K2471" s="176"/>
      <c r="L2471" s="679"/>
      <c r="M2471" s="175"/>
      <c r="N2471" s="177"/>
      <c r="P2471" s="176"/>
      <c r="R2471" s="178"/>
      <c r="S2471" s="177"/>
      <c r="U2471" s="177"/>
      <c r="W2471" s="178"/>
      <c r="X2471" s="177"/>
    </row>
    <row r="2472" spans="7:24" s="168" customFormat="1" ht="15" customHeight="1">
      <c r="G2472" s="175"/>
      <c r="I2472" s="176"/>
      <c r="J2472" s="176"/>
      <c r="K2472" s="176"/>
      <c r="L2472" s="679"/>
      <c r="M2472" s="175"/>
      <c r="N2472" s="177"/>
      <c r="P2472" s="176"/>
      <c r="R2472" s="178"/>
      <c r="S2472" s="177"/>
      <c r="U2472" s="177"/>
      <c r="W2472" s="178"/>
      <c r="X2472" s="177"/>
    </row>
    <row r="2473" spans="7:24" s="168" customFormat="1" ht="15" customHeight="1">
      <c r="G2473" s="175"/>
      <c r="I2473" s="176"/>
      <c r="J2473" s="176"/>
      <c r="K2473" s="176"/>
      <c r="L2473" s="679"/>
      <c r="M2473" s="175"/>
      <c r="N2473" s="177"/>
      <c r="P2473" s="176"/>
      <c r="R2473" s="178"/>
      <c r="S2473" s="177"/>
      <c r="U2473" s="177"/>
      <c r="W2473" s="178"/>
      <c r="X2473" s="177"/>
    </row>
    <row r="2474" spans="7:24" s="168" customFormat="1" ht="15" customHeight="1">
      <c r="G2474" s="175"/>
      <c r="I2474" s="176"/>
      <c r="J2474" s="176"/>
      <c r="K2474" s="176"/>
      <c r="L2474" s="679"/>
      <c r="M2474" s="175"/>
      <c r="N2474" s="177"/>
      <c r="P2474" s="176"/>
      <c r="R2474" s="178"/>
      <c r="S2474" s="177"/>
      <c r="U2474" s="177"/>
      <c r="W2474" s="178"/>
      <c r="X2474" s="177"/>
    </row>
    <row r="2475" spans="7:24" s="168" customFormat="1" ht="15" customHeight="1">
      <c r="G2475" s="175"/>
      <c r="I2475" s="176"/>
      <c r="J2475" s="176"/>
      <c r="K2475" s="176"/>
      <c r="L2475" s="679"/>
      <c r="M2475" s="175"/>
      <c r="N2475" s="177"/>
      <c r="P2475" s="176"/>
      <c r="R2475" s="178"/>
      <c r="S2475" s="177"/>
      <c r="U2475" s="177"/>
      <c r="W2475" s="178"/>
      <c r="X2475" s="177"/>
    </row>
    <row r="2476" spans="7:24" s="168" customFormat="1" ht="15" customHeight="1">
      <c r="G2476" s="175"/>
      <c r="I2476" s="176"/>
      <c r="J2476" s="176"/>
      <c r="K2476" s="176"/>
      <c r="L2476" s="679"/>
      <c r="M2476" s="175"/>
      <c r="N2476" s="177"/>
      <c r="P2476" s="176"/>
      <c r="R2476" s="178"/>
      <c r="S2476" s="177"/>
      <c r="U2476" s="177"/>
      <c r="W2476" s="178"/>
      <c r="X2476" s="177"/>
    </row>
    <row r="2477" spans="7:24" s="168" customFormat="1" ht="15" customHeight="1">
      <c r="G2477" s="175"/>
      <c r="I2477" s="176"/>
      <c r="J2477" s="176"/>
      <c r="K2477" s="176"/>
      <c r="L2477" s="679"/>
      <c r="M2477" s="175"/>
      <c r="N2477" s="177"/>
      <c r="P2477" s="176"/>
      <c r="R2477" s="178"/>
      <c r="S2477" s="177"/>
      <c r="U2477" s="177"/>
      <c r="W2477" s="178"/>
      <c r="X2477" s="177"/>
    </row>
    <row r="2478" spans="7:24" s="168" customFormat="1" ht="15" customHeight="1">
      <c r="G2478" s="175"/>
      <c r="I2478" s="176"/>
      <c r="J2478" s="176"/>
      <c r="K2478" s="176"/>
      <c r="L2478" s="679"/>
      <c r="M2478" s="175"/>
      <c r="N2478" s="177"/>
      <c r="P2478" s="176"/>
      <c r="R2478" s="178"/>
      <c r="S2478" s="177"/>
      <c r="U2478" s="177"/>
      <c r="W2478" s="178"/>
      <c r="X2478" s="177"/>
    </row>
    <row r="2479" spans="7:24" s="168" customFormat="1" ht="15" customHeight="1">
      <c r="G2479" s="175"/>
      <c r="I2479" s="176"/>
      <c r="J2479" s="176"/>
      <c r="K2479" s="176"/>
      <c r="L2479" s="679"/>
      <c r="M2479" s="175"/>
      <c r="N2479" s="177"/>
      <c r="P2479" s="176"/>
      <c r="R2479" s="178"/>
      <c r="S2479" s="177"/>
      <c r="U2479" s="177"/>
      <c r="W2479" s="178"/>
      <c r="X2479" s="177"/>
    </row>
    <row r="2480" spans="7:24" s="168" customFormat="1" ht="15" customHeight="1">
      <c r="G2480" s="175"/>
      <c r="I2480" s="176"/>
      <c r="J2480" s="176"/>
      <c r="K2480" s="176"/>
      <c r="L2480" s="679"/>
      <c r="M2480" s="175"/>
      <c r="N2480" s="177"/>
      <c r="P2480" s="176"/>
      <c r="R2480" s="178"/>
      <c r="S2480" s="177"/>
      <c r="U2480" s="177"/>
      <c r="W2480" s="178"/>
      <c r="X2480" s="177"/>
    </row>
    <row r="2481" spans="7:24" s="168" customFormat="1" ht="15" customHeight="1">
      <c r="G2481" s="175"/>
      <c r="I2481" s="176"/>
      <c r="J2481" s="176"/>
      <c r="K2481" s="176"/>
      <c r="L2481" s="679"/>
      <c r="M2481" s="175"/>
      <c r="N2481" s="177"/>
      <c r="P2481" s="176"/>
      <c r="R2481" s="178"/>
      <c r="S2481" s="177"/>
      <c r="U2481" s="177"/>
      <c r="W2481" s="178"/>
      <c r="X2481" s="177"/>
    </row>
    <row r="2482" spans="7:24" s="168" customFormat="1" ht="15" customHeight="1">
      <c r="G2482" s="175"/>
      <c r="I2482" s="176"/>
      <c r="J2482" s="176"/>
      <c r="K2482" s="176"/>
      <c r="L2482" s="679"/>
      <c r="M2482" s="175"/>
      <c r="N2482" s="177"/>
      <c r="P2482" s="176"/>
      <c r="R2482" s="178"/>
      <c r="S2482" s="177"/>
      <c r="U2482" s="177"/>
      <c r="W2482" s="178"/>
      <c r="X2482" s="177"/>
    </row>
    <row r="2483" spans="7:24" s="168" customFormat="1" ht="15" customHeight="1">
      <c r="G2483" s="175"/>
      <c r="I2483" s="176"/>
      <c r="J2483" s="176"/>
      <c r="K2483" s="176"/>
      <c r="L2483" s="679"/>
      <c r="M2483" s="175"/>
      <c r="N2483" s="177"/>
      <c r="P2483" s="176"/>
      <c r="R2483" s="178"/>
      <c r="S2483" s="177"/>
      <c r="U2483" s="177"/>
      <c r="W2483" s="178"/>
      <c r="X2483" s="177"/>
    </row>
    <row r="2484" spans="7:24" s="168" customFormat="1" ht="15" customHeight="1">
      <c r="G2484" s="175"/>
      <c r="I2484" s="176"/>
      <c r="J2484" s="176"/>
      <c r="K2484" s="176"/>
      <c r="L2484" s="679"/>
      <c r="M2484" s="175"/>
      <c r="N2484" s="177"/>
      <c r="P2484" s="176"/>
      <c r="R2484" s="178"/>
      <c r="S2484" s="177"/>
      <c r="U2484" s="177"/>
      <c r="W2484" s="178"/>
      <c r="X2484" s="177"/>
    </row>
    <row r="2485" spans="7:24" s="168" customFormat="1" ht="15" customHeight="1">
      <c r="G2485" s="175"/>
      <c r="I2485" s="176"/>
      <c r="J2485" s="176"/>
      <c r="K2485" s="176"/>
      <c r="L2485" s="679"/>
      <c r="M2485" s="175"/>
      <c r="N2485" s="177"/>
      <c r="P2485" s="176"/>
      <c r="R2485" s="178"/>
      <c r="S2485" s="177"/>
      <c r="U2485" s="177"/>
      <c r="W2485" s="178"/>
      <c r="X2485" s="177"/>
    </row>
    <row r="2486" spans="7:24" s="168" customFormat="1" ht="15" customHeight="1">
      <c r="G2486" s="175"/>
      <c r="I2486" s="176"/>
      <c r="J2486" s="176"/>
      <c r="K2486" s="176"/>
      <c r="L2486" s="679"/>
      <c r="M2486" s="175"/>
      <c r="N2486" s="177"/>
      <c r="P2486" s="176"/>
      <c r="R2486" s="178"/>
      <c r="S2486" s="177"/>
      <c r="U2486" s="177"/>
      <c r="W2486" s="178"/>
      <c r="X2486" s="177"/>
    </row>
    <row r="2487" spans="7:24" s="168" customFormat="1" ht="15" customHeight="1">
      <c r="G2487" s="175"/>
      <c r="I2487" s="176"/>
      <c r="J2487" s="176"/>
      <c r="K2487" s="176"/>
      <c r="L2487" s="679"/>
      <c r="M2487" s="175"/>
      <c r="N2487" s="177"/>
      <c r="P2487" s="176"/>
      <c r="R2487" s="178"/>
      <c r="S2487" s="177"/>
      <c r="U2487" s="177"/>
      <c r="W2487" s="178"/>
      <c r="X2487" s="177"/>
    </row>
    <row r="2488" spans="7:24" s="168" customFormat="1" ht="15" customHeight="1">
      <c r="G2488" s="175"/>
      <c r="I2488" s="176"/>
      <c r="J2488" s="176"/>
      <c r="K2488" s="176"/>
      <c r="L2488" s="679"/>
      <c r="M2488" s="175"/>
      <c r="N2488" s="177"/>
      <c r="P2488" s="176"/>
      <c r="R2488" s="178"/>
      <c r="S2488" s="177"/>
      <c r="U2488" s="177"/>
      <c r="W2488" s="178"/>
      <c r="X2488" s="177"/>
    </row>
    <row r="2489" spans="7:24" s="168" customFormat="1" ht="15" customHeight="1">
      <c r="G2489" s="175"/>
      <c r="I2489" s="176"/>
      <c r="J2489" s="176"/>
      <c r="K2489" s="176"/>
      <c r="L2489" s="679"/>
      <c r="M2489" s="175"/>
      <c r="N2489" s="177"/>
      <c r="P2489" s="176"/>
      <c r="R2489" s="178"/>
      <c r="S2489" s="177"/>
      <c r="U2489" s="177"/>
      <c r="W2489" s="178"/>
      <c r="X2489" s="177"/>
    </row>
    <row r="2490" spans="7:24" s="168" customFormat="1" ht="15" customHeight="1">
      <c r="G2490" s="175"/>
      <c r="I2490" s="176"/>
      <c r="J2490" s="176"/>
      <c r="K2490" s="176"/>
      <c r="L2490" s="679"/>
      <c r="M2490" s="175"/>
      <c r="N2490" s="177"/>
      <c r="P2490" s="176"/>
      <c r="R2490" s="178"/>
      <c r="S2490" s="177"/>
      <c r="U2490" s="177"/>
      <c r="W2490" s="178"/>
      <c r="X2490" s="177"/>
    </row>
    <row r="2491" spans="7:24" s="168" customFormat="1" ht="15" customHeight="1">
      <c r="G2491" s="175"/>
      <c r="I2491" s="176"/>
      <c r="J2491" s="176"/>
      <c r="K2491" s="176"/>
      <c r="L2491" s="679"/>
      <c r="M2491" s="175"/>
      <c r="N2491" s="177"/>
      <c r="P2491" s="176"/>
      <c r="R2491" s="178"/>
      <c r="S2491" s="177"/>
      <c r="U2491" s="177"/>
      <c r="W2491" s="178"/>
      <c r="X2491" s="177"/>
    </row>
    <row r="2492" spans="7:24" s="168" customFormat="1" ht="15" customHeight="1">
      <c r="G2492" s="175"/>
      <c r="I2492" s="176"/>
      <c r="J2492" s="176"/>
      <c r="K2492" s="176"/>
      <c r="L2492" s="679"/>
      <c r="M2492" s="175"/>
      <c r="N2492" s="177"/>
      <c r="P2492" s="176"/>
      <c r="R2492" s="178"/>
      <c r="S2492" s="177"/>
      <c r="U2492" s="177"/>
      <c r="W2492" s="178"/>
      <c r="X2492" s="177"/>
    </row>
    <row r="2493" spans="7:24" s="168" customFormat="1" ht="15" customHeight="1">
      <c r="G2493" s="175"/>
      <c r="I2493" s="176"/>
      <c r="J2493" s="176"/>
      <c r="K2493" s="176"/>
      <c r="L2493" s="679"/>
      <c r="M2493" s="175"/>
      <c r="N2493" s="177"/>
      <c r="P2493" s="176"/>
      <c r="R2493" s="178"/>
      <c r="S2493" s="177"/>
      <c r="U2493" s="177"/>
      <c r="W2493" s="178"/>
      <c r="X2493" s="177"/>
    </row>
    <row r="2494" spans="7:24" s="168" customFormat="1" ht="15" customHeight="1">
      <c r="G2494" s="175"/>
      <c r="I2494" s="176"/>
      <c r="J2494" s="176"/>
      <c r="K2494" s="176"/>
      <c r="L2494" s="679"/>
      <c r="M2494" s="175"/>
      <c r="N2494" s="177"/>
      <c r="P2494" s="176"/>
      <c r="R2494" s="178"/>
      <c r="S2494" s="177"/>
      <c r="U2494" s="177"/>
      <c r="W2494" s="178"/>
      <c r="X2494" s="177"/>
    </row>
    <row r="2495" spans="7:24" s="168" customFormat="1" ht="15" customHeight="1">
      <c r="G2495" s="175"/>
      <c r="I2495" s="176"/>
      <c r="J2495" s="176"/>
      <c r="K2495" s="176"/>
      <c r="L2495" s="679"/>
      <c r="M2495" s="175"/>
      <c r="N2495" s="177"/>
      <c r="P2495" s="176"/>
      <c r="R2495" s="178"/>
      <c r="S2495" s="177"/>
      <c r="U2495" s="177"/>
      <c r="W2495" s="178"/>
      <c r="X2495" s="177"/>
    </row>
    <row r="2496" spans="7:24" s="168" customFormat="1" ht="15" customHeight="1">
      <c r="G2496" s="175"/>
      <c r="I2496" s="176"/>
      <c r="J2496" s="176"/>
      <c r="K2496" s="176"/>
      <c r="L2496" s="679"/>
      <c r="M2496" s="175"/>
      <c r="N2496" s="177"/>
      <c r="P2496" s="176"/>
      <c r="R2496" s="178"/>
      <c r="S2496" s="177"/>
      <c r="U2496" s="177"/>
      <c r="W2496" s="178"/>
      <c r="X2496" s="177"/>
    </row>
    <row r="2497" spans="7:24" s="168" customFormat="1" ht="15" customHeight="1">
      <c r="G2497" s="175"/>
      <c r="I2497" s="176"/>
      <c r="J2497" s="176"/>
      <c r="K2497" s="176"/>
      <c r="L2497" s="679"/>
      <c r="M2497" s="175"/>
      <c r="N2497" s="177"/>
      <c r="P2497" s="176"/>
      <c r="R2497" s="178"/>
      <c r="S2497" s="177"/>
      <c r="U2497" s="177"/>
      <c r="W2497" s="178"/>
      <c r="X2497" s="177"/>
    </row>
    <row r="2498" spans="7:24" s="168" customFormat="1" ht="15" customHeight="1">
      <c r="G2498" s="175"/>
      <c r="I2498" s="176"/>
      <c r="J2498" s="176"/>
      <c r="K2498" s="176"/>
      <c r="L2498" s="679"/>
      <c r="M2498" s="175"/>
      <c r="N2498" s="177"/>
      <c r="P2498" s="176"/>
      <c r="R2498" s="178"/>
      <c r="S2498" s="177"/>
      <c r="U2498" s="177"/>
      <c r="W2498" s="178"/>
      <c r="X2498" s="177"/>
    </row>
    <row r="2499" spans="7:24" s="168" customFormat="1" ht="15" customHeight="1">
      <c r="G2499" s="175"/>
      <c r="I2499" s="176"/>
      <c r="J2499" s="176"/>
      <c r="K2499" s="176"/>
      <c r="L2499" s="679"/>
      <c r="M2499" s="175"/>
      <c r="N2499" s="177"/>
      <c r="P2499" s="176"/>
      <c r="R2499" s="178"/>
      <c r="S2499" s="177"/>
      <c r="U2499" s="177"/>
      <c r="W2499" s="178"/>
      <c r="X2499" s="177"/>
    </row>
    <row r="2500" spans="7:24" s="168" customFormat="1" ht="15" customHeight="1">
      <c r="G2500" s="175"/>
      <c r="I2500" s="176"/>
      <c r="J2500" s="176"/>
      <c r="K2500" s="176"/>
      <c r="L2500" s="679"/>
      <c r="M2500" s="175"/>
      <c r="N2500" s="177"/>
      <c r="P2500" s="176"/>
      <c r="R2500" s="178"/>
      <c r="S2500" s="177"/>
      <c r="U2500" s="177"/>
      <c r="W2500" s="178"/>
      <c r="X2500" s="177"/>
    </row>
    <row r="2501" spans="7:24" s="168" customFormat="1" ht="15" customHeight="1">
      <c r="G2501" s="175"/>
      <c r="I2501" s="176"/>
      <c r="J2501" s="176"/>
      <c r="K2501" s="176"/>
      <c r="L2501" s="679"/>
      <c r="M2501" s="175"/>
      <c r="N2501" s="177"/>
      <c r="P2501" s="176"/>
      <c r="R2501" s="178"/>
      <c r="S2501" s="177"/>
      <c r="U2501" s="177"/>
      <c r="W2501" s="178"/>
      <c r="X2501" s="177"/>
    </row>
    <row r="2502" spans="7:24" s="168" customFormat="1" ht="15" customHeight="1">
      <c r="G2502" s="175"/>
      <c r="I2502" s="176"/>
      <c r="J2502" s="176"/>
      <c r="K2502" s="176"/>
      <c r="L2502" s="679"/>
      <c r="M2502" s="175"/>
      <c r="N2502" s="177"/>
      <c r="P2502" s="176"/>
      <c r="R2502" s="178"/>
      <c r="S2502" s="177"/>
      <c r="U2502" s="177"/>
      <c r="W2502" s="178"/>
      <c r="X2502" s="177"/>
    </row>
    <row r="2503" spans="7:24" s="168" customFormat="1" ht="15" customHeight="1">
      <c r="G2503" s="175"/>
      <c r="I2503" s="176"/>
      <c r="J2503" s="176"/>
      <c r="K2503" s="176"/>
      <c r="L2503" s="679"/>
      <c r="M2503" s="175"/>
      <c r="N2503" s="177"/>
      <c r="P2503" s="176"/>
      <c r="R2503" s="178"/>
      <c r="S2503" s="177"/>
      <c r="U2503" s="177"/>
      <c r="W2503" s="178"/>
      <c r="X2503" s="177"/>
    </row>
    <row r="2504" spans="7:24" s="168" customFormat="1" ht="15" customHeight="1">
      <c r="G2504" s="175"/>
      <c r="I2504" s="176"/>
      <c r="J2504" s="176"/>
      <c r="K2504" s="176"/>
      <c r="L2504" s="679"/>
      <c r="M2504" s="175"/>
      <c r="N2504" s="177"/>
      <c r="P2504" s="176"/>
      <c r="R2504" s="178"/>
      <c r="S2504" s="177"/>
      <c r="U2504" s="177"/>
      <c r="W2504" s="178"/>
      <c r="X2504" s="177"/>
    </row>
    <row r="2505" spans="7:24" s="168" customFormat="1" ht="15" customHeight="1">
      <c r="G2505" s="175"/>
      <c r="I2505" s="176"/>
      <c r="J2505" s="176"/>
      <c r="K2505" s="176"/>
      <c r="L2505" s="679"/>
      <c r="M2505" s="175"/>
      <c r="N2505" s="177"/>
      <c r="P2505" s="176"/>
      <c r="R2505" s="178"/>
      <c r="S2505" s="177"/>
      <c r="U2505" s="177"/>
      <c r="W2505" s="178"/>
      <c r="X2505" s="177"/>
    </row>
    <row r="2506" spans="7:24" s="168" customFormat="1" ht="15" customHeight="1">
      <c r="G2506" s="175"/>
      <c r="I2506" s="176"/>
      <c r="J2506" s="176"/>
      <c r="K2506" s="176"/>
      <c r="L2506" s="679"/>
      <c r="M2506" s="175"/>
      <c r="N2506" s="177"/>
      <c r="P2506" s="176"/>
      <c r="R2506" s="178"/>
      <c r="S2506" s="177"/>
      <c r="U2506" s="177"/>
      <c r="W2506" s="178"/>
      <c r="X2506" s="177"/>
    </row>
    <row r="2507" spans="7:24" s="168" customFormat="1" ht="15" customHeight="1">
      <c r="G2507" s="175"/>
      <c r="I2507" s="176"/>
      <c r="J2507" s="176"/>
      <c r="K2507" s="176"/>
      <c r="L2507" s="679"/>
      <c r="M2507" s="175"/>
      <c r="N2507" s="177"/>
      <c r="P2507" s="176"/>
      <c r="R2507" s="178"/>
      <c r="S2507" s="177"/>
      <c r="U2507" s="177"/>
      <c r="W2507" s="178"/>
      <c r="X2507" s="177"/>
    </row>
    <row r="2508" spans="7:24" s="168" customFormat="1" ht="15" customHeight="1">
      <c r="G2508" s="175"/>
      <c r="I2508" s="176"/>
      <c r="J2508" s="176"/>
      <c r="K2508" s="176"/>
      <c r="L2508" s="679"/>
      <c r="M2508" s="175"/>
      <c r="N2508" s="177"/>
      <c r="P2508" s="176"/>
      <c r="R2508" s="178"/>
      <c r="S2508" s="177"/>
      <c r="U2508" s="177"/>
      <c r="W2508" s="178"/>
      <c r="X2508" s="177"/>
    </row>
    <row r="2509" spans="7:24" s="168" customFormat="1" ht="15" customHeight="1">
      <c r="G2509" s="175"/>
      <c r="I2509" s="176"/>
      <c r="J2509" s="176"/>
      <c r="K2509" s="176"/>
      <c r="L2509" s="679"/>
      <c r="M2509" s="175"/>
      <c r="N2509" s="177"/>
      <c r="P2509" s="176"/>
      <c r="R2509" s="178"/>
      <c r="S2509" s="177"/>
      <c r="U2509" s="177"/>
      <c r="W2509" s="178"/>
      <c r="X2509" s="177"/>
    </row>
    <row r="2510" spans="7:24" s="168" customFormat="1" ht="15" customHeight="1">
      <c r="G2510" s="175"/>
      <c r="I2510" s="176"/>
      <c r="J2510" s="176"/>
      <c r="K2510" s="176"/>
      <c r="L2510" s="679"/>
      <c r="M2510" s="175"/>
      <c r="N2510" s="177"/>
      <c r="P2510" s="176"/>
      <c r="R2510" s="178"/>
      <c r="S2510" s="177"/>
      <c r="U2510" s="177"/>
      <c r="W2510" s="178"/>
      <c r="X2510" s="177"/>
    </row>
    <row r="2511" spans="7:24" s="168" customFormat="1" ht="15" customHeight="1">
      <c r="G2511" s="175"/>
      <c r="I2511" s="176"/>
      <c r="J2511" s="176"/>
      <c r="K2511" s="176"/>
      <c r="L2511" s="679"/>
      <c r="M2511" s="175"/>
      <c r="N2511" s="177"/>
      <c r="P2511" s="176"/>
      <c r="R2511" s="178"/>
      <c r="S2511" s="177"/>
      <c r="U2511" s="177"/>
      <c r="W2511" s="178"/>
      <c r="X2511" s="177"/>
    </row>
    <row r="2512" spans="7:24" s="168" customFormat="1" ht="15" customHeight="1">
      <c r="G2512" s="175"/>
      <c r="I2512" s="176"/>
      <c r="J2512" s="176"/>
      <c r="K2512" s="176"/>
      <c r="L2512" s="679"/>
      <c r="M2512" s="175"/>
      <c r="N2512" s="177"/>
      <c r="P2512" s="176"/>
      <c r="R2512" s="178"/>
      <c r="S2512" s="177"/>
      <c r="U2512" s="177"/>
      <c r="W2512" s="178"/>
      <c r="X2512" s="177"/>
    </row>
    <row r="2513" spans="7:24" s="168" customFormat="1" ht="15" customHeight="1">
      <c r="G2513" s="175"/>
      <c r="I2513" s="176"/>
      <c r="J2513" s="176"/>
      <c r="K2513" s="176"/>
      <c r="L2513" s="679"/>
      <c r="M2513" s="175"/>
      <c r="N2513" s="177"/>
      <c r="P2513" s="176"/>
      <c r="R2513" s="178"/>
      <c r="S2513" s="177"/>
      <c r="U2513" s="177"/>
      <c r="W2513" s="178"/>
      <c r="X2513" s="177"/>
    </row>
    <row r="2514" spans="7:24" s="168" customFormat="1" ht="15" customHeight="1">
      <c r="G2514" s="175"/>
      <c r="I2514" s="176"/>
      <c r="J2514" s="176"/>
      <c r="K2514" s="176"/>
      <c r="L2514" s="679"/>
      <c r="M2514" s="175"/>
      <c r="N2514" s="177"/>
      <c r="P2514" s="176"/>
      <c r="R2514" s="178"/>
      <c r="S2514" s="177"/>
      <c r="U2514" s="177"/>
      <c r="W2514" s="178"/>
      <c r="X2514" s="177"/>
    </row>
    <row r="2515" spans="7:24" s="168" customFormat="1" ht="15" customHeight="1">
      <c r="G2515" s="175"/>
      <c r="I2515" s="176"/>
      <c r="J2515" s="176"/>
      <c r="K2515" s="176"/>
      <c r="L2515" s="679"/>
      <c r="M2515" s="175"/>
      <c r="N2515" s="177"/>
      <c r="P2515" s="176"/>
      <c r="R2515" s="178"/>
      <c r="S2515" s="177"/>
      <c r="U2515" s="177"/>
      <c r="W2515" s="178"/>
      <c r="X2515" s="177"/>
    </row>
    <row r="2516" spans="7:24" s="168" customFormat="1" ht="15" customHeight="1">
      <c r="G2516" s="175"/>
      <c r="I2516" s="176"/>
      <c r="J2516" s="176"/>
      <c r="K2516" s="176"/>
      <c r="L2516" s="679"/>
      <c r="M2516" s="175"/>
      <c r="N2516" s="177"/>
      <c r="P2516" s="176"/>
      <c r="R2516" s="178"/>
      <c r="S2516" s="177"/>
      <c r="U2516" s="177"/>
      <c r="W2516" s="178"/>
      <c r="X2516" s="177"/>
    </row>
    <row r="2517" spans="7:24" s="168" customFormat="1" ht="15" customHeight="1">
      <c r="G2517" s="175"/>
      <c r="I2517" s="176"/>
      <c r="J2517" s="176"/>
      <c r="K2517" s="176"/>
      <c r="L2517" s="679"/>
      <c r="M2517" s="175"/>
      <c r="N2517" s="177"/>
      <c r="P2517" s="176"/>
      <c r="R2517" s="178"/>
      <c r="S2517" s="177"/>
      <c r="U2517" s="177"/>
      <c r="W2517" s="178"/>
      <c r="X2517" s="177"/>
    </row>
    <row r="2518" spans="7:24" s="168" customFormat="1" ht="15" customHeight="1">
      <c r="G2518" s="175"/>
      <c r="I2518" s="176"/>
      <c r="J2518" s="176"/>
      <c r="K2518" s="176"/>
      <c r="L2518" s="679"/>
      <c r="M2518" s="175"/>
      <c r="N2518" s="177"/>
      <c r="P2518" s="176"/>
      <c r="R2518" s="178"/>
      <c r="S2518" s="177"/>
      <c r="U2518" s="177"/>
      <c r="W2518" s="178"/>
      <c r="X2518" s="177"/>
    </row>
    <row r="2519" spans="7:24" s="168" customFormat="1" ht="15" customHeight="1">
      <c r="G2519" s="175"/>
      <c r="I2519" s="176"/>
      <c r="J2519" s="176"/>
      <c r="K2519" s="176"/>
      <c r="L2519" s="679"/>
      <c r="M2519" s="175"/>
      <c r="N2519" s="177"/>
      <c r="P2519" s="176"/>
      <c r="R2519" s="178"/>
      <c r="S2519" s="177"/>
      <c r="U2519" s="177"/>
      <c r="W2519" s="178"/>
      <c r="X2519" s="177"/>
    </row>
    <row r="2520" spans="7:24" s="168" customFormat="1" ht="15" customHeight="1">
      <c r="G2520" s="175"/>
      <c r="I2520" s="176"/>
      <c r="J2520" s="176"/>
      <c r="K2520" s="176"/>
      <c r="L2520" s="679"/>
      <c r="M2520" s="175"/>
      <c r="N2520" s="177"/>
      <c r="P2520" s="176"/>
      <c r="R2520" s="178"/>
      <c r="S2520" s="177"/>
      <c r="U2520" s="177"/>
      <c r="W2520" s="178"/>
      <c r="X2520" s="177"/>
    </row>
    <row r="2521" spans="7:24" s="168" customFormat="1" ht="15" customHeight="1">
      <c r="G2521" s="175"/>
      <c r="I2521" s="176"/>
      <c r="J2521" s="176"/>
      <c r="K2521" s="176"/>
      <c r="L2521" s="679"/>
      <c r="M2521" s="175"/>
      <c r="N2521" s="177"/>
      <c r="P2521" s="176"/>
      <c r="R2521" s="178"/>
      <c r="S2521" s="177"/>
      <c r="U2521" s="177"/>
      <c r="W2521" s="178"/>
      <c r="X2521" s="177"/>
    </row>
    <row r="2522" spans="7:24" s="168" customFormat="1" ht="15" customHeight="1">
      <c r="G2522" s="175"/>
      <c r="I2522" s="176"/>
      <c r="J2522" s="176"/>
      <c r="K2522" s="176"/>
      <c r="L2522" s="679"/>
      <c r="M2522" s="175"/>
      <c r="N2522" s="177"/>
      <c r="P2522" s="176"/>
      <c r="R2522" s="178"/>
      <c r="S2522" s="177"/>
      <c r="U2522" s="177"/>
      <c r="W2522" s="178"/>
      <c r="X2522" s="177"/>
    </row>
    <row r="2523" spans="7:24" s="168" customFormat="1" ht="15" customHeight="1">
      <c r="G2523" s="175"/>
      <c r="I2523" s="176"/>
      <c r="J2523" s="176"/>
      <c r="K2523" s="176"/>
      <c r="L2523" s="679"/>
      <c r="M2523" s="175"/>
      <c r="N2523" s="177"/>
      <c r="P2523" s="176"/>
      <c r="R2523" s="178"/>
      <c r="S2523" s="177"/>
      <c r="U2523" s="177"/>
      <c r="W2523" s="178"/>
      <c r="X2523" s="177"/>
    </row>
    <row r="2524" spans="7:24" s="168" customFormat="1" ht="15" customHeight="1">
      <c r="G2524" s="175"/>
      <c r="I2524" s="176"/>
      <c r="J2524" s="176"/>
      <c r="K2524" s="176"/>
      <c r="L2524" s="679"/>
      <c r="M2524" s="175"/>
      <c r="N2524" s="177"/>
      <c r="P2524" s="176"/>
      <c r="R2524" s="178"/>
      <c r="S2524" s="177"/>
      <c r="U2524" s="177"/>
      <c r="W2524" s="178"/>
      <c r="X2524" s="177"/>
    </row>
    <row r="2525" spans="7:24" s="168" customFormat="1" ht="15" customHeight="1">
      <c r="G2525" s="175"/>
      <c r="I2525" s="176"/>
      <c r="J2525" s="176"/>
      <c r="K2525" s="176"/>
      <c r="L2525" s="679"/>
      <c r="M2525" s="175"/>
      <c r="N2525" s="177"/>
      <c r="P2525" s="176"/>
      <c r="R2525" s="178"/>
      <c r="S2525" s="177"/>
      <c r="U2525" s="177"/>
      <c r="W2525" s="178"/>
      <c r="X2525" s="177"/>
    </row>
    <row r="2526" spans="7:24" s="168" customFormat="1" ht="15" customHeight="1">
      <c r="G2526" s="175"/>
      <c r="I2526" s="176"/>
      <c r="J2526" s="176"/>
      <c r="K2526" s="176"/>
      <c r="L2526" s="679"/>
      <c r="M2526" s="175"/>
      <c r="N2526" s="177"/>
      <c r="P2526" s="176"/>
      <c r="R2526" s="178"/>
      <c r="S2526" s="177"/>
      <c r="U2526" s="177"/>
      <c r="W2526" s="178"/>
      <c r="X2526" s="177"/>
    </row>
    <row r="2527" spans="7:24" s="168" customFormat="1" ht="15" customHeight="1">
      <c r="G2527" s="175"/>
      <c r="I2527" s="176"/>
      <c r="J2527" s="176"/>
      <c r="K2527" s="176"/>
      <c r="L2527" s="679"/>
      <c r="M2527" s="175"/>
      <c r="N2527" s="177"/>
      <c r="P2527" s="176"/>
      <c r="R2527" s="178"/>
      <c r="S2527" s="177"/>
      <c r="U2527" s="177"/>
      <c r="W2527" s="178"/>
      <c r="X2527" s="177"/>
    </row>
    <row r="2528" spans="7:24" s="168" customFormat="1" ht="15" customHeight="1">
      <c r="G2528" s="175"/>
      <c r="I2528" s="176"/>
      <c r="J2528" s="176"/>
      <c r="K2528" s="176"/>
      <c r="L2528" s="679"/>
      <c r="M2528" s="175"/>
      <c r="N2528" s="177"/>
      <c r="P2528" s="176"/>
      <c r="R2528" s="178"/>
      <c r="S2528" s="177"/>
      <c r="U2528" s="177"/>
      <c r="W2528" s="178"/>
      <c r="X2528" s="177"/>
    </row>
    <row r="2529" spans="7:24" s="168" customFormat="1" ht="15" customHeight="1">
      <c r="G2529" s="175"/>
      <c r="I2529" s="176"/>
      <c r="J2529" s="176"/>
      <c r="K2529" s="176"/>
      <c r="L2529" s="679"/>
      <c r="M2529" s="175"/>
      <c r="N2529" s="177"/>
      <c r="P2529" s="176"/>
      <c r="R2529" s="178"/>
      <c r="S2529" s="177"/>
      <c r="U2529" s="177"/>
      <c r="W2529" s="178"/>
      <c r="X2529" s="177"/>
    </row>
    <row r="2530" spans="7:24" s="168" customFormat="1" ht="15" customHeight="1">
      <c r="G2530" s="175"/>
      <c r="I2530" s="176"/>
      <c r="J2530" s="176"/>
      <c r="K2530" s="176"/>
      <c r="L2530" s="679"/>
      <c r="M2530" s="175"/>
      <c r="N2530" s="177"/>
      <c r="P2530" s="176"/>
      <c r="R2530" s="178"/>
      <c r="S2530" s="177"/>
      <c r="U2530" s="177"/>
      <c r="W2530" s="178"/>
      <c r="X2530" s="177"/>
    </row>
    <row r="2531" spans="7:24" s="168" customFormat="1" ht="15" customHeight="1">
      <c r="G2531" s="175"/>
      <c r="I2531" s="176"/>
      <c r="J2531" s="176"/>
      <c r="K2531" s="176"/>
      <c r="L2531" s="679"/>
      <c r="M2531" s="175"/>
      <c r="N2531" s="177"/>
      <c r="P2531" s="176"/>
      <c r="R2531" s="178"/>
      <c r="S2531" s="177"/>
      <c r="U2531" s="177"/>
      <c r="W2531" s="178"/>
      <c r="X2531" s="177"/>
    </row>
    <row r="2532" spans="7:24" s="168" customFormat="1" ht="15" customHeight="1">
      <c r="G2532" s="175"/>
      <c r="I2532" s="176"/>
      <c r="J2532" s="176"/>
      <c r="K2532" s="176"/>
      <c r="L2532" s="679"/>
      <c r="M2532" s="175"/>
      <c r="N2532" s="177"/>
      <c r="P2532" s="176"/>
      <c r="R2532" s="178"/>
      <c r="S2532" s="177"/>
      <c r="U2532" s="177"/>
      <c r="W2532" s="178"/>
      <c r="X2532" s="177"/>
    </row>
    <row r="2533" spans="7:24" s="168" customFormat="1" ht="15" customHeight="1">
      <c r="G2533" s="175"/>
      <c r="I2533" s="176"/>
      <c r="J2533" s="176"/>
      <c r="K2533" s="176"/>
      <c r="L2533" s="679"/>
      <c r="M2533" s="175"/>
      <c r="N2533" s="177"/>
      <c r="P2533" s="176"/>
      <c r="R2533" s="178"/>
      <c r="S2533" s="177"/>
      <c r="U2533" s="177"/>
      <c r="W2533" s="178"/>
      <c r="X2533" s="177"/>
    </row>
    <row r="2534" spans="7:24" s="168" customFormat="1" ht="15" customHeight="1">
      <c r="G2534" s="175"/>
      <c r="I2534" s="176"/>
      <c r="J2534" s="176"/>
      <c r="K2534" s="176"/>
      <c r="L2534" s="679"/>
      <c r="M2534" s="175"/>
      <c r="N2534" s="177"/>
      <c r="P2534" s="176"/>
      <c r="R2534" s="178"/>
      <c r="S2534" s="177"/>
      <c r="U2534" s="177"/>
      <c r="W2534" s="178"/>
      <c r="X2534" s="177"/>
    </row>
    <row r="2535" spans="7:24" s="168" customFormat="1" ht="15" customHeight="1">
      <c r="G2535" s="175"/>
      <c r="I2535" s="176"/>
      <c r="J2535" s="176"/>
      <c r="K2535" s="176"/>
      <c r="L2535" s="679"/>
      <c r="M2535" s="175"/>
      <c r="N2535" s="177"/>
      <c r="P2535" s="176"/>
      <c r="R2535" s="178"/>
      <c r="S2535" s="177"/>
      <c r="U2535" s="177"/>
      <c r="W2535" s="178"/>
      <c r="X2535" s="177"/>
    </row>
    <row r="2536" spans="7:24" s="168" customFormat="1" ht="15" customHeight="1">
      <c r="G2536" s="175"/>
      <c r="I2536" s="176"/>
      <c r="J2536" s="176"/>
      <c r="K2536" s="176"/>
      <c r="L2536" s="679"/>
      <c r="M2536" s="175"/>
      <c r="N2536" s="177"/>
      <c r="P2536" s="176"/>
      <c r="R2536" s="178"/>
      <c r="S2536" s="177"/>
      <c r="U2536" s="177"/>
      <c r="W2536" s="178"/>
      <c r="X2536" s="177"/>
    </row>
    <row r="2537" spans="7:24" s="168" customFormat="1" ht="15" customHeight="1">
      <c r="G2537" s="175"/>
      <c r="I2537" s="176"/>
      <c r="J2537" s="176"/>
      <c r="K2537" s="176"/>
      <c r="L2537" s="679"/>
      <c r="M2537" s="175"/>
      <c r="N2537" s="177"/>
      <c r="P2537" s="176"/>
      <c r="R2537" s="178"/>
      <c r="S2537" s="177"/>
      <c r="U2537" s="177"/>
      <c r="W2537" s="178"/>
      <c r="X2537" s="177"/>
    </row>
    <row r="2538" spans="7:24" s="168" customFormat="1" ht="15" customHeight="1">
      <c r="G2538" s="175"/>
      <c r="I2538" s="176"/>
      <c r="J2538" s="176"/>
      <c r="K2538" s="176"/>
      <c r="L2538" s="679"/>
      <c r="M2538" s="175"/>
      <c r="N2538" s="177"/>
      <c r="P2538" s="176"/>
      <c r="R2538" s="178"/>
      <c r="S2538" s="177"/>
      <c r="U2538" s="177"/>
      <c r="W2538" s="178"/>
      <c r="X2538" s="177"/>
    </row>
    <row r="2539" spans="7:24" s="168" customFormat="1" ht="15" customHeight="1">
      <c r="G2539" s="175"/>
      <c r="I2539" s="176"/>
      <c r="J2539" s="176"/>
      <c r="K2539" s="176"/>
      <c r="L2539" s="679"/>
      <c r="M2539" s="175"/>
      <c r="N2539" s="177"/>
      <c r="P2539" s="176"/>
      <c r="R2539" s="178"/>
      <c r="S2539" s="177"/>
      <c r="U2539" s="177"/>
      <c r="W2539" s="178"/>
      <c r="X2539" s="177"/>
    </row>
    <row r="2540" spans="7:24" s="168" customFormat="1" ht="15" customHeight="1">
      <c r="G2540" s="175"/>
      <c r="I2540" s="176"/>
      <c r="J2540" s="176"/>
      <c r="K2540" s="176"/>
      <c r="L2540" s="679"/>
      <c r="M2540" s="175"/>
      <c r="N2540" s="177"/>
      <c r="P2540" s="176"/>
      <c r="R2540" s="178"/>
      <c r="S2540" s="177"/>
      <c r="U2540" s="177"/>
      <c r="W2540" s="178"/>
      <c r="X2540" s="177"/>
    </row>
    <row r="2541" spans="7:24" s="168" customFormat="1" ht="15" customHeight="1">
      <c r="G2541" s="175"/>
      <c r="I2541" s="176"/>
      <c r="J2541" s="176"/>
      <c r="K2541" s="176"/>
      <c r="L2541" s="679"/>
      <c r="M2541" s="175"/>
      <c r="N2541" s="177"/>
      <c r="P2541" s="176"/>
      <c r="R2541" s="178"/>
      <c r="S2541" s="177"/>
      <c r="U2541" s="177"/>
      <c r="W2541" s="178"/>
      <c r="X2541" s="177"/>
    </row>
    <row r="2542" spans="7:24" s="168" customFormat="1" ht="15" customHeight="1">
      <c r="G2542" s="175"/>
      <c r="I2542" s="176"/>
      <c r="J2542" s="176"/>
      <c r="K2542" s="176"/>
      <c r="L2542" s="679"/>
      <c r="M2542" s="175"/>
      <c r="N2542" s="177"/>
      <c r="P2542" s="176"/>
      <c r="R2542" s="178"/>
      <c r="S2542" s="177"/>
      <c r="U2542" s="177"/>
      <c r="W2542" s="178"/>
      <c r="X2542" s="177"/>
    </row>
    <row r="2543" spans="7:24" s="168" customFormat="1" ht="15" customHeight="1">
      <c r="G2543" s="175"/>
      <c r="I2543" s="176"/>
      <c r="J2543" s="176"/>
      <c r="K2543" s="176"/>
      <c r="L2543" s="679"/>
      <c r="M2543" s="175"/>
      <c r="N2543" s="177"/>
      <c r="P2543" s="176"/>
      <c r="R2543" s="178"/>
      <c r="S2543" s="177"/>
      <c r="U2543" s="177"/>
      <c r="W2543" s="178"/>
      <c r="X2543" s="177"/>
    </row>
    <row r="2544" spans="7:24" s="168" customFormat="1" ht="15" customHeight="1">
      <c r="G2544" s="175"/>
      <c r="I2544" s="176"/>
      <c r="J2544" s="176"/>
      <c r="K2544" s="176"/>
      <c r="L2544" s="679"/>
      <c r="M2544" s="175"/>
      <c r="N2544" s="177"/>
      <c r="P2544" s="176"/>
      <c r="R2544" s="178"/>
      <c r="S2544" s="177"/>
      <c r="U2544" s="177"/>
      <c r="W2544" s="178"/>
      <c r="X2544" s="177"/>
    </row>
    <row r="2545" spans="7:24" s="168" customFormat="1" ht="15" customHeight="1">
      <c r="G2545" s="175"/>
      <c r="I2545" s="176"/>
      <c r="J2545" s="176"/>
      <c r="K2545" s="176"/>
      <c r="L2545" s="679"/>
      <c r="M2545" s="175"/>
      <c r="N2545" s="177"/>
      <c r="P2545" s="176"/>
      <c r="R2545" s="178"/>
      <c r="S2545" s="177"/>
      <c r="U2545" s="177"/>
      <c r="W2545" s="178"/>
      <c r="X2545" s="177"/>
    </row>
    <row r="2546" spans="7:24" s="168" customFormat="1" ht="15" customHeight="1">
      <c r="G2546" s="175"/>
      <c r="I2546" s="176"/>
      <c r="J2546" s="176"/>
      <c r="K2546" s="176"/>
      <c r="L2546" s="679"/>
      <c r="M2546" s="175"/>
      <c r="N2546" s="177"/>
      <c r="P2546" s="176"/>
      <c r="R2546" s="178"/>
      <c r="S2546" s="177"/>
      <c r="U2546" s="177"/>
      <c r="W2546" s="178"/>
      <c r="X2546" s="177"/>
    </row>
    <row r="2547" spans="7:24" s="168" customFormat="1" ht="15" customHeight="1">
      <c r="G2547" s="175"/>
      <c r="I2547" s="176"/>
      <c r="J2547" s="176"/>
      <c r="K2547" s="176"/>
      <c r="L2547" s="679"/>
      <c r="M2547" s="175"/>
      <c r="N2547" s="177"/>
      <c r="P2547" s="176"/>
      <c r="R2547" s="178"/>
      <c r="S2547" s="177"/>
      <c r="U2547" s="177"/>
      <c r="W2547" s="178"/>
      <c r="X2547" s="177"/>
    </row>
    <row r="2548" spans="7:24" s="168" customFormat="1" ht="15" customHeight="1">
      <c r="G2548" s="175"/>
      <c r="I2548" s="176"/>
      <c r="J2548" s="176"/>
      <c r="K2548" s="176"/>
      <c r="L2548" s="679"/>
      <c r="M2548" s="175"/>
      <c r="N2548" s="177"/>
      <c r="P2548" s="176"/>
      <c r="R2548" s="178"/>
      <c r="S2548" s="177"/>
      <c r="U2548" s="177"/>
      <c r="W2548" s="178"/>
      <c r="X2548" s="177"/>
    </row>
    <row r="2549" spans="7:24" s="168" customFormat="1" ht="15" customHeight="1">
      <c r="G2549" s="175"/>
      <c r="I2549" s="176"/>
      <c r="J2549" s="176"/>
      <c r="K2549" s="176"/>
      <c r="L2549" s="679"/>
      <c r="M2549" s="175"/>
      <c r="N2549" s="177"/>
      <c r="P2549" s="176"/>
      <c r="R2549" s="178"/>
      <c r="S2549" s="177"/>
      <c r="U2549" s="177"/>
      <c r="W2549" s="178"/>
      <c r="X2549" s="177"/>
    </row>
    <row r="2550" spans="7:24" s="168" customFormat="1" ht="15" customHeight="1">
      <c r="G2550" s="175"/>
      <c r="I2550" s="176"/>
      <c r="J2550" s="176"/>
      <c r="K2550" s="176"/>
      <c r="L2550" s="679"/>
      <c r="M2550" s="175"/>
      <c r="N2550" s="177"/>
      <c r="P2550" s="176"/>
      <c r="R2550" s="178"/>
      <c r="S2550" s="177"/>
      <c r="U2550" s="177"/>
      <c r="W2550" s="178"/>
      <c r="X2550" s="177"/>
    </row>
    <row r="2551" spans="7:24" s="168" customFormat="1" ht="15" customHeight="1">
      <c r="G2551" s="175"/>
      <c r="I2551" s="176"/>
      <c r="J2551" s="176"/>
      <c r="K2551" s="176"/>
      <c r="L2551" s="679"/>
      <c r="M2551" s="175"/>
      <c r="N2551" s="177"/>
      <c r="P2551" s="176"/>
      <c r="R2551" s="178"/>
      <c r="S2551" s="177"/>
      <c r="U2551" s="177"/>
      <c r="W2551" s="178"/>
      <c r="X2551" s="177"/>
    </row>
    <row r="2552" spans="7:24" s="168" customFormat="1" ht="15" customHeight="1">
      <c r="G2552" s="175"/>
      <c r="I2552" s="176"/>
      <c r="J2552" s="176"/>
      <c r="K2552" s="176"/>
      <c r="L2552" s="679"/>
      <c r="M2552" s="175"/>
      <c r="N2552" s="177"/>
      <c r="P2552" s="176"/>
      <c r="R2552" s="178"/>
      <c r="S2552" s="177"/>
      <c r="U2552" s="177"/>
      <c r="W2552" s="178"/>
      <c r="X2552" s="177"/>
    </row>
    <row r="2553" spans="7:24" s="168" customFormat="1" ht="15" customHeight="1">
      <c r="G2553" s="175"/>
      <c r="I2553" s="176"/>
      <c r="J2553" s="176"/>
      <c r="K2553" s="176"/>
      <c r="L2553" s="679"/>
      <c r="M2553" s="175"/>
      <c r="N2553" s="177"/>
      <c r="P2553" s="176"/>
      <c r="R2553" s="178"/>
      <c r="S2553" s="177"/>
      <c r="U2553" s="177"/>
      <c r="W2553" s="178"/>
      <c r="X2553" s="177"/>
    </row>
    <row r="2554" spans="7:24" s="168" customFormat="1" ht="15" customHeight="1">
      <c r="G2554" s="175"/>
      <c r="I2554" s="176"/>
      <c r="J2554" s="176"/>
      <c r="K2554" s="176"/>
      <c r="L2554" s="679"/>
      <c r="M2554" s="175"/>
      <c r="N2554" s="177"/>
      <c r="P2554" s="176"/>
      <c r="R2554" s="178"/>
      <c r="S2554" s="177"/>
      <c r="U2554" s="177"/>
      <c r="W2554" s="178"/>
      <c r="X2554" s="177"/>
    </row>
    <row r="2555" spans="7:24" s="168" customFormat="1" ht="15" customHeight="1">
      <c r="G2555" s="175"/>
      <c r="I2555" s="176"/>
      <c r="J2555" s="176"/>
      <c r="K2555" s="176"/>
      <c r="L2555" s="679"/>
      <c r="M2555" s="175"/>
      <c r="N2555" s="177"/>
      <c r="P2555" s="176"/>
      <c r="R2555" s="178"/>
      <c r="S2555" s="177"/>
      <c r="U2555" s="177"/>
      <c r="W2555" s="178"/>
      <c r="X2555" s="177"/>
    </row>
    <row r="2556" spans="7:24" s="168" customFormat="1" ht="15" customHeight="1">
      <c r="G2556" s="175"/>
      <c r="I2556" s="176"/>
      <c r="J2556" s="176"/>
      <c r="K2556" s="176"/>
      <c r="L2556" s="679"/>
      <c r="M2556" s="175"/>
      <c r="N2556" s="177"/>
      <c r="P2556" s="176"/>
      <c r="R2556" s="178"/>
      <c r="S2556" s="177"/>
      <c r="U2556" s="177"/>
      <c r="W2556" s="178"/>
      <c r="X2556" s="177"/>
    </row>
    <row r="2557" spans="7:24" s="168" customFormat="1" ht="15" customHeight="1">
      <c r="G2557" s="175"/>
      <c r="I2557" s="176"/>
      <c r="J2557" s="176"/>
      <c r="K2557" s="176"/>
      <c r="L2557" s="679"/>
      <c r="M2557" s="175"/>
      <c r="N2557" s="177"/>
      <c r="P2557" s="176"/>
      <c r="R2557" s="178"/>
      <c r="S2557" s="177"/>
      <c r="U2557" s="177"/>
      <c r="W2557" s="178"/>
      <c r="X2557" s="177"/>
    </row>
    <row r="2558" spans="7:24" s="168" customFormat="1" ht="15" customHeight="1">
      <c r="G2558" s="175"/>
      <c r="I2558" s="176"/>
      <c r="J2558" s="176"/>
      <c r="K2558" s="176"/>
      <c r="L2558" s="679"/>
      <c r="M2558" s="175"/>
      <c r="N2558" s="177"/>
      <c r="P2558" s="176"/>
      <c r="R2558" s="178"/>
      <c r="S2558" s="177"/>
      <c r="U2558" s="177"/>
      <c r="W2558" s="178"/>
      <c r="X2558" s="177"/>
    </row>
    <row r="2559" spans="7:24" s="168" customFormat="1" ht="15" customHeight="1">
      <c r="G2559" s="175"/>
      <c r="I2559" s="176"/>
      <c r="J2559" s="176"/>
      <c r="K2559" s="176"/>
      <c r="L2559" s="679"/>
      <c r="M2559" s="175"/>
      <c r="N2559" s="177"/>
      <c r="P2559" s="176"/>
      <c r="R2559" s="178"/>
      <c r="S2559" s="177"/>
      <c r="U2559" s="177"/>
      <c r="W2559" s="178"/>
      <c r="X2559" s="177"/>
    </row>
    <row r="2560" spans="7:24" s="168" customFormat="1" ht="15" customHeight="1">
      <c r="G2560" s="175"/>
      <c r="I2560" s="176"/>
      <c r="J2560" s="176"/>
      <c r="K2560" s="176"/>
      <c r="L2560" s="679"/>
      <c r="M2560" s="175"/>
      <c r="N2560" s="177"/>
      <c r="P2560" s="176"/>
      <c r="R2560" s="178"/>
      <c r="S2560" s="177"/>
      <c r="U2560" s="177"/>
      <c r="W2560" s="178"/>
      <c r="X2560" s="177"/>
    </row>
    <row r="2561" spans="7:24" s="168" customFormat="1" ht="15" customHeight="1">
      <c r="G2561" s="175"/>
      <c r="I2561" s="176"/>
      <c r="J2561" s="176"/>
      <c r="K2561" s="176"/>
      <c r="L2561" s="679"/>
      <c r="M2561" s="175"/>
      <c r="N2561" s="177"/>
      <c r="P2561" s="176"/>
      <c r="R2561" s="178"/>
      <c r="S2561" s="177"/>
      <c r="U2561" s="177"/>
      <c r="W2561" s="178"/>
      <c r="X2561" s="177"/>
    </row>
    <row r="2562" spans="7:24" s="168" customFormat="1" ht="15" customHeight="1">
      <c r="G2562" s="175"/>
      <c r="I2562" s="176"/>
      <c r="J2562" s="176"/>
      <c r="K2562" s="176"/>
      <c r="L2562" s="679"/>
      <c r="M2562" s="175"/>
      <c r="N2562" s="177"/>
      <c r="P2562" s="176"/>
      <c r="R2562" s="178"/>
      <c r="S2562" s="177"/>
      <c r="U2562" s="177"/>
      <c r="W2562" s="178"/>
      <c r="X2562" s="177"/>
    </row>
    <row r="2563" spans="7:24" s="168" customFormat="1" ht="15" customHeight="1">
      <c r="G2563" s="175"/>
      <c r="I2563" s="176"/>
      <c r="J2563" s="176"/>
      <c r="K2563" s="176"/>
      <c r="L2563" s="679"/>
      <c r="M2563" s="175"/>
      <c r="N2563" s="177"/>
      <c r="P2563" s="176"/>
      <c r="R2563" s="178"/>
      <c r="S2563" s="177"/>
      <c r="U2563" s="177"/>
      <c r="W2563" s="178"/>
      <c r="X2563" s="177"/>
    </row>
    <row r="2564" spans="7:24" s="168" customFormat="1" ht="15" customHeight="1">
      <c r="G2564" s="175"/>
      <c r="I2564" s="176"/>
      <c r="J2564" s="176"/>
      <c r="K2564" s="176"/>
      <c r="L2564" s="679"/>
      <c r="M2564" s="175"/>
      <c r="N2564" s="177"/>
      <c r="P2564" s="176"/>
      <c r="R2564" s="178"/>
      <c r="S2564" s="177"/>
      <c r="U2564" s="177"/>
      <c r="W2564" s="178"/>
      <c r="X2564" s="177"/>
    </row>
    <row r="2565" spans="7:24" s="168" customFormat="1" ht="15" customHeight="1">
      <c r="G2565" s="175"/>
      <c r="I2565" s="176"/>
      <c r="J2565" s="176"/>
      <c r="K2565" s="176"/>
      <c r="L2565" s="679"/>
      <c r="M2565" s="175"/>
      <c r="N2565" s="177"/>
      <c r="P2565" s="176"/>
      <c r="R2565" s="178"/>
      <c r="S2565" s="177"/>
      <c r="U2565" s="177"/>
      <c r="W2565" s="178"/>
      <c r="X2565" s="177"/>
    </row>
    <row r="2566" spans="7:24" s="168" customFormat="1" ht="15" customHeight="1">
      <c r="G2566" s="175"/>
      <c r="I2566" s="176"/>
      <c r="J2566" s="176"/>
      <c r="K2566" s="176"/>
      <c r="L2566" s="679"/>
      <c r="M2566" s="175"/>
      <c r="N2566" s="177"/>
      <c r="P2566" s="176"/>
      <c r="R2566" s="178"/>
      <c r="S2566" s="177"/>
      <c r="U2566" s="177"/>
      <c r="W2566" s="178"/>
      <c r="X2566" s="177"/>
    </row>
    <row r="2567" spans="7:24" s="168" customFormat="1" ht="15" customHeight="1">
      <c r="G2567" s="175"/>
      <c r="I2567" s="176"/>
      <c r="J2567" s="176"/>
      <c r="K2567" s="176"/>
      <c r="L2567" s="679"/>
      <c r="M2567" s="175"/>
      <c r="N2567" s="177"/>
      <c r="P2567" s="176"/>
      <c r="R2567" s="178"/>
      <c r="S2567" s="177"/>
      <c r="U2567" s="177"/>
      <c r="W2567" s="178"/>
      <c r="X2567" s="177"/>
    </row>
    <row r="2568" spans="7:24" s="168" customFormat="1" ht="15" customHeight="1">
      <c r="G2568" s="175"/>
      <c r="I2568" s="176"/>
      <c r="J2568" s="176"/>
      <c r="K2568" s="176"/>
      <c r="L2568" s="679"/>
      <c r="M2568" s="175"/>
      <c r="N2568" s="177"/>
      <c r="P2568" s="176"/>
      <c r="R2568" s="178"/>
      <c r="S2568" s="177"/>
      <c r="U2568" s="177"/>
      <c r="W2568" s="178"/>
      <c r="X2568" s="177"/>
    </row>
    <row r="2569" spans="7:24" s="168" customFormat="1" ht="15" customHeight="1">
      <c r="G2569" s="175"/>
      <c r="I2569" s="176"/>
      <c r="J2569" s="176"/>
      <c r="K2569" s="176"/>
      <c r="L2569" s="679"/>
      <c r="M2569" s="175"/>
      <c r="N2569" s="177"/>
      <c r="P2569" s="176"/>
      <c r="R2569" s="178"/>
      <c r="S2569" s="177"/>
      <c r="U2569" s="177"/>
      <c r="W2569" s="178"/>
      <c r="X2569" s="177"/>
    </row>
    <row r="2570" spans="7:24" s="168" customFormat="1" ht="15" customHeight="1">
      <c r="G2570" s="175"/>
      <c r="I2570" s="176"/>
      <c r="J2570" s="176"/>
      <c r="K2570" s="176"/>
      <c r="L2570" s="679"/>
      <c r="M2570" s="175"/>
      <c r="N2570" s="177"/>
      <c r="P2570" s="176"/>
      <c r="R2570" s="178"/>
      <c r="S2570" s="177"/>
      <c r="U2570" s="177"/>
      <c r="W2570" s="178"/>
      <c r="X2570" s="177"/>
    </row>
    <row r="2571" spans="7:24" s="168" customFormat="1" ht="15" customHeight="1">
      <c r="G2571" s="175"/>
      <c r="I2571" s="176"/>
      <c r="J2571" s="176"/>
      <c r="K2571" s="176"/>
      <c r="L2571" s="679"/>
      <c r="M2571" s="175"/>
      <c r="N2571" s="177"/>
      <c r="P2571" s="176"/>
      <c r="R2571" s="178"/>
      <c r="S2571" s="177"/>
      <c r="U2571" s="177"/>
      <c r="W2571" s="178"/>
      <c r="X2571" s="177"/>
    </row>
    <row r="2572" spans="7:24" s="168" customFormat="1" ht="15" customHeight="1">
      <c r="G2572" s="175"/>
      <c r="I2572" s="176"/>
      <c r="J2572" s="176"/>
      <c r="K2572" s="176"/>
      <c r="L2572" s="679"/>
      <c r="M2572" s="175"/>
      <c r="N2572" s="177"/>
      <c r="P2572" s="176"/>
      <c r="R2572" s="178"/>
      <c r="S2572" s="177"/>
      <c r="U2572" s="177"/>
      <c r="W2572" s="178"/>
      <c r="X2572" s="177"/>
    </row>
    <row r="2573" spans="7:24" s="168" customFormat="1" ht="15" customHeight="1">
      <c r="G2573" s="175"/>
      <c r="I2573" s="176"/>
      <c r="J2573" s="176"/>
      <c r="K2573" s="176"/>
      <c r="L2573" s="679"/>
      <c r="M2573" s="175"/>
      <c r="N2573" s="177"/>
      <c r="P2573" s="176"/>
      <c r="R2573" s="178"/>
      <c r="S2573" s="177"/>
      <c r="U2573" s="177"/>
      <c r="W2573" s="178"/>
      <c r="X2573" s="177"/>
    </row>
    <row r="2574" spans="7:24" s="168" customFormat="1" ht="15" customHeight="1">
      <c r="G2574" s="175"/>
      <c r="I2574" s="176"/>
      <c r="J2574" s="176"/>
      <c r="K2574" s="176"/>
      <c r="L2574" s="679"/>
      <c r="M2574" s="175"/>
      <c r="N2574" s="177"/>
      <c r="P2574" s="176"/>
      <c r="R2574" s="178"/>
      <c r="S2574" s="177"/>
      <c r="U2574" s="177"/>
      <c r="W2574" s="178"/>
      <c r="X2574" s="177"/>
    </row>
    <row r="2575" spans="7:24" s="168" customFormat="1" ht="15" customHeight="1">
      <c r="G2575" s="175"/>
      <c r="I2575" s="176"/>
      <c r="J2575" s="176"/>
      <c r="K2575" s="176"/>
      <c r="L2575" s="679"/>
      <c r="M2575" s="175"/>
      <c r="N2575" s="177"/>
      <c r="P2575" s="176"/>
      <c r="R2575" s="178"/>
      <c r="S2575" s="177"/>
      <c r="U2575" s="177"/>
      <c r="W2575" s="178"/>
      <c r="X2575" s="177"/>
    </row>
    <row r="2576" spans="7:24" s="168" customFormat="1" ht="15" customHeight="1">
      <c r="G2576" s="175"/>
      <c r="I2576" s="176"/>
      <c r="J2576" s="176"/>
      <c r="K2576" s="176"/>
      <c r="L2576" s="679"/>
      <c r="M2576" s="175"/>
      <c r="N2576" s="177"/>
      <c r="P2576" s="176"/>
      <c r="R2576" s="178"/>
      <c r="S2576" s="177"/>
      <c r="U2576" s="177"/>
      <c r="W2576" s="178"/>
      <c r="X2576" s="177"/>
    </row>
    <row r="2577" spans="7:24" s="168" customFormat="1" ht="15" customHeight="1">
      <c r="G2577" s="175"/>
      <c r="I2577" s="176"/>
      <c r="J2577" s="176"/>
      <c r="K2577" s="176"/>
      <c r="L2577" s="679"/>
      <c r="M2577" s="175"/>
      <c r="N2577" s="177"/>
      <c r="P2577" s="176"/>
      <c r="R2577" s="178"/>
      <c r="S2577" s="177"/>
      <c r="U2577" s="177"/>
      <c r="W2577" s="178"/>
      <c r="X2577" s="177"/>
    </row>
    <row r="2578" spans="7:24" s="168" customFormat="1" ht="15" customHeight="1">
      <c r="G2578" s="175"/>
      <c r="I2578" s="176"/>
      <c r="J2578" s="176"/>
      <c r="K2578" s="176"/>
      <c r="L2578" s="679"/>
      <c r="M2578" s="175"/>
      <c r="N2578" s="177"/>
      <c r="P2578" s="176"/>
      <c r="R2578" s="178"/>
      <c r="S2578" s="177"/>
      <c r="U2578" s="177"/>
      <c r="W2578" s="178"/>
      <c r="X2578" s="177"/>
    </row>
    <row r="2579" spans="7:24" s="168" customFormat="1" ht="15" customHeight="1">
      <c r="G2579" s="175"/>
      <c r="I2579" s="176"/>
      <c r="J2579" s="176"/>
      <c r="K2579" s="176"/>
      <c r="L2579" s="679"/>
      <c r="M2579" s="175"/>
      <c r="N2579" s="177"/>
      <c r="P2579" s="176"/>
      <c r="R2579" s="178"/>
      <c r="S2579" s="177"/>
      <c r="U2579" s="177"/>
      <c r="W2579" s="178"/>
      <c r="X2579" s="177"/>
    </row>
    <row r="2580" spans="7:24" s="168" customFormat="1" ht="15" customHeight="1">
      <c r="G2580" s="175"/>
      <c r="I2580" s="176"/>
      <c r="J2580" s="176"/>
      <c r="K2580" s="176"/>
      <c r="L2580" s="679"/>
      <c r="M2580" s="175"/>
      <c r="N2580" s="177"/>
      <c r="P2580" s="176"/>
      <c r="R2580" s="178"/>
      <c r="S2580" s="177"/>
      <c r="U2580" s="177"/>
      <c r="W2580" s="178"/>
      <c r="X2580" s="177"/>
    </row>
    <row r="2581" spans="7:24" s="168" customFormat="1" ht="15" customHeight="1">
      <c r="G2581" s="175"/>
      <c r="I2581" s="176"/>
      <c r="J2581" s="176"/>
      <c r="K2581" s="176"/>
      <c r="L2581" s="679"/>
      <c r="M2581" s="175"/>
      <c r="N2581" s="177"/>
      <c r="P2581" s="176"/>
      <c r="R2581" s="178"/>
      <c r="S2581" s="177"/>
      <c r="U2581" s="177"/>
      <c r="W2581" s="178"/>
      <c r="X2581" s="177"/>
    </row>
    <row r="2582" spans="7:24" s="168" customFormat="1" ht="15" customHeight="1">
      <c r="G2582" s="175"/>
      <c r="I2582" s="176"/>
      <c r="J2582" s="176"/>
      <c r="K2582" s="176"/>
      <c r="L2582" s="679"/>
      <c r="M2582" s="175"/>
      <c r="N2582" s="177"/>
      <c r="P2582" s="176"/>
      <c r="R2582" s="178"/>
      <c r="S2582" s="177"/>
      <c r="U2582" s="177"/>
      <c r="W2582" s="178"/>
      <c r="X2582" s="177"/>
    </row>
    <row r="2583" spans="7:24" s="168" customFormat="1" ht="15" customHeight="1">
      <c r="G2583" s="175"/>
      <c r="I2583" s="176"/>
      <c r="J2583" s="176"/>
      <c r="K2583" s="176"/>
      <c r="L2583" s="679"/>
      <c r="M2583" s="175"/>
      <c r="N2583" s="177"/>
      <c r="P2583" s="176"/>
      <c r="R2583" s="178"/>
      <c r="S2583" s="177"/>
      <c r="U2583" s="177"/>
      <c r="W2583" s="178"/>
      <c r="X2583" s="177"/>
    </row>
    <row r="2584" spans="7:24" s="168" customFormat="1" ht="15" customHeight="1">
      <c r="G2584" s="175"/>
      <c r="I2584" s="176"/>
      <c r="J2584" s="176"/>
      <c r="K2584" s="176"/>
      <c r="L2584" s="679"/>
      <c r="M2584" s="175"/>
      <c r="N2584" s="177"/>
      <c r="P2584" s="176"/>
      <c r="R2584" s="178"/>
      <c r="S2584" s="177"/>
      <c r="U2584" s="177"/>
      <c r="W2584" s="178"/>
      <c r="X2584" s="177"/>
    </row>
    <row r="2585" spans="7:24" s="168" customFormat="1" ht="15" customHeight="1">
      <c r="G2585" s="175"/>
      <c r="I2585" s="176"/>
      <c r="J2585" s="176"/>
      <c r="K2585" s="176"/>
      <c r="L2585" s="679"/>
      <c r="M2585" s="175"/>
      <c r="N2585" s="177"/>
      <c r="P2585" s="176"/>
      <c r="R2585" s="178"/>
      <c r="S2585" s="177"/>
      <c r="U2585" s="177"/>
      <c r="W2585" s="178"/>
      <c r="X2585" s="177"/>
    </row>
    <row r="2586" spans="7:24" s="168" customFormat="1" ht="15" customHeight="1">
      <c r="G2586" s="175"/>
      <c r="I2586" s="176"/>
      <c r="J2586" s="176"/>
      <c r="K2586" s="176"/>
      <c r="L2586" s="679"/>
      <c r="M2586" s="175"/>
      <c r="N2586" s="177"/>
      <c r="P2586" s="176"/>
      <c r="R2586" s="178"/>
      <c r="S2586" s="177"/>
      <c r="U2586" s="177"/>
      <c r="W2586" s="178"/>
      <c r="X2586" s="177"/>
    </row>
    <row r="2587" spans="7:24" s="168" customFormat="1" ht="15" customHeight="1">
      <c r="G2587" s="175"/>
      <c r="I2587" s="176"/>
      <c r="J2587" s="176"/>
      <c r="K2587" s="176"/>
      <c r="L2587" s="679"/>
      <c r="M2587" s="175"/>
      <c r="N2587" s="177"/>
      <c r="P2587" s="176"/>
      <c r="R2587" s="178"/>
      <c r="S2587" s="177"/>
      <c r="U2587" s="177"/>
      <c r="W2587" s="178"/>
      <c r="X2587" s="177"/>
    </row>
    <row r="2588" spans="7:24" s="168" customFormat="1" ht="15" customHeight="1">
      <c r="G2588" s="175"/>
      <c r="I2588" s="176"/>
      <c r="J2588" s="176"/>
      <c r="K2588" s="176"/>
      <c r="L2588" s="679"/>
      <c r="M2588" s="175"/>
      <c r="N2588" s="177"/>
      <c r="P2588" s="176"/>
      <c r="R2588" s="178"/>
      <c r="S2588" s="177"/>
      <c r="U2588" s="177"/>
      <c r="W2588" s="178"/>
      <c r="X2588" s="177"/>
    </row>
    <row r="2589" spans="7:24" s="168" customFormat="1" ht="15" customHeight="1">
      <c r="G2589" s="175"/>
      <c r="I2589" s="176"/>
      <c r="J2589" s="176"/>
      <c r="K2589" s="176"/>
      <c r="L2589" s="679"/>
      <c r="M2589" s="175"/>
      <c r="N2589" s="177"/>
      <c r="P2589" s="176"/>
      <c r="R2589" s="178"/>
      <c r="S2589" s="177"/>
      <c r="U2589" s="177"/>
      <c r="W2589" s="178"/>
      <c r="X2589" s="177"/>
    </row>
    <row r="2590" spans="7:24" s="168" customFormat="1" ht="15" customHeight="1">
      <c r="G2590" s="175"/>
      <c r="I2590" s="176"/>
      <c r="J2590" s="176"/>
      <c r="K2590" s="176"/>
      <c r="L2590" s="679"/>
      <c r="M2590" s="175"/>
      <c r="N2590" s="177"/>
      <c r="P2590" s="176"/>
      <c r="R2590" s="178"/>
      <c r="S2590" s="177"/>
      <c r="U2590" s="177"/>
      <c r="W2590" s="178"/>
      <c r="X2590" s="177"/>
    </row>
    <row r="2591" spans="7:24" s="168" customFormat="1" ht="15" customHeight="1">
      <c r="G2591" s="175"/>
      <c r="I2591" s="176"/>
      <c r="J2591" s="176"/>
      <c r="K2591" s="176"/>
      <c r="L2591" s="679"/>
      <c r="M2591" s="175"/>
      <c r="N2591" s="177"/>
      <c r="P2591" s="176"/>
      <c r="R2591" s="178"/>
      <c r="S2591" s="177"/>
      <c r="U2591" s="177"/>
      <c r="W2591" s="178"/>
      <c r="X2591" s="177"/>
    </row>
    <row r="2592" spans="7:24" s="168" customFormat="1" ht="15" customHeight="1">
      <c r="G2592" s="175"/>
      <c r="I2592" s="176"/>
      <c r="J2592" s="176"/>
      <c r="K2592" s="176"/>
      <c r="L2592" s="679"/>
      <c r="M2592" s="175"/>
      <c r="N2592" s="177"/>
      <c r="P2592" s="176"/>
      <c r="R2592" s="178"/>
      <c r="S2592" s="177"/>
      <c r="U2592" s="177"/>
      <c r="W2592" s="178"/>
      <c r="X2592" s="177"/>
    </row>
    <row r="2593" spans="7:24" s="168" customFormat="1" ht="15" customHeight="1">
      <c r="G2593" s="175"/>
      <c r="I2593" s="176"/>
      <c r="J2593" s="176"/>
      <c r="K2593" s="176"/>
      <c r="L2593" s="679"/>
      <c r="M2593" s="175"/>
      <c r="N2593" s="177"/>
      <c r="P2593" s="176"/>
      <c r="R2593" s="178"/>
      <c r="S2593" s="177"/>
      <c r="U2593" s="177"/>
      <c r="W2593" s="178"/>
      <c r="X2593" s="177"/>
    </row>
    <row r="2594" spans="7:24" s="168" customFormat="1" ht="15" customHeight="1">
      <c r="G2594" s="175"/>
      <c r="I2594" s="176"/>
      <c r="J2594" s="176"/>
      <c r="K2594" s="176"/>
      <c r="L2594" s="679"/>
      <c r="M2594" s="175"/>
      <c r="N2594" s="177"/>
      <c r="P2594" s="176"/>
      <c r="R2594" s="178"/>
      <c r="S2594" s="177"/>
      <c r="U2594" s="177"/>
      <c r="W2594" s="178"/>
      <c r="X2594" s="177"/>
    </row>
    <row r="2595" spans="7:24" s="168" customFormat="1" ht="15" customHeight="1">
      <c r="G2595" s="175"/>
      <c r="I2595" s="176"/>
      <c r="J2595" s="176"/>
      <c r="K2595" s="176"/>
      <c r="L2595" s="679"/>
      <c r="M2595" s="175"/>
      <c r="N2595" s="177"/>
      <c r="P2595" s="176"/>
      <c r="R2595" s="178"/>
      <c r="S2595" s="177"/>
      <c r="U2595" s="177"/>
      <c r="W2595" s="178"/>
      <c r="X2595" s="177"/>
    </row>
    <row r="2596" spans="7:24" s="168" customFormat="1" ht="15" customHeight="1">
      <c r="G2596" s="175"/>
      <c r="I2596" s="176"/>
      <c r="J2596" s="176"/>
      <c r="K2596" s="176"/>
      <c r="L2596" s="679"/>
      <c r="M2596" s="175"/>
      <c r="N2596" s="177"/>
      <c r="P2596" s="176"/>
      <c r="R2596" s="178"/>
      <c r="S2596" s="177"/>
      <c r="U2596" s="177"/>
      <c r="W2596" s="178"/>
      <c r="X2596" s="177"/>
    </row>
    <row r="2597" spans="7:24" s="168" customFormat="1" ht="15" customHeight="1">
      <c r="G2597" s="175"/>
      <c r="I2597" s="176"/>
      <c r="J2597" s="176"/>
      <c r="K2597" s="176"/>
      <c r="L2597" s="679"/>
      <c r="M2597" s="175"/>
      <c r="N2597" s="177"/>
      <c r="P2597" s="176"/>
      <c r="R2597" s="178"/>
      <c r="S2597" s="177"/>
      <c r="U2597" s="177"/>
      <c r="W2597" s="178"/>
      <c r="X2597" s="177"/>
    </row>
    <row r="2598" spans="7:24" s="168" customFormat="1" ht="15" customHeight="1">
      <c r="G2598" s="175"/>
      <c r="I2598" s="176"/>
      <c r="J2598" s="176"/>
      <c r="K2598" s="176"/>
      <c r="L2598" s="679"/>
      <c r="M2598" s="175"/>
      <c r="N2598" s="177"/>
      <c r="P2598" s="176"/>
      <c r="R2598" s="178"/>
      <c r="S2598" s="177"/>
      <c r="U2598" s="177"/>
      <c r="W2598" s="178"/>
      <c r="X2598" s="177"/>
    </row>
    <row r="2599" spans="7:24" s="168" customFormat="1" ht="15" customHeight="1">
      <c r="G2599" s="175"/>
      <c r="I2599" s="176"/>
      <c r="J2599" s="176"/>
      <c r="K2599" s="176"/>
      <c r="L2599" s="679"/>
      <c r="M2599" s="175"/>
      <c r="N2599" s="177"/>
      <c r="P2599" s="176"/>
      <c r="R2599" s="178"/>
      <c r="S2599" s="177"/>
      <c r="U2599" s="177"/>
      <c r="W2599" s="178"/>
      <c r="X2599" s="177"/>
    </row>
    <row r="2600" spans="7:24" s="168" customFormat="1" ht="15" customHeight="1">
      <c r="G2600" s="175"/>
      <c r="I2600" s="176"/>
      <c r="J2600" s="176"/>
      <c r="K2600" s="176"/>
      <c r="L2600" s="679"/>
      <c r="M2600" s="175"/>
      <c r="N2600" s="177"/>
      <c r="P2600" s="176"/>
      <c r="R2600" s="178"/>
      <c r="S2600" s="177"/>
      <c r="U2600" s="177"/>
      <c r="W2600" s="178"/>
      <c r="X2600" s="177"/>
    </row>
    <row r="2601" spans="7:24" s="168" customFormat="1" ht="15" customHeight="1">
      <c r="G2601" s="175"/>
      <c r="I2601" s="176"/>
      <c r="J2601" s="176"/>
      <c r="K2601" s="176"/>
      <c r="L2601" s="679"/>
      <c r="M2601" s="175"/>
      <c r="N2601" s="177"/>
      <c r="P2601" s="176"/>
      <c r="R2601" s="178"/>
      <c r="S2601" s="177"/>
      <c r="U2601" s="177"/>
      <c r="W2601" s="178"/>
      <c r="X2601" s="177"/>
    </row>
    <row r="2602" spans="7:24" s="168" customFormat="1" ht="15" customHeight="1">
      <c r="G2602" s="175"/>
      <c r="I2602" s="176"/>
      <c r="J2602" s="176"/>
      <c r="K2602" s="176"/>
      <c r="L2602" s="679"/>
      <c r="M2602" s="175"/>
      <c r="N2602" s="177"/>
      <c r="P2602" s="176"/>
      <c r="R2602" s="178"/>
      <c r="S2602" s="177"/>
      <c r="U2602" s="177"/>
      <c r="W2602" s="178"/>
      <c r="X2602" s="177"/>
    </row>
    <row r="2603" spans="7:24" s="168" customFormat="1" ht="15" customHeight="1">
      <c r="G2603" s="175"/>
      <c r="I2603" s="176"/>
      <c r="J2603" s="176"/>
      <c r="K2603" s="176"/>
      <c r="L2603" s="679"/>
      <c r="M2603" s="175"/>
      <c r="N2603" s="177"/>
      <c r="P2603" s="176"/>
      <c r="R2603" s="178"/>
      <c r="S2603" s="177"/>
      <c r="U2603" s="177"/>
      <c r="W2603" s="178"/>
      <c r="X2603" s="177"/>
    </row>
    <row r="2604" spans="7:24" s="168" customFormat="1" ht="15" customHeight="1">
      <c r="G2604" s="175"/>
      <c r="I2604" s="176"/>
      <c r="J2604" s="176"/>
      <c r="K2604" s="176"/>
      <c r="L2604" s="679"/>
      <c r="M2604" s="175"/>
      <c r="N2604" s="177"/>
      <c r="P2604" s="176"/>
      <c r="R2604" s="178"/>
      <c r="S2604" s="177"/>
      <c r="U2604" s="177"/>
      <c r="W2604" s="178"/>
      <c r="X2604" s="177"/>
    </row>
    <row r="2605" spans="7:24" s="168" customFormat="1" ht="15" customHeight="1">
      <c r="G2605" s="175"/>
      <c r="I2605" s="176"/>
      <c r="J2605" s="176"/>
      <c r="K2605" s="176"/>
      <c r="L2605" s="679"/>
      <c r="M2605" s="175"/>
      <c r="N2605" s="177"/>
      <c r="P2605" s="176"/>
      <c r="R2605" s="178"/>
      <c r="S2605" s="177"/>
      <c r="U2605" s="177"/>
      <c r="W2605" s="178"/>
      <c r="X2605" s="177"/>
    </row>
    <row r="2606" spans="7:24" s="168" customFormat="1" ht="15" customHeight="1">
      <c r="G2606" s="175"/>
      <c r="I2606" s="176"/>
      <c r="J2606" s="176"/>
      <c r="K2606" s="176"/>
      <c r="L2606" s="679"/>
      <c r="M2606" s="175"/>
      <c r="N2606" s="177"/>
      <c r="P2606" s="176"/>
      <c r="R2606" s="178"/>
      <c r="S2606" s="177"/>
      <c r="U2606" s="177"/>
      <c r="W2606" s="178"/>
      <c r="X2606" s="177"/>
    </row>
    <row r="2607" spans="7:24" s="168" customFormat="1" ht="15" customHeight="1">
      <c r="G2607" s="175"/>
      <c r="I2607" s="176"/>
      <c r="J2607" s="176"/>
      <c r="K2607" s="176"/>
      <c r="L2607" s="679"/>
      <c r="M2607" s="175"/>
      <c r="N2607" s="177"/>
      <c r="P2607" s="176"/>
      <c r="R2607" s="178"/>
      <c r="S2607" s="177"/>
      <c r="U2607" s="177"/>
      <c r="W2607" s="178"/>
      <c r="X2607" s="177"/>
    </row>
    <row r="2608" spans="7:24" s="168" customFormat="1" ht="15" customHeight="1">
      <c r="G2608" s="175"/>
      <c r="I2608" s="176"/>
      <c r="J2608" s="176"/>
      <c r="K2608" s="176"/>
      <c r="L2608" s="679"/>
      <c r="M2608" s="175"/>
      <c r="N2608" s="177"/>
      <c r="P2608" s="176"/>
      <c r="R2608" s="178"/>
      <c r="S2608" s="177"/>
      <c r="U2608" s="177"/>
      <c r="W2608" s="178"/>
      <c r="X2608" s="177"/>
    </row>
    <row r="2609" spans="7:24" s="168" customFormat="1" ht="15" customHeight="1">
      <c r="G2609" s="175"/>
      <c r="I2609" s="176"/>
      <c r="J2609" s="176"/>
      <c r="K2609" s="176"/>
      <c r="L2609" s="679"/>
      <c r="M2609" s="175"/>
      <c r="N2609" s="177"/>
      <c r="P2609" s="176"/>
      <c r="R2609" s="178"/>
      <c r="S2609" s="177"/>
      <c r="U2609" s="177"/>
      <c r="W2609" s="178"/>
      <c r="X2609" s="177"/>
    </row>
    <row r="2610" spans="7:24" s="168" customFormat="1" ht="15" customHeight="1">
      <c r="G2610" s="175"/>
      <c r="I2610" s="176"/>
      <c r="J2610" s="176"/>
      <c r="K2610" s="176"/>
      <c r="L2610" s="679"/>
      <c r="M2610" s="175"/>
      <c r="N2610" s="177"/>
      <c r="P2610" s="176"/>
      <c r="R2610" s="178"/>
      <c r="S2610" s="177"/>
      <c r="U2610" s="177"/>
      <c r="W2610" s="178"/>
      <c r="X2610" s="177"/>
    </row>
    <row r="2611" spans="7:24" s="168" customFormat="1" ht="15" customHeight="1">
      <c r="G2611" s="175"/>
      <c r="I2611" s="176"/>
      <c r="J2611" s="176"/>
      <c r="K2611" s="176"/>
      <c r="L2611" s="679"/>
      <c r="M2611" s="175"/>
      <c r="N2611" s="177"/>
      <c r="P2611" s="176"/>
      <c r="R2611" s="178"/>
      <c r="S2611" s="177"/>
      <c r="U2611" s="177"/>
      <c r="W2611" s="178"/>
      <c r="X2611" s="177"/>
    </row>
    <row r="2612" spans="7:24" s="168" customFormat="1" ht="15" customHeight="1">
      <c r="G2612" s="175"/>
      <c r="I2612" s="176"/>
      <c r="J2612" s="176"/>
      <c r="K2612" s="176"/>
      <c r="L2612" s="679"/>
      <c r="M2612" s="175"/>
      <c r="N2612" s="177"/>
      <c r="P2612" s="176"/>
      <c r="R2612" s="178"/>
      <c r="S2612" s="177"/>
      <c r="U2612" s="177"/>
      <c r="W2612" s="178"/>
      <c r="X2612" s="177"/>
    </row>
    <row r="2613" spans="7:24" s="168" customFormat="1" ht="15" customHeight="1">
      <c r="G2613" s="175"/>
      <c r="I2613" s="176"/>
      <c r="J2613" s="176"/>
      <c r="K2613" s="176"/>
      <c r="L2613" s="679"/>
      <c r="M2613" s="175"/>
      <c r="N2613" s="177"/>
      <c r="P2613" s="176"/>
      <c r="R2613" s="178"/>
      <c r="S2613" s="177"/>
      <c r="U2613" s="177"/>
      <c r="W2613" s="178"/>
      <c r="X2613" s="177"/>
    </row>
    <row r="2614" spans="7:24" s="168" customFormat="1" ht="15" customHeight="1">
      <c r="G2614" s="175"/>
      <c r="I2614" s="176"/>
      <c r="J2614" s="176"/>
      <c r="K2614" s="176"/>
      <c r="L2614" s="679"/>
      <c r="M2614" s="175"/>
      <c r="N2614" s="177"/>
      <c r="P2614" s="176"/>
      <c r="R2614" s="178"/>
      <c r="S2614" s="177"/>
      <c r="U2614" s="177"/>
      <c r="W2614" s="178"/>
      <c r="X2614" s="177"/>
    </row>
    <row r="2615" spans="7:24" s="168" customFormat="1" ht="15" customHeight="1">
      <c r="G2615" s="175"/>
      <c r="I2615" s="176"/>
      <c r="J2615" s="176"/>
      <c r="K2615" s="176"/>
      <c r="L2615" s="679"/>
      <c r="M2615" s="175"/>
      <c r="N2615" s="177"/>
      <c r="P2615" s="176"/>
      <c r="R2615" s="178"/>
      <c r="S2615" s="177"/>
      <c r="U2615" s="177"/>
      <c r="W2615" s="178"/>
      <c r="X2615" s="177"/>
    </row>
    <row r="2616" spans="7:24" s="168" customFormat="1" ht="15" customHeight="1">
      <c r="G2616" s="175"/>
      <c r="I2616" s="176"/>
      <c r="J2616" s="176"/>
      <c r="K2616" s="176"/>
      <c r="L2616" s="679"/>
      <c r="M2616" s="175"/>
      <c r="N2616" s="177"/>
      <c r="P2616" s="176"/>
      <c r="R2616" s="178"/>
      <c r="S2616" s="177"/>
      <c r="U2616" s="177"/>
      <c r="W2616" s="178"/>
      <c r="X2616" s="177"/>
    </row>
    <row r="2617" spans="7:24" s="168" customFormat="1" ht="15" customHeight="1">
      <c r="G2617" s="175"/>
      <c r="I2617" s="176"/>
      <c r="J2617" s="176"/>
      <c r="K2617" s="176"/>
      <c r="L2617" s="679"/>
      <c r="M2617" s="175"/>
      <c r="N2617" s="177"/>
      <c r="P2617" s="176"/>
      <c r="R2617" s="178"/>
      <c r="S2617" s="177"/>
      <c r="U2617" s="177"/>
      <c r="W2617" s="178"/>
      <c r="X2617" s="177"/>
    </row>
    <row r="2618" spans="7:24" s="168" customFormat="1" ht="15" customHeight="1">
      <c r="G2618" s="175"/>
      <c r="I2618" s="176"/>
      <c r="J2618" s="176"/>
      <c r="K2618" s="176"/>
      <c r="L2618" s="679"/>
      <c r="M2618" s="175"/>
      <c r="N2618" s="177"/>
      <c r="P2618" s="176"/>
      <c r="R2618" s="178"/>
      <c r="S2618" s="177"/>
      <c r="U2618" s="177"/>
      <c r="W2618" s="178"/>
      <c r="X2618" s="177"/>
    </row>
    <row r="2619" spans="7:24" s="168" customFormat="1" ht="15" customHeight="1">
      <c r="G2619" s="175"/>
      <c r="I2619" s="176"/>
      <c r="J2619" s="176"/>
      <c r="K2619" s="176"/>
      <c r="L2619" s="679"/>
      <c r="M2619" s="175"/>
      <c r="N2619" s="177"/>
      <c r="P2619" s="176"/>
      <c r="R2619" s="178"/>
      <c r="S2619" s="177"/>
      <c r="U2619" s="177"/>
      <c r="W2619" s="178"/>
      <c r="X2619" s="177"/>
    </row>
    <row r="2620" spans="7:24" s="168" customFormat="1" ht="15" customHeight="1">
      <c r="G2620" s="175"/>
      <c r="I2620" s="176"/>
      <c r="J2620" s="176"/>
      <c r="K2620" s="176"/>
      <c r="L2620" s="679"/>
      <c r="M2620" s="175"/>
      <c r="N2620" s="177"/>
      <c r="P2620" s="176"/>
      <c r="R2620" s="178"/>
      <c r="S2620" s="177"/>
      <c r="U2620" s="177"/>
      <c r="W2620" s="178"/>
      <c r="X2620" s="177"/>
    </row>
    <row r="2621" spans="7:24" s="168" customFormat="1" ht="15" customHeight="1">
      <c r="G2621" s="175"/>
      <c r="I2621" s="176"/>
      <c r="J2621" s="176"/>
      <c r="K2621" s="176"/>
      <c r="L2621" s="679"/>
      <c r="M2621" s="175"/>
      <c r="N2621" s="177"/>
      <c r="P2621" s="176"/>
      <c r="R2621" s="178"/>
      <c r="S2621" s="177"/>
      <c r="U2621" s="177"/>
      <c r="W2621" s="178"/>
      <c r="X2621" s="177"/>
    </row>
    <row r="2622" spans="7:24" s="168" customFormat="1" ht="15" customHeight="1">
      <c r="G2622" s="175"/>
      <c r="I2622" s="176"/>
      <c r="J2622" s="176"/>
      <c r="K2622" s="176"/>
      <c r="L2622" s="679"/>
      <c r="M2622" s="175"/>
      <c r="N2622" s="177"/>
      <c r="P2622" s="176"/>
      <c r="R2622" s="178"/>
      <c r="S2622" s="177"/>
      <c r="U2622" s="177"/>
      <c r="W2622" s="178"/>
      <c r="X2622" s="177"/>
    </row>
    <row r="2623" spans="7:24" s="168" customFormat="1" ht="15" customHeight="1">
      <c r="G2623" s="175"/>
      <c r="I2623" s="176"/>
      <c r="J2623" s="176"/>
      <c r="K2623" s="176"/>
      <c r="L2623" s="679"/>
      <c r="M2623" s="175"/>
      <c r="N2623" s="177"/>
      <c r="P2623" s="176"/>
      <c r="R2623" s="178"/>
      <c r="S2623" s="177"/>
      <c r="U2623" s="177"/>
      <c r="W2623" s="178"/>
      <c r="X2623" s="177"/>
    </row>
    <row r="2624" spans="7:24" s="168" customFormat="1" ht="15" customHeight="1">
      <c r="G2624" s="175"/>
      <c r="I2624" s="176"/>
      <c r="J2624" s="176"/>
      <c r="K2624" s="176"/>
      <c r="L2624" s="679"/>
      <c r="M2624" s="175"/>
      <c r="N2624" s="177"/>
      <c r="P2624" s="176"/>
      <c r="R2624" s="178"/>
      <c r="S2624" s="177"/>
      <c r="U2624" s="177"/>
      <c r="W2624" s="178"/>
      <c r="X2624" s="177"/>
    </row>
    <row r="2625" spans="7:24" s="168" customFormat="1" ht="15" customHeight="1">
      <c r="G2625" s="175"/>
      <c r="I2625" s="176"/>
      <c r="J2625" s="176"/>
      <c r="K2625" s="176"/>
      <c r="L2625" s="679"/>
      <c r="M2625" s="175"/>
      <c r="N2625" s="177"/>
      <c r="P2625" s="176"/>
      <c r="R2625" s="178"/>
      <c r="S2625" s="177"/>
      <c r="U2625" s="177"/>
      <c r="W2625" s="178"/>
      <c r="X2625" s="177"/>
    </row>
    <row r="2626" spans="7:24" s="168" customFormat="1" ht="15" customHeight="1">
      <c r="G2626" s="175"/>
      <c r="I2626" s="176"/>
      <c r="J2626" s="176"/>
      <c r="K2626" s="176"/>
      <c r="L2626" s="679"/>
      <c r="M2626" s="175"/>
      <c r="N2626" s="177"/>
      <c r="P2626" s="176"/>
      <c r="R2626" s="178"/>
      <c r="S2626" s="177"/>
      <c r="U2626" s="177"/>
      <c r="W2626" s="178"/>
      <c r="X2626" s="177"/>
    </row>
    <row r="2627" spans="7:24" s="168" customFormat="1" ht="15" customHeight="1">
      <c r="G2627" s="175"/>
      <c r="I2627" s="176"/>
      <c r="J2627" s="176"/>
      <c r="K2627" s="176"/>
      <c r="L2627" s="679"/>
      <c r="M2627" s="175"/>
      <c r="N2627" s="177"/>
      <c r="P2627" s="176"/>
      <c r="R2627" s="178"/>
      <c r="S2627" s="177"/>
      <c r="U2627" s="177"/>
      <c r="W2627" s="178"/>
      <c r="X2627" s="177"/>
    </row>
    <row r="2628" spans="7:24" s="168" customFormat="1" ht="15" customHeight="1">
      <c r="G2628" s="175"/>
      <c r="I2628" s="176"/>
      <c r="J2628" s="176"/>
      <c r="K2628" s="176"/>
      <c r="L2628" s="679"/>
      <c r="M2628" s="175"/>
      <c r="N2628" s="177"/>
      <c r="P2628" s="176"/>
      <c r="R2628" s="178"/>
      <c r="S2628" s="177"/>
      <c r="U2628" s="177"/>
      <c r="W2628" s="178"/>
      <c r="X2628" s="177"/>
    </row>
    <row r="2629" spans="7:24" s="168" customFormat="1" ht="15" customHeight="1">
      <c r="G2629" s="175"/>
      <c r="I2629" s="176"/>
      <c r="J2629" s="176"/>
      <c r="K2629" s="176"/>
      <c r="L2629" s="679"/>
      <c r="M2629" s="175"/>
      <c r="N2629" s="177"/>
      <c r="P2629" s="176"/>
      <c r="R2629" s="178"/>
      <c r="S2629" s="177"/>
      <c r="U2629" s="177"/>
      <c r="W2629" s="178"/>
      <c r="X2629" s="177"/>
    </row>
    <row r="2630" spans="7:24" s="168" customFormat="1" ht="15" customHeight="1">
      <c r="G2630" s="175"/>
      <c r="I2630" s="176"/>
      <c r="J2630" s="176"/>
      <c r="K2630" s="176"/>
      <c r="L2630" s="679"/>
      <c r="M2630" s="175"/>
      <c r="N2630" s="177"/>
      <c r="P2630" s="176"/>
      <c r="R2630" s="178"/>
      <c r="S2630" s="177"/>
      <c r="U2630" s="177"/>
      <c r="W2630" s="178"/>
      <c r="X2630" s="177"/>
    </row>
    <row r="2631" spans="7:24" s="168" customFormat="1" ht="15" customHeight="1">
      <c r="G2631" s="175"/>
      <c r="I2631" s="176"/>
      <c r="J2631" s="176"/>
      <c r="K2631" s="176"/>
      <c r="L2631" s="679"/>
      <c r="M2631" s="175"/>
      <c r="N2631" s="177"/>
      <c r="P2631" s="176"/>
      <c r="R2631" s="178"/>
      <c r="S2631" s="177"/>
      <c r="U2631" s="177"/>
      <c r="W2631" s="178"/>
      <c r="X2631" s="177"/>
    </row>
    <row r="2632" spans="7:24" s="168" customFormat="1" ht="15" customHeight="1">
      <c r="G2632" s="175"/>
      <c r="I2632" s="176"/>
      <c r="J2632" s="176"/>
      <c r="K2632" s="176"/>
      <c r="L2632" s="679"/>
      <c r="M2632" s="175"/>
      <c r="N2632" s="177"/>
      <c r="P2632" s="176"/>
      <c r="R2632" s="178"/>
      <c r="S2632" s="177"/>
      <c r="U2632" s="177"/>
      <c r="W2632" s="178"/>
      <c r="X2632" s="177"/>
    </row>
    <row r="2633" spans="7:24" s="168" customFormat="1" ht="15" customHeight="1">
      <c r="G2633" s="175"/>
      <c r="I2633" s="176"/>
      <c r="J2633" s="176"/>
      <c r="K2633" s="176"/>
      <c r="L2633" s="679"/>
      <c r="M2633" s="175"/>
      <c r="N2633" s="177"/>
      <c r="P2633" s="176"/>
      <c r="R2633" s="178"/>
      <c r="S2633" s="177"/>
      <c r="U2633" s="177"/>
      <c r="W2633" s="178"/>
      <c r="X2633" s="177"/>
    </row>
    <row r="2634" spans="7:24" s="168" customFormat="1" ht="15" customHeight="1">
      <c r="G2634" s="175"/>
      <c r="I2634" s="176"/>
      <c r="J2634" s="176"/>
      <c r="K2634" s="176"/>
      <c r="L2634" s="679"/>
      <c r="M2634" s="175"/>
      <c r="N2634" s="177"/>
      <c r="P2634" s="176"/>
      <c r="R2634" s="178"/>
      <c r="S2634" s="177"/>
      <c r="U2634" s="177"/>
      <c r="W2634" s="178"/>
      <c r="X2634" s="177"/>
    </row>
    <row r="2635" spans="7:24" s="168" customFormat="1" ht="15" customHeight="1">
      <c r="G2635" s="175"/>
      <c r="I2635" s="176"/>
      <c r="J2635" s="176"/>
      <c r="K2635" s="176"/>
      <c r="L2635" s="679"/>
      <c r="M2635" s="175"/>
      <c r="N2635" s="177"/>
      <c r="P2635" s="176"/>
      <c r="R2635" s="178"/>
      <c r="S2635" s="177"/>
      <c r="U2635" s="177"/>
      <c r="W2635" s="178"/>
      <c r="X2635" s="177"/>
    </row>
    <row r="2636" spans="7:24" s="168" customFormat="1" ht="15" customHeight="1">
      <c r="G2636" s="175"/>
      <c r="I2636" s="176"/>
      <c r="J2636" s="176"/>
      <c r="K2636" s="176"/>
      <c r="L2636" s="679"/>
      <c r="M2636" s="175"/>
      <c r="N2636" s="177"/>
      <c r="P2636" s="176"/>
      <c r="R2636" s="178"/>
      <c r="S2636" s="177"/>
      <c r="U2636" s="177"/>
      <c r="W2636" s="178"/>
      <c r="X2636" s="177"/>
    </row>
    <row r="2637" spans="7:24" s="168" customFormat="1" ht="15" customHeight="1">
      <c r="G2637" s="175"/>
      <c r="I2637" s="176"/>
      <c r="J2637" s="176"/>
      <c r="K2637" s="176"/>
      <c r="L2637" s="679"/>
      <c r="M2637" s="175"/>
      <c r="N2637" s="177"/>
      <c r="P2637" s="176"/>
      <c r="R2637" s="178"/>
      <c r="S2637" s="177"/>
      <c r="U2637" s="177"/>
      <c r="W2637" s="178"/>
      <c r="X2637" s="177"/>
    </row>
    <row r="2638" spans="7:24" s="168" customFormat="1" ht="15" customHeight="1">
      <c r="G2638" s="175"/>
      <c r="I2638" s="176"/>
      <c r="J2638" s="176"/>
      <c r="K2638" s="176"/>
      <c r="L2638" s="679"/>
      <c r="M2638" s="175"/>
      <c r="N2638" s="177"/>
      <c r="P2638" s="176"/>
      <c r="R2638" s="178"/>
      <c r="S2638" s="177"/>
      <c r="U2638" s="177"/>
      <c r="W2638" s="178"/>
      <c r="X2638" s="177"/>
    </row>
    <row r="2639" spans="7:24" s="168" customFormat="1" ht="15" customHeight="1">
      <c r="G2639" s="175"/>
      <c r="I2639" s="176"/>
      <c r="J2639" s="176"/>
      <c r="K2639" s="176"/>
      <c r="L2639" s="679"/>
      <c r="M2639" s="175"/>
      <c r="N2639" s="177"/>
      <c r="P2639" s="176"/>
      <c r="R2639" s="178"/>
      <c r="S2639" s="177"/>
      <c r="U2639" s="177"/>
      <c r="W2639" s="178"/>
      <c r="X2639" s="177"/>
    </row>
    <row r="2640" spans="7:24" s="168" customFormat="1" ht="15" customHeight="1">
      <c r="G2640" s="175"/>
      <c r="I2640" s="176"/>
      <c r="J2640" s="176"/>
      <c r="K2640" s="176"/>
      <c r="L2640" s="679"/>
      <c r="M2640" s="175"/>
      <c r="N2640" s="177"/>
      <c r="P2640" s="176"/>
      <c r="R2640" s="178"/>
      <c r="S2640" s="177"/>
      <c r="U2640" s="177"/>
      <c r="W2640" s="178"/>
      <c r="X2640" s="177"/>
    </row>
    <row r="2641" spans="7:24" s="168" customFormat="1" ht="15" customHeight="1">
      <c r="G2641" s="175"/>
      <c r="I2641" s="176"/>
      <c r="J2641" s="176"/>
      <c r="K2641" s="176"/>
      <c r="L2641" s="679"/>
      <c r="M2641" s="175"/>
      <c r="N2641" s="177"/>
      <c r="P2641" s="176"/>
      <c r="R2641" s="178"/>
      <c r="S2641" s="177"/>
      <c r="U2641" s="177"/>
      <c r="W2641" s="178"/>
      <c r="X2641" s="177"/>
    </row>
    <row r="2642" spans="7:24" s="168" customFormat="1" ht="15" customHeight="1">
      <c r="G2642" s="175"/>
      <c r="I2642" s="176"/>
      <c r="J2642" s="176"/>
      <c r="K2642" s="176"/>
      <c r="L2642" s="679"/>
      <c r="M2642" s="175"/>
      <c r="N2642" s="177"/>
      <c r="P2642" s="176"/>
      <c r="R2642" s="178"/>
      <c r="S2642" s="177"/>
      <c r="U2642" s="177"/>
      <c r="W2642" s="178"/>
      <c r="X2642" s="177"/>
    </row>
    <row r="2643" spans="7:24" s="168" customFormat="1" ht="15" customHeight="1">
      <c r="G2643" s="175"/>
      <c r="I2643" s="176"/>
      <c r="J2643" s="176"/>
      <c r="K2643" s="176"/>
      <c r="L2643" s="679"/>
      <c r="M2643" s="175"/>
      <c r="N2643" s="177"/>
      <c r="P2643" s="176"/>
      <c r="R2643" s="178"/>
      <c r="S2643" s="177"/>
      <c r="U2643" s="177"/>
      <c r="W2643" s="178"/>
      <c r="X2643" s="177"/>
    </row>
    <row r="2644" spans="7:24" s="168" customFormat="1" ht="15" customHeight="1">
      <c r="G2644" s="175"/>
      <c r="I2644" s="176"/>
      <c r="J2644" s="176"/>
      <c r="K2644" s="176"/>
      <c r="L2644" s="679"/>
      <c r="M2644" s="175"/>
      <c r="N2644" s="177"/>
      <c r="P2644" s="176"/>
      <c r="R2644" s="178"/>
      <c r="S2644" s="177"/>
      <c r="U2644" s="177"/>
      <c r="W2644" s="178"/>
      <c r="X2644" s="177"/>
    </row>
    <row r="2645" spans="7:24" s="168" customFormat="1" ht="15" customHeight="1">
      <c r="G2645" s="175"/>
      <c r="I2645" s="176"/>
      <c r="J2645" s="176"/>
      <c r="K2645" s="176"/>
      <c r="L2645" s="679"/>
      <c r="M2645" s="175"/>
      <c r="N2645" s="177"/>
      <c r="P2645" s="176"/>
      <c r="R2645" s="178"/>
      <c r="S2645" s="177"/>
      <c r="U2645" s="177"/>
      <c r="W2645" s="178"/>
      <c r="X2645" s="177"/>
    </row>
    <row r="2646" spans="7:24" s="168" customFormat="1" ht="15" customHeight="1">
      <c r="G2646" s="175"/>
      <c r="I2646" s="176"/>
      <c r="J2646" s="176"/>
      <c r="K2646" s="176"/>
      <c r="L2646" s="679"/>
      <c r="M2646" s="175"/>
      <c r="N2646" s="177"/>
      <c r="P2646" s="176"/>
      <c r="R2646" s="178"/>
      <c r="S2646" s="177"/>
      <c r="U2646" s="177"/>
      <c r="W2646" s="178"/>
      <c r="X2646" s="177"/>
    </row>
    <row r="2647" spans="7:24" s="168" customFormat="1" ht="15" customHeight="1">
      <c r="G2647" s="175"/>
      <c r="I2647" s="176"/>
      <c r="J2647" s="176"/>
      <c r="K2647" s="176"/>
      <c r="L2647" s="679"/>
      <c r="M2647" s="175"/>
      <c r="N2647" s="177"/>
      <c r="P2647" s="176"/>
      <c r="R2647" s="178"/>
      <c r="S2647" s="177"/>
      <c r="U2647" s="177"/>
      <c r="W2647" s="178"/>
      <c r="X2647" s="177"/>
    </row>
    <row r="2648" spans="7:24" s="168" customFormat="1" ht="15" customHeight="1">
      <c r="G2648" s="175"/>
      <c r="I2648" s="176"/>
      <c r="J2648" s="176"/>
      <c r="K2648" s="176"/>
      <c r="L2648" s="679"/>
      <c r="M2648" s="175"/>
      <c r="N2648" s="177"/>
      <c r="P2648" s="176"/>
      <c r="R2648" s="178"/>
      <c r="S2648" s="177"/>
      <c r="U2648" s="177"/>
      <c r="W2648" s="178"/>
      <c r="X2648" s="177"/>
    </row>
    <row r="2649" spans="7:24" s="168" customFormat="1" ht="15" customHeight="1">
      <c r="G2649" s="175"/>
      <c r="I2649" s="176"/>
      <c r="J2649" s="176"/>
      <c r="K2649" s="176"/>
      <c r="L2649" s="679"/>
      <c r="M2649" s="175"/>
      <c r="N2649" s="177"/>
      <c r="P2649" s="176"/>
      <c r="R2649" s="178"/>
      <c r="S2649" s="177"/>
      <c r="U2649" s="177"/>
      <c r="W2649" s="178"/>
      <c r="X2649" s="177"/>
    </row>
    <row r="2650" spans="7:24" s="168" customFormat="1" ht="15" customHeight="1">
      <c r="G2650" s="175"/>
      <c r="I2650" s="176"/>
      <c r="J2650" s="176"/>
      <c r="K2650" s="176"/>
      <c r="L2650" s="679"/>
      <c r="M2650" s="175"/>
      <c r="N2650" s="177"/>
      <c r="P2650" s="176"/>
      <c r="R2650" s="178"/>
      <c r="S2650" s="177"/>
      <c r="U2650" s="177"/>
      <c r="W2650" s="178"/>
      <c r="X2650" s="177"/>
    </row>
    <row r="2651" spans="7:24" s="168" customFormat="1" ht="15" customHeight="1">
      <c r="G2651" s="175"/>
      <c r="I2651" s="176"/>
      <c r="J2651" s="176"/>
      <c r="K2651" s="176"/>
      <c r="L2651" s="679"/>
      <c r="M2651" s="175"/>
      <c r="N2651" s="177"/>
      <c r="P2651" s="176"/>
      <c r="R2651" s="178"/>
      <c r="S2651" s="177"/>
      <c r="U2651" s="177"/>
      <c r="W2651" s="178"/>
      <c r="X2651" s="177"/>
    </row>
    <row r="2652" spans="7:24" s="168" customFormat="1" ht="15" customHeight="1">
      <c r="G2652" s="175"/>
      <c r="I2652" s="176"/>
      <c r="J2652" s="176"/>
      <c r="K2652" s="176"/>
      <c r="L2652" s="679"/>
      <c r="M2652" s="175"/>
      <c r="N2652" s="177"/>
      <c r="P2652" s="176"/>
      <c r="R2652" s="178"/>
      <c r="S2652" s="177"/>
      <c r="U2652" s="177"/>
      <c r="W2652" s="178"/>
      <c r="X2652" s="177"/>
    </row>
    <row r="2653" spans="7:24" s="168" customFormat="1" ht="15" customHeight="1">
      <c r="G2653" s="175"/>
      <c r="I2653" s="176"/>
      <c r="J2653" s="176"/>
      <c r="K2653" s="176"/>
      <c r="L2653" s="679"/>
      <c r="M2653" s="175"/>
      <c r="N2653" s="177"/>
      <c r="P2653" s="176"/>
      <c r="R2653" s="178"/>
      <c r="S2653" s="177"/>
      <c r="U2653" s="177"/>
      <c r="W2653" s="178"/>
      <c r="X2653" s="177"/>
    </row>
    <row r="2654" spans="7:24" s="168" customFormat="1" ht="15" customHeight="1">
      <c r="G2654" s="175"/>
      <c r="I2654" s="176"/>
      <c r="J2654" s="176"/>
      <c r="K2654" s="176"/>
      <c r="L2654" s="679"/>
      <c r="M2654" s="175"/>
      <c r="N2654" s="177"/>
      <c r="P2654" s="176"/>
      <c r="R2654" s="178"/>
      <c r="S2654" s="177"/>
      <c r="U2654" s="177"/>
      <c r="W2654" s="178"/>
      <c r="X2654" s="177"/>
    </row>
    <row r="2655" spans="7:24" s="168" customFormat="1" ht="15" customHeight="1">
      <c r="G2655" s="175"/>
      <c r="I2655" s="176"/>
      <c r="J2655" s="176"/>
      <c r="K2655" s="176"/>
      <c r="L2655" s="679"/>
      <c r="M2655" s="175"/>
      <c r="N2655" s="177"/>
      <c r="P2655" s="176"/>
      <c r="R2655" s="178"/>
      <c r="S2655" s="177"/>
      <c r="U2655" s="177"/>
      <c r="W2655" s="178"/>
      <c r="X2655" s="177"/>
    </row>
    <row r="2656" spans="7:24" s="168" customFormat="1" ht="15" customHeight="1">
      <c r="G2656" s="175"/>
      <c r="I2656" s="176"/>
      <c r="J2656" s="176"/>
      <c r="K2656" s="176"/>
      <c r="L2656" s="679"/>
      <c r="M2656" s="175"/>
      <c r="N2656" s="177"/>
      <c r="P2656" s="176"/>
      <c r="R2656" s="178"/>
      <c r="S2656" s="177"/>
      <c r="U2656" s="177"/>
      <c r="W2656" s="178"/>
      <c r="X2656" s="177"/>
    </row>
    <row r="2657" spans="7:24" s="168" customFormat="1" ht="15" customHeight="1">
      <c r="G2657" s="175"/>
      <c r="I2657" s="176"/>
      <c r="J2657" s="176"/>
      <c r="K2657" s="176"/>
      <c r="L2657" s="679"/>
      <c r="M2657" s="175"/>
      <c r="N2657" s="177"/>
      <c r="P2657" s="176"/>
      <c r="R2657" s="178"/>
      <c r="S2657" s="177"/>
      <c r="U2657" s="177"/>
      <c r="W2657" s="178"/>
      <c r="X2657" s="177"/>
    </row>
    <row r="2658" spans="7:24" s="168" customFormat="1" ht="15" customHeight="1">
      <c r="G2658" s="175"/>
      <c r="I2658" s="176"/>
      <c r="J2658" s="176"/>
      <c r="K2658" s="176"/>
      <c r="L2658" s="679"/>
      <c r="M2658" s="175"/>
      <c r="N2658" s="177"/>
      <c r="P2658" s="176"/>
      <c r="R2658" s="178"/>
      <c r="S2658" s="177"/>
      <c r="U2658" s="177"/>
      <c r="W2658" s="178"/>
      <c r="X2658" s="177"/>
    </row>
    <row r="2659" spans="7:24" s="168" customFormat="1" ht="15" customHeight="1">
      <c r="G2659" s="175"/>
      <c r="I2659" s="176"/>
      <c r="J2659" s="176"/>
      <c r="K2659" s="176"/>
      <c r="L2659" s="679"/>
      <c r="M2659" s="175"/>
      <c r="N2659" s="177"/>
      <c r="P2659" s="176"/>
      <c r="R2659" s="178"/>
      <c r="S2659" s="177"/>
      <c r="U2659" s="177"/>
      <c r="W2659" s="178"/>
      <c r="X2659" s="177"/>
    </row>
    <row r="2660" spans="7:24" s="168" customFormat="1" ht="15" customHeight="1">
      <c r="G2660" s="175"/>
      <c r="I2660" s="176"/>
      <c r="J2660" s="176"/>
      <c r="K2660" s="176"/>
      <c r="L2660" s="679"/>
      <c r="M2660" s="175"/>
      <c r="N2660" s="177"/>
      <c r="P2660" s="176"/>
      <c r="R2660" s="178"/>
      <c r="S2660" s="177"/>
      <c r="U2660" s="177"/>
      <c r="W2660" s="178"/>
      <c r="X2660" s="177"/>
    </row>
    <row r="2661" spans="7:24" s="168" customFormat="1" ht="15" customHeight="1">
      <c r="G2661" s="175"/>
      <c r="I2661" s="176"/>
      <c r="J2661" s="176"/>
      <c r="K2661" s="176"/>
      <c r="L2661" s="679"/>
      <c r="M2661" s="175"/>
      <c r="N2661" s="177"/>
      <c r="P2661" s="176"/>
      <c r="R2661" s="178"/>
      <c r="S2661" s="177"/>
      <c r="U2661" s="177"/>
      <c r="W2661" s="178"/>
      <c r="X2661" s="177"/>
    </row>
    <row r="2662" spans="7:24" s="168" customFormat="1" ht="15" customHeight="1">
      <c r="G2662" s="175"/>
      <c r="I2662" s="176"/>
      <c r="J2662" s="176"/>
      <c r="K2662" s="176"/>
      <c r="L2662" s="679"/>
      <c r="M2662" s="175"/>
      <c r="N2662" s="177"/>
      <c r="P2662" s="176"/>
      <c r="R2662" s="178"/>
      <c r="S2662" s="177"/>
      <c r="U2662" s="177"/>
      <c r="W2662" s="178"/>
      <c r="X2662" s="177"/>
    </row>
    <row r="2663" spans="7:24" s="168" customFormat="1" ht="15" customHeight="1">
      <c r="G2663" s="175"/>
      <c r="I2663" s="176"/>
      <c r="J2663" s="176"/>
      <c r="K2663" s="176"/>
      <c r="L2663" s="679"/>
      <c r="M2663" s="175"/>
      <c r="N2663" s="177"/>
      <c r="P2663" s="176"/>
      <c r="R2663" s="178"/>
      <c r="S2663" s="177"/>
      <c r="U2663" s="177"/>
      <c r="W2663" s="178"/>
      <c r="X2663" s="177"/>
    </row>
    <row r="2664" spans="7:24" s="168" customFormat="1" ht="15" customHeight="1">
      <c r="G2664" s="175"/>
      <c r="I2664" s="176"/>
      <c r="J2664" s="176"/>
      <c r="K2664" s="176"/>
      <c r="L2664" s="679"/>
      <c r="M2664" s="175"/>
      <c r="N2664" s="177"/>
      <c r="P2664" s="176"/>
      <c r="R2664" s="178"/>
      <c r="S2664" s="177"/>
      <c r="U2664" s="177"/>
      <c r="W2664" s="178"/>
      <c r="X2664" s="177"/>
    </row>
    <row r="2665" spans="7:24" s="168" customFormat="1" ht="15" customHeight="1">
      <c r="G2665" s="175"/>
      <c r="I2665" s="176"/>
      <c r="J2665" s="176"/>
      <c r="K2665" s="176"/>
      <c r="L2665" s="679"/>
      <c r="M2665" s="175"/>
      <c r="N2665" s="177"/>
      <c r="P2665" s="176"/>
      <c r="R2665" s="178"/>
      <c r="S2665" s="177"/>
      <c r="U2665" s="177"/>
      <c r="W2665" s="178"/>
      <c r="X2665" s="177"/>
    </row>
    <row r="2666" spans="7:24" s="168" customFormat="1" ht="15" customHeight="1">
      <c r="G2666" s="175"/>
      <c r="I2666" s="176"/>
      <c r="J2666" s="176"/>
      <c r="K2666" s="176"/>
      <c r="L2666" s="679"/>
      <c r="M2666" s="175"/>
      <c r="N2666" s="177"/>
      <c r="P2666" s="176"/>
      <c r="R2666" s="178"/>
      <c r="S2666" s="177"/>
      <c r="U2666" s="177"/>
      <c r="W2666" s="178"/>
      <c r="X2666" s="177"/>
    </row>
    <row r="2667" spans="7:24" s="168" customFormat="1" ht="15" customHeight="1">
      <c r="G2667" s="175"/>
      <c r="I2667" s="176"/>
      <c r="J2667" s="176"/>
      <c r="K2667" s="176"/>
      <c r="L2667" s="679"/>
      <c r="M2667" s="175"/>
      <c r="N2667" s="177"/>
      <c r="P2667" s="176"/>
      <c r="R2667" s="178"/>
      <c r="S2667" s="177"/>
      <c r="U2667" s="177"/>
      <c r="W2667" s="178"/>
      <c r="X2667" s="177"/>
    </row>
    <row r="2668" spans="7:24" s="168" customFormat="1" ht="15" customHeight="1">
      <c r="G2668" s="175"/>
      <c r="I2668" s="176"/>
      <c r="J2668" s="176"/>
      <c r="K2668" s="176"/>
      <c r="L2668" s="679"/>
      <c r="M2668" s="175"/>
      <c r="N2668" s="177"/>
      <c r="P2668" s="176"/>
      <c r="R2668" s="178"/>
      <c r="S2668" s="177"/>
      <c r="U2668" s="177"/>
      <c r="W2668" s="178"/>
      <c r="X2668" s="177"/>
    </row>
    <row r="2669" spans="7:24" s="168" customFormat="1" ht="15" customHeight="1">
      <c r="G2669" s="175"/>
      <c r="I2669" s="176"/>
      <c r="J2669" s="176"/>
      <c r="K2669" s="176"/>
      <c r="L2669" s="679"/>
      <c r="M2669" s="175"/>
      <c r="N2669" s="177"/>
      <c r="P2669" s="176"/>
      <c r="R2669" s="178"/>
      <c r="S2669" s="177"/>
      <c r="U2669" s="177"/>
      <c r="W2669" s="178"/>
      <c r="X2669" s="177"/>
    </row>
    <row r="2670" spans="7:24" s="168" customFormat="1" ht="15" customHeight="1">
      <c r="G2670" s="175"/>
      <c r="I2670" s="176"/>
      <c r="J2670" s="176"/>
      <c r="K2670" s="176"/>
      <c r="L2670" s="679"/>
      <c r="M2670" s="175"/>
      <c r="N2670" s="177"/>
      <c r="P2670" s="176"/>
      <c r="R2670" s="178"/>
      <c r="S2670" s="177"/>
      <c r="U2670" s="177"/>
      <c r="W2670" s="178"/>
      <c r="X2670" s="177"/>
    </row>
    <row r="2671" spans="7:24" s="168" customFormat="1" ht="15" customHeight="1">
      <c r="G2671" s="175"/>
      <c r="I2671" s="176"/>
      <c r="J2671" s="176"/>
      <c r="K2671" s="176"/>
      <c r="L2671" s="679"/>
      <c r="M2671" s="175"/>
      <c r="N2671" s="177"/>
      <c r="P2671" s="176"/>
      <c r="R2671" s="178"/>
      <c r="S2671" s="177"/>
      <c r="U2671" s="177"/>
      <c r="W2671" s="178"/>
      <c r="X2671" s="177"/>
    </row>
    <row r="2672" spans="7:24" s="168" customFormat="1" ht="15" customHeight="1">
      <c r="G2672" s="175"/>
      <c r="I2672" s="176"/>
      <c r="J2672" s="176"/>
      <c r="K2672" s="176"/>
      <c r="L2672" s="679"/>
      <c r="M2672" s="175"/>
      <c r="N2672" s="177"/>
      <c r="P2672" s="176"/>
      <c r="R2672" s="178"/>
      <c r="S2672" s="177"/>
      <c r="U2672" s="177"/>
      <c r="W2672" s="178"/>
      <c r="X2672" s="177"/>
    </row>
    <row r="2673" spans="7:24" s="168" customFormat="1" ht="15" customHeight="1">
      <c r="G2673" s="175"/>
      <c r="I2673" s="176"/>
      <c r="J2673" s="176"/>
      <c r="K2673" s="176"/>
      <c r="L2673" s="679"/>
      <c r="M2673" s="175"/>
      <c r="N2673" s="177"/>
      <c r="P2673" s="176"/>
      <c r="R2673" s="178"/>
      <c r="S2673" s="177"/>
      <c r="U2673" s="177"/>
      <c r="W2673" s="178"/>
      <c r="X2673" s="177"/>
    </row>
    <row r="2674" spans="7:24" s="168" customFormat="1" ht="15" customHeight="1">
      <c r="G2674" s="175"/>
      <c r="I2674" s="176"/>
      <c r="J2674" s="176"/>
      <c r="K2674" s="176"/>
      <c r="L2674" s="679"/>
      <c r="M2674" s="175"/>
      <c r="N2674" s="177"/>
      <c r="P2674" s="176"/>
      <c r="R2674" s="178"/>
      <c r="S2674" s="177"/>
      <c r="U2674" s="177"/>
      <c r="W2674" s="178"/>
      <c r="X2674" s="177"/>
    </row>
    <row r="2675" spans="7:24" s="168" customFormat="1" ht="15" customHeight="1">
      <c r="G2675" s="175"/>
      <c r="I2675" s="176"/>
      <c r="J2675" s="176"/>
      <c r="K2675" s="176"/>
      <c r="L2675" s="679"/>
      <c r="M2675" s="175"/>
      <c r="N2675" s="177"/>
      <c r="P2675" s="176"/>
      <c r="R2675" s="178"/>
      <c r="S2675" s="177"/>
      <c r="U2675" s="177"/>
      <c r="W2675" s="178"/>
      <c r="X2675" s="177"/>
    </row>
    <row r="2676" spans="7:24" s="168" customFormat="1" ht="15" customHeight="1">
      <c r="G2676" s="175"/>
      <c r="I2676" s="176"/>
      <c r="J2676" s="176"/>
      <c r="K2676" s="176"/>
      <c r="L2676" s="679"/>
      <c r="M2676" s="175"/>
      <c r="N2676" s="177"/>
      <c r="P2676" s="176"/>
      <c r="R2676" s="178"/>
      <c r="S2676" s="177"/>
      <c r="U2676" s="177"/>
      <c r="W2676" s="178"/>
      <c r="X2676" s="177"/>
    </row>
    <row r="2677" spans="7:24" s="168" customFormat="1" ht="15" customHeight="1">
      <c r="G2677" s="175"/>
      <c r="I2677" s="176"/>
      <c r="J2677" s="176"/>
      <c r="K2677" s="176"/>
      <c r="L2677" s="679"/>
      <c r="M2677" s="175"/>
      <c r="N2677" s="177"/>
      <c r="P2677" s="176"/>
      <c r="R2677" s="178"/>
      <c r="S2677" s="177"/>
      <c r="U2677" s="177"/>
      <c r="W2677" s="178"/>
      <c r="X2677" s="177"/>
    </row>
    <row r="2678" spans="7:24" s="168" customFormat="1" ht="15" customHeight="1">
      <c r="G2678" s="175"/>
      <c r="I2678" s="176"/>
      <c r="J2678" s="176"/>
      <c r="K2678" s="176"/>
      <c r="L2678" s="679"/>
      <c r="M2678" s="175"/>
      <c r="N2678" s="177"/>
      <c r="P2678" s="176"/>
      <c r="R2678" s="178"/>
      <c r="S2678" s="177"/>
      <c r="U2678" s="177"/>
      <c r="W2678" s="178"/>
      <c r="X2678" s="177"/>
    </row>
    <row r="2679" spans="7:24" s="168" customFormat="1" ht="15" customHeight="1">
      <c r="G2679" s="175"/>
      <c r="I2679" s="176"/>
      <c r="J2679" s="176"/>
      <c r="K2679" s="176"/>
      <c r="L2679" s="679"/>
      <c r="M2679" s="175"/>
      <c r="N2679" s="177"/>
      <c r="P2679" s="176"/>
      <c r="R2679" s="178"/>
      <c r="S2679" s="177"/>
      <c r="U2679" s="177"/>
      <c r="W2679" s="178"/>
      <c r="X2679" s="177"/>
    </row>
    <row r="2680" spans="7:24" s="168" customFormat="1" ht="15" customHeight="1">
      <c r="G2680" s="175"/>
      <c r="I2680" s="176"/>
      <c r="J2680" s="176"/>
      <c r="K2680" s="176"/>
      <c r="L2680" s="679"/>
      <c r="M2680" s="175"/>
      <c r="N2680" s="177"/>
      <c r="P2680" s="176"/>
      <c r="R2680" s="178"/>
      <c r="S2680" s="177"/>
      <c r="U2680" s="177"/>
      <c r="W2680" s="178"/>
      <c r="X2680" s="177"/>
    </row>
    <row r="2681" spans="7:24" s="168" customFormat="1" ht="15" customHeight="1">
      <c r="G2681" s="175"/>
      <c r="I2681" s="176"/>
      <c r="J2681" s="176"/>
      <c r="K2681" s="176"/>
      <c r="L2681" s="679"/>
      <c r="M2681" s="175"/>
      <c r="N2681" s="177"/>
      <c r="P2681" s="176"/>
      <c r="R2681" s="178"/>
      <c r="S2681" s="177"/>
      <c r="U2681" s="177"/>
      <c r="W2681" s="178"/>
      <c r="X2681" s="177"/>
    </row>
    <row r="2682" spans="7:24" s="168" customFormat="1" ht="15" customHeight="1">
      <c r="G2682" s="175"/>
      <c r="I2682" s="176"/>
      <c r="J2682" s="176"/>
      <c r="K2682" s="176"/>
      <c r="L2682" s="679"/>
      <c r="M2682" s="175"/>
      <c r="N2682" s="177"/>
      <c r="P2682" s="176"/>
      <c r="R2682" s="178"/>
      <c r="S2682" s="177"/>
      <c r="U2682" s="177"/>
      <c r="W2682" s="178"/>
      <c r="X2682" s="177"/>
    </row>
    <row r="2683" spans="7:24" s="168" customFormat="1" ht="15" customHeight="1">
      <c r="G2683" s="175"/>
      <c r="I2683" s="176"/>
      <c r="J2683" s="176"/>
      <c r="K2683" s="176"/>
      <c r="L2683" s="679"/>
      <c r="M2683" s="175"/>
      <c r="N2683" s="177"/>
      <c r="P2683" s="176"/>
      <c r="R2683" s="178"/>
      <c r="S2683" s="177"/>
      <c r="U2683" s="177"/>
      <c r="W2683" s="178"/>
      <c r="X2683" s="177"/>
    </row>
    <row r="2684" spans="7:24" s="168" customFormat="1" ht="15" customHeight="1">
      <c r="G2684" s="175"/>
      <c r="I2684" s="176"/>
      <c r="J2684" s="176"/>
      <c r="K2684" s="176"/>
      <c r="L2684" s="679"/>
      <c r="M2684" s="175"/>
      <c r="N2684" s="177"/>
      <c r="P2684" s="176"/>
      <c r="R2684" s="178"/>
      <c r="S2684" s="177"/>
      <c r="U2684" s="177"/>
      <c r="W2684" s="178"/>
      <c r="X2684" s="177"/>
    </row>
    <row r="2685" spans="7:24" s="168" customFormat="1" ht="15" customHeight="1">
      <c r="G2685" s="175"/>
      <c r="I2685" s="176"/>
      <c r="J2685" s="176"/>
      <c r="K2685" s="176"/>
      <c r="L2685" s="679"/>
      <c r="M2685" s="175"/>
      <c r="N2685" s="177"/>
      <c r="P2685" s="176"/>
      <c r="R2685" s="178"/>
      <c r="S2685" s="177"/>
      <c r="U2685" s="177"/>
      <c r="W2685" s="178"/>
      <c r="X2685" s="177"/>
    </row>
    <row r="2686" spans="7:24" s="168" customFormat="1" ht="15" customHeight="1">
      <c r="G2686" s="175"/>
      <c r="I2686" s="176"/>
      <c r="J2686" s="176"/>
      <c r="K2686" s="176"/>
      <c r="L2686" s="679"/>
      <c r="M2686" s="175"/>
      <c r="N2686" s="177"/>
      <c r="P2686" s="176"/>
      <c r="R2686" s="178"/>
      <c r="S2686" s="177"/>
      <c r="U2686" s="177"/>
      <c r="W2686" s="178"/>
      <c r="X2686" s="177"/>
    </row>
    <row r="2687" spans="7:24" s="168" customFormat="1" ht="15" customHeight="1">
      <c r="G2687" s="175"/>
      <c r="I2687" s="176"/>
      <c r="J2687" s="176"/>
      <c r="K2687" s="176"/>
      <c r="L2687" s="679"/>
      <c r="M2687" s="175"/>
      <c r="N2687" s="177"/>
      <c r="P2687" s="176"/>
      <c r="R2687" s="178"/>
      <c r="S2687" s="177"/>
      <c r="U2687" s="177"/>
      <c r="W2687" s="178"/>
      <c r="X2687" s="177"/>
    </row>
    <row r="2688" spans="7:24" s="168" customFormat="1" ht="15" customHeight="1">
      <c r="G2688" s="175"/>
      <c r="I2688" s="176"/>
      <c r="J2688" s="176"/>
      <c r="K2688" s="176"/>
      <c r="L2688" s="679"/>
      <c r="M2688" s="175"/>
      <c r="N2688" s="177"/>
      <c r="P2688" s="176"/>
      <c r="R2688" s="178"/>
      <c r="S2688" s="177"/>
      <c r="U2688" s="177"/>
      <c r="W2688" s="178"/>
      <c r="X2688" s="177"/>
    </row>
    <row r="2689" spans="7:24" s="168" customFormat="1" ht="15" customHeight="1">
      <c r="G2689" s="175"/>
      <c r="I2689" s="176"/>
      <c r="J2689" s="176"/>
      <c r="K2689" s="176"/>
      <c r="L2689" s="679"/>
      <c r="M2689" s="175"/>
      <c r="N2689" s="177"/>
      <c r="P2689" s="176"/>
      <c r="R2689" s="178"/>
      <c r="S2689" s="177"/>
      <c r="U2689" s="177"/>
      <c r="W2689" s="178"/>
      <c r="X2689" s="177"/>
    </row>
    <row r="2690" spans="7:24" s="168" customFormat="1" ht="15" customHeight="1">
      <c r="G2690" s="175"/>
      <c r="I2690" s="176"/>
      <c r="J2690" s="176"/>
      <c r="K2690" s="176"/>
      <c r="L2690" s="679"/>
      <c r="M2690" s="175"/>
      <c r="N2690" s="177"/>
      <c r="P2690" s="176"/>
      <c r="R2690" s="178"/>
      <c r="S2690" s="177"/>
      <c r="U2690" s="177"/>
      <c r="W2690" s="178"/>
      <c r="X2690" s="177"/>
    </row>
    <row r="2691" spans="7:24" s="168" customFormat="1" ht="15" customHeight="1">
      <c r="G2691" s="175"/>
      <c r="I2691" s="176"/>
      <c r="J2691" s="176"/>
      <c r="K2691" s="176"/>
      <c r="L2691" s="679"/>
      <c r="M2691" s="175"/>
      <c r="N2691" s="177"/>
      <c r="P2691" s="176"/>
      <c r="R2691" s="178"/>
      <c r="S2691" s="177"/>
      <c r="U2691" s="177"/>
      <c r="W2691" s="178"/>
      <c r="X2691" s="177"/>
    </row>
    <row r="2692" spans="7:24" s="168" customFormat="1" ht="15" customHeight="1">
      <c r="G2692" s="175"/>
      <c r="I2692" s="176"/>
      <c r="J2692" s="176"/>
      <c r="K2692" s="176"/>
      <c r="L2692" s="679"/>
      <c r="M2692" s="175"/>
      <c r="N2692" s="177"/>
      <c r="P2692" s="176"/>
      <c r="R2692" s="178"/>
      <c r="S2692" s="177"/>
      <c r="U2692" s="177"/>
      <c r="W2692" s="178"/>
      <c r="X2692" s="177"/>
    </row>
    <row r="2693" spans="7:24" s="168" customFormat="1" ht="15" customHeight="1">
      <c r="G2693" s="175"/>
      <c r="I2693" s="176"/>
      <c r="J2693" s="176"/>
      <c r="K2693" s="176"/>
      <c r="L2693" s="679"/>
      <c r="M2693" s="175"/>
      <c r="N2693" s="177"/>
      <c r="P2693" s="176"/>
      <c r="R2693" s="178"/>
      <c r="S2693" s="177"/>
      <c r="U2693" s="177"/>
      <c r="W2693" s="178"/>
      <c r="X2693" s="177"/>
    </row>
    <row r="2694" spans="7:24" s="168" customFormat="1" ht="15" customHeight="1">
      <c r="G2694" s="175"/>
      <c r="I2694" s="176"/>
      <c r="J2694" s="176"/>
      <c r="K2694" s="176"/>
      <c r="L2694" s="679"/>
      <c r="M2694" s="175"/>
      <c r="N2694" s="177"/>
      <c r="P2694" s="176"/>
      <c r="R2694" s="178"/>
      <c r="S2694" s="177"/>
      <c r="U2694" s="177"/>
      <c r="W2694" s="178"/>
      <c r="X2694" s="177"/>
    </row>
    <row r="2695" spans="7:24" s="168" customFormat="1" ht="15" customHeight="1">
      <c r="G2695" s="175"/>
      <c r="I2695" s="176"/>
      <c r="J2695" s="176"/>
      <c r="K2695" s="176"/>
      <c r="L2695" s="679"/>
      <c r="M2695" s="175"/>
      <c r="N2695" s="177"/>
      <c r="P2695" s="176"/>
      <c r="R2695" s="178"/>
      <c r="S2695" s="177"/>
      <c r="U2695" s="177"/>
      <c r="W2695" s="178"/>
      <c r="X2695" s="177"/>
    </row>
    <row r="2696" spans="7:24" s="168" customFormat="1" ht="15" customHeight="1">
      <c r="G2696" s="175"/>
      <c r="I2696" s="176"/>
      <c r="J2696" s="176"/>
      <c r="K2696" s="176"/>
      <c r="L2696" s="679"/>
      <c r="M2696" s="175"/>
      <c r="N2696" s="177"/>
      <c r="P2696" s="176"/>
      <c r="R2696" s="178"/>
      <c r="S2696" s="177"/>
      <c r="U2696" s="177"/>
      <c r="W2696" s="178"/>
      <c r="X2696" s="177"/>
    </row>
    <row r="2697" spans="7:24" s="168" customFormat="1" ht="15" customHeight="1">
      <c r="G2697" s="175"/>
      <c r="I2697" s="176"/>
      <c r="J2697" s="176"/>
      <c r="K2697" s="176"/>
      <c r="L2697" s="679"/>
      <c r="M2697" s="175"/>
      <c r="N2697" s="177"/>
      <c r="P2697" s="176"/>
      <c r="R2697" s="178"/>
      <c r="S2697" s="177"/>
      <c r="U2697" s="177"/>
      <c r="W2697" s="178"/>
      <c r="X2697" s="177"/>
    </row>
    <row r="2698" spans="7:24" s="168" customFormat="1" ht="15" customHeight="1">
      <c r="G2698" s="175"/>
      <c r="I2698" s="176"/>
      <c r="J2698" s="176"/>
      <c r="K2698" s="176"/>
      <c r="L2698" s="679"/>
      <c r="M2698" s="175"/>
      <c r="N2698" s="177"/>
      <c r="P2698" s="176"/>
      <c r="R2698" s="178"/>
      <c r="S2698" s="177"/>
      <c r="U2698" s="177"/>
      <c r="W2698" s="178"/>
      <c r="X2698" s="177"/>
    </row>
    <row r="2699" spans="7:24" s="168" customFormat="1" ht="15" customHeight="1">
      <c r="G2699" s="175"/>
      <c r="I2699" s="176"/>
      <c r="J2699" s="176"/>
      <c r="K2699" s="176"/>
      <c r="L2699" s="679"/>
      <c r="M2699" s="175"/>
      <c r="N2699" s="177"/>
      <c r="P2699" s="176"/>
      <c r="R2699" s="178"/>
      <c r="S2699" s="177"/>
      <c r="U2699" s="177"/>
      <c r="W2699" s="178"/>
      <c r="X2699" s="177"/>
    </row>
    <row r="2700" spans="7:24" s="168" customFormat="1" ht="15" customHeight="1">
      <c r="G2700" s="175"/>
      <c r="I2700" s="176"/>
      <c r="J2700" s="176"/>
      <c r="K2700" s="176"/>
      <c r="L2700" s="679"/>
      <c r="M2700" s="175"/>
      <c r="N2700" s="177"/>
      <c r="P2700" s="176"/>
      <c r="R2700" s="178"/>
      <c r="S2700" s="177"/>
      <c r="U2700" s="177"/>
      <c r="W2700" s="178"/>
      <c r="X2700" s="177"/>
    </row>
    <row r="2701" spans="7:24" s="168" customFormat="1" ht="15" customHeight="1">
      <c r="G2701" s="175"/>
      <c r="I2701" s="176"/>
      <c r="J2701" s="176"/>
      <c r="K2701" s="176"/>
      <c r="L2701" s="679"/>
      <c r="M2701" s="175"/>
      <c r="N2701" s="177"/>
      <c r="P2701" s="176"/>
      <c r="R2701" s="178"/>
      <c r="S2701" s="177"/>
      <c r="U2701" s="177"/>
      <c r="W2701" s="178"/>
      <c r="X2701" s="177"/>
    </row>
    <row r="2702" spans="7:24" s="168" customFormat="1" ht="15" customHeight="1">
      <c r="G2702" s="175"/>
      <c r="I2702" s="176"/>
      <c r="J2702" s="176"/>
      <c r="K2702" s="176"/>
      <c r="L2702" s="679"/>
      <c r="M2702" s="175"/>
      <c r="N2702" s="177"/>
      <c r="P2702" s="176"/>
      <c r="R2702" s="178"/>
      <c r="S2702" s="177"/>
      <c r="U2702" s="177"/>
      <c r="W2702" s="178"/>
      <c r="X2702" s="177"/>
    </row>
    <row r="2703" spans="7:24" s="168" customFormat="1" ht="15" customHeight="1">
      <c r="G2703" s="175"/>
      <c r="I2703" s="176"/>
      <c r="J2703" s="176"/>
      <c r="K2703" s="176"/>
      <c r="L2703" s="679"/>
      <c r="M2703" s="175"/>
      <c r="N2703" s="177"/>
      <c r="P2703" s="176"/>
      <c r="R2703" s="178"/>
      <c r="S2703" s="177"/>
      <c r="U2703" s="177"/>
      <c r="W2703" s="178"/>
      <c r="X2703" s="177"/>
    </row>
    <row r="2704" spans="7:24" s="168" customFormat="1" ht="15" customHeight="1">
      <c r="G2704" s="175"/>
      <c r="I2704" s="176"/>
      <c r="J2704" s="176"/>
      <c r="K2704" s="176"/>
      <c r="L2704" s="679"/>
      <c r="M2704" s="175"/>
      <c r="N2704" s="177"/>
      <c r="P2704" s="176"/>
      <c r="R2704" s="178"/>
      <c r="S2704" s="177"/>
      <c r="U2704" s="177"/>
      <c r="W2704" s="178"/>
      <c r="X2704" s="177"/>
    </row>
    <row r="2705" spans="7:24" s="168" customFormat="1" ht="15" customHeight="1">
      <c r="G2705" s="175"/>
      <c r="I2705" s="176"/>
      <c r="J2705" s="176"/>
      <c r="K2705" s="176"/>
      <c r="L2705" s="679"/>
      <c r="M2705" s="175"/>
      <c r="N2705" s="177"/>
      <c r="P2705" s="176"/>
      <c r="R2705" s="178"/>
      <c r="S2705" s="177"/>
      <c r="U2705" s="177"/>
      <c r="W2705" s="178"/>
      <c r="X2705" s="177"/>
    </row>
    <row r="2706" spans="7:24" s="168" customFormat="1" ht="15" customHeight="1">
      <c r="G2706" s="175"/>
      <c r="I2706" s="176"/>
      <c r="J2706" s="176"/>
      <c r="K2706" s="176"/>
      <c r="L2706" s="679"/>
      <c r="M2706" s="175"/>
      <c r="N2706" s="177"/>
      <c r="P2706" s="176"/>
      <c r="R2706" s="178"/>
      <c r="S2706" s="177"/>
      <c r="U2706" s="177"/>
      <c r="W2706" s="178"/>
      <c r="X2706" s="177"/>
    </row>
    <row r="2707" spans="7:24" s="168" customFormat="1" ht="15" customHeight="1">
      <c r="G2707" s="175"/>
      <c r="I2707" s="176"/>
      <c r="J2707" s="176"/>
      <c r="K2707" s="176"/>
      <c r="L2707" s="679"/>
      <c r="M2707" s="175"/>
      <c r="N2707" s="177"/>
      <c r="P2707" s="176"/>
      <c r="R2707" s="178"/>
      <c r="S2707" s="177"/>
      <c r="U2707" s="177"/>
      <c r="W2707" s="178"/>
      <c r="X2707" s="177"/>
    </row>
    <row r="2708" spans="7:24" s="168" customFormat="1" ht="15" customHeight="1">
      <c r="G2708" s="175"/>
      <c r="I2708" s="176"/>
      <c r="J2708" s="176"/>
      <c r="K2708" s="176"/>
      <c r="L2708" s="679"/>
      <c r="M2708" s="175"/>
      <c r="N2708" s="177"/>
      <c r="P2708" s="176"/>
      <c r="R2708" s="178"/>
      <c r="S2708" s="177"/>
      <c r="U2708" s="177"/>
      <c r="W2708" s="178"/>
      <c r="X2708" s="177"/>
    </row>
    <row r="2709" spans="7:24" s="168" customFormat="1" ht="15" customHeight="1">
      <c r="G2709" s="175"/>
      <c r="I2709" s="176"/>
      <c r="J2709" s="176"/>
      <c r="K2709" s="176"/>
      <c r="L2709" s="679"/>
      <c r="M2709" s="175"/>
      <c r="N2709" s="177"/>
      <c r="P2709" s="176"/>
      <c r="R2709" s="178"/>
      <c r="S2709" s="177"/>
      <c r="U2709" s="177"/>
      <c r="W2709" s="178"/>
      <c r="X2709" s="177"/>
    </row>
    <row r="2710" spans="7:24" s="168" customFormat="1" ht="15" customHeight="1">
      <c r="G2710" s="175"/>
      <c r="I2710" s="176"/>
      <c r="J2710" s="176"/>
      <c r="K2710" s="176"/>
      <c r="L2710" s="679"/>
      <c r="M2710" s="175"/>
      <c r="N2710" s="177"/>
      <c r="P2710" s="176"/>
      <c r="R2710" s="178"/>
      <c r="S2710" s="177"/>
      <c r="U2710" s="177"/>
      <c r="W2710" s="178"/>
      <c r="X2710" s="177"/>
    </row>
    <row r="2711" spans="7:24" s="168" customFormat="1" ht="15" customHeight="1">
      <c r="G2711" s="175"/>
      <c r="I2711" s="176"/>
      <c r="J2711" s="176"/>
      <c r="K2711" s="176"/>
      <c r="L2711" s="679"/>
      <c r="M2711" s="175"/>
      <c r="N2711" s="177"/>
      <c r="P2711" s="176"/>
      <c r="R2711" s="178"/>
      <c r="S2711" s="177"/>
      <c r="U2711" s="177"/>
      <c r="W2711" s="178"/>
      <c r="X2711" s="177"/>
    </row>
    <row r="2712" spans="7:24" s="168" customFormat="1" ht="15" customHeight="1">
      <c r="G2712" s="175"/>
      <c r="I2712" s="176"/>
      <c r="J2712" s="176"/>
      <c r="K2712" s="176"/>
      <c r="L2712" s="679"/>
      <c r="M2712" s="175"/>
      <c r="N2712" s="177"/>
      <c r="P2712" s="176"/>
      <c r="R2712" s="178"/>
      <c r="S2712" s="177"/>
      <c r="U2712" s="177"/>
      <c r="W2712" s="178"/>
      <c r="X2712" s="177"/>
    </row>
    <row r="2713" spans="7:24" s="168" customFormat="1" ht="15" customHeight="1">
      <c r="G2713" s="175"/>
      <c r="I2713" s="176"/>
      <c r="J2713" s="176"/>
      <c r="K2713" s="176"/>
      <c r="L2713" s="679"/>
      <c r="M2713" s="175"/>
      <c r="N2713" s="177"/>
      <c r="P2713" s="176"/>
      <c r="R2713" s="178"/>
      <c r="S2713" s="177"/>
      <c r="U2713" s="177"/>
      <c r="W2713" s="178"/>
      <c r="X2713" s="177"/>
    </row>
    <row r="2714" spans="7:24" s="168" customFormat="1" ht="15" customHeight="1">
      <c r="G2714" s="175"/>
      <c r="I2714" s="176"/>
      <c r="J2714" s="176"/>
      <c r="K2714" s="176"/>
      <c r="L2714" s="679"/>
      <c r="M2714" s="175"/>
      <c r="N2714" s="177"/>
      <c r="P2714" s="176"/>
      <c r="R2714" s="178"/>
      <c r="S2714" s="177"/>
      <c r="U2714" s="177"/>
      <c r="W2714" s="178"/>
      <c r="X2714" s="177"/>
    </row>
    <row r="2715" spans="7:24" s="168" customFormat="1" ht="15" customHeight="1">
      <c r="G2715" s="175"/>
      <c r="I2715" s="176"/>
      <c r="J2715" s="176"/>
      <c r="K2715" s="176"/>
      <c r="L2715" s="679"/>
      <c r="M2715" s="175"/>
      <c r="N2715" s="177"/>
      <c r="P2715" s="176"/>
      <c r="R2715" s="178"/>
      <c r="S2715" s="177"/>
      <c r="U2715" s="177"/>
      <c r="W2715" s="178"/>
      <c r="X2715" s="177"/>
    </row>
    <row r="2716" spans="7:24" s="168" customFormat="1" ht="15" customHeight="1">
      <c r="G2716" s="175"/>
      <c r="I2716" s="176"/>
      <c r="J2716" s="176"/>
      <c r="K2716" s="176"/>
      <c r="L2716" s="679"/>
      <c r="M2716" s="175"/>
      <c r="N2716" s="177"/>
      <c r="P2716" s="176"/>
      <c r="R2716" s="178"/>
      <c r="S2716" s="177"/>
      <c r="U2716" s="177"/>
      <c r="W2716" s="178"/>
      <c r="X2716" s="177"/>
    </row>
    <row r="2717" spans="7:24" s="168" customFormat="1" ht="15" customHeight="1">
      <c r="G2717" s="175"/>
      <c r="I2717" s="176"/>
      <c r="J2717" s="176"/>
      <c r="K2717" s="176"/>
      <c r="L2717" s="679"/>
      <c r="M2717" s="175"/>
      <c r="N2717" s="177"/>
      <c r="P2717" s="176"/>
      <c r="R2717" s="178"/>
      <c r="S2717" s="177"/>
      <c r="U2717" s="177"/>
      <c r="W2717" s="178"/>
      <c r="X2717" s="177"/>
    </row>
    <row r="2718" spans="7:24" s="168" customFormat="1" ht="15" customHeight="1">
      <c r="G2718" s="175"/>
      <c r="I2718" s="176"/>
      <c r="J2718" s="176"/>
      <c r="K2718" s="176"/>
      <c r="L2718" s="679"/>
      <c r="M2718" s="175"/>
      <c r="N2718" s="177"/>
      <c r="P2718" s="176"/>
      <c r="R2718" s="178"/>
      <c r="S2718" s="177"/>
      <c r="U2718" s="177"/>
      <c r="W2718" s="178"/>
      <c r="X2718" s="177"/>
    </row>
    <row r="2719" spans="7:24" s="168" customFormat="1" ht="15" customHeight="1">
      <c r="G2719" s="175"/>
      <c r="I2719" s="176"/>
      <c r="J2719" s="176"/>
      <c r="K2719" s="176"/>
      <c r="L2719" s="679"/>
      <c r="M2719" s="175"/>
      <c r="N2719" s="177"/>
      <c r="P2719" s="176"/>
      <c r="R2719" s="178"/>
      <c r="S2719" s="177"/>
      <c r="U2719" s="177"/>
      <c r="W2719" s="178"/>
      <c r="X2719" s="177"/>
    </row>
    <row r="2720" spans="7:24" s="168" customFormat="1" ht="15" customHeight="1">
      <c r="G2720" s="175"/>
      <c r="I2720" s="176"/>
      <c r="J2720" s="176"/>
      <c r="K2720" s="176"/>
      <c r="L2720" s="679"/>
      <c r="M2720" s="175"/>
      <c r="N2720" s="177"/>
      <c r="P2720" s="176"/>
      <c r="R2720" s="178"/>
      <c r="S2720" s="177"/>
      <c r="U2720" s="177"/>
      <c r="W2720" s="178"/>
      <c r="X2720" s="177"/>
    </row>
    <row r="2721" spans="7:24" s="168" customFormat="1" ht="15" customHeight="1">
      <c r="G2721" s="175"/>
      <c r="I2721" s="176"/>
      <c r="J2721" s="176"/>
      <c r="K2721" s="176"/>
      <c r="L2721" s="679"/>
      <c r="M2721" s="175"/>
      <c r="N2721" s="177"/>
      <c r="P2721" s="176"/>
      <c r="R2721" s="178"/>
      <c r="S2721" s="177"/>
      <c r="U2721" s="177"/>
      <c r="W2721" s="178"/>
      <c r="X2721" s="177"/>
    </row>
    <row r="2722" spans="7:24" s="168" customFormat="1" ht="15" customHeight="1">
      <c r="G2722" s="175"/>
      <c r="I2722" s="176"/>
      <c r="J2722" s="176"/>
      <c r="K2722" s="176"/>
      <c r="L2722" s="679"/>
      <c r="M2722" s="175"/>
      <c r="N2722" s="177"/>
      <c r="P2722" s="176"/>
      <c r="R2722" s="178"/>
      <c r="S2722" s="177"/>
      <c r="U2722" s="177"/>
      <c r="W2722" s="178"/>
      <c r="X2722" s="177"/>
    </row>
    <row r="2723" spans="7:24" s="168" customFormat="1" ht="15" customHeight="1">
      <c r="G2723" s="175"/>
      <c r="I2723" s="176"/>
      <c r="J2723" s="176"/>
      <c r="K2723" s="176"/>
      <c r="L2723" s="679"/>
      <c r="M2723" s="175"/>
      <c r="N2723" s="177"/>
      <c r="P2723" s="176"/>
      <c r="R2723" s="178"/>
      <c r="S2723" s="177"/>
      <c r="U2723" s="177"/>
      <c r="W2723" s="178"/>
      <c r="X2723" s="177"/>
    </row>
    <row r="2724" spans="7:24" s="168" customFormat="1" ht="15" customHeight="1">
      <c r="G2724" s="175"/>
      <c r="I2724" s="176"/>
      <c r="J2724" s="176"/>
      <c r="K2724" s="176"/>
      <c r="L2724" s="679"/>
      <c r="M2724" s="175"/>
      <c r="N2724" s="177"/>
      <c r="P2724" s="176"/>
      <c r="R2724" s="178"/>
      <c r="S2724" s="177"/>
      <c r="U2724" s="177"/>
      <c r="W2724" s="178"/>
      <c r="X2724" s="177"/>
    </row>
    <row r="2725" spans="7:24" s="168" customFormat="1" ht="15" customHeight="1">
      <c r="G2725" s="175"/>
      <c r="I2725" s="176"/>
      <c r="J2725" s="176"/>
      <c r="K2725" s="176"/>
      <c r="L2725" s="679"/>
      <c r="M2725" s="175"/>
      <c r="N2725" s="177"/>
      <c r="P2725" s="176"/>
      <c r="R2725" s="178"/>
      <c r="S2725" s="177"/>
      <c r="U2725" s="177"/>
      <c r="W2725" s="178"/>
      <c r="X2725" s="177"/>
    </row>
    <row r="2726" spans="7:24" s="168" customFormat="1" ht="15" customHeight="1">
      <c r="G2726" s="175"/>
      <c r="I2726" s="176"/>
      <c r="J2726" s="176"/>
      <c r="K2726" s="176"/>
      <c r="L2726" s="679"/>
      <c r="M2726" s="175"/>
      <c r="N2726" s="177"/>
      <c r="P2726" s="176"/>
      <c r="R2726" s="178"/>
      <c r="S2726" s="177"/>
      <c r="U2726" s="177"/>
      <c r="W2726" s="178"/>
      <c r="X2726" s="177"/>
    </row>
    <row r="2727" spans="7:24" s="168" customFormat="1" ht="15" customHeight="1">
      <c r="G2727" s="175"/>
      <c r="I2727" s="176"/>
      <c r="J2727" s="176"/>
      <c r="K2727" s="176"/>
      <c r="L2727" s="679"/>
      <c r="M2727" s="175"/>
      <c r="N2727" s="177"/>
      <c r="P2727" s="176"/>
      <c r="R2727" s="178"/>
      <c r="S2727" s="177"/>
      <c r="U2727" s="177"/>
      <c r="W2727" s="178"/>
      <c r="X2727" s="177"/>
    </row>
    <row r="2728" spans="7:24" s="168" customFormat="1" ht="15" customHeight="1">
      <c r="G2728" s="175"/>
      <c r="I2728" s="176"/>
      <c r="J2728" s="176"/>
      <c r="K2728" s="176"/>
      <c r="L2728" s="679"/>
      <c r="M2728" s="175"/>
      <c r="N2728" s="177"/>
      <c r="P2728" s="176"/>
      <c r="R2728" s="178"/>
      <c r="S2728" s="177"/>
      <c r="U2728" s="177"/>
      <c r="W2728" s="178"/>
      <c r="X2728" s="177"/>
    </row>
    <row r="2729" spans="7:24" s="168" customFormat="1" ht="15" customHeight="1">
      <c r="G2729" s="175"/>
      <c r="I2729" s="176"/>
      <c r="J2729" s="176"/>
      <c r="K2729" s="176"/>
      <c r="L2729" s="679"/>
      <c r="M2729" s="175"/>
      <c r="N2729" s="177"/>
      <c r="P2729" s="176"/>
      <c r="R2729" s="178"/>
      <c r="S2729" s="177"/>
      <c r="U2729" s="177"/>
      <c r="W2729" s="178"/>
      <c r="X2729" s="177"/>
    </row>
    <row r="2730" spans="7:24" s="168" customFormat="1" ht="15" customHeight="1">
      <c r="G2730" s="175"/>
      <c r="I2730" s="176"/>
      <c r="J2730" s="176"/>
      <c r="K2730" s="176"/>
      <c r="L2730" s="679"/>
      <c r="M2730" s="175"/>
      <c r="N2730" s="177"/>
      <c r="P2730" s="176"/>
      <c r="R2730" s="178"/>
      <c r="S2730" s="177"/>
      <c r="U2730" s="177"/>
      <c r="W2730" s="178"/>
      <c r="X2730" s="177"/>
    </row>
    <row r="2731" spans="7:24" s="168" customFormat="1" ht="15" customHeight="1">
      <c r="G2731" s="175"/>
      <c r="I2731" s="176"/>
      <c r="J2731" s="176"/>
      <c r="K2731" s="176"/>
      <c r="L2731" s="679"/>
      <c r="M2731" s="175"/>
      <c r="N2731" s="177"/>
      <c r="P2731" s="176"/>
      <c r="R2731" s="178"/>
      <c r="S2731" s="177"/>
      <c r="U2731" s="177"/>
      <c r="W2731" s="178"/>
      <c r="X2731" s="177"/>
    </row>
    <row r="2732" spans="7:24" s="168" customFormat="1" ht="15" customHeight="1">
      <c r="G2732" s="175"/>
      <c r="I2732" s="176"/>
      <c r="J2732" s="176"/>
      <c r="K2732" s="176"/>
      <c r="L2732" s="679"/>
      <c r="M2732" s="175"/>
      <c r="N2732" s="177"/>
      <c r="P2732" s="176"/>
      <c r="R2732" s="178"/>
      <c r="S2732" s="177"/>
      <c r="U2732" s="177"/>
      <c r="W2732" s="178"/>
      <c r="X2732" s="177"/>
    </row>
    <row r="2733" spans="7:24" s="168" customFormat="1" ht="15" customHeight="1">
      <c r="G2733" s="175"/>
      <c r="I2733" s="176"/>
      <c r="J2733" s="176"/>
      <c r="K2733" s="176"/>
      <c r="L2733" s="679"/>
      <c r="M2733" s="175"/>
      <c r="N2733" s="177"/>
      <c r="P2733" s="176"/>
      <c r="R2733" s="178"/>
      <c r="S2733" s="177"/>
      <c r="U2733" s="177"/>
      <c r="W2733" s="178"/>
      <c r="X2733" s="177"/>
    </row>
    <row r="2734" spans="7:24" s="168" customFormat="1" ht="15" customHeight="1">
      <c r="G2734" s="175"/>
      <c r="I2734" s="176"/>
      <c r="J2734" s="176"/>
      <c r="K2734" s="176"/>
      <c r="L2734" s="679"/>
      <c r="M2734" s="175"/>
      <c r="N2734" s="177"/>
      <c r="P2734" s="176"/>
      <c r="R2734" s="178"/>
      <c r="S2734" s="177"/>
      <c r="U2734" s="177"/>
      <c r="W2734" s="178"/>
      <c r="X2734" s="177"/>
    </row>
    <row r="2735" spans="7:24" s="168" customFormat="1" ht="15" customHeight="1">
      <c r="G2735" s="175"/>
      <c r="I2735" s="176"/>
      <c r="J2735" s="176"/>
      <c r="K2735" s="176"/>
      <c r="L2735" s="679"/>
      <c r="M2735" s="175"/>
      <c r="N2735" s="177"/>
      <c r="P2735" s="176"/>
      <c r="R2735" s="178"/>
      <c r="S2735" s="177"/>
      <c r="U2735" s="177"/>
      <c r="W2735" s="178"/>
      <c r="X2735" s="177"/>
    </row>
    <row r="2736" spans="7:24" s="168" customFormat="1" ht="15" customHeight="1">
      <c r="G2736" s="175"/>
      <c r="I2736" s="176"/>
      <c r="J2736" s="176"/>
      <c r="K2736" s="176"/>
      <c r="L2736" s="679"/>
      <c r="M2736" s="175"/>
      <c r="N2736" s="177"/>
      <c r="P2736" s="176"/>
      <c r="R2736" s="178"/>
      <c r="S2736" s="177"/>
      <c r="U2736" s="177"/>
      <c r="W2736" s="178"/>
      <c r="X2736" s="177"/>
    </row>
    <row r="2737" spans="7:24" s="168" customFormat="1" ht="15" customHeight="1">
      <c r="G2737" s="175"/>
      <c r="I2737" s="176"/>
      <c r="J2737" s="176"/>
      <c r="K2737" s="176"/>
      <c r="L2737" s="679"/>
      <c r="M2737" s="175"/>
      <c r="N2737" s="177"/>
      <c r="P2737" s="176"/>
      <c r="R2737" s="178"/>
      <c r="S2737" s="177"/>
      <c r="U2737" s="177"/>
      <c r="W2737" s="178"/>
      <c r="X2737" s="177"/>
    </row>
    <row r="2738" spans="7:24" s="168" customFormat="1" ht="15" customHeight="1">
      <c r="G2738" s="175"/>
      <c r="I2738" s="176"/>
      <c r="J2738" s="176"/>
      <c r="K2738" s="176"/>
      <c r="L2738" s="679"/>
      <c r="M2738" s="175"/>
      <c r="N2738" s="177"/>
      <c r="P2738" s="176"/>
      <c r="R2738" s="178"/>
      <c r="S2738" s="177"/>
      <c r="U2738" s="177"/>
      <c r="W2738" s="178"/>
      <c r="X2738" s="177"/>
    </row>
    <row r="2739" spans="7:24" s="168" customFormat="1" ht="15" customHeight="1">
      <c r="G2739" s="175"/>
      <c r="I2739" s="176"/>
      <c r="J2739" s="176"/>
      <c r="K2739" s="176"/>
      <c r="L2739" s="679"/>
      <c r="M2739" s="175"/>
      <c r="N2739" s="177"/>
      <c r="P2739" s="176"/>
      <c r="R2739" s="178"/>
      <c r="S2739" s="177"/>
      <c r="U2739" s="177"/>
      <c r="W2739" s="178"/>
      <c r="X2739" s="177"/>
    </row>
    <row r="2740" spans="7:24" s="168" customFormat="1" ht="15" customHeight="1">
      <c r="G2740" s="175"/>
      <c r="I2740" s="176"/>
      <c r="J2740" s="176"/>
      <c r="K2740" s="176"/>
      <c r="L2740" s="679"/>
      <c r="M2740" s="175"/>
      <c r="N2740" s="177"/>
      <c r="P2740" s="176"/>
      <c r="R2740" s="178"/>
      <c r="S2740" s="177"/>
      <c r="U2740" s="177"/>
      <c r="W2740" s="178"/>
      <c r="X2740" s="177"/>
    </row>
    <row r="2741" spans="7:24" s="168" customFormat="1" ht="15" customHeight="1">
      <c r="G2741" s="175"/>
      <c r="I2741" s="176"/>
      <c r="J2741" s="176"/>
      <c r="K2741" s="176"/>
      <c r="L2741" s="679"/>
      <c r="M2741" s="175"/>
      <c r="N2741" s="177"/>
      <c r="P2741" s="176"/>
      <c r="R2741" s="178"/>
      <c r="S2741" s="177"/>
      <c r="U2741" s="177"/>
      <c r="W2741" s="178"/>
      <c r="X2741" s="177"/>
    </row>
    <row r="2742" spans="7:24" s="168" customFormat="1" ht="15" customHeight="1">
      <c r="G2742" s="175"/>
      <c r="I2742" s="176"/>
      <c r="J2742" s="176"/>
      <c r="K2742" s="176"/>
      <c r="L2742" s="679"/>
      <c r="M2742" s="175"/>
      <c r="N2742" s="177"/>
      <c r="P2742" s="176"/>
      <c r="R2742" s="178"/>
      <c r="S2742" s="177"/>
      <c r="U2742" s="177"/>
      <c r="W2742" s="178"/>
      <c r="X2742" s="177"/>
    </row>
    <row r="2743" spans="7:24" s="168" customFormat="1" ht="15" customHeight="1">
      <c r="G2743" s="175"/>
      <c r="I2743" s="176"/>
      <c r="J2743" s="176"/>
      <c r="K2743" s="176"/>
      <c r="L2743" s="679"/>
      <c r="M2743" s="175"/>
      <c r="N2743" s="177"/>
      <c r="P2743" s="176"/>
      <c r="R2743" s="178"/>
      <c r="S2743" s="177"/>
      <c r="U2743" s="177"/>
      <c r="W2743" s="178"/>
      <c r="X2743" s="177"/>
    </row>
    <row r="2744" spans="7:24" s="168" customFormat="1" ht="15" customHeight="1">
      <c r="G2744" s="175"/>
      <c r="I2744" s="176"/>
      <c r="J2744" s="176"/>
      <c r="K2744" s="176"/>
      <c r="L2744" s="679"/>
      <c r="M2744" s="175"/>
      <c r="N2744" s="177"/>
      <c r="P2744" s="176"/>
      <c r="R2744" s="178"/>
      <c r="S2744" s="177"/>
      <c r="U2744" s="177"/>
      <c r="W2744" s="178"/>
      <c r="X2744" s="177"/>
    </row>
    <row r="2745" spans="7:24" s="168" customFormat="1" ht="15" customHeight="1">
      <c r="G2745" s="175"/>
      <c r="I2745" s="176"/>
      <c r="J2745" s="176"/>
      <c r="K2745" s="176"/>
      <c r="L2745" s="679"/>
      <c r="M2745" s="175"/>
      <c r="N2745" s="177"/>
      <c r="P2745" s="176"/>
      <c r="R2745" s="178"/>
      <c r="S2745" s="177"/>
      <c r="U2745" s="177"/>
      <c r="W2745" s="178"/>
      <c r="X2745" s="177"/>
    </row>
    <row r="2746" spans="7:24" s="168" customFormat="1" ht="15" customHeight="1">
      <c r="G2746" s="175"/>
      <c r="I2746" s="176"/>
      <c r="J2746" s="176"/>
      <c r="K2746" s="176"/>
      <c r="L2746" s="679"/>
      <c r="M2746" s="175"/>
      <c r="N2746" s="177"/>
      <c r="P2746" s="176"/>
      <c r="R2746" s="178"/>
      <c r="S2746" s="177"/>
      <c r="U2746" s="177"/>
      <c r="W2746" s="178"/>
      <c r="X2746" s="177"/>
    </row>
    <row r="2747" spans="7:24" s="168" customFormat="1" ht="15" customHeight="1">
      <c r="G2747" s="175"/>
      <c r="I2747" s="176"/>
      <c r="J2747" s="176"/>
      <c r="K2747" s="176"/>
      <c r="L2747" s="679"/>
      <c r="M2747" s="175"/>
      <c r="N2747" s="177"/>
      <c r="P2747" s="176"/>
      <c r="R2747" s="178"/>
      <c r="S2747" s="177"/>
      <c r="U2747" s="177"/>
      <c r="W2747" s="178"/>
      <c r="X2747" s="177"/>
    </row>
    <row r="2748" spans="7:24" s="168" customFormat="1" ht="15" customHeight="1">
      <c r="G2748" s="175"/>
      <c r="I2748" s="176"/>
      <c r="J2748" s="176"/>
      <c r="K2748" s="176"/>
      <c r="L2748" s="679"/>
      <c r="M2748" s="175"/>
      <c r="N2748" s="177"/>
      <c r="P2748" s="176"/>
      <c r="R2748" s="178"/>
      <c r="S2748" s="177"/>
      <c r="U2748" s="177"/>
      <c r="W2748" s="178"/>
      <c r="X2748" s="177"/>
    </row>
    <row r="2749" spans="7:24" s="168" customFormat="1" ht="15" customHeight="1">
      <c r="G2749" s="175"/>
      <c r="I2749" s="176"/>
      <c r="J2749" s="176"/>
      <c r="K2749" s="176"/>
      <c r="L2749" s="679"/>
      <c r="M2749" s="175"/>
      <c r="N2749" s="177"/>
      <c r="P2749" s="176"/>
      <c r="R2749" s="178"/>
      <c r="S2749" s="177"/>
      <c r="U2749" s="177"/>
      <c r="W2749" s="178"/>
      <c r="X2749" s="177"/>
    </row>
    <row r="2750" spans="7:24" s="168" customFormat="1" ht="15" customHeight="1">
      <c r="G2750" s="175"/>
      <c r="I2750" s="176"/>
      <c r="J2750" s="176"/>
      <c r="K2750" s="176"/>
      <c r="L2750" s="679"/>
      <c r="M2750" s="175"/>
      <c r="N2750" s="177"/>
      <c r="P2750" s="176"/>
      <c r="R2750" s="178"/>
      <c r="S2750" s="177"/>
      <c r="U2750" s="177"/>
      <c r="W2750" s="178"/>
      <c r="X2750" s="177"/>
    </row>
    <row r="2751" spans="7:24" s="168" customFormat="1" ht="15" customHeight="1">
      <c r="G2751" s="175"/>
      <c r="I2751" s="176"/>
      <c r="J2751" s="176"/>
      <c r="K2751" s="176"/>
      <c r="L2751" s="679"/>
      <c r="M2751" s="175"/>
      <c r="N2751" s="177"/>
      <c r="P2751" s="176"/>
      <c r="R2751" s="178"/>
      <c r="S2751" s="177"/>
      <c r="U2751" s="177"/>
      <c r="W2751" s="178"/>
      <c r="X2751" s="177"/>
    </row>
    <row r="2752" spans="7:24" s="168" customFormat="1" ht="15" customHeight="1">
      <c r="G2752" s="175"/>
      <c r="I2752" s="176"/>
      <c r="J2752" s="176"/>
      <c r="K2752" s="176"/>
      <c r="L2752" s="679"/>
      <c r="M2752" s="175"/>
      <c r="N2752" s="177"/>
      <c r="P2752" s="176"/>
      <c r="R2752" s="178"/>
      <c r="S2752" s="177"/>
      <c r="U2752" s="177"/>
      <c r="W2752" s="178"/>
      <c r="X2752" s="177"/>
    </row>
    <row r="2753" spans="7:24" s="168" customFormat="1" ht="15" customHeight="1">
      <c r="G2753" s="175"/>
      <c r="I2753" s="176"/>
      <c r="J2753" s="176"/>
      <c r="K2753" s="176"/>
      <c r="L2753" s="679"/>
      <c r="M2753" s="175"/>
      <c r="N2753" s="177"/>
      <c r="P2753" s="176"/>
      <c r="R2753" s="178"/>
      <c r="S2753" s="177"/>
      <c r="U2753" s="177"/>
      <c r="W2753" s="178"/>
      <c r="X2753" s="177"/>
    </row>
    <row r="2754" spans="7:24" s="168" customFormat="1" ht="15" customHeight="1">
      <c r="G2754" s="175"/>
      <c r="I2754" s="176"/>
      <c r="J2754" s="176"/>
      <c r="K2754" s="176"/>
      <c r="L2754" s="679"/>
      <c r="M2754" s="175"/>
      <c r="N2754" s="177"/>
      <c r="P2754" s="176"/>
      <c r="R2754" s="178"/>
      <c r="S2754" s="177"/>
      <c r="U2754" s="177"/>
      <c r="W2754" s="178"/>
      <c r="X2754" s="177"/>
    </row>
    <row r="2755" spans="7:24" s="168" customFormat="1" ht="15" customHeight="1">
      <c r="G2755" s="175"/>
      <c r="I2755" s="176"/>
      <c r="J2755" s="176"/>
      <c r="K2755" s="176"/>
      <c r="L2755" s="679"/>
      <c r="M2755" s="175"/>
      <c r="N2755" s="177"/>
      <c r="P2755" s="176"/>
      <c r="R2755" s="178"/>
      <c r="S2755" s="177"/>
      <c r="U2755" s="177"/>
      <c r="W2755" s="178"/>
      <c r="X2755" s="177"/>
    </row>
    <row r="2756" spans="7:24" s="168" customFormat="1" ht="15" customHeight="1">
      <c r="G2756" s="175"/>
      <c r="I2756" s="176"/>
      <c r="J2756" s="176"/>
      <c r="K2756" s="176"/>
      <c r="L2756" s="679"/>
      <c r="M2756" s="175"/>
      <c r="N2756" s="177"/>
      <c r="P2756" s="176"/>
      <c r="R2756" s="178"/>
      <c r="S2756" s="177"/>
      <c r="U2756" s="177"/>
      <c r="W2756" s="178"/>
      <c r="X2756" s="177"/>
    </row>
    <row r="2757" spans="7:24" s="168" customFormat="1" ht="15" customHeight="1">
      <c r="G2757" s="175"/>
      <c r="I2757" s="176"/>
      <c r="J2757" s="176"/>
      <c r="K2757" s="176"/>
      <c r="L2757" s="679"/>
      <c r="M2757" s="175"/>
      <c r="N2757" s="177"/>
      <c r="P2757" s="176"/>
      <c r="R2757" s="178"/>
      <c r="S2757" s="177"/>
      <c r="U2757" s="177"/>
      <c r="W2757" s="178"/>
      <c r="X2757" s="177"/>
    </row>
    <row r="2758" spans="7:24" s="168" customFormat="1" ht="15" customHeight="1">
      <c r="G2758" s="175"/>
      <c r="I2758" s="176"/>
      <c r="J2758" s="176"/>
      <c r="K2758" s="176"/>
      <c r="L2758" s="679"/>
      <c r="M2758" s="175"/>
      <c r="N2758" s="177"/>
      <c r="P2758" s="176"/>
      <c r="R2758" s="178"/>
      <c r="S2758" s="177"/>
      <c r="U2758" s="177"/>
      <c r="W2758" s="178"/>
      <c r="X2758" s="177"/>
    </row>
    <row r="2759" spans="7:24" s="168" customFormat="1" ht="15" customHeight="1">
      <c r="G2759" s="175"/>
      <c r="I2759" s="176"/>
      <c r="J2759" s="176"/>
      <c r="K2759" s="176"/>
      <c r="L2759" s="679"/>
      <c r="M2759" s="175"/>
      <c r="N2759" s="177"/>
      <c r="P2759" s="176"/>
      <c r="R2759" s="178"/>
      <c r="S2759" s="177"/>
      <c r="U2759" s="177"/>
      <c r="W2759" s="178"/>
      <c r="X2759" s="177"/>
    </row>
    <row r="2760" spans="7:24" s="168" customFormat="1" ht="15" customHeight="1">
      <c r="G2760" s="175"/>
      <c r="I2760" s="176"/>
      <c r="J2760" s="176"/>
      <c r="K2760" s="176"/>
      <c r="L2760" s="679"/>
      <c r="M2760" s="175"/>
      <c r="N2760" s="177"/>
      <c r="P2760" s="176"/>
      <c r="R2760" s="178"/>
      <c r="S2760" s="177"/>
      <c r="U2760" s="177"/>
      <c r="W2760" s="178"/>
      <c r="X2760" s="177"/>
    </row>
    <row r="2761" spans="7:24" s="168" customFormat="1" ht="15" customHeight="1">
      <c r="G2761" s="175"/>
      <c r="I2761" s="176"/>
      <c r="J2761" s="176"/>
      <c r="K2761" s="176"/>
      <c r="L2761" s="679"/>
      <c r="M2761" s="175"/>
      <c r="N2761" s="177"/>
      <c r="P2761" s="176"/>
      <c r="R2761" s="178"/>
      <c r="S2761" s="177"/>
      <c r="U2761" s="177"/>
      <c r="W2761" s="178"/>
      <c r="X2761" s="177"/>
    </row>
    <row r="2762" spans="7:24" s="168" customFormat="1" ht="15" customHeight="1">
      <c r="G2762" s="175"/>
      <c r="I2762" s="176"/>
      <c r="J2762" s="176"/>
      <c r="K2762" s="176"/>
      <c r="L2762" s="679"/>
      <c r="M2762" s="175"/>
      <c r="N2762" s="177"/>
      <c r="P2762" s="176"/>
      <c r="R2762" s="178"/>
      <c r="S2762" s="177"/>
      <c r="U2762" s="177"/>
      <c r="W2762" s="178"/>
      <c r="X2762" s="177"/>
    </row>
    <row r="2763" spans="7:24" s="168" customFormat="1" ht="15" customHeight="1">
      <c r="G2763" s="175"/>
      <c r="I2763" s="176"/>
      <c r="J2763" s="176"/>
      <c r="K2763" s="176"/>
      <c r="L2763" s="679"/>
      <c r="M2763" s="175"/>
      <c r="N2763" s="177"/>
      <c r="P2763" s="176"/>
      <c r="R2763" s="178"/>
      <c r="S2763" s="177"/>
      <c r="U2763" s="177"/>
      <c r="W2763" s="178"/>
      <c r="X2763" s="177"/>
    </row>
    <row r="2764" spans="7:24" s="168" customFormat="1" ht="15" customHeight="1">
      <c r="G2764" s="175"/>
      <c r="I2764" s="176"/>
      <c r="J2764" s="176"/>
      <c r="K2764" s="176"/>
      <c r="L2764" s="679"/>
      <c r="M2764" s="175"/>
      <c r="N2764" s="177"/>
      <c r="P2764" s="176"/>
      <c r="R2764" s="178"/>
      <c r="S2764" s="177"/>
      <c r="U2764" s="177"/>
      <c r="W2764" s="178"/>
      <c r="X2764" s="177"/>
    </row>
    <row r="2765" spans="7:24" s="168" customFormat="1" ht="15" customHeight="1">
      <c r="G2765" s="175"/>
      <c r="I2765" s="176"/>
      <c r="J2765" s="176"/>
      <c r="K2765" s="176"/>
      <c r="L2765" s="679"/>
      <c r="M2765" s="175"/>
      <c r="N2765" s="177"/>
      <c r="P2765" s="176"/>
      <c r="R2765" s="178"/>
      <c r="S2765" s="177"/>
      <c r="U2765" s="177"/>
      <c r="W2765" s="178"/>
      <c r="X2765" s="177"/>
    </row>
    <row r="2766" spans="7:24" s="168" customFormat="1" ht="15" customHeight="1">
      <c r="G2766" s="175"/>
      <c r="I2766" s="176"/>
      <c r="J2766" s="176"/>
      <c r="K2766" s="176"/>
      <c r="L2766" s="679"/>
      <c r="M2766" s="175"/>
      <c r="N2766" s="177"/>
      <c r="P2766" s="176"/>
      <c r="R2766" s="178"/>
      <c r="S2766" s="177"/>
      <c r="U2766" s="177"/>
      <c r="W2766" s="178"/>
      <c r="X2766" s="177"/>
    </row>
    <row r="2767" spans="7:24" s="168" customFormat="1" ht="15" customHeight="1">
      <c r="G2767" s="175"/>
      <c r="I2767" s="176"/>
      <c r="J2767" s="176"/>
      <c r="K2767" s="176"/>
      <c r="L2767" s="679"/>
      <c r="M2767" s="175"/>
      <c r="N2767" s="177"/>
      <c r="P2767" s="176"/>
      <c r="R2767" s="178"/>
      <c r="S2767" s="177"/>
      <c r="U2767" s="177"/>
      <c r="W2767" s="178"/>
      <c r="X2767" s="177"/>
    </row>
    <row r="2768" spans="7:24" s="168" customFormat="1" ht="15" customHeight="1">
      <c r="G2768" s="175"/>
      <c r="I2768" s="176"/>
      <c r="J2768" s="176"/>
      <c r="K2768" s="176"/>
      <c r="L2768" s="679"/>
      <c r="M2768" s="175"/>
      <c r="N2768" s="177"/>
      <c r="P2768" s="176"/>
      <c r="R2768" s="178"/>
      <c r="S2768" s="177"/>
      <c r="U2768" s="177"/>
      <c r="W2768" s="178"/>
      <c r="X2768" s="177"/>
    </row>
    <row r="2769" spans="7:24" s="168" customFormat="1" ht="15" customHeight="1">
      <c r="G2769" s="175"/>
      <c r="I2769" s="176"/>
      <c r="J2769" s="176"/>
      <c r="K2769" s="176"/>
      <c r="L2769" s="679"/>
      <c r="M2769" s="175"/>
      <c r="N2769" s="177"/>
      <c r="P2769" s="176"/>
      <c r="R2769" s="178"/>
      <c r="S2769" s="177"/>
      <c r="U2769" s="177"/>
      <c r="W2769" s="178"/>
      <c r="X2769" s="177"/>
    </row>
    <row r="2770" spans="7:24" s="168" customFormat="1" ht="15" customHeight="1">
      <c r="G2770" s="175"/>
      <c r="I2770" s="176"/>
      <c r="J2770" s="176"/>
      <c r="K2770" s="176"/>
      <c r="L2770" s="679"/>
      <c r="M2770" s="175"/>
      <c r="N2770" s="177"/>
      <c r="P2770" s="176"/>
      <c r="R2770" s="178"/>
      <c r="S2770" s="177"/>
      <c r="U2770" s="177"/>
      <c r="W2770" s="178"/>
      <c r="X2770" s="177"/>
    </row>
    <row r="2771" spans="7:24" s="168" customFormat="1" ht="15" customHeight="1">
      <c r="G2771" s="175"/>
      <c r="I2771" s="176"/>
      <c r="J2771" s="176"/>
      <c r="K2771" s="176"/>
      <c r="L2771" s="679"/>
      <c r="M2771" s="175"/>
      <c r="N2771" s="177"/>
      <c r="P2771" s="176"/>
      <c r="R2771" s="178"/>
      <c r="S2771" s="177"/>
      <c r="U2771" s="177"/>
      <c r="W2771" s="178"/>
      <c r="X2771" s="177"/>
    </row>
    <row r="2772" spans="7:24" s="168" customFormat="1" ht="15" customHeight="1">
      <c r="G2772" s="175"/>
      <c r="I2772" s="176"/>
      <c r="J2772" s="176"/>
      <c r="K2772" s="176"/>
      <c r="L2772" s="679"/>
      <c r="M2772" s="175"/>
      <c r="N2772" s="177"/>
      <c r="P2772" s="176"/>
      <c r="R2772" s="178"/>
      <c r="S2772" s="177"/>
      <c r="U2772" s="177"/>
      <c r="W2772" s="178"/>
      <c r="X2772" s="177"/>
    </row>
    <row r="2773" spans="7:24" s="168" customFormat="1" ht="15" customHeight="1">
      <c r="G2773" s="175"/>
      <c r="I2773" s="176"/>
      <c r="J2773" s="176"/>
      <c r="K2773" s="176"/>
      <c r="L2773" s="679"/>
      <c r="M2773" s="175"/>
      <c r="N2773" s="177"/>
      <c r="P2773" s="176"/>
      <c r="R2773" s="178"/>
      <c r="S2773" s="177"/>
      <c r="U2773" s="177"/>
      <c r="W2773" s="178"/>
      <c r="X2773" s="177"/>
    </row>
    <row r="2774" spans="7:24" s="168" customFormat="1" ht="15" customHeight="1">
      <c r="G2774" s="175"/>
      <c r="I2774" s="176"/>
      <c r="J2774" s="176"/>
      <c r="K2774" s="176"/>
      <c r="L2774" s="679"/>
      <c r="M2774" s="175"/>
      <c r="N2774" s="177"/>
      <c r="P2774" s="176"/>
      <c r="R2774" s="178"/>
      <c r="S2774" s="177"/>
      <c r="U2774" s="177"/>
      <c r="W2774" s="178"/>
      <c r="X2774" s="177"/>
    </row>
    <row r="2775" spans="7:24" s="168" customFormat="1" ht="15" customHeight="1">
      <c r="G2775" s="175"/>
      <c r="I2775" s="176"/>
      <c r="J2775" s="176"/>
      <c r="K2775" s="176"/>
      <c r="L2775" s="679"/>
      <c r="M2775" s="175"/>
      <c r="N2775" s="177"/>
      <c r="P2775" s="176"/>
      <c r="R2775" s="178"/>
      <c r="S2775" s="177"/>
      <c r="U2775" s="177"/>
      <c r="W2775" s="178"/>
      <c r="X2775" s="177"/>
    </row>
    <row r="2776" spans="7:24" s="168" customFormat="1" ht="15" customHeight="1">
      <c r="G2776" s="175"/>
      <c r="I2776" s="176"/>
      <c r="J2776" s="176"/>
      <c r="K2776" s="176"/>
      <c r="L2776" s="679"/>
      <c r="M2776" s="175"/>
      <c r="N2776" s="177"/>
      <c r="P2776" s="176"/>
      <c r="R2776" s="178"/>
      <c r="S2776" s="177"/>
      <c r="U2776" s="177"/>
      <c r="W2776" s="178"/>
      <c r="X2776" s="177"/>
    </row>
    <row r="2777" spans="7:24" s="168" customFormat="1" ht="15" customHeight="1">
      <c r="G2777" s="175"/>
      <c r="I2777" s="176"/>
      <c r="J2777" s="176"/>
      <c r="K2777" s="176"/>
      <c r="L2777" s="679"/>
      <c r="M2777" s="175"/>
      <c r="N2777" s="177"/>
      <c r="P2777" s="176"/>
      <c r="R2777" s="178"/>
      <c r="S2777" s="177"/>
      <c r="U2777" s="177"/>
      <c r="W2777" s="178"/>
      <c r="X2777" s="177"/>
    </row>
    <row r="2778" spans="7:24" s="168" customFormat="1" ht="15" customHeight="1">
      <c r="G2778" s="175"/>
      <c r="I2778" s="176"/>
      <c r="J2778" s="176"/>
      <c r="K2778" s="176"/>
      <c r="L2778" s="679"/>
      <c r="M2778" s="175"/>
      <c r="N2778" s="177"/>
      <c r="P2778" s="176"/>
      <c r="R2778" s="178"/>
      <c r="S2778" s="177"/>
      <c r="U2778" s="177"/>
      <c r="W2778" s="178"/>
      <c r="X2778" s="177"/>
    </row>
    <row r="2779" spans="7:24" s="168" customFormat="1" ht="15" customHeight="1">
      <c r="G2779" s="175"/>
      <c r="I2779" s="176"/>
      <c r="J2779" s="176"/>
      <c r="K2779" s="176"/>
      <c r="L2779" s="679"/>
      <c r="M2779" s="175"/>
      <c r="N2779" s="177"/>
      <c r="P2779" s="176"/>
      <c r="R2779" s="178"/>
      <c r="S2779" s="177"/>
      <c r="U2779" s="177"/>
      <c r="W2779" s="178"/>
      <c r="X2779" s="177"/>
    </row>
    <row r="2780" spans="7:24" s="168" customFormat="1" ht="15" customHeight="1">
      <c r="G2780" s="175"/>
      <c r="I2780" s="176"/>
      <c r="J2780" s="176"/>
      <c r="K2780" s="176"/>
      <c r="L2780" s="679"/>
      <c r="M2780" s="175"/>
      <c r="N2780" s="177"/>
      <c r="P2780" s="176"/>
      <c r="R2780" s="178"/>
      <c r="S2780" s="177"/>
      <c r="U2780" s="177"/>
      <c r="W2780" s="178"/>
      <c r="X2780" s="177"/>
    </row>
    <row r="2781" spans="7:24" s="168" customFormat="1" ht="15" customHeight="1">
      <c r="G2781" s="175"/>
      <c r="I2781" s="176"/>
      <c r="J2781" s="176"/>
      <c r="K2781" s="176"/>
      <c r="L2781" s="679"/>
      <c r="M2781" s="175"/>
      <c r="N2781" s="177"/>
      <c r="P2781" s="176"/>
      <c r="R2781" s="178"/>
      <c r="S2781" s="177"/>
      <c r="U2781" s="177"/>
      <c r="W2781" s="178"/>
      <c r="X2781" s="177"/>
    </row>
    <row r="2782" spans="7:24" s="168" customFormat="1" ht="15" customHeight="1">
      <c r="G2782" s="175"/>
      <c r="I2782" s="176"/>
      <c r="J2782" s="176"/>
      <c r="K2782" s="176"/>
      <c r="L2782" s="679"/>
      <c r="M2782" s="175"/>
      <c r="N2782" s="177"/>
      <c r="P2782" s="176"/>
      <c r="R2782" s="178"/>
      <c r="S2782" s="177"/>
      <c r="U2782" s="177"/>
      <c r="W2782" s="178"/>
      <c r="X2782" s="177"/>
    </row>
    <row r="2783" spans="7:24" s="168" customFormat="1" ht="15" customHeight="1">
      <c r="G2783" s="175"/>
      <c r="I2783" s="176"/>
      <c r="J2783" s="176"/>
      <c r="K2783" s="176"/>
      <c r="L2783" s="679"/>
      <c r="M2783" s="175"/>
      <c r="N2783" s="177"/>
      <c r="P2783" s="176"/>
      <c r="R2783" s="178"/>
      <c r="S2783" s="177"/>
      <c r="U2783" s="177"/>
      <c r="W2783" s="178"/>
      <c r="X2783" s="177"/>
    </row>
    <row r="2784" spans="7:24" s="168" customFormat="1" ht="15" customHeight="1">
      <c r="G2784" s="175"/>
      <c r="I2784" s="176"/>
      <c r="J2784" s="176"/>
      <c r="K2784" s="176"/>
      <c r="L2784" s="679"/>
      <c r="M2784" s="175"/>
      <c r="N2784" s="177"/>
      <c r="P2784" s="176"/>
      <c r="R2784" s="178"/>
      <c r="S2784" s="177"/>
      <c r="U2784" s="177"/>
      <c r="W2784" s="178"/>
      <c r="X2784" s="177"/>
    </row>
    <row r="2785" spans="7:24" s="168" customFormat="1" ht="15" customHeight="1">
      <c r="G2785" s="175"/>
      <c r="I2785" s="176"/>
      <c r="J2785" s="176"/>
      <c r="K2785" s="176"/>
      <c r="L2785" s="679"/>
      <c r="M2785" s="175"/>
      <c r="N2785" s="177"/>
      <c r="P2785" s="176"/>
      <c r="R2785" s="178"/>
      <c r="S2785" s="177"/>
      <c r="U2785" s="177"/>
      <c r="W2785" s="178"/>
      <c r="X2785" s="177"/>
    </row>
    <row r="2786" spans="7:24" s="168" customFormat="1" ht="15" customHeight="1">
      <c r="G2786" s="175"/>
      <c r="I2786" s="176"/>
      <c r="J2786" s="176"/>
      <c r="K2786" s="176"/>
      <c r="L2786" s="679"/>
      <c r="M2786" s="175"/>
      <c r="N2786" s="177"/>
      <c r="P2786" s="176"/>
      <c r="R2786" s="178"/>
      <c r="S2786" s="177"/>
      <c r="U2786" s="177"/>
      <c r="W2786" s="178"/>
      <c r="X2786" s="177"/>
    </row>
    <row r="2787" spans="7:24" s="168" customFormat="1" ht="15" customHeight="1">
      <c r="G2787" s="175"/>
      <c r="I2787" s="176"/>
      <c r="J2787" s="176"/>
      <c r="K2787" s="176"/>
      <c r="L2787" s="679"/>
      <c r="M2787" s="175"/>
      <c r="N2787" s="177"/>
      <c r="P2787" s="176"/>
      <c r="R2787" s="178"/>
      <c r="S2787" s="177"/>
      <c r="U2787" s="177"/>
      <c r="W2787" s="178"/>
      <c r="X2787" s="177"/>
    </row>
    <row r="2788" spans="7:24" s="168" customFormat="1" ht="15" customHeight="1">
      <c r="G2788" s="175"/>
      <c r="I2788" s="176"/>
      <c r="J2788" s="176"/>
      <c r="K2788" s="176"/>
      <c r="L2788" s="679"/>
      <c r="M2788" s="175"/>
      <c r="N2788" s="177"/>
      <c r="P2788" s="176"/>
      <c r="R2788" s="178"/>
      <c r="S2788" s="177"/>
      <c r="U2788" s="177"/>
      <c r="W2788" s="178"/>
      <c r="X2788" s="177"/>
    </row>
    <row r="2789" spans="7:24" s="168" customFormat="1" ht="15" customHeight="1">
      <c r="G2789" s="175"/>
      <c r="I2789" s="176"/>
      <c r="J2789" s="176"/>
      <c r="K2789" s="176"/>
      <c r="L2789" s="679"/>
      <c r="M2789" s="175"/>
      <c r="N2789" s="177"/>
      <c r="P2789" s="176"/>
      <c r="R2789" s="178"/>
      <c r="S2789" s="177"/>
      <c r="U2789" s="177"/>
      <c r="W2789" s="178"/>
      <c r="X2789" s="177"/>
    </row>
    <row r="2790" spans="7:24" s="168" customFormat="1" ht="15" customHeight="1">
      <c r="G2790" s="175"/>
      <c r="I2790" s="176"/>
      <c r="J2790" s="176"/>
      <c r="K2790" s="176"/>
      <c r="L2790" s="679"/>
      <c r="M2790" s="175"/>
      <c r="N2790" s="177"/>
      <c r="P2790" s="176"/>
      <c r="R2790" s="178"/>
      <c r="S2790" s="177"/>
      <c r="U2790" s="177"/>
      <c r="W2790" s="178"/>
      <c r="X2790" s="177"/>
    </row>
    <row r="2791" spans="7:24" s="168" customFormat="1" ht="15" customHeight="1">
      <c r="G2791" s="175"/>
      <c r="I2791" s="176"/>
      <c r="J2791" s="176"/>
      <c r="K2791" s="176"/>
      <c r="L2791" s="679"/>
      <c r="M2791" s="175"/>
      <c r="N2791" s="177"/>
      <c r="P2791" s="176"/>
      <c r="R2791" s="178"/>
      <c r="S2791" s="177"/>
      <c r="U2791" s="177"/>
      <c r="W2791" s="178"/>
      <c r="X2791" s="177"/>
    </row>
    <row r="2792" spans="7:24" s="168" customFormat="1" ht="15" customHeight="1">
      <c r="G2792" s="175"/>
      <c r="I2792" s="176"/>
      <c r="J2792" s="176"/>
      <c r="K2792" s="176"/>
      <c r="L2792" s="679"/>
      <c r="M2792" s="175"/>
      <c r="N2792" s="177"/>
      <c r="P2792" s="176"/>
      <c r="R2792" s="178"/>
      <c r="S2792" s="177"/>
      <c r="U2792" s="177"/>
      <c r="W2792" s="178"/>
      <c r="X2792" s="177"/>
    </row>
    <row r="2793" spans="7:24" s="168" customFormat="1" ht="15" customHeight="1">
      <c r="G2793" s="175"/>
      <c r="I2793" s="176"/>
      <c r="J2793" s="176"/>
      <c r="K2793" s="176"/>
      <c r="L2793" s="679"/>
      <c r="M2793" s="175"/>
      <c r="N2793" s="177"/>
      <c r="P2793" s="176"/>
      <c r="R2793" s="178"/>
      <c r="S2793" s="177"/>
      <c r="U2793" s="177"/>
      <c r="W2793" s="178"/>
      <c r="X2793" s="177"/>
    </row>
    <row r="2794" spans="7:24" s="168" customFormat="1" ht="15" customHeight="1">
      <c r="G2794" s="175"/>
      <c r="I2794" s="176"/>
      <c r="J2794" s="176"/>
      <c r="K2794" s="176"/>
      <c r="L2794" s="679"/>
      <c r="M2794" s="175"/>
      <c r="N2794" s="177"/>
      <c r="P2794" s="176"/>
      <c r="R2794" s="178"/>
      <c r="S2794" s="177"/>
      <c r="U2794" s="177"/>
      <c r="W2794" s="178"/>
      <c r="X2794" s="177"/>
    </row>
    <row r="2795" spans="7:24" s="168" customFormat="1" ht="15" customHeight="1">
      <c r="G2795" s="175"/>
      <c r="I2795" s="176"/>
      <c r="J2795" s="176"/>
      <c r="K2795" s="176"/>
      <c r="L2795" s="679"/>
      <c r="M2795" s="175"/>
      <c r="N2795" s="177"/>
      <c r="P2795" s="176"/>
      <c r="R2795" s="178"/>
      <c r="S2795" s="177"/>
      <c r="U2795" s="177"/>
      <c r="W2795" s="178"/>
      <c r="X2795" s="177"/>
    </row>
    <row r="2796" spans="7:24" s="168" customFormat="1" ht="15" customHeight="1">
      <c r="G2796" s="175"/>
      <c r="I2796" s="176"/>
      <c r="J2796" s="176"/>
      <c r="K2796" s="176"/>
      <c r="L2796" s="679"/>
      <c r="M2796" s="175"/>
      <c r="N2796" s="177"/>
      <c r="P2796" s="176"/>
      <c r="R2796" s="178"/>
      <c r="S2796" s="177"/>
      <c r="U2796" s="177"/>
      <c r="W2796" s="178"/>
      <c r="X2796" s="177"/>
    </row>
    <row r="2797" spans="7:24" s="168" customFormat="1" ht="15" customHeight="1">
      <c r="G2797" s="175"/>
      <c r="I2797" s="176"/>
      <c r="J2797" s="176"/>
      <c r="K2797" s="176"/>
      <c r="L2797" s="679"/>
      <c r="M2797" s="175"/>
      <c r="N2797" s="177"/>
      <c r="P2797" s="176"/>
      <c r="R2797" s="178"/>
      <c r="S2797" s="177"/>
      <c r="U2797" s="177"/>
      <c r="W2797" s="178"/>
      <c r="X2797" s="177"/>
    </row>
    <row r="2798" spans="7:24" s="168" customFormat="1" ht="15" customHeight="1">
      <c r="G2798" s="175"/>
      <c r="I2798" s="176"/>
      <c r="J2798" s="176"/>
      <c r="K2798" s="176"/>
      <c r="L2798" s="679"/>
      <c r="M2798" s="175"/>
      <c r="N2798" s="177"/>
      <c r="P2798" s="176"/>
      <c r="R2798" s="178"/>
      <c r="S2798" s="177"/>
      <c r="U2798" s="177"/>
      <c r="W2798" s="178"/>
      <c r="X2798" s="177"/>
    </row>
    <row r="2799" spans="7:24" s="168" customFormat="1" ht="15" customHeight="1">
      <c r="G2799" s="175"/>
      <c r="I2799" s="176"/>
      <c r="J2799" s="176"/>
      <c r="K2799" s="176"/>
      <c r="L2799" s="679"/>
      <c r="M2799" s="175"/>
      <c r="N2799" s="177"/>
      <c r="P2799" s="176"/>
      <c r="R2799" s="178"/>
      <c r="S2799" s="177"/>
      <c r="U2799" s="177"/>
      <c r="W2799" s="178"/>
      <c r="X2799" s="177"/>
    </row>
    <row r="2800" spans="7:24" s="168" customFormat="1" ht="15" customHeight="1">
      <c r="G2800" s="175"/>
      <c r="I2800" s="176"/>
      <c r="J2800" s="176"/>
      <c r="K2800" s="176"/>
      <c r="L2800" s="679"/>
      <c r="M2800" s="175"/>
      <c r="N2800" s="177"/>
      <c r="P2800" s="176"/>
      <c r="R2800" s="178"/>
      <c r="S2800" s="177"/>
      <c r="U2800" s="177"/>
      <c r="W2800" s="178"/>
      <c r="X2800" s="177"/>
    </row>
    <row r="2801" spans="7:24" s="168" customFormat="1" ht="15" customHeight="1">
      <c r="G2801" s="175"/>
      <c r="I2801" s="176"/>
      <c r="J2801" s="176"/>
      <c r="K2801" s="176"/>
      <c r="L2801" s="679"/>
      <c r="M2801" s="175"/>
      <c r="N2801" s="177"/>
      <c r="P2801" s="176"/>
      <c r="R2801" s="178"/>
      <c r="S2801" s="177"/>
      <c r="U2801" s="177"/>
      <c r="W2801" s="178"/>
      <c r="X2801" s="177"/>
    </row>
    <row r="2802" spans="7:24" s="168" customFormat="1" ht="15" customHeight="1">
      <c r="G2802" s="175"/>
      <c r="I2802" s="176"/>
      <c r="J2802" s="176"/>
      <c r="K2802" s="176"/>
      <c r="L2802" s="679"/>
      <c r="M2802" s="175"/>
      <c r="N2802" s="177"/>
      <c r="P2802" s="176"/>
      <c r="R2802" s="178"/>
      <c r="S2802" s="177"/>
      <c r="U2802" s="177"/>
      <c r="W2802" s="178"/>
      <c r="X2802" s="177"/>
    </row>
    <row r="2803" spans="7:24" s="168" customFormat="1" ht="15" customHeight="1">
      <c r="G2803" s="175"/>
      <c r="I2803" s="176"/>
      <c r="J2803" s="176"/>
      <c r="K2803" s="176"/>
      <c r="L2803" s="679"/>
      <c r="M2803" s="175"/>
      <c r="N2803" s="177"/>
      <c r="P2803" s="176"/>
      <c r="R2803" s="178"/>
      <c r="S2803" s="177"/>
      <c r="U2803" s="177"/>
      <c r="W2803" s="178"/>
      <c r="X2803" s="177"/>
    </row>
    <row r="2804" spans="7:24" s="168" customFormat="1" ht="15" customHeight="1">
      <c r="G2804" s="175"/>
      <c r="I2804" s="176"/>
      <c r="J2804" s="176"/>
      <c r="K2804" s="176"/>
      <c r="L2804" s="679"/>
      <c r="M2804" s="175"/>
      <c r="N2804" s="177"/>
      <c r="P2804" s="176"/>
      <c r="R2804" s="178"/>
      <c r="S2804" s="177"/>
      <c r="U2804" s="177"/>
      <c r="W2804" s="178"/>
      <c r="X2804" s="177"/>
    </row>
    <row r="2805" spans="7:24" s="168" customFormat="1" ht="15" customHeight="1">
      <c r="G2805" s="175"/>
      <c r="I2805" s="176"/>
      <c r="J2805" s="176"/>
      <c r="K2805" s="176"/>
      <c r="L2805" s="679"/>
      <c r="M2805" s="175"/>
      <c r="N2805" s="177"/>
      <c r="P2805" s="176"/>
      <c r="R2805" s="178"/>
      <c r="S2805" s="177"/>
      <c r="U2805" s="177"/>
      <c r="W2805" s="178"/>
      <c r="X2805" s="177"/>
    </row>
    <row r="2806" spans="7:24" s="168" customFormat="1" ht="15" customHeight="1">
      <c r="G2806" s="175"/>
      <c r="I2806" s="176"/>
      <c r="J2806" s="176"/>
      <c r="K2806" s="176"/>
      <c r="L2806" s="679"/>
      <c r="M2806" s="175"/>
      <c r="N2806" s="177"/>
      <c r="P2806" s="176"/>
      <c r="R2806" s="178"/>
      <c r="S2806" s="177"/>
      <c r="U2806" s="177"/>
      <c r="W2806" s="178"/>
      <c r="X2806" s="177"/>
    </row>
    <row r="2807" spans="7:24" s="168" customFormat="1" ht="15" customHeight="1">
      <c r="G2807" s="175"/>
      <c r="I2807" s="176"/>
      <c r="J2807" s="176"/>
      <c r="K2807" s="176"/>
      <c r="L2807" s="679"/>
      <c r="M2807" s="175"/>
      <c r="N2807" s="177"/>
      <c r="P2807" s="176"/>
      <c r="R2807" s="178"/>
      <c r="S2807" s="177"/>
      <c r="U2807" s="177"/>
      <c r="W2807" s="178"/>
      <c r="X2807" s="177"/>
    </row>
    <row r="2808" spans="7:24" s="168" customFormat="1" ht="15" customHeight="1">
      <c r="G2808" s="175"/>
      <c r="I2808" s="176"/>
      <c r="J2808" s="176"/>
      <c r="K2808" s="176"/>
      <c r="L2808" s="679"/>
      <c r="M2808" s="175"/>
      <c r="N2808" s="177"/>
      <c r="P2808" s="176"/>
      <c r="R2808" s="178"/>
      <c r="S2808" s="177"/>
      <c r="U2808" s="177"/>
      <c r="W2808" s="178"/>
      <c r="X2808" s="177"/>
    </row>
    <row r="2809" spans="7:24" s="168" customFormat="1" ht="15" customHeight="1">
      <c r="G2809" s="175"/>
      <c r="I2809" s="176"/>
      <c r="J2809" s="176"/>
      <c r="K2809" s="176"/>
      <c r="L2809" s="679"/>
      <c r="M2809" s="175"/>
      <c r="N2809" s="177"/>
      <c r="P2809" s="176"/>
      <c r="R2809" s="178"/>
      <c r="S2809" s="177"/>
      <c r="U2809" s="177"/>
      <c r="W2809" s="178"/>
      <c r="X2809" s="177"/>
    </row>
    <row r="2810" spans="7:24" s="168" customFormat="1" ht="15" customHeight="1">
      <c r="G2810" s="175"/>
      <c r="I2810" s="176"/>
      <c r="J2810" s="176"/>
      <c r="K2810" s="176"/>
      <c r="L2810" s="679"/>
      <c r="M2810" s="175"/>
      <c r="N2810" s="177"/>
      <c r="P2810" s="176"/>
      <c r="R2810" s="178"/>
      <c r="S2810" s="177"/>
      <c r="U2810" s="177"/>
      <c r="W2810" s="178"/>
      <c r="X2810" s="177"/>
    </row>
    <row r="2811" spans="7:24" s="168" customFormat="1" ht="15" customHeight="1">
      <c r="G2811" s="175"/>
      <c r="I2811" s="176"/>
      <c r="J2811" s="176"/>
      <c r="K2811" s="176"/>
      <c r="L2811" s="679"/>
      <c r="M2811" s="175"/>
      <c r="N2811" s="177"/>
      <c r="P2811" s="176"/>
      <c r="R2811" s="178"/>
      <c r="S2811" s="177"/>
      <c r="U2811" s="177"/>
      <c r="W2811" s="178"/>
      <c r="X2811" s="177"/>
    </row>
    <row r="2812" spans="7:24" s="168" customFormat="1" ht="15" customHeight="1">
      <c r="G2812" s="175"/>
      <c r="I2812" s="176"/>
      <c r="J2812" s="176"/>
      <c r="K2812" s="176"/>
      <c r="L2812" s="679"/>
      <c r="M2812" s="175"/>
      <c r="N2812" s="177"/>
      <c r="P2812" s="176"/>
      <c r="R2812" s="178"/>
      <c r="S2812" s="177"/>
      <c r="U2812" s="177"/>
      <c r="W2812" s="178"/>
      <c r="X2812" s="177"/>
    </row>
    <row r="2813" spans="7:24" s="168" customFormat="1" ht="15" customHeight="1">
      <c r="G2813" s="175"/>
      <c r="I2813" s="176"/>
      <c r="J2813" s="176"/>
      <c r="K2813" s="176"/>
      <c r="L2813" s="679"/>
      <c r="M2813" s="175"/>
      <c r="N2813" s="177"/>
      <c r="P2813" s="176"/>
      <c r="R2813" s="178"/>
      <c r="S2813" s="177"/>
      <c r="U2813" s="177"/>
      <c r="W2813" s="178"/>
      <c r="X2813" s="177"/>
    </row>
    <row r="2814" spans="7:24" s="168" customFormat="1" ht="15" customHeight="1">
      <c r="G2814" s="175"/>
      <c r="I2814" s="176"/>
      <c r="J2814" s="176"/>
      <c r="K2814" s="176"/>
      <c r="L2814" s="679"/>
      <c r="M2814" s="175"/>
      <c r="N2814" s="177"/>
      <c r="P2814" s="176"/>
      <c r="R2814" s="178"/>
      <c r="S2814" s="177"/>
      <c r="U2814" s="177"/>
      <c r="W2814" s="178"/>
      <c r="X2814" s="177"/>
    </row>
    <row r="2815" spans="7:24" s="168" customFormat="1" ht="15" customHeight="1">
      <c r="G2815" s="175"/>
      <c r="I2815" s="176"/>
      <c r="J2815" s="176"/>
      <c r="K2815" s="176"/>
      <c r="L2815" s="679"/>
      <c r="M2815" s="175"/>
      <c r="N2815" s="177"/>
      <c r="P2815" s="176"/>
      <c r="R2815" s="178"/>
      <c r="S2815" s="177"/>
      <c r="U2815" s="177"/>
      <c r="W2815" s="178"/>
      <c r="X2815" s="177"/>
    </row>
    <row r="2816" spans="7:24" s="168" customFormat="1" ht="15" customHeight="1">
      <c r="G2816" s="175"/>
      <c r="I2816" s="176"/>
      <c r="J2816" s="176"/>
      <c r="K2816" s="176"/>
      <c r="L2816" s="679"/>
      <c r="M2816" s="175"/>
      <c r="N2816" s="177"/>
      <c r="P2816" s="176"/>
      <c r="R2816" s="178"/>
      <c r="S2816" s="177"/>
      <c r="U2816" s="177"/>
      <c r="W2816" s="178"/>
      <c r="X2816" s="177"/>
    </row>
    <row r="2817" spans="7:24" s="168" customFormat="1" ht="15" customHeight="1">
      <c r="G2817" s="175"/>
      <c r="I2817" s="176"/>
      <c r="J2817" s="176"/>
      <c r="K2817" s="176"/>
      <c r="L2817" s="679"/>
      <c r="M2817" s="175"/>
      <c r="N2817" s="177"/>
      <c r="P2817" s="176"/>
      <c r="R2817" s="178"/>
      <c r="S2817" s="177"/>
      <c r="U2817" s="177"/>
      <c r="W2817" s="178"/>
      <c r="X2817" s="177"/>
    </row>
    <row r="2818" spans="7:24" s="168" customFormat="1" ht="15" customHeight="1">
      <c r="G2818" s="175"/>
      <c r="I2818" s="176"/>
      <c r="J2818" s="176"/>
      <c r="K2818" s="176"/>
      <c r="L2818" s="679"/>
      <c r="M2818" s="175"/>
      <c r="N2818" s="177"/>
      <c r="P2818" s="176"/>
      <c r="R2818" s="178"/>
      <c r="S2818" s="177"/>
      <c r="U2818" s="177"/>
      <c r="W2818" s="178"/>
      <c r="X2818" s="177"/>
    </row>
    <row r="2819" spans="7:24" s="168" customFormat="1" ht="15" customHeight="1">
      <c r="G2819" s="175"/>
      <c r="I2819" s="176"/>
      <c r="J2819" s="176"/>
      <c r="K2819" s="176"/>
      <c r="L2819" s="679"/>
      <c r="M2819" s="175"/>
      <c r="N2819" s="177"/>
      <c r="P2819" s="176"/>
      <c r="R2819" s="178"/>
      <c r="S2819" s="177"/>
      <c r="U2819" s="177"/>
      <c r="W2819" s="178"/>
      <c r="X2819" s="177"/>
    </row>
    <row r="2820" spans="7:24" s="168" customFormat="1" ht="15" customHeight="1">
      <c r="G2820" s="175"/>
      <c r="I2820" s="176"/>
      <c r="J2820" s="176"/>
      <c r="K2820" s="176"/>
      <c r="L2820" s="679"/>
      <c r="M2820" s="175"/>
      <c r="N2820" s="177"/>
      <c r="P2820" s="176"/>
      <c r="R2820" s="178"/>
      <c r="S2820" s="177"/>
      <c r="U2820" s="177"/>
      <c r="W2820" s="178"/>
      <c r="X2820" s="177"/>
    </row>
    <row r="2821" spans="7:24" s="168" customFormat="1" ht="15" customHeight="1">
      <c r="G2821" s="175"/>
      <c r="I2821" s="176"/>
      <c r="J2821" s="176"/>
      <c r="K2821" s="176"/>
      <c r="L2821" s="679"/>
      <c r="M2821" s="175"/>
      <c r="N2821" s="177"/>
      <c r="P2821" s="176"/>
      <c r="R2821" s="178"/>
      <c r="S2821" s="177"/>
      <c r="U2821" s="177"/>
      <c r="W2821" s="178"/>
      <c r="X2821" s="177"/>
    </row>
    <row r="2822" spans="7:24" s="168" customFormat="1" ht="15" customHeight="1">
      <c r="G2822" s="175"/>
      <c r="I2822" s="176"/>
      <c r="J2822" s="176"/>
      <c r="K2822" s="176"/>
      <c r="L2822" s="679"/>
      <c r="M2822" s="175"/>
      <c r="N2822" s="177"/>
      <c r="P2822" s="176"/>
      <c r="R2822" s="178"/>
      <c r="S2822" s="177"/>
      <c r="U2822" s="177"/>
      <c r="W2822" s="178"/>
      <c r="X2822" s="177"/>
    </row>
    <row r="2823" spans="7:24" s="168" customFormat="1" ht="15" customHeight="1">
      <c r="G2823" s="175"/>
      <c r="I2823" s="176"/>
      <c r="J2823" s="176"/>
      <c r="K2823" s="176"/>
      <c r="L2823" s="679"/>
      <c r="M2823" s="175"/>
      <c r="N2823" s="177"/>
      <c r="P2823" s="176"/>
      <c r="R2823" s="178"/>
      <c r="S2823" s="177"/>
      <c r="U2823" s="177"/>
      <c r="W2823" s="178"/>
      <c r="X2823" s="177"/>
    </row>
    <row r="2824" spans="7:24" s="168" customFormat="1" ht="15" customHeight="1">
      <c r="G2824" s="175"/>
      <c r="I2824" s="176"/>
      <c r="J2824" s="176"/>
      <c r="K2824" s="176"/>
      <c r="L2824" s="679"/>
      <c r="M2824" s="175"/>
      <c r="N2824" s="177"/>
      <c r="P2824" s="176"/>
      <c r="R2824" s="178"/>
      <c r="S2824" s="177"/>
      <c r="U2824" s="177"/>
      <c r="W2824" s="178"/>
      <c r="X2824" s="177"/>
    </row>
    <row r="2825" spans="7:24" s="168" customFormat="1" ht="15" customHeight="1">
      <c r="G2825" s="175"/>
      <c r="I2825" s="176"/>
      <c r="J2825" s="176"/>
      <c r="K2825" s="176"/>
      <c r="L2825" s="679"/>
      <c r="M2825" s="175"/>
      <c r="N2825" s="177"/>
      <c r="P2825" s="176"/>
      <c r="R2825" s="178"/>
      <c r="S2825" s="177"/>
      <c r="U2825" s="177"/>
      <c r="W2825" s="178"/>
      <c r="X2825" s="177"/>
    </row>
    <row r="2826" spans="7:24" s="168" customFormat="1" ht="15" customHeight="1">
      <c r="G2826" s="175"/>
      <c r="I2826" s="176"/>
      <c r="J2826" s="176"/>
      <c r="K2826" s="176"/>
      <c r="L2826" s="679"/>
      <c r="M2826" s="175"/>
      <c r="N2826" s="177"/>
      <c r="P2826" s="176"/>
      <c r="R2826" s="178"/>
      <c r="S2826" s="177"/>
      <c r="U2826" s="177"/>
      <c r="W2826" s="178"/>
      <c r="X2826" s="177"/>
    </row>
    <row r="2827" spans="7:24" s="168" customFormat="1" ht="15" customHeight="1">
      <c r="G2827" s="175"/>
      <c r="I2827" s="176"/>
      <c r="J2827" s="176"/>
      <c r="K2827" s="176"/>
      <c r="L2827" s="679"/>
      <c r="M2827" s="175"/>
      <c r="N2827" s="177"/>
      <c r="P2827" s="176"/>
      <c r="R2827" s="178"/>
      <c r="S2827" s="177"/>
      <c r="U2827" s="177"/>
      <c r="W2827" s="178"/>
      <c r="X2827" s="177"/>
    </row>
    <row r="2828" spans="7:24" s="168" customFormat="1" ht="15" customHeight="1">
      <c r="G2828" s="175"/>
      <c r="I2828" s="176"/>
      <c r="J2828" s="176"/>
      <c r="K2828" s="176"/>
      <c r="L2828" s="679"/>
      <c r="M2828" s="175"/>
      <c r="N2828" s="177"/>
      <c r="P2828" s="176"/>
      <c r="R2828" s="178"/>
      <c r="S2828" s="177"/>
      <c r="U2828" s="177"/>
      <c r="W2828" s="178"/>
      <c r="X2828" s="177"/>
    </row>
    <row r="2829" spans="7:24" s="168" customFormat="1" ht="15" customHeight="1">
      <c r="G2829" s="175"/>
      <c r="I2829" s="176"/>
      <c r="J2829" s="176"/>
      <c r="K2829" s="176"/>
      <c r="L2829" s="679"/>
      <c r="M2829" s="175"/>
      <c r="N2829" s="177"/>
      <c r="P2829" s="176"/>
      <c r="R2829" s="178"/>
      <c r="S2829" s="177"/>
      <c r="U2829" s="177"/>
      <c r="W2829" s="178"/>
      <c r="X2829" s="177"/>
    </row>
    <row r="2830" spans="7:24" s="168" customFormat="1" ht="15" customHeight="1">
      <c r="G2830" s="175"/>
      <c r="I2830" s="176"/>
      <c r="J2830" s="176"/>
      <c r="K2830" s="176"/>
      <c r="L2830" s="679"/>
      <c r="M2830" s="175"/>
      <c r="N2830" s="177"/>
      <c r="P2830" s="176"/>
      <c r="R2830" s="178"/>
      <c r="S2830" s="177"/>
      <c r="U2830" s="177"/>
      <c r="W2830" s="178"/>
      <c r="X2830" s="177"/>
    </row>
    <row r="2831" spans="7:24" s="168" customFormat="1" ht="15" customHeight="1">
      <c r="G2831" s="175"/>
      <c r="I2831" s="176"/>
      <c r="J2831" s="176"/>
      <c r="K2831" s="176"/>
      <c r="L2831" s="679"/>
      <c r="M2831" s="175"/>
      <c r="N2831" s="177"/>
      <c r="P2831" s="176"/>
      <c r="R2831" s="178"/>
      <c r="S2831" s="177"/>
      <c r="U2831" s="177"/>
      <c r="W2831" s="178"/>
      <c r="X2831" s="177"/>
    </row>
    <row r="2832" spans="7:24" s="168" customFormat="1" ht="15" customHeight="1">
      <c r="G2832" s="175"/>
      <c r="I2832" s="176"/>
      <c r="J2832" s="176"/>
      <c r="K2832" s="176"/>
      <c r="L2832" s="679"/>
      <c r="M2832" s="175"/>
      <c r="N2832" s="177"/>
      <c r="P2832" s="176"/>
      <c r="R2832" s="178"/>
      <c r="S2832" s="177"/>
      <c r="U2832" s="177"/>
      <c r="W2832" s="178"/>
      <c r="X2832" s="177"/>
    </row>
    <row r="2833" spans="7:24" s="168" customFormat="1" ht="15" customHeight="1">
      <c r="G2833" s="175"/>
      <c r="I2833" s="176"/>
      <c r="J2833" s="176"/>
      <c r="K2833" s="176"/>
      <c r="L2833" s="679"/>
      <c r="M2833" s="175"/>
      <c r="N2833" s="177"/>
      <c r="P2833" s="176"/>
      <c r="R2833" s="178"/>
      <c r="S2833" s="177"/>
      <c r="U2833" s="177"/>
      <c r="W2833" s="178"/>
      <c r="X2833" s="177"/>
    </row>
    <row r="2834" spans="7:24" s="168" customFormat="1" ht="15" customHeight="1">
      <c r="G2834" s="175"/>
      <c r="I2834" s="176"/>
      <c r="J2834" s="176"/>
      <c r="K2834" s="176"/>
      <c r="L2834" s="679"/>
      <c r="M2834" s="175"/>
      <c r="N2834" s="177"/>
      <c r="P2834" s="176"/>
      <c r="R2834" s="178"/>
      <c r="S2834" s="177"/>
      <c r="U2834" s="177"/>
      <c r="W2834" s="178"/>
      <c r="X2834" s="177"/>
    </row>
    <row r="2835" spans="7:24" s="168" customFormat="1" ht="15" customHeight="1">
      <c r="G2835" s="175"/>
      <c r="I2835" s="176"/>
      <c r="J2835" s="176"/>
      <c r="K2835" s="176"/>
      <c r="L2835" s="679"/>
      <c r="M2835" s="175"/>
      <c r="N2835" s="177"/>
      <c r="P2835" s="176"/>
      <c r="R2835" s="178"/>
      <c r="S2835" s="177"/>
      <c r="U2835" s="177"/>
      <c r="W2835" s="178"/>
      <c r="X2835" s="177"/>
    </row>
    <row r="2836" spans="7:24" s="168" customFormat="1" ht="15" customHeight="1">
      <c r="G2836" s="175"/>
      <c r="I2836" s="176"/>
      <c r="J2836" s="176"/>
      <c r="K2836" s="176"/>
      <c r="L2836" s="679"/>
      <c r="M2836" s="175"/>
      <c r="N2836" s="177"/>
      <c r="P2836" s="176"/>
      <c r="R2836" s="178"/>
      <c r="S2836" s="177"/>
      <c r="U2836" s="177"/>
      <c r="W2836" s="178"/>
      <c r="X2836" s="177"/>
    </row>
    <row r="2837" spans="7:24" s="168" customFormat="1" ht="15" customHeight="1">
      <c r="G2837" s="175"/>
      <c r="I2837" s="176"/>
      <c r="J2837" s="176"/>
      <c r="K2837" s="176"/>
      <c r="L2837" s="679"/>
      <c r="M2837" s="175"/>
      <c r="N2837" s="177"/>
      <c r="P2837" s="176"/>
      <c r="R2837" s="178"/>
      <c r="S2837" s="177"/>
      <c r="U2837" s="177"/>
      <c r="W2837" s="178"/>
      <c r="X2837" s="177"/>
    </row>
    <row r="2838" spans="7:24" s="168" customFormat="1" ht="15" customHeight="1">
      <c r="G2838" s="175"/>
      <c r="I2838" s="176"/>
      <c r="J2838" s="176"/>
      <c r="K2838" s="176"/>
      <c r="L2838" s="679"/>
      <c r="M2838" s="175"/>
      <c r="N2838" s="177"/>
      <c r="P2838" s="176"/>
      <c r="R2838" s="178"/>
      <c r="S2838" s="177"/>
      <c r="U2838" s="177"/>
      <c r="W2838" s="178"/>
      <c r="X2838" s="177"/>
    </row>
    <row r="2839" spans="7:24" s="168" customFormat="1" ht="15" customHeight="1">
      <c r="G2839" s="175"/>
      <c r="I2839" s="176"/>
      <c r="J2839" s="176"/>
      <c r="K2839" s="176"/>
      <c r="L2839" s="679"/>
      <c r="M2839" s="175"/>
      <c r="N2839" s="177"/>
      <c r="P2839" s="176"/>
      <c r="R2839" s="178"/>
      <c r="S2839" s="177"/>
      <c r="U2839" s="177"/>
      <c r="W2839" s="178"/>
      <c r="X2839" s="177"/>
    </row>
    <row r="2840" spans="7:24" s="168" customFormat="1" ht="15" customHeight="1">
      <c r="G2840" s="175"/>
      <c r="I2840" s="176"/>
      <c r="J2840" s="176"/>
      <c r="K2840" s="176"/>
      <c r="L2840" s="679"/>
      <c r="M2840" s="175"/>
      <c r="N2840" s="177"/>
      <c r="P2840" s="176"/>
      <c r="R2840" s="178"/>
      <c r="S2840" s="177"/>
      <c r="U2840" s="177"/>
      <c r="W2840" s="178"/>
      <c r="X2840" s="177"/>
    </row>
    <row r="2841" spans="7:24" s="168" customFormat="1" ht="15" customHeight="1">
      <c r="G2841" s="175"/>
      <c r="I2841" s="176"/>
      <c r="J2841" s="176"/>
      <c r="K2841" s="176"/>
      <c r="L2841" s="679"/>
      <c r="M2841" s="175"/>
      <c r="N2841" s="177"/>
      <c r="P2841" s="176"/>
      <c r="R2841" s="178"/>
      <c r="S2841" s="177"/>
      <c r="U2841" s="177"/>
      <c r="W2841" s="178"/>
      <c r="X2841" s="177"/>
    </row>
    <row r="2842" spans="7:24" s="168" customFormat="1" ht="15" customHeight="1">
      <c r="G2842" s="175"/>
      <c r="I2842" s="176"/>
      <c r="J2842" s="176"/>
      <c r="K2842" s="176"/>
      <c r="L2842" s="679"/>
      <c r="M2842" s="175"/>
      <c r="N2842" s="177"/>
      <c r="P2842" s="176"/>
      <c r="R2842" s="178"/>
      <c r="S2842" s="177"/>
      <c r="U2842" s="177"/>
      <c r="W2842" s="178"/>
      <c r="X2842" s="177"/>
    </row>
    <row r="2843" spans="7:24" s="168" customFormat="1" ht="15" customHeight="1">
      <c r="G2843" s="175"/>
      <c r="I2843" s="176"/>
      <c r="J2843" s="176"/>
      <c r="K2843" s="176"/>
      <c r="L2843" s="679"/>
      <c r="M2843" s="175"/>
      <c r="N2843" s="177"/>
      <c r="P2843" s="176"/>
      <c r="R2843" s="178"/>
      <c r="S2843" s="177"/>
      <c r="U2843" s="177"/>
      <c r="W2843" s="178"/>
      <c r="X2843" s="177"/>
    </row>
    <row r="2844" spans="7:24" s="168" customFormat="1" ht="15" customHeight="1">
      <c r="G2844" s="175"/>
      <c r="I2844" s="176"/>
      <c r="J2844" s="176"/>
      <c r="K2844" s="176"/>
      <c r="L2844" s="679"/>
      <c r="M2844" s="175"/>
      <c r="N2844" s="177"/>
      <c r="P2844" s="176"/>
      <c r="R2844" s="178"/>
      <c r="S2844" s="177"/>
      <c r="U2844" s="177"/>
      <c r="W2844" s="178"/>
      <c r="X2844" s="177"/>
    </row>
    <row r="2845" spans="7:24" s="168" customFormat="1" ht="15" customHeight="1">
      <c r="G2845" s="175"/>
      <c r="I2845" s="176"/>
      <c r="J2845" s="176"/>
      <c r="K2845" s="176"/>
      <c r="L2845" s="679"/>
      <c r="M2845" s="175"/>
      <c r="N2845" s="177"/>
      <c r="P2845" s="176"/>
      <c r="R2845" s="178"/>
      <c r="S2845" s="177"/>
      <c r="U2845" s="177"/>
      <c r="W2845" s="178"/>
      <c r="X2845" s="177"/>
    </row>
    <row r="2846" spans="7:24" s="168" customFormat="1" ht="15" customHeight="1">
      <c r="G2846" s="175"/>
      <c r="I2846" s="176"/>
      <c r="J2846" s="176"/>
      <c r="K2846" s="176"/>
      <c r="L2846" s="679"/>
      <c r="M2846" s="175"/>
      <c r="N2846" s="177"/>
      <c r="P2846" s="176"/>
      <c r="R2846" s="178"/>
      <c r="S2846" s="177"/>
      <c r="U2846" s="177"/>
      <c r="W2846" s="178"/>
      <c r="X2846" s="177"/>
    </row>
    <row r="2847" spans="7:24" s="168" customFormat="1" ht="15" customHeight="1">
      <c r="G2847" s="175"/>
      <c r="I2847" s="176"/>
      <c r="J2847" s="176"/>
      <c r="K2847" s="176"/>
      <c r="L2847" s="679"/>
      <c r="M2847" s="175"/>
      <c r="N2847" s="177"/>
      <c r="P2847" s="176"/>
      <c r="R2847" s="178"/>
      <c r="S2847" s="177"/>
      <c r="U2847" s="177"/>
      <c r="W2847" s="178"/>
      <c r="X2847" s="177"/>
    </row>
    <row r="2848" spans="7:24" s="168" customFormat="1" ht="15" customHeight="1">
      <c r="G2848" s="175"/>
      <c r="I2848" s="176"/>
      <c r="J2848" s="176"/>
      <c r="K2848" s="176"/>
      <c r="L2848" s="679"/>
      <c r="M2848" s="175"/>
      <c r="N2848" s="177"/>
      <c r="P2848" s="176"/>
      <c r="R2848" s="178"/>
      <c r="S2848" s="177"/>
      <c r="U2848" s="177"/>
      <c r="W2848" s="178"/>
      <c r="X2848" s="177"/>
    </row>
    <row r="2849" spans="7:24" s="168" customFormat="1" ht="15" customHeight="1">
      <c r="G2849" s="175"/>
      <c r="I2849" s="176"/>
      <c r="J2849" s="176"/>
      <c r="K2849" s="176"/>
      <c r="L2849" s="679"/>
      <c r="M2849" s="175"/>
      <c r="N2849" s="177"/>
      <c r="P2849" s="176"/>
      <c r="R2849" s="178"/>
      <c r="S2849" s="177"/>
      <c r="U2849" s="177"/>
      <c r="W2849" s="178"/>
      <c r="X2849" s="177"/>
    </row>
    <row r="2850" spans="7:24" s="168" customFormat="1" ht="15" customHeight="1">
      <c r="G2850" s="175"/>
      <c r="I2850" s="176"/>
      <c r="J2850" s="176"/>
      <c r="K2850" s="176"/>
      <c r="L2850" s="679"/>
      <c r="M2850" s="175"/>
      <c r="N2850" s="177"/>
      <c r="P2850" s="176"/>
      <c r="R2850" s="178"/>
      <c r="S2850" s="177"/>
      <c r="U2850" s="177"/>
      <c r="W2850" s="178"/>
      <c r="X2850" s="177"/>
    </row>
    <row r="2851" spans="7:24" s="168" customFormat="1" ht="15" customHeight="1">
      <c r="G2851" s="175"/>
      <c r="I2851" s="176"/>
      <c r="J2851" s="176"/>
      <c r="K2851" s="176"/>
      <c r="L2851" s="679"/>
      <c r="M2851" s="175"/>
      <c r="N2851" s="177"/>
      <c r="P2851" s="176"/>
      <c r="R2851" s="178"/>
      <c r="S2851" s="177"/>
      <c r="U2851" s="177"/>
      <c r="W2851" s="178"/>
      <c r="X2851" s="177"/>
    </row>
    <row r="2852" spans="7:24" s="168" customFormat="1" ht="15" customHeight="1">
      <c r="G2852" s="175"/>
      <c r="I2852" s="176"/>
      <c r="J2852" s="176"/>
      <c r="K2852" s="176"/>
      <c r="L2852" s="679"/>
      <c r="M2852" s="175"/>
      <c r="N2852" s="177"/>
      <c r="P2852" s="176"/>
      <c r="R2852" s="178"/>
      <c r="S2852" s="177"/>
      <c r="U2852" s="177"/>
      <c r="W2852" s="178"/>
      <c r="X2852" s="177"/>
    </row>
    <row r="2853" spans="7:24" s="168" customFormat="1" ht="15" customHeight="1">
      <c r="G2853" s="175"/>
      <c r="I2853" s="176"/>
      <c r="J2853" s="176"/>
      <c r="K2853" s="176"/>
      <c r="L2853" s="679"/>
      <c r="M2853" s="175"/>
      <c r="N2853" s="177"/>
      <c r="P2853" s="176"/>
      <c r="R2853" s="178"/>
      <c r="S2853" s="177"/>
      <c r="U2853" s="177"/>
      <c r="W2853" s="178"/>
      <c r="X2853" s="177"/>
    </row>
    <row r="2854" spans="7:24" s="168" customFormat="1" ht="15" customHeight="1">
      <c r="G2854" s="175"/>
      <c r="I2854" s="176"/>
      <c r="J2854" s="176"/>
      <c r="K2854" s="176"/>
      <c r="L2854" s="679"/>
      <c r="M2854" s="175"/>
      <c r="N2854" s="177"/>
      <c r="P2854" s="176"/>
      <c r="R2854" s="178"/>
      <c r="S2854" s="177"/>
      <c r="U2854" s="177"/>
      <c r="W2854" s="178"/>
      <c r="X2854" s="177"/>
    </row>
    <row r="2855" spans="7:24" s="168" customFormat="1" ht="15" customHeight="1">
      <c r="G2855" s="175"/>
      <c r="I2855" s="176"/>
      <c r="J2855" s="176"/>
      <c r="K2855" s="176"/>
      <c r="L2855" s="679"/>
      <c r="M2855" s="175"/>
      <c r="N2855" s="177"/>
      <c r="P2855" s="176"/>
      <c r="R2855" s="178"/>
      <c r="S2855" s="177"/>
      <c r="U2855" s="177"/>
      <c r="W2855" s="178"/>
      <c r="X2855" s="177"/>
    </row>
    <row r="2856" spans="7:24" s="168" customFormat="1" ht="15" customHeight="1">
      <c r="G2856" s="175"/>
      <c r="I2856" s="176"/>
      <c r="J2856" s="176"/>
      <c r="K2856" s="176"/>
      <c r="L2856" s="679"/>
      <c r="M2856" s="175"/>
      <c r="N2856" s="177"/>
      <c r="P2856" s="176"/>
      <c r="R2856" s="178"/>
      <c r="S2856" s="177"/>
      <c r="U2856" s="177"/>
      <c r="W2856" s="178"/>
      <c r="X2856" s="177"/>
    </row>
    <row r="2857" spans="7:24" s="168" customFormat="1" ht="15" customHeight="1">
      <c r="G2857" s="175"/>
      <c r="I2857" s="176"/>
      <c r="J2857" s="176"/>
      <c r="K2857" s="176"/>
      <c r="L2857" s="679"/>
      <c r="M2857" s="175"/>
      <c r="N2857" s="177"/>
      <c r="P2857" s="176"/>
      <c r="R2857" s="178"/>
      <c r="S2857" s="177"/>
      <c r="U2857" s="177"/>
      <c r="W2857" s="178"/>
      <c r="X2857" s="177"/>
    </row>
    <row r="2858" spans="7:24" s="168" customFormat="1" ht="15" customHeight="1">
      <c r="G2858" s="175"/>
      <c r="I2858" s="176"/>
      <c r="J2858" s="176"/>
      <c r="K2858" s="176"/>
      <c r="L2858" s="679"/>
      <c r="M2858" s="175"/>
      <c r="N2858" s="177"/>
      <c r="P2858" s="176"/>
      <c r="R2858" s="178"/>
      <c r="S2858" s="177"/>
      <c r="U2858" s="177"/>
      <c r="W2858" s="178"/>
      <c r="X2858" s="177"/>
    </row>
    <row r="2859" spans="7:24" s="168" customFormat="1" ht="15" customHeight="1">
      <c r="G2859" s="175"/>
      <c r="I2859" s="176"/>
      <c r="J2859" s="176"/>
      <c r="K2859" s="176"/>
      <c r="L2859" s="679"/>
      <c r="M2859" s="175"/>
      <c r="N2859" s="177"/>
      <c r="P2859" s="176"/>
      <c r="R2859" s="178"/>
      <c r="S2859" s="177"/>
      <c r="U2859" s="177"/>
      <c r="W2859" s="178"/>
      <c r="X2859" s="177"/>
    </row>
    <row r="2860" spans="7:24" s="168" customFormat="1" ht="15" customHeight="1">
      <c r="G2860" s="175"/>
      <c r="I2860" s="176"/>
      <c r="J2860" s="176"/>
      <c r="K2860" s="176"/>
      <c r="L2860" s="679"/>
      <c r="M2860" s="175"/>
      <c r="N2860" s="177"/>
      <c r="P2860" s="176"/>
      <c r="R2860" s="178"/>
      <c r="S2860" s="177"/>
      <c r="U2860" s="177"/>
      <c r="W2860" s="178"/>
      <c r="X2860" s="177"/>
    </row>
    <row r="2861" spans="7:24" s="168" customFormat="1" ht="15" customHeight="1">
      <c r="G2861" s="175"/>
      <c r="I2861" s="176"/>
      <c r="J2861" s="176"/>
      <c r="K2861" s="176"/>
      <c r="L2861" s="679"/>
      <c r="M2861" s="175"/>
      <c r="N2861" s="177"/>
      <c r="P2861" s="176"/>
      <c r="R2861" s="178"/>
      <c r="S2861" s="177"/>
      <c r="U2861" s="177"/>
      <c r="W2861" s="178"/>
      <c r="X2861" s="177"/>
    </row>
    <row r="2862" spans="7:24" s="168" customFormat="1" ht="15" customHeight="1">
      <c r="G2862" s="175"/>
      <c r="I2862" s="176"/>
      <c r="J2862" s="176"/>
      <c r="K2862" s="176"/>
      <c r="L2862" s="679"/>
      <c r="M2862" s="175"/>
      <c r="N2862" s="177"/>
      <c r="P2862" s="176"/>
      <c r="R2862" s="178"/>
      <c r="S2862" s="177"/>
      <c r="U2862" s="177"/>
      <c r="W2862" s="178"/>
      <c r="X2862" s="177"/>
    </row>
    <row r="2863" spans="7:24" s="168" customFormat="1" ht="15" customHeight="1">
      <c r="G2863" s="175"/>
      <c r="I2863" s="176"/>
      <c r="J2863" s="176"/>
      <c r="K2863" s="176"/>
      <c r="L2863" s="679"/>
      <c r="M2863" s="175"/>
      <c r="N2863" s="177"/>
      <c r="P2863" s="176"/>
      <c r="R2863" s="178"/>
      <c r="S2863" s="177"/>
      <c r="U2863" s="177"/>
      <c r="W2863" s="178"/>
      <c r="X2863" s="177"/>
    </row>
    <row r="2864" spans="7:24" s="168" customFormat="1" ht="15" customHeight="1">
      <c r="G2864" s="175"/>
      <c r="I2864" s="176"/>
      <c r="J2864" s="176"/>
      <c r="K2864" s="176"/>
      <c r="L2864" s="679"/>
      <c r="M2864" s="175"/>
      <c r="N2864" s="177"/>
      <c r="P2864" s="176"/>
      <c r="R2864" s="178"/>
      <c r="S2864" s="177"/>
      <c r="U2864" s="177"/>
      <c r="W2864" s="178"/>
      <c r="X2864" s="177"/>
    </row>
    <row r="2865" spans="7:24" s="168" customFormat="1" ht="15" customHeight="1">
      <c r="G2865" s="175"/>
      <c r="I2865" s="176"/>
      <c r="J2865" s="176"/>
      <c r="K2865" s="176"/>
      <c r="L2865" s="679"/>
      <c r="M2865" s="175"/>
      <c r="N2865" s="177"/>
      <c r="P2865" s="176"/>
      <c r="R2865" s="178"/>
      <c r="S2865" s="177"/>
      <c r="U2865" s="177"/>
      <c r="W2865" s="178"/>
      <c r="X2865" s="177"/>
    </row>
    <row r="2866" spans="7:24" s="168" customFormat="1" ht="15" customHeight="1">
      <c r="G2866" s="175"/>
      <c r="I2866" s="176"/>
      <c r="J2866" s="176"/>
      <c r="K2866" s="176"/>
      <c r="L2866" s="679"/>
      <c r="M2866" s="175"/>
      <c r="N2866" s="177"/>
      <c r="P2866" s="176"/>
      <c r="R2866" s="178"/>
      <c r="S2866" s="177"/>
      <c r="U2866" s="177"/>
      <c r="W2866" s="178"/>
      <c r="X2866" s="177"/>
    </row>
    <row r="2867" spans="7:24" s="168" customFormat="1" ht="15" customHeight="1">
      <c r="G2867" s="175"/>
      <c r="I2867" s="176"/>
      <c r="J2867" s="176"/>
      <c r="K2867" s="176"/>
      <c r="L2867" s="679"/>
      <c r="M2867" s="175"/>
      <c r="N2867" s="177"/>
      <c r="P2867" s="176"/>
      <c r="R2867" s="178"/>
      <c r="S2867" s="177"/>
      <c r="U2867" s="177"/>
      <c r="W2867" s="178"/>
      <c r="X2867" s="177"/>
    </row>
    <row r="2868" spans="7:24" s="168" customFormat="1" ht="15" customHeight="1">
      <c r="G2868" s="175"/>
      <c r="I2868" s="176"/>
      <c r="J2868" s="176"/>
      <c r="K2868" s="176"/>
      <c r="L2868" s="679"/>
      <c r="M2868" s="175"/>
      <c r="N2868" s="177"/>
      <c r="P2868" s="176"/>
      <c r="R2868" s="178"/>
      <c r="S2868" s="177"/>
      <c r="U2868" s="177"/>
      <c r="W2868" s="178"/>
      <c r="X2868" s="177"/>
    </row>
    <row r="2869" spans="7:24" s="168" customFormat="1" ht="15" customHeight="1">
      <c r="G2869" s="175"/>
      <c r="I2869" s="176"/>
      <c r="J2869" s="176"/>
      <c r="K2869" s="176"/>
      <c r="L2869" s="679"/>
      <c r="M2869" s="175"/>
      <c r="N2869" s="177"/>
      <c r="P2869" s="176"/>
      <c r="R2869" s="178"/>
      <c r="S2869" s="177"/>
      <c r="U2869" s="177"/>
      <c r="W2869" s="178"/>
      <c r="X2869" s="177"/>
    </row>
    <row r="2870" spans="7:24" s="168" customFormat="1" ht="15" customHeight="1">
      <c r="G2870" s="175"/>
      <c r="I2870" s="176"/>
      <c r="J2870" s="176"/>
      <c r="K2870" s="176"/>
      <c r="L2870" s="679"/>
      <c r="M2870" s="175"/>
      <c r="N2870" s="177"/>
      <c r="P2870" s="176"/>
      <c r="R2870" s="178"/>
      <c r="S2870" s="177"/>
      <c r="U2870" s="177"/>
      <c r="W2870" s="178"/>
      <c r="X2870" s="177"/>
    </row>
    <row r="2871" spans="7:24" s="168" customFormat="1" ht="15" customHeight="1">
      <c r="G2871" s="175"/>
      <c r="I2871" s="176"/>
      <c r="J2871" s="176"/>
      <c r="K2871" s="176"/>
      <c r="L2871" s="679"/>
      <c r="M2871" s="175"/>
      <c r="N2871" s="177"/>
      <c r="P2871" s="176"/>
      <c r="R2871" s="178"/>
      <c r="S2871" s="177"/>
      <c r="U2871" s="177"/>
      <c r="W2871" s="178"/>
      <c r="X2871" s="177"/>
    </row>
    <row r="2872" spans="7:24" s="168" customFormat="1" ht="15" customHeight="1">
      <c r="G2872" s="175"/>
      <c r="I2872" s="176"/>
      <c r="J2872" s="176"/>
      <c r="K2872" s="176"/>
      <c r="L2872" s="679"/>
      <c r="M2872" s="175"/>
      <c r="N2872" s="177"/>
      <c r="P2872" s="176"/>
      <c r="R2872" s="178"/>
      <c r="S2872" s="177"/>
      <c r="U2872" s="177"/>
      <c r="W2872" s="178"/>
      <c r="X2872" s="177"/>
    </row>
    <row r="2873" spans="7:24" s="168" customFormat="1" ht="15" customHeight="1">
      <c r="G2873" s="175"/>
      <c r="I2873" s="176"/>
      <c r="J2873" s="176"/>
      <c r="K2873" s="176"/>
      <c r="L2873" s="679"/>
      <c r="M2873" s="175"/>
      <c r="N2873" s="177"/>
      <c r="P2873" s="176"/>
      <c r="R2873" s="178"/>
      <c r="S2873" s="177"/>
      <c r="U2873" s="177"/>
      <c r="W2873" s="178"/>
      <c r="X2873" s="177"/>
    </row>
    <row r="2874" spans="7:24" s="168" customFormat="1" ht="15" customHeight="1">
      <c r="G2874" s="175"/>
      <c r="I2874" s="176"/>
      <c r="J2874" s="176"/>
      <c r="K2874" s="176"/>
      <c r="L2874" s="679"/>
      <c r="M2874" s="175"/>
      <c r="N2874" s="177"/>
      <c r="P2874" s="176"/>
      <c r="R2874" s="178"/>
      <c r="S2874" s="177"/>
      <c r="U2874" s="177"/>
      <c r="W2874" s="178"/>
      <c r="X2874" s="177"/>
    </row>
    <row r="2875" spans="7:24" s="168" customFormat="1" ht="15" customHeight="1">
      <c r="G2875" s="175"/>
      <c r="I2875" s="176"/>
      <c r="J2875" s="176"/>
      <c r="K2875" s="176"/>
      <c r="L2875" s="679"/>
      <c r="M2875" s="175"/>
      <c r="N2875" s="177"/>
      <c r="P2875" s="176"/>
      <c r="R2875" s="178"/>
      <c r="S2875" s="177"/>
      <c r="U2875" s="177"/>
      <c r="W2875" s="178"/>
      <c r="X2875" s="177"/>
    </row>
    <row r="2876" spans="7:24" s="168" customFormat="1" ht="15" customHeight="1">
      <c r="G2876" s="175"/>
      <c r="I2876" s="176"/>
      <c r="J2876" s="176"/>
      <c r="K2876" s="176"/>
      <c r="L2876" s="679"/>
      <c r="M2876" s="175"/>
      <c r="N2876" s="177"/>
      <c r="P2876" s="176"/>
      <c r="R2876" s="178"/>
      <c r="S2876" s="177"/>
      <c r="U2876" s="177"/>
      <c r="W2876" s="178"/>
      <c r="X2876" s="177"/>
    </row>
    <row r="2877" spans="7:24" s="168" customFormat="1" ht="15" customHeight="1">
      <c r="G2877" s="175"/>
      <c r="I2877" s="176"/>
      <c r="J2877" s="176"/>
      <c r="K2877" s="176"/>
      <c r="L2877" s="679"/>
      <c r="M2877" s="175"/>
      <c r="N2877" s="177"/>
      <c r="P2877" s="176"/>
      <c r="R2877" s="178"/>
      <c r="S2877" s="177"/>
      <c r="U2877" s="177"/>
      <c r="W2877" s="178"/>
      <c r="X2877" s="177"/>
    </row>
    <row r="2878" spans="7:24" s="168" customFormat="1" ht="15" customHeight="1">
      <c r="G2878" s="175"/>
      <c r="I2878" s="176"/>
      <c r="J2878" s="176"/>
      <c r="K2878" s="176"/>
      <c r="L2878" s="679"/>
      <c r="M2878" s="175"/>
      <c r="N2878" s="177"/>
      <c r="P2878" s="176"/>
      <c r="R2878" s="178"/>
      <c r="S2878" s="177"/>
      <c r="U2878" s="177"/>
      <c r="W2878" s="178"/>
      <c r="X2878" s="177"/>
    </row>
    <row r="2879" spans="7:24" s="168" customFormat="1" ht="15" customHeight="1">
      <c r="G2879" s="175"/>
      <c r="I2879" s="176"/>
      <c r="J2879" s="176"/>
      <c r="K2879" s="176"/>
      <c r="L2879" s="679"/>
      <c r="M2879" s="175"/>
      <c r="N2879" s="177"/>
      <c r="P2879" s="176"/>
      <c r="R2879" s="178"/>
      <c r="S2879" s="177"/>
      <c r="U2879" s="177"/>
      <c r="W2879" s="178"/>
      <c r="X2879" s="177"/>
    </row>
    <row r="2880" spans="7:24" s="168" customFormat="1" ht="15" customHeight="1">
      <c r="G2880" s="175"/>
      <c r="I2880" s="176"/>
      <c r="J2880" s="176"/>
      <c r="K2880" s="176"/>
      <c r="L2880" s="679"/>
      <c r="M2880" s="175"/>
      <c r="N2880" s="177"/>
      <c r="P2880" s="176"/>
      <c r="R2880" s="178"/>
      <c r="S2880" s="177"/>
      <c r="U2880" s="177"/>
      <c r="W2880" s="178"/>
      <c r="X2880" s="177"/>
    </row>
    <row r="2881" spans="7:24" s="168" customFormat="1" ht="15" customHeight="1">
      <c r="G2881" s="175"/>
      <c r="I2881" s="176"/>
      <c r="J2881" s="176"/>
      <c r="K2881" s="176"/>
      <c r="L2881" s="679"/>
      <c r="M2881" s="175"/>
      <c r="N2881" s="177"/>
      <c r="P2881" s="176"/>
      <c r="R2881" s="178"/>
      <c r="S2881" s="177"/>
      <c r="U2881" s="177"/>
      <c r="W2881" s="178"/>
      <c r="X2881" s="177"/>
    </row>
    <row r="2882" spans="7:24" s="168" customFormat="1" ht="15" customHeight="1">
      <c r="G2882" s="175"/>
      <c r="I2882" s="176"/>
      <c r="J2882" s="176"/>
      <c r="K2882" s="176"/>
      <c r="L2882" s="679"/>
      <c r="M2882" s="175"/>
      <c r="N2882" s="177"/>
      <c r="P2882" s="176"/>
      <c r="R2882" s="178"/>
      <c r="S2882" s="177"/>
      <c r="U2882" s="177"/>
      <c r="W2882" s="178"/>
      <c r="X2882" s="177"/>
    </row>
    <row r="2883" spans="7:24" s="168" customFormat="1" ht="15" customHeight="1">
      <c r="G2883" s="175"/>
      <c r="I2883" s="176"/>
      <c r="J2883" s="176"/>
      <c r="K2883" s="176"/>
      <c r="L2883" s="679"/>
      <c r="M2883" s="175"/>
      <c r="N2883" s="177"/>
      <c r="P2883" s="176"/>
      <c r="R2883" s="178"/>
      <c r="S2883" s="177"/>
      <c r="U2883" s="177"/>
      <c r="W2883" s="178"/>
      <c r="X2883" s="177"/>
    </row>
    <row r="2884" spans="7:24" s="168" customFormat="1" ht="15" customHeight="1">
      <c r="G2884" s="175"/>
      <c r="I2884" s="176"/>
      <c r="J2884" s="176"/>
      <c r="K2884" s="176"/>
      <c r="L2884" s="679"/>
      <c r="M2884" s="175"/>
      <c r="N2884" s="177"/>
      <c r="P2884" s="176"/>
      <c r="R2884" s="178"/>
      <c r="S2884" s="177"/>
      <c r="U2884" s="177"/>
      <c r="W2884" s="178"/>
      <c r="X2884" s="177"/>
    </row>
    <row r="2885" spans="7:24" s="168" customFormat="1" ht="15" customHeight="1">
      <c r="G2885" s="175"/>
      <c r="I2885" s="176"/>
      <c r="J2885" s="176"/>
      <c r="K2885" s="176"/>
      <c r="L2885" s="679"/>
      <c r="M2885" s="175"/>
      <c r="N2885" s="177"/>
      <c r="P2885" s="176"/>
      <c r="R2885" s="178"/>
      <c r="S2885" s="177"/>
      <c r="U2885" s="177"/>
      <c r="W2885" s="178"/>
      <c r="X2885" s="177"/>
    </row>
    <row r="2886" spans="7:24" s="168" customFormat="1" ht="15" customHeight="1">
      <c r="G2886" s="175"/>
      <c r="I2886" s="176"/>
      <c r="J2886" s="176"/>
      <c r="K2886" s="176"/>
      <c r="L2886" s="679"/>
      <c r="M2886" s="175"/>
      <c r="N2886" s="177"/>
      <c r="P2886" s="176"/>
      <c r="R2886" s="178"/>
      <c r="S2886" s="177"/>
      <c r="U2886" s="177"/>
      <c r="W2886" s="178"/>
      <c r="X2886" s="177"/>
    </row>
    <row r="2887" spans="7:24" s="168" customFormat="1" ht="15" customHeight="1">
      <c r="G2887" s="175"/>
      <c r="I2887" s="176"/>
      <c r="J2887" s="176"/>
      <c r="K2887" s="176"/>
      <c r="L2887" s="679"/>
      <c r="M2887" s="175"/>
      <c r="N2887" s="177"/>
      <c r="P2887" s="176"/>
      <c r="R2887" s="178"/>
      <c r="S2887" s="177"/>
      <c r="U2887" s="177"/>
      <c r="W2887" s="178"/>
      <c r="X2887" s="177"/>
    </row>
    <row r="2888" spans="7:24" s="168" customFormat="1" ht="15" customHeight="1">
      <c r="G2888" s="175"/>
      <c r="I2888" s="176"/>
      <c r="J2888" s="176"/>
      <c r="K2888" s="176"/>
      <c r="L2888" s="679"/>
      <c r="M2888" s="175"/>
      <c r="N2888" s="177"/>
      <c r="P2888" s="176"/>
      <c r="R2888" s="178"/>
      <c r="S2888" s="177"/>
      <c r="U2888" s="177"/>
      <c r="W2888" s="178"/>
      <c r="X2888" s="177"/>
    </row>
    <row r="2889" spans="7:24" s="168" customFormat="1" ht="15" customHeight="1">
      <c r="G2889" s="175"/>
      <c r="I2889" s="176"/>
      <c r="J2889" s="176"/>
      <c r="K2889" s="176"/>
      <c r="L2889" s="679"/>
      <c r="M2889" s="175"/>
      <c r="N2889" s="177"/>
      <c r="P2889" s="176"/>
      <c r="R2889" s="178"/>
      <c r="S2889" s="177"/>
      <c r="U2889" s="177"/>
      <c r="W2889" s="178"/>
      <c r="X2889" s="177"/>
    </row>
    <row r="2890" spans="7:24" s="168" customFormat="1" ht="15" customHeight="1">
      <c r="G2890" s="175"/>
      <c r="I2890" s="176"/>
      <c r="J2890" s="176"/>
      <c r="K2890" s="176"/>
      <c r="L2890" s="679"/>
      <c r="M2890" s="175"/>
      <c r="N2890" s="177"/>
      <c r="P2890" s="176"/>
      <c r="R2890" s="178"/>
      <c r="S2890" s="177"/>
      <c r="U2890" s="177"/>
      <c r="W2890" s="178"/>
      <c r="X2890" s="177"/>
    </row>
    <row r="2891" spans="7:24" s="168" customFormat="1" ht="15" customHeight="1">
      <c r="G2891" s="175"/>
      <c r="I2891" s="176"/>
      <c r="J2891" s="176"/>
      <c r="K2891" s="176"/>
      <c r="L2891" s="679"/>
      <c r="M2891" s="175"/>
      <c r="N2891" s="177"/>
      <c r="P2891" s="176"/>
      <c r="R2891" s="178"/>
      <c r="S2891" s="177"/>
      <c r="U2891" s="177"/>
      <c r="W2891" s="178"/>
      <c r="X2891" s="177"/>
    </row>
    <row r="2892" spans="7:24" s="168" customFormat="1" ht="15" customHeight="1">
      <c r="G2892" s="175"/>
      <c r="I2892" s="176"/>
      <c r="J2892" s="176"/>
      <c r="K2892" s="176"/>
      <c r="L2892" s="679"/>
      <c r="M2892" s="175"/>
      <c r="N2892" s="177"/>
      <c r="P2892" s="176"/>
      <c r="R2892" s="178"/>
      <c r="S2892" s="177"/>
      <c r="U2892" s="177"/>
      <c r="W2892" s="178"/>
      <c r="X2892" s="177"/>
    </row>
    <row r="2893" spans="7:24" s="168" customFormat="1" ht="15" customHeight="1">
      <c r="G2893" s="175"/>
      <c r="I2893" s="176"/>
      <c r="J2893" s="176"/>
      <c r="K2893" s="176"/>
      <c r="L2893" s="679"/>
      <c r="M2893" s="175"/>
      <c r="N2893" s="177"/>
      <c r="P2893" s="176"/>
      <c r="R2893" s="178"/>
      <c r="S2893" s="177"/>
      <c r="U2893" s="177"/>
      <c r="W2893" s="178"/>
      <c r="X2893" s="177"/>
    </row>
    <row r="2894" spans="7:24" s="168" customFormat="1" ht="15" customHeight="1">
      <c r="G2894" s="175"/>
      <c r="I2894" s="176"/>
      <c r="J2894" s="176"/>
      <c r="K2894" s="176"/>
      <c r="L2894" s="679"/>
      <c r="M2894" s="175"/>
      <c r="N2894" s="177"/>
      <c r="P2894" s="176"/>
      <c r="R2894" s="178"/>
      <c r="S2894" s="177"/>
      <c r="U2894" s="177"/>
      <c r="W2894" s="178"/>
      <c r="X2894" s="177"/>
    </row>
    <row r="2895" spans="7:24" s="168" customFormat="1" ht="15" customHeight="1">
      <c r="G2895" s="175"/>
      <c r="I2895" s="176"/>
      <c r="J2895" s="176"/>
      <c r="K2895" s="176"/>
      <c r="L2895" s="679"/>
      <c r="M2895" s="175"/>
      <c r="N2895" s="177"/>
      <c r="P2895" s="176"/>
      <c r="R2895" s="178"/>
      <c r="S2895" s="177"/>
      <c r="U2895" s="177"/>
      <c r="W2895" s="178"/>
      <c r="X2895" s="177"/>
    </row>
    <row r="2896" spans="7:24" s="168" customFormat="1" ht="15" customHeight="1">
      <c r="G2896" s="175"/>
      <c r="I2896" s="176"/>
      <c r="J2896" s="176"/>
      <c r="K2896" s="176"/>
      <c r="L2896" s="679"/>
      <c r="M2896" s="175"/>
      <c r="N2896" s="177"/>
      <c r="P2896" s="176"/>
      <c r="R2896" s="178"/>
      <c r="S2896" s="177"/>
      <c r="U2896" s="177"/>
      <c r="W2896" s="178"/>
      <c r="X2896" s="177"/>
    </row>
    <row r="2897" spans="7:24" s="168" customFormat="1" ht="15" customHeight="1">
      <c r="G2897" s="175"/>
      <c r="I2897" s="176"/>
      <c r="J2897" s="176"/>
      <c r="K2897" s="176"/>
      <c r="L2897" s="679"/>
      <c r="M2897" s="175"/>
      <c r="N2897" s="177"/>
      <c r="P2897" s="176"/>
      <c r="R2897" s="178"/>
      <c r="S2897" s="177"/>
      <c r="U2897" s="177"/>
      <c r="W2897" s="178"/>
      <c r="X2897" s="177"/>
    </row>
    <row r="2898" spans="7:24" s="168" customFormat="1" ht="15" customHeight="1">
      <c r="G2898" s="175"/>
      <c r="I2898" s="176"/>
      <c r="J2898" s="176"/>
      <c r="K2898" s="176"/>
      <c r="L2898" s="679"/>
      <c r="M2898" s="175"/>
      <c r="N2898" s="177"/>
      <c r="P2898" s="176"/>
      <c r="R2898" s="178"/>
      <c r="S2898" s="177"/>
      <c r="U2898" s="177"/>
      <c r="W2898" s="178"/>
      <c r="X2898" s="177"/>
    </row>
    <row r="2899" spans="7:24" s="168" customFormat="1" ht="15" customHeight="1">
      <c r="G2899" s="175"/>
      <c r="I2899" s="176"/>
      <c r="J2899" s="176"/>
      <c r="K2899" s="176"/>
      <c r="L2899" s="679"/>
      <c r="M2899" s="175"/>
      <c r="N2899" s="177"/>
      <c r="P2899" s="176"/>
      <c r="R2899" s="178"/>
      <c r="S2899" s="177"/>
      <c r="U2899" s="177"/>
      <c r="W2899" s="178"/>
      <c r="X2899" s="177"/>
    </row>
    <row r="2900" spans="7:24" s="168" customFormat="1" ht="15" customHeight="1">
      <c r="G2900" s="175"/>
      <c r="I2900" s="176"/>
      <c r="J2900" s="176"/>
      <c r="K2900" s="176"/>
      <c r="L2900" s="679"/>
      <c r="M2900" s="175"/>
      <c r="N2900" s="177"/>
      <c r="P2900" s="176"/>
      <c r="R2900" s="178"/>
      <c r="S2900" s="177"/>
      <c r="U2900" s="177"/>
      <c r="W2900" s="178"/>
      <c r="X2900" s="177"/>
    </row>
    <row r="2901" spans="7:24" s="168" customFormat="1" ht="15" customHeight="1">
      <c r="G2901" s="175"/>
      <c r="I2901" s="176"/>
      <c r="J2901" s="176"/>
      <c r="K2901" s="176"/>
      <c r="L2901" s="679"/>
      <c r="M2901" s="175"/>
      <c r="N2901" s="177"/>
      <c r="P2901" s="176"/>
      <c r="R2901" s="178"/>
      <c r="S2901" s="177"/>
      <c r="U2901" s="177"/>
      <c r="W2901" s="178"/>
      <c r="X2901" s="177"/>
    </row>
    <row r="2902" spans="7:24" s="168" customFormat="1" ht="15" customHeight="1">
      <c r="G2902" s="175"/>
      <c r="I2902" s="176"/>
      <c r="J2902" s="176"/>
      <c r="K2902" s="176"/>
      <c r="L2902" s="679"/>
      <c r="M2902" s="175"/>
      <c r="N2902" s="177"/>
      <c r="P2902" s="176"/>
      <c r="R2902" s="178"/>
      <c r="S2902" s="177"/>
      <c r="U2902" s="177"/>
      <c r="W2902" s="178"/>
      <c r="X2902" s="177"/>
    </row>
    <row r="2903" spans="7:24" s="168" customFormat="1" ht="15" customHeight="1">
      <c r="G2903" s="175"/>
      <c r="I2903" s="176"/>
      <c r="J2903" s="176"/>
      <c r="K2903" s="176"/>
      <c r="L2903" s="679"/>
      <c r="M2903" s="175"/>
      <c r="N2903" s="177"/>
      <c r="P2903" s="176"/>
      <c r="R2903" s="178"/>
      <c r="S2903" s="177"/>
      <c r="U2903" s="177"/>
      <c r="W2903" s="178"/>
      <c r="X2903" s="177"/>
    </row>
    <row r="2904" spans="7:24" s="168" customFormat="1" ht="15" customHeight="1">
      <c r="G2904" s="175"/>
      <c r="I2904" s="176"/>
      <c r="J2904" s="176"/>
      <c r="K2904" s="176"/>
      <c r="L2904" s="679"/>
      <c r="M2904" s="175"/>
      <c r="N2904" s="177"/>
      <c r="P2904" s="176"/>
      <c r="R2904" s="178"/>
      <c r="S2904" s="177"/>
      <c r="U2904" s="177"/>
      <c r="W2904" s="178"/>
      <c r="X2904" s="177"/>
    </row>
    <row r="2905" spans="7:24" s="168" customFormat="1" ht="15" customHeight="1">
      <c r="G2905" s="175"/>
      <c r="I2905" s="176"/>
      <c r="J2905" s="176"/>
      <c r="K2905" s="176"/>
      <c r="L2905" s="679"/>
      <c r="M2905" s="175"/>
      <c r="N2905" s="177"/>
      <c r="P2905" s="176"/>
      <c r="R2905" s="178"/>
      <c r="S2905" s="177"/>
      <c r="U2905" s="177"/>
      <c r="W2905" s="178"/>
      <c r="X2905" s="177"/>
    </row>
    <row r="2906" spans="7:24" s="168" customFormat="1" ht="15" customHeight="1">
      <c r="G2906" s="175"/>
      <c r="I2906" s="176"/>
      <c r="J2906" s="176"/>
      <c r="K2906" s="176"/>
      <c r="L2906" s="679"/>
      <c r="M2906" s="175"/>
      <c r="N2906" s="177"/>
      <c r="P2906" s="176"/>
      <c r="R2906" s="178"/>
      <c r="S2906" s="177"/>
      <c r="U2906" s="177"/>
      <c r="W2906" s="178"/>
      <c r="X2906" s="177"/>
    </row>
    <row r="2907" spans="7:24" s="168" customFormat="1" ht="15" customHeight="1">
      <c r="G2907" s="175"/>
      <c r="I2907" s="176"/>
      <c r="J2907" s="176"/>
      <c r="K2907" s="176"/>
      <c r="L2907" s="679"/>
      <c r="M2907" s="175"/>
      <c r="N2907" s="177"/>
      <c r="P2907" s="176"/>
      <c r="R2907" s="178"/>
      <c r="S2907" s="177"/>
      <c r="U2907" s="177"/>
      <c r="W2907" s="178"/>
      <c r="X2907" s="177"/>
    </row>
    <row r="2908" spans="7:24" s="168" customFormat="1" ht="15" customHeight="1">
      <c r="G2908" s="175"/>
      <c r="I2908" s="176"/>
      <c r="J2908" s="176"/>
      <c r="K2908" s="176"/>
      <c r="L2908" s="679"/>
      <c r="M2908" s="175"/>
      <c r="N2908" s="177"/>
      <c r="P2908" s="176"/>
      <c r="R2908" s="178"/>
      <c r="S2908" s="177"/>
      <c r="U2908" s="177"/>
      <c r="W2908" s="178"/>
      <c r="X2908" s="177"/>
    </row>
    <row r="2909" spans="7:24" s="168" customFormat="1" ht="15" customHeight="1">
      <c r="G2909" s="175"/>
      <c r="I2909" s="176"/>
      <c r="J2909" s="176"/>
      <c r="K2909" s="176"/>
      <c r="L2909" s="679"/>
      <c r="M2909" s="175"/>
      <c r="N2909" s="177"/>
      <c r="P2909" s="176"/>
      <c r="R2909" s="178"/>
      <c r="S2909" s="177"/>
      <c r="U2909" s="177"/>
      <c r="W2909" s="178"/>
      <c r="X2909" s="177"/>
    </row>
    <row r="2910" spans="7:24" s="168" customFormat="1" ht="15" customHeight="1">
      <c r="G2910" s="175"/>
      <c r="I2910" s="176"/>
      <c r="J2910" s="176"/>
      <c r="K2910" s="176"/>
      <c r="L2910" s="679"/>
      <c r="M2910" s="175"/>
      <c r="N2910" s="177"/>
      <c r="P2910" s="176"/>
      <c r="R2910" s="178"/>
      <c r="S2910" s="177"/>
      <c r="U2910" s="177"/>
      <c r="W2910" s="178"/>
      <c r="X2910" s="177"/>
    </row>
    <row r="2911" spans="7:24" s="168" customFormat="1" ht="15" customHeight="1">
      <c r="G2911" s="175"/>
      <c r="I2911" s="176"/>
      <c r="J2911" s="176"/>
      <c r="K2911" s="176"/>
      <c r="L2911" s="679"/>
      <c r="M2911" s="175"/>
      <c r="N2911" s="177"/>
      <c r="P2911" s="176"/>
      <c r="R2911" s="178"/>
      <c r="S2911" s="177"/>
      <c r="U2911" s="177"/>
      <c r="W2911" s="178"/>
      <c r="X2911" s="177"/>
    </row>
    <row r="2912" spans="7:24" s="168" customFormat="1" ht="15" customHeight="1">
      <c r="G2912" s="175"/>
      <c r="I2912" s="176"/>
      <c r="J2912" s="176"/>
      <c r="K2912" s="176"/>
      <c r="L2912" s="679"/>
      <c r="M2912" s="175"/>
      <c r="N2912" s="177"/>
      <c r="P2912" s="176"/>
      <c r="R2912" s="178"/>
      <c r="S2912" s="177"/>
      <c r="U2912" s="177"/>
      <c r="W2912" s="178"/>
      <c r="X2912" s="177"/>
    </row>
    <row r="2913" spans="7:24" s="168" customFormat="1" ht="15" customHeight="1">
      <c r="G2913" s="175"/>
      <c r="I2913" s="176"/>
      <c r="J2913" s="176"/>
      <c r="K2913" s="176"/>
      <c r="L2913" s="679"/>
      <c r="M2913" s="175"/>
      <c r="N2913" s="177"/>
      <c r="P2913" s="176"/>
      <c r="R2913" s="178"/>
      <c r="S2913" s="177"/>
      <c r="U2913" s="177"/>
      <c r="W2913" s="178"/>
      <c r="X2913" s="177"/>
    </row>
    <row r="2914" spans="7:24" s="168" customFormat="1" ht="15" customHeight="1">
      <c r="G2914" s="175"/>
      <c r="I2914" s="176"/>
      <c r="J2914" s="176"/>
      <c r="K2914" s="176"/>
      <c r="L2914" s="679"/>
      <c r="M2914" s="175"/>
      <c r="N2914" s="177"/>
      <c r="P2914" s="176"/>
      <c r="R2914" s="178"/>
      <c r="S2914" s="177"/>
      <c r="U2914" s="177"/>
      <c r="W2914" s="178"/>
      <c r="X2914" s="177"/>
    </row>
    <row r="2915" spans="7:24" s="168" customFormat="1" ht="15" customHeight="1">
      <c r="G2915" s="175"/>
      <c r="I2915" s="176"/>
      <c r="J2915" s="176"/>
      <c r="K2915" s="176"/>
      <c r="L2915" s="679"/>
      <c r="M2915" s="175"/>
      <c r="N2915" s="177"/>
      <c r="P2915" s="176"/>
      <c r="R2915" s="178"/>
      <c r="S2915" s="177"/>
      <c r="U2915" s="177"/>
      <c r="W2915" s="178"/>
      <c r="X2915" s="177"/>
    </row>
    <row r="2916" spans="7:24" s="168" customFormat="1" ht="15" customHeight="1">
      <c r="G2916" s="175"/>
      <c r="I2916" s="176"/>
      <c r="J2916" s="176"/>
      <c r="K2916" s="176"/>
      <c r="L2916" s="679"/>
      <c r="M2916" s="175"/>
      <c r="N2916" s="177"/>
      <c r="P2916" s="176"/>
      <c r="R2916" s="178"/>
      <c r="S2916" s="177"/>
      <c r="U2916" s="177"/>
      <c r="W2916" s="178"/>
      <c r="X2916" s="177"/>
    </row>
    <row r="2917" spans="7:24" s="168" customFormat="1" ht="15" customHeight="1">
      <c r="G2917" s="175"/>
      <c r="I2917" s="176"/>
      <c r="J2917" s="176"/>
      <c r="K2917" s="176"/>
      <c r="L2917" s="679"/>
      <c r="M2917" s="175"/>
      <c r="N2917" s="177"/>
      <c r="P2917" s="176"/>
      <c r="R2917" s="178"/>
      <c r="S2917" s="177"/>
      <c r="U2917" s="177"/>
      <c r="W2917" s="178"/>
      <c r="X2917" s="177"/>
    </row>
    <row r="2918" spans="7:24" s="168" customFormat="1" ht="15" customHeight="1">
      <c r="G2918" s="175"/>
      <c r="I2918" s="176"/>
      <c r="J2918" s="176"/>
      <c r="K2918" s="176"/>
      <c r="L2918" s="679"/>
      <c r="M2918" s="175"/>
      <c r="N2918" s="177"/>
      <c r="P2918" s="176"/>
      <c r="R2918" s="178"/>
      <c r="S2918" s="177"/>
      <c r="U2918" s="177"/>
      <c r="W2918" s="178"/>
      <c r="X2918" s="177"/>
    </row>
    <row r="2919" spans="7:24" s="168" customFormat="1" ht="15" customHeight="1">
      <c r="G2919" s="175"/>
      <c r="I2919" s="176"/>
      <c r="J2919" s="176"/>
      <c r="K2919" s="176"/>
      <c r="L2919" s="679"/>
      <c r="M2919" s="175"/>
      <c r="N2919" s="177"/>
      <c r="P2919" s="176"/>
      <c r="R2919" s="178"/>
      <c r="S2919" s="177"/>
      <c r="U2919" s="177"/>
      <c r="W2919" s="178"/>
      <c r="X2919" s="177"/>
    </row>
    <row r="2920" spans="7:24" s="168" customFormat="1" ht="15" customHeight="1">
      <c r="G2920" s="175"/>
      <c r="I2920" s="176"/>
      <c r="J2920" s="176"/>
      <c r="K2920" s="176"/>
      <c r="L2920" s="679"/>
      <c r="M2920" s="175"/>
      <c r="N2920" s="177"/>
      <c r="P2920" s="176"/>
      <c r="R2920" s="178"/>
      <c r="S2920" s="177"/>
      <c r="U2920" s="177"/>
      <c r="W2920" s="178"/>
      <c r="X2920" s="177"/>
    </row>
    <row r="2921" spans="7:24" s="168" customFormat="1" ht="15" customHeight="1">
      <c r="G2921" s="175"/>
      <c r="I2921" s="176"/>
      <c r="J2921" s="176"/>
      <c r="K2921" s="176"/>
      <c r="L2921" s="679"/>
      <c r="M2921" s="175"/>
      <c r="N2921" s="177"/>
      <c r="P2921" s="176"/>
      <c r="R2921" s="178"/>
      <c r="S2921" s="177"/>
      <c r="U2921" s="177"/>
      <c r="W2921" s="178"/>
      <c r="X2921" s="177"/>
    </row>
    <row r="2922" spans="7:24" s="168" customFormat="1" ht="15" customHeight="1">
      <c r="G2922" s="175"/>
      <c r="I2922" s="176"/>
      <c r="J2922" s="176"/>
      <c r="K2922" s="176"/>
      <c r="L2922" s="679"/>
      <c r="M2922" s="175"/>
      <c r="N2922" s="177"/>
      <c r="P2922" s="176"/>
      <c r="R2922" s="178"/>
      <c r="S2922" s="177"/>
      <c r="U2922" s="177"/>
      <c r="W2922" s="178"/>
      <c r="X2922" s="177"/>
    </row>
    <row r="2923" spans="7:24" s="168" customFormat="1" ht="15" customHeight="1">
      <c r="G2923" s="175"/>
      <c r="I2923" s="176"/>
      <c r="J2923" s="176"/>
      <c r="K2923" s="176"/>
      <c r="L2923" s="679"/>
      <c r="M2923" s="175"/>
      <c r="N2923" s="177"/>
      <c r="P2923" s="176"/>
      <c r="R2923" s="178"/>
      <c r="S2923" s="177"/>
      <c r="U2923" s="177"/>
      <c r="W2923" s="178"/>
      <c r="X2923" s="177"/>
    </row>
    <row r="2924" spans="7:24" s="168" customFormat="1" ht="15" customHeight="1">
      <c r="G2924" s="175"/>
      <c r="I2924" s="176"/>
      <c r="J2924" s="176"/>
      <c r="K2924" s="176"/>
      <c r="L2924" s="679"/>
      <c r="M2924" s="175"/>
      <c r="N2924" s="177"/>
      <c r="P2924" s="176"/>
      <c r="R2924" s="178"/>
      <c r="S2924" s="177"/>
      <c r="U2924" s="177"/>
      <c r="W2924" s="178"/>
      <c r="X2924" s="177"/>
    </row>
    <row r="2925" spans="7:24" s="168" customFormat="1" ht="15" customHeight="1">
      <c r="G2925" s="175"/>
      <c r="I2925" s="176"/>
      <c r="J2925" s="176"/>
      <c r="K2925" s="176"/>
      <c r="L2925" s="679"/>
      <c r="M2925" s="175"/>
      <c r="N2925" s="177"/>
      <c r="P2925" s="176"/>
      <c r="R2925" s="178"/>
      <c r="S2925" s="177"/>
      <c r="U2925" s="177"/>
      <c r="W2925" s="178"/>
      <c r="X2925" s="177"/>
    </row>
    <row r="2926" spans="7:24" s="168" customFormat="1" ht="15" customHeight="1">
      <c r="G2926" s="175"/>
      <c r="I2926" s="176"/>
      <c r="J2926" s="176"/>
      <c r="K2926" s="176"/>
      <c r="L2926" s="679"/>
      <c r="M2926" s="175"/>
      <c r="N2926" s="177"/>
      <c r="P2926" s="176"/>
      <c r="R2926" s="178"/>
      <c r="S2926" s="177"/>
      <c r="U2926" s="177"/>
      <c r="W2926" s="178"/>
      <c r="X2926" s="177"/>
    </row>
    <row r="2927" spans="7:24" s="168" customFormat="1" ht="15" customHeight="1">
      <c r="G2927" s="175"/>
      <c r="I2927" s="176"/>
      <c r="J2927" s="176"/>
      <c r="K2927" s="176"/>
      <c r="L2927" s="679"/>
      <c r="M2927" s="175"/>
      <c r="N2927" s="177"/>
      <c r="P2927" s="176"/>
      <c r="R2927" s="178"/>
      <c r="S2927" s="177"/>
      <c r="U2927" s="177"/>
      <c r="W2927" s="178"/>
      <c r="X2927" s="177"/>
    </row>
    <row r="2928" spans="7:24" s="168" customFormat="1" ht="15" customHeight="1">
      <c r="G2928" s="175"/>
      <c r="I2928" s="176"/>
      <c r="J2928" s="176"/>
      <c r="K2928" s="176"/>
      <c r="L2928" s="679"/>
      <c r="M2928" s="175"/>
      <c r="N2928" s="177"/>
      <c r="P2928" s="176"/>
      <c r="R2928" s="178"/>
      <c r="S2928" s="177"/>
      <c r="U2928" s="177"/>
      <c r="W2928" s="178"/>
      <c r="X2928" s="177"/>
    </row>
    <row r="2929" spans="7:24" s="168" customFormat="1" ht="15" customHeight="1">
      <c r="G2929" s="175"/>
      <c r="I2929" s="176"/>
      <c r="J2929" s="176"/>
      <c r="K2929" s="176"/>
      <c r="L2929" s="679"/>
      <c r="M2929" s="175"/>
      <c r="N2929" s="177"/>
      <c r="P2929" s="176"/>
      <c r="R2929" s="178"/>
      <c r="S2929" s="177"/>
      <c r="U2929" s="177"/>
      <c r="W2929" s="178"/>
      <c r="X2929" s="177"/>
    </row>
    <row r="2930" spans="7:24" s="168" customFormat="1" ht="15" customHeight="1">
      <c r="G2930" s="175"/>
      <c r="I2930" s="176"/>
      <c r="J2930" s="176"/>
      <c r="K2930" s="176"/>
      <c r="L2930" s="679"/>
      <c r="M2930" s="175"/>
      <c r="N2930" s="177"/>
      <c r="P2930" s="176"/>
      <c r="R2930" s="178"/>
      <c r="S2930" s="177"/>
      <c r="U2930" s="177"/>
      <c r="W2930" s="178"/>
      <c r="X2930" s="177"/>
    </row>
    <row r="2931" spans="7:24" s="168" customFormat="1" ht="15" customHeight="1">
      <c r="G2931" s="175"/>
      <c r="I2931" s="176"/>
      <c r="J2931" s="176"/>
      <c r="K2931" s="176"/>
      <c r="L2931" s="679"/>
      <c r="M2931" s="175"/>
      <c r="N2931" s="177"/>
      <c r="P2931" s="176"/>
      <c r="R2931" s="178"/>
      <c r="S2931" s="177"/>
      <c r="U2931" s="177"/>
      <c r="W2931" s="178"/>
      <c r="X2931" s="177"/>
    </row>
    <row r="2932" spans="7:24" s="168" customFormat="1" ht="15" customHeight="1">
      <c r="G2932" s="175"/>
      <c r="I2932" s="176"/>
      <c r="J2932" s="176"/>
      <c r="K2932" s="176"/>
      <c r="L2932" s="679"/>
      <c r="M2932" s="175"/>
      <c r="N2932" s="177"/>
      <c r="P2932" s="176"/>
      <c r="R2932" s="178"/>
      <c r="S2932" s="177"/>
      <c r="U2932" s="177"/>
      <c r="W2932" s="178"/>
      <c r="X2932" s="177"/>
    </row>
    <row r="2933" spans="7:24" s="168" customFormat="1" ht="15" customHeight="1">
      <c r="G2933" s="175"/>
      <c r="I2933" s="176"/>
      <c r="J2933" s="176"/>
      <c r="K2933" s="176"/>
      <c r="L2933" s="679"/>
      <c r="M2933" s="175"/>
      <c r="N2933" s="177"/>
      <c r="P2933" s="176"/>
      <c r="R2933" s="178"/>
      <c r="S2933" s="177"/>
      <c r="U2933" s="177"/>
      <c r="W2933" s="178"/>
      <c r="X2933" s="177"/>
    </row>
    <row r="2934" spans="7:24" s="168" customFormat="1" ht="15" customHeight="1">
      <c r="G2934" s="175"/>
      <c r="I2934" s="176"/>
      <c r="J2934" s="176"/>
      <c r="K2934" s="176"/>
      <c r="L2934" s="679"/>
      <c r="M2934" s="175"/>
      <c r="N2934" s="177"/>
      <c r="P2934" s="176"/>
      <c r="R2934" s="178"/>
      <c r="S2934" s="177"/>
      <c r="U2934" s="177"/>
      <c r="W2934" s="178"/>
      <c r="X2934" s="177"/>
    </row>
    <row r="2935" spans="7:24" s="168" customFormat="1" ht="15" customHeight="1">
      <c r="G2935" s="175"/>
      <c r="I2935" s="176"/>
      <c r="J2935" s="176"/>
      <c r="K2935" s="176"/>
      <c r="L2935" s="679"/>
      <c r="M2935" s="175"/>
      <c r="N2935" s="177"/>
      <c r="P2935" s="176"/>
      <c r="R2935" s="178"/>
      <c r="S2935" s="177"/>
      <c r="U2935" s="177"/>
      <c r="W2935" s="178"/>
      <c r="X2935" s="177"/>
    </row>
    <row r="2936" spans="7:24" s="168" customFormat="1" ht="15" customHeight="1">
      <c r="G2936" s="175"/>
      <c r="I2936" s="176"/>
      <c r="J2936" s="176"/>
      <c r="K2936" s="176"/>
      <c r="L2936" s="679"/>
      <c r="M2936" s="175"/>
      <c r="N2936" s="177"/>
      <c r="P2936" s="176"/>
      <c r="R2936" s="178"/>
      <c r="S2936" s="177"/>
      <c r="U2936" s="177"/>
      <c r="W2936" s="178"/>
      <c r="X2936" s="177"/>
    </row>
    <row r="2937" spans="7:24" s="168" customFormat="1" ht="15" customHeight="1">
      <c r="G2937" s="175"/>
      <c r="I2937" s="176"/>
      <c r="J2937" s="176"/>
      <c r="K2937" s="176"/>
      <c r="L2937" s="679"/>
      <c r="M2937" s="175"/>
      <c r="N2937" s="177"/>
      <c r="P2937" s="176"/>
      <c r="R2937" s="178"/>
      <c r="S2937" s="177"/>
      <c r="U2937" s="177"/>
      <c r="W2937" s="178"/>
      <c r="X2937" s="177"/>
    </row>
    <row r="2938" spans="7:24" s="168" customFormat="1" ht="15" customHeight="1">
      <c r="G2938" s="175"/>
      <c r="I2938" s="176"/>
      <c r="J2938" s="176"/>
      <c r="K2938" s="176"/>
      <c r="L2938" s="679"/>
      <c r="M2938" s="175"/>
      <c r="N2938" s="177"/>
      <c r="P2938" s="176"/>
      <c r="R2938" s="178"/>
      <c r="S2938" s="177"/>
      <c r="U2938" s="177"/>
      <c r="W2938" s="178"/>
      <c r="X2938" s="177"/>
    </row>
    <row r="2939" spans="7:24" s="168" customFormat="1" ht="15" customHeight="1">
      <c r="G2939" s="175"/>
      <c r="I2939" s="176"/>
      <c r="J2939" s="176"/>
      <c r="K2939" s="176"/>
      <c r="L2939" s="679"/>
      <c r="M2939" s="175"/>
      <c r="N2939" s="177"/>
      <c r="P2939" s="176"/>
      <c r="R2939" s="178"/>
      <c r="S2939" s="177"/>
      <c r="U2939" s="177"/>
      <c r="W2939" s="178"/>
      <c r="X2939" s="177"/>
    </row>
    <row r="2940" spans="7:24" s="168" customFormat="1" ht="15" customHeight="1">
      <c r="G2940" s="175"/>
      <c r="I2940" s="176"/>
      <c r="J2940" s="176"/>
      <c r="K2940" s="176"/>
      <c r="L2940" s="679"/>
      <c r="M2940" s="175"/>
      <c r="N2940" s="177"/>
      <c r="P2940" s="176"/>
      <c r="R2940" s="178"/>
      <c r="S2940" s="177"/>
      <c r="U2940" s="177"/>
      <c r="W2940" s="178"/>
      <c r="X2940" s="177"/>
    </row>
    <row r="2941" spans="7:24" s="168" customFormat="1" ht="15" customHeight="1">
      <c r="G2941" s="175"/>
      <c r="I2941" s="176"/>
      <c r="J2941" s="176"/>
      <c r="K2941" s="176"/>
      <c r="L2941" s="679"/>
      <c r="M2941" s="175"/>
      <c r="N2941" s="177"/>
      <c r="P2941" s="176"/>
      <c r="R2941" s="178"/>
      <c r="S2941" s="177"/>
      <c r="U2941" s="177"/>
      <c r="W2941" s="178"/>
      <c r="X2941" s="177"/>
    </row>
    <row r="2942" spans="7:24" s="168" customFormat="1" ht="15" customHeight="1">
      <c r="G2942" s="175"/>
      <c r="I2942" s="176"/>
      <c r="J2942" s="176"/>
      <c r="K2942" s="176"/>
      <c r="L2942" s="679"/>
      <c r="M2942" s="175"/>
      <c r="N2942" s="177"/>
      <c r="P2942" s="176"/>
      <c r="R2942" s="178"/>
      <c r="S2942" s="177"/>
      <c r="U2942" s="177"/>
      <c r="W2942" s="178"/>
      <c r="X2942" s="177"/>
    </row>
    <row r="2943" spans="7:24" s="168" customFormat="1" ht="15" customHeight="1">
      <c r="G2943" s="175"/>
      <c r="I2943" s="176"/>
      <c r="J2943" s="176"/>
      <c r="K2943" s="176"/>
      <c r="L2943" s="679"/>
      <c r="M2943" s="175"/>
      <c r="N2943" s="177"/>
      <c r="P2943" s="176"/>
      <c r="R2943" s="178"/>
      <c r="S2943" s="177"/>
      <c r="U2943" s="177"/>
      <c r="W2943" s="178"/>
      <c r="X2943" s="177"/>
    </row>
    <row r="2944" spans="7:24" s="168" customFormat="1" ht="15" customHeight="1">
      <c r="G2944" s="175"/>
      <c r="I2944" s="176"/>
      <c r="J2944" s="176"/>
      <c r="K2944" s="176"/>
      <c r="L2944" s="679"/>
      <c r="M2944" s="175"/>
      <c r="N2944" s="177"/>
      <c r="P2944" s="176"/>
      <c r="R2944" s="178"/>
      <c r="S2944" s="177"/>
      <c r="U2944" s="177"/>
      <c r="W2944" s="178"/>
      <c r="X2944" s="177"/>
    </row>
    <row r="2945" spans="7:24" s="168" customFormat="1" ht="15" customHeight="1">
      <c r="G2945" s="175"/>
      <c r="I2945" s="176"/>
      <c r="J2945" s="176"/>
      <c r="K2945" s="176"/>
      <c r="L2945" s="679"/>
      <c r="M2945" s="175"/>
      <c r="N2945" s="177"/>
      <c r="P2945" s="176"/>
      <c r="R2945" s="178"/>
      <c r="S2945" s="177"/>
      <c r="U2945" s="177"/>
      <c r="W2945" s="178"/>
      <c r="X2945" s="177"/>
    </row>
    <row r="2946" spans="7:24" s="168" customFormat="1" ht="15" customHeight="1">
      <c r="G2946" s="175"/>
      <c r="I2946" s="176"/>
      <c r="J2946" s="176"/>
      <c r="K2946" s="176"/>
      <c r="L2946" s="679"/>
      <c r="M2946" s="175"/>
      <c r="N2946" s="177"/>
      <c r="P2946" s="176"/>
      <c r="R2946" s="178"/>
      <c r="S2946" s="177"/>
      <c r="U2946" s="177"/>
      <c r="W2946" s="178"/>
      <c r="X2946" s="177"/>
    </row>
    <row r="2947" spans="7:24" s="168" customFormat="1" ht="15" customHeight="1">
      <c r="G2947" s="175"/>
      <c r="I2947" s="176"/>
      <c r="J2947" s="176"/>
      <c r="K2947" s="176"/>
      <c r="L2947" s="679"/>
      <c r="M2947" s="175"/>
      <c r="N2947" s="177"/>
      <c r="P2947" s="176"/>
      <c r="R2947" s="178"/>
      <c r="S2947" s="177"/>
      <c r="U2947" s="177"/>
      <c r="W2947" s="178"/>
      <c r="X2947" s="177"/>
    </row>
    <row r="2948" spans="7:24" s="168" customFormat="1" ht="15" customHeight="1">
      <c r="G2948" s="175"/>
      <c r="I2948" s="176"/>
      <c r="J2948" s="176"/>
      <c r="K2948" s="176"/>
      <c r="L2948" s="679"/>
      <c r="M2948" s="175"/>
      <c r="N2948" s="177"/>
      <c r="P2948" s="176"/>
      <c r="R2948" s="178"/>
      <c r="S2948" s="177"/>
      <c r="U2948" s="177"/>
      <c r="W2948" s="178"/>
      <c r="X2948" s="177"/>
    </row>
    <row r="2949" spans="7:24" s="168" customFormat="1" ht="15" customHeight="1">
      <c r="G2949" s="175"/>
      <c r="I2949" s="176"/>
      <c r="J2949" s="176"/>
      <c r="K2949" s="176"/>
      <c r="L2949" s="679"/>
      <c r="M2949" s="175"/>
      <c r="N2949" s="177"/>
      <c r="P2949" s="176"/>
      <c r="R2949" s="178"/>
      <c r="S2949" s="177"/>
      <c r="U2949" s="177"/>
      <c r="W2949" s="178"/>
      <c r="X2949" s="177"/>
    </row>
    <row r="2950" spans="7:24" s="168" customFormat="1" ht="15" customHeight="1">
      <c r="G2950" s="175"/>
      <c r="I2950" s="176"/>
      <c r="J2950" s="176"/>
      <c r="K2950" s="176"/>
      <c r="L2950" s="679"/>
      <c r="M2950" s="175"/>
      <c r="N2950" s="177"/>
      <c r="P2950" s="176"/>
      <c r="R2950" s="178"/>
      <c r="S2950" s="177"/>
      <c r="U2950" s="177"/>
      <c r="W2950" s="178"/>
      <c r="X2950" s="177"/>
    </row>
    <row r="2951" spans="7:24" s="168" customFormat="1" ht="15" customHeight="1">
      <c r="G2951" s="175"/>
      <c r="I2951" s="176"/>
      <c r="J2951" s="176"/>
      <c r="K2951" s="176"/>
      <c r="L2951" s="679"/>
      <c r="M2951" s="175"/>
      <c r="N2951" s="177"/>
      <c r="P2951" s="176"/>
      <c r="R2951" s="178"/>
      <c r="S2951" s="177"/>
      <c r="U2951" s="177"/>
      <c r="W2951" s="178"/>
      <c r="X2951" s="177"/>
    </row>
    <row r="2952" spans="7:24" s="168" customFormat="1" ht="15" customHeight="1">
      <c r="G2952" s="175"/>
      <c r="I2952" s="176"/>
      <c r="J2952" s="176"/>
      <c r="K2952" s="176"/>
      <c r="L2952" s="679"/>
      <c r="M2952" s="175"/>
      <c r="N2952" s="177"/>
      <c r="P2952" s="176"/>
      <c r="R2952" s="178"/>
      <c r="S2952" s="177"/>
      <c r="U2952" s="177"/>
      <c r="W2952" s="178"/>
      <c r="X2952" s="177"/>
    </row>
    <row r="2953" spans="7:24" s="168" customFormat="1" ht="15" customHeight="1">
      <c r="G2953" s="175"/>
      <c r="I2953" s="176"/>
      <c r="J2953" s="176"/>
      <c r="K2953" s="176"/>
      <c r="L2953" s="679"/>
      <c r="M2953" s="175"/>
      <c r="N2953" s="177"/>
      <c r="P2953" s="176"/>
      <c r="R2953" s="178"/>
      <c r="S2953" s="177"/>
      <c r="U2953" s="177"/>
      <c r="W2953" s="178"/>
      <c r="X2953" s="177"/>
    </row>
    <row r="2954" spans="7:24" s="168" customFormat="1" ht="15" customHeight="1">
      <c r="G2954" s="175"/>
      <c r="I2954" s="176"/>
      <c r="J2954" s="176"/>
      <c r="K2954" s="176"/>
      <c r="L2954" s="679"/>
      <c r="M2954" s="175"/>
      <c r="N2954" s="177"/>
      <c r="P2954" s="176"/>
      <c r="R2954" s="178"/>
      <c r="S2954" s="177"/>
      <c r="U2954" s="177"/>
      <c r="W2954" s="178"/>
      <c r="X2954" s="177"/>
    </row>
    <row r="2955" spans="7:24" s="168" customFormat="1" ht="15" customHeight="1">
      <c r="G2955" s="175"/>
      <c r="I2955" s="176"/>
      <c r="J2955" s="176"/>
      <c r="K2955" s="176"/>
      <c r="L2955" s="679"/>
      <c r="M2955" s="175"/>
      <c r="N2955" s="177"/>
      <c r="P2955" s="176"/>
      <c r="R2955" s="178"/>
      <c r="S2955" s="177"/>
      <c r="U2955" s="177"/>
      <c r="W2955" s="178"/>
      <c r="X2955" s="177"/>
    </row>
    <row r="2956" spans="7:24" s="168" customFormat="1" ht="15" customHeight="1">
      <c r="G2956" s="175"/>
      <c r="I2956" s="176"/>
      <c r="J2956" s="176"/>
      <c r="K2956" s="176"/>
      <c r="L2956" s="679"/>
      <c r="M2956" s="175"/>
      <c r="N2956" s="177"/>
      <c r="P2956" s="176"/>
      <c r="R2956" s="178"/>
      <c r="S2956" s="177"/>
      <c r="U2956" s="177"/>
      <c r="W2956" s="178"/>
      <c r="X2956" s="177"/>
    </row>
    <row r="2957" spans="7:24" s="168" customFormat="1" ht="15" customHeight="1">
      <c r="G2957" s="175"/>
      <c r="I2957" s="176"/>
      <c r="J2957" s="176"/>
      <c r="K2957" s="176"/>
      <c r="L2957" s="679"/>
      <c r="M2957" s="175"/>
      <c r="N2957" s="177"/>
      <c r="P2957" s="176"/>
      <c r="R2957" s="178"/>
      <c r="S2957" s="177"/>
      <c r="U2957" s="177"/>
      <c r="W2957" s="178"/>
      <c r="X2957" s="177"/>
    </row>
    <row r="2958" spans="7:24" s="168" customFormat="1" ht="15" customHeight="1">
      <c r="G2958" s="175"/>
      <c r="I2958" s="176"/>
      <c r="J2958" s="176"/>
      <c r="K2958" s="176"/>
      <c r="L2958" s="679"/>
      <c r="M2958" s="175"/>
      <c r="N2958" s="177"/>
      <c r="P2958" s="176"/>
      <c r="R2958" s="178"/>
      <c r="S2958" s="177"/>
      <c r="U2958" s="177"/>
      <c r="W2958" s="178"/>
      <c r="X2958" s="177"/>
    </row>
    <row r="2959" spans="7:24" s="168" customFormat="1" ht="15" customHeight="1">
      <c r="G2959" s="175"/>
      <c r="I2959" s="176"/>
      <c r="J2959" s="176"/>
      <c r="K2959" s="176"/>
      <c r="L2959" s="679"/>
      <c r="M2959" s="175"/>
      <c r="N2959" s="177"/>
      <c r="P2959" s="176"/>
      <c r="R2959" s="178"/>
      <c r="S2959" s="177"/>
      <c r="U2959" s="177"/>
      <c r="W2959" s="178"/>
      <c r="X2959" s="177"/>
    </row>
    <row r="2960" spans="7:24" s="168" customFormat="1" ht="15" customHeight="1">
      <c r="G2960" s="175"/>
      <c r="I2960" s="176"/>
      <c r="J2960" s="176"/>
      <c r="K2960" s="176"/>
      <c r="L2960" s="679"/>
      <c r="M2960" s="175"/>
      <c r="N2960" s="177"/>
      <c r="P2960" s="176"/>
      <c r="R2960" s="178"/>
      <c r="S2960" s="177"/>
      <c r="U2960" s="177"/>
      <c r="W2960" s="178"/>
      <c r="X2960" s="177"/>
    </row>
    <row r="2961" spans="7:24" s="168" customFormat="1" ht="15" customHeight="1">
      <c r="G2961" s="175"/>
      <c r="I2961" s="176"/>
      <c r="J2961" s="176"/>
      <c r="K2961" s="176"/>
      <c r="L2961" s="679"/>
      <c r="M2961" s="175"/>
      <c r="N2961" s="177"/>
      <c r="P2961" s="176"/>
      <c r="R2961" s="178"/>
      <c r="S2961" s="177"/>
      <c r="U2961" s="177"/>
      <c r="W2961" s="178"/>
      <c r="X2961" s="177"/>
    </row>
    <row r="2962" spans="7:24" s="168" customFormat="1" ht="15" customHeight="1">
      <c r="G2962" s="175"/>
      <c r="I2962" s="176"/>
      <c r="J2962" s="176"/>
      <c r="K2962" s="176"/>
      <c r="L2962" s="679"/>
      <c r="M2962" s="175"/>
      <c r="N2962" s="177"/>
      <c r="P2962" s="176"/>
      <c r="R2962" s="178"/>
      <c r="S2962" s="177"/>
      <c r="U2962" s="177"/>
      <c r="W2962" s="178"/>
      <c r="X2962" s="177"/>
    </row>
    <row r="2963" spans="7:24" s="168" customFormat="1" ht="15" customHeight="1">
      <c r="G2963" s="175"/>
      <c r="I2963" s="176"/>
      <c r="J2963" s="176"/>
      <c r="K2963" s="176"/>
      <c r="L2963" s="679"/>
      <c r="M2963" s="175"/>
      <c r="N2963" s="177"/>
      <c r="P2963" s="176"/>
      <c r="R2963" s="178"/>
      <c r="S2963" s="177"/>
      <c r="U2963" s="177"/>
      <c r="W2963" s="178"/>
      <c r="X2963" s="177"/>
    </row>
    <row r="2964" spans="7:24" s="168" customFormat="1" ht="15" customHeight="1">
      <c r="G2964" s="175"/>
      <c r="I2964" s="176"/>
      <c r="J2964" s="176"/>
      <c r="K2964" s="176"/>
      <c r="L2964" s="679"/>
      <c r="M2964" s="175"/>
      <c r="N2964" s="177"/>
      <c r="P2964" s="176"/>
      <c r="R2964" s="178"/>
      <c r="S2964" s="177"/>
      <c r="U2964" s="177"/>
      <c r="W2964" s="178"/>
      <c r="X2964" s="177"/>
    </row>
    <row r="2965" spans="7:24" s="168" customFormat="1" ht="15" customHeight="1">
      <c r="G2965" s="175"/>
      <c r="I2965" s="176"/>
      <c r="J2965" s="176"/>
      <c r="K2965" s="176"/>
      <c r="L2965" s="679"/>
      <c r="M2965" s="175"/>
      <c r="N2965" s="177"/>
      <c r="P2965" s="176"/>
      <c r="R2965" s="178"/>
      <c r="S2965" s="177"/>
      <c r="U2965" s="177"/>
      <c r="W2965" s="178"/>
      <c r="X2965" s="177"/>
    </row>
    <row r="2966" spans="7:24" s="168" customFormat="1" ht="15" customHeight="1">
      <c r="G2966" s="175"/>
      <c r="I2966" s="176"/>
      <c r="J2966" s="176"/>
      <c r="K2966" s="176"/>
      <c r="L2966" s="679"/>
      <c r="M2966" s="175"/>
      <c r="N2966" s="177"/>
      <c r="P2966" s="176"/>
      <c r="R2966" s="178"/>
      <c r="S2966" s="177"/>
      <c r="U2966" s="177"/>
      <c r="W2966" s="178"/>
      <c r="X2966" s="177"/>
    </row>
    <row r="2967" spans="7:24" s="168" customFormat="1" ht="15" customHeight="1">
      <c r="G2967" s="175"/>
      <c r="I2967" s="176"/>
      <c r="J2967" s="176"/>
      <c r="K2967" s="176"/>
      <c r="L2967" s="679"/>
      <c r="M2967" s="175"/>
      <c r="N2967" s="177"/>
      <c r="P2967" s="176"/>
      <c r="R2967" s="178"/>
      <c r="S2967" s="177"/>
      <c r="U2967" s="177"/>
      <c r="W2967" s="178"/>
      <c r="X2967" s="177"/>
    </row>
    <row r="2968" spans="7:24" s="168" customFormat="1" ht="15" customHeight="1">
      <c r="G2968" s="175"/>
      <c r="I2968" s="176"/>
      <c r="J2968" s="176"/>
      <c r="K2968" s="176"/>
      <c r="L2968" s="679"/>
      <c r="M2968" s="175"/>
      <c r="N2968" s="177"/>
      <c r="P2968" s="176"/>
      <c r="R2968" s="178"/>
      <c r="S2968" s="177"/>
      <c r="U2968" s="177"/>
      <c r="W2968" s="178"/>
      <c r="X2968" s="177"/>
    </row>
    <row r="2969" spans="7:24" s="168" customFormat="1" ht="15" customHeight="1">
      <c r="G2969" s="175"/>
      <c r="I2969" s="176"/>
      <c r="J2969" s="176"/>
      <c r="K2969" s="176"/>
      <c r="L2969" s="679"/>
      <c r="M2969" s="175"/>
      <c r="N2969" s="177"/>
      <c r="P2969" s="176"/>
      <c r="R2969" s="178"/>
      <c r="S2969" s="177"/>
      <c r="U2969" s="177"/>
      <c r="W2969" s="178"/>
      <c r="X2969" s="177"/>
    </row>
    <row r="2970" spans="7:24" s="168" customFormat="1" ht="15" customHeight="1">
      <c r="G2970" s="175"/>
      <c r="I2970" s="176"/>
      <c r="J2970" s="176"/>
      <c r="K2970" s="176"/>
      <c r="L2970" s="679"/>
      <c r="M2970" s="175"/>
      <c r="N2970" s="177"/>
      <c r="P2970" s="176"/>
      <c r="R2970" s="178"/>
      <c r="S2970" s="177"/>
      <c r="U2970" s="177"/>
      <c r="W2970" s="178"/>
      <c r="X2970" s="177"/>
    </row>
    <row r="2971" spans="7:24" s="168" customFormat="1" ht="15" customHeight="1">
      <c r="G2971" s="175"/>
      <c r="I2971" s="176"/>
      <c r="J2971" s="176"/>
      <c r="K2971" s="176"/>
      <c r="L2971" s="679"/>
      <c r="M2971" s="175"/>
      <c r="N2971" s="177"/>
      <c r="P2971" s="176"/>
      <c r="R2971" s="178"/>
      <c r="S2971" s="177"/>
      <c r="U2971" s="177"/>
      <c r="W2971" s="178"/>
      <c r="X2971" s="177"/>
    </row>
    <row r="2972" spans="7:24" s="168" customFormat="1" ht="15" customHeight="1">
      <c r="G2972" s="175"/>
      <c r="I2972" s="176"/>
      <c r="J2972" s="176"/>
      <c r="K2972" s="176"/>
      <c r="L2972" s="679"/>
      <c r="M2972" s="175"/>
      <c r="N2972" s="177"/>
      <c r="P2972" s="176"/>
      <c r="R2972" s="178"/>
      <c r="S2972" s="177"/>
      <c r="U2972" s="177"/>
      <c r="W2972" s="178"/>
      <c r="X2972" s="177"/>
    </row>
    <row r="2973" spans="7:24" s="168" customFormat="1" ht="15" customHeight="1">
      <c r="G2973" s="175"/>
      <c r="I2973" s="176"/>
      <c r="J2973" s="176"/>
      <c r="K2973" s="176"/>
      <c r="L2973" s="679"/>
      <c r="M2973" s="175"/>
      <c r="N2973" s="177"/>
      <c r="P2973" s="176"/>
      <c r="R2973" s="178"/>
      <c r="S2973" s="177"/>
      <c r="U2973" s="177"/>
      <c r="W2973" s="178"/>
      <c r="X2973" s="177"/>
    </row>
    <row r="2974" spans="7:24" s="168" customFormat="1" ht="15" customHeight="1">
      <c r="G2974" s="175"/>
      <c r="I2974" s="176"/>
      <c r="J2974" s="176"/>
      <c r="K2974" s="176"/>
      <c r="L2974" s="679"/>
      <c r="M2974" s="175"/>
      <c r="N2974" s="177"/>
      <c r="P2974" s="176"/>
      <c r="R2974" s="178"/>
      <c r="S2974" s="177"/>
      <c r="U2974" s="177"/>
      <c r="W2974" s="178"/>
      <c r="X2974" s="177"/>
    </row>
    <row r="2975" spans="7:24" s="168" customFormat="1" ht="15" customHeight="1">
      <c r="G2975" s="175"/>
      <c r="I2975" s="176"/>
      <c r="J2975" s="176"/>
      <c r="K2975" s="176"/>
      <c r="L2975" s="679"/>
      <c r="M2975" s="175"/>
      <c r="N2975" s="177"/>
      <c r="P2975" s="176"/>
      <c r="R2975" s="178"/>
      <c r="S2975" s="177"/>
      <c r="U2975" s="177"/>
      <c r="W2975" s="178"/>
      <c r="X2975" s="177"/>
    </row>
    <row r="2976" spans="7:24" s="168" customFormat="1" ht="15" customHeight="1">
      <c r="G2976" s="175"/>
      <c r="I2976" s="176"/>
      <c r="J2976" s="176"/>
      <c r="K2976" s="176"/>
      <c r="L2976" s="679"/>
      <c r="M2976" s="175"/>
      <c r="N2976" s="177"/>
      <c r="P2976" s="176"/>
      <c r="R2976" s="178"/>
      <c r="S2976" s="177"/>
      <c r="U2976" s="177"/>
      <c r="W2976" s="178"/>
      <c r="X2976" s="177"/>
    </row>
    <row r="2977" spans="7:24" s="168" customFormat="1" ht="15" customHeight="1">
      <c r="G2977" s="175"/>
      <c r="I2977" s="176"/>
      <c r="J2977" s="176"/>
      <c r="K2977" s="176"/>
      <c r="L2977" s="679"/>
      <c r="M2977" s="175"/>
      <c r="N2977" s="177"/>
      <c r="P2977" s="176"/>
      <c r="R2977" s="178"/>
      <c r="S2977" s="177"/>
      <c r="U2977" s="177"/>
      <c r="W2977" s="178"/>
      <c r="X2977" s="177"/>
    </row>
    <row r="2978" spans="7:24" s="168" customFormat="1" ht="15" customHeight="1">
      <c r="G2978" s="175"/>
      <c r="I2978" s="176"/>
      <c r="J2978" s="176"/>
      <c r="K2978" s="176"/>
      <c r="L2978" s="679"/>
      <c r="M2978" s="175"/>
      <c r="N2978" s="177"/>
      <c r="P2978" s="176"/>
      <c r="R2978" s="178"/>
      <c r="S2978" s="177"/>
      <c r="U2978" s="177"/>
      <c r="W2978" s="178"/>
      <c r="X2978" s="177"/>
    </row>
    <row r="2979" spans="7:24" s="168" customFormat="1" ht="15" customHeight="1">
      <c r="G2979" s="175"/>
      <c r="I2979" s="176"/>
      <c r="J2979" s="176"/>
      <c r="K2979" s="176"/>
      <c r="L2979" s="679"/>
      <c r="M2979" s="175"/>
      <c r="N2979" s="177"/>
      <c r="P2979" s="176"/>
      <c r="R2979" s="178"/>
      <c r="S2979" s="177"/>
      <c r="U2979" s="177"/>
      <c r="W2979" s="178"/>
      <c r="X2979" s="177"/>
    </row>
    <row r="2980" spans="7:24" s="168" customFormat="1" ht="15" customHeight="1">
      <c r="G2980" s="175"/>
      <c r="I2980" s="176"/>
      <c r="J2980" s="176"/>
      <c r="K2980" s="176"/>
      <c r="L2980" s="679"/>
      <c r="M2980" s="175"/>
      <c r="N2980" s="177"/>
      <c r="P2980" s="176"/>
      <c r="R2980" s="178"/>
      <c r="S2980" s="177"/>
      <c r="U2980" s="177"/>
      <c r="W2980" s="178"/>
      <c r="X2980" s="177"/>
    </row>
    <row r="2981" spans="7:24" s="168" customFormat="1" ht="15" customHeight="1">
      <c r="G2981" s="175"/>
      <c r="I2981" s="176"/>
      <c r="J2981" s="176"/>
      <c r="K2981" s="176"/>
      <c r="L2981" s="679"/>
      <c r="M2981" s="175"/>
      <c r="N2981" s="177"/>
      <c r="P2981" s="176"/>
      <c r="R2981" s="178"/>
      <c r="S2981" s="177"/>
      <c r="U2981" s="177"/>
      <c r="W2981" s="178"/>
      <c r="X2981" s="177"/>
    </row>
    <row r="2982" spans="7:24" s="168" customFormat="1" ht="15" customHeight="1">
      <c r="G2982" s="175"/>
      <c r="I2982" s="176"/>
      <c r="J2982" s="176"/>
      <c r="K2982" s="176"/>
      <c r="L2982" s="679"/>
      <c r="M2982" s="175"/>
      <c r="N2982" s="177"/>
      <c r="P2982" s="176"/>
      <c r="R2982" s="178"/>
      <c r="S2982" s="177"/>
      <c r="U2982" s="177"/>
      <c r="W2982" s="178"/>
      <c r="X2982" s="177"/>
    </row>
    <row r="2983" spans="7:24" s="168" customFormat="1" ht="15" customHeight="1">
      <c r="G2983" s="175"/>
      <c r="I2983" s="176"/>
      <c r="J2983" s="176"/>
      <c r="K2983" s="176"/>
      <c r="L2983" s="679"/>
      <c r="M2983" s="175"/>
      <c r="N2983" s="177"/>
      <c r="P2983" s="176"/>
      <c r="R2983" s="178"/>
      <c r="S2983" s="177"/>
      <c r="U2983" s="177"/>
      <c r="W2983" s="178"/>
      <c r="X2983" s="177"/>
    </row>
    <row r="2984" spans="7:24" s="168" customFormat="1" ht="15" customHeight="1">
      <c r="G2984" s="175"/>
      <c r="I2984" s="176"/>
      <c r="J2984" s="176"/>
      <c r="K2984" s="176"/>
      <c r="L2984" s="679"/>
      <c r="M2984" s="175"/>
      <c r="N2984" s="177"/>
      <c r="P2984" s="176"/>
      <c r="R2984" s="178"/>
      <c r="S2984" s="177"/>
      <c r="U2984" s="177"/>
      <c r="W2984" s="178"/>
      <c r="X2984" s="177"/>
    </row>
    <row r="2985" spans="7:24" s="168" customFormat="1" ht="15" customHeight="1">
      <c r="G2985" s="175"/>
      <c r="I2985" s="176"/>
      <c r="J2985" s="176"/>
      <c r="K2985" s="176"/>
      <c r="L2985" s="679"/>
      <c r="M2985" s="175"/>
      <c r="N2985" s="177"/>
      <c r="P2985" s="176"/>
      <c r="R2985" s="178"/>
      <c r="S2985" s="177"/>
      <c r="U2985" s="177"/>
      <c r="W2985" s="178"/>
      <c r="X2985" s="177"/>
    </row>
    <row r="2986" spans="7:24" s="168" customFormat="1" ht="15" customHeight="1">
      <c r="G2986" s="175"/>
      <c r="I2986" s="176"/>
      <c r="J2986" s="176"/>
      <c r="K2986" s="176"/>
      <c r="L2986" s="679"/>
      <c r="M2986" s="175"/>
      <c r="N2986" s="177"/>
      <c r="P2986" s="176"/>
      <c r="R2986" s="178"/>
      <c r="S2986" s="177"/>
      <c r="U2986" s="177"/>
      <c r="W2986" s="178"/>
      <c r="X2986" s="177"/>
    </row>
    <row r="2987" spans="7:24" s="168" customFormat="1" ht="15" customHeight="1">
      <c r="G2987" s="175"/>
      <c r="I2987" s="176"/>
      <c r="J2987" s="176"/>
      <c r="K2987" s="176"/>
      <c r="L2987" s="679"/>
      <c r="M2987" s="175"/>
      <c r="N2987" s="177"/>
      <c r="P2987" s="176"/>
      <c r="R2987" s="178"/>
      <c r="S2987" s="177"/>
      <c r="U2987" s="177"/>
      <c r="W2987" s="178"/>
      <c r="X2987" s="177"/>
    </row>
    <row r="2988" spans="7:24" s="168" customFormat="1" ht="15" customHeight="1">
      <c r="G2988" s="175"/>
      <c r="I2988" s="176"/>
      <c r="J2988" s="176"/>
      <c r="K2988" s="176"/>
      <c r="L2988" s="679"/>
      <c r="M2988" s="175"/>
      <c r="N2988" s="177"/>
      <c r="P2988" s="176"/>
      <c r="R2988" s="178"/>
      <c r="S2988" s="177"/>
      <c r="U2988" s="177"/>
      <c r="W2988" s="178"/>
      <c r="X2988" s="177"/>
    </row>
    <row r="2989" spans="7:24" s="168" customFormat="1" ht="15" customHeight="1">
      <c r="G2989" s="175"/>
      <c r="I2989" s="176"/>
      <c r="J2989" s="176"/>
      <c r="K2989" s="176"/>
      <c r="L2989" s="679"/>
      <c r="M2989" s="175"/>
      <c r="N2989" s="177"/>
      <c r="P2989" s="176"/>
      <c r="R2989" s="178"/>
      <c r="S2989" s="177"/>
      <c r="U2989" s="177"/>
      <c r="W2989" s="178"/>
      <c r="X2989" s="177"/>
    </row>
    <row r="2990" spans="7:24" s="168" customFormat="1" ht="15" customHeight="1">
      <c r="G2990" s="175"/>
      <c r="I2990" s="176"/>
      <c r="J2990" s="176"/>
      <c r="K2990" s="176"/>
      <c r="L2990" s="679"/>
      <c r="M2990" s="175"/>
      <c r="N2990" s="177"/>
      <c r="P2990" s="176"/>
      <c r="R2990" s="178"/>
      <c r="S2990" s="177"/>
      <c r="U2990" s="177"/>
      <c r="W2990" s="178"/>
      <c r="X2990" s="177"/>
    </row>
    <row r="2991" spans="7:24" s="168" customFormat="1" ht="15" customHeight="1">
      <c r="G2991" s="175"/>
      <c r="I2991" s="176"/>
      <c r="J2991" s="176"/>
      <c r="K2991" s="176"/>
      <c r="L2991" s="679"/>
      <c r="M2991" s="175"/>
      <c r="N2991" s="177"/>
      <c r="P2991" s="176"/>
      <c r="R2991" s="178"/>
      <c r="S2991" s="177"/>
      <c r="U2991" s="177"/>
      <c r="W2991" s="178"/>
      <c r="X2991" s="177"/>
    </row>
    <row r="2992" spans="7:24" s="168" customFormat="1" ht="15" customHeight="1">
      <c r="G2992" s="175"/>
      <c r="I2992" s="176"/>
      <c r="J2992" s="176"/>
      <c r="K2992" s="176"/>
      <c r="L2992" s="679"/>
      <c r="M2992" s="175"/>
      <c r="N2992" s="177"/>
      <c r="P2992" s="176"/>
      <c r="R2992" s="178"/>
      <c r="S2992" s="177"/>
      <c r="U2992" s="177"/>
      <c r="W2992" s="178"/>
      <c r="X2992" s="177"/>
    </row>
    <row r="2993" spans="7:24" s="168" customFormat="1" ht="15" customHeight="1">
      <c r="G2993" s="175"/>
      <c r="I2993" s="176"/>
      <c r="J2993" s="176"/>
      <c r="K2993" s="176"/>
      <c r="L2993" s="679"/>
      <c r="M2993" s="175"/>
      <c r="N2993" s="177"/>
      <c r="P2993" s="176"/>
      <c r="R2993" s="178"/>
      <c r="S2993" s="177"/>
      <c r="U2993" s="177"/>
      <c r="W2993" s="178"/>
      <c r="X2993" s="177"/>
    </row>
    <row r="2994" spans="7:24" s="168" customFormat="1" ht="15" customHeight="1">
      <c r="G2994" s="175"/>
      <c r="I2994" s="176"/>
      <c r="J2994" s="176"/>
      <c r="K2994" s="176"/>
      <c r="L2994" s="679"/>
      <c r="M2994" s="175"/>
      <c r="N2994" s="177"/>
      <c r="P2994" s="176"/>
      <c r="R2994" s="178"/>
      <c r="S2994" s="177"/>
      <c r="U2994" s="177"/>
      <c r="W2994" s="178"/>
      <c r="X2994" s="177"/>
    </row>
    <row r="2995" spans="7:24" s="168" customFormat="1" ht="15" customHeight="1">
      <c r="G2995" s="175"/>
      <c r="I2995" s="176"/>
      <c r="J2995" s="176"/>
      <c r="K2995" s="176"/>
      <c r="L2995" s="679"/>
      <c r="M2995" s="175"/>
      <c r="N2995" s="177"/>
      <c r="P2995" s="176"/>
      <c r="R2995" s="178"/>
      <c r="S2995" s="177"/>
      <c r="U2995" s="177"/>
      <c r="W2995" s="178"/>
      <c r="X2995" s="177"/>
    </row>
    <row r="2996" spans="7:24" s="168" customFormat="1" ht="15" customHeight="1">
      <c r="G2996" s="175"/>
      <c r="I2996" s="176"/>
      <c r="J2996" s="176"/>
      <c r="K2996" s="176"/>
      <c r="L2996" s="679"/>
      <c r="M2996" s="175"/>
      <c r="N2996" s="177"/>
      <c r="P2996" s="176"/>
      <c r="R2996" s="178"/>
      <c r="S2996" s="177"/>
      <c r="U2996" s="177"/>
      <c r="W2996" s="178"/>
      <c r="X2996" s="177"/>
    </row>
    <row r="2997" spans="7:24" s="168" customFormat="1" ht="15" customHeight="1">
      <c r="G2997" s="175"/>
      <c r="I2997" s="176"/>
      <c r="J2997" s="176"/>
      <c r="K2997" s="176"/>
      <c r="L2997" s="679"/>
      <c r="M2997" s="175"/>
      <c r="N2997" s="177"/>
      <c r="P2997" s="176"/>
      <c r="R2997" s="178"/>
      <c r="S2997" s="177"/>
      <c r="U2997" s="177"/>
      <c r="W2997" s="178"/>
      <c r="X2997" s="177"/>
    </row>
    <row r="2998" spans="7:24" s="168" customFormat="1" ht="15" customHeight="1">
      <c r="G2998" s="175"/>
      <c r="I2998" s="176"/>
      <c r="J2998" s="176"/>
      <c r="K2998" s="176"/>
      <c r="L2998" s="679"/>
      <c r="M2998" s="175"/>
      <c r="N2998" s="177"/>
      <c r="P2998" s="176"/>
      <c r="R2998" s="178"/>
      <c r="S2998" s="177"/>
      <c r="U2998" s="177"/>
      <c r="W2998" s="178"/>
      <c r="X2998" s="177"/>
    </row>
    <row r="2999" spans="7:24" s="168" customFormat="1" ht="15" customHeight="1">
      <c r="G2999" s="175"/>
      <c r="I2999" s="176"/>
      <c r="J2999" s="176"/>
      <c r="K2999" s="176"/>
      <c r="L2999" s="679"/>
      <c r="M2999" s="175"/>
      <c r="N2999" s="177"/>
      <c r="P2999" s="176"/>
      <c r="R2999" s="178"/>
      <c r="S2999" s="177"/>
      <c r="U2999" s="177"/>
      <c r="W2999" s="178"/>
      <c r="X2999" s="177"/>
    </row>
    <row r="3000" spans="7:24" s="168" customFormat="1" ht="15" customHeight="1">
      <c r="G3000" s="175"/>
      <c r="I3000" s="176"/>
      <c r="J3000" s="176"/>
      <c r="K3000" s="176"/>
      <c r="L3000" s="679"/>
      <c r="M3000" s="175"/>
      <c r="N3000" s="177"/>
      <c r="P3000" s="176"/>
      <c r="R3000" s="178"/>
      <c r="S3000" s="177"/>
      <c r="U3000" s="177"/>
      <c r="W3000" s="178"/>
      <c r="X3000" s="177"/>
    </row>
    <row r="3001" spans="7:24" s="168" customFormat="1" ht="15" customHeight="1">
      <c r="G3001" s="175"/>
      <c r="I3001" s="176"/>
      <c r="J3001" s="176"/>
      <c r="K3001" s="176"/>
      <c r="L3001" s="679"/>
      <c r="M3001" s="175"/>
      <c r="N3001" s="177"/>
      <c r="P3001" s="176"/>
      <c r="R3001" s="178"/>
      <c r="S3001" s="177"/>
      <c r="U3001" s="177"/>
      <c r="W3001" s="178"/>
      <c r="X3001" s="177"/>
    </row>
    <row r="3002" spans="7:24" s="168" customFormat="1" ht="15" customHeight="1">
      <c r="G3002" s="175"/>
      <c r="I3002" s="176"/>
      <c r="J3002" s="176"/>
      <c r="K3002" s="176"/>
      <c r="L3002" s="679"/>
      <c r="M3002" s="175"/>
      <c r="N3002" s="177"/>
      <c r="P3002" s="176"/>
      <c r="R3002" s="178"/>
      <c r="S3002" s="177"/>
      <c r="U3002" s="177"/>
      <c r="W3002" s="178"/>
      <c r="X3002" s="177"/>
    </row>
    <row r="3003" spans="7:24" s="168" customFormat="1" ht="15" customHeight="1">
      <c r="G3003" s="175"/>
      <c r="I3003" s="176"/>
      <c r="J3003" s="176"/>
      <c r="K3003" s="176"/>
      <c r="L3003" s="679"/>
      <c r="M3003" s="175"/>
      <c r="N3003" s="177"/>
      <c r="P3003" s="176"/>
      <c r="R3003" s="178"/>
      <c r="S3003" s="177"/>
      <c r="U3003" s="177"/>
      <c r="W3003" s="178"/>
      <c r="X3003" s="177"/>
    </row>
    <row r="3004" spans="7:24" s="168" customFormat="1" ht="15" customHeight="1">
      <c r="G3004" s="175"/>
      <c r="I3004" s="176"/>
      <c r="J3004" s="176"/>
      <c r="K3004" s="176"/>
      <c r="L3004" s="679"/>
      <c r="M3004" s="175"/>
      <c r="N3004" s="177"/>
      <c r="P3004" s="176"/>
      <c r="R3004" s="178"/>
      <c r="S3004" s="177"/>
      <c r="U3004" s="177"/>
      <c r="W3004" s="178"/>
      <c r="X3004" s="177"/>
    </row>
    <row r="3005" spans="7:24" s="168" customFormat="1" ht="15" customHeight="1">
      <c r="G3005" s="175"/>
      <c r="I3005" s="176"/>
      <c r="J3005" s="176"/>
      <c r="K3005" s="176"/>
      <c r="L3005" s="679"/>
      <c r="M3005" s="175"/>
      <c r="N3005" s="177"/>
      <c r="P3005" s="176"/>
      <c r="R3005" s="178"/>
      <c r="S3005" s="177"/>
      <c r="U3005" s="177"/>
      <c r="W3005" s="178"/>
      <c r="X3005" s="177"/>
    </row>
    <row r="3006" spans="7:24" s="168" customFormat="1" ht="15" customHeight="1">
      <c r="G3006" s="175"/>
      <c r="I3006" s="176"/>
      <c r="J3006" s="176"/>
      <c r="K3006" s="176"/>
      <c r="L3006" s="679"/>
      <c r="M3006" s="175"/>
      <c r="N3006" s="177"/>
      <c r="P3006" s="176"/>
      <c r="R3006" s="178"/>
      <c r="S3006" s="177"/>
      <c r="U3006" s="177"/>
      <c r="W3006" s="178"/>
      <c r="X3006" s="177"/>
    </row>
    <row r="3007" spans="7:24" s="168" customFormat="1" ht="15" customHeight="1">
      <c r="G3007" s="175"/>
      <c r="I3007" s="176"/>
      <c r="J3007" s="176"/>
      <c r="K3007" s="176"/>
      <c r="L3007" s="679"/>
      <c r="M3007" s="175"/>
      <c r="N3007" s="177"/>
      <c r="P3007" s="176"/>
      <c r="R3007" s="178"/>
      <c r="S3007" s="177"/>
      <c r="U3007" s="177"/>
      <c r="W3007" s="178"/>
      <c r="X3007" s="177"/>
    </row>
    <row r="3008" spans="7:24" s="168" customFormat="1" ht="15" customHeight="1">
      <c r="G3008" s="175"/>
      <c r="I3008" s="176"/>
      <c r="J3008" s="176"/>
      <c r="K3008" s="176"/>
      <c r="L3008" s="679"/>
      <c r="M3008" s="175"/>
      <c r="N3008" s="177"/>
      <c r="P3008" s="176"/>
      <c r="R3008" s="178"/>
      <c r="S3008" s="177"/>
      <c r="U3008" s="177"/>
      <c r="W3008" s="178"/>
      <c r="X3008" s="177"/>
    </row>
    <row r="3009" spans="7:24" s="168" customFormat="1" ht="15" customHeight="1">
      <c r="G3009" s="175"/>
      <c r="I3009" s="176"/>
      <c r="J3009" s="176"/>
      <c r="K3009" s="176"/>
      <c r="L3009" s="679"/>
      <c r="M3009" s="175"/>
      <c r="N3009" s="177"/>
      <c r="P3009" s="176"/>
      <c r="R3009" s="178"/>
      <c r="S3009" s="177"/>
      <c r="U3009" s="177"/>
      <c r="W3009" s="178"/>
      <c r="X3009" s="177"/>
    </row>
    <row r="3010" spans="7:24" s="168" customFormat="1" ht="15" customHeight="1">
      <c r="G3010" s="175"/>
      <c r="I3010" s="176"/>
      <c r="J3010" s="176"/>
      <c r="K3010" s="176"/>
      <c r="L3010" s="679"/>
      <c r="M3010" s="175"/>
      <c r="N3010" s="177"/>
      <c r="P3010" s="176"/>
      <c r="R3010" s="178"/>
      <c r="S3010" s="177"/>
      <c r="U3010" s="177"/>
      <c r="W3010" s="178"/>
      <c r="X3010" s="177"/>
    </row>
    <row r="3011" spans="7:24" s="168" customFormat="1" ht="15" customHeight="1">
      <c r="G3011" s="175"/>
      <c r="I3011" s="176"/>
      <c r="J3011" s="176"/>
      <c r="K3011" s="176"/>
      <c r="L3011" s="679"/>
      <c r="M3011" s="175"/>
      <c r="N3011" s="177"/>
      <c r="P3011" s="176"/>
      <c r="R3011" s="178"/>
      <c r="S3011" s="177"/>
      <c r="U3011" s="177"/>
      <c r="W3011" s="178"/>
      <c r="X3011" s="177"/>
    </row>
    <row r="3012" spans="7:24" s="168" customFormat="1" ht="15" customHeight="1">
      <c r="G3012" s="175"/>
      <c r="I3012" s="176"/>
      <c r="J3012" s="176"/>
      <c r="K3012" s="176"/>
      <c r="L3012" s="679"/>
      <c r="M3012" s="175"/>
      <c r="N3012" s="177"/>
      <c r="P3012" s="176"/>
      <c r="R3012" s="178"/>
      <c r="S3012" s="177"/>
      <c r="U3012" s="177"/>
      <c r="W3012" s="178"/>
      <c r="X3012" s="177"/>
    </row>
    <row r="3013" spans="7:24" s="168" customFormat="1" ht="15" customHeight="1">
      <c r="G3013" s="175"/>
      <c r="I3013" s="176"/>
      <c r="J3013" s="176"/>
      <c r="K3013" s="176"/>
      <c r="L3013" s="679"/>
      <c r="M3013" s="175"/>
      <c r="N3013" s="177"/>
      <c r="P3013" s="176"/>
      <c r="R3013" s="178"/>
      <c r="S3013" s="177"/>
      <c r="U3013" s="177"/>
      <c r="W3013" s="178"/>
      <c r="X3013" s="177"/>
    </row>
    <row r="3014" spans="7:24" s="168" customFormat="1" ht="15" customHeight="1">
      <c r="G3014" s="175"/>
      <c r="I3014" s="176"/>
      <c r="J3014" s="176"/>
      <c r="K3014" s="176"/>
      <c r="L3014" s="679"/>
      <c r="M3014" s="175"/>
      <c r="N3014" s="177"/>
      <c r="P3014" s="176"/>
      <c r="R3014" s="178"/>
      <c r="S3014" s="177"/>
      <c r="U3014" s="177"/>
      <c r="W3014" s="178"/>
      <c r="X3014" s="177"/>
    </row>
    <row r="3015" spans="7:24" s="168" customFormat="1" ht="15" customHeight="1">
      <c r="G3015" s="175"/>
      <c r="I3015" s="176"/>
      <c r="J3015" s="176"/>
      <c r="K3015" s="176"/>
      <c r="L3015" s="679"/>
      <c r="M3015" s="175"/>
      <c r="N3015" s="177"/>
      <c r="P3015" s="176"/>
      <c r="R3015" s="178"/>
      <c r="S3015" s="177"/>
      <c r="U3015" s="177"/>
      <c r="W3015" s="178"/>
      <c r="X3015" s="177"/>
    </row>
    <row r="3016" spans="7:24" s="168" customFormat="1" ht="15" customHeight="1">
      <c r="G3016" s="175"/>
      <c r="I3016" s="176"/>
      <c r="J3016" s="176"/>
      <c r="K3016" s="176"/>
      <c r="L3016" s="679"/>
      <c r="M3016" s="175"/>
      <c r="N3016" s="177"/>
      <c r="P3016" s="176"/>
      <c r="R3016" s="178"/>
      <c r="S3016" s="177"/>
      <c r="U3016" s="177"/>
      <c r="W3016" s="178"/>
      <c r="X3016" s="177"/>
    </row>
    <row r="3017" spans="7:24" s="168" customFormat="1" ht="15" customHeight="1">
      <c r="G3017" s="175"/>
      <c r="I3017" s="176"/>
      <c r="J3017" s="176"/>
      <c r="K3017" s="176"/>
      <c r="L3017" s="679"/>
      <c r="M3017" s="175"/>
      <c r="N3017" s="177"/>
      <c r="P3017" s="176"/>
      <c r="R3017" s="178"/>
      <c r="S3017" s="177"/>
      <c r="U3017" s="177"/>
      <c r="W3017" s="178"/>
      <c r="X3017" s="177"/>
    </row>
    <row r="3018" spans="7:24" s="168" customFormat="1" ht="15" customHeight="1">
      <c r="G3018" s="175"/>
      <c r="I3018" s="176"/>
      <c r="J3018" s="176"/>
      <c r="K3018" s="176"/>
      <c r="L3018" s="679"/>
      <c r="M3018" s="175"/>
      <c r="N3018" s="177"/>
      <c r="P3018" s="176"/>
      <c r="R3018" s="178"/>
      <c r="S3018" s="177"/>
      <c r="U3018" s="177"/>
      <c r="W3018" s="178"/>
      <c r="X3018" s="177"/>
    </row>
    <row r="3019" spans="7:24" s="168" customFormat="1" ht="15" customHeight="1">
      <c r="G3019" s="175"/>
      <c r="I3019" s="176"/>
      <c r="J3019" s="176"/>
      <c r="K3019" s="176"/>
      <c r="L3019" s="679"/>
      <c r="M3019" s="175"/>
      <c r="N3019" s="177"/>
      <c r="P3019" s="176"/>
      <c r="R3019" s="178"/>
      <c r="S3019" s="177"/>
      <c r="U3019" s="177"/>
      <c r="W3019" s="178"/>
      <c r="X3019" s="177"/>
    </row>
    <row r="3020" spans="7:24" s="168" customFormat="1" ht="15" customHeight="1">
      <c r="G3020" s="175"/>
      <c r="I3020" s="176"/>
      <c r="J3020" s="176"/>
      <c r="K3020" s="176"/>
      <c r="L3020" s="679"/>
      <c r="M3020" s="175"/>
      <c r="N3020" s="177"/>
      <c r="P3020" s="176"/>
      <c r="R3020" s="178"/>
      <c r="S3020" s="177"/>
      <c r="U3020" s="177"/>
      <c r="W3020" s="178"/>
      <c r="X3020" s="177"/>
    </row>
    <row r="3021" spans="7:24" s="168" customFormat="1" ht="15" customHeight="1">
      <c r="G3021" s="175"/>
      <c r="I3021" s="176"/>
      <c r="J3021" s="176"/>
      <c r="K3021" s="176"/>
      <c r="L3021" s="679"/>
      <c r="M3021" s="175"/>
      <c r="N3021" s="177"/>
      <c r="P3021" s="176"/>
      <c r="R3021" s="178"/>
      <c r="S3021" s="177"/>
      <c r="U3021" s="177"/>
      <c r="W3021" s="178"/>
      <c r="X3021" s="177"/>
    </row>
    <row r="3022" spans="7:24" s="168" customFormat="1" ht="15" customHeight="1">
      <c r="G3022" s="175"/>
      <c r="I3022" s="176"/>
      <c r="J3022" s="176"/>
      <c r="K3022" s="176"/>
      <c r="L3022" s="679"/>
      <c r="M3022" s="175"/>
      <c r="N3022" s="177"/>
      <c r="P3022" s="176"/>
      <c r="R3022" s="178"/>
      <c r="S3022" s="177"/>
      <c r="U3022" s="177"/>
      <c r="W3022" s="178"/>
      <c r="X3022" s="177"/>
    </row>
    <row r="3023" spans="7:24" s="168" customFormat="1" ht="15" customHeight="1">
      <c r="G3023" s="175"/>
      <c r="I3023" s="176"/>
      <c r="J3023" s="176"/>
      <c r="K3023" s="176"/>
      <c r="L3023" s="679"/>
      <c r="M3023" s="175"/>
      <c r="N3023" s="177"/>
      <c r="P3023" s="176"/>
      <c r="R3023" s="178"/>
      <c r="S3023" s="177"/>
      <c r="U3023" s="177"/>
      <c r="W3023" s="178"/>
      <c r="X3023" s="177"/>
    </row>
    <row r="3024" spans="7:24" s="168" customFormat="1" ht="15" customHeight="1">
      <c r="G3024" s="175"/>
      <c r="I3024" s="176"/>
      <c r="J3024" s="176"/>
      <c r="K3024" s="176"/>
      <c r="L3024" s="679"/>
      <c r="M3024" s="175"/>
      <c r="N3024" s="177"/>
      <c r="P3024" s="176"/>
      <c r="R3024" s="178"/>
      <c r="S3024" s="177"/>
      <c r="U3024" s="177"/>
      <c r="W3024" s="178"/>
      <c r="X3024" s="177"/>
    </row>
    <row r="3025" spans="7:24" s="168" customFormat="1" ht="15" customHeight="1">
      <c r="G3025" s="175"/>
      <c r="I3025" s="176"/>
      <c r="J3025" s="176"/>
      <c r="K3025" s="176"/>
      <c r="L3025" s="679"/>
      <c r="M3025" s="175"/>
      <c r="N3025" s="177"/>
      <c r="P3025" s="176"/>
      <c r="R3025" s="178"/>
      <c r="S3025" s="177"/>
      <c r="U3025" s="177"/>
      <c r="W3025" s="178"/>
      <c r="X3025" s="177"/>
    </row>
    <row r="3026" spans="7:24" s="168" customFormat="1" ht="15" customHeight="1">
      <c r="G3026" s="175"/>
      <c r="I3026" s="176"/>
      <c r="J3026" s="176"/>
      <c r="K3026" s="176"/>
      <c r="L3026" s="679"/>
      <c r="M3026" s="175"/>
      <c r="N3026" s="177"/>
      <c r="P3026" s="176"/>
      <c r="R3026" s="178"/>
      <c r="S3026" s="177"/>
      <c r="U3026" s="177"/>
      <c r="W3026" s="178"/>
      <c r="X3026" s="177"/>
    </row>
    <row r="3027" spans="7:24" s="168" customFormat="1" ht="15" customHeight="1">
      <c r="G3027" s="175"/>
      <c r="I3027" s="176"/>
      <c r="J3027" s="176"/>
      <c r="K3027" s="176"/>
      <c r="L3027" s="679"/>
      <c r="M3027" s="175"/>
      <c r="N3027" s="177"/>
      <c r="P3027" s="176"/>
      <c r="R3027" s="178"/>
      <c r="S3027" s="177"/>
      <c r="U3027" s="177"/>
      <c r="W3027" s="178"/>
      <c r="X3027" s="177"/>
    </row>
    <row r="3028" spans="7:24" s="168" customFormat="1" ht="15" customHeight="1">
      <c r="G3028" s="175"/>
      <c r="I3028" s="176"/>
      <c r="J3028" s="176"/>
      <c r="K3028" s="176"/>
      <c r="L3028" s="679"/>
      <c r="M3028" s="175"/>
      <c r="N3028" s="177"/>
      <c r="P3028" s="176"/>
      <c r="R3028" s="178"/>
      <c r="S3028" s="177"/>
      <c r="U3028" s="177"/>
      <c r="W3028" s="178"/>
      <c r="X3028" s="177"/>
    </row>
    <row r="3029" spans="7:24" s="168" customFormat="1" ht="15" customHeight="1">
      <c r="G3029" s="175"/>
      <c r="I3029" s="176"/>
      <c r="J3029" s="176"/>
      <c r="K3029" s="176"/>
      <c r="L3029" s="679"/>
      <c r="M3029" s="175"/>
      <c r="N3029" s="177"/>
      <c r="P3029" s="176"/>
      <c r="R3029" s="178"/>
      <c r="S3029" s="177"/>
      <c r="U3029" s="177"/>
      <c r="W3029" s="178"/>
      <c r="X3029" s="177"/>
    </row>
    <row r="3030" spans="7:24" s="168" customFormat="1" ht="15" customHeight="1">
      <c r="G3030" s="175"/>
      <c r="I3030" s="176"/>
      <c r="J3030" s="176"/>
      <c r="K3030" s="176"/>
      <c r="L3030" s="679"/>
      <c r="M3030" s="175"/>
      <c r="N3030" s="177"/>
      <c r="P3030" s="176"/>
      <c r="R3030" s="178"/>
      <c r="S3030" s="177"/>
      <c r="U3030" s="177"/>
      <c r="W3030" s="178"/>
      <c r="X3030" s="177"/>
    </row>
    <row r="3031" spans="7:24" s="168" customFormat="1" ht="15" customHeight="1">
      <c r="G3031" s="175"/>
      <c r="I3031" s="176"/>
      <c r="J3031" s="176"/>
      <c r="K3031" s="176"/>
      <c r="L3031" s="679"/>
      <c r="M3031" s="175"/>
      <c r="N3031" s="177"/>
      <c r="P3031" s="176"/>
      <c r="R3031" s="178"/>
      <c r="S3031" s="177"/>
      <c r="U3031" s="177"/>
      <c r="W3031" s="178"/>
      <c r="X3031" s="177"/>
    </row>
    <row r="3032" spans="7:24" s="168" customFormat="1" ht="15" customHeight="1">
      <c r="G3032" s="175"/>
      <c r="I3032" s="176"/>
      <c r="J3032" s="176"/>
      <c r="K3032" s="176"/>
      <c r="L3032" s="679"/>
      <c r="M3032" s="175"/>
      <c r="N3032" s="177"/>
      <c r="P3032" s="176"/>
      <c r="R3032" s="178"/>
      <c r="S3032" s="177"/>
      <c r="U3032" s="177"/>
      <c r="W3032" s="178"/>
      <c r="X3032" s="177"/>
    </row>
    <row r="3033" spans="7:24" s="168" customFormat="1" ht="15" customHeight="1">
      <c r="G3033" s="175"/>
      <c r="I3033" s="176"/>
      <c r="J3033" s="176"/>
      <c r="K3033" s="176"/>
      <c r="L3033" s="679"/>
      <c r="M3033" s="175"/>
      <c r="N3033" s="177"/>
      <c r="P3033" s="176"/>
      <c r="R3033" s="178"/>
      <c r="S3033" s="177"/>
      <c r="U3033" s="177"/>
      <c r="W3033" s="178"/>
      <c r="X3033" s="177"/>
    </row>
    <row r="3034" spans="7:24" s="168" customFormat="1" ht="15" customHeight="1">
      <c r="G3034" s="175"/>
      <c r="I3034" s="176"/>
      <c r="J3034" s="176"/>
      <c r="K3034" s="176"/>
      <c r="L3034" s="679"/>
      <c r="M3034" s="175"/>
      <c r="N3034" s="177"/>
      <c r="P3034" s="176"/>
      <c r="R3034" s="178"/>
      <c r="S3034" s="177"/>
      <c r="U3034" s="177"/>
      <c r="W3034" s="178"/>
      <c r="X3034" s="177"/>
    </row>
    <row r="3035" spans="7:24" s="168" customFormat="1" ht="15" customHeight="1">
      <c r="G3035" s="175"/>
      <c r="I3035" s="176"/>
      <c r="J3035" s="176"/>
      <c r="K3035" s="176"/>
      <c r="L3035" s="679"/>
      <c r="M3035" s="175"/>
      <c r="N3035" s="177"/>
      <c r="P3035" s="176"/>
      <c r="R3035" s="178"/>
      <c r="S3035" s="177"/>
      <c r="U3035" s="177"/>
      <c r="W3035" s="178"/>
      <c r="X3035" s="177"/>
    </row>
    <row r="3036" spans="7:24" s="168" customFormat="1" ht="15" customHeight="1">
      <c r="G3036" s="175"/>
      <c r="I3036" s="176"/>
      <c r="J3036" s="176"/>
      <c r="K3036" s="176"/>
      <c r="L3036" s="679"/>
      <c r="M3036" s="175"/>
      <c r="N3036" s="177"/>
      <c r="P3036" s="176"/>
      <c r="R3036" s="178"/>
      <c r="S3036" s="177"/>
      <c r="U3036" s="177"/>
      <c r="W3036" s="178"/>
      <c r="X3036" s="177"/>
    </row>
    <row r="3037" spans="7:24" s="168" customFormat="1" ht="15" customHeight="1">
      <c r="G3037" s="175"/>
      <c r="I3037" s="176"/>
      <c r="J3037" s="176"/>
      <c r="K3037" s="176"/>
      <c r="L3037" s="679"/>
      <c r="M3037" s="175"/>
      <c r="N3037" s="177"/>
      <c r="P3037" s="176"/>
      <c r="R3037" s="178"/>
      <c r="S3037" s="177"/>
      <c r="U3037" s="177"/>
      <c r="W3037" s="178"/>
      <c r="X3037" s="177"/>
    </row>
    <row r="3038" spans="7:24" s="168" customFormat="1" ht="15" customHeight="1">
      <c r="G3038" s="175"/>
      <c r="I3038" s="176"/>
      <c r="J3038" s="176"/>
      <c r="K3038" s="176"/>
      <c r="L3038" s="679"/>
      <c r="M3038" s="175"/>
      <c r="N3038" s="177"/>
      <c r="P3038" s="176"/>
      <c r="R3038" s="178"/>
      <c r="S3038" s="177"/>
      <c r="U3038" s="177"/>
      <c r="W3038" s="178"/>
      <c r="X3038" s="177"/>
    </row>
    <row r="3039" spans="7:24" s="168" customFormat="1" ht="15" customHeight="1">
      <c r="G3039" s="175"/>
      <c r="I3039" s="176"/>
      <c r="J3039" s="176"/>
      <c r="K3039" s="176"/>
      <c r="L3039" s="679"/>
      <c r="M3039" s="175"/>
      <c r="N3039" s="177"/>
      <c r="P3039" s="176"/>
      <c r="R3039" s="178"/>
      <c r="S3039" s="177"/>
      <c r="U3039" s="177"/>
      <c r="W3039" s="178"/>
      <c r="X3039" s="177"/>
    </row>
    <row r="3040" spans="7:24" s="168" customFormat="1" ht="15" customHeight="1">
      <c r="G3040" s="175"/>
      <c r="I3040" s="176"/>
      <c r="J3040" s="176"/>
      <c r="K3040" s="176"/>
      <c r="L3040" s="679"/>
      <c r="M3040" s="175"/>
      <c r="N3040" s="177"/>
      <c r="P3040" s="176"/>
      <c r="R3040" s="178"/>
      <c r="S3040" s="177"/>
      <c r="U3040" s="177"/>
      <c r="W3040" s="178"/>
      <c r="X3040" s="177"/>
    </row>
    <row r="3041" spans="7:24" s="168" customFormat="1" ht="15" customHeight="1">
      <c r="G3041" s="175"/>
      <c r="I3041" s="176"/>
      <c r="J3041" s="176"/>
      <c r="K3041" s="176"/>
      <c r="L3041" s="679"/>
      <c r="M3041" s="175"/>
      <c r="N3041" s="177"/>
      <c r="P3041" s="176"/>
      <c r="R3041" s="178"/>
      <c r="S3041" s="177"/>
      <c r="U3041" s="177"/>
      <c r="W3041" s="178"/>
      <c r="X3041" s="177"/>
    </row>
    <row r="3042" spans="7:24" s="168" customFormat="1" ht="15" customHeight="1">
      <c r="G3042" s="175"/>
      <c r="I3042" s="176"/>
      <c r="J3042" s="176"/>
      <c r="K3042" s="176"/>
      <c r="L3042" s="679"/>
      <c r="M3042" s="175"/>
      <c r="N3042" s="177"/>
      <c r="P3042" s="176"/>
      <c r="R3042" s="178"/>
      <c r="S3042" s="177"/>
      <c r="U3042" s="177"/>
      <c r="W3042" s="178"/>
      <c r="X3042" s="177"/>
    </row>
    <row r="3043" spans="7:24" s="168" customFormat="1" ht="15" customHeight="1">
      <c r="G3043" s="175"/>
      <c r="I3043" s="176"/>
      <c r="J3043" s="176"/>
      <c r="K3043" s="176"/>
      <c r="L3043" s="679"/>
      <c r="M3043" s="175"/>
      <c r="N3043" s="177"/>
      <c r="P3043" s="176"/>
      <c r="R3043" s="178"/>
      <c r="S3043" s="177"/>
      <c r="U3043" s="177"/>
      <c r="W3043" s="178"/>
      <c r="X3043" s="177"/>
    </row>
    <row r="3044" spans="7:24" s="168" customFormat="1" ht="15" customHeight="1">
      <c r="G3044" s="175"/>
      <c r="I3044" s="176"/>
      <c r="J3044" s="176"/>
      <c r="K3044" s="176"/>
      <c r="L3044" s="679"/>
      <c r="M3044" s="175"/>
      <c r="N3044" s="177"/>
      <c r="P3044" s="176"/>
      <c r="R3044" s="178"/>
      <c r="S3044" s="177"/>
      <c r="U3044" s="177"/>
      <c r="W3044" s="178"/>
      <c r="X3044" s="177"/>
    </row>
    <row r="3045" spans="7:24" s="168" customFormat="1" ht="15" customHeight="1">
      <c r="G3045" s="175"/>
      <c r="I3045" s="176"/>
      <c r="J3045" s="176"/>
      <c r="K3045" s="176"/>
      <c r="L3045" s="679"/>
      <c r="M3045" s="175"/>
      <c r="N3045" s="177"/>
      <c r="P3045" s="176"/>
      <c r="R3045" s="178"/>
      <c r="S3045" s="177"/>
      <c r="U3045" s="177"/>
      <c r="W3045" s="178"/>
      <c r="X3045" s="177"/>
    </row>
    <row r="3046" spans="7:24" s="168" customFormat="1" ht="15" customHeight="1">
      <c r="G3046" s="175"/>
      <c r="I3046" s="176"/>
      <c r="J3046" s="176"/>
      <c r="K3046" s="176"/>
      <c r="L3046" s="679"/>
      <c r="M3046" s="175"/>
      <c r="N3046" s="177"/>
      <c r="P3046" s="176"/>
      <c r="R3046" s="178"/>
      <c r="S3046" s="177"/>
      <c r="U3046" s="177"/>
      <c r="W3046" s="178"/>
      <c r="X3046" s="177"/>
    </row>
    <row r="3047" spans="7:24" s="168" customFormat="1" ht="15" customHeight="1">
      <c r="G3047" s="175"/>
      <c r="I3047" s="176"/>
      <c r="J3047" s="176"/>
      <c r="K3047" s="176"/>
      <c r="L3047" s="679"/>
      <c r="M3047" s="175"/>
      <c r="N3047" s="177"/>
      <c r="P3047" s="176"/>
      <c r="R3047" s="178"/>
      <c r="S3047" s="177"/>
      <c r="U3047" s="177"/>
      <c r="W3047" s="178"/>
      <c r="X3047" s="177"/>
    </row>
    <row r="3048" spans="7:24" s="168" customFormat="1" ht="15" customHeight="1">
      <c r="G3048" s="175"/>
      <c r="I3048" s="176"/>
      <c r="J3048" s="176"/>
      <c r="K3048" s="176"/>
      <c r="L3048" s="679"/>
      <c r="M3048" s="175"/>
      <c r="N3048" s="177"/>
      <c r="P3048" s="176"/>
      <c r="R3048" s="178"/>
      <c r="S3048" s="177"/>
      <c r="U3048" s="177"/>
      <c r="W3048" s="178"/>
      <c r="X3048" s="177"/>
    </row>
    <row r="3049" spans="7:24" s="168" customFormat="1" ht="15" customHeight="1">
      <c r="G3049" s="175"/>
      <c r="I3049" s="176"/>
      <c r="J3049" s="176"/>
      <c r="K3049" s="176"/>
      <c r="L3049" s="679"/>
      <c r="M3049" s="175"/>
      <c r="N3049" s="177"/>
      <c r="P3049" s="176"/>
      <c r="R3049" s="178"/>
      <c r="S3049" s="177"/>
      <c r="U3049" s="177"/>
      <c r="W3049" s="178"/>
      <c r="X3049" s="177"/>
    </row>
    <row r="3050" spans="7:24" s="168" customFormat="1" ht="15" customHeight="1">
      <c r="G3050" s="175"/>
      <c r="I3050" s="176"/>
      <c r="J3050" s="176"/>
      <c r="K3050" s="176"/>
      <c r="L3050" s="679"/>
      <c r="M3050" s="175"/>
      <c r="N3050" s="177"/>
      <c r="P3050" s="176"/>
      <c r="R3050" s="178"/>
      <c r="S3050" s="177"/>
      <c r="U3050" s="177"/>
      <c r="W3050" s="178"/>
      <c r="X3050" s="177"/>
    </row>
    <row r="3051" spans="7:24" s="168" customFormat="1" ht="15" customHeight="1">
      <c r="G3051" s="175"/>
      <c r="I3051" s="176"/>
      <c r="J3051" s="176"/>
      <c r="K3051" s="176"/>
      <c r="L3051" s="679"/>
      <c r="M3051" s="175"/>
      <c r="N3051" s="177"/>
      <c r="P3051" s="176"/>
      <c r="R3051" s="178"/>
      <c r="S3051" s="177"/>
      <c r="U3051" s="177"/>
      <c r="W3051" s="178"/>
      <c r="X3051" s="177"/>
    </row>
    <row r="3052" spans="7:24" s="168" customFormat="1" ht="15" customHeight="1">
      <c r="G3052" s="175"/>
      <c r="I3052" s="176"/>
      <c r="J3052" s="176"/>
      <c r="K3052" s="176"/>
      <c r="L3052" s="679"/>
      <c r="M3052" s="175"/>
      <c r="N3052" s="177"/>
      <c r="P3052" s="176"/>
      <c r="R3052" s="178"/>
      <c r="S3052" s="177"/>
      <c r="U3052" s="177"/>
      <c r="W3052" s="178"/>
      <c r="X3052" s="177"/>
    </row>
    <row r="3053" spans="7:24" s="168" customFormat="1" ht="15" customHeight="1">
      <c r="G3053" s="175"/>
      <c r="I3053" s="176"/>
      <c r="J3053" s="176"/>
      <c r="K3053" s="176"/>
      <c r="L3053" s="679"/>
      <c r="M3053" s="175"/>
      <c r="N3053" s="177"/>
      <c r="P3053" s="176"/>
      <c r="R3053" s="178"/>
      <c r="S3053" s="177"/>
      <c r="U3053" s="177"/>
      <c r="W3053" s="178"/>
      <c r="X3053" s="177"/>
    </row>
    <row r="3054" spans="7:24" s="168" customFormat="1" ht="15" customHeight="1">
      <c r="G3054" s="175"/>
      <c r="I3054" s="176"/>
      <c r="J3054" s="176"/>
      <c r="K3054" s="176"/>
      <c r="L3054" s="679"/>
      <c r="M3054" s="175"/>
      <c r="N3054" s="177"/>
      <c r="P3054" s="176"/>
      <c r="R3054" s="178"/>
      <c r="S3054" s="177"/>
      <c r="U3054" s="177"/>
      <c r="W3054" s="178"/>
      <c r="X3054" s="177"/>
    </row>
    <row r="3055" spans="7:24" s="168" customFormat="1" ht="15" customHeight="1">
      <c r="G3055" s="175"/>
      <c r="I3055" s="176"/>
      <c r="J3055" s="176"/>
      <c r="K3055" s="176"/>
      <c r="L3055" s="679"/>
      <c r="M3055" s="175"/>
      <c r="N3055" s="177"/>
      <c r="P3055" s="176"/>
      <c r="R3055" s="178"/>
      <c r="S3055" s="177"/>
      <c r="U3055" s="177"/>
      <c r="W3055" s="178"/>
      <c r="X3055" s="177"/>
    </row>
    <row r="3056" spans="7:24" s="168" customFormat="1" ht="15" customHeight="1">
      <c r="G3056" s="175"/>
      <c r="I3056" s="176"/>
      <c r="J3056" s="176"/>
      <c r="K3056" s="176"/>
      <c r="L3056" s="679"/>
      <c r="M3056" s="175"/>
      <c r="N3056" s="177"/>
      <c r="P3056" s="176"/>
      <c r="R3056" s="178"/>
      <c r="S3056" s="177"/>
      <c r="U3056" s="177"/>
      <c r="W3056" s="178"/>
      <c r="X3056" s="177"/>
    </row>
    <row r="3057" spans="7:24" s="168" customFormat="1" ht="15" customHeight="1">
      <c r="G3057" s="175"/>
      <c r="I3057" s="176"/>
      <c r="J3057" s="176"/>
      <c r="K3057" s="176"/>
      <c r="L3057" s="679"/>
      <c r="M3057" s="175"/>
      <c r="N3057" s="177"/>
      <c r="P3057" s="176"/>
      <c r="R3057" s="178"/>
      <c r="S3057" s="177"/>
      <c r="U3057" s="177"/>
      <c r="W3057" s="178"/>
      <c r="X3057" s="177"/>
    </row>
    <row r="3058" spans="7:24" s="168" customFormat="1" ht="15" customHeight="1">
      <c r="G3058" s="175"/>
      <c r="I3058" s="176"/>
      <c r="J3058" s="176"/>
      <c r="K3058" s="176"/>
      <c r="L3058" s="679"/>
      <c r="M3058" s="175"/>
      <c r="N3058" s="177"/>
      <c r="P3058" s="176"/>
      <c r="R3058" s="178"/>
      <c r="S3058" s="177"/>
      <c r="U3058" s="177"/>
      <c r="W3058" s="178"/>
      <c r="X3058" s="177"/>
    </row>
    <row r="3059" spans="7:24" s="168" customFormat="1" ht="15" customHeight="1">
      <c r="G3059" s="175"/>
      <c r="I3059" s="176"/>
      <c r="J3059" s="176"/>
      <c r="K3059" s="176"/>
      <c r="L3059" s="679"/>
      <c r="M3059" s="175"/>
      <c r="N3059" s="177"/>
      <c r="P3059" s="176"/>
      <c r="R3059" s="178"/>
      <c r="S3059" s="177"/>
      <c r="U3059" s="177"/>
      <c r="W3059" s="178"/>
      <c r="X3059" s="177"/>
    </row>
    <row r="3060" spans="7:24" s="168" customFormat="1" ht="15" customHeight="1">
      <c r="G3060" s="175"/>
      <c r="I3060" s="176"/>
      <c r="J3060" s="176"/>
      <c r="K3060" s="176"/>
      <c r="L3060" s="679"/>
      <c r="M3060" s="175"/>
      <c r="N3060" s="177"/>
      <c r="P3060" s="176"/>
      <c r="R3060" s="178"/>
      <c r="S3060" s="177"/>
      <c r="U3060" s="177"/>
      <c r="W3060" s="178"/>
      <c r="X3060" s="177"/>
    </row>
    <row r="3061" spans="7:24" s="168" customFormat="1" ht="15" customHeight="1">
      <c r="G3061" s="175"/>
      <c r="I3061" s="176"/>
      <c r="J3061" s="176"/>
      <c r="K3061" s="176"/>
      <c r="L3061" s="679"/>
      <c r="M3061" s="175"/>
      <c r="N3061" s="177"/>
      <c r="P3061" s="176"/>
      <c r="R3061" s="178"/>
      <c r="S3061" s="177"/>
      <c r="U3061" s="177"/>
      <c r="W3061" s="178"/>
      <c r="X3061" s="177"/>
    </row>
    <row r="3062" spans="7:24" s="168" customFormat="1" ht="15" customHeight="1">
      <c r="G3062" s="175"/>
      <c r="I3062" s="176"/>
      <c r="J3062" s="176"/>
      <c r="K3062" s="176"/>
      <c r="L3062" s="679"/>
      <c r="M3062" s="175"/>
      <c r="N3062" s="177"/>
      <c r="P3062" s="176"/>
      <c r="R3062" s="178"/>
      <c r="S3062" s="177"/>
      <c r="U3062" s="177"/>
      <c r="W3062" s="178"/>
      <c r="X3062" s="177"/>
    </row>
    <row r="3063" spans="7:24" s="168" customFormat="1" ht="15" customHeight="1">
      <c r="G3063" s="175"/>
      <c r="I3063" s="176"/>
      <c r="J3063" s="176"/>
      <c r="K3063" s="176"/>
      <c r="L3063" s="679"/>
      <c r="M3063" s="175"/>
      <c r="N3063" s="177"/>
      <c r="P3063" s="176"/>
      <c r="R3063" s="178"/>
      <c r="S3063" s="177"/>
      <c r="U3063" s="177"/>
      <c r="W3063" s="178"/>
      <c r="X3063" s="177"/>
    </row>
    <row r="3064" spans="7:24" s="168" customFormat="1" ht="15" customHeight="1">
      <c r="G3064" s="175"/>
      <c r="I3064" s="176"/>
      <c r="J3064" s="176"/>
      <c r="K3064" s="176"/>
      <c r="L3064" s="679"/>
      <c r="M3064" s="175"/>
      <c r="N3064" s="177"/>
      <c r="P3064" s="176"/>
      <c r="R3064" s="178"/>
      <c r="S3064" s="177"/>
      <c r="U3064" s="177"/>
      <c r="W3064" s="178"/>
      <c r="X3064" s="177"/>
    </row>
    <row r="3065" spans="7:24" s="168" customFormat="1" ht="15" customHeight="1">
      <c r="G3065" s="175"/>
      <c r="I3065" s="176"/>
      <c r="J3065" s="176"/>
      <c r="K3065" s="176"/>
      <c r="L3065" s="679"/>
      <c r="M3065" s="175"/>
      <c r="N3065" s="177"/>
      <c r="P3065" s="176"/>
      <c r="R3065" s="178"/>
      <c r="S3065" s="177"/>
      <c r="U3065" s="177"/>
      <c r="W3065" s="178"/>
      <c r="X3065" s="177"/>
    </row>
    <row r="3066" spans="7:24" s="168" customFormat="1" ht="15" customHeight="1">
      <c r="G3066" s="175"/>
      <c r="I3066" s="176"/>
      <c r="J3066" s="176"/>
      <c r="K3066" s="176"/>
      <c r="L3066" s="679"/>
      <c r="M3066" s="175"/>
      <c r="N3066" s="177"/>
      <c r="P3066" s="176"/>
      <c r="R3066" s="178"/>
      <c r="S3066" s="177"/>
      <c r="U3066" s="177"/>
      <c r="W3066" s="178"/>
      <c r="X3066" s="177"/>
    </row>
    <row r="3067" spans="7:24" s="168" customFormat="1" ht="15" customHeight="1">
      <c r="G3067" s="175"/>
      <c r="I3067" s="176"/>
      <c r="J3067" s="176"/>
      <c r="K3067" s="176"/>
      <c r="L3067" s="679"/>
      <c r="M3067" s="175"/>
      <c r="N3067" s="177"/>
      <c r="P3067" s="176"/>
      <c r="R3067" s="178"/>
      <c r="S3067" s="177"/>
      <c r="U3067" s="177"/>
      <c r="W3067" s="178"/>
      <c r="X3067" s="177"/>
    </row>
    <row r="3068" spans="7:24" s="168" customFormat="1" ht="15" customHeight="1">
      <c r="G3068" s="175"/>
      <c r="I3068" s="176"/>
      <c r="J3068" s="176"/>
      <c r="K3068" s="176"/>
      <c r="L3068" s="679"/>
      <c r="M3068" s="175"/>
      <c r="N3068" s="177"/>
      <c r="P3068" s="176"/>
      <c r="R3068" s="178"/>
      <c r="S3068" s="177"/>
      <c r="U3068" s="177"/>
      <c r="W3068" s="178"/>
      <c r="X3068" s="177"/>
    </row>
    <row r="3069" spans="7:24" s="168" customFormat="1" ht="15" customHeight="1">
      <c r="G3069" s="175"/>
      <c r="I3069" s="176"/>
      <c r="J3069" s="176"/>
      <c r="K3069" s="176"/>
      <c r="L3069" s="679"/>
      <c r="M3069" s="175"/>
      <c r="N3069" s="177"/>
      <c r="P3069" s="176"/>
      <c r="R3069" s="178"/>
      <c r="S3069" s="177"/>
      <c r="U3069" s="177"/>
      <c r="W3069" s="178"/>
      <c r="X3069" s="177"/>
    </row>
    <row r="3070" spans="7:24" s="168" customFormat="1" ht="15" customHeight="1">
      <c r="G3070" s="175"/>
      <c r="I3070" s="176"/>
      <c r="J3070" s="176"/>
      <c r="K3070" s="176"/>
      <c r="L3070" s="679"/>
      <c r="M3070" s="175"/>
      <c r="N3070" s="177"/>
      <c r="P3070" s="176"/>
      <c r="R3070" s="178"/>
      <c r="S3070" s="177"/>
      <c r="U3070" s="177"/>
      <c r="W3070" s="178"/>
      <c r="X3070" s="177"/>
    </row>
    <row r="3071" spans="7:24" s="168" customFormat="1" ht="15" customHeight="1">
      <c r="G3071" s="175"/>
      <c r="I3071" s="176"/>
      <c r="J3071" s="176"/>
      <c r="K3071" s="176"/>
      <c r="L3071" s="679"/>
      <c r="M3071" s="175"/>
      <c r="N3071" s="177"/>
      <c r="P3071" s="176"/>
      <c r="R3071" s="178"/>
      <c r="S3071" s="177"/>
      <c r="U3071" s="177"/>
      <c r="W3071" s="178"/>
      <c r="X3071" s="177"/>
    </row>
    <row r="3072" spans="7:24" s="168" customFormat="1" ht="15" customHeight="1">
      <c r="G3072" s="175"/>
      <c r="I3072" s="176"/>
      <c r="J3072" s="176"/>
      <c r="K3072" s="176"/>
      <c r="L3072" s="679"/>
      <c r="M3072" s="175"/>
      <c r="N3072" s="177"/>
      <c r="P3072" s="176"/>
      <c r="R3072" s="178"/>
      <c r="S3072" s="177"/>
      <c r="U3072" s="177"/>
      <c r="W3072" s="178"/>
      <c r="X3072" s="177"/>
    </row>
    <row r="3073" spans="7:24" s="168" customFormat="1" ht="15" customHeight="1">
      <c r="G3073" s="175"/>
      <c r="I3073" s="176"/>
      <c r="J3073" s="176"/>
      <c r="K3073" s="176"/>
      <c r="L3073" s="679"/>
      <c r="M3073" s="175"/>
      <c r="N3073" s="177"/>
      <c r="P3073" s="176"/>
      <c r="R3073" s="178"/>
      <c r="S3073" s="177"/>
      <c r="U3073" s="177"/>
      <c r="W3073" s="178"/>
      <c r="X3073" s="177"/>
    </row>
    <row r="3074" spans="7:24" s="168" customFormat="1" ht="15" customHeight="1">
      <c r="G3074" s="175"/>
      <c r="I3074" s="176"/>
      <c r="J3074" s="176"/>
      <c r="K3074" s="176"/>
      <c r="L3074" s="679"/>
      <c r="M3074" s="175"/>
      <c r="N3074" s="177"/>
      <c r="P3074" s="176"/>
      <c r="R3074" s="178"/>
      <c r="S3074" s="177"/>
      <c r="U3074" s="177"/>
      <c r="W3074" s="178"/>
      <c r="X3074" s="177"/>
    </row>
    <row r="3075" spans="7:24" s="168" customFormat="1" ht="15" customHeight="1">
      <c r="G3075" s="175"/>
      <c r="I3075" s="176"/>
      <c r="J3075" s="176"/>
      <c r="K3075" s="176"/>
      <c r="L3075" s="679"/>
      <c r="M3075" s="175"/>
      <c r="N3075" s="177"/>
      <c r="P3075" s="176"/>
      <c r="R3075" s="178"/>
      <c r="S3075" s="177"/>
      <c r="U3075" s="177"/>
      <c r="W3075" s="178"/>
      <c r="X3075" s="177"/>
    </row>
    <row r="3076" spans="7:24" s="168" customFormat="1" ht="15" customHeight="1">
      <c r="G3076" s="175"/>
      <c r="I3076" s="176"/>
      <c r="J3076" s="176"/>
      <c r="K3076" s="176"/>
      <c r="L3076" s="679"/>
      <c r="M3076" s="175"/>
      <c r="N3076" s="177"/>
      <c r="P3076" s="176"/>
      <c r="R3076" s="178"/>
      <c r="S3076" s="177"/>
      <c r="U3076" s="177"/>
      <c r="W3076" s="178"/>
      <c r="X3076" s="177"/>
    </row>
    <row r="3077" spans="7:24" s="168" customFormat="1" ht="15" customHeight="1">
      <c r="G3077" s="175"/>
      <c r="I3077" s="176"/>
      <c r="J3077" s="176"/>
      <c r="K3077" s="176"/>
      <c r="L3077" s="679"/>
      <c r="M3077" s="175"/>
      <c r="N3077" s="177"/>
      <c r="P3077" s="176"/>
      <c r="R3077" s="178"/>
      <c r="S3077" s="177"/>
      <c r="U3077" s="177"/>
      <c r="W3077" s="178"/>
      <c r="X3077" s="177"/>
    </row>
    <row r="3078" spans="7:24" s="168" customFormat="1" ht="15" customHeight="1">
      <c r="G3078" s="175"/>
      <c r="I3078" s="176"/>
      <c r="J3078" s="176"/>
      <c r="K3078" s="176"/>
      <c r="L3078" s="679"/>
      <c r="M3078" s="175"/>
      <c r="N3078" s="177"/>
      <c r="P3078" s="176"/>
      <c r="R3078" s="178"/>
      <c r="S3078" s="177"/>
      <c r="U3078" s="177"/>
      <c r="W3078" s="178"/>
      <c r="X3078" s="177"/>
    </row>
    <row r="3079" spans="7:24" s="168" customFormat="1" ht="15" customHeight="1">
      <c r="G3079" s="175"/>
      <c r="I3079" s="176"/>
      <c r="J3079" s="176"/>
      <c r="K3079" s="176"/>
      <c r="L3079" s="679"/>
      <c r="M3079" s="175"/>
      <c r="N3079" s="177"/>
      <c r="P3079" s="176"/>
      <c r="R3079" s="178"/>
      <c r="S3079" s="177"/>
      <c r="U3079" s="177"/>
      <c r="W3079" s="178"/>
      <c r="X3079" s="177"/>
    </row>
    <row r="3080" spans="7:24" s="168" customFormat="1" ht="15" customHeight="1">
      <c r="G3080" s="175"/>
      <c r="I3080" s="176"/>
      <c r="J3080" s="176"/>
      <c r="K3080" s="176"/>
      <c r="L3080" s="679"/>
      <c r="M3080" s="175"/>
      <c r="N3080" s="177"/>
      <c r="P3080" s="176"/>
      <c r="R3080" s="178"/>
      <c r="S3080" s="177"/>
      <c r="U3080" s="177"/>
      <c r="W3080" s="178"/>
      <c r="X3080" s="177"/>
    </row>
    <row r="3081" spans="7:24" s="168" customFormat="1" ht="15" customHeight="1">
      <c r="G3081" s="175"/>
      <c r="I3081" s="176"/>
      <c r="J3081" s="176"/>
      <c r="K3081" s="176"/>
      <c r="L3081" s="679"/>
      <c r="M3081" s="175"/>
      <c r="N3081" s="177"/>
      <c r="P3081" s="176"/>
      <c r="R3081" s="178"/>
      <c r="S3081" s="177"/>
      <c r="U3081" s="177"/>
      <c r="W3081" s="178"/>
      <c r="X3081" s="177"/>
    </row>
    <row r="3082" spans="7:24" s="168" customFormat="1" ht="15" customHeight="1">
      <c r="G3082" s="175"/>
      <c r="I3082" s="176"/>
      <c r="J3082" s="176"/>
      <c r="K3082" s="176"/>
      <c r="L3082" s="679"/>
      <c r="M3082" s="175"/>
      <c r="N3082" s="177"/>
      <c r="P3082" s="176"/>
      <c r="R3082" s="178"/>
      <c r="S3082" s="177"/>
      <c r="U3082" s="177"/>
      <c r="W3082" s="178"/>
      <c r="X3082" s="177"/>
    </row>
    <row r="3083" spans="7:24" s="168" customFormat="1" ht="15" customHeight="1">
      <c r="G3083" s="175"/>
      <c r="I3083" s="176"/>
      <c r="J3083" s="176"/>
      <c r="K3083" s="176"/>
      <c r="L3083" s="679"/>
      <c r="M3083" s="175"/>
      <c r="N3083" s="177"/>
      <c r="P3083" s="176"/>
      <c r="R3083" s="178"/>
      <c r="S3083" s="177"/>
      <c r="U3083" s="177"/>
      <c r="W3083" s="178"/>
      <c r="X3083" s="177"/>
    </row>
    <row r="3084" spans="7:24" s="168" customFormat="1" ht="15" customHeight="1">
      <c r="G3084" s="175"/>
      <c r="I3084" s="176"/>
      <c r="J3084" s="176"/>
      <c r="K3084" s="176"/>
      <c r="L3084" s="679"/>
      <c r="M3084" s="175"/>
      <c r="N3084" s="177"/>
      <c r="P3084" s="176"/>
      <c r="R3084" s="178"/>
      <c r="S3084" s="177"/>
      <c r="U3084" s="177"/>
      <c r="W3084" s="178"/>
      <c r="X3084" s="177"/>
    </row>
    <row r="3085" spans="7:24" s="168" customFormat="1" ht="15" customHeight="1">
      <c r="G3085" s="175"/>
      <c r="I3085" s="176"/>
      <c r="J3085" s="176"/>
      <c r="K3085" s="176"/>
      <c r="L3085" s="679"/>
      <c r="M3085" s="175"/>
      <c r="N3085" s="177"/>
      <c r="P3085" s="176"/>
      <c r="R3085" s="178"/>
      <c r="S3085" s="177"/>
      <c r="U3085" s="177"/>
      <c r="W3085" s="178"/>
      <c r="X3085" s="177"/>
    </row>
    <row r="3086" spans="7:24" s="168" customFormat="1" ht="15" customHeight="1">
      <c r="G3086" s="175"/>
      <c r="I3086" s="176"/>
      <c r="J3086" s="176"/>
      <c r="K3086" s="176"/>
      <c r="L3086" s="679"/>
      <c r="M3086" s="175"/>
      <c r="N3086" s="177"/>
      <c r="P3086" s="176"/>
      <c r="R3086" s="178"/>
      <c r="S3086" s="177"/>
      <c r="U3086" s="177"/>
      <c r="W3086" s="178"/>
      <c r="X3086" s="177"/>
    </row>
    <row r="3087" spans="7:24" s="168" customFormat="1" ht="15" customHeight="1">
      <c r="G3087" s="175"/>
      <c r="I3087" s="176"/>
      <c r="J3087" s="176"/>
      <c r="K3087" s="176"/>
      <c r="L3087" s="679"/>
      <c r="M3087" s="175"/>
      <c r="N3087" s="177"/>
      <c r="P3087" s="176"/>
      <c r="R3087" s="178"/>
      <c r="S3087" s="177"/>
      <c r="U3087" s="177"/>
      <c r="W3087" s="178"/>
      <c r="X3087" s="177"/>
    </row>
    <row r="3088" spans="7:24" s="168" customFormat="1" ht="15" customHeight="1">
      <c r="G3088" s="175"/>
      <c r="I3088" s="176"/>
      <c r="J3088" s="176"/>
      <c r="K3088" s="176"/>
      <c r="L3088" s="679"/>
      <c r="M3088" s="175"/>
      <c r="N3088" s="177"/>
      <c r="P3088" s="176"/>
      <c r="R3088" s="178"/>
      <c r="S3088" s="177"/>
      <c r="U3088" s="177"/>
      <c r="W3088" s="178"/>
      <c r="X3088" s="177"/>
    </row>
    <row r="3089" spans="7:24" s="168" customFormat="1" ht="15" customHeight="1">
      <c r="G3089" s="175"/>
      <c r="I3089" s="176"/>
      <c r="J3089" s="176"/>
      <c r="K3089" s="176"/>
      <c r="L3089" s="679"/>
      <c r="M3089" s="175"/>
      <c r="N3089" s="177"/>
      <c r="P3089" s="176"/>
      <c r="R3089" s="178"/>
      <c r="S3089" s="177"/>
      <c r="U3089" s="177"/>
      <c r="W3089" s="178"/>
      <c r="X3089" s="177"/>
    </row>
    <row r="3090" spans="7:24" s="168" customFormat="1" ht="15" customHeight="1">
      <c r="G3090" s="175"/>
      <c r="I3090" s="176"/>
      <c r="J3090" s="176"/>
      <c r="K3090" s="176"/>
      <c r="L3090" s="679"/>
      <c r="M3090" s="175"/>
      <c r="N3090" s="177"/>
      <c r="P3090" s="176"/>
      <c r="R3090" s="178"/>
      <c r="S3090" s="177"/>
      <c r="U3090" s="177"/>
      <c r="W3090" s="178"/>
      <c r="X3090" s="177"/>
    </row>
    <row r="3091" spans="7:24" s="168" customFormat="1" ht="15" customHeight="1">
      <c r="G3091" s="175"/>
      <c r="I3091" s="176"/>
      <c r="J3091" s="176"/>
      <c r="K3091" s="176"/>
      <c r="L3091" s="679"/>
      <c r="M3091" s="175"/>
      <c r="N3091" s="177"/>
      <c r="P3091" s="176"/>
      <c r="R3091" s="178"/>
      <c r="S3091" s="177"/>
      <c r="U3091" s="177"/>
      <c r="W3091" s="178"/>
      <c r="X3091" s="177"/>
    </row>
    <row r="3092" spans="7:24" s="168" customFormat="1" ht="15" customHeight="1">
      <c r="G3092" s="175"/>
      <c r="I3092" s="176"/>
      <c r="J3092" s="176"/>
      <c r="K3092" s="176"/>
      <c r="L3092" s="679"/>
      <c r="M3092" s="175"/>
      <c r="N3092" s="177"/>
      <c r="P3092" s="176"/>
      <c r="R3092" s="178"/>
      <c r="S3092" s="177"/>
      <c r="U3092" s="177"/>
      <c r="W3092" s="178"/>
      <c r="X3092" s="177"/>
    </row>
    <row r="3093" spans="7:24" s="168" customFormat="1" ht="15" customHeight="1">
      <c r="G3093" s="175"/>
      <c r="I3093" s="176"/>
      <c r="J3093" s="176"/>
      <c r="K3093" s="176"/>
      <c r="L3093" s="679"/>
      <c r="M3093" s="175"/>
      <c r="N3093" s="177"/>
      <c r="P3093" s="176"/>
      <c r="R3093" s="178"/>
      <c r="S3093" s="177"/>
      <c r="U3093" s="177"/>
      <c r="W3093" s="178"/>
      <c r="X3093" s="177"/>
    </row>
    <row r="3094" spans="7:24" s="168" customFormat="1" ht="15" customHeight="1">
      <c r="G3094" s="175"/>
      <c r="I3094" s="176"/>
      <c r="J3094" s="176"/>
      <c r="K3094" s="176"/>
      <c r="L3094" s="679"/>
      <c r="M3094" s="175"/>
      <c r="N3094" s="177"/>
      <c r="P3094" s="176"/>
      <c r="R3094" s="178"/>
      <c r="S3094" s="177"/>
      <c r="U3094" s="177"/>
      <c r="W3094" s="178"/>
      <c r="X3094" s="177"/>
    </row>
    <row r="3095" spans="7:24" s="168" customFormat="1" ht="15" customHeight="1">
      <c r="G3095" s="175"/>
      <c r="I3095" s="176"/>
      <c r="J3095" s="176"/>
      <c r="K3095" s="176"/>
      <c r="L3095" s="679"/>
      <c r="M3095" s="175"/>
      <c r="N3095" s="177"/>
      <c r="P3095" s="176"/>
      <c r="R3095" s="178"/>
      <c r="S3095" s="177"/>
      <c r="U3095" s="177"/>
      <c r="W3095" s="178"/>
      <c r="X3095" s="177"/>
    </row>
    <row r="3096" spans="7:24" s="168" customFormat="1" ht="15" customHeight="1">
      <c r="G3096" s="175"/>
      <c r="I3096" s="176"/>
      <c r="J3096" s="176"/>
      <c r="K3096" s="176"/>
      <c r="L3096" s="679"/>
      <c r="M3096" s="175"/>
      <c r="N3096" s="177"/>
      <c r="P3096" s="176"/>
      <c r="R3096" s="178"/>
      <c r="S3096" s="177"/>
      <c r="U3096" s="177"/>
      <c r="W3096" s="178"/>
      <c r="X3096" s="177"/>
    </row>
    <row r="3097" spans="7:24" s="168" customFormat="1" ht="15" customHeight="1">
      <c r="G3097" s="175"/>
      <c r="I3097" s="176"/>
      <c r="J3097" s="176"/>
      <c r="K3097" s="176"/>
      <c r="L3097" s="679"/>
      <c r="M3097" s="175"/>
      <c r="N3097" s="177"/>
      <c r="P3097" s="176"/>
      <c r="R3097" s="178"/>
      <c r="S3097" s="177"/>
      <c r="U3097" s="177"/>
      <c r="W3097" s="178"/>
      <c r="X3097" s="177"/>
    </row>
    <row r="3098" spans="7:24" s="168" customFormat="1" ht="15" customHeight="1">
      <c r="G3098" s="175"/>
      <c r="I3098" s="176"/>
      <c r="J3098" s="176"/>
      <c r="K3098" s="176"/>
      <c r="L3098" s="679"/>
      <c r="M3098" s="175"/>
      <c r="N3098" s="177"/>
      <c r="P3098" s="176"/>
      <c r="R3098" s="178"/>
      <c r="S3098" s="177"/>
      <c r="U3098" s="177"/>
      <c r="W3098" s="178"/>
      <c r="X3098" s="177"/>
    </row>
    <row r="3099" spans="7:24" s="168" customFormat="1" ht="15" customHeight="1">
      <c r="G3099" s="175"/>
      <c r="I3099" s="176"/>
      <c r="J3099" s="176"/>
      <c r="K3099" s="176"/>
      <c r="L3099" s="679"/>
      <c r="M3099" s="175"/>
      <c r="N3099" s="177"/>
      <c r="P3099" s="176"/>
      <c r="R3099" s="178"/>
      <c r="S3099" s="177"/>
      <c r="U3099" s="177"/>
      <c r="W3099" s="178"/>
      <c r="X3099" s="177"/>
    </row>
    <row r="3100" spans="7:24" s="168" customFormat="1" ht="15" customHeight="1">
      <c r="G3100" s="175"/>
      <c r="I3100" s="176"/>
      <c r="J3100" s="176"/>
      <c r="K3100" s="176"/>
      <c r="L3100" s="679"/>
      <c r="M3100" s="175"/>
      <c r="N3100" s="177"/>
      <c r="P3100" s="176"/>
      <c r="R3100" s="178"/>
      <c r="S3100" s="177"/>
      <c r="U3100" s="177"/>
      <c r="W3100" s="178"/>
      <c r="X3100" s="177"/>
    </row>
    <row r="3101" spans="7:24" s="168" customFormat="1" ht="15" customHeight="1">
      <c r="G3101" s="175"/>
      <c r="I3101" s="176"/>
      <c r="J3101" s="176"/>
      <c r="K3101" s="176"/>
      <c r="L3101" s="679"/>
      <c r="M3101" s="175"/>
      <c r="N3101" s="177"/>
      <c r="P3101" s="176"/>
      <c r="R3101" s="178"/>
      <c r="S3101" s="177"/>
      <c r="U3101" s="177"/>
      <c r="W3101" s="178"/>
      <c r="X3101" s="177"/>
    </row>
    <row r="3102" spans="7:24" s="168" customFormat="1" ht="15" customHeight="1">
      <c r="G3102" s="175"/>
      <c r="I3102" s="176"/>
      <c r="J3102" s="176"/>
      <c r="K3102" s="176"/>
      <c r="L3102" s="679"/>
      <c r="M3102" s="175"/>
      <c r="N3102" s="177"/>
      <c r="P3102" s="176"/>
      <c r="R3102" s="178"/>
      <c r="S3102" s="177"/>
      <c r="U3102" s="177"/>
      <c r="W3102" s="178"/>
      <c r="X3102" s="177"/>
    </row>
    <row r="3103" spans="7:24" s="168" customFormat="1" ht="15" customHeight="1">
      <c r="G3103" s="175"/>
      <c r="I3103" s="176"/>
      <c r="J3103" s="176"/>
      <c r="K3103" s="176"/>
      <c r="L3103" s="679"/>
      <c r="M3103" s="175"/>
      <c r="N3103" s="177"/>
      <c r="P3103" s="176"/>
      <c r="R3103" s="178"/>
      <c r="S3103" s="177"/>
      <c r="U3103" s="177"/>
      <c r="W3103" s="178"/>
      <c r="X3103" s="177"/>
    </row>
    <row r="3104" spans="7:24" s="168" customFormat="1" ht="15" customHeight="1">
      <c r="G3104" s="175"/>
      <c r="I3104" s="176"/>
      <c r="J3104" s="176"/>
      <c r="K3104" s="176"/>
      <c r="L3104" s="679"/>
      <c r="M3104" s="175"/>
      <c r="N3104" s="177"/>
      <c r="P3104" s="176"/>
      <c r="R3104" s="178"/>
      <c r="S3104" s="177"/>
      <c r="U3104" s="177"/>
      <c r="W3104" s="178"/>
      <c r="X3104" s="177"/>
    </row>
    <row r="3105" spans="7:24" s="168" customFormat="1" ht="15" customHeight="1">
      <c r="G3105" s="175"/>
      <c r="I3105" s="176"/>
      <c r="J3105" s="176"/>
      <c r="K3105" s="176"/>
      <c r="L3105" s="679"/>
      <c r="M3105" s="175"/>
      <c r="N3105" s="177"/>
      <c r="P3105" s="176"/>
      <c r="R3105" s="178"/>
      <c r="S3105" s="177"/>
      <c r="U3105" s="177"/>
      <c r="W3105" s="178"/>
      <c r="X3105" s="177"/>
    </row>
    <row r="3106" spans="7:24" s="168" customFormat="1" ht="15" customHeight="1">
      <c r="G3106" s="175"/>
      <c r="I3106" s="176"/>
      <c r="J3106" s="176"/>
      <c r="K3106" s="176"/>
      <c r="L3106" s="679"/>
      <c r="M3106" s="175"/>
      <c r="N3106" s="177"/>
      <c r="P3106" s="176"/>
      <c r="R3106" s="178"/>
      <c r="S3106" s="177"/>
      <c r="U3106" s="177"/>
      <c r="W3106" s="178"/>
      <c r="X3106" s="177"/>
    </row>
    <row r="3107" spans="7:24" s="168" customFormat="1" ht="15" customHeight="1">
      <c r="G3107" s="175"/>
      <c r="I3107" s="176"/>
      <c r="J3107" s="176"/>
      <c r="K3107" s="176"/>
      <c r="L3107" s="679"/>
      <c r="M3107" s="175"/>
      <c r="N3107" s="177"/>
      <c r="P3107" s="176"/>
      <c r="R3107" s="178"/>
      <c r="S3107" s="177"/>
      <c r="U3107" s="177"/>
      <c r="W3107" s="178"/>
      <c r="X3107" s="177"/>
    </row>
    <row r="3108" spans="7:24" s="168" customFormat="1" ht="15" customHeight="1">
      <c r="G3108" s="175"/>
      <c r="I3108" s="176"/>
      <c r="J3108" s="176"/>
      <c r="K3108" s="176"/>
      <c r="L3108" s="679"/>
      <c r="M3108" s="175"/>
      <c r="N3108" s="177"/>
      <c r="P3108" s="176"/>
      <c r="R3108" s="178"/>
      <c r="S3108" s="177"/>
      <c r="U3108" s="177"/>
      <c r="W3108" s="178"/>
      <c r="X3108" s="177"/>
    </row>
    <row r="3109" spans="7:24" s="168" customFormat="1" ht="15" customHeight="1">
      <c r="G3109" s="175"/>
      <c r="I3109" s="176"/>
      <c r="J3109" s="176"/>
      <c r="K3109" s="176"/>
      <c r="L3109" s="679"/>
      <c r="M3109" s="175"/>
      <c r="N3109" s="177"/>
      <c r="P3109" s="176"/>
      <c r="R3109" s="178"/>
      <c r="S3109" s="177"/>
      <c r="U3109" s="177"/>
      <c r="W3109" s="178"/>
      <c r="X3109" s="177"/>
    </row>
    <row r="3110" spans="7:24" s="168" customFormat="1" ht="15" customHeight="1">
      <c r="G3110" s="175"/>
      <c r="I3110" s="176"/>
      <c r="J3110" s="176"/>
      <c r="K3110" s="176"/>
      <c r="L3110" s="679"/>
      <c r="M3110" s="175"/>
      <c r="N3110" s="177"/>
      <c r="P3110" s="176"/>
      <c r="R3110" s="178"/>
      <c r="S3110" s="177"/>
      <c r="U3110" s="177"/>
      <c r="W3110" s="178"/>
      <c r="X3110" s="177"/>
    </row>
    <row r="3111" spans="7:24" s="168" customFormat="1" ht="15" customHeight="1">
      <c r="G3111" s="175"/>
      <c r="I3111" s="176"/>
      <c r="J3111" s="176"/>
      <c r="K3111" s="176"/>
      <c r="L3111" s="679"/>
      <c r="M3111" s="175"/>
      <c r="N3111" s="177"/>
      <c r="P3111" s="176"/>
      <c r="R3111" s="178"/>
      <c r="S3111" s="177"/>
      <c r="U3111" s="177"/>
      <c r="W3111" s="178"/>
      <c r="X3111" s="177"/>
    </row>
    <row r="3112" spans="7:24" s="168" customFormat="1" ht="15" customHeight="1">
      <c r="G3112" s="175"/>
      <c r="I3112" s="176"/>
      <c r="J3112" s="176"/>
      <c r="K3112" s="176"/>
      <c r="L3112" s="679"/>
      <c r="M3112" s="175"/>
      <c r="N3112" s="177"/>
      <c r="P3112" s="176"/>
      <c r="R3112" s="178"/>
      <c r="S3112" s="177"/>
      <c r="U3112" s="177"/>
      <c r="W3112" s="178"/>
      <c r="X3112" s="177"/>
    </row>
    <row r="3113" spans="7:24" s="168" customFormat="1" ht="15" customHeight="1">
      <c r="G3113" s="175"/>
      <c r="I3113" s="176"/>
      <c r="J3113" s="176"/>
      <c r="K3113" s="176"/>
      <c r="L3113" s="679"/>
      <c r="M3113" s="175"/>
      <c r="N3113" s="177"/>
      <c r="P3113" s="176"/>
      <c r="R3113" s="178"/>
      <c r="S3113" s="177"/>
      <c r="U3113" s="177"/>
      <c r="W3113" s="178"/>
      <c r="X3113" s="177"/>
    </row>
    <row r="3114" spans="7:24" s="168" customFormat="1" ht="15" customHeight="1">
      <c r="G3114" s="175"/>
      <c r="I3114" s="176"/>
      <c r="J3114" s="176"/>
      <c r="K3114" s="176"/>
      <c r="L3114" s="679"/>
      <c r="M3114" s="175"/>
      <c r="N3114" s="177"/>
      <c r="P3114" s="176"/>
      <c r="R3114" s="178"/>
      <c r="S3114" s="177"/>
      <c r="U3114" s="177"/>
      <c r="W3114" s="178"/>
      <c r="X3114" s="177"/>
    </row>
    <row r="3115" spans="7:24" s="168" customFormat="1" ht="15" customHeight="1">
      <c r="G3115" s="175"/>
      <c r="I3115" s="176"/>
      <c r="J3115" s="176"/>
      <c r="K3115" s="176"/>
      <c r="L3115" s="679"/>
      <c r="M3115" s="175"/>
      <c r="N3115" s="177"/>
      <c r="P3115" s="176"/>
      <c r="R3115" s="178"/>
      <c r="S3115" s="177"/>
      <c r="U3115" s="177"/>
      <c r="W3115" s="178"/>
      <c r="X3115" s="177"/>
    </row>
    <row r="3116" spans="7:24" s="168" customFormat="1" ht="15" customHeight="1">
      <c r="G3116" s="175"/>
      <c r="I3116" s="176"/>
      <c r="J3116" s="176"/>
      <c r="K3116" s="176"/>
      <c r="L3116" s="679"/>
      <c r="M3116" s="175"/>
      <c r="N3116" s="177"/>
      <c r="P3116" s="176"/>
      <c r="R3116" s="178"/>
      <c r="S3116" s="177"/>
      <c r="U3116" s="177"/>
      <c r="W3116" s="178"/>
      <c r="X3116" s="177"/>
    </row>
    <row r="3117" spans="7:24" s="168" customFormat="1" ht="15" customHeight="1">
      <c r="G3117" s="175"/>
      <c r="I3117" s="176"/>
      <c r="J3117" s="176"/>
      <c r="K3117" s="176"/>
      <c r="L3117" s="679"/>
      <c r="M3117" s="175"/>
      <c r="N3117" s="177"/>
      <c r="P3117" s="176"/>
      <c r="R3117" s="178"/>
      <c r="S3117" s="177"/>
      <c r="U3117" s="177"/>
      <c r="W3117" s="178"/>
      <c r="X3117" s="177"/>
    </row>
    <row r="3118" spans="7:24" s="168" customFormat="1" ht="15" customHeight="1">
      <c r="G3118" s="175"/>
      <c r="I3118" s="176"/>
      <c r="J3118" s="176"/>
      <c r="K3118" s="176"/>
      <c r="L3118" s="679"/>
      <c r="M3118" s="175"/>
      <c r="N3118" s="177"/>
      <c r="P3118" s="176"/>
      <c r="R3118" s="178"/>
      <c r="S3118" s="177"/>
      <c r="U3118" s="177"/>
      <c r="W3118" s="178"/>
      <c r="X3118" s="177"/>
    </row>
    <row r="3119" spans="7:24" s="168" customFormat="1" ht="15" customHeight="1">
      <c r="G3119" s="175"/>
      <c r="I3119" s="176"/>
      <c r="J3119" s="176"/>
      <c r="K3119" s="176"/>
      <c r="L3119" s="679"/>
      <c r="M3119" s="175"/>
      <c r="N3119" s="177"/>
      <c r="P3119" s="176"/>
      <c r="R3119" s="178"/>
      <c r="S3119" s="177"/>
      <c r="U3119" s="177"/>
      <c r="W3119" s="178"/>
      <c r="X3119" s="177"/>
    </row>
    <row r="3120" spans="7:24" s="168" customFormat="1" ht="15" customHeight="1">
      <c r="G3120" s="175"/>
      <c r="I3120" s="176"/>
      <c r="J3120" s="176"/>
      <c r="K3120" s="176"/>
      <c r="L3120" s="679"/>
      <c r="M3120" s="175"/>
      <c r="N3120" s="177"/>
      <c r="P3120" s="176"/>
      <c r="R3120" s="178"/>
      <c r="S3120" s="177"/>
      <c r="U3120" s="177"/>
      <c r="W3120" s="178"/>
      <c r="X3120" s="177"/>
    </row>
    <row r="3121" spans="7:24" s="168" customFormat="1" ht="15" customHeight="1">
      <c r="G3121" s="175"/>
      <c r="I3121" s="176"/>
      <c r="J3121" s="176"/>
      <c r="K3121" s="176"/>
      <c r="L3121" s="679"/>
      <c r="M3121" s="175"/>
      <c r="N3121" s="177"/>
      <c r="P3121" s="176"/>
      <c r="R3121" s="178"/>
      <c r="S3121" s="177"/>
      <c r="U3121" s="177"/>
      <c r="W3121" s="178"/>
      <c r="X3121" s="177"/>
    </row>
    <row r="3122" spans="7:24" s="168" customFormat="1" ht="15" customHeight="1">
      <c r="G3122" s="175"/>
      <c r="I3122" s="176"/>
      <c r="J3122" s="176"/>
      <c r="K3122" s="176"/>
      <c r="L3122" s="679"/>
      <c r="M3122" s="175"/>
      <c r="N3122" s="177"/>
      <c r="P3122" s="176"/>
      <c r="R3122" s="178"/>
      <c r="S3122" s="177"/>
      <c r="U3122" s="177"/>
      <c r="W3122" s="178"/>
      <c r="X3122" s="177"/>
    </row>
    <row r="3123" spans="7:24" s="168" customFormat="1" ht="15" customHeight="1">
      <c r="G3123" s="175"/>
      <c r="I3123" s="176"/>
      <c r="J3123" s="176"/>
      <c r="K3123" s="176"/>
      <c r="L3123" s="679"/>
      <c r="M3123" s="175"/>
      <c r="N3123" s="177"/>
      <c r="P3123" s="176"/>
      <c r="R3123" s="178"/>
      <c r="S3123" s="177"/>
      <c r="U3123" s="177"/>
      <c r="W3123" s="178"/>
      <c r="X3123" s="177"/>
    </row>
    <row r="3124" spans="7:24" s="168" customFormat="1" ht="15" customHeight="1">
      <c r="G3124" s="175"/>
      <c r="I3124" s="176"/>
      <c r="J3124" s="176"/>
      <c r="K3124" s="176"/>
      <c r="L3124" s="679"/>
      <c r="M3124" s="175"/>
      <c r="N3124" s="177"/>
      <c r="P3124" s="176"/>
      <c r="R3124" s="178"/>
      <c r="S3124" s="177"/>
      <c r="U3124" s="177"/>
      <c r="W3124" s="178"/>
      <c r="X3124" s="177"/>
    </row>
    <row r="3125" spans="7:24" s="168" customFormat="1" ht="15" customHeight="1">
      <c r="G3125" s="175"/>
      <c r="I3125" s="176"/>
      <c r="J3125" s="176"/>
      <c r="K3125" s="176"/>
      <c r="L3125" s="679"/>
      <c r="M3125" s="175"/>
      <c r="N3125" s="177"/>
      <c r="P3125" s="176"/>
      <c r="R3125" s="178"/>
      <c r="S3125" s="177"/>
      <c r="U3125" s="177"/>
      <c r="W3125" s="178"/>
      <c r="X3125" s="177"/>
    </row>
    <row r="3126" spans="7:24" s="168" customFormat="1" ht="15" customHeight="1">
      <c r="G3126" s="175"/>
      <c r="I3126" s="176"/>
      <c r="J3126" s="176"/>
      <c r="K3126" s="176"/>
      <c r="L3126" s="679"/>
      <c r="M3126" s="175"/>
      <c r="N3126" s="177"/>
      <c r="P3126" s="176"/>
      <c r="R3126" s="178"/>
      <c r="S3126" s="177"/>
      <c r="U3126" s="177"/>
      <c r="W3126" s="178"/>
      <c r="X3126" s="177"/>
    </row>
    <row r="3127" spans="7:24" s="168" customFormat="1" ht="15" customHeight="1">
      <c r="G3127" s="175"/>
      <c r="I3127" s="176"/>
      <c r="J3127" s="176"/>
      <c r="K3127" s="176"/>
      <c r="L3127" s="679"/>
      <c r="M3127" s="175"/>
      <c r="N3127" s="177"/>
      <c r="P3127" s="176"/>
      <c r="R3127" s="178"/>
      <c r="S3127" s="177"/>
      <c r="U3127" s="177"/>
      <c r="W3127" s="178"/>
      <c r="X3127" s="177"/>
    </row>
    <row r="3128" spans="7:24" s="168" customFormat="1" ht="15" customHeight="1">
      <c r="G3128" s="175"/>
      <c r="I3128" s="176"/>
      <c r="J3128" s="176"/>
      <c r="K3128" s="176"/>
      <c r="L3128" s="679"/>
      <c r="M3128" s="175"/>
      <c r="N3128" s="177"/>
      <c r="P3128" s="176"/>
      <c r="R3128" s="178"/>
      <c r="S3128" s="177"/>
      <c r="U3128" s="177"/>
      <c r="W3128" s="178"/>
      <c r="X3128" s="177"/>
    </row>
    <row r="3129" spans="7:24" s="168" customFormat="1" ht="15" customHeight="1">
      <c r="G3129" s="175"/>
      <c r="I3129" s="176"/>
      <c r="J3129" s="176"/>
      <c r="K3129" s="176"/>
      <c r="L3129" s="679"/>
      <c r="M3129" s="175"/>
      <c r="N3129" s="177"/>
      <c r="P3129" s="176"/>
      <c r="R3129" s="178"/>
      <c r="S3129" s="177"/>
      <c r="U3129" s="177"/>
      <c r="W3129" s="178"/>
      <c r="X3129" s="177"/>
    </row>
    <row r="3130" spans="7:24" s="168" customFormat="1" ht="15" customHeight="1">
      <c r="G3130" s="175"/>
      <c r="I3130" s="176"/>
      <c r="J3130" s="176"/>
      <c r="K3130" s="176"/>
      <c r="L3130" s="679"/>
      <c r="M3130" s="175"/>
      <c r="N3130" s="177"/>
      <c r="P3130" s="176"/>
      <c r="R3130" s="178"/>
      <c r="S3130" s="177"/>
      <c r="U3130" s="177"/>
      <c r="W3130" s="178"/>
      <c r="X3130" s="177"/>
    </row>
    <row r="3131" spans="7:24" s="168" customFormat="1" ht="15" customHeight="1">
      <c r="G3131" s="175"/>
      <c r="I3131" s="176"/>
      <c r="J3131" s="176"/>
      <c r="K3131" s="176"/>
      <c r="L3131" s="679"/>
      <c r="M3131" s="175"/>
      <c r="N3131" s="177"/>
      <c r="P3131" s="176"/>
      <c r="R3131" s="178"/>
      <c r="S3131" s="177"/>
      <c r="U3131" s="177"/>
      <c r="W3131" s="178"/>
      <c r="X3131" s="177"/>
    </row>
    <row r="3132" spans="7:24" s="168" customFormat="1" ht="15" customHeight="1">
      <c r="G3132" s="175"/>
      <c r="I3132" s="176"/>
      <c r="J3132" s="176"/>
      <c r="K3132" s="176"/>
      <c r="L3132" s="679"/>
      <c r="M3132" s="175"/>
      <c r="N3132" s="177"/>
      <c r="P3132" s="176"/>
      <c r="R3132" s="178"/>
      <c r="S3132" s="177"/>
      <c r="U3132" s="177"/>
      <c r="W3132" s="178"/>
      <c r="X3132" s="177"/>
    </row>
    <row r="3133" spans="7:24" s="168" customFormat="1" ht="15" customHeight="1">
      <c r="G3133" s="175"/>
      <c r="I3133" s="176"/>
      <c r="J3133" s="176"/>
      <c r="K3133" s="176"/>
      <c r="L3133" s="679"/>
      <c r="M3133" s="175"/>
      <c r="N3133" s="177"/>
      <c r="P3133" s="176"/>
      <c r="R3133" s="178"/>
      <c r="S3133" s="177"/>
      <c r="U3133" s="177"/>
      <c r="W3133" s="178"/>
      <c r="X3133" s="177"/>
    </row>
    <row r="3134" spans="7:24" s="168" customFormat="1" ht="15" customHeight="1">
      <c r="G3134" s="175"/>
      <c r="I3134" s="176"/>
      <c r="J3134" s="176"/>
      <c r="K3134" s="176"/>
      <c r="L3134" s="679"/>
      <c r="M3134" s="175"/>
      <c r="N3134" s="177"/>
      <c r="P3134" s="176"/>
      <c r="R3134" s="178"/>
      <c r="S3134" s="177"/>
      <c r="U3134" s="177"/>
      <c r="W3134" s="178"/>
      <c r="X3134" s="177"/>
    </row>
    <row r="3135" spans="7:24" s="168" customFormat="1" ht="15" customHeight="1">
      <c r="G3135" s="175"/>
      <c r="I3135" s="176"/>
      <c r="J3135" s="176"/>
      <c r="K3135" s="176"/>
      <c r="L3135" s="679"/>
      <c r="M3135" s="175"/>
      <c r="N3135" s="177"/>
      <c r="P3135" s="176"/>
      <c r="R3135" s="178"/>
      <c r="S3135" s="177"/>
      <c r="U3135" s="177"/>
      <c r="W3135" s="178"/>
      <c r="X3135" s="177"/>
    </row>
    <row r="3136" spans="7:24" s="168" customFormat="1" ht="15" customHeight="1">
      <c r="G3136" s="175"/>
      <c r="I3136" s="176"/>
      <c r="J3136" s="176"/>
      <c r="K3136" s="176"/>
      <c r="L3136" s="679"/>
      <c r="M3136" s="175"/>
      <c r="N3136" s="177"/>
      <c r="P3136" s="176"/>
      <c r="R3136" s="178"/>
      <c r="S3136" s="177"/>
      <c r="U3136" s="177"/>
      <c r="W3136" s="178"/>
      <c r="X3136" s="177"/>
    </row>
    <row r="3137" spans="7:24" s="168" customFormat="1" ht="15" customHeight="1">
      <c r="G3137" s="175"/>
      <c r="I3137" s="176"/>
      <c r="J3137" s="176"/>
      <c r="K3137" s="176"/>
      <c r="L3137" s="679"/>
      <c r="M3137" s="175"/>
      <c r="N3137" s="177"/>
      <c r="P3137" s="176"/>
      <c r="R3137" s="178"/>
      <c r="S3137" s="177"/>
      <c r="U3137" s="177"/>
      <c r="W3137" s="178"/>
      <c r="X3137" s="177"/>
    </row>
    <row r="3138" spans="7:24" s="168" customFormat="1" ht="15" customHeight="1">
      <c r="G3138" s="175"/>
      <c r="I3138" s="176"/>
      <c r="J3138" s="176"/>
      <c r="K3138" s="176"/>
      <c r="L3138" s="679"/>
      <c r="M3138" s="175"/>
      <c r="N3138" s="177"/>
      <c r="P3138" s="176"/>
      <c r="R3138" s="178"/>
      <c r="S3138" s="177"/>
      <c r="U3138" s="177"/>
      <c r="W3138" s="178"/>
      <c r="X3138" s="177"/>
    </row>
    <row r="3139" spans="7:24" s="168" customFormat="1" ht="15" customHeight="1">
      <c r="G3139" s="175"/>
      <c r="I3139" s="176"/>
      <c r="J3139" s="176"/>
      <c r="K3139" s="176"/>
      <c r="L3139" s="679"/>
      <c r="M3139" s="175"/>
      <c r="N3139" s="177"/>
      <c r="P3139" s="176"/>
      <c r="R3139" s="178"/>
      <c r="S3139" s="177"/>
      <c r="U3139" s="177"/>
      <c r="W3139" s="178"/>
      <c r="X3139" s="177"/>
    </row>
    <row r="3140" spans="7:24" s="168" customFormat="1" ht="15" customHeight="1">
      <c r="G3140" s="175"/>
      <c r="I3140" s="176"/>
      <c r="J3140" s="176"/>
      <c r="K3140" s="176"/>
      <c r="L3140" s="679"/>
      <c r="M3140" s="175"/>
      <c r="N3140" s="177"/>
      <c r="P3140" s="176"/>
      <c r="R3140" s="178"/>
      <c r="S3140" s="177"/>
      <c r="U3140" s="177"/>
      <c r="W3140" s="178"/>
      <c r="X3140" s="177"/>
    </row>
    <row r="3141" spans="7:24" s="168" customFormat="1" ht="15" customHeight="1">
      <c r="G3141" s="175"/>
      <c r="I3141" s="176"/>
      <c r="J3141" s="176"/>
      <c r="K3141" s="176"/>
      <c r="L3141" s="679"/>
      <c r="M3141" s="175"/>
      <c r="N3141" s="177"/>
      <c r="P3141" s="176"/>
      <c r="R3141" s="178"/>
      <c r="S3141" s="177"/>
      <c r="U3141" s="177"/>
      <c r="W3141" s="178"/>
      <c r="X3141" s="177"/>
    </row>
    <row r="3142" spans="7:24" s="168" customFormat="1" ht="15" customHeight="1">
      <c r="G3142" s="175"/>
      <c r="I3142" s="176"/>
      <c r="J3142" s="176"/>
      <c r="K3142" s="176"/>
      <c r="L3142" s="679"/>
      <c r="M3142" s="175"/>
      <c r="N3142" s="177"/>
      <c r="P3142" s="176"/>
      <c r="R3142" s="178"/>
      <c r="S3142" s="177"/>
      <c r="U3142" s="177"/>
      <c r="W3142" s="178"/>
      <c r="X3142" s="177"/>
    </row>
    <row r="3143" spans="7:24" s="168" customFormat="1" ht="15" customHeight="1">
      <c r="G3143" s="175"/>
      <c r="I3143" s="176"/>
      <c r="J3143" s="176"/>
      <c r="K3143" s="176"/>
      <c r="L3143" s="679"/>
      <c r="M3143" s="175"/>
      <c r="N3143" s="177"/>
      <c r="P3143" s="176"/>
      <c r="R3143" s="178"/>
      <c r="S3143" s="177"/>
      <c r="U3143" s="177"/>
      <c r="W3143" s="178"/>
      <c r="X3143" s="177"/>
    </row>
    <row r="3144" spans="7:24" s="168" customFormat="1" ht="15" customHeight="1">
      <c r="G3144" s="175"/>
      <c r="I3144" s="176"/>
      <c r="J3144" s="176"/>
      <c r="K3144" s="176"/>
      <c r="L3144" s="679"/>
      <c r="M3144" s="175"/>
      <c r="N3144" s="177"/>
      <c r="P3144" s="176"/>
      <c r="R3144" s="178"/>
      <c r="S3144" s="177"/>
      <c r="U3144" s="177"/>
      <c r="W3144" s="178"/>
      <c r="X3144" s="177"/>
    </row>
    <row r="3145" spans="7:24" s="168" customFormat="1" ht="15" customHeight="1">
      <c r="G3145" s="175"/>
      <c r="I3145" s="176"/>
      <c r="J3145" s="176"/>
      <c r="K3145" s="176"/>
      <c r="L3145" s="679"/>
      <c r="M3145" s="175"/>
      <c r="N3145" s="177"/>
      <c r="P3145" s="176"/>
      <c r="R3145" s="178"/>
      <c r="S3145" s="177"/>
      <c r="U3145" s="177"/>
      <c r="W3145" s="178"/>
      <c r="X3145" s="177"/>
    </row>
    <row r="3146" spans="7:24" s="168" customFormat="1" ht="15" customHeight="1">
      <c r="G3146" s="175"/>
      <c r="I3146" s="176"/>
      <c r="J3146" s="176"/>
      <c r="K3146" s="176"/>
      <c r="L3146" s="679"/>
      <c r="M3146" s="175"/>
      <c r="N3146" s="177"/>
      <c r="P3146" s="176"/>
      <c r="R3146" s="178"/>
      <c r="S3146" s="177"/>
      <c r="U3146" s="177"/>
      <c r="W3146" s="178"/>
      <c r="X3146" s="177"/>
    </row>
    <row r="3147" spans="7:24" s="168" customFormat="1" ht="15" customHeight="1">
      <c r="G3147" s="175"/>
      <c r="I3147" s="176"/>
      <c r="J3147" s="176"/>
      <c r="K3147" s="176"/>
      <c r="L3147" s="679"/>
      <c r="M3147" s="175"/>
      <c r="N3147" s="177"/>
      <c r="P3147" s="176"/>
      <c r="R3147" s="178"/>
      <c r="S3147" s="177"/>
      <c r="U3147" s="177"/>
      <c r="W3147" s="178"/>
      <c r="X3147" s="177"/>
    </row>
    <row r="3148" spans="7:24" s="168" customFormat="1" ht="15" customHeight="1">
      <c r="G3148" s="175"/>
      <c r="I3148" s="176"/>
      <c r="J3148" s="176"/>
      <c r="K3148" s="176"/>
      <c r="L3148" s="679"/>
      <c r="M3148" s="175"/>
      <c r="N3148" s="177"/>
      <c r="P3148" s="176"/>
      <c r="R3148" s="178"/>
      <c r="S3148" s="177"/>
      <c r="U3148" s="177"/>
      <c r="W3148" s="178"/>
      <c r="X3148" s="177"/>
    </row>
    <row r="3149" spans="7:24" s="168" customFormat="1" ht="15" customHeight="1">
      <c r="G3149" s="175"/>
      <c r="I3149" s="176"/>
      <c r="J3149" s="176"/>
      <c r="K3149" s="176"/>
      <c r="L3149" s="679"/>
      <c r="M3149" s="175"/>
      <c r="N3149" s="177"/>
      <c r="P3149" s="176"/>
      <c r="R3149" s="178"/>
      <c r="S3149" s="177"/>
      <c r="U3149" s="177"/>
      <c r="W3149" s="178"/>
      <c r="X3149" s="177"/>
    </row>
    <row r="3150" spans="7:24" s="168" customFormat="1" ht="15" customHeight="1">
      <c r="G3150" s="175"/>
      <c r="I3150" s="176"/>
      <c r="J3150" s="176"/>
      <c r="K3150" s="176"/>
      <c r="L3150" s="679"/>
      <c r="M3150" s="175"/>
      <c r="N3150" s="177"/>
      <c r="P3150" s="176"/>
      <c r="R3150" s="178"/>
      <c r="S3150" s="177"/>
      <c r="U3150" s="177"/>
      <c r="W3150" s="178"/>
      <c r="X3150" s="177"/>
    </row>
    <row r="3151" spans="7:24" s="168" customFormat="1" ht="15" customHeight="1">
      <c r="G3151" s="175"/>
      <c r="I3151" s="176"/>
      <c r="J3151" s="176"/>
      <c r="K3151" s="176"/>
      <c r="L3151" s="679"/>
      <c r="M3151" s="175"/>
      <c r="N3151" s="177"/>
      <c r="P3151" s="176"/>
      <c r="R3151" s="178"/>
      <c r="S3151" s="177"/>
      <c r="U3151" s="177"/>
      <c r="W3151" s="178"/>
      <c r="X3151" s="177"/>
    </row>
    <row r="3152" spans="7:24" s="168" customFormat="1" ht="15" customHeight="1">
      <c r="G3152" s="175"/>
      <c r="I3152" s="176"/>
      <c r="J3152" s="176"/>
      <c r="K3152" s="176"/>
      <c r="L3152" s="679"/>
      <c r="M3152" s="175"/>
      <c r="N3152" s="177"/>
      <c r="P3152" s="176"/>
      <c r="R3152" s="178"/>
      <c r="S3152" s="177"/>
      <c r="U3152" s="177"/>
      <c r="W3152" s="178"/>
      <c r="X3152" s="177"/>
    </row>
    <row r="3153" spans="7:24" s="168" customFormat="1" ht="15" customHeight="1">
      <c r="G3153" s="175"/>
      <c r="I3153" s="176"/>
      <c r="J3153" s="176"/>
      <c r="K3153" s="176"/>
      <c r="L3153" s="679"/>
      <c r="M3153" s="175"/>
      <c r="N3153" s="177"/>
      <c r="P3153" s="176"/>
      <c r="R3153" s="178"/>
      <c r="S3153" s="177"/>
      <c r="U3153" s="177"/>
      <c r="W3153" s="178"/>
      <c r="X3153" s="177"/>
    </row>
    <row r="3154" spans="7:24" s="168" customFormat="1" ht="15" customHeight="1">
      <c r="G3154" s="175"/>
      <c r="I3154" s="176"/>
      <c r="J3154" s="176"/>
      <c r="K3154" s="176"/>
      <c r="L3154" s="679"/>
      <c r="M3154" s="175"/>
      <c r="N3154" s="177"/>
      <c r="P3154" s="176"/>
      <c r="R3154" s="178"/>
      <c r="S3154" s="177"/>
      <c r="U3154" s="177"/>
      <c r="W3154" s="178"/>
      <c r="X3154" s="177"/>
    </row>
    <row r="3155" spans="7:24" s="168" customFormat="1" ht="15" customHeight="1">
      <c r="G3155" s="175"/>
      <c r="I3155" s="176"/>
      <c r="J3155" s="176"/>
      <c r="K3155" s="176"/>
      <c r="L3155" s="679"/>
      <c r="M3155" s="175"/>
      <c r="N3155" s="177"/>
      <c r="P3155" s="176"/>
      <c r="R3155" s="178"/>
      <c r="S3155" s="177"/>
      <c r="U3155" s="177"/>
      <c r="W3155" s="178"/>
      <c r="X3155" s="177"/>
    </row>
    <row r="3156" spans="7:24" s="168" customFormat="1" ht="15" customHeight="1">
      <c r="G3156" s="175"/>
      <c r="I3156" s="176"/>
      <c r="J3156" s="176"/>
      <c r="K3156" s="176"/>
      <c r="L3156" s="679"/>
      <c r="M3156" s="175"/>
      <c r="N3156" s="177"/>
      <c r="P3156" s="176"/>
      <c r="R3156" s="178"/>
      <c r="S3156" s="177"/>
      <c r="U3156" s="177"/>
      <c r="W3156" s="178"/>
      <c r="X3156" s="177"/>
    </row>
    <row r="3157" spans="7:24" s="168" customFormat="1" ht="15" customHeight="1">
      <c r="G3157" s="175"/>
      <c r="I3157" s="176"/>
      <c r="J3157" s="176"/>
      <c r="K3157" s="176"/>
      <c r="L3157" s="679"/>
      <c r="M3157" s="175"/>
      <c r="N3157" s="177"/>
      <c r="P3157" s="176"/>
      <c r="R3157" s="178"/>
      <c r="S3157" s="177"/>
      <c r="U3157" s="177"/>
      <c r="W3157" s="178"/>
      <c r="X3157" s="177"/>
    </row>
    <row r="3158" spans="7:24" s="168" customFormat="1" ht="15" customHeight="1">
      <c r="G3158" s="175"/>
      <c r="I3158" s="176"/>
      <c r="J3158" s="176"/>
      <c r="K3158" s="176"/>
      <c r="L3158" s="679"/>
      <c r="M3158" s="175"/>
      <c r="N3158" s="177"/>
      <c r="P3158" s="176"/>
      <c r="R3158" s="178"/>
      <c r="S3158" s="177"/>
      <c r="U3158" s="177"/>
      <c r="W3158" s="178"/>
      <c r="X3158" s="177"/>
    </row>
    <row r="3159" spans="7:24" s="168" customFormat="1" ht="15" customHeight="1">
      <c r="G3159" s="175"/>
      <c r="I3159" s="176"/>
      <c r="J3159" s="176"/>
      <c r="K3159" s="176"/>
      <c r="L3159" s="679"/>
      <c r="M3159" s="175"/>
      <c r="N3159" s="177"/>
      <c r="P3159" s="176"/>
      <c r="R3159" s="178"/>
      <c r="S3159" s="177"/>
      <c r="U3159" s="177"/>
      <c r="W3159" s="178"/>
      <c r="X3159" s="177"/>
    </row>
    <row r="3160" spans="7:24" s="168" customFormat="1" ht="15" customHeight="1">
      <c r="G3160" s="175"/>
      <c r="I3160" s="176"/>
      <c r="J3160" s="176"/>
      <c r="K3160" s="176"/>
      <c r="L3160" s="679"/>
      <c r="M3160" s="175"/>
      <c r="N3160" s="177"/>
      <c r="P3160" s="176"/>
      <c r="R3160" s="178"/>
      <c r="S3160" s="177"/>
      <c r="U3160" s="177"/>
      <c r="W3160" s="178"/>
      <c r="X3160" s="177"/>
    </row>
    <row r="3161" spans="7:24" s="168" customFormat="1" ht="15" customHeight="1">
      <c r="G3161" s="175"/>
      <c r="I3161" s="176"/>
      <c r="J3161" s="176"/>
      <c r="K3161" s="176"/>
      <c r="L3161" s="679"/>
      <c r="M3161" s="175"/>
      <c r="N3161" s="177"/>
      <c r="P3161" s="176"/>
      <c r="R3161" s="178"/>
      <c r="S3161" s="177"/>
      <c r="U3161" s="177"/>
      <c r="W3161" s="178"/>
      <c r="X3161" s="177"/>
    </row>
    <row r="3162" spans="7:24" s="168" customFormat="1" ht="15" customHeight="1">
      <c r="G3162" s="175"/>
      <c r="I3162" s="176"/>
      <c r="J3162" s="176"/>
      <c r="K3162" s="176"/>
      <c r="L3162" s="679"/>
      <c r="M3162" s="175"/>
      <c r="N3162" s="177"/>
      <c r="P3162" s="176"/>
      <c r="R3162" s="178"/>
      <c r="S3162" s="177"/>
      <c r="U3162" s="177"/>
      <c r="W3162" s="178"/>
      <c r="X3162" s="177"/>
    </row>
    <row r="3163" spans="7:24" s="168" customFormat="1" ht="15" customHeight="1">
      <c r="G3163" s="175"/>
      <c r="I3163" s="176"/>
      <c r="J3163" s="176"/>
      <c r="K3163" s="176"/>
      <c r="L3163" s="679"/>
      <c r="M3163" s="175"/>
      <c r="N3163" s="177"/>
      <c r="P3163" s="176"/>
      <c r="R3163" s="178"/>
      <c r="S3163" s="177"/>
      <c r="U3163" s="177"/>
      <c r="W3163" s="178"/>
      <c r="X3163" s="177"/>
    </row>
    <row r="3164" spans="7:24" s="168" customFormat="1" ht="15" customHeight="1">
      <c r="G3164" s="175"/>
      <c r="I3164" s="176"/>
      <c r="J3164" s="176"/>
      <c r="K3164" s="176"/>
      <c r="L3164" s="679"/>
      <c r="M3164" s="175"/>
      <c r="N3164" s="177"/>
      <c r="P3164" s="176"/>
      <c r="R3164" s="178"/>
      <c r="S3164" s="177"/>
      <c r="U3164" s="177"/>
      <c r="W3164" s="178"/>
      <c r="X3164" s="177"/>
    </row>
    <row r="3165" spans="7:24" s="168" customFormat="1" ht="15" customHeight="1">
      <c r="G3165" s="175"/>
      <c r="I3165" s="176"/>
      <c r="J3165" s="176"/>
      <c r="K3165" s="176"/>
      <c r="L3165" s="679"/>
      <c r="M3165" s="175"/>
      <c r="N3165" s="177"/>
      <c r="P3165" s="176"/>
      <c r="R3165" s="178"/>
      <c r="S3165" s="177"/>
      <c r="U3165" s="177"/>
      <c r="W3165" s="178"/>
      <c r="X3165" s="177"/>
    </row>
    <row r="3166" spans="7:24" s="168" customFormat="1" ht="15" customHeight="1">
      <c r="G3166" s="175"/>
      <c r="I3166" s="176"/>
      <c r="J3166" s="176"/>
      <c r="K3166" s="176"/>
      <c r="L3166" s="679"/>
      <c r="M3166" s="175"/>
      <c r="N3166" s="177"/>
      <c r="P3166" s="176"/>
      <c r="R3166" s="178"/>
      <c r="S3166" s="177"/>
      <c r="U3166" s="177"/>
      <c r="W3166" s="178"/>
      <c r="X3166" s="177"/>
    </row>
    <row r="3167" spans="7:24" s="168" customFormat="1" ht="15" customHeight="1">
      <c r="G3167" s="175"/>
      <c r="I3167" s="176"/>
      <c r="J3167" s="176"/>
      <c r="K3167" s="176"/>
      <c r="L3167" s="679"/>
      <c r="M3167" s="175"/>
      <c r="N3167" s="177"/>
      <c r="P3167" s="176"/>
      <c r="R3167" s="178"/>
      <c r="S3167" s="177"/>
      <c r="U3167" s="177"/>
      <c r="W3167" s="178"/>
      <c r="X3167" s="177"/>
    </row>
    <row r="3168" spans="7:24" s="168" customFormat="1" ht="15" customHeight="1">
      <c r="G3168" s="175"/>
      <c r="I3168" s="176"/>
      <c r="J3168" s="176"/>
      <c r="K3168" s="176"/>
      <c r="L3168" s="679"/>
      <c r="M3168" s="175"/>
      <c r="N3168" s="177"/>
      <c r="P3168" s="176"/>
      <c r="R3168" s="178"/>
      <c r="S3168" s="177"/>
      <c r="U3168" s="177"/>
      <c r="W3168" s="178"/>
      <c r="X3168" s="177"/>
    </row>
    <row r="3169" spans="7:24" s="168" customFormat="1" ht="15" customHeight="1">
      <c r="G3169" s="175"/>
      <c r="I3169" s="176"/>
      <c r="J3169" s="176"/>
      <c r="K3169" s="176"/>
      <c r="L3169" s="679"/>
      <c r="M3169" s="175"/>
      <c r="N3169" s="177"/>
      <c r="P3169" s="176"/>
      <c r="R3169" s="178"/>
      <c r="S3169" s="177"/>
      <c r="U3169" s="177"/>
      <c r="W3169" s="178"/>
      <c r="X3169" s="177"/>
    </row>
    <row r="3170" spans="7:24" s="168" customFormat="1" ht="15" customHeight="1">
      <c r="G3170" s="175"/>
      <c r="I3170" s="176"/>
      <c r="J3170" s="176"/>
      <c r="K3170" s="176"/>
      <c r="L3170" s="679"/>
      <c r="M3170" s="175"/>
      <c r="N3170" s="177"/>
      <c r="P3170" s="176"/>
      <c r="R3170" s="178"/>
      <c r="S3170" s="177"/>
      <c r="U3170" s="177"/>
      <c r="W3170" s="178"/>
      <c r="X3170" s="177"/>
    </row>
    <row r="3171" spans="7:24" s="168" customFormat="1" ht="15" customHeight="1">
      <c r="G3171" s="175"/>
      <c r="I3171" s="176"/>
      <c r="J3171" s="176"/>
      <c r="K3171" s="176"/>
      <c r="L3171" s="679"/>
      <c r="M3171" s="175"/>
      <c r="N3171" s="177"/>
      <c r="P3171" s="176"/>
      <c r="R3171" s="178"/>
      <c r="S3171" s="177"/>
      <c r="U3171" s="177"/>
      <c r="W3171" s="178"/>
      <c r="X3171" s="177"/>
    </row>
    <row r="3172" spans="7:24" s="168" customFormat="1" ht="15" customHeight="1">
      <c r="G3172" s="175"/>
      <c r="I3172" s="176"/>
      <c r="J3172" s="176"/>
      <c r="K3172" s="176"/>
      <c r="L3172" s="679"/>
      <c r="M3172" s="175"/>
      <c r="N3172" s="177"/>
      <c r="P3172" s="176"/>
      <c r="R3172" s="178"/>
      <c r="S3172" s="177"/>
      <c r="U3172" s="177"/>
      <c r="W3172" s="178"/>
      <c r="X3172" s="177"/>
    </row>
    <row r="3173" spans="7:24" s="168" customFormat="1" ht="15" customHeight="1">
      <c r="G3173" s="175"/>
      <c r="I3173" s="176"/>
      <c r="J3173" s="176"/>
      <c r="K3173" s="176"/>
      <c r="L3173" s="679"/>
      <c r="M3173" s="175"/>
      <c r="N3173" s="177"/>
      <c r="P3173" s="176"/>
      <c r="R3173" s="178"/>
      <c r="S3173" s="177"/>
      <c r="U3173" s="177"/>
      <c r="W3173" s="178"/>
      <c r="X3173" s="177"/>
    </row>
    <row r="3174" spans="7:24" s="168" customFormat="1" ht="15" customHeight="1">
      <c r="G3174" s="175"/>
      <c r="I3174" s="176"/>
      <c r="J3174" s="176"/>
      <c r="K3174" s="176"/>
      <c r="L3174" s="679"/>
      <c r="M3174" s="175"/>
      <c r="N3174" s="177"/>
      <c r="P3174" s="176"/>
      <c r="R3174" s="178"/>
      <c r="S3174" s="177"/>
      <c r="U3174" s="177"/>
      <c r="W3174" s="178"/>
      <c r="X3174" s="177"/>
    </row>
    <row r="3175" spans="7:24" s="168" customFormat="1" ht="15" customHeight="1">
      <c r="G3175" s="175"/>
      <c r="I3175" s="176"/>
      <c r="J3175" s="176"/>
      <c r="K3175" s="176"/>
      <c r="L3175" s="679"/>
      <c r="M3175" s="175"/>
      <c r="N3175" s="177"/>
      <c r="P3175" s="176"/>
      <c r="R3175" s="178"/>
      <c r="S3175" s="177"/>
      <c r="U3175" s="177"/>
      <c r="W3175" s="178"/>
      <c r="X3175" s="177"/>
    </row>
    <row r="3176" spans="7:24" s="168" customFormat="1" ht="15" customHeight="1">
      <c r="G3176" s="175"/>
      <c r="I3176" s="176"/>
      <c r="J3176" s="176"/>
      <c r="K3176" s="176"/>
      <c r="L3176" s="679"/>
      <c r="M3176" s="175"/>
      <c r="N3176" s="177"/>
      <c r="P3176" s="176"/>
      <c r="R3176" s="178"/>
      <c r="S3176" s="177"/>
      <c r="U3176" s="177"/>
      <c r="W3176" s="178"/>
      <c r="X3176" s="177"/>
    </row>
    <row r="3177" spans="7:24" s="168" customFormat="1" ht="15" customHeight="1">
      <c r="G3177" s="175"/>
      <c r="I3177" s="176"/>
      <c r="J3177" s="176"/>
      <c r="K3177" s="176"/>
      <c r="L3177" s="679"/>
      <c r="M3177" s="175"/>
      <c r="N3177" s="177"/>
      <c r="P3177" s="176"/>
      <c r="R3177" s="178"/>
      <c r="S3177" s="177"/>
      <c r="U3177" s="177"/>
      <c r="W3177" s="178"/>
      <c r="X3177" s="177"/>
    </row>
    <row r="3178" spans="7:24" s="168" customFormat="1" ht="15" customHeight="1">
      <c r="G3178" s="175"/>
      <c r="I3178" s="176"/>
      <c r="J3178" s="176"/>
      <c r="K3178" s="176"/>
      <c r="L3178" s="679"/>
      <c r="M3178" s="175"/>
      <c r="N3178" s="177"/>
      <c r="P3178" s="176"/>
      <c r="R3178" s="178"/>
      <c r="S3178" s="177"/>
      <c r="U3178" s="177"/>
      <c r="W3178" s="178"/>
      <c r="X3178" s="177"/>
    </row>
    <row r="3179" spans="7:24" s="168" customFormat="1" ht="15" customHeight="1">
      <c r="G3179" s="175"/>
      <c r="I3179" s="176"/>
      <c r="J3179" s="176"/>
      <c r="K3179" s="176"/>
      <c r="L3179" s="679"/>
      <c r="M3179" s="175"/>
      <c r="N3179" s="177"/>
      <c r="P3179" s="176"/>
      <c r="R3179" s="178"/>
      <c r="S3179" s="177"/>
      <c r="U3179" s="177"/>
      <c r="W3179" s="178"/>
      <c r="X3179" s="177"/>
    </row>
    <row r="3180" spans="7:24" s="168" customFormat="1" ht="15" customHeight="1">
      <c r="G3180" s="175"/>
      <c r="I3180" s="176"/>
      <c r="J3180" s="176"/>
      <c r="K3180" s="176"/>
      <c r="L3180" s="679"/>
      <c r="M3180" s="175"/>
      <c r="N3180" s="177"/>
      <c r="P3180" s="176"/>
      <c r="R3180" s="178"/>
      <c r="S3180" s="177"/>
      <c r="U3180" s="177"/>
      <c r="W3180" s="178"/>
      <c r="X3180" s="177"/>
    </row>
    <row r="3181" spans="7:24" s="168" customFormat="1" ht="15" customHeight="1">
      <c r="G3181" s="175"/>
      <c r="I3181" s="176"/>
      <c r="J3181" s="176"/>
      <c r="K3181" s="176"/>
      <c r="L3181" s="679"/>
      <c r="M3181" s="175"/>
      <c r="N3181" s="177"/>
      <c r="P3181" s="176"/>
      <c r="R3181" s="178"/>
      <c r="S3181" s="177"/>
      <c r="U3181" s="177"/>
      <c r="W3181" s="178"/>
      <c r="X3181" s="177"/>
    </row>
    <row r="3182" spans="7:24" s="168" customFormat="1" ht="15" customHeight="1">
      <c r="G3182" s="175"/>
      <c r="I3182" s="176"/>
      <c r="J3182" s="176"/>
      <c r="K3182" s="176"/>
      <c r="L3182" s="679"/>
      <c r="M3182" s="175"/>
      <c r="N3182" s="177"/>
      <c r="P3182" s="176"/>
      <c r="R3182" s="178"/>
      <c r="S3182" s="177"/>
      <c r="U3182" s="177"/>
      <c r="W3182" s="178"/>
      <c r="X3182" s="177"/>
    </row>
    <row r="3183" spans="7:24" s="168" customFormat="1" ht="15" customHeight="1">
      <c r="G3183" s="175"/>
      <c r="I3183" s="176"/>
      <c r="J3183" s="176"/>
      <c r="K3183" s="176"/>
      <c r="L3183" s="679"/>
      <c r="M3183" s="175"/>
      <c r="N3183" s="177"/>
      <c r="P3183" s="176"/>
      <c r="R3183" s="178"/>
      <c r="S3183" s="177"/>
      <c r="U3183" s="177"/>
      <c r="W3183" s="178"/>
      <c r="X3183" s="177"/>
    </row>
    <row r="3184" spans="7:24" s="168" customFormat="1" ht="15" customHeight="1">
      <c r="G3184" s="175"/>
      <c r="I3184" s="176"/>
      <c r="J3184" s="176"/>
      <c r="K3184" s="176"/>
      <c r="L3184" s="679"/>
      <c r="M3184" s="175"/>
      <c r="N3184" s="177"/>
      <c r="P3184" s="176"/>
      <c r="R3184" s="178"/>
      <c r="S3184" s="177"/>
      <c r="U3184" s="177"/>
      <c r="W3184" s="178"/>
      <c r="X3184" s="177"/>
    </row>
    <row r="3185" spans="7:24" s="168" customFormat="1" ht="15" customHeight="1">
      <c r="G3185" s="175"/>
      <c r="I3185" s="176"/>
      <c r="J3185" s="176"/>
      <c r="K3185" s="176"/>
      <c r="L3185" s="679"/>
      <c r="M3185" s="175"/>
      <c r="N3185" s="177"/>
      <c r="P3185" s="176"/>
      <c r="R3185" s="178"/>
      <c r="S3185" s="177"/>
      <c r="U3185" s="177"/>
      <c r="W3185" s="178"/>
      <c r="X3185" s="177"/>
    </row>
    <row r="3186" spans="7:24" s="168" customFormat="1" ht="15" customHeight="1">
      <c r="G3186" s="175"/>
      <c r="I3186" s="176"/>
      <c r="J3186" s="176"/>
      <c r="K3186" s="176"/>
      <c r="L3186" s="679"/>
      <c r="M3186" s="175"/>
      <c r="N3186" s="177"/>
      <c r="P3186" s="176"/>
      <c r="R3186" s="178"/>
      <c r="S3186" s="177"/>
      <c r="U3186" s="177"/>
      <c r="W3186" s="178"/>
      <c r="X3186" s="177"/>
    </row>
    <row r="3187" spans="7:24" s="168" customFormat="1" ht="15" customHeight="1">
      <c r="G3187" s="175"/>
      <c r="I3187" s="176"/>
      <c r="J3187" s="176"/>
      <c r="K3187" s="176"/>
      <c r="L3187" s="679"/>
      <c r="M3187" s="175"/>
      <c r="N3187" s="177"/>
      <c r="P3187" s="176"/>
      <c r="R3187" s="178"/>
      <c r="S3187" s="177"/>
      <c r="U3187" s="177"/>
      <c r="W3187" s="178"/>
      <c r="X3187" s="177"/>
    </row>
    <row r="3188" spans="7:24" s="168" customFormat="1" ht="15" customHeight="1">
      <c r="G3188" s="175"/>
      <c r="I3188" s="176"/>
      <c r="J3188" s="176"/>
      <c r="K3188" s="176"/>
      <c r="L3188" s="679"/>
      <c r="M3188" s="175"/>
      <c r="N3188" s="177"/>
      <c r="P3188" s="176"/>
      <c r="R3188" s="178"/>
      <c r="S3188" s="177"/>
      <c r="U3188" s="177"/>
      <c r="W3188" s="178"/>
      <c r="X3188" s="177"/>
    </row>
    <row r="3189" spans="7:24" s="168" customFormat="1" ht="15" customHeight="1">
      <c r="G3189" s="175"/>
      <c r="I3189" s="176"/>
      <c r="J3189" s="176"/>
      <c r="K3189" s="176"/>
      <c r="L3189" s="679"/>
      <c r="M3189" s="175"/>
      <c r="N3189" s="177"/>
      <c r="P3189" s="176"/>
      <c r="R3189" s="178"/>
      <c r="S3189" s="177"/>
      <c r="U3189" s="177"/>
      <c r="W3189" s="178"/>
      <c r="X3189" s="177"/>
    </row>
    <row r="3190" spans="7:24" s="168" customFormat="1" ht="15" customHeight="1">
      <c r="G3190" s="175"/>
      <c r="I3190" s="176"/>
      <c r="J3190" s="176"/>
      <c r="K3190" s="176"/>
      <c r="L3190" s="679"/>
      <c r="M3190" s="175"/>
      <c r="N3190" s="177"/>
      <c r="P3190" s="176"/>
      <c r="R3190" s="178"/>
      <c r="S3190" s="177"/>
      <c r="U3190" s="177"/>
      <c r="W3190" s="178"/>
      <c r="X3190" s="177"/>
    </row>
    <row r="3191" spans="7:24" s="168" customFormat="1" ht="15" customHeight="1">
      <c r="G3191" s="175"/>
      <c r="I3191" s="176"/>
      <c r="J3191" s="176"/>
      <c r="K3191" s="176"/>
      <c r="L3191" s="679"/>
      <c r="M3191" s="175"/>
      <c r="N3191" s="177"/>
      <c r="P3191" s="176"/>
      <c r="R3191" s="178"/>
      <c r="S3191" s="177"/>
      <c r="U3191" s="177"/>
      <c r="W3191" s="178"/>
      <c r="X3191" s="177"/>
    </row>
    <row r="3192" spans="7:24" s="168" customFormat="1" ht="15" customHeight="1">
      <c r="G3192" s="175"/>
      <c r="I3192" s="176"/>
      <c r="J3192" s="176"/>
      <c r="K3192" s="176"/>
      <c r="L3192" s="679"/>
      <c r="M3192" s="175"/>
      <c r="N3192" s="177"/>
      <c r="P3192" s="176"/>
      <c r="R3192" s="178"/>
      <c r="S3192" s="177"/>
      <c r="U3192" s="177"/>
      <c r="W3192" s="178"/>
      <c r="X3192" s="177"/>
    </row>
    <row r="3193" spans="7:24" s="168" customFormat="1" ht="15" customHeight="1">
      <c r="G3193" s="175"/>
      <c r="I3193" s="176"/>
      <c r="J3193" s="176"/>
      <c r="K3193" s="176"/>
      <c r="L3193" s="679"/>
      <c r="M3193" s="175"/>
      <c r="N3193" s="177"/>
      <c r="P3193" s="176"/>
      <c r="R3193" s="178"/>
      <c r="S3193" s="177"/>
      <c r="U3193" s="177"/>
      <c r="W3193" s="178"/>
      <c r="X3193" s="177"/>
    </row>
    <row r="3194" spans="7:24" s="168" customFormat="1" ht="15" customHeight="1">
      <c r="G3194" s="175"/>
      <c r="I3194" s="176"/>
      <c r="J3194" s="176"/>
      <c r="K3194" s="176"/>
      <c r="L3194" s="679"/>
      <c r="M3194" s="175"/>
      <c r="N3194" s="177"/>
      <c r="P3194" s="176"/>
      <c r="R3194" s="178"/>
      <c r="S3194" s="177"/>
      <c r="U3194" s="177"/>
      <c r="W3194" s="178"/>
      <c r="X3194" s="177"/>
    </row>
    <row r="3195" spans="7:24" s="168" customFormat="1" ht="15" customHeight="1">
      <c r="G3195" s="175"/>
      <c r="I3195" s="176"/>
      <c r="J3195" s="176"/>
      <c r="K3195" s="176"/>
      <c r="L3195" s="679"/>
      <c r="M3195" s="175"/>
      <c r="N3195" s="177"/>
      <c r="P3195" s="176"/>
      <c r="R3195" s="178"/>
      <c r="S3195" s="177"/>
      <c r="U3195" s="177"/>
      <c r="W3195" s="178"/>
      <c r="X3195" s="177"/>
    </row>
    <row r="3196" spans="7:24" s="168" customFormat="1" ht="15" customHeight="1">
      <c r="G3196" s="175"/>
      <c r="I3196" s="176"/>
      <c r="J3196" s="176"/>
      <c r="K3196" s="176"/>
      <c r="L3196" s="679"/>
      <c r="M3196" s="175"/>
      <c r="N3196" s="177"/>
      <c r="P3196" s="176"/>
      <c r="R3196" s="178"/>
      <c r="S3196" s="177"/>
      <c r="U3196" s="177"/>
      <c r="W3196" s="178"/>
      <c r="X3196" s="177"/>
    </row>
    <row r="3197" spans="7:24" s="168" customFormat="1" ht="15" customHeight="1">
      <c r="G3197" s="175"/>
      <c r="I3197" s="176"/>
      <c r="J3197" s="176"/>
      <c r="K3197" s="176"/>
      <c r="L3197" s="679"/>
      <c r="M3197" s="175"/>
      <c r="N3197" s="177"/>
      <c r="P3197" s="176"/>
      <c r="R3197" s="178"/>
      <c r="S3197" s="177"/>
      <c r="U3197" s="177"/>
      <c r="W3197" s="178"/>
      <c r="X3197" s="177"/>
    </row>
    <row r="3198" spans="7:24" s="168" customFormat="1" ht="15" customHeight="1">
      <c r="G3198" s="175"/>
      <c r="I3198" s="176"/>
      <c r="J3198" s="176"/>
      <c r="K3198" s="176"/>
      <c r="L3198" s="679"/>
      <c r="M3198" s="175"/>
      <c r="N3198" s="177"/>
      <c r="P3198" s="176"/>
      <c r="R3198" s="178"/>
      <c r="S3198" s="177"/>
      <c r="U3198" s="177"/>
      <c r="W3198" s="178"/>
      <c r="X3198" s="177"/>
    </row>
    <row r="3199" spans="7:24" s="168" customFormat="1" ht="15" customHeight="1">
      <c r="G3199" s="175"/>
      <c r="I3199" s="176"/>
      <c r="J3199" s="176"/>
      <c r="K3199" s="176"/>
      <c r="L3199" s="679"/>
      <c r="M3199" s="175"/>
      <c r="N3199" s="177"/>
      <c r="P3199" s="176"/>
      <c r="R3199" s="178"/>
      <c r="S3199" s="177"/>
      <c r="U3199" s="177"/>
      <c r="W3199" s="178"/>
      <c r="X3199" s="177"/>
    </row>
    <row r="3200" spans="7:24" s="168" customFormat="1" ht="15" customHeight="1">
      <c r="G3200" s="175"/>
      <c r="I3200" s="176"/>
      <c r="J3200" s="176"/>
      <c r="K3200" s="176"/>
      <c r="L3200" s="679"/>
      <c r="M3200" s="175"/>
      <c r="N3200" s="177"/>
      <c r="P3200" s="176"/>
      <c r="R3200" s="178"/>
      <c r="S3200" s="177"/>
      <c r="U3200" s="177"/>
      <c r="W3200" s="178"/>
      <c r="X3200" s="177"/>
    </row>
    <row r="3201" spans="7:24" s="168" customFormat="1" ht="15" customHeight="1">
      <c r="G3201" s="175"/>
      <c r="I3201" s="176"/>
      <c r="J3201" s="176"/>
      <c r="K3201" s="176"/>
      <c r="L3201" s="679"/>
      <c r="M3201" s="175"/>
      <c r="N3201" s="177"/>
      <c r="P3201" s="176"/>
      <c r="R3201" s="178"/>
      <c r="S3201" s="177"/>
      <c r="U3201" s="177"/>
      <c r="W3201" s="178"/>
      <c r="X3201" s="177"/>
    </row>
    <row r="3202" spans="7:24" s="168" customFormat="1" ht="15" customHeight="1">
      <c r="G3202" s="175"/>
      <c r="I3202" s="176"/>
      <c r="J3202" s="176"/>
      <c r="K3202" s="176"/>
      <c r="L3202" s="679"/>
      <c r="M3202" s="175"/>
      <c r="N3202" s="177"/>
      <c r="P3202" s="176"/>
      <c r="R3202" s="178"/>
      <c r="S3202" s="177"/>
      <c r="U3202" s="177"/>
      <c r="W3202" s="178"/>
      <c r="X3202" s="177"/>
    </row>
    <row r="3203" spans="7:24" s="168" customFormat="1" ht="15" customHeight="1">
      <c r="G3203" s="175"/>
      <c r="I3203" s="176"/>
      <c r="J3203" s="176"/>
      <c r="K3203" s="176"/>
      <c r="L3203" s="679"/>
      <c r="M3203" s="175"/>
      <c r="N3203" s="177"/>
      <c r="P3203" s="176"/>
      <c r="R3203" s="178"/>
      <c r="S3203" s="177"/>
      <c r="U3203" s="177"/>
      <c r="W3203" s="178"/>
      <c r="X3203" s="177"/>
    </row>
    <row r="3204" spans="7:24" s="168" customFormat="1" ht="15" customHeight="1">
      <c r="G3204" s="175"/>
      <c r="I3204" s="176"/>
      <c r="J3204" s="176"/>
      <c r="K3204" s="176"/>
      <c r="L3204" s="679"/>
      <c r="M3204" s="175"/>
      <c r="N3204" s="177"/>
      <c r="P3204" s="176"/>
      <c r="R3204" s="178"/>
      <c r="S3204" s="177"/>
      <c r="U3204" s="177"/>
      <c r="W3204" s="178"/>
      <c r="X3204" s="177"/>
    </row>
    <row r="3205" spans="7:24" s="168" customFormat="1" ht="15" customHeight="1">
      <c r="G3205" s="175"/>
      <c r="I3205" s="176"/>
      <c r="J3205" s="176"/>
      <c r="K3205" s="176"/>
      <c r="L3205" s="679"/>
      <c r="M3205" s="175"/>
      <c r="N3205" s="177"/>
      <c r="P3205" s="176"/>
      <c r="R3205" s="178"/>
      <c r="S3205" s="177"/>
      <c r="U3205" s="177"/>
      <c r="W3205" s="178"/>
      <c r="X3205" s="177"/>
    </row>
    <row r="3206" spans="7:24" s="168" customFormat="1" ht="15" customHeight="1">
      <c r="G3206" s="175"/>
      <c r="I3206" s="176"/>
      <c r="J3206" s="176"/>
      <c r="K3206" s="176"/>
      <c r="L3206" s="679"/>
      <c r="M3206" s="175"/>
      <c r="N3206" s="177"/>
      <c r="P3206" s="176"/>
      <c r="R3206" s="178"/>
      <c r="S3206" s="177"/>
      <c r="U3206" s="177"/>
      <c r="W3206" s="178"/>
      <c r="X3206" s="177"/>
    </row>
    <row r="3207" spans="7:24" s="168" customFormat="1" ht="15" customHeight="1">
      <c r="G3207" s="175"/>
      <c r="I3207" s="176"/>
      <c r="J3207" s="176"/>
      <c r="K3207" s="176"/>
      <c r="L3207" s="679"/>
      <c r="M3207" s="175"/>
      <c r="N3207" s="177"/>
      <c r="P3207" s="176"/>
      <c r="R3207" s="178"/>
      <c r="S3207" s="177"/>
      <c r="U3207" s="177"/>
      <c r="W3207" s="178"/>
      <c r="X3207" s="177"/>
    </row>
    <row r="3208" spans="7:24" s="168" customFormat="1" ht="15" customHeight="1">
      <c r="G3208" s="175"/>
      <c r="I3208" s="176"/>
      <c r="J3208" s="176"/>
      <c r="K3208" s="176"/>
      <c r="L3208" s="679"/>
      <c r="M3208" s="175"/>
      <c r="N3208" s="177"/>
      <c r="P3208" s="176"/>
      <c r="R3208" s="178"/>
      <c r="S3208" s="177"/>
      <c r="U3208" s="177"/>
      <c r="W3208" s="178"/>
      <c r="X3208" s="177"/>
    </row>
    <row r="3209" spans="7:24" s="168" customFormat="1" ht="15" customHeight="1">
      <c r="G3209" s="175"/>
      <c r="I3209" s="176"/>
      <c r="J3209" s="176"/>
      <c r="K3209" s="176"/>
      <c r="L3209" s="679"/>
      <c r="M3209" s="175"/>
      <c r="N3209" s="177"/>
      <c r="P3209" s="176"/>
      <c r="R3209" s="178"/>
      <c r="S3209" s="177"/>
      <c r="U3209" s="177"/>
      <c r="W3209" s="178"/>
      <c r="X3209" s="177"/>
    </row>
    <row r="3210" spans="7:24" s="168" customFormat="1" ht="15" customHeight="1">
      <c r="G3210" s="175"/>
      <c r="I3210" s="176"/>
      <c r="J3210" s="176"/>
      <c r="K3210" s="176"/>
      <c r="L3210" s="679"/>
      <c r="M3210" s="175"/>
      <c r="N3210" s="177"/>
      <c r="P3210" s="176"/>
      <c r="R3210" s="178"/>
      <c r="S3210" s="177"/>
      <c r="U3210" s="177"/>
      <c r="W3210" s="178"/>
      <c r="X3210" s="177"/>
    </row>
    <row r="3211" spans="7:24" s="168" customFormat="1" ht="15" customHeight="1">
      <c r="G3211" s="175"/>
      <c r="I3211" s="176"/>
      <c r="J3211" s="176"/>
      <c r="K3211" s="176"/>
      <c r="L3211" s="679"/>
      <c r="M3211" s="175"/>
      <c r="N3211" s="177"/>
      <c r="P3211" s="176"/>
      <c r="R3211" s="178"/>
      <c r="S3211" s="177"/>
      <c r="U3211" s="177"/>
      <c r="W3211" s="178"/>
      <c r="X3211" s="177"/>
    </row>
    <row r="3212" spans="7:24" s="168" customFormat="1" ht="15" customHeight="1">
      <c r="G3212" s="175"/>
      <c r="I3212" s="176"/>
      <c r="J3212" s="176"/>
      <c r="K3212" s="176"/>
      <c r="L3212" s="679"/>
      <c r="M3212" s="175"/>
      <c r="N3212" s="177"/>
      <c r="P3212" s="176"/>
      <c r="R3212" s="178"/>
      <c r="S3212" s="177"/>
      <c r="U3212" s="177"/>
      <c r="W3212" s="178"/>
      <c r="X3212" s="177"/>
    </row>
    <row r="3213" spans="7:24" s="168" customFormat="1" ht="15" customHeight="1">
      <c r="G3213" s="175"/>
      <c r="I3213" s="176"/>
      <c r="J3213" s="176"/>
      <c r="K3213" s="176"/>
      <c r="L3213" s="679"/>
      <c r="M3213" s="175"/>
      <c r="N3213" s="177"/>
      <c r="P3213" s="176"/>
      <c r="R3213" s="178"/>
      <c r="S3213" s="177"/>
      <c r="U3213" s="177"/>
      <c r="W3213" s="178"/>
      <c r="X3213" s="177"/>
    </row>
    <row r="3214" spans="7:24" s="168" customFormat="1" ht="15" customHeight="1">
      <c r="G3214" s="175"/>
      <c r="I3214" s="176"/>
      <c r="J3214" s="176"/>
      <c r="K3214" s="176"/>
      <c r="L3214" s="679"/>
      <c r="M3214" s="175"/>
      <c r="N3214" s="177"/>
      <c r="P3214" s="176"/>
      <c r="R3214" s="178"/>
      <c r="S3214" s="177"/>
      <c r="U3214" s="177"/>
      <c r="W3214" s="178"/>
      <c r="X3214" s="177"/>
    </row>
    <row r="3215" spans="7:24" s="168" customFormat="1" ht="15" customHeight="1">
      <c r="G3215" s="175"/>
      <c r="I3215" s="176"/>
      <c r="J3215" s="176"/>
      <c r="K3215" s="176"/>
      <c r="L3215" s="679"/>
      <c r="M3215" s="175"/>
      <c r="N3215" s="177"/>
      <c r="P3215" s="176"/>
      <c r="R3215" s="178"/>
      <c r="S3215" s="177"/>
      <c r="U3215" s="177"/>
      <c r="W3215" s="178"/>
      <c r="X3215" s="177"/>
    </row>
    <row r="3216" spans="7:24" s="168" customFormat="1" ht="15" customHeight="1">
      <c r="G3216" s="175"/>
      <c r="I3216" s="176"/>
      <c r="J3216" s="176"/>
      <c r="K3216" s="176"/>
      <c r="L3216" s="679"/>
      <c r="M3216" s="175"/>
      <c r="N3216" s="177"/>
      <c r="P3216" s="176"/>
      <c r="R3216" s="178"/>
      <c r="S3216" s="177"/>
      <c r="U3216" s="177"/>
      <c r="W3216" s="178"/>
      <c r="X3216" s="177"/>
    </row>
    <row r="3217" spans="7:24" s="168" customFormat="1" ht="15" customHeight="1">
      <c r="G3217" s="175"/>
      <c r="I3217" s="176"/>
      <c r="J3217" s="176"/>
      <c r="K3217" s="176"/>
      <c r="L3217" s="679"/>
      <c r="M3217" s="175"/>
      <c r="N3217" s="177"/>
      <c r="P3217" s="176"/>
      <c r="R3217" s="178"/>
      <c r="S3217" s="177"/>
      <c r="U3217" s="177"/>
      <c r="W3217" s="178"/>
      <c r="X3217" s="177"/>
    </row>
    <row r="3218" spans="7:24" s="168" customFormat="1" ht="15" customHeight="1">
      <c r="G3218" s="175"/>
      <c r="I3218" s="176"/>
      <c r="J3218" s="176"/>
      <c r="K3218" s="176"/>
      <c r="L3218" s="679"/>
      <c r="M3218" s="175"/>
      <c r="N3218" s="177"/>
      <c r="P3218" s="176"/>
      <c r="R3218" s="178"/>
      <c r="S3218" s="177"/>
      <c r="U3218" s="177"/>
      <c r="W3218" s="178"/>
      <c r="X3218" s="177"/>
    </row>
    <row r="3219" spans="7:24" s="168" customFormat="1" ht="15" customHeight="1">
      <c r="G3219" s="175"/>
      <c r="I3219" s="176"/>
      <c r="J3219" s="176"/>
      <c r="K3219" s="176"/>
      <c r="L3219" s="679"/>
      <c r="M3219" s="175"/>
      <c r="N3219" s="177"/>
      <c r="P3219" s="176"/>
      <c r="R3219" s="178"/>
      <c r="S3219" s="177"/>
      <c r="U3219" s="177"/>
      <c r="W3219" s="178"/>
      <c r="X3219" s="177"/>
    </row>
    <row r="3220" spans="7:24" s="168" customFormat="1" ht="15" customHeight="1">
      <c r="G3220" s="175"/>
      <c r="I3220" s="176"/>
      <c r="J3220" s="176"/>
      <c r="K3220" s="176"/>
      <c r="L3220" s="679"/>
      <c r="M3220" s="175"/>
      <c r="N3220" s="177"/>
      <c r="P3220" s="176"/>
      <c r="R3220" s="178"/>
      <c r="S3220" s="177"/>
      <c r="U3220" s="177"/>
      <c r="W3220" s="178"/>
      <c r="X3220" s="177"/>
    </row>
    <row r="3221" spans="7:24" s="168" customFormat="1" ht="15" customHeight="1">
      <c r="G3221" s="175"/>
      <c r="I3221" s="176"/>
      <c r="J3221" s="176"/>
      <c r="K3221" s="176"/>
      <c r="L3221" s="679"/>
      <c r="M3221" s="175"/>
      <c r="N3221" s="177"/>
      <c r="P3221" s="176"/>
      <c r="R3221" s="178"/>
      <c r="S3221" s="177"/>
      <c r="U3221" s="177"/>
      <c r="W3221" s="178"/>
      <c r="X3221" s="177"/>
    </row>
    <row r="3222" spans="7:24" s="168" customFormat="1" ht="15" customHeight="1">
      <c r="G3222" s="175"/>
      <c r="I3222" s="176"/>
      <c r="J3222" s="176"/>
      <c r="K3222" s="176"/>
      <c r="L3222" s="679"/>
      <c r="M3222" s="175"/>
      <c r="N3222" s="177"/>
      <c r="P3222" s="176"/>
      <c r="R3222" s="178"/>
      <c r="S3222" s="177"/>
      <c r="U3222" s="177"/>
      <c r="W3222" s="178"/>
      <c r="X3222" s="177"/>
    </row>
    <row r="3223" spans="7:24" s="168" customFormat="1" ht="15" customHeight="1">
      <c r="G3223" s="175"/>
      <c r="I3223" s="176"/>
      <c r="J3223" s="176"/>
      <c r="K3223" s="176"/>
      <c r="L3223" s="679"/>
      <c r="M3223" s="175"/>
      <c r="N3223" s="177"/>
      <c r="P3223" s="176"/>
      <c r="R3223" s="178"/>
      <c r="S3223" s="177"/>
      <c r="U3223" s="177"/>
      <c r="W3223" s="178"/>
      <c r="X3223" s="177"/>
    </row>
    <row r="3224" spans="7:24" s="168" customFormat="1" ht="15" customHeight="1">
      <c r="G3224" s="175"/>
      <c r="I3224" s="176"/>
      <c r="J3224" s="176"/>
      <c r="K3224" s="176"/>
      <c r="L3224" s="679"/>
      <c r="M3224" s="175"/>
      <c r="N3224" s="177"/>
      <c r="P3224" s="176"/>
      <c r="R3224" s="178"/>
      <c r="S3224" s="177"/>
      <c r="U3224" s="177"/>
      <c r="W3224" s="178"/>
      <c r="X3224" s="177"/>
    </row>
    <row r="3225" spans="7:24" s="168" customFormat="1" ht="15" customHeight="1">
      <c r="G3225" s="175"/>
      <c r="I3225" s="176"/>
      <c r="J3225" s="176"/>
      <c r="K3225" s="176"/>
      <c r="L3225" s="679"/>
      <c r="M3225" s="175"/>
      <c r="N3225" s="177"/>
      <c r="P3225" s="176"/>
      <c r="R3225" s="178"/>
      <c r="S3225" s="177"/>
      <c r="U3225" s="177"/>
      <c r="W3225" s="178"/>
      <c r="X3225" s="177"/>
    </row>
    <row r="3226" spans="7:24" s="168" customFormat="1" ht="15" customHeight="1">
      <c r="G3226" s="175"/>
      <c r="I3226" s="176"/>
      <c r="J3226" s="176"/>
      <c r="K3226" s="176"/>
      <c r="L3226" s="679"/>
      <c r="M3226" s="175"/>
      <c r="N3226" s="177"/>
      <c r="P3226" s="176"/>
      <c r="R3226" s="178"/>
      <c r="S3226" s="177"/>
      <c r="U3226" s="177"/>
      <c r="W3226" s="178"/>
      <c r="X3226" s="177"/>
    </row>
    <row r="3227" spans="7:24" s="168" customFormat="1" ht="15" customHeight="1">
      <c r="G3227" s="175"/>
      <c r="I3227" s="176"/>
      <c r="J3227" s="176"/>
      <c r="K3227" s="176"/>
      <c r="L3227" s="679"/>
      <c r="M3227" s="175"/>
      <c r="N3227" s="177"/>
      <c r="P3227" s="176"/>
      <c r="R3227" s="178"/>
      <c r="S3227" s="177"/>
      <c r="U3227" s="177"/>
      <c r="W3227" s="178"/>
      <c r="X3227" s="177"/>
    </row>
    <row r="3228" spans="7:24" s="168" customFormat="1" ht="15" customHeight="1">
      <c r="G3228" s="175"/>
      <c r="I3228" s="176"/>
      <c r="J3228" s="176"/>
      <c r="K3228" s="176"/>
      <c r="L3228" s="679"/>
      <c r="M3228" s="175"/>
      <c r="N3228" s="177"/>
      <c r="P3228" s="176"/>
      <c r="R3228" s="178"/>
      <c r="S3228" s="177"/>
      <c r="U3228" s="177"/>
      <c r="W3228" s="178"/>
      <c r="X3228" s="177"/>
    </row>
    <row r="3229" spans="7:24" s="168" customFormat="1" ht="15" customHeight="1">
      <c r="G3229" s="175"/>
      <c r="I3229" s="176"/>
      <c r="J3229" s="176"/>
      <c r="K3229" s="176"/>
      <c r="L3229" s="679"/>
      <c r="M3229" s="175"/>
      <c r="N3229" s="177"/>
      <c r="P3229" s="176"/>
      <c r="R3229" s="178"/>
      <c r="S3229" s="177"/>
      <c r="U3229" s="177"/>
      <c r="W3229" s="178"/>
      <c r="X3229" s="177"/>
    </row>
    <row r="3230" spans="7:24" s="168" customFormat="1" ht="15" customHeight="1">
      <c r="G3230" s="175"/>
      <c r="I3230" s="176"/>
      <c r="J3230" s="176"/>
      <c r="K3230" s="176"/>
      <c r="L3230" s="679"/>
      <c r="M3230" s="175"/>
      <c r="N3230" s="177"/>
      <c r="P3230" s="176"/>
      <c r="R3230" s="178"/>
      <c r="S3230" s="177"/>
      <c r="U3230" s="177"/>
      <c r="W3230" s="178"/>
      <c r="X3230" s="177"/>
    </row>
    <row r="3231" spans="7:24" s="168" customFormat="1" ht="15" customHeight="1">
      <c r="G3231" s="175"/>
      <c r="I3231" s="176"/>
      <c r="J3231" s="176"/>
      <c r="K3231" s="176"/>
      <c r="L3231" s="679"/>
      <c r="M3231" s="175"/>
      <c r="N3231" s="177"/>
      <c r="P3231" s="176"/>
      <c r="R3231" s="178"/>
      <c r="S3231" s="177"/>
      <c r="U3231" s="177"/>
      <c r="W3231" s="178"/>
      <c r="X3231" s="177"/>
    </row>
    <row r="3232" spans="7:24" s="168" customFormat="1" ht="15" customHeight="1">
      <c r="G3232" s="175"/>
      <c r="I3232" s="176"/>
      <c r="J3232" s="176"/>
      <c r="K3232" s="176"/>
      <c r="L3232" s="679"/>
      <c r="M3232" s="175"/>
      <c r="N3232" s="177"/>
      <c r="P3232" s="176"/>
      <c r="R3232" s="178"/>
      <c r="S3232" s="177"/>
      <c r="U3232" s="177"/>
      <c r="W3232" s="178"/>
      <c r="X3232" s="177"/>
    </row>
    <row r="3233" spans="7:24" s="168" customFormat="1" ht="15" customHeight="1">
      <c r="G3233" s="175"/>
      <c r="I3233" s="176"/>
      <c r="J3233" s="176"/>
      <c r="K3233" s="176"/>
      <c r="L3233" s="679"/>
      <c r="M3233" s="175"/>
      <c r="N3233" s="177"/>
      <c r="P3233" s="176"/>
      <c r="R3233" s="178"/>
      <c r="S3233" s="177"/>
      <c r="U3233" s="177"/>
      <c r="W3233" s="178"/>
      <c r="X3233" s="177"/>
    </row>
    <row r="3234" spans="7:24" s="168" customFormat="1" ht="15" customHeight="1">
      <c r="G3234" s="175"/>
      <c r="I3234" s="176"/>
      <c r="J3234" s="176"/>
      <c r="K3234" s="176"/>
      <c r="L3234" s="679"/>
      <c r="M3234" s="175"/>
      <c r="N3234" s="177"/>
      <c r="P3234" s="176"/>
      <c r="R3234" s="178"/>
      <c r="S3234" s="177"/>
      <c r="U3234" s="177"/>
      <c r="W3234" s="178"/>
      <c r="X3234" s="177"/>
    </row>
    <row r="3235" spans="7:24" s="168" customFormat="1" ht="15" customHeight="1">
      <c r="G3235" s="175"/>
      <c r="I3235" s="176"/>
      <c r="J3235" s="176"/>
      <c r="K3235" s="176"/>
      <c r="L3235" s="679"/>
      <c r="M3235" s="175"/>
      <c r="N3235" s="177"/>
      <c r="P3235" s="176"/>
      <c r="R3235" s="178"/>
      <c r="S3235" s="177"/>
      <c r="U3235" s="177"/>
      <c r="W3235" s="178"/>
      <c r="X3235" s="177"/>
    </row>
    <row r="3236" spans="7:24" s="168" customFormat="1" ht="15" customHeight="1">
      <c r="G3236" s="175"/>
      <c r="I3236" s="176"/>
      <c r="J3236" s="176"/>
      <c r="K3236" s="176"/>
      <c r="L3236" s="679"/>
      <c r="M3236" s="175"/>
      <c r="N3236" s="177"/>
      <c r="P3236" s="176"/>
      <c r="R3236" s="178"/>
      <c r="S3236" s="177"/>
      <c r="U3236" s="177"/>
      <c r="W3236" s="178"/>
      <c r="X3236" s="177"/>
    </row>
    <row r="3237" spans="7:24" s="168" customFormat="1" ht="15" customHeight="1">
      <c r="G3237" s="175"/>
      <c r="I3237" s="176"/>
      <c r="J3237" s="176"/>
      <c r="K3237" s="176"/>
      <c r="L3237" s="679"/>
      <c r="M3237" s="175"/>
      <c r="N3237" s="177"/>
      <c r="P3237" s="176"/>
      <c r="R3237" s="178"/>
      <c r="S3237" s="177"/>
      <c r="U3237" s="177"/>
      <c r="W3237" s="178"/>
      <c r="X3237" s="177"/>
    </row>
    <row r="3238" spans="7:24" s="168" customFormat="1" ht="15" customHeight="1">
      <c r="G3238" s="175"/>
      <c r="I3238" s="176"/>
      <c r="J3238" s="176"/>
      <c r="K3238" s="176"/>
      <c r="L3238" s="679"/>
      <c r="M3238" s="175"/>
      <c r="N3238" s="177"/>
      <c r="P3238" s="176"/>
      <c r="R3238" s="178"/>
      <c r="S3238" s="177"/>
      <c r="U3238" s="177"/>
      <c r="W3238" s="178"/>
      <c r="X3238" s="177"/>
    </row>
    <row r="3239" spans="7:24" s="168" customFormat="1" ht="15" customHeight="1">
      <c r="G3239" s="175"/>
      <c r="I3239" s="176"/>
      <c r="J3239" s="176"/>
      <c r="K3239" s="176"/>
      <c r="L3239" s="679"/>
      <c r="M3239" s="175"/>
      <c r="N3239" s="177"/>
      <c r="P3239" s="176"/>
      <c r="R3239" s="178"/>
      <c r="S3239" s="177"/>
      <c r="U3239" s="177"/>
      <c r="W3239" s="178"/>
      <c r="X3239" s="177"/>
    </row>
    <row r="3240" spans="7:24" s="168" customFormat="1" ht="15" customHeight="1">
      <c r="G3240" s="175"/>
      <c r="I3240" s="176"/>
      <c r="J3240" s="176"/>
      <c r="K3240" s="176"/>
      <c r="L3240" s="679"/>
      <c r="M3240" s="175"/>
      <c r="N3240" s="177"/>
      <c r="P3240" s="176"/>
      <c r="R3240" s="178"/>
      <c r="S3240" s="177"/>
      <c r="U3240" s="177"/>
      <c r="W3240" s="178"/>
      <c r="X3240" s="177"/>
    </row>
    <row r="3241" spans="7:24" s="168" customFormat="1" ht="15" customHeight="1">
      <c r="G3241" s="175"/>
      <c r="I3241" s="176"/>
      <c r="J3241" s="176"/>
      <c r="K3241" s="176"/>
      <c r="L3241" s="679"/>
      <c r="M3241" s="175"/>
      <c r="N3241" s="177"/>
      <c r="P3241" s="176"/>
      <c r="R3241" s="178"/>
      <c r="S3241" s="177"/>
      <c r="U3241" s="177"/>
      <c r="W3241" s="178"/>
      <c r="X3241" s="177"/>
    </row>
    <row r="3242" spans="7:24" s="168" customFormat="1" ht="15" customHeight="1">
      <c r="G3242" s="175"/>
      <c r="I3242" s="176"/>
      <c r="J3242" s="176"/>
      <c r="K3242" s="176"/>
      <c r="L3242" s="679"/>
      <c r="M3242" s="175"/>
      <c r="N3242" s="177"/>
      <c r="P3242" s="176"/>
      <c r="R3242" s="178"/>
      <c r="S3242" s="177"/>
      <c r="U3242" s="177"/>
      <c r="W3242" s="178"/>
      <c r="X3242" s="177"/>
    </row>
    <row r="3243" spans="7:24" s="168" customFormat="1" ht="15" customHeight="1">
      <c r="G3243" s="175"/>
      <c r="I3243" s="176"/>
      <c r="J3243" s="176"/>
      <c r="K3243" s="176"/>
      <c r="L3243" s="679"/>
      <c r="M3243" s="175"/>
      <c r="N3243" s="177"/>
      <c r="P3243" s="176"/>
      <c r="R3243" s="178"/>
      <c r="S3243" s="177"/>
      <c r="U3243" s="177"/>
      <c r="W3243" s="178"/>
      <c r="X3243" s="177"/>
    </row>
    <row r="3244" spans="7:24" s="168" customFormat="1" ht="15" customHeight="1">
      <c r="G3244" s="175"/>
      <c r="I3244" s="176"/>
      <c r="J3244" s="176"/>
      <c r="K3244" s="176"/>
      <c r="L3244" s="679"/>
      <c r="M3244" s="175"/>
      <c r="N3244" s="177"/>
      <c r="P3244" s="176"/>
      <c r="R3244" s="178"/>
      <c r="S3244" s="177"/>
      <c r="U3244" s="177"/>
      <c r="W3244" s="178"/>
      <c r="X3244" s="177"/>
    </row>
    <row r="3245" spans="7:24" s="168" customFormat="1" ht="15" customHeight="1">
      <c r="G3245" s="175"/>
      <c r="I3245" s="176"/>
      <c r="J3245" s="176"/>
      <c r="K3245" s="176"/>
      <c r="L3245" s="679"/>
      <c r="M3245" s="175"/>
      <c r="N3245" s="177"/>
      <c r="P3245" s="176"/>
      <c r="R3245" s="178"/>
      <c r="S3245" s="177"/>
      <c r="U3245" s="177"/>
      <c r="W3245" s="178"/>
      <c r="X3245" s="177"/>
    </row>
    <row r="3246" spans="7:24" s="168" customFormat="1" ht="15" customHeight="1">
      <c r="G3246" s="175"/>
      <c r="I3246" s="176"/>
      <c r="J3246" s="176"/>
      <c r="K3246" s="176"/>
      <c r="L3246" s="679"/>
      <c r="M3246" s="175"/>
      <c r="N3246" s="177"/>
      <c r="P3246" s="176"/>
      <c r="R3246" s="178"/>
      <c r="S3246" s="177"/>
      <c r="U3246" s="177"/>
      <c r="W3246" s="178"/>
      <c r="X3246" s="177"/>
    </row>
    <row r="3247" spans="7:24" s="168" customFormat="1" ht="15" customHeight="1">
      <c r="G3247" s="175"/>
      <c r="I3247" s="176"/>
      <c r="J3247" s="176"/>
      <c r="K3247" s="176"/>
      <c r="L3247" s="679"/>
      <c r="M3247" s="175"/>
      <c r="N3247" s="177"/>
      <c r="P3247" s="176"/>
      <c r="R3247" s="178"/>
      <c r="S3247" s="177"/>
      <c r="U3247" s="177"/>
      <c r="W3247" s="178"/>
      <c r="X3247" s="177"/>
    </row>
    <row r="3248" spans="7:24" s="168" customFormat="1" ht="15" customHeight="1">
      <c r="G3248" s="175"/>
      <c r="I3248" s="176"/>
      <c r="J3248" s="176"/>
      <c r="K3248" s="176"/>
      <c r="L3248" s="679"/>
      <c r="M3248" s="175"/>
      <c r="N3248" s="177"/>
      <c r="P3248" s="176"/>
      <c r="R3248" s="178"/>
      <c r="S3248" s="177"/>
      <c r="U3248" s="177"/>
      <c r="W3248" s="178"/>
      <c r="X3248" s="177"/>
    </row>
    <row r="3249" spans="7:24" s="168" customFormat="1" ht="15" customHeight="1">
      <c r="G3249" s="175"/>
      <c r="I3249" s="176"/>
      <c r="J3249" s="176"/>
      <c r="K3249" s="176"/>
      <c r="L3249" s="679"/>
      <c r="M3249" s="175"/>
      <c r="N3249" s="177"/>
      <c r="P3249" s="176"/>
      <c r="R3249" s="178"/>
      <c r="S3249" s="177"/>
      <c r="U3249" s="177"/>
      <c r="W3249" s="178"/>
      <c r="X3249" s="177"/>
    </row>
    <row r="3250" spans="7:24" s="168" customFormat="1" ht="15" customHeight="1">
      <c r="G3250" s="175"/>
      <c r="I3250" s="176"/>
      <c r="J3250" s="176"/>
      <c r="K3250" s="176"/>
      <c r="L3250" s="679"/>
      <c r="M3250" s="175"/>
      <c r="N3250" s="177"/>
      <c r="P3250" s="176"/>
      <c r="R3250" s="178"/>
      <c r="S3250" s="177"/>
      <c r="U3250" s="177"/>
      <c r="W3250" s="178"/>
      <c r="X3250" s="177"/>
    </row>
    <row r="3251" spans="7:24" s="168" customFormat="1" ht="15" customHeight="1">
      <c r="G3251" s="175"/>
      <c r="I3251" s="176"/>
      <c r="J3251" s="176"/>
      <c r="K3251" s="176"/>
      <c r="L3251" s="679"/>
      <c r="M3251" s="175"/>
      <c r="N3251" s="177"/>
      <c r="P3251" s="176"/>
      <c r="R3251" s="178"/>
      <c r="S3251" s="177"/>
      <c r="U3251" s="177"/>
      <c r="W3251" s="178"/>
      <c r="X3251" s="177"/>
    </row>
    <row r="3252" spans="7:24" s="168" customFormat="1" ht="15" customHeight="1">
      <c r="G3252" s="175"/>
      <c r="I3252" s="176"/>
      <c r="J3252" s="176"/>
      <c r="K3252" s="176"/>
      <c r="L3252" s="679"/>
      <c r="M3252" s="175"/>
      <c r="N3252" s="177"/>
      <c r="P3252" s="176"/>
      <c r="R3252" s="178"/>
      <c r="S3252" s="177"/>
      <c r="U3252" s="177"/>
      <c r="W3252" s="178"/>
      <c r="X3252" s="177"/>
    </row>
    <row r="3253" spans="7:24" s="168" customFormat="1" ht="15" customHeight="1">
      <c r="G3253" s="175"/>
      <c r="I3253" s="176"/>
      <c r="J3253" s="176"/>
      <c r="K3253" s="176"/>
      <c r="L3253" s="679"/>
      <c r="M3253" s="175"/>
      <c r="N3253" s="177"/>
      <c r="P3253" s="176"/>
      <c r="R3253" s="178"/>
      <c r="S3253" s="177"/>
      <c r="U3253" s="177"/>
      <c r="W3253" s="178"/>
      <c r="X3253" s="177"/>
    </row>
    <row r="3254" spans="7:24" s="168" customFormat="1" ht="15" customHeight="1">
      <c r="G3254" s="175"/>
      <c r="I3254" s="176"/>
      <c r="J3254" s="176"/>
      <c r="K3254" s="176"/>
      <c r="L3254" s="679"/>
      <c r="M3254" s="175"/>
      <c r="N3254" s="177"/>
      <c r="P3254" s="176"/>
      <c r="R3254" s="178"/>
      <c r="S3254" s="177"/>
      <c r="U3254" s="177"/>
      <c r="W3254" s="178"/>
      <c r="X3254" s="177"/>
    </row>
    <row r="3255" spans="7:24" s="168" customFormat="1" ht="15" customHeight="1">
      <c r="G3255" s="175"/>
      <c r="I3255" s="176"/>
      <c r="J3255" s="176"/>
      <c r="K3255" s="176"/>
      <c r="L3255" s="679"/>
      <c r="M3255" s="175"/>
      <c r="N3255" s="177"/>
      <c r="P3255" s="176"/>
      <c r="R3255" s="178"/>
      <c r="S3255" s="177"/>
      <c r="U3255" s="177"/>
      <c r="W3255" s="178"/>
      <c r="X3255" s="177"/>
    </row>
    <row r="3256" spans="7:24" s="168" customFormat="1" ht="15" customHeight="1">
      <c r="G3256" s="175"/>
      <c r="I3256" s="176"/>
      <c r="J3256" s="176"/>
      <c r="K3256" s="176"/>
      <c r="L3256" s="679"/>
      <c r="M3256" s="175"/>
      <c r="N3256" s="177"/>
      <c r="P3256" s="176"/>
      <c r="R3256" s="178"/>
      <c r="S3256" s="177"/>
      <c r="U3256" s="177"/>
      <c r="W3256" s="178"/>
      <c r="X3256" s="177"/>
    </row>
    <row r="3257" spans="7:24" s="168" customFormat="1" ht="15" customHeight="1">
      <c r="G3257" s="175"/>
      <c r="I3257" s="176"/>
      <c r="J3257" s="176"/>
      <c r="K3257" s="176"/>
      <c r="L3257" s="679"/>
      <c r="M3257" s="175"/>
      <c r="N3257" s="177"/>
      <c r="P3257" s="176"/>
      <c r="R3257" s="178"/>
      <c r="S3257" s="177"/>
      <c r="U3257" s="177"/>
      <c r="W3257" s="178"/>
      <c r="X3257" s="177"/>
    </row>
    <row r="3258" spans="7:24" s="168" customFormat="1" ht="15" customHeight="1">
      <c r="G3258" s="175"/>
      <c r="I3258" s="176"/>
      <c r="J3258" s="176"/>
      <c r="K3258" s="176"/>
      <c r="L3258" s="679"/>
      <c r="M3258" s="175"/>
      <c r="N3258" s="177"/>
      <c r="P3258" s="176"/>
      <c r="R3258" s="178"/>
      <c r="S3258" s="177"/>
      <c r="U3258" s="177"/>
      <c r="W3258" s="178"/>
      <c r="X3258" s="177"/>
    </row>
    <row r="3259" spans="7:24" s="168" customFormat="1" ht="15" customHeight="1">
      <c r="G3259" s="175"/>
      <c r="I3259" s="176"/>
      <c r="J3259" s="176"/>
      <c r="K3259" s="176"/>
      <c r="L3259" s="679"/>
      <c r="M3259" s="175"/>
      <c r="N3259" s="177"/>
      <c r="P3259" s="176"/>
      <c r="R3259" s="178"/>
      <c r="S3259" s="177"/>
      <c r="U3259" s="177"/>
      <c r="W3259" s="178"/>
      <c r="X3259" s="177"/>
    </row>
    <row r="3260" spans="7:24" s="168" customFormat="1" ht="15" customHeight="1">
      <c r="G3260" s="175"/>
      <c r="I3260" s="176"/>
      <c r="J3260" s="176"/>
      <c r="K3260" s="176"/>
      <c r="L3260" s="679"/>
      <c r="M3260" s="175"/>
      <c r="N3260" s="177"/>
      <c r="P3260" s="176"/>
      <c r="R3260" s="178"/>
      <c r="S3260" s="177"/>
      <c r="U3260" s="177"/>
      <c r="W3260" s="178"/>
      <c r="X3260" s="177"/>
    </row>
    <row r="3261" spans="7:24" s="168" customFormat="1" ht="15" customHeight="1">
      <c r="G3261" s="175"/>
      <c r="I3261" s="176"/>
      <c r="J3261" s="176"/>
      <c r="K3261" s="176"/>
      <c r="L3261" s="679"/>
      <c r="M3261" s="175"/>
      <c r="N3261" s="177"/>
      <c r="P3261" s="176"/>
      <c r="R3261" s="178"/>
      <c r="S3261" s="177"/>
      <c r="U3261" s="177"/>
      <c r="W3261" s="178"/>
      <c r="X3261" s="177"/>
    </row>
    <row r="3262" spans="7:24" s="168" customFormat="1" ht="15" customHeight="1">
      <c r="G3262" s="175"/>
      <c r="I3262" s="176"/>
      <c r="J3262" s="176"/>
      <c r="K3262" s="176"/>
      <c r="L3262" s="679"/>
      <c r="M3262" s="175"/>
      <c r="N3262" s="177"/>
      <c r="P3262" s="176"/>
      <c r="R3262" s="178"/>
      <c r="S3262" s="177"/>
      <c r="U3262" s="177"/>
      <c r="W3262" s="178"/>
      <c r="X3262" s="177"/>
    </row>
    <row r="3263" spans="7:24" s="168" customFormat="1" ht="15" customHeight="1">
      <c r="G3263" s="175"/>
      <c r="I3263" s="176"/>
      <c r="J3263" s="176"/>
      <c r="K3263" s="176"/>
      <c r="L3263" s="679"/>
      <c r="M3263" s="175"/>
      <c r="N3263" s="177"/>
      <c r="P3263" s="176"/>
      <c r="R3263" s="178"/>
      <c r="S3263" s="177"/>
      <c r="U3263" s="177"/>
      <c r="W3263" s="178"/>
      <c r="X3263" s="177"/>
    </row>
    <row r="3264" spans="7:24" s="168" customFormat="1" ht="15" customHeight="1">
      <c r="G3264" s="175"/>
      <c r="I3264" s="176"/>
      <c r="J3264" s="176"/>
      <c r="K3264" s="176"/>
      <c r="L3264" s="679"/>
      <c r="M3264" s="175"/>
      <c r="N3264" s="177"/>
      <c r="P3264" s="176"/>
      <c r="R3264" s="178"/>
      <c r="S3264" s="177"/>
      <c r="U3264" s="177"/>
      <c r="W3264" s="178"/>
      <c r="X3264" s="177"/>
    </row>
    <row r="3265" spans="7:24" s="168" customFormat="1" ht="15" customHeight="1">
      <c r="G3265" s="175"/>
      <c r="I3265" s="176"/>
      <c r="J3265" s="176"/>
      <c r="K3265" s="176"/>
      <c r="L3265" s="679"/>
      <c r="M3265" s="175"/>
      <c r="N3265" s="177"/>
      <c r="P3265" s="176"/>
      <c r="R3265" s="178"/>
      <c r="S3265" s="177"/>
      <c r="U3265" s="177"/>
      <c r="W3265" s="178"/>
      <c r="X3265" s="177"/>
    </row>
    <row r="3266" spans="7:24" s="168" customFormat="1" ht="15" customHeight="1">
      <c r="G3266" s="175"/>
      <c r="I3266" s="176"/>
      <c r="J3266" s="176"/>
      <c r="K3266" s="176"/>
      <c r="L3266" s="679"/>
      <c r="M3266" s="175"/>
      <c r="N3266" s="177"/>
      <c r="P3266" s="176"/>
      <c r="R3266" s="178"/>
      <c r="S3266" s="177"/>
      <c r="U3266" s="177"/>
      <c r="W3266" s="178"/>
      <c r="X3266" s="177"/>
    </row>
    <row r="3267" spans="7:24" s="168" customFormat="1" ht="15" customHeight="1">
      <c r="G3267" s="175"/>
      <c r="I3267" s="176"/>
      <c r="J3267" s="176"/>
      <c r="K3267" s="176"/>
      <c r="L3267" s="679"/>
      <c r="M3267" s="175"/>
      <c r="N3267" s="177"/>
      <c r="P3267" s="176"/>
      <c r="R3267" s="178"/>
      <c r="S3267" s="177"/>
      <c r="U3267" s="177"/>
      <c r="W3267" s="178"/>
      <c r="X3267" s="177"/>
    </row>
    <row r="3268" spans="7:24" s="168" customFormat="1" ht="15" customHeight="1">
      <c r="G3268" s="175"/>
      <c r="I3268" s="176"/>
      <c r="J3268" s="176"/>
      <c r="K3268" s="176"/>
      <c r="L3268" s="679"/>
      <c r="M3268" s="175"/>
      <c r="N3268" s="177"/>
      <c r="P3268" s="176"/>
      <c r="R3268" s="178"/>
      <c r="S3268" s="177"/>
      <c r="U3268" s="177"/>
      <c r="W3268" s="178"/>
      <c r="X3268" s="177"/>
    </row>
    <row r="3269" spans="7:24" s="168" customFormat="1" ht="15" customHeight="1">
      <c r="G3269" s="175"/>
      <c r="I3269" s="176"/>
      <c r="J3269" s="176"/>
      <c r="K3269" s="176"/>
      <c r="L3269" s="679"/>
      <c r="M3269" s="175"/>
      <c r="N3269" s="177"/>
      <c r="P3269" s="176"/>
      <c r="R3269" s="178"/>
      <c r="S3269" s="177"/>
      <c r="U3269" s="177"/>
      <c r="W3269" s="178"/>
      <c r="X3269" s="177"/>
    </row>
    <row r="3270" spans="7:24" s="168" customFormat="1" ht="15" customHeight="1">
      <c r="G3270" s="175"/>
      <c r="I3270" s="176"/>
      <c r="J3270" s="176"/>
      <c r="K3270" s="176"/>
      <c r="L3270" s="679"/>
      <c r="M3270" s="175"/>
      <c r="N3270" s="177"/>
      <c r="P3270" s="176"/>
      <c r="R3270" s="178"/>
      <c r="S3270" s="177"/>
      <c r="U3270" s="177"/>
      <c r="W3270" s="178"/>
      <c r="X3270" s="177"/>
    </row>
    <row r="3271" spans="7:24" s="168" customFormat="1" ht="15" customHeight="1">
      <c r="G3271" s="175"/>
      <c r="I3271" s="176"/>
      <c r="J3271" s="176"/>
      <c r="K3271" s="176"/>
      <c r="L3271" s="679"/>
      <c r="M3271" s="175"/>
      <c r="N3271" s="177"/>
      <c r="P3271" s="176"/>
      <c r="R3271" s="178"/>
      <c r="S3271" s="177"/>
      <c r="U3271" s="177"/>
      <c r="W3271" s="178"/>
      <c r="X3271" s="177"/>
    </row>
    <row r="3272" spans="7:24" s="168" customFormat="1" ht="15" customHeight="1">
      <c r="G3272" s="175"/>
      <c r="I3272" s="176"/>
      <c r="J3272" s="176"/>
      <c r="K3272" s="176"/>
      <c r="L3272" s="679"/>
      <c r="M3272" s="175"/>
      <c r="N3272" s="177"/>
      <c r="P3272" s="176"/>
      <c r="R3272" s="178"/>
      <c r="S3272" s="177"/>
      <c r="U3272" s="177"/>
      <c r="W3272" s="178"/>
      <c r="X3272" s="177"/>
    </row>
    <row r="3273" spans="7:24" s="168" customFormat="1" ht="15" customHeight="1">
      <c r="G3273" s="175"/>
      <c r="I3273" s="176"/>
      <c r="J3273" s="176"/>
      <c r="K3273" s="176"/>
      <c r="L3273" s="679"/>
      <c r="M3273" s="175"/>
      <c r="N3273" s="177"/>
      <c r="P3273" s="176"/>
      <c r="R3273" s="178"/>
      <c r="S3273" s="177"/>
      <c r="U3273" s="177"/>
      <c r="W3273" s="178"/>
      <c r="X3273" s="177"/>
    </row>
    <row r="3274" spans="7:24" s="168" customFormat="1" ht="15" customHeight="1">
      <c r="G3274" s="175"/>
      <c r="I3274" s="176"/>
      <c r="J3274" s="176"/>
      <c r="K3274" s="176"/>
      <c r="L3274" s="679"/>
      <c r="M3274" s="175"/>
      <c r="N3274" s="177"/>
      <c r="P3274" s="176"/>
      <c r="R3274" s="178"/>
      <c r="S3274" s="177"/>
      <c r="U3274" s="177"/>
      <c r="W3274" s="178"/>
      <c r="X3274" s="177"/>
    </row>
    <row r="3275" spans="7:24" s="168" customFormat="1" ht="15" customHeight="1">
      <c r="G3275" s="175"/>
      <c r="I3275" s="176"/>
      <c r="J3275" s="176"/>
      <c r="K3275" s="176"/>
      <c r="L3275" s="679"/>
      <c r="M3275" s="175"/>
      <c r="N3275" s="177"/>
      <c r="P3275" s="176"/>
      <c r="R3275" s="178"/>
      <c r="S3275" s="177"/>
      <c r="U3275" s="177"/>
      <c r="W3275" s="178"/>
      <c r="X3275" s="177"/>
    </row>
    <row r="3276" spans="7:24" s="168" customFormat="1" ht="15" customHeight="1">
      <c r="G3276" s="175"/>
      <c r="I3276" s="176"/>
      <c r="J3276" s="176"/>
      <c r="K3276" s="176"/>
      <c r="L3276" s="679"/>
      <c r="M3276" s="175"/>
      <c r="N3276" s="177"/>
      <c r="P3276" s="176"/>
      <c r="R3276" s="178"/>
      <c r="S3276" s="177"/>
      <c r="U3276" s="177"/>
      <c r="W3276" s="178"/>
      <c r="X3276" s="177"/>
    </row>
    <row r="3277" spans="7:24" s="168" customFormat="1" ht="15" customHeight="1">
      <c r="G3277" s="175"/>
      <c r="I3277" s="176"/>
      <c r="J3277" s="176"/>
      <c r="K3277" s="176"/>
      <c r="L3277" s="679"/>
      <c r="M3277" s="175"/>
      <c r="N3277" s="177"/>
      <c r="P3277" s="176"/>
      <c r="R3277" s="178"/>
      <c r="S3277" s="177"/>
      <c r="U3277" s="177"/>
      <c r="W3277" s="178"/>
      <c r="X3277" s="177"/>
    </row>
    <row r="3278" spans="7:24" s="168" customFormat="1" ht="15" customHeight="1">
      <c r="G3278" s="175"/>
      <c r="I3278" s="176"/>
      <c r="J3278" s="176"/>
      <c r="K3278" s="176"/>
      <c r="L3278" s="679"/>
      <c r="M3278" s="175"/>
      <c r="N3278" s="177"/>
      <c r="P3278" s="176"/>
      <c r="R3278" s="178"/>
      <c r="S3278" s="177"/>
      <c r="U3278" s="177"/>
      <c r="W3278" s="178"/>
      <c r="X3278" s="177"/>
    </row>
    <row r="3279" spans="7:24" s="168" customFormat="1" ht="15" customHeight="1">
      <c r="G3279" s="175"/>
      <c r="I3279" s="176"/>
      <c r="J3279" s="176"/>
      <c r="K3279" s="176"/>
      <c r="L3279" s="679"/>
      <c r="M3279" s="175"/>
      <c r="N3279" s="177"/>
      <c r="P3279" s="176"/>
      <c r="R3279" s="178"/>
      <c r="S3279" s="177"/>
      <c r="U3279" s="177"/>
      <c r="W3279" s="178"/>
      <c r="X3279" s="177"/>
    </row>
    <row r="3280" spans="7:24" s="168" customFormat="1" ht="15" customHeight="1">
      <c r="G3280" s="175"/>
      <c r="I3280" s="176"/>
      <c r="J3280" s="176"/>
      <c r="K3280" s="176"/>
      <c r="L3280" s="679"/>
      <c r="M3280" s="175"/>
      <c r="N3280" s="177"/>
      <c r="P3280" s="176"/>
      <c r="R3280" s="178"/>
      <c r="S3280" s="177"/>
      <c r="U3280" s="177"/>
      <c r="W3280" s="178"/>
      <c r="X3280" s="177"/>
    </row>
    <row r="3281" spans="7:24" s="168" customFormat="1" ht="15" customHeight="1">
      <c r="G3281" s="175"/>
      <c r="I3281" s="176"/>
      <c r="J3281" s="176"/>
      <c r="K3281" s="176"/>
      <c r="L3281" s="679"/>
      <c r="M3281" s="175"/>
      <c r="N3281" s="177"/>
      <c r="P3281" s="176"/>
      <c r="R3281" s="178"/>
      <c r="S3281" s="177"/>
      <c r="U3281" s="177"/>
      <c r="W3281" s="178"/>
      <c r="X3281" s="177"/>
    </row>
    <row r="3282" spans="7:24" s="168" customFormat="1" ht="15" customHeight="1">
      <c r="G3282" s="175"/>
      <c r="I3282" s="176"/>
      <c r="J3282" s="176"/>
      <c r="K3282" s="176"/>
      <c r="L3282" s="679"/>
      <c r="M3282" s="175"/>
      <c r="N3282" s="177"/>
      <c r="P3282" s="176"/>
      <c r="R3282" s="178"/>
      <c r="S3282" s="177"/>
      <c r="U3282" s="177"/>
      <c r="W3282" s="178"/>
      <c r="X3282" s="177"/>
    </row>
    <row r="3283" spans="7:24" s="168" customFormat="1" ht="15" customHeight="1">
      <c r="G3283" s="175"/>
      <c r="I3283" s="176"/>
      <c r="J3283" s="176"/>
      <c r="K3283" s="176"/>
      <c r="L3283" s="679"/>
      <c r="M3283" s="175"/>
      <c r="N3283" s="177"/>
      <c r="P3283" s="176"/>
      <c r="R3283" s="178"/>
      <c r="S3283" s="177"/>
      <c r="U3283" s="177"/>
      <c r="W3283" s="178"/>
      <c r="X3283" s="177"/>
    </row>
    <row r="3284" spans="7:24" s="168" customFormat="1" ht="15" customHeight="1">
      <c r="G3284" s="175"/>
      <c r="I3284" s="176"/>
      <c r="J3284" s="176"/>
      <c r="K3284" s="176"/>
      <c r="L3284" s="679"/>
      <c r="M3284" s="175"/>
      <c r="N3284" s="177"/>
      <c r="P3284" s="176"/>
      <c r="R3284" s="178"/>
      <c r="S3284" s="177"/>
      <c r="U3284" s="177"/>
      <c r="W3284" s="178"/>
      <c r="X3284" s="177"/>
    </row>
    <row r="3285" spans="7:24" s="168" customFormat="1" ht="15" customHeight="1">
      <c r="G3285" s="175"/>
      <c r="I3285" s="176"/>
      <c r="J3285" s="176"/>
      <c r="K3285" s="176"/>
      <c r="L3285" s="679"/>
      <c r="M3285" s="175"/>
      <c r="N3285" s="177"/>
      <c r="P3285" s="176"/>
      <c r="R3285" s="178"/>
      <c r="S3285" s="177"/>
      <c r="U3285" s="177"/>
      <c r="W3285" s="178"/>
      <c r="X3285" s="177"/>
    </row>
    <row r="3286" spans="7:24" s="168" customFormat="1" ht="15" customHeight="1">
      <c r="G3286" s="175"/>
      <c r="I3286" s="176"/>
      <c r="J3286" s="176"/>
      <c r="K3286" s="176"/>
      <c r="L3286" s="679"/>
      <c r="M3286" s="175"/>
      <c r="N3286" s="177"/>
      <c r="P3286" s="176"/>
      <c r="R3286" s="178"/>
      <c r="S3286" s="177"/>
      <c r="U3286" s="177"/>
      <c r="W3286" s="178"/>
      <c r="X3286" s="177"/>
    </row>
    <row r="3287" spans="7:24" s="168" customFormat="1" ht="15" customHeight="1">
      <c r="G3287" s="175"/>
      <c r="I3287" s="176"/>
      <c r="J3287" s="176"/>
      <c r="K3287" s="176"/>
      <c r="L3287" s="679"/>
      <c r="M3287" s="175"/>
      <c r="N3287" s="177"/>
      <c r="P3287" s="176"/>
      <c r="R3287" s="178"/>
      <c r="S3287" s="177"/>
      <c r="U3287" s="177"/>
      <c r="W3287" s="178"/>
      <c r="X3287" s="177"/>
    </row>
    <row r="3288" spans="7:24" s="168" customFormat="1" ht="15" customHeight="1">
      <c r="G3288" s="175"/>
      <c r="I3288" s="176"/>
      <c r="J3288" s="176"/>
      <c r="K3288" s="176"/>
      <c r="L3288" s="679"/>
      <c r="M3288" s="175"/>
      <c r="N3288" s="177"/>
      <c r="P3288" s="176"/>
      <c r="R3288" s="178"/>
      <c r="S3288" s="177"/>
      <c r="U3288" s="177"/>
      <c r="W3288" s="178"/>
      <c r="X3288" s="177"/>
    </row>
    <row r="3289" spans="7:24" s="168" customFormat="1" ht="15" customHeight="1">
      <c r="G3289" s="175"/>
      <c r="I3289" s="176"/>
      <c r="J3289" s="176"/>
      <c r="K3289" s="176"/>
      <c r="L3289" s="679"/>
      <c r="M3289" s="175"/>
      <c r="N3289" s="177"/>
      <c r="P3289" s="176"/>
      <c r="R3289" s="178"/>
      <c r="S3289" s="177"/>
      <c r="U3289" s="177"/>
      <c r="W3289" s="178"/>
      <c r="X3289" s="177"/>
    </row>
    <row r="3290" spans="7:24" s="168" customFormat="1" ht="15" customHeight="1">
      <c r="G3290" s="175"/>
      <c r="I3290" s="176"/>
      <c r="J3290" s="176"/>
      <c r="K3290" s="176"/>
      <c r="L3290" s="679"/>
      <c r="M3290" s="175"/>
      <c r="N3290" s="177"/>
      <c r="P3290" s="176"/>
      <c r="R3290" s="178"/>
      <c r="S3290" s="177"/>
      <c r="U3290" s="177"/>
      <c r="W3290" s="178"/>
      <c r="X3290" s="177"/>
    </row>
    <row r="3291" spans="7:24" s="168" customFormat="1" ht="15" customHeight="1">
      <c r="G3291" s="175"/>
      <c r="I3291" s="176"/>
      <c r="J3291" s="176"/>
      <c r="K3291" s="176"/>
      <c r="L3291" s="679"/>
      <c r="M3291" s="175"/>
      <c r="N3291" s="177"/>
      <c r="P3291" s="176"/>
      <c r="R3291" s="178"/>
      <c r="S3291" s="177"/>
      <c r="U3291" s="177"/>
      <c r="W3291" s="178"/>
      <c r="X3291" s="177"/>
    </row>
    <row r="3292" spans="7:24" s="168" customFormat="1" ht="15" customHeight="1">
      <c r="G3292" s="175"/>
      <c r="I3292" s="176"/>
      <c r="J3292" s="176"/>
      <c r="K3292" s="176"/>
      <c r="L3292" s="679"/>
      <c r="M3292" s="175"/>
      <c r="N3292" s="177"/>
      <c r="P3292" s="176"/>
      <c r="R3292" s="178"/>
      <c r="S3292" s="177"/>
      <c r="U3292" s="177"/>
      <c r="W3292" s="178"/>
      <c r="X3292" s="177"/>
    </row>
    <row r="3293" spans="7:24" s="168" customFormat="1" ht="15" customHeight="1">
      <c r="G3293" s="175"/>
      <c r="I3293" s="176"/>
      <c r="J3293" s="176"/>
      <c r="K3293" s="176"/>
      <c r="L3293" s="679"/>
      <c r="M3293" s="175"/>
      <c r="N3293" s="177"/>
      <c r="P3293" s="176"/>
      <c r="R3293" s="178"/>
      <c r="S3293" s="177"/>
      <c r="U3293" s="177"/>
      <c r="W3293" s="178"/>
      <c r="X3293" s="177"/>
    </row>
    <row r="3294" spans="7:24" s="168" customFormat="1" ht="15" customHeight="1">
      <c r="G3294" s="175"/>
      <c r="I3294" s="176"/>
      <c r="J3294" s="176"/>
      <c r="K3294" s="176"/>
      <c r="L3294" s="679"/>
      <c r="M3294" s="175"/>
      <c r="N3294" s="177"/>
      <c r="P3294" s="176"/>
      <c r="R3294" s="178"/>
      <c r="S3294" s="177"/>
      <c r="U3294" s="177"/>
      <c r="W3294" s="178"/>
      <c r="X3294" s="177"/>
    </row>
    <row r="3295" spans="7:24" s="168" customFormat="1" ht="15" customHeight="1">
      <c r="G3295" s="175"/>
      <c r="I3295" s="176"/>
      <c r="J3295" s="176"/>
      <c r="K3295" s="176"/>
      <c r="L3295" s="679"/>
      <c r="M3295" s="175"/>
      <c r="N3295" s="177"/>
      <c r="P3295" s="176"/>
      <c r="R3295" s="178"/>
      <c r="S3295" s="177"/>
      <c r="U3295" s="177"/>
      <c r="W3295" s="178"/>
      <c r="X3295" s="177"/>
    </row>
    <row r="3296" spans="7:24" s="168" customFormat="1" ht="15" customHeight="1">
      <c r="G3296" s="175"/>
      <c r="I3296" s="176"/>
      <c r="J3296" s="176"/>
      <c r="K3296" s="176"/>
      <c r="L3296" s="679"/>
      <c r="M3296" s="175"/>
      <c r="N3296" s="177"/>
      <c r="P3296" s="176"/>
      <c r="R3296" s="178"/>
      <c r="S3296" s="177"/>
      <c r="U3296" s="177"/>
      <c r="W3296" s="178"/>
      <c r="X3296" s="177"/>
    </row>
    <row r="3297" spans="7:24" s="168" customFormat="1" ht="15" customHeight="1">
      <c r="G3297" s="175"/>
      <c r="I3297" s="176"/>
      <c r="J3297" s="176"/>
      <c r="K3297" s="176"/>
      <c r="L3297" s="679"/>
      <c r="M3297" s="175"/>
      <c r="N3297" s="177"/>
      <c r="P3297" s="176"/>
      <c r="R3297" s="178"/>
      <c r="S3297" s="177"/>
      <c r="U3297" s="177"/>
      <c r="W3297" s="178"/>
      <c r="X3297" s="177"/>
    </row>
    <row r="3298" spans="7:24" s="168" customFormat="1" ht="15" customHeight="1">
      <c r="G3298" s="175"/>
      <c r="I3298" s="176"/>
      <c r="J3298" s="176"/>
      <c r="K3298" s="176"/>
      <c r="L3298" s="679"/>
      <c r="M3298" s="175"/>
      <c r="N3298" s="177"/>
      <c r="P3298" s="176"/>
      <c r="R3298" s="178"/>
      <c r="S3298" s="177"/>
      <c r="U3298" s="177"/>
      <c r="W3298" s="178"/>
      <c r="X3298" s="177"/>
    </row>
    <row r="3299" spans="7:24" s="168" customFormat="1" ht="15" customHeight="1">
      <c r="G3299" s="175"/>
      <c r="I3299" s="176"/>
      <c r="J3299" s="176"/>
      <c r="K3299" s="176"/>
      <c r="L3299" s="679"/>
      <c r="M3299" s="175"/>
      <c r="N3299" s="177"/>
      <c r="P3299" s="176"/>
      <c r="R3299" s="178"/>
      <c r="S3299" s="177"/>
      <c r="U3299" s="177"/>
      <c r="W3299" s="178"/>
      <c r="X3299" s="177"/>
    </row>
    <row r="3300" spans="7:24" s="168" customFormat="1" ht="15" customHeight="1">
      <c r="G3300" s="175"/>
      <c r="I3300" s="176"/>
      <c r="J3300" s="176"/>
      <c r="K3300" s="176"/>
      <c r="L3300" s="679"/>
      <c r="M3300" s="175"/>
      <c r="N3300" s="177"/>
      <c r="P3300" s="176"/>
      <c r="R3300" s="178"/>
      <c r="S3300" s="177"/>
      <c r="U3300" s="177"/>
      <c r="W3300" s="178"/>
      <c r="X3300" s="177"/>
    </row>
    <row r="3301" spans="7:24" s="168" customFormat="1" ht="15" customHeight="1">
      <c r="G3301" s="175"/>
      <c r="I3301" s="176"/>
      <c r="J3301" s="176"/>
      <c r="K3301" s="176"/>
      <c r="L3301" s="679"/>
      <c r="M3301" s="175"/>
      <c r="N3301" s="177"/>
      <c r="P3301" s="176"/>
      <c r="R3301" s="178"/>
      <c r="S3301" s="177"/>
      <c r="U3301" s="177"/>
      <c r="W3301" s="178"/>
      <c r="X3301" s="177"/>
    </row>
    <row r="3302" spans="7:24" s="168" customFormat="1" ht="15" customHeight="1">
      <c r="G3302" s="175"/>
      <c r="I3302" s="176"/>
      <c r="J3302" s="176"/>
      <c r="K3302" s="176"/>
      <c r="L3302" s="679"/>
      <c r="M3302" s="175"/>
      <c r="N3302" s="177"/>
      <c r="P3302" s="176"/>
      <c r="R3302" s="178"/>
      <c r="S3302" s="177"/>
      <c r="U3302" s="177"/>
      <c r="W3302" s="178"/>
      <c r="X3302" s="177"/>
    </row>
    <row r="3303" spans="7:24" s="168" customFormat="1" ht="15" customHeight="1">
      <c r="G3303" s="175"/>
      <c r="I3303" s="176"/>
      <c r="J3303" s="176"/>
      <c r="K3303" s="176"/>
      <c r="L3303" s="679"/>
      <c r="M3303" s="175"/>
      <c r="N3303" s="177"/>
      <c r="P3303" s="176"/>
      <c r="R3303" s="178"/>
      <c r="S3303" s="177"/>
      <c r="U3303" s="177"/>
      <c r="W3303" s="178"/>
      <c r="X3303" s="177"/>
    </row>
    <row r="3304" spans="7:24" s="168" customFormat="1" ht="15" customHeight="1">
      <c r="G3304" s="175"/>
      <c r="I3304" s="176"/>
      <c r="J3304" s="176"/>
      <c r="K3304" s="176"/>
      <c r="L3304" s="679"/>
      <c r="M3304" s="175"/>
      <c r="N3304" s="177"/>
      <c r="P3304" s="176"/>
      <c r="R3304" s="178"/>
      <c r="S3304" s="177"/>
      <c r="U3304" s="177"/>
      <c r="W3304" s="178"/>
      <c r="X3304" s="177"/>
    </row>
    <row r="3305" spans="7:24" s="168" customFormat="1" ht="15" customHeight="1">
      <c r="G3305" s="175"/>
      <c r="I3305" s="176"/>
      <c r="J3305" s="176"/>
      <c r="K3305" s="176"/>
      <c r="L3305" s="679"/>
      <c r="M3305" s="175"/>
      <c r="N3305" s="177"/>
      <c r="P3305" s="176"/>
      <c r="R3305" s="178"/>
      <c r="S3305" s="177"/>
      <c r="U3305" s="177"/>
      <c r="W3305" s="178"/>
      <c r="X3305" s="177"/>
    </row>
    <row r="3306" spans="7:24" s="168" customFormat="1" ht="15" customHeight="1">
      <c r="G3306" s="175"/>
      <c r="I3306" s="176"/>
      <c r="J3306" s="176"/>
      <c r="K3306" s="176"/>
      <c r="L3306" s="679"/>
      <c r="M3306" s="175"/>
      <c r="N3306" s="177"/>
      <c r="P3306" s="176"/>
      <c r="R3306" s="178"/>
      <c r="S3306" s="177"/>
      <c r="U3306" s="177"/>
      <c r="W3306" s="178"/>
      <c r="X3306" s="177"/>
    </row>
    <row r="3307" spans="7:24" s="168" customFormat="1" ht="15" customHeight="1">
      <c r="G3307" s="175"/>
      <c r="I3307" s="176"/>
      <c r="J3307" s="176"/>
      <c r="K3307" s="176"/>
      <c r="L3307" s="679"/>
      <c r="M3307" s="175"/>
      <c r="N3307" s="177"/>
      <c r="P3307" s="176"/>
      <c r="R3307" s="178"/>
      <c r="S3307" s="177"/>
      <c r="U3307" s="177"/>
      <c r="W3307" s="178"/>
      <c r="X3307" s="177"/>
    </row>
    <row r="3308" spans="7:24" s="168" customFormat="1" ht="15" customHeight="1">
      <c r="G3308" s="175"/>
      <c r="I3308" s="176"/>
      <c r="J3308" s="176"/>
      <c r="K3308" s="176"/>
      <c r="L3308" s="679"/>
      <c r="M3308" s="175"/>
      <c r="N3308" s="177"/>
      <c r="P3308" s="176"/>
      <c r="R3308" s="178"/>
      <c r="S3308" s="177"/>
      <c r="U3308" s="177"/>
      <c r="W3308" s="178"/>
      <c r="X3308" s="177"/>
    </row>
    <row r="3309" spans="7:24" s="168" customFormat="1" ht="15" customHeight="1">
      <c r="G3309" s="175"/>
      <c r="I3309" s="176"/>
      <c r="J3309" s="176"/>
      <c r="K3309" s="176"/>
      <c r="L3309" s="679"/>
      <c r="M3309" s="175"/>
      <c r="N3309" s="177"/>
      <c r="P3309" s="176"/>
      <c r="R3309" s="178"/>
      <c r="S3309" s="177"/>
      <c r="U3309" s="177"/>
      <c r="W3309" s="178"/>
      <c r="X3309" s="177"/>
    </row>
    <row r="3310" spans="7:24" s="168" customFormat="1" ht="15" customHeight="1">
      <c r="G3310" s="175"/>
      <c r="I3310" s="176"/>
      <c r="J3310" s="176"/>
      <c r="K3310" s="176"/>
      <c r="L3310" s="679"/>
      <c r="M3310" s="175"/>
      <c r="N3310" s="177"/>
      <c r="P3310" s="176"/>
      <c r="R3310" s="178"/>
      <c r="S3310" s="177"/>
      <c r="U3310" s="177"/>
      <c r="W3310" s="178"/>
      <c r="X3310" s="177"/>
    </row>
    <row r="3311" spans="7:24" s="168" customFormat="1" ht="15" customHeight="1">
      <c r="G3311" s="175"/>
      <c r="I3311" s="176"/>
      <c r="J3311" s="176"/>
      <c r="K3311" s="176"/>
      <c r="L3311" s="679"/>
      <c r="M3311" s="175"/>
      <c r="N3311" s="177"/>
      <c r="P3311" s="176"/>
      <c r="R3311" s="178"/>
      <c r="S3311" s="177"/>
      <c r="U3311" s="177"/>
      <c r="W3311" s="178"/>
      <c r="X3311" s="177"/>
    </row>
    <row r="3312" spans="7:24" s="168" customFormat="1" ht="15" customHeight="1">
      <c r="G3312" s="175"/>
      <c r="I3312" s="176"/>
      <c r="J3312" s="176"/>
      <c r="K3312" s="176"/>
      <c r="L3312" s="679"/>
      <c r="M3312" s="175"/>
      <c r="N3312" s="177"/>
      <c r="P3312" s="176"/>
      <c r="R3312" s="178"/>
      <c r="S3312" s="177"/>
      <c r="U3312" s="177"/>
      <c r="W3312" s="178"/>
      <c r="X3312" s="177"/>
    </row>
    <row r="3313" spans="7:24" s="168" customFormat="1" ht="15" customHeight="1">
      <c r="G3313" s="175"/>
      <c r="I3313" s="176"/>
      <c r="J3313" s="176"/>
      <c r="K3313" s="176"/>
      <c r="L3313" s="679"/>
      <c r="M3313" s="175"/>
      <c r="N3313" s="177"/>
      <c r="P3313" s="176"/>
      <c r="R3313" s="178"/>
      <c r="S3313" s="177"/>
      <c r="U3313" s="177"/>
      <c r="W3313" s="178"/>
      <c r="X3313" s="177"/>
    </row>
    <row r="3314" spans="7:24" s="168" customFormat="1" ht="15" customHeight="1">
      <c r="G3314" s="175"/>
      <c r="I3314" s="176"/>
      <c r="J3314" s="176"/>
      <c r="K3314" s="176"/>
      <c r="L3314" s="679"/>
      <c r="M3314" s="175"/>
      <c r="N3314" s="177"/>
      <c r="P3314" s="176"/>
      <c r="R3314" s="178"/>
      <c r="S3314" s="177"/>
      <c r="U3314" s="177"/>
      <c r="W3314" s="178"/>
      <c r="X3314" s="177"/>
    </row>
    <row r="3315" spans="7:24" s="168" customFormat="1" ht="15" customHeight="1">
      <c r="G3315" s="175"/>
      <c r="I3315" s="176"/>
      <c r="J3315" s="176"/>
      <c r="K3315" s="176"/>
      <c r="L3315" s="679"/>
      <c r="M3315" s="175"/>
      <c r="N3315" s="177"/>
      <c r="P3315" s="176"/>
      <c r="R3315" s="178"/>
      <c r="S3315" s="177"/>
      <c r="U3315" s="177"/>
      <c r="W3315" s="178"/>
      <c r="X3315" s="177"/>
    </row>
    <row r="3316" spans="7:24" s="168" customFormat="1" ht="15" customHeight="1">
      <c r="G3316" s="175"/>
      <c r="I3316" s="176"/>
      <c r="J3316" s="176"/>
      <c r="K3316" s="176"/>
      <c r="L3316" s="679"/>
      <c r="M3316" s="175"/>
      <c r="N3316" s="177"/>
      <c r="P3316" s="176"/>
      <c r="R3316" s="178"/>
      <c r="S3316" s="177"/>
      <c r="U3316" s="177"/>
      <c r="W3316" s="178"/>
      <c r="X3316" s="177"/>
    </row>
    <row r="3317" spans="7:24" s="168" customFormat="1" ht="15" customHeight="1">
      <c r="G3317" s="175"/>
      <c r="I3317" s="176"/>
      <c r="J3317" s="176"/>
      <c r="K3317" s="176"/>
      <c r="L3317" s="679"/>
      <c r="M3317" s="175"/>
      <c r="N3317" s="177"/>
      <c r="P3317" s="176"/>
      <c r="R3317" s="178"/>
      <c r="S3317" s="177"/>
      <c r="U3317" s="177"/>
      <c r="W3317" s="178"/>
      <c r="X3317" s="177"/>
    </row>
    <row r="3318" spans="7:24" s="168" customFormat="1" ht="15" customHeight="1">
      <c r="G3318" s="175"/>
      <c r="I3318" s="176"/>
      <c r="J3318" s="176"/>
      <c r="K3318" s="176"/>
      <c r="L3318" s="679"/>
      <c r="M3318" s="175"/>
      <c r="N3318" s="177"/>
      <c r="P3318" s="176"/>
      <c r="R3318" s="178"/>
      <c r="S3318" s="177"/>
      <c r="U3318" s="177"/>
      <c r="W3318" s="178"/>
      <c r="X3318" s="177"/>
    </row>
    <row r="3319" spans="7:24" s="168" customFormat="1" ht="15" customHeight="1">
      <c r="G3319" s="175"/>
      <c r="I3319" s="176"/>
      <c r="J3319" s="176"/>
      <c r="K3319" s="176"/>
      <c r="L3319" s="679"/>
      <c r="M3319" s="175"/>
      <c r="N3319" s="177"/>
      <c r="P3319" s="176"/>
      <c r="R3319" s="178"/>
      <c r="S3319" s="177"/>
      <c r="U3319" s="177"/>
      <c r="W3319" s="178"/>
      <c r="X3319" s="177"/>
    </row>
    <row r="3320" spans="7:24" s="168" customFormat="1" ht="15" customHeight="1">
      <c r="G3320" s="175"/>
      <c r="I3320" s="176"/>
      <c r="J3320" s="176"/>
      <c r="K3320" s="176"/>
      <c r="L3320" s="679"/>
      <c r="M3320" s="175"/>
      <c r="N3320" s="177"/>
      <c r="P3320" s="176"/>
      <c r="R3320" s="178"/>
      <c r="S3320" s="177"/>
      <c r="U3320" s="177"/>
      <c r="W3320" s="178"/>
      <c r="X3320" s="177"/>
    </row>
    <row r="3321" spans="7:24" s="168" customFormat="1" ht="15" customHeight="1">
      <c r="G3321" s="175"/>
      <c r="I3321" s="176"/>
      <c r="J3321" s="176"/>
      <c r="K3321" s="176"/>
      <c r="L3321" s="679"/>
      <c r="M3321" s="175"/>
      <c r="N3321" s="177"/>
      <c r="P3321" s="176"/>
      <c r="R3321" s="178"/>
      <c r="S3321" s="177"/>
      <c r="U3321" s="177"/>
      <c r="W3321" s="178"/>
      <c r="X3321" s="177"/>
    </row>
    <row r="3322" spans="7:24" s="168" customFormat="1" ht="15" customHeight="1">
      <c r="G3322" s="175"/>
      <c r="I3322" s="176"/>
      <c r="J3322" s="176"/>
      <c r="K3322" s="176"/>
      <c r="L3322" s="679"/>
      <c r="M3322" s="175"/>
      <c r="N3322" s="177"/>
      <c r="P3322" s="176"/>
      <c r="R3322" s="178"/>
      <c r="S3322" s="177"/>
      <c r="U3322" s="177"/>
      <c r="W3322" s="178"/>
      <c r="X3322" s="177"/>
    </row>
    <row r="3323" spans="7:24" s="168" customFormat="1" ht="15" customHeight="1">
      <c r="G3323" s="175"/>
      <c r="I3323" s="176"/>
      <c r="J3323" s="176"/>
      <c r="K3323" s="176"/>
      <c r="L3323" s="679"/>
      <c r="M3323" s="175"/>
      <c r="N3323" s="177"/>
      <c r="P3323" s="176"/>
      <c r="R3323" s="178"/>
      <c r="S3323" s="177"/>
      <c r="U3323" s="177"/>
      <c r="W3323" s="178"/>
      <c r="X3323" s="177"/>
    </row>
    <row r="3324" spans="7:24" s="168" customFormat="1" ht="15" customHeight="1">
      <c r="G3324" s="175"/>
      <c r="I3324" s="176"/>
      <c r="J3324" s="176"/>
      <c r="K3324" s="176"/>
      <c r="L3324" s="679"/>
      <c r="M3324" s="175"/>
      <c r="N3324" s="177"/>
      <c r="P3324" s="176"/>
      <c r="R3324" s="178"/>
      <c r="S3324" s="177"/>
      <c r="U3324" s="177"/>
      <c r="W3324" s="178"/>
      <c r="X3324" s="177"/>
    </row>
    <row r="3325" spans="7:24" s="168" customFormat="1" ht="15" customHeight="1">
      <c r="G3325" s="175"/>
      <c r="I3325" s="176"/>
      <c r="J3325" s="176"/>
      <c r="K3325" s="176"/>
      <c r="L3325" s="679"/>
      <c r="M3325" s="175"/>
      <c r="N3325" s="177"/>
      <c r="P3325" s="176"/>
      <c r="R3325" s="178"/>
      <c r="S3325" s="177"/>
      <c r="U3325" s="177"/>
      <c r="W3325" s="178"/>
      <c r="X3325" s="177"/>
    </row>
    <row r="3326" spans="7:24" s="168" customFormat="1" ht="15" customHeight="1">
      <c r="G3326" s="175"/>
      <c r="I3326" s="176"/>
      <c r="J3326" s="176"/>
      <c r="K3326" s="176"/>
      <c r="L3326" s="679"/>
      <c r="M3326" s="175"/>
      <c r="N3326" s="177"/>
      <c r="P3326" s="176"/>
      <c r="R3326" s="178"/>
      <c r="S3326" s="177"/>
      <c r="U3326" s="177"/>
      <c r="W3326" s="178"/>
      <c r="X3326" s="177"/>
    </row>
    <row r="3327" spans="7:24" s="168" customFormat="1" ht="15" customHeight="1">
      <c r="G3327" s="175"/>
      <c r="I3327" s="176"/>
      <c r="J3327" s="176"/>
      <c r="K3327" s="176"/>
      <c r="L3327" s="679"/>
      <c r="M3327" s="175"/>
      <c r="N3327" s="177"/>
      <c r="P3327" s="176"/>
      <c r="R3327" s="178"/>
      <c r="S3327" s="177"/>
      <c r="U3327" s="177"/>
      <c r="W3327" s="178"/>
      <c r="X3327" s="177"/>
    </row>
    <row r="3328" spans="7:24" s="168" customFormat="1" ht="15" customHeight="1">
      <c r="G3328" s="175"/>
      <c r="I3328" s="176"/>
      <c r="J3328" s="176"/>
      <c r="K3328" s="176"/>
      <c r="L3328" s="679"/>
      <c r="M3328" s="175"/>
      <c r="N3328" s="177"/>
      <c r="P3328" s="176"/>
      <c r="R3328" s="178"/>
      <c r="S3328" s="177"/>
      <c r="U3328" s="177"/>
      <c r="W3328" s="178"/>
      <c r="X3328" s="177"/>
    </row>
    <row r="3329" spans="7:24" s="168" customFormat="1" ht="15" customHeight="1">
      <c r="G3329" s="175"/>
      <c r="I3329" s="176"/>
      <c r="J3329" s="176"/>
      <c r="K3329" s="176"/>
      <c r="L3329" s="679"/>
      <c r="M3329" s="175"/>
      <c r="N3329" s="177"/>
      <c r="P3329" s="176"/>
      <c r="R3329" s="178"/>
      <c r="S3329" s="177"/>
      <c r="U3329" s="177"/>
      <c r="W3329" s="178"/>
      <c r="X3329" s="177"/>
    </row>
    <row r="3330" spans="7:24" s="168" customFormat="1" ht="15" customHeight="1">
      <c r="G3330" s="175"/>
      <c r="I3330" s="176"/>
      <c r="J3330" s="176"/>
      <c r="K3330" s="176"/>
      <c r="L3330" s="679"/>
      <c r="M3330" s="175"/>
      <c r="N3330" s="177"/>
      <c r="P3330" s="176"/>
      <c r="R3330" s="178"/>
      <c r="S3330" s="177"/>
      <c r="U3330" s="177"/>
      <c r="W3330" s="178"/>
      <c r="X3330" s="177"/>
    </row>
    <row r="3331" spans="7:24" s="168" customFormat="1" ht="15" customHeight="1">
      <c r="G3331" s="175"/>
      <c r="I3331" s="176"/>
      <c r="J3331" s="176"/>
      <c r="K3331" s="176"/>
      <c r="L3331" s="679"/>
      <c r="M3331" s="175"/>
      <c r="N3331" s="177"/>
      <c r="P3331" s="176"/>
      <c r="R3331" s="178"/>
      <c r="S3331" s="177"/>
      <c r="U3331" s="177"/>
      <c r="W3331" s="178"/>
      <c r="X3331" s="177"/>
    </row>
    <row r="3332" spans="7:24" s="168" customFormat="1" ht="15" customHeight="1">
      <c r="G3332" s="175"/>
      <c r="I3332" s="176"/>
      <c r="J3332" s="176"/>
      <c r="K3332" s="176"/>
      <c r="L3332" s="679"/>
      <c r="M3332" s="175"/>
      <c r="N3332" s="177"/>
      <c r="P3332" s="176"/>
      <c r="R3332" s="178"/>
      <c r="S3332" s="177"/>
      <c r="U3332" s="177"/>
      <c r="W3332" s="178"/>
      <c r="X3332" s="177"/>
    </row>
    <row r="3333" spans="7:24" s="168" customFormat="1" ht="15" customHeight="1">
      <c r="G3333" s="175"/>
      <c r="I3333" s="176"/>
      <c r="J3333" s="176"/>
      <c r="K3333" s="176"/>
      <c r="L3333" s="679"/>
      <c r="M3333" s="175"/>
      <c r="N3333" s="177"/>
      <c r="P3333" s="176"/>
      <c r="R3333" s="178"/>
      <c r="S3333" s="177"/>
      <c r="U3333" s="177"/>
      <c r="W3333" s="178"/>
      <c r="X3333" s="177"/>
    </row>
    <row r="3334" spans="7:24" s="168" customFormat="1" ht="15" customHeight="1">
      <c r="G3334" s="175"/>
      <c r="I3334" s="176"/>
      <c r="J3334" s="176"/>
      <c r="K3334" s="176"/>
      <c r="L3334" s="679"/>
      <c r="M3334" s="175"/>
      <c r="N3334" s="177"/>
      <c r="P3334" s="176"/>
      <c r="R3334" s="178"/>
      <c r="S3334" s="177"/>
      <c r="U3334" s="177"/>
      <c r="W3334" s="178"/>
      <c r="X3334" s="177"/>
    </row>
    <row r="3335" spans="7:24" s="168" customFormat="1" ht="15" customHeight="1">
      <c r="G3335" s="175"/>
      <c r="I3335" s="176"/>
      <c r="J3335" s="176"/>
      <c r="K3335" s="176"/>
      <c r="L3335" s="679"/>
      <c r="M3335" s="175"/>
      <c r="N3335" s="177"/>
      <c r="P3335" s="176"/>
      <c r="R3335" s="178"/>
      <c r="S3335" s="177"/>
      <c r="U3335" s="177"/>
      <c r="W3335" s="178"/>
      <c r="X3335" s="177"/>
    </row>
    <row r="3336" spans="7:24" s="168" customFormat="1" ht="15" customHeight="1">
      <c r="G3336" s="175"/>
      <c r="I3336" s="176"/>
      <c r="J3336" s="176"/>
      <c r="K3336" s="176"/>
      <c r="L3336" s="679"/>
      <c r="M3336" s="175"/>
      <c r="N3336" s="177"/>
      <c r="P3336" s="176"/>
      <c r="R3336" s="178"/>
      <c r="S3336" s="177"/>
      <c r="U3336" s="177"/>
      <c r="W3336" s="178"/>
      <c r="X3336" s="177"/>
    </row>
    <row r="3337" spans="7:24" s="168" customFormat="1" ht="15" customHeight="1">
      <c r="G3337" s="175"/>
      <c r="I3337" s="176"/>
      <c r="J3337" s="176"/>
      <c r="K3337" s="176"/>
      <c r="L3337" s="679"/>
      <c r="M3337" s="175"/>
      <c r="N3337" s="177"/>
      <c r="P3337" s="176"/>
      <c r="R3337" s="178"/>
      <c r="S3337" s="177"/>
      <c r="U3337" s="177"/>
      <c r="W3337" s="178"/>
      <c r="X3337" s="177"/>
    </row>
    <row r="3338" spans="7:24" s="168" customFormat="1" ht="15" customHeight="1">
      <c r="G3338" s="175"/>
      <c r="I3338" s="176"/>
      <c r="J3338" s="176"/>
      <c r="K3338" s="176"/>
      <c r="L3338" s="679"/>
      <c r="M3338" s="175"/>
      <c r="N3338" s="177"/>
      <c r="P3338" s="176"/>
      <c r="R3338" s="178"/>
      <c r="S3338" s="177"/>
      <c r="U3338" s="177"/>
      <c r="W3338" s="178"/>
      <c r="X3338" s="177"/>
    </row>
    <row r="3339" spans="7:24" s="168" customFormat="1" ht="15" customHeight="1">
      <c r="G3339" s="175"/>
      <c r="I3339" s="176"/>
      <c r="J3339" s="176"/>
      <c r="K3339" s="176"/>
      <c r="L3339" s="679"/>
      <c r="M3339" s="175"/>
      <c r="N3339" s="177"/>
      <c r="P3339" s="176"/>
      <c r="R3339" s="178"/>
      <c r="S3339" s="177"/>
      <c r="U3339" s="177"/>
      <c r="W3339" s="178"/>
      <c r="X3339" s="177"/>
    </row>
    <row r="3340" spans="7:24" s="168" customFormat="1" ht="15" customHeight="1">
      <c r="G3340" s="175"/>
      <c r="I3340" s="176"/>
      <c r="J3340" s="176"/>
      <c r="K3340" s="176"/>
      <c r="L3340" s="679"/>
      <c r="M3340" s="175"/>
      <c r="N3340" s="177"/>
      <c r="P3340" s="176"/>
      <c r="R3340" s="178"/>
      <c r="S3340" s="177"/>
      <c r="U3340" s="177"/>
      <c r="W3340" s="178"/>
      <c r="X3340" s="177"/>
    </row>
    <row r="3341" spans="7:24" s="168" customFormat="1" ht="15" customHeight="1">
      <c r="G3341" s="175"/>
      <c r="I3341" s="176"/>
      <c r="J3341" s="176"/>
      <c r="K3341" s="176"/>
      <c r="L3341" s="679"/>
      <c r="M3341" s="175"/>
      <c r="N3341" s="177"/>
      <c r="P3341" s="176"/>
      <c r="R3341" s="178"/>
      <c r="S3341" s="177"/>
      <c r="U3341" s="177"/>
      <c r="W3341" s="178"/>
      <c r="X3341" s="177"/>
    </row>
    <row r="3342" spans="7:24" s="168" customFormat="1" ht="15" customHeight="1">
      <c r="G3342" s="175"/>
      <c r="I3342" s="176"/>
      <c r="J3342" s="176"/>
      <c r="K3342" s="176"/>
      <c r="L3342" s="679"/>
      <c r="M3342" s="175"/>
      <c r="N3342" s="177"/>
      <c r="P3342" s="176"/>
      <c r="R3342" s="178"/>
      <c r="S3342" s="177"/>
      <c r="U3342" s="177"/>
      <c r="W3342" s="178"/>
      <c r="X3342" s="177"/>
    </row>
    <row r="3343" spans="7:24" s="168" customFormat="1" ht="15" customHeight="1">
      <c r="G3343" s="175"/>
      <c r="I3343" s="176"/>
      <c r="J3343" s="176"/>
      <c r="K3343" s="176"/>
      <c r="L3343" s="679"/>
      <c r="M3343" s="175"/>
      <c r="N3343" s="177"/>
      <c r="P3343" s="176"/>
      <c r="R3343" s="178"/>
      <c r="S3343" s="177"/>
      <c r="U3343" s="177"/>
      <c r="W3343" s="178"/>
      <c r="X3343" s="177"/>
    </row>
    <row r="3344" spans="7:24" s="168" customFormat="1" ht="15" customHeight="1">
      <c r="G3344" s="175"/>
      <c r="I3344" s="176"/>
      <c r="J3344" s="176"/>
      <c r="K3344" s="176"/>
      <c r="L3344" s="679"/>
      <c r="M3344" s="175"/>
      <c r="N3344" s="177"/>
      <c r="P3344" s="176"/>
      <c r="R3344" s="178"/>
      <c r="S3344" s="177"/>
      <c r="U3344" s="177"/>
      <c r="W3344" s="178"/>
      <c r="X3344" s="177"/>
    </row>
    <row r="3345" spans="7:24" s="168" customFormat="1" ht="15" customHeight="1">
      <c r="G3345" s="175"/>
      <c r="I3345" s="176"/>
      <c r="J3345" s="176"/>
      <c r="K3345" s="176"/>
      <c r="L3345" s="679"/>
      <c r="M3345" s="175"/>
      <c r="N3345" s="177"/>
      <c r="P3345" s="176"/>
      <c r="R3345" s="178"/>
      <c r="S3345" s="177"/>
      <c r="U3345" s="177"/>
      <c r="W3345" s="178"/>
      <c r="X3345" s="177"/>
    </row>
    <row r="3346" spans="7:24" s="168" customFormat="1" ht="15" customHeight="1">
      <c r="G3346" s="175"/>
      <c r="I3346" s="176"/>
      <c r="J3346" s="176"/>
      <c r="K3346" s="176"/>
      <c r="L3346" s="679"/>
      <c r="M3346" s="175"/>
      <c r="N3346" s="177"/>
      <c r="P3346" s="176"/>
      <c r="R3346" s="178"/>
      <c r="S3346" s="177"/>
      <c r="U3346" s="177"/>
      <c r="W3346" s="178"/>
      <c r="X3346" s="177"/>
    </row>
    <row r="3347" spans="7:24" s="168" customFormat="1" ht="15" customHeight="1">
      <c r="G3347" s="175"/>
      <c r="I3347" s="176"/>
      <c r="J3347" s="176"/>
      <c r="K3347" s="176"/>
      <c r="L3347" s="679"/>
      <c r="M3347" s="175"/>
      <c r="N3347" s="177"/>
      <c r="P3347" s="176"/>
      <c r="R3347" s="178"/>
      <c r="S3347" s="177"/>
      <c r="U3347" s="177"/>
      <c r="W3347" s="178"/>
      <c r="X3347" s="177"/>
    </row>
    <row r="3348" spans="7:24" s="168" customFormat="1" ht="15" customHeight="1">
      <c r="G3348" s="175"/>
      <c r="I3348" s="176"/>
      <c r="J3348" s="176"/>
      <c r="K3348" s="176"/>
      <c r="L3348" s="679"/>
      <c r="M3348" s="175"/>
      <c r="N3348" s="177"/>
      <c r="P3348" s="176"/>
      <c r="R3348" s="178"/>
      <c r="S3348" s="177"/>
      <c r="U3348" s="177"/>
      <c r="W3348" s="178"/>
      <c r="X3348" s="177"/>
    </row>
    <row r="3349" spans="7:24" s="168" customFormat="1" ht="15" customHeight="1">
      <c r="G3349" s="175"/>
      <c r="I3349" s="176"/>
      <c r="J3349" s="176"/>
      <c r="K3349" s="176"/>
      <c r="L3349" s="679"/>
      <c r="M3349" s="175"/>
      <c r="N3349" s="177"/>
      <c r="P3349" s="176"/>
      <c r="R3349" s="178"/>
      <c r="S3349" s="177"/>
      <c r="U3349" s="177"/>
      <c r="W3349" s="178"/>
      <c r="X3349" s="177"/>
    </row>
    <row r="3350" spans="7:24" s="168" customFormat="1" ht="15" customHeight="1">
      <c r="G3350" s="175"/>
      <c r="I3350" s="176"/>
      <c r="J3350" s="176"/>
      <c r="K3350" s="176"/>
      <c r="L3350" s="679"/>
      <c r="M3350" s="175"/>
      <c r="N3350" s="177"/>
      <c r="P3350" s="176"/>
      <c r="R3350" s="178"/>
      <c r="S3350" s="177"/>
      <c r="U3350" s="177"/>
      <c r="W3350" s="178"/>
      <c r="X3350" s="177"/>
    </row>
    <row r="3351" spans="7:24" s="168" customFormat="1" ht="15" customHeight="1">
      <c r="G3351" s="175"/>
      <c r="I3351" s="176"/>
      <c r="J3351" s="176"/>
      <c r="K3351" s="176"/>
      <c r="L3351" s="679"/>
      <c r="M3351" s="175"/>
      <c r="N3351" s="177"/>
      <c r="P3351" s="176"/>
      <c r="R3351" s="178"/>
      <c r="S3351" s="177"/>
      <c r="U3351" s="177"/>
      <c r="W3351" s="178"/>
      <c r="X3351" s="177"/>
    </row>
    <row r="3352" spans="7:24" s="168" customFormat="1" ht="15" customHeight="1">
      <c r="G3352" s="175"/>
      <c r="I3352" s="176"/>
      <c r="J3352" s="176"/>
      <c r="K3352" s="176"/>
      <c r="L3352" s="679"/>
      <c r="M3352" s="175"/>
      <c r="N3352" s="177"/>
      <c r="P3352" s="176"/>
      <c r="R3352" s="178"/>
      <c r="S3352" s="177"/>
      <c r="U3352" s="177"/>
      <c r="W3352" s="178"/>
      <c r="X3352" s="177"/>
    </row>
    <row r="3353" spans="7:24" s="168" customFormat="1" ht="15" customHeight="1">
      <c r="G3353" s="175"/>
      <c r="I3353" s="176"/>
      <c r="J3353" s="176"/>
      <c r="K3353" s="176"/>
      <c r="L3353" s="679"/>
      <c r="M3353" s="175"/>
      <c r="N3353" s="177"/>
      <c r="P3353" s="176"/>
      <c r="R3353" s="178"/>
      <c r="S3353" s="177"/>
      <c r="U3353" s="177"/>
      <c r="W3353" s="178"/>
      <c r="X3353" s="177"/>
    </row>
    <row r="3354" spans="7:24" s="168" customFormat="1" ht="15" customHeight="1">
      <c r="G3354" s="175"/>
      <c r="I3354" s="176"/>
      <c r="J3354" s="176"/>
      <c r="K3354" s="176"/>
      <c r="L3354" s="679"/>
      <c r="M3354" s="175"/>
      <c r="N3354" s="177"/>
      <c r="P3354" s="176"/>
      <c r="R3354" s="178"/>
      <c r="S3354" s="177"/>
      <c r="U3354" s="177"/>
      <c r="W3354" s="178"/>
      <c r="X3354" s="177"/>
    </row>
    <row r="3355" spans="7:24" s="168" customFormat="1" ht="15" customHeight="1">
      <c r="G3355" s="175"/>
      <c r="I3355" s="176"/>
      <c r="J3355" s="176"/>
      <c r="K3355" s="176"/>
      <c r="L3355" s="679"/>
      <c r="M3355" s="175"/>
      <c r="N3355" s="177"/>
      <c r="P3355" s="176"/>
      <c r="R3355" s="178"/>
      <c r="S3355" s="177"/>
      <c r="U3355" s="177"/>
      <c r="W3355" s="178"/>
      <c r="X3355" s="177"/>
    </row>
    <row r="3356" spans="7:24" s="168" customFormat="1" ht="15" customHeight="1">
      <c r="G3356" s="175"/>
      <c r="I3356" s="176"/>
      <c r="J3356" s="176"/>
      <c r="K3356" s="176"/>
      <c r="L3356" s="679"/>
      <c r="M3356" s="175"/>
      <c r="N3356" s="177"/>
      <c r="P3356" s="176"/>
      <c r="R3356" s="178"/>
      <c r="S3356" s="177"/>
      <c r="U3356" s="177"/>
      <c r="W3356" s="178"/>
      <c r="X3356" s="177"/>
    </row>
    <row r="3357" spans="7:24" s="168" customFormat="1" ht="15" customHeight="1">
      <c r="G3357" s="175"/>
      <c r="I3357" s="176"/>
      <c r="J3357" s="176"/>
      <c r="K3357" s="176"/>
      <c r="L3357" s="679"/>
      <c r="M3357" s="175"/>
      <c r="N3357" s="177"/>
      <c r="P3357" s="176"/>
      <c r="R3357" s="178"/>
      <c r="S3357" s="177"/>
      <c r="U3357" s="177"/>
      <c r="W3357" s="178"/>
      <c r="X3357" s="177"/>
    </row>
    <row r="3358" spans="7:24" s="168" customFormat="1" ht="15" customHeight="1">
      <c r="G3358" s="175"/>
      <c r="I3358" s="176"/>
      <c r="J3358" s="176"/>
      <c r="K3358" s="176"/>
      <c r="L3358" s="679"/>
      <c r="M3358" s="175"/>
      <c r="N3358" s="177"/>
      <c r="P3358" s="176"/>
      <c r="R3358" s="178"/>
      <c r="S3358" s="177"/>
      <c r="U3358" s="177"/>
      <c r="W3358" s="178"/>
      <c r="X3358" s="177"/>
    </row>
    <row r="3359" spans="7:24" s="168" customFormat="1" ht="15" customHeight="1">
      <c r="G3359" s="175"/>
      <c r="I3359" s="176"/>
      <c r="J3359" s="176"/>
      <c r="K3359" s="176"/>
      <c r="L3359" s="679"/>
      <c r="M3359" s="175"/>
      <c r="N3359" s="177"/>
      <c r="P3359" s="176"/>
      <c r="R3359" s="178"/>
      <c r="S3359" s="177"/>
      <c r="U3359" s="177"/>
      <c r="W3359" s="178"/>
      <c r="X3359" s="177"/>
    </row>
    <row r="3360" spans="7:24" s="168" customFormat="1" ht="15" customHeight="1">
      <c r="G3360" s="175"/>
      <c r="I3360" s="176"/>
      <c r="J3360" s="176"/>
      <c r="K3360" s="176"/>
      <c r="L3360" s="679"/>
      <c r="M3360" s="175"/>
      <c r="N3360" s="177"/>
      <c r="P3360" s="176"/>
      <c r="R3360" s="178"/>
      <c r="S3360" s="177"/>
      <c r="U3360" s="177"/>
      <c r="W3360" s="178"/>
      <c r="X3360" s="177"/>
    </row>
    <row r="3361" spans="7:24" s="168" customFormat="1" ht="15" customHeight="1">
      <c r="G3361" s="175"/>
      <c r="I3361" s="176"/>
      <c r="J3361" s="176"/>
      <c r="K3361" s="176"/>
      <c r="L3361" s="679"/>
      <c r="M3361" s="175"/>
      <c r="N3361" s="177"/>
      <c r="P3361" s="176"/>
      <c r="R3361" s="178"/>
      <c r="S3361" s="177"/>
      <c r="U3361" s="177"/>
      <c r="W3361" s="178"/>
      <c r="X3361" s="177"/>
    </row>
    <row r="3362" spans="7:24" s="168" customFormat="1" ht="15" customHeight="1">
      <c r="G3362" s="175"/>
      <c r="I3362" s="176"/>
      <c r="J3362" s="176"/>
      <c r="K3362" s="176"/>
      <c r="L3362" s="679"/>
      <c r="M3362" s="175"/>
      <c r="N3362" s="177"/>
      <c r="P3362" s="176"/>
      <c r="R3362" s="178"/>
      <c r="S3362" s="177"/>
      <c r="U3362" s="177"/>
      <c r="W3362" s="178"/>
      <c r="X3362" s="177"/>
    </row>
    <row r="3363" spans="7:24" s="168" customFormat="1" ht="15" customHeight="1">
      <c r="G3363" s="175"/>
      <c r="I3363" s="176"/>
      <c r="J3363" s="176"/>
      <c r="K3363" s="176"/>
      <c r="L3363" s="679"/>
      <c r="M3363" s="175"/>
      <c r="N3363" s="177"/>
      <c r="P3363" s="176"/>
      <c r="R3363" s="178"/>
      <c r="S3363" s="177"/>
      <c r="U3363" s="177"/>
      <c r="W3363" s="178"/>
      <c r="X3363" s="177"/>
    </row>
    <row r="3364" spans="7:24" s="168" customFormat="1" ht="15" customHeight="1">
      <c r="G3364" s="175"/>
      <c r="I3364" s="176"/>
      <c r="J3364" s="176"/>
      <c r="K3364" s="176"/>
      <c r="L3364" s="679"/>
      <c r="M3364" s="175"/>
      <c r="N3364" s="177"/>
      <c r="P3364" s="176"/>
      <c r="R3364" s="178"/>
      <c r="S3364" s="177"/>
      <c r="U3364" s="177"/>
      <c r="W3364" s="178"/>
      <c r="X3364" s="177"/>
    </row>
    <row r="3365" spans="7:24" s="168" customFormat="1" ht="15" customHeight="1">
      <c r="G3365" s="175"/>
      <c r="I3365" s="176"/>
      <c r="J3365" s="176"/>
      <c r="K3365" s="176"/>
      <c r="L3365" s="679"/>
      <c r="M3365" s="175"/>
      <c r="N3365" s="177"/>
      <c r="P3365" s="176"/>
      <c r="R3365" s="178"/>
      <c r="S3365" s="177"/>
      <c r="U3365" s="177"/>
      <c r="W3365" s="178"/>
      <c r="X3365" s="177"/>
    </row>
    <row r="3366" spans="7:24" s="168" customFormat="1" ht="15" customHeight="1">
      <c r="G3366" s="175"/>
      <c r="I3366" s="176"/>
      <c r="J3366" s="176"/>
      <c r="K3366" s="176"/>
      <c r="L3366" s="679"/>
      <c r="M3366" s="175"/>
      <c r="N3366" s="177"/>
      <c r="P3366" s="176"/>
      <c r="R3366" s="178"/>
      <c r="S3366" s="177"/>
      <c r="U3366" s="177"/>
      <c r="W3366" s="178"/>
      <c r="X3366" s="177"/>
    </row>
    <row r="3367" spans="7:24" s="168" customFormat="1" ht="15" customHeight="1">
      <c r="G3367" s="175"/>
      <c r="I3367" s="176"/>
      <c r="J3367" s="176"/>
      <c r="K3367" s="176"/>
      <c r="L3367" s="679"/>
      <c r="M3367" s="175"/>
      <c r="N3367" s="177"/>
      <c r="P3367" s="176"/>
      <c r="R3367" s="178"/>
      <c r="S3367" s="177"/>
      <c r="U3367" s="177"/>
      <c r="W3367" s="178"/>
      <c r="X3367" s="177"/>
    </row>
    <row r="3368" spans="7:24" s="168" customFormat="1" ht="15" customHeight="1">
      <c r="G3368" s="175"/>
      <c r="I3368" s="176"/>
      <c r="J3368" s="176"/>
      <c r="K3368" s="176"/>
      <c r="L3368" s="679"/>
      <c r="M3368" s="175"/>
      <c r="N3368" s="177"/>
      <c r="P3368" s="176"/>
      <c r="R3368" s="178"/>
      <c r="S3368" s="177"/>
      <c r="U3368" s="177"/>
      <c r="W3368" s="178"/>
      <c r="X3368" s="177"/>
    </row>
    <row r="3369" spans="7:24" s="168" customFormat="1" ht="15" customHeight="1">
      <c r="G3369" s="175"/>
      <c r="I3369" s="176"/>
      <c r="J3369" s="176"/>
      <c r="K3369" s="176"/>
      <c r="L3369" s="679"/>
      <c r="M3369" s="175"/>
      <c r="N3369" s="177"/>
      <c r="P3369" s="176"/>
      <c r="R3369" s="178"/>
      <c r="S3369" s="177"/>
      <c r="U3369" s="177"/>
      <c r="W3369" s="178"/>
      <c r="X3369" s="177"/>
    </row>
    <row r="3370" spans="7:24" s="168" customFormat="1" ht="15" customHeight="1">
      <c r="G3370" s="175"/>
      <c r="I3370" s="176"/>
      <c r="J3370" s="176"/>
      <c r="K3370" s="176"/>
      <c r="L3370" s="679"/>
      <c r="M3370" s="175"/>
      <c r="N3370" s="177"/>
      <c r="P3370" s="176"/>
      <c r="R3370" s="178"/>
      <c r="S3370" s="177"/>
      <c r="U3370" s="177"/>
      <c r="W3370" s="178"/>
      <c r="X3370" s="177"/>
    </row>
    <row r="3371" spans="7:24" s="168" customFormat="1" ht="15" customHeight="1">
      <c r="G3371" s="175"/>
      <c r="I3371" s="176"/>
      <c r="J3371" s="176"/>
      <c r="K3371" s="176"/>
      <c r="L3371" s="679"/>
      <c r="M3371" s="175"/>
      <c r="N3371" s="177"/>
      <c r="P3371" s="176"/>
      <c r="R3371" s="178"/>
      <c r="S3371" s="177"/>
      <c r="U3371" s="177"/>
      <c r="W3371" s="178"/>
      <c r="X3371" s="177"/>
    </row>
    <row r="3372" spans="7:24" s="168" customFormat="1" ht="15" customHeight="1">
      <c r="G3372" s="175"/>
      <c r="I3372" s="176"/>
      <c r="J3372" s="176"/>
      <c r="K3372" s="176"/>
      <c r="L3372" s="679"/>
      <c r="M3372" s="175"/>
      <c r="N3372" s="177"/>
      <c r="P3372" s="176"/>
      <c r="R3372" s="178"/>
      <c r="S3372" s="177"/>
      <c r="U3372" s="177"/>
      <c r="W3372" s="178"/>
      <c r="X3372" s="177"/>
    </row>
    <row r="3373" spans="7:24" s="168" customFormat="1" ht="15" customHeight="1">
      <c r="G3373" s="175"/>
      <c r="I3373" s="176"/>
      <c r="J3373" s="176"/>
      <c r="K3373" s="176"/>
      <c r="L3373" s="679"/>
      <c r="M3373" s="175"/>
      <c r="N3373" s="177"/>
      <c r="P3373" s="176"/>
      <c r="R3373" s="178"/>
      <c r="S3373" s="177"/>
      <c r="U3373" s="177"/>
      <c r="W3373" s="178"/>
      <c r="X3373" s="177"/>
    </row>
    <row r="3374" spans="7:24" s="168" customFormat="1" ht="15" customHeight="1">
      <c r="G3374" s="175"/>
      <c r="I3374" s="176"/>
      <c r="J3374" s="176"/>
      <c r="K3374" s="176"/>
      <c r="L3374" s="679"/>
      <c r="M3374" s="175"/>
      <c r="N3374" s="177"/>
      <c r="P3374" s="176"/>
      <c r="R3374" s="178"/>
      <c r="S3374" s="177"/>
      <c r="U3374" s="177"/>
      <c r="W3374" s="178"/>
      <c r="X3374" s="177"/>
    </row>
    <row r="3375" spans="7:24" s="168" customFormat="1" ht="15" customHeight="1">
      <c r="G3375" s="175"/>
      <c r="I3375" s="176"/>
      <c r="J3375" s="176"/>
      <c r="K3375" s="176"/>
      <c r="L3375" s="679"/>
      <c r="M3375" s="175"/>
      <c r="N3375" s="177"/>
      <c r="P3375" s="176"/>
      <c r="R3375" s="178"/>
      <c r="S3375" s="177"/>
      <c r="U3375" s="177"/>
      <c r="W3375" s="178"/>
      <c r="X3375" s="177"/>
    </row>
    <row r="3376" spans="7:24" s="168" customFormat="1" ht="15" customHeight="1">
      <c r="G3376" s="175"/>
      <c r="I3376" s="176"/>
      <c r="J3376" s="176"/>
      <c r="K3376" s="176"/>
      <c r="L3376" s="679"/>
      <c r="M3376" s="175"/>
      <c r="N3376" s="177"/>
      <c r="P3376" s="176"/>
      <c r="R3376" s="178"/>
      <c r="S3376" s="177"/>
      <c r="U3376" s="177"/>
      <c r="W3376" s="178"/>
      <c r="X3376" s="177"/>
    </row>
    <row r="3377" spans="7:24" s="168" customFormat="1" ht="15" customHeight="1">
      <c r="G3377" s="175"/>
      <c r="I3377" s="176"/>
      <c r="J3377" s="176"/>
      <c r="K3377" s="176"/>
      <c r="L3377" s="679"/>
      <c r="M3377" s="175"/>
      <c r="N3377" s="177"/>
      <c r="P3377" s="176"/>
      <c r="R3377" s="178"/>
      <c r="S3377" s="177"/>
      <c r="U3377" s="177"/>
      <c r="W3377" s="178"/>
      <c r="X3377" s="177"/>
    </row>
    <row r="3378" spans="7:24" s="168" customFormat="1" ht="15" customHeight="1">
      <c r="G3378" s="175"/>
      <c r="I3378" s="176"/>
      <c r="J3378" s="176"/>
      <c r="K3378" s="176"/>
      <c r="L3378" s="679"/>
      <c r="M3378" s="175"/>
      <c r="N3378" s="177"/>
      <c r="P3378" s="176"/>
      <c r="R3378" s="178"/>
      <c r="S3378" s="177"/>
      <c r="U3378" s="177"/>
      <c r="W3378" s="178"/>
      <c r="X3378" s="177"/>
    </row>
    <row r="3379" spans="7:24" s="168" customFormat="1" ht="15" customHeight="1">
      <c r="G3379" s="175"/>
      <c r="I3379" s="176"/>
      <c r="J3379" s="176"/>
      <c r="K3379" s="176"/>
      <c r="L3379" s="679"/>
      <c r="M3379" s="175"/>
      <c r="N3379" s="177"/>
      <c r="P3379" s="176"/>
      <c r="R3379" s="178"/>
      <c r="S3379" s="177"/>
      <c r="U3379" s="177"/>
      <c r="W3379" s="178"/>
      <c r="X3379" s="177"/>
    </row>
    <row r="3380" spans="7:24" s="168" customFormat="1" ht="15" customHeight="1">
      <c r="G3380" s="175"/>
      <c r="I3380" s="176"/>
      <c r="J3380" s="176"/>
      <c r="K3380" s="176"/>
      <c r="L3380" s="679"/>
      <c r="M3380" s="175"/>
      <c r="N3380" s="177"/>
      <c r="P3380" s="176"/>
      <c r="R3380" s="178"/>
      <c r="S3380" s="177"/>
      <c r="U3380" s="177"/>
      <c r="W3380" s="178"/>
      <c r="X3380" s="177"/>
    </row>
    <row r="3381" spans="7:24" s="168" customFormat="1" ht="15" customHeight="1">
      <c r="G3381" s="175"/>
      <c r="I3381" s="176"/>
      <c r="J3381" s="176"/>
      <c r="K3381" s="176"/>
      <c r="L3381" s="679"/>
      <c r="M3381" s="175"/>
      <c r="N3381" s="177"/>
      <c r="P3381" s="176"/>
      <c r="R3381" s="178"/>
      <c r="S3381" s="177"/>
      <c r="U3381" s="177"/>
      <c r="W3381" s="178"/>
      <c r="X3381" s="177"/>
    </row>
    <row r="3382" spans="7:24" s="168" customFormat="1" ht="15" customHeight="1">
      <c r="G3382" s="175"/>
      <c r="I3382" s="176"/>
      <c r="J3382" s="176"/>
      <c r="K3382" s="176"/>
      <c r="L3382" s="679"/>
      <c r="M3382" s="175"/>
      <c r="N3382" s="177"/>
      <c r="P3382" s="176"/>
      <c r="R3382" s="178"/>
      <c r="S3382" s="177"/>
      <c r="U3382" s="177"/>
      <c r="W3382" s="178"/>
      <c r="X3382" s="177"/>
    </row>
    <row r="3383" spans="7:24" s="168" customFormat="1" ht="15" customHeight="1">
      <c r="G3383" s="175"/>
      <c r="I3383" s="176"/>
      <c r="J3383" s="176"/>
      <c r="K3383" s="176"/>
      <c r="L3383" s="679"/>
      <c r="M3383" s="175"/>
      <c r="N3383" s="177"/>
      <c r="P3383" s="176"/>
      <c r="R3383" s="178"/>
      <c r="S3383" s="177"/>
      <c r="U3383" s="177"/>
      <c r="W3383" s="178"/>
      <c r="X3383" s="177"/>
    </row>
    <row r="3384" spans="7:24" s="168" customFormat="1" ht="15" customHeight="1">
      <c r="G3384" s="175"/>
      <c r="I3384" s="176"/>
      <c r="J3384" s="176"/>
      <c r="K3384" s="176"/>
      <c r="L3384" s="679"/>
      <c r="M3384" s="175"/>
      <c r="N3384" s="177"/>
      <c r="P3384" s="176"/>
      <c r="R3384" s="178"/>
      <c r="S3384" s="177"/>
      <c r="U3384" s="177"/>
      <c r="W3384" s="178"/>
      <c r="X3384" s="177"/>
    </row>
    <row r="3385" spans="7:24" s="168" customFormat="1" ht="15" customHeight="1">
      <c r="G3385" s="175"/>
      <c r="I3385" s="176"/>
      <c r="J3385" s="176"/>
      <c r="K3385" s="176"/>
      <c r="L3385" s="679"/>
      <c r="M3385" s="175"/>
      <c r="N3385" s="177"/>
      <c r="P3385" s="176"/>
      <c r="R3385" s="178"/>
      <c r="S3385" s="177"/>
      <c r="U3385" s="177"/>
      <c r="W3385" s="178"/>
      <c r="X3385" s="177"/>
    </row>
    <row r="3386" spans="7:24" s="168" customFormat="1" ht="15" customHeight="1">
      <c r="G3386" s="175"/>
      <c r="I3386" s="176"/>
      <c r="J3386" s="176"/>
      <c r="K3386" s="176"/>
      <c r="L3386" s="679"/>
      <c r="M3386" s="175"/>
      <c r="N3386" s="177"/>
      <c r="P3386" s="176"/>
      <c r="R3386" s="178"/>
      <c r="S3386" s="177"/>
      <c r="U3386" s="177"/>
      <c r="W3386" s="178"/>
      <c r="X3386" s="177"/>
    </row>
    <row r="3387" spans="7:24" s="168" customFormat="1" ht="15" customHeight="1">
      <c r="G3387" s="175"/>
      <c r="I3387" s="176"/>
      <c r="J3387" s="176"/>
      <c r="K3387" s="176"/>
      <c r="L3387" s="679"/>
      <c r="M3387" s="175"/>
      <c r="N3387" s="177"/>
      <c r="P3387" s="176"/>
      <c r="R3387" s="178"/>
      <c r="S3387" s="177"/>
      <c r="U3387" s="177"/>
      <c r="W3387" s="178"/>
      <c r="X3387" s="177"/>
    </row>
    <row r="3388" spans="7:24" s="168" customFormat="1" ht="15" customHeight="1">
      <c r="G3388" s="175"/>
      <c r="I3388" s="176"/>
      <c r="J3388" s="176"/>
      <c r="K3388" s="176"/>
      <c r="L3388" s="679"/>
      <c r="M3388" s="175"/>
      <c r="N3388" s="177"/>
      <c r="P3388" s="176"/>
      <c r="R3388" s="178"/>
      <c r="S3388" s="177"/>
      <c r="U3388" s="177"/>
      <c r="W3388" s="178"/>
      <c r="X3388" s="177"/>
    </row>
    <row r="3389" spans="7:24" s="168" customFormat="1" ht="15" customHeight="1">
      <c r="G3389" s="175"/>
      <c r="I3389" s="176"/>
      <c r="J3389" s="176"/>
      <c r="K3389" s="176"/>
      <c r="L3389" s="679"/>
      <c r="M3389" s="175"/>
      <c r="N3389" s="177"/>
      <c r="P3389" s="176"/>
      <c r="R3389" s="178"/>
      <c r="S3389" s="177"/>
      <c r="U3389" s="177"/>
      <c r="W3389" s="178"/>
      <c r="X3389" s="177"/>
    </row>
    <row r="3390" spans="7:24" s="168" customFormat="1" ht="15" customHeight="1">
      <c r="G3390" s="175"/>
      <c r="I3390" s="176"/>
      <c r="J3390" s="176"/>
      <c r="K3390" s="176"/>
      <c r="L3390" s="679"/>
      <c r="M3390" s="175"/>
      <c r="N3390" s="177"/>
      <c r="P3390" s="176"/>
      <c r="R3390" s="178"/>
      <c r="S3390" s="177"/>
      <c r="U3390" s="177"/>
      <c r="W3390" s="178"/>
      <c r="X3390" s="177"/>
    </row>
    <row r="3391" spans="7:24" s="168" customFormat="1" ht="15" customHeight="1">
      <c r="G3391" s="175"/>
      <c r="I3391" s="176"/>
      <c r="J3391" s="176"/>
      <c r="K3391" s="176"/>
      <c r="L3391" s="679"/>
      <c r="M3391" s="175"/>
      <c r="N3391" s="177"/>
      <c r="P3391" s="176"/>
      <c r="R3391" s="178"/>
      <c r="S3391" s="177"/>
      <c r="U3391" s="177"/>
      <c r="W3391" s="178"/>
      <c r="X3391" s="177"/>
    </row>
    <row r="3392" spans="7:24" s="168" customFormat="1" ht="15" customHeight="1">
      <c r="G3392" s="175"/>
      <c r="I3392" s="176"/>
      <c r="J3392" s="176"/>
      <c r="K3392" s="176"/>
      <c r="L3392" s="679"/>
      <c r="M3392" s="175"/>
      <c r="N3392" s="177"/>
      <c r="P3392" s="176"/>
      <c r="R3392" s="178"/>
      <c r="S3392" s="177"/>
      <c r="U3392" s="177"/>
      <c r="W3392" s="178"/>
      <c r="X3392" s="177"/>
    </row>
    <row r="3393" spans="7:24" s="168" customFormat="1" ht="15" customHeight="1">
      <c r="G3393" s="175"/>
      <c r="I3393" s="176"/>
      <c r="J3393" s="176"/>
      <c r="K3393" s="176"/>
      <c r="L3393" s="679"/>
      <c r="M3393" s="175"/>
      <c r="N3393" s="177"/>
      <c r="P3393" s="176"/>
      <c r="R3393" s="178"/>
      <c r="S3393" s="177"/>
      <c r="U3393" s="177"/>
      <c r="W3393" s="178"/>
      <c r="X3393" s="177"/>
    </row>
    <row r="3394" spans="7:24" s="168" customFormat="1" ht="15" customHeight="1">
      <c r="G3394" s="175"/>
      <c r="I3394" s="176"/>
      <c r="J3394" s="176"/>
      <c r="K3394" s="176"/>
      <c r="L3394" s="679"/>
      <c r="M3394" s="175"/>
      <c r="N3394" s="177"/>
      <c r="P3394" s="176"/>
      <c r="R3394" s="178"/>
      <c r="S3394" s="177"/>
      <c r="U3394" s="177"/>
      <c r="W3394" s="178"/>
      <c r="X3394" s="177"/>
    </row>
    <row r="3395" spans="7:24" s="168" customFormat="1" ht="15" customHeight="1">
      <c r="G3395" s="175"/>
      <c r="I3395" s="176"/>
      <c r="J3395" s="176"/>
      <c r="K3395" s="176"/>
      <c r="L3395" s="679"/>
      <c r="M3395" s="175"/>
      <c r="N3395" s="177"/>
      <c r="P3395" s="176"/>
      <c r="R3395" s="178"/>
      <c r="S3395" s="177"/>
      <c r="U3395" s="177"/>
      <c r="W3395" s="178"/>
      <c r="X3395" s="177"/>
    </row>
    <row r="3396" spans="7:24" s="168" customFormat="1" ht="15" customHeight="1">
      <c r="G3396" s="175"/>
      <c r="I3396" s="176"/>
      <c r="J3396" s="176"/>
      <c r="K3396" s="176"/>
      <c r="L3396" s="679"/>
      <c r="M3396" s="175"/>
      <c r="N3396" s="177"/>
      <c r="P3396" s="176"/>
      <c r="R3396" s="178"/>
      <c r="S3396" s="177"/>
      <c r="U3396" s="177"/>
      <c r="W3396" s="178"/>
      <c r="X3396" s="177"/>
    </row>
    <row r="3397" spans="7:24" s="168" customFormat="1" ht="15" customHeight="1">
      <c r="G3397" s="175"/>
      <c r="I3397" s="176"/>
      <c r="J3397" s="176"/>
      <c r="K3397" s="176"/>
      <c r="L3397" s="679"/>
      <c r="M3397" s="175"/>
      <c r="N3397" s="177"/>
      <c r="P3397" s="176"/>
      <c r="R3397" s="178"/>
      <c r="S3397" s="177"/>
      <c r="U3397" s="177"/>
      <c r="W3397" s="178"/>
      <c r="X3397" s="177"/>
    </row>
    <row r="3398" spans="7:24" s="168" customFormat="1" ht="15" customHeight="1">
      <c r="G3398" s="175"/>
      <c r="I3398" s="176"/>
      <c r="J3398" s="176"/>
      <c r="K3398" s="176"/>
      <c r="L3398" s="679"/>
      <c r="M3398" s="175"/>
      <c r="N3398" s="177"/>
      <c r="P3398" s="176"/>
      <c r="R3398" s="178"/>
      <c r="S3398" s="177"/>
      <c r="U3398" s="177"/>
      <c r="W3398" s="178"/>
      <c r="X3398" s="177"/>
    </row>
    <row r="3399" spans="7:24" s="168" customFormat="1" ht="15" customHeight="1">
      <c r="G3399" s="175"/>
      <c r="I3399" s="176"/>
      <c r="J3399" s="176"/>
      <c r="K3399" s="176"/>
      <c r="L3399" s="679"/>
      <c r="M3399" s="175"/>
      <c r="N3399" s="177"/>
      <c r="P3399" s="176"/>
      <c r="R3399" s="178"/>
      <c r="S3399" s="177"/>
      <c r="U3399" s="177"/>
      <c r="W3399" s="178"/>
      <c r="X3399" s="177"/>
    </row>
    <row r="3400" spans="7:24" s="168" customFormat="1" ht="15" customHeight="1">
      <c r="G3400" s="175"/>
      <c r="I3400" s="176"/>
      <c r="J3400" s="176"/>
      <c r="K3400" s="176"/>
      <c r="L3400" s="679"/>
      <c r="M3400" s="175"/>
      <c r="N3400" s="177"/>
      <c r="P3400" s="176"/>
      <c r="R3400" s="178"/>
      <c r="S3400" s="177"/>
      <c r="U3400" s="177"/>
      <c r="W3400" s="178"/>
      <c r="X3400" s="177"/>
    </row>
    <row r="3401" spans="7:24" s="168" customFormat="1" ht="15" customHeight="1">
      <c r="G3401" s="175"/>
      <c r="I3401" s="176"/>
      <c r="J3401" s="176"/>
      <c r="K3401" s="176"/>
      <c r="L3401" s="679"/>
      <c r="M3401" s="175"/>
      <c r="N3401" s="177"/>
      <c r="P3401" s="176"/>
      <c r="R3401" s="178"/>
      <c r="S3401" s="177"/>
      <c r="U3401" s="177"/>
      <c r="W3401" s="178"/>
      <c r="X3401" s="177"/>
    </row>
    <row r="3402" spans="7:24" s="168" customFormat="1" ht="15" customHeight="1">
      <c r="G3402" s="175"/>
      <c r="I3402" s="176"/>
      <c r="J3402" s="176"/>
      <c r="K3402" s="176"/>
      <c r="L3402" s="679"/>
      <c r="M3402" s="175"/>
      <c r="N3402" s="177"/>
      <c r="P3402" s="176"/>
      <c r="R3402" s="178"/>
      <c r="S3402" s="177"/>
      <c r="U3402" s="177"/>
      <c r="W3402" s="178"/>
      <c r="X3402" s="177"/>
    </row>
    <row r="3403" spans="7:24" s="168" customFormat="1" ht="15" customHeight="1">
      <c r="G3403" s="175"/>
      <c r="I3403" s="176"/>
      <c r="J3403" s="176"/>
      <c r="K3403" s="176"/>
      <c r="L3403" s="679"/>
      <c r="M3403" s="175"/>
      <c r="N3403" s="177"/>
      <c r="P3403" s="176"/>
      <c r="R3403" s="178"/>
      <c r="S3403" s="177"/>
      <c r="U3403" s="177"/>
      <c r="W3403" s="178"/>
      <c r="X3403" s="177"/>
    </row>
    <row r="3404" spans="7:24" s="168" customFormat="1" ht="15" customHeight="1">
      <c r="G3404" s="175"/>
      <c r="I3404" s="176"/>
      <c r="J3404" s="176"/>
      <c r="K3404" s="176"/>
      <c r="L3404" s="679"/>
      <c r="M3404" s="175"/>
      <c r="N3404" s="177"/>
      <c r="P3404" s="176"/>
      <c r="R3404" s="178"/>
      <c r="S3404" s="177"/>
      <c r="U3404" s="177"/>
      <c r="W3404" s="178"/>
      <c r="X3404" s="177"/>
    </row>
    <row r="3405" spans="7:24" s="168" customFormat="1" ht="15" customHeight="1">
      <c r="G3405" s="175"/>
      <c r="I3405" s="176"/>
      <c r="J3405" s="176"/>
      <c r="K3405" s="176"/>
      <c r="L3405" s="679"/>
      <c r="M3405" s="175"/>
      <c r="N3405" s="177"/>
      <c r="P3405" s="176"/>
      <c r="R3405" s="178"/>
      <c r="S3405" s="177"/>
      <c r="U3405" s="177"/>
      <c r="W3405" s="178"/>
      <c r="X3405" s="177"/>
    </row>
    <row r="3406" spans="7:24" s="168" customFormat="1" ht="15" customHeight="1">
      <c r="G3406" s="175"/>
      <c r="I3406" s="176"/>
      <c r="J3406" s="176"/>
      <c r="K3406" s="176"/>
      <c r="L3406" s="679"/>
      <c r="M3406" s="175"/>
      <c r="N3406" s="177"/>
      <c r="P3406" s="176"/>
      <c r="R3406" s="178"/>
      <c r="S3406" s="177"/>
      <c r="U3406" s="177"/>
      <c r="W3406" s="178"/>
      <c r="X3406" s="177"/>
    </row>
    <row r="3407" spans="7:24" s="168" customFormat="1" ht="15" customHeight="1">
      <c r="G3407" s="175"/>
      <c r="I3407" s="176"/>
      <c r="J3407" s="176"/>
      <c r="K3407" s="176"/>
      <c r="L3407" s="679"/>
      <c r="M3407" s="175"/>
      <c r="N3407" s="177"/>
      <c r="P3407" s="176"/>
      <c r="R3407" s="178"/>
      <c r="S3407" s="177"/>
      <c r="U3407" s="177"/>
      <c r="W3407" s="178"/>
      <c r="X3407" s="177"/>
    </row>
    <row r="3408" spans="7:24" s="168" customFormat="1" ht="15" customHeight="1">
      <c r="G3408" s="175"/>
      <c r="I3408" s="176"/>
      <c r="J3408" s="176"/>
      <c r="K3408" s="176"/>
      <c r="L3408" s="679"/>
      <c r="M3408" s="175"/>
      <c r="N3408" s="177"/>
      <c r="P3408" s="176"/>
      <c r="R3408" s="178"/>
      <c r="S3408" s="177"/>
      <c r="U3408" s="177"/>
      <c r="W3408" s="178"/>
      <c r="X3408" s="177"/>
    </row>
    <row r="3409" spans="7:24" s="168" customFormat="1" ht="15" customHeight="1">
      <c r="G3409" s="175"/>
      <c r="I3409" s="176"/>
      <c r="J3409" s="176"/>
      <c r="K3409" s="176"/>
      <c r="L3409" s="679"/>
      <c r="M3409" s="175"/>
      <c r="N3409" s="177"/>
      <c r="P3409" s="176"/>
      <c r="R3409" s="178"/>
      <c r="S3409" s="177"/>
      <c r="U3409" s="177"/>
      <c r="W3409" s="178"/>
      <c r="X3409" s="177"/>
    </row>
    <row r="3410" spans="7:24" s="168" customFormat="1" ht="15" customHeight="1">
      <c r="G3410" s="175"/>
      <c r="I3410" s="176"/>
      <c r="J3410" s="176"/>
      <c r="K3410" s="176"/>
      <c r="L3410" s="679"/>
      <c r="M3410" s="175"/>
      <c r="N3410" s="177"/>
      <c r="P3410" s="176"/>
      <c r="R3410" s="178"/>
      <c r="S3410" s="177"/>
      <c r="U3410" s="177"/>
      <c r="W3410" s="178"/>
      <c r="X3410" s="177"/>
    </row>
    <row r="3411" spans="7:24" s="168" customFormat="1" ht="15" customHeight="1">
      <c r="G3411" s="175"/>
      <c r="I3411" s="176"/>
      <c r="J3411" s="176"/>
      <c r="K3411" s="176"/>
      <c r="L3411" s="679"/>
      <c r="M3411" s="175"/>
      <c r="N3411" s="177"/>
      <c r="P3411" s="176"/>
      <c r="R3411" s="178"/>
      <c r="S3411" s="177"/>
      <c r="U3411" s="177"/>
      <c r="W3411" s="178"/>
      <c r="X3411" s="177"/>
    </row>
    <row r="3412" spans="7:24" s="168" customFormat="1" ht="15" customHeight="1">
      <c r="G3412" s="175"/>
      <c r="I3412" s="176"/>
      <c r="J3412" s="176"/>
      <c r="K3412" s="176"/>
      <c r="L3412" s="679"/>
      <c r="M3412" s="175"/>
      <c r="N3412" s="177"/>
      <c r="P3412" s="176"/>
      <c r="R3412" s="178"/>
      <c r="S3412" s="177"/>
      <c r="U3412" s="177"/>
      <c r="W3412" s="178"/>
      <c r="X3412" s="177"/>
    </row>
    <row r="3413" spans="7:24" s="168" customFormat="1" ht="15" customHeight="1">
      <c r="G3413" s="175"/>
      <c r="I3413" s="176"/>
      <c r="J3413" s="176"/>
      <c r="K3413" s="176"/>
      <c r="L3413" s="679"/>
      <c r="M3413" s="175"/>
      <c r="N3413" s="177"/>
      <c r="P3413" s="176"/>
      <c r="R3413" s="178"/>
      <c r="S3413" s="177"/>
      <c r="U3413" s="177"/>
      <c r="W3413" s="178"/>
      <c r="X3413" s="177"/>
    </row>
    <row r="3414" spans="7:24" s="168" customFormat="1" ht="15" customHeight="1">
      <c r="G3414" s="175"/>
      <c r="I3414" s="176"/>
      <c r="J3414" s="176"/>
      <c r="K3414" s="176"/>
      <c r="L3414" s="679"/>
      <c r="M3414" s="175"/>
      <c r="N3414" s="177"/>
      <c r="P3414" s="176"/>
      <c r="R3414" s="178"/>
      <c r="S3414" s="177"/>
      <c r="U3414" s="177"/>
      <c r="W3414" s="178"/>
      <c r="X3414" s="177"/>
    </row>
    <row r="3415" spans="7:24" s="168" customFormat="1" ht="15" customHeight="1">
      <c r="G3415" s="175"/>
      <c r="I3415" s="176"/>
      <c r="J3415" s="176"/>
      <c r="K3415" s="176"/>
      <c r="L3415" s="679"/>
      <c r="M3415" s="175"/>
      <c r="N3415" s="177"/>
      <c r="P3415" s="176"/>
      <c r="R3415" s="178"/>
      <c r="S3415" s="177"/>
      <c r="U3415" s="177"/>
      <c r="W3415" s="178"/>
      <c r="X3415" s="177"/>
    </row>
    <row r="3416" spans="7:24" s="168" customFormat="1" ht="15" customHeight="1">
      <c r="G3416" s="175"/>
      <c r="I3416" s="176"/>
      <c r="J3416" s="176"/>
      <c r="K3416" s="176"/>
      <c r="L3416" s="679"/>
      <c r="M3416" s="175"/>
      <c r="N3416" s="177"/>
      <c r="P3416" s="176"/>
      <c r="R3416" s="178"/>
      <c r="S3416" s="177"/>
      <c r="U3416" s="177"/>
      <c r="W3416" s="178"/>
      <c r="X3416" s="177"/>
    </row>
    <row r="3417" spans="7:24" s="168" customFormat="1" ht="15" customHeight="1">
      <c r="G3417" s="175"/>
      <c r="I3417" s="176"/>
      <c r="J3417" s="176"/>
      <c r="K3417" s="176"/>
      <c r="L3417" s="679"/>
      <c r="M3417" s="175"/>
      <c r="N3417" s="177"/>
      <c r="P3417" s="176"/>
      <c r="R3417" s="178"/>
      <c r="S3417" s="177"/>
      <c r="U3417" s="177"/>
      <c r="W3417" s="178"/>
      <c r="X3417" s="177"/>
    </row>
    <row r="3418" spans="7:24" s="168" customFormat="1" ht="15" customHeight="1">
      <c r="G3418" s="175"/>
      <c r="I3418" s="176"/>
      <c r="J3418" s="176"/>
      <c r="K3418" s="176"/>
      <c r="L3418" s="679"/>
      <c r="M3418" s="175"/>
      <c r="N3418" s="177"/>
      <c r="P3418" s="176"/>
      <c r="R3418" s="178"/>
      <c r="S3418" s="177"/>
      <c r="U3418" s="177"/>
      <c r="W3418" s="178"/>
      <c r="X3418" s="177"/>
    </row>
    <row r="3419" spans="7:24" s="168" customFormat="1" ht="15" customHeight="1">
      <c r="G3419" s="175"/>
      <c r="I3419" s="176"/>
      <c r="J3419" s="176"/>
      <c r="K3419" s="176"/>
      <c r="L3419" s="679"/>
      <c r="M3419" s="175"/>
      <c r="N3419" s="177"/>
      <c r="P3419" s="176"/>
      <c r="R3419" s="178"/>
      <c r="S3419" s="177"/>
      <c r="U3419" s="177"/>
      <c r="W3419" s="178"/>
      <c r="X3419" s="177"/>
    </row>
    <row r="3420" spans="7:24" s="168" customFormat="1" ht="15" customHeight="1">
      <c r="G3420" s="175"/>
      <c r="I3420" s="176"/>
      <c r="J3420" s="176"/>
      <c r="K3420" s="176"/>
      <c r="L3420" s="679"/>
      <c r="M3420" s="175"/>
      <c r="N3420" s="177"/>
      <c r="P3420" s="176"/>
      <c r="R3420" s="178"/>
      <c r="S3420" s="177"/>
      <c r="U3420" s="177"/>
      <c r="W3420" s="178"/>
      <c r="X3420" s="177"/>
    </row>
    <row r="3421" spans="7:24" s="168" customFormat="1" ht="15" customHeight="1">
      <c r="G3421" s="175"/>
      <c r="I3421" s="176"/>
      <c r="J3421" s="176"/>
      <c r="K3421" s="176"/>
      <c r="L3421" s="679"/>
      <c r="M3421" s="175"/>
      <c r="N3421" s="177"/>
      <c r="P3421" s="176"/>
      <c r="R3421" s="178"/>
      <c r="S3421" s="177"/>
      <c r="U3421" s="177"/>
      <c r="W3421" s="178"/>
      <c r="X3421" s="177"/>
    </row>
    <row r="3422" spans="7:24" s="168" customFormat="1" ht="15" customHeight="1">
      <c r="G3422" s="175"/>
      <c r="I3422" s="176"/>
      <c r="J3422" s="176"/>
      <c r="K3422" s="176"/>
      <c r="L3422" s="679"/>
      <c r="M3422" s="175"/>
      <c r="N3422" s="177"/>
      <c r="P3422" s="176"/>
      <c r="R3422" s="178"/>
      <c r="S3422" s="177"/>
      <c r="U3422" s="177"/>
      <c r="W3422" s="178"/>
      <c r="X3422" s="177"/>
    </row>
    <row r="3423" spans="7:24" s="168" customFormat="1" ht="15" customHeight="1">
      <c r="G3423" s="175"/>
      <c r="I3423" s="176"/>
      <c r="J3423" s="176"/>
      <c r="K3423" s="176"/>
      <c r="L3423" s="679"/>
      <c r="M3423" s="175"/>
      <c r="N3423" s="177"/>
      <c r="P3423" s="176"/>
      <c r="R3423" s="178"/>
      <c r="S3423" s="177"/>
      <c r="U3423" s="177"/>
      <c r="W3423" s="178"/>
      <c r="X3423" s="177"/>
    </row>
    <row r="3424" spans="7:24" s="168" customFormat="1" ht="15" customHeight="1">
      <c r="G3424" s="175"/>
      <c r="I3424" s="176"/>
      <c r="J3424" s="176"/>
      <c r="K3424" s="176"/>
      <c r="L3424" s="679"/>
      <c r="M3424" s="175"/>
      <c r="N3424" s="177"/>
      <c r="P3424" s="176"/>
      <c r="R3424" s="178"/>
      <c r="S3424" s="177"/>
      <c r="U3424" s="177"/>
      <c r="W3424" s="178"/>
      <c r="X3424" s="177"/>
    </row>
    <row r="3425" spans="7:24" s="168" customFormat="1" ht="15" customHeight="1">
      <c r="G3425" s="175"/>
      <c r="I3425" s="176"/>
      <c r="J3425" s="176"/>
      <c r="K3425" s="176"/>
      <c r="L3425" s="679"/>
      <c r="M3425" s="175"/>
      <c r="N3425" s="177"/>
      <c r="P3425" s="176"/>
      <c r="R3425" s="178"/>
      <c r="S3425" s="177"/>
      <c r="U3425" s="177"/>
      <c r="W3425" s="178"/>
      <c r="X3425" s="177"/>
    </row>
    <row r="3426" spans="7:24" s="168" customFormat="1" ht="15" customHeight="1">
      <c r="G3426" s="175"/>
      <c r="I3426" s="176"/>
      <c r="J3426" s="176"/>
      <c r="K3426" s="176"/>
      <c r="L3426" s="679"/>
      <c r="M3426" s="175"/>
      <c r="N3426" s="177"/>
      <c r="P3426" s="176"/>
      <c r="R3426" s="178"/>
      <c r="S3426" s="177"/>
      <c r="U3426" s="177"/>
      <c r="W3426" s="178"/>
      <c r="X3426" s="177"/>
    </row>
    <row r="3427" spans="7:24" s="168" customFormat="1" ht="15" customHeight="1">
      <c r="G3427" s="175"/>
      <c r="I3427" s="176"/>
      <c r="J3427" s="176"/>
      <c r="K3427" s="176"/>
      <c r="L3427" s="679"/>
      <c r="M3427" s="175"/>
      <c r="N3427" s="177"/>
      <c r="P3427" s="176"/>
      <c r="R3427" s="178"/>
      <c r="S3427" s="177"/>
      <c r="U3427" s="177"/>
      <c r="W3427" s="178"/>
      <c r="X3427" s="177"/>
    </row>
    <row r="3428" spans="7:24" s="168" customFormat="1" ht="15" customHeight="1">
      <c r="G3428" s="175"/>
      <c r="I3428" s="176"/>
      <c r="J3428" s="176"/>
      <c r="K3428" s="176"/>
      <c r="L3428" s="679"/>
      <c r="M3428" s="175"/>
      <c r="N3428" s="177"/>
      <c r="P3428" s="176"/>
      <c r="R3428" s="178"/>
      <c r="S3428" s="177"/>
      <c r="U3428" s="177"/>
      <c r="W3428" s="178"/>
      <c r="X3428" s="177"/>
    </row>
    <row r="3429" spans="7:24" s="168" customFormat="1" ht="15" customHeight="1">
      <c r="G3429" s="175"/>
      <c r="I3429" s="176"/>
      <c r="J3429" s="176"/>
      <c r="K3429" s="176"/>
      <c r="L3429" s="679"/>
      <c r="M3429" s="175"/>
      <c r="N3429" s="177"/>
      <c r="P3429" s="176"/>
      <c r="R3429" s="178"/>
      <c r="S3429" s="177"/>
      <c r="U3429" s="177"/>
      <c r="W3429" s="178"/>
      <c r="X3429" s="177"/>
    </row>
    <row r="3430" spans="7:24" s="168" customFormat="1" ht="15" customHeight="1">
      <c r="G3430" s="175"/>
      <c r="I3430" s="176"/>
      <c r="J3430" s="176"/>
      <c r="K3430" s="176"/>
      <c r="L3430" s="679"/>
      <c r="M3430" s="175"/>
      <c r="N3430" s="177"/>
      <c r="P3430" s="176"/>
      <c r="R3430" s="178"/>
      <c r="S3430" s="177"/>
      <c r="U3430" s="177"/>
      <c r="W3430" s="178"/>
      <c r="X3430" s="177"/>
    </row>
    <row r="3431" spans="7:24" s="168" customFormat="1" ht="15" customHeight="1">
      <c r="G3431" s="175"/>
      <c r="I3431" s="176"/>
      <c r="J3431" s="176"/>
      <c r="K3431" s="176"/>
      <c r="L3431" s="679"/>
      <c r="M3431" s="175"/>
      <c r="N3431" s="177"/>
      <c r="P3431" s="176"/>
      <c r="R3431" s="178"/>
      <c r="S3431" s="177"/>
      <c r="U3431" s="177"/>
      <c r="W3431" s="178"/>
      <c r="X3431" s="177"/>
    </row>
    <row r="3432" spans="7:24" s="168" customFormat="1" ht="15" customHeight="1">
      <c r="G3432" s="175"/>
      <c r="I3432" s="176"/>
      <c r="J3432" s="176"/>
      <c r="K3432" s="176"/>
      <c r="L3432" s="679"/>
      <c r="M3432" s="175"/>
      <c r="N3432" s="177"/>
      <c r="P3432" s="176"/>
      <c r="R3432" s="178"/>
      <c r="S3432" s="177"/>
      <c r="U3432" s="177"/>
      <c r="W3432" s="178"/>
      <c r="X3432" s="177"/>
    </row>
    <row r="3433" spans="7:24" s="168" customFormat="1" ht="15" customHeight="1">
      <c r="G3433" s="175"/>
      <c r="I3433" s="176"/>
      <c r="J3433" s="176"/>
      <c r="K3433" s="176"/>
      <c r="L3433" s="679"/>
      <c r="M3433" s="175"/>
      <c r="N3433" s="177"/>
      <c r="P3433" s="176"/>
      <c r="R3433" s="178"/>
      <c r="S3433" s="177"/>
      <c r="U3433" s="177"/>
      <c r="W3433" s="178"/>
      <c r="X3433" s="177"/>
    </row>
    <row r="3434" spans="7:24" s="168" customFormat="1" ht="15" customHeight="1">
      <c r="G3434" s="175"/>
      <c r="I3434" s="176"/>
      <c r="J3434" s="176"/>
      <c r="K3434" s="176"/>
      <c r="L3434" s="679"/>
      <c r="M3434" s="175"/>
      <c r="N3434" s="177"/>
      <c r="P3434" s="176"/>
      <c r="R3434" s="178"/>
      <c r="S3434" s="177"/>
      <c r="U3434" s="177"/>
      <c r="W3434" s="178"/>
      <c r="X3434" s="177"/>
    </row>
    <row r="3435" spans="7:24" s="168" customFormat="1" ht="15" customHeight="1">
      <c r="G3435" s="175"/>
      <c r="I3435" s="176"/>
      <c r="J3435" s="176"/>
      <c r="K3435" s="176"/>
      <c r="L3435" s="679"/>
      <c r="M3435" s="175"/>
      <c r="N3435" s="177"/>
      <c r="P3435" s="176"/>
      <c r="R3435" s="178"/>
      <c r="S3435" s="177"/>
      <c r="U3435" s="177"/>
      <c r="W3435" s="178"/>
      <c r="X3435" s="177"/>
    </row>
    <row r="3436" spans="7:24" s="168" customFormat="1" ht="15" customHeight="1">
      <c r="G3436" s="175"/>
      <c r="I3436" s="176"/>
      <c r="J3436" s="176"/>
      <c r="K3436" s="176"/>
      <c r="L3436" s="679"/>
      <c r="M3436" s="175"/>
      <c r="N3436" s="177"/>
      <c r="P3436" s="176"/>
      <c r="R3436" s="178"/>
      <c r="S3436" s="177"/>
      <c r="U3436" s="177"/>
      <c r="W3436" s="178"/>
      <c r="X3436" s="177"/>
    </row>
    <row r="3437" spans="7:24" s="168" customFormat="1" ht="15" customHeight="1">
      <c r="G3437" s="175"/>
      <c r="I3437" s="176"/>
      <c r="J3437" s="176"/>
      <c r="K3437" s="176"/>
      <c r="L3437" s="679"/>
      <c r="M3437" s="175"/>
      <c r="N3437" s="177"/>
      <c r="P3437" s="176"/>
      <c r="R3437" s="178"/>
      <c r="S3437" s="177"/>
      <c r="U3437" s="177"/>
      <c r="W3437" s="178"/>
      <c r="X3437" s="177"/>
    </row>
    <row r="3438" spans="7:24" s="168" customFormat="1" ht="15" customHeight="1">
      <c r="G3438" s="175"/>
      <c r="I3438" s="176"/>
      <c r="J3438" s="176"/>
      <c r="K3438" s="176"/>
      <c r="L3438" s="679"/>
      <c r="M3438" s="175"/>
      <c r="N3438" s="177"/>
      <c r="P3438" s="176"/>
      <c r="R3438" s="178"/>
      <c r="S3438" s="177"/>
      <c r="U3438" s="177"/>
      <c r="W3438" s="178"/>
      <c r="X3438" s="177"/>
    </row>
    <row r="3439" spans="7:24" s="168" customFormat="1" ht="15" customHeight="1">
      <c r="G3439" s="175"/>
      <c r="I3439" s="176"/>
      <c r="J3439" s="176"/>
      <c r="K3439" s="176"/>
      <c r="L3439" s="679"/>
      <c r="M3439" s="175"/>
      <c r="N3439" s="177"/>
      <c r="P3439" s="176"/>
      <c r="R3439" s="178"/>
      <c r="S3439" s="177"/>
      <c r="U3439" s="177"/>
      <c r="W3439" s="178"/>
      <c r="X3439" s="177"/>
    </row>
    <row r="3440" spans="7:24" s="168" customFormat="1" ht="15" customHeight="1">
      <c r="G3440" s="175"/>
      <c r="I3440" s="176"/>
      <c r="J3440" s="176"/>
      <c r="K3440" s="176"/>
      <c r="L3440" s="679"/>
      <c r="M3440" s="175"/>
      <c r="N3440" s="177"/>
      <c r="P3440" s="176"/>
      <c r="R3440" s="178"/>
      <c r="S3440" s="177"/>
      <c r="U3440" s="177"/>
      <c r="W3440" s="178"/>
      <c r="X3440" s="177"/>
    </row>
    <row r="3441" spans="7:24" s="168" customFormat="1" ht="15" customHeight="1">
      <c r="G3441" s="175"/>
      <c r="I3441" s="176"/>
      <c r="J3441" s="176"/>
      <c r="K3441" s="176"/>
      <c r="L3441" s="679"/>
      <c r="M3441" s="175"/>
      <c r="N3441" s="177"/>
      <c r="P3441" s="176"/>
      <c r="R3441" s="178"/>
      <c r="S3441" s="177"/>
      <c r="U3441" s="177"/>
      <c r="W3441" s="178"/>
      <c r="X3441" s="177"/>
    </row>
    <row r="3442" spans="7:24" s="168" customFormat="1" ht="15" customHeight="1">
      <c r="G3442" s="175"/>
      <c r="I3442" s="176"/>
      <c r="J3442" s="176"/>
      <c r="K3442" s="176"/>
      <c r="L3442" s="679"/>
      <c r="M3442" s="175"/>
      <c r="N3442" s="177"/>
      <c r="P3442" s="176"/>
      <c r="R3442" s="178"/>
      <c r="S3442" s="177"/>
      <c r="U3442" s="177"/>
      <c r="W3442" s="178"/>
      <c r="X3442" s="177"/>
    </row>
    <row r="3443" spans="7:24" s="168" customFormat="1" ht="15" customHeight="1">
      <c r="G3443" s="175"/>
      <c r="I3443" s="176"/>
      <c r="J3443" s="176"/>
      <c r="K3443" s="176"/>
      <c r="L3443" s="679"/>
      <c r="M3443" s="175"/>
      <c r="N3443" s="177"/>
      <c r="P3443" s="176"/>
      <c r="R3443" s="178"/>
      <c r="S3443" s="177"/>
      <c r="U3443" s="177"/>
      <c r="W3443" s="178"/>
      <c r="X3443" s="177"/>
    </row>
    <row r="3444" spans="7:24" s="168" customFormat="1" ht="15" customHeight="1">
      <c r="G3444" s="175"/>
      <c r="I3444" s="176"/>
      <c r="J3444" s="176"/>
      <c r="K3444" s="176"/>
      <c r="L3444" s="679"/>
      <c r="M3444" s="175"/>
      <c r="N3444" s="177"/>
      <c r="P3444" s="176"/>
      <c r="R3444" s="178"/>
      <c r="S3444" s="177"/>
      <c r="U3444" s="177"/>
      <c r="W3444" s="178"/>
      <c r="X3444" s="177"/>
    </row>
    <row r="3445" spans="7:24" s="168" customFormat="1" ht="15" customHeight="1">
      <c r="G3445" s="175"/>
      <c r="I3445" s="176"/>
      <c r="J3445" s="176"/>
      <c r="K3445" s="176"/>
      <c r="L3445" s="679"/>
      <c r="M3445" s="175"/>
      <c r="N3445" s="177"/>
      <c r="P3445" s="176"/>
      <c r="R3445" s="178"/>
      <c r="S3445" s="177"/>
      <c r="U3445" s="177"/>
      <c r="W3445" s="178"/>
      <c r="X3445" s="177"/>
    </row>
    <row r="3446" spans="7:24" s="168" customFormat="1" ht="15" customHeight="1">
      <c r="G3446" s="175"/>
      <c r="I3446" s="176"/>
      <c r="J3446" s="176"/>
      <c r="K3446" s="176"/>
      <c r="L3446" s="679"/>
      <c r="M3446" s="175"/>
      <c r="N3446" s="177"/>
      <c r="P3446" s="176"/>
      <c r="R3446" s="178"/>
      <c r="S3446" s="177"/>
      <c r="U3446" s="177"/>
      <c r="W3446" s="178"/>
      <c r="X3446" s="177"/>
    </row>
    <row r="3447" spans="7:24" s="168" customFormat="1" ht="15" customHeight="1">
      <c r="G3447" s="175"/>
      <c r="I3447" s="176"/>
      <c r="J3447" s="176"/>
      <c r="K3447" s="176"/>
      <c r="L3447" s="679"/>
      <c r="M3447" s="175"/>
      <c r="N3447" s="177"/>
      <c r="P3447" s="176"/>
      <c r="R3447" s="178"/>
      <c r="S3447" s="177"/>
      <c r="U3447" s="177"/>
      <c r="W3447" s="178"/>
      <c r="X3447" s="177"/>
    </row>
    <row r="3448" spans="7:24" s="168" customFormat="1" ht="15" customHeight="1">
      <c r="G3448" s="175"/>
      <c r="I3448" s="176"/>
      <c r="J3448" s="176"/>
      <c r="K3448" s="176"/>
      <c r="L3448" s="679"/>
      <c r="M3448" s="175"/>
      <c r="N3448" s="177"/>
      <c r="P3448" s="176"/>
      <c r="R3448" s="178"/>
      <c r="S3448" s="177"/>
      <c r="U3448" s="177"/>
      <c r="W3448" s="178"/>
      <c r="X3448" s="177"/>
    </row>
    <row r="3449" spans="7:24" s="168" customFormat="1" ht="15" customHeight="1">
      <c r="G3449" s="175"/>
      <c r="I3449" s="176"/>
      <c r="J3449" s="176"/>
      <c r="K3449" s="176"/>
      <c r="L3449" s="679"/>
      <c r="M3449" s="175"/>
      <c r="N3449" s="177"/>
      <c r="P3449" s="176"/>
      <c r="R3449" s="178"/>
      <c r="S3449" s="177"/>
      <c r="U3449" s="177"/>
      <c r="W3449" s="178"/>
      <c r="X3449" s="177"/>
    </row>
    <row r="3450" spans="7:24" s="168" customFormat="1" ht="15" customHeight="1">
      <c r="G3450" s="175"/>
      <c r="I3450" s="176"/>
      <c r="J3450" s="176"/>
      <c r="K3450" s="176"/>
      <c r="L3450" s="679"/>
      <c r="M3450" s="175"/>
      <c r="N3450" s="177"/>
      <c r="P3450" s="176"/>
      <c r="R3450" s="178"/>
      <c r="S3450" s="177"/>
      <c r="U3450" s="177"/>
      <c r="W3450" s="178"/>
      <c r="X3450" s="177"/>
    </row>
    <row r="3451" spans="7:24" s="168" customFormat="1" ht="15" customHeight="1">
      <c r="G3451" s="175"/>
      <c r="I3451" s="176"/>
      <c r="J3451" s="176"/>
      <c r="K3451" s="176"/>
      <c r="L3451" s="679"/>
      <c r="M3451" s="175"/>
      <c r="N3451" s="177"/>
      <c r="P3451" s="176"/>
      <c r="R3451" s="178"/>
      <c r="S3451" s="177"/>
      <c r="U3451" s="177"/>
      <c r="W3451" s="178"/>
      <c r="X3451" s="177"/>
    </row>
    <row r="3452" spans="7:24" s="168" customFormat="1" ht="15" customHeight="1">
      <c r="G3452" s="175"/>
      <c r="I3452" s="176"/>
      <c r="J3452" s="176"/>
      <c r="K3452" s="176"/>
      <c r="L3452" s="679"/>
      <c r="M3452" s="175"/>
      <c r="N3452" s="177"/>
      <c r="P3452" s="176"/>
      <c r="R3452" s="178"/>
      <c r="S3452" s="177"/>
      <c r="U3452" s="177"/>
      <c r="W3452" s="178"/>
      <c r="X3452" s="177"/>
    </row>
    <row r="3453" spans="7:24" s="168" customFormat="1" ht="15" customHeight="1">
      <c r="G3453" s="175"/>
      <c r="I3453" s="176"/>
      <c r="J3453" s="176"/>
      <c r="K3453" s="176"/>
      <c r="L3453" s="679"/>
      <c r="M3453" s="175"/>
      <c r="N3453" s="177"/>
      <c r="P3453" s="176"/>
      <c r="R3453" s="178"/>
      <c r="S3453" s="177"/>
      <c r="U3453" s="177"/>
      <c r="W3453" s="178"/>
      <c r="X3453" s="177"/>
    </row>
    <row r="3454" spans="7:24" s="168" customFormat="1" ht="15" customHeight="1">
      <c r="G3454" s="175"/>
      <c r="I3454" s="176"/>
      <c r="J3454" s="176"/>
      <c r="K3454" s="176"/>
      <c r="L3454" s="679"/>
      <c r="M3454" s="175"/>
      <c r="N3454" s="177"/>
      <c r="P3454" s="176"/>
      <c r="R3454" s="178"/>
      <c r="S3454" s="177"/>
      <c r="U3454" s="177"/>
      <c r="W3454" s="178"/>
      <c r="X3454" s="177"/>
    </row>
    <row r="3455" spans="7:24" s="168" customFormat="1" ht="15" customHeight="1">
      <c r="G3455" s="175"/>
      <c r="I3455" s="176"/>
      <c r="J3455" s="176"/>
      <c r="K3455" s="176"/>
      <c r="L3455" s="679"/>
      <c r="M3455" s="175"/>
      <c r="N3455" s="177"/>
      <c r="P3455" s="176"/>
      <c r="R3455" s="178"/>
      <c r="S3455" s="177"/>
      <c r="U3455" s="177"/>
      <c r="W3455" s="178"/>
      <c r="X3455" s="177"/>
    </row>
    <row r="3456" spans="7:24" s="168" customFormat="1" ht="15" customHeight="1">
      <c r="G3456" s="175"/>
      <c r="I3456" s="176"/>
      <c r="J3456" s="176"/>
      <c r="K3456" s="176"/>
      <c r="L3456" s="679"/>
      <c r="M3456" s="175"/>
      <c r="N3456" s="177"/>
      <c r="P3456" s="176"/>
      <c r="R3456" s="178"/>
      <c r="S3456" s="177"/>
      <c r="U3456" s="177"/>
      <c r="W3456" s="178"/>
      <c r="X3456" s="177"/>
    </row>
    <row r="3457" spans="7:24" s="168" customFormat="1" ht="15" customHeight="1">
      <c r="G3457" s="175"/>
      <c r="I3457" s="176"/>
      <c r="J3457" s="176"/>
      <c r="K3457" s="176"/>
      <c r="L3457" s="679"/>
      <c r="M3457" s="175"/>
      <c r="N3457" s="177"/>
      <c r="P3457" s="176"/>
      <c r="R3457" s="178"/>
      <c r="S3457" s="177"/>
      <c r="U3457" s="177"/>
      <c r="W3457" s="178"/>
      <c r="X3457" s="177"/>
    </row>
    <row r="3458" spans="7:24" s="168" customFormat="1" ht="15" customHeight="1">
      <c r="G3458" s="175"/>
      <c r="I3458" s="176"/>
      <c r="J3458" s="176"/>
      <c r="K3458" s="176"/>
      <c r="L3458" s="679"/>
      <c r="M3458" s="175"/>
      <c r="N3458" s="177"/>
      <c r="P3458" s="176"/>
      <c r="R3458" s="178"/>
      <c r="S3458" s="177"/>
      <c r="U3458" s="177"/>
      <c r="W3458" s="178"/>
      <c r="X3458" s="177"/>
    </row>
    <row r="3459" spans="7:24" s="168" customFormat="1" ht="15" customHeight="1">
      <c r="G3459" s="175"/>
      <c r="I3459" s="176"/>
      <c r="J3459" s="176"/>
      <c r="K3459" s="176"/>
      <c r="L3459" s="679"/>
      <c r="M3459" s="175"/>
      <c r="N3459" s="177"/>
      <c r="P3459" s="176"/>
      <c r="R3459" s="178"/>
      <c r="S3459" s="177"/>
      <c r="U3459" s="177"/>
      <c r="W3459" s="178"/>
      <c r="X3459" s="177"/>
    </row>
    <row r="3460" spans="7:24" s="168" customFormat="1" ht="15" customHeight="1">
      <c r="G3460" s="175"/>
      <c r="I3460" s="176"/>
      <c r="J3460" s="176"/>
      <c r="K3460" s="176"/>
      <c r="L3460" s="679"/>
      <c r="M3460" s="175"/>
      <c r="N3460" s="177"/>
      <c r="P3460" s="176"/>
      <c r="R3460" s="178"/>
      <c r="S3460" s="177"/>
      <c r="U3460" s="177"/>
      <c r="W3460" s="178"/>
      <c r="X3460" s="177"/>
    </row>
    <row r="3461" spans="7:24" s="168" customFormat="1" ht="15" customHeight="1">
      <c r="G3461" s="175"/>
      <c r="I3461" s="176"/>
      <c r="J3461" s="176"/>
      <c r="K3461" s="176"/>
      <c r="L3461" s="679"/>
      <c r="M3461" s="175"/>
      <c r="N3461" s="177"/>
      <c r="P3461" s="176"/>
      <c r="R3461" s="178"/>
      <c r="S3461" s="177"/>
      <c r="U3461" s="177"/>
      <c r="W3461" s="178"/>
      <c r="X3461" s="177"/>
    </row>
    <row r="3462" spans="7:24" s="168" customFormat="1" ht="15" customHeight="1">
      <c r="G3462" s="175"/>
      <c r="I3462" s="176"/>
      <c r="J3462" s="176"/>
      <c r="K3462" s="176"/>
      <c r="L3462" s="679"/>
      <c r="M3462" s="175"/>
      <c r="N3462" s="177"/>
      <c r="P3462" s="176"/>
      <c r="R3462" s="178"/>
      <c r="S3462" s="177"/>
      <c r="U3462" s="177"/>
      <c r="W3462" s="178"/>
      <c r="X3462" s="177"/>
    </row>
    <row r="3463" spans="7:24" s="168" customFormat="1" ht="15" customHeight="1">
      <c r="G3463" s="175"/>
      <c r="I3463" s="176"/>
      <c r="J3463" s="176"/>
      <c r="K3463" s="176"/>
      <c r="L3463" s="679"/>
      <c r="M3463" s="175"/>
      <c r="N3463" s="177"/>
      <c r="P3463" s="176"/>
      <c r="R3463" s="178"/>
      <c r="S3463" s="177"/>
      <c r="U3463" s="177"/>
      <c r="W3463" s="178"/>
      <c r="X3463" s="177"/>
    </row>
    <row r="3464" spans="7:24" s="168" customFormat="1" ht="15" customHeight="1">
      <c r="G3464" s="175"/>
      <c r="I3464" s="176"/>
      <c r="J3464" s="176"/>
      <c r="K3464" s="176"/>
      <c r="L3464" s="679"/>
      <c r="M3464" s="175"/>
      <c r="N3464" s="177"/>
      <c r="P3464" s="176"/>
      <c r="R3464" s="178"/>
      <c r="S3464" s="177"/>
      <c r="U3464" s="177"/>
      <c r="W3464" s="178"/>
      <c r="X3464" s="177"/>
    </row>
    <row r="3465" spans="7:24" s="168" customFormat="1" ht="15" customHeight="1">
      <c r="G3465" s="175"/>
      <c r="I3465" s="176"/>
      <c r="J3465" s="176"/>
      <c r="K3465" s="176"/>
      <c r="L3465" s="679"/>
      <c r="M3465" s="175"/>
      <c r="N3465" s="177"/>
      <c r="P3465" s="176"/>
      <c r="R3465" s="178"/>
      <c r="S3465" s="177"/>
      <c r="U3465" s="177"/>
      <c r="W3465" s="178"/>
      <c r="X3465" s="177"/>
    </row>
    <row r="3466" spans="7:24" s="168" customFormat="1" ht="15" customHeight="1">
      <c r="G3466" s="175"/>
      <c r="I3466" s="176"/>
      <c r="J3466" s="176"/>
      <c r="K3466" s="176"/>
      <c r="L3466" s="679"/>
      <c r="M3466" s="175"/>
      <c r="N3466" s="177"/>
      <c r="P3466" s="176"/>
      <c r="R3466" s="178"/>
      <c r="S3466" s="177"/>
      <c r="U3466" s="177"/>
      <c r="W3466" s="178"/>
      <c r="X3466" s="177"/>
    </row>
    <row r="3467" spans="7:24" s="168" customFormat="1" ht="15" customHeight="1">
      <c r="G3467" s="175"/>
      <c r="I3467" s="176"/>
      <c r="J3467" s="176"/>
      <c r="K3467" s="176"/>
      <c r="L3467" s="679"/>
      <c r="M3467" s="175"/>
      <c r="N3467" s="177"/>
      <c r="P3467" s="176"/>
      <c r="R3467" s="178"/>
      <c r="S3467" s="177"/>
      <c r="U3467" s="177"/>
      <c r="W3467" s="178"/>
      <c r="X3467" s="177"/>
    </row>
    <row r="3468" spans="7:24" s="168" customFormat="1" ht="15" customHeight="1">
      <c r="G3468" s="175"/>
      <c r="I3468" s="176"/>
      <c r="J3468" s="176"/>
      <c r="K3468" s="176"/>
      <c r="L3468" s="679"/>
      <c r="M3468" s="175"/>
      <c r="N3468" s="177"/>
      <c r="P3468" s="176"/>
      <c r="R3468" s="178"/>
      <c r="S3468" s="177"/>
      <c r="U3468" s="177"/>
      <c r="W3468" s="178"/>
      <c r="X3468" s="177"/>
    </row>
    <row r="3469" spans="7:24" s="168" customFormat="1" ht="15" customHeight="1">
      <c r="G3469" s="175"/>
      <c r="I3469" s="176"/>
      <c r="J3469" s="176"/>
      <c r="K3469" s="176"/>
      <c r="L3469" s="679"/>
      <c r="M3469" s="175"/>
      <c r="N3469" s="177"/>
      <c r="P3469" s="176"/>
      <c r="R3469" s="178"/>
      <c r="S3469" s="177"/>
      <c r="U3469" s="177"/>
      <c r="W3469" s="178"/>
      <c r="X3469" s="177"/>
    </row>
    <row r="3470" spans="7:24" s="168" customFormat="1" ht="15" customHeight="1">
      <c r="G3470" s="175"/>
      <c r="I3470" s="176"/>
      <c r="J3470" s="176"/>
      <c r="K3470" s="176"/>
      <c r="L3470" s="679"/>
      <c r="M3470" s="175"/>
      <c r="N3470" s="177"/>
      <c r="P3470" s="176"/>
      <c r="R3470" s="178"/>
      <c r="S3470" s="177"/>
      <c r="U3470" s="177"/>
      <c r="W3470" s="178"/>
      <c r="X3470" s="177"/>
    </row>
    <row r="3471" spans="7:24" s="168" customFormat="1" ht="15" customHeight="1">
      <c r="G3471" s="175"/>
      <c r="I3471" s="176"/>
      <c r="J3471" s="176"/>
      <c r="K3471" s="176"/>
      <c r="L3471" s="679"/>
      <c r="M3471" s="175"/>
      <c r="N3471" s="177"/>
      <c r="P3471" s="176"/>
      <c r="R3471" s="178"/>
      <c r="S3471" s="177"/>
      <c r="U3471" s="177"/>
      <c r="W3471" s="178"/>
      <c r="X3471" s="177"/>
    </row>
    <row r="3472" spans="7:24" s="168" customFormat="1" ht="15" customHeight="1">
      <c r="G3472" s="175"/>
      <c r="I3472" s="176"/>
      <c r="J3472" s="176"/>
      <c r="K3472" s="176"/>
      <c r="L3472" s="679"/>
      <c r="M3472" s="175"/>
      <c r="N3472" s="177"/>
      <c r="P3472" s="176"/>
      <c r="R3472" s="178"/>
      <c r="S3472" s="177"/>
      <c r="U3472" s="177"/>
      <c r="W3472" s="178"/>
      <c r="X3472" s="177"/>
    </row>
    <row r="3473" spans="7:24" s="168" customFormat="1" ht="15" customHeight="1">
      <c r="G3473" s="175"/>
      <c r="I3473" s="176"/>
      <c r="J3473" s="176"/>
      <c r="K3473" s="176"/>
      <c r="L3473" s="679"/>
      <c r="M3473" s="175"/>
      <c r="N3473" s="177"/>
      <c r="P3473" s="176"/>
      <c r="R3473" s="178"/>
      <c r="S3473" s="177"/>
      <c r="U3473" s="177"/>
      <c r="W3473" s="178"/>
      <c r="X3473" s="177"/>
    </row>
    <row r="3474" spans="7:24" s="168" customFormat="1" ht="15" customHeight="1">
      <c r="G3474" s="175"/>
      <c r="I3474" s="176"/>
      <c r="J3474" s="176"/>
      <c r="K3474" s="176"/>
      <c r="L3474" s="679"/>
      <c r="M3474" s="175"/>
      <c r="N3474" s="177"/>
      <c r="P3474" s="176"/>
      <c r="R3474" s="178"/>
      <c r="S3474" s="177"/>
      <c r="U3474" s="177"/>
      <c r="W3474" s="178"/>
      <c r="X3474" s="177"/>
    </row>
    <row r="3475" spans="7:24" s="168" customFormat="1" ht="15" customHeight="1">
      <c r="G3475" s="175"/>
      <c r="I3475" s="176"/>
      <c r="J3475" s="176"/>
      <c r="K3475" s="176"/>
      <c r="L3475" s="679"/>
      <c r="M3475" s="175"/>
      <c r="N3475" s="177"/>
      <c r="P3475" s="176"/>
      <c r="R3475" s="178"/>
      <c r="S3475" s="177"/>
      <c r="U3475" s="177"/>
      <c r="W3475" s="178"/>
      <c r="X3475" s="177"/>
    </row>
    <row r="3476" spans="7:24" s="168" customFormat="1" ht="15" customHeight="1">
      <c r="G3476" s="175"/>
      <c r="I3476" s="176"/>
      <c r="J3476" s="176"/>
      <c r="K3476" s="176"/>
      <c r="L3476" s="679"/>
      <c r="M3476" s="175"/>
      <c r="N3476" s="177"/>
      <c r="P3476" s="176"/>
      <c r="R3476" s="178"/>
      <c r="S3476" s="177"/>
      <c r="U3476" s="177"/>
      <c r="W3476" s="178"/>
      <c r="X3476" s="177"/>
    </row>
    <row r="3477" spans="7:24" s="168" customFormat="1" ht="15" customHeight="1">
      <c r="G3477" s="175"/>
      <c r="I3477" s="176"/>
      <c r="J3477" s="176"/>
      <c r="K3477" s="176"/>
      <c r="L3477" s="679"/>
      <c r="M3477" s="175"/>
      <c r="N3477" s="177"/>
      <c r="P3477" s="176"/>
      <c r="R3477" s="178"/>
      <c r="S3477" s="177"/>
      <c r="U3477" s="177"/>
      <c r="W3477" s="178"/>
      <c r="X3477" s="177"/>
    </row>
    <row r="3478" spans="7:24" s="168" customFormat="1" ht="15" customHeight="1">
      <c r="G3478" s="175"/>
      <c r="I3478" s="176"/>
      <c r="J3478" s="176"/>
      <c r="K3478" s="176"/>
      <c r="L3478" s="679"/>
      <c r="M3478" s="175"/>
      <c r="N3478" s="177"/>
      <c r="P3478" s="176"/>
      <c r="R3478" s="178"/>
      <c r="S3478" s="177"/>
      <c r="U3478" s="177"/>
      <c r="W3478" s="178"/>
      <c r="X3478" s="177"/>
    </row>
    <row r="3479" spans="7:24" s="168" customFormat="1" ht="15" customHeight="1">
      <c r="G3479" s="175"/>
      <c r="I3479" s="176"/>
      <c r="J3479" s="176"/>
      <c r="K3479" s="176"/>
      <c r="L3479" s="679"/>
      <c r="M3479" s="175"/>
      <c r="N3479" s="177"/>
      <c r="P3479" s="176"/>
      <c r="R3479" s="178"/>
      <c r="S3479" s="177"/>
      <c r="U3479" s="177"/>
      <c r="W3479" s="178"/>
      <c r="X3479" s="177"/>
    </row>
    <row r="3480" spans="7:24" s="168" customFormat="1" ht="15" customHeight="1">
      <c r="G3480" s="175"/>
      <c r="I3480" s="176"/>
      <c r="J3480" s="176"/>
      <c r="K3480" s="176"/>
      <c r="L3480" s="679"/>
      <c r="M3480" s="175"/>
      <c r="N3480" s="177"/>
      <c r="P3480" s="176"/>
      <c r="R3480" s="178"/>
      <c r="S3480" s="177"/>
      <c r="U3480" s="177"/>
      <c r="W3480" s="178"/>
      <c r="X3480" s="177"/>
    </row>
    <row r="3481" spans="7:24" s="168" customFormat="1" ht="15" customHeight="1">
      <c r="G3481" s="175"/>
      <c r="I3481" s="176"/>
      <c r="J3481" s="176"/>
      <c r="K3481" s="176"/>
      <c r="L3481" s="679"/>
      <c r="M3481" s="175"/>
      <c r="N3481" s="177"/>
      <c r="P3481" s="176"/>
      <c r="R3481" s="178"/>
      <c r="S3481" s="177"/>
      <c r="U3481" s="177"/>
      <c r="W3481" s="178"/>
      <c r="X3481" s="177"/>
    </row>
    <row r="3482" spans="7:24" s="168" customFormat="1" ht="15" customHeight="1">
      <c r="G3482" s="175"/>
      <c r="I3482" s="176"/>
      <c r="J3482" s="176"/>
      <c r="K3482" s="176"/>
      <c r="L3482" s="679"/>
      <c r="M3482" s="175"/>
      <c r="N3482" s="177"/>
      <c r="P3482" s="176"/>
      <c r="R3482" s="178"/>
      <c r="S3482" s="177"/>
      <c r="U3482" s="177"/>
      <c r="W3482" s="178"/>
      <c r="X3482" s="177"/>
    </row>
    <row r="3483" spans="7:24" s="168" customFormat="1" ht="15" customHeight="1">
      <c r="G3483" s="175"/>
      <c r="I3483" s="176"/>
      <c r="J3483" s="176"/>
      <c r="K3483" s="176"/>
      <c r="L3483" s="679"/>
      <c r="M3483" s="175"/>
      <c r="N3483" s="177"/>
      <c r="P3483" s="176"/>
      <c r="R3483" s="178"/>
      <c r="S3483" s="177"/>
      <c r="U3483" s="177"/>
      <c r="W3483" s="178"/>
      <c r="X3483" s="177"/>
    </row>
    <row r="3484" spans="7:24" s="168" customFormat="1" ht="15" customHeight="1">
      <c r="G3484" s="175"/>
      <c r="I3484" s="176"/>
      <c r="J3484" s="176"/>
      <c r="K3484" s="176"/>
      <c r="L3484" s="679"/>
      <c r="M3484" s="175"/>
      <c r="N3484" s="177"/>
      <c r="P3484" s="176"/>
      <c r="R3484" s="178"/>
      <c r="S3484" s="177"/>
      <c r="U3484" s="177"/>
      <c r="W3484" s="178"/>
      <c r="X3484" s="177"/>
    </row>
    <row r="3485" spans="7:24" s="168" customFormat="1" ht="15" customHeight="1">
      <c r="G3485" s="175"/>
      <c r="I3485" s="176"/>
      <c r="J3485" s="176"/>
      <c r="K3485" s="176"/>
      <c r="L3485" s="679"/>
      <c r="M3485" s="175"/>
      <c r="N3485" s="177"/>
      <c r="P3485" s="176"/>
      <c r="R3485" s="178"/>
      <c r="S3485" s="177"/>
      <c r="U3485" s="177"/>
      <c r="W3485" s="178"/>
      <c r="X3485" s="177"/>
    </row>
    <row r="3486" spans="7:24" s="168" customFormat="1" ht="15" customHeight="1">
      <c r="G3486" s="175"/>
      <c r="I3486" s="176"/>
      <c r="J3486" s="176"/>
      <c r="K3486" s="176"/>
      <c r="L3486" s="679"/>
      <c r="M3486" s="175"/>
      <c r="N3486" s="177"/>
      <c r="P3486" s="176"/>
      <c r="R3486" s="178"/>
      <c r="S3486" s="177"/>
      <c r="U3486" s="177"/>
      <c r="W3486" s="178"/>
      <c r="X3486" s="177"/>
    </row>
    <row r="3487" spans="7:24" s="168" customFormat="1" ht="15" customHeight="1">
      <c r="G3487" s="175"/>
      <c r="I3487" s="176"/>
      <c r="J3487" s="176"/>
      <c r="K3487" s="176"/>
      <c r="L3487" s="679"/>
      <c r="M3487" s="175"/>
      <c r="N3487" s="177"/>
      <c r="P3487" s="176"/>
      <c r="R3487" s="178"/>
      <c r="S3487" s="177"/>
      <c r="U3487" s="177"/>
      <c r="W3487" s="178"/>
      <c r="X3487" s="177"/>
    </row>
    <row r="3488" spans="7:24" s="168" customFormat="1" ht="15" customHeight="1">
      <c r="G3488" s="175"/>
      <c r="I3488" s="176"/>
      <c r="J3488" s="176"/>
      <c r="K3488" s="176"/>
      <c r="L3488" s="679"/>
      <c r="M3488" s="175"/>
      <c r="N3488" s="177"/>
      <c r="P3488" s="176"/>
      <c r="R3488" s="178"/>
      <c r="S3488" s="177"/>
      <c r="U3488" s="177"/>
      <c r="W3488" s="178"/>
      <c r="X3488" s="177"/>
    </row>
    <row r="3489" spans="7:24" s="168" customFormat="1" ht="15" customHeight="1">
      <c r="G3489" s="175"/>
      <c r="I3489" s="176"/>
      <c r="J3489" s="176"/>
      <c r="K3489" s="176"/>
      <c r="L3489" s="679"/>
      <c r="M3489" s="175"/>
      <c r="N3489" s="177"/>
      <c r="P3489" s="176"/>
      <c r="R3489" s="178"/>
      <c r="S3489" s="177"/>
      <c r="U3489" s="177"/>
      <c r="W3489" s="178"/>
      <c r="X3489" s="177"/>
    </row>
    <row r="3490" spans="7:24" s="168" customFormat="1" ht="15" customHeight="1">
      <c r="G3490" s="175"/>
      <c r="I3490" s="176"/>
      <c r="J3490" s="176"/>
      <c r="K3490" s="176"/>
      <c r="L3490" s="679"/>
      <c r="M3490" s="175"/>
      <c r="N3490" s="177"/>
      <c r="P3490" s="176"/>
      <c r="R3490" s="178"/>
      <c r="S3490" s="177"/>
      <c r="U3490" s="177"/>
      <c r="W3490" s="178"/>
      <c r="X3490" s="177"/>
    </row>
    <row r="3491" spans="7:24" s="168" customFormat="1" ht="15" customHeight="1">
      <c r="G3491" s="175"/>
      <c r="I3491" s="176"/>
      <c r="J3491" s="176"/>
      <c r="K3491" s="176"/>
      <c r="L3491" s="679"/>
      <c r="M3491" s="175"/>
      <c r="N3491" s="177"/>
      <c r="P3491" s="176"/>
      <c r="R3491" s="178"/>
      <c r="S3491" s="177"/>
      <c r="U3491" s="177"/>
      <c r="W3491" s="178"/>
      <c r="X3491" s="177"/>
    </row>
    <row r="3492" spans="7:24" s="168" customFormat="1" ht="15" customHeight="1">
      <c r="G3492" s="175"/>
      <c r="I3492" s="176"/>
      <c r="J3492" s="176"/>
      <c r="K3492" s="176"/>
      <c r="L3492" s="679"/>
      <c r="M3492" s="175"/>
      <c r="N3492" s="177"/>
      <c r="P3492" s="176"/>
      <c r="R3492" s="178"/>
      <c r="S3492" s="177"/>
      <c r="U3492" s="177"/>
      <c r="W3492" s="178"/>
      <c r="X3492" s="177"/>
    </row>
    <row r="3493" spans="7:24" s="168" customFormat="1" ht="15" customHeight="1">
      <c r="G3493" s="175"/>
      <c r="I3493" s="176"/>
      <c r="J3493" s="176"/>
      <c r="K3493" s="176"/>
      <c r="L3493" s="679"/>
      <c r="M3493" s="175"/>
      <c r="N3493" s="177"/>
      <c r="P3493" s="176"/>
      <c r="R3493" s="178"/>
      <c r="S3493" s="177"/>
      <c r="U3493" s="177"/>
      <c r="W3493" s="178"/>
      <c r="X3493" s="177"/>
    </row>
    <row r="3494" spans="7:24" s="168" customFormat="1" ht="15" customHeight="1">
      <c r="G3494" s="175"/>
      <c r="I3494" s="176"/>
      <c r="J3494" s="176"/>
      <c r="K3494" s="176"/>
      <c r="L3494" s="679"/>
      <c r="M3494" s="175"/>
      <c r="N3494" s="177"/>
      <c r="P3494" s="176"/>
      <c r="R3494" s="178"/>
      <c r="S3494" s="177"/>
      <c r="U3494" s="177"/>
      <c r="W3494" s="178"/>
      <c r="X3494" s="177"/>
    </row>
    <row r="3495" spans="7:24" s="168" customFormat="1" ht="15" customHeight="1">
      <c r="G3495" s="175"/>
      <c r="I3495" s="176"/>
      <c r="J3495" s="176"/>
      <c r="K3495" s="176"/>
      <c r="L3495" s="679"/>
      <c r="M3495" s="175"/>
      <c r="N3495" s="177"/>
      <c r="P3495" s="176"/>
      <c r="R3495" s="178"/>
      <c r="S3495" s="177"/>
      <c r="U3495" s="177"/>
      <c r="W3495" s="178"/>
      <c r="X3495" s="177"/>
    </row>
    <row r="3496" spans="7:24" s="168" customFormat="1" ht="15" customHeight="1">
      <c r="G3496" s="175"/>
      <c r="I3496" s="176"/>
      <c r="J3496" s="176"/>
      <c r="K3496" s="176"/>
      <c r="L3496" s="679"/>
      <c r="M3496" s="175"/>
      <c r="N3496" s="177"/>
      <c r="P3496" s="176"/>
      <c r="R3496" s="178"/>
      <c r="S3496" s="177"/>
      <c r="U3496" s="177"/>
      <c r="W3496" s="178"/>
      <c r="X3496" s="177"/>
    </row>
    <row r="3497" spans="7:24" s="168" customFormat="1" ht="15" customHeight="1">
      <c r="G3497" s="175"/>
      <c r="I3497" s="176"/>
      <c r="J3497" s="176"/>
      <c r="K3497" s="176"/>
      <c r="L3497" s="679"/>
      <c r="M3497" s="175"/>
      <c r="N3497" s="177"/>
      <c r="P3497" s="176"/>
      <c r="R3497" s="178"/>
      <c r="S3497" s="177"/>
      <c r="U3497" s="177"/>
      <c r="W3497" s="178"/>
      <c r="X3497" s="177"/>
    </row>
    <row r="3498" spans="7:24" s="168" customFormat="1" ht="15" customHeight="1">
      <c r="G3498" s="175"/>
      <c r="I3498" s="176"/>
      <c r="J3498" s="176"/>
      <c r="K3498" s="176"/>
      <c r="L3498" s="679"/>
      <c r="M3498" s="175"/>
      <c r="N3498" s="177"/>
      <c r="P3498" s="176"/>
      <c r="R3498" s="178"/>
      <c r="S3498" s="177"/>
      <c r="U3498" s="177"/>
      <c r="W3498" s="178"/>
      <c r="X3498" s="177"/>
    </row>
    <row r="3499" spans="7:24" s="168" customFormat="1" ht="15" customHeight="1">
      <c r="G3499" s="175"/>
      <c r="I3499" s="176"/>
      <c r="J3499" s="176"/>
      <c r="K3499" s="176"/>
      <c r="L3499" s="679"/>
      <c r="M3499" s="175"/>
      <c r="N3499" s="177"/>
      <c r="P3499" s="176"/>
      <c r="R3499" s="178"/>
      <c r="S3499" s="177"/>
      <c r="U3499" s="177"/>
      <c r="W3499" s="178"/>
      <c r="X3499" s="177"/>
    </row>
    <row r="3500" spans="7:24" s="168" customFormat="1" ht="15" customHeight="1">
      <c r="G3500" s="175"/>
      <c r="I3500" s="176"/>
      <c r="J3500" s="176"/>
      <c r="K3500" s="176"/>
      <c r="L3500" s="679"/>
      <c r="M3500" s="175"/>
      <c r="N3500" s="177"/>
      <c r="P3500" s="176"/>
      <c r="R3500" s="178"/>
      <c r="S3500" s="177"/>
      <c r="U3500" s="177"/>
      <c r="W3500" s="178"/>
      <c r="X3500" s="177"/>
    </row>
    <row r="3501" spans="7:24" s="168" customFormat="1" ht="15" customHeight="1">
      <c r="G3501" s="175"/>
      <c r="I3501" s="176"/>
      <c r="J3501" s="176"/>
      <c r="K3501" s="176"/>
      <c r="L3501" s="679"/>
      <c r="M3501" s="175"/>
      <c r="N3501" s="177"/>
      <c r="P3501" s="176"/>
      <c r="R3501" s="178"/>
      <c r="S3501" s="177"/>
      <c r="U3501" s="177"/>
      <c r="W3501" s="178"/>
      <c r="X3501" s="177"/>
    </row>
    <row r="3502" spans="7:24" s="168" customFormat="1" ht="15" customHeight="1">
      <c r="G3502" s="175"/>
      <c r="I3502" s="176"/>
      <c r="J3502" s="176"/>
      <c r="K3502" s="176"/>
      <c r="L3502" s="679"/>
      <c r="M3502" s="175"/>
      <c r="N3502" s="177"/>
      <c r="P3502" s="176"/>
      <c r="R3502" s="178"/>
      <c r="S3502" s="177"/>
      <c r="U3502" s="177"/>
      <c r="W3502" s="178"/>
      <c r="X3502" s="177"/>
    </row>
    <row r="3503" spans="7:24" s="168" customFormat="1" ht="15" customHeight="1">
      <c r="G3503" s="175"/>
      <c r="I3503" s="176"/>
      <c r="J3503" s="176"/>
      <c r="K3503" s="176"/>
      <c r="L3503" s="679"/>
      <c r="M3503" s="175"/>
      <c r="N3503" s="177"/>
      <c r="P3503" s="176"/>
      <c r="R3503" s="178"/>
      <c r="S3503" s="177"/>
      <c r="U3503" s="177"/>
      <c r="W3503" s="178"/>
      <c r="X3503" s="177"/>
    </row>
    <row r="3504" spans="7:24" s="168" customFormat="1" ht="15" customHeight="1">
      <c r="G3504" s="175"/>
      <c r="I3504" s="176"/>
      <c r="J3504" s="176"/>
      <c r="K3504" s="176"/>
      <c r="L3504" s="679"/>
      <c r="M3504" s="175"/>
      <c r="N3504" s="177"/>
      <c r="P3504" s="176"/>
      <c r="R3504" s="178"/>
      <c r="S3504" s="177"/>
      <c r="U3504" s="177"/>
      <c r="W3504" s="178"/>
      <c r="X3504" s="177"/>
    </row>
    <row r="3505" spans="7:24" s="168" customFormat="1" ht="15" customHeight="1">
      <c r="G3505" s="175"/>
      <c r="I3505" s="176"/>
      <c r="J3505" s="176"/>
      <c r="K3505" s="176"/>
      <c r="L3505" s="679"/>
      <c r="M3505" s="175"/>
      <c r="N3505" s="177"/>
      <c r="P3505" s="176"/>
      <c r="R3505" s="178"/>
      <c r="S3505" s="177"/>
      <c r="U3505" s="177"/>
      <c r="W3505" s="178"/>
      <c r="X3505" s="177"/>
    </row>
    <row r="3506" spans="7:24" s="168" customFormat="1" ht="15" customHeight="1">
      <c r="G3506" s="175"/>
      <c r="I3506" s="176"/>
      <c r="J3506" s="176"/>
      <c r="K3506" s="176"/>
      <c r="L3506" s="679"/>
      <c r="M3506" s="175"/>
      <c r="N3506" s="177"/>
      <c r="P3506" s="176"/>
      <c r="R3506" s="178"/>
      <c r="S3506" s="177"/>
      <c r="U3506" s="177"/>
      <c r="W3506" s="178"/>
      <c r="X3506" s="177"/>
    </row>
    <row r="3507" spans="7:24" s="168" customFormat="1" ht="15" customHeight="1">
      <c r="G3507" s="175"/>
      <c r="I3507" s="176"/>
      <c r="J3507" s="176"/>
      <c r="K3507" s="176"/>
      <c r="L3507" s="679"/>
      <c r="M3507" s="175"/>
      <c r="N3507" s="177"/>
      <c r="P3507" s="176"/>
      <c r="R3507" s="178"/>
      <c r="S3507" s="177"/>
      <c r="U3507" s="177"/>
      <c r="W3507" s="178"/>
      <c r="X3507" s="177"/>
    </row>
    <row r="3508" spans="7:24" s="168" customFormat="1" ht="15" customHeight="1">
      <c r="G3508" s="175"/>
      <c r="I3508" s="176"/>
      <c r="J3508" s="176"/>
      <c r="K3508" s="176"/>
      <c r="L3508" s="679"/>
      <c r="M3508" s="175"/>
      <c r="N3508" s="177"/>
      <c r="P3508" s="176"/>
      <c r="R3508" s="178"/>
      <c r="S3508" s="177"/>
      <c r="U3508" s="177"/>
      <c r="W3508" s="178"/>
      <c r="X3508" s="177"/>
    </row>
    <row r="3509" spans="7:24" s="168" customFormat="1" ht="15" customHeight="1">
      <c r="G3509" s="175"/>
      <c r="I3509" s="176"/>
      <c r="J3509" s="176"/>
      <c r="K3509" s="176"/>
      <c r="L3509" s="679"/>
      <c r="M3509" s="175"/>
      <c r="N3509" s="177"/>
      <c r="P3509" s="176"/>
      <c r="R3509" s="178"/>
      <c r="S3509" s="177"/>
      <c r="U3509" s="177"/>
      <c r="W3509" s="178"/>
      <c r="X3509" s="177"/>
    </row>
    <row r="3510" spans="7:24" s="168" customFormat="1" ht="15" customHeight="1">
      <c r="G3510" s="175"/>
      <c r="I3510" s="176"/>
      <c r="J3510" s="176"/>
      <c r="K3510" s="176"/>
      <c r="L3510" s="679"/>
      <c r="M3510" s="175"/>
      <c r="N3510" s="177"/>
      <c r="P3510" s="176"/>
      <c r="R3510" s="178"/>
      <c r="S3510" s="177"/>
      <c r="U3510" s="177"/>
      <c r="W3510" s="178"/>
      <c r="X3510" s="177"/>
    </row>
    <row r="3511" spans="7:24" s="168" customFormat="1" ht="15" customHeight="1">
      <c r="G3511" s="175"/>
      <c r="I3511" s="176"/>
      <c r="J3511" s="176"/>
      <c r="K3511" s="176"/>
      <c r="L3511" s="679"/>
      <c r="M3511" s="175"/>
      <c r="N3511" s="177"/>
      <c r="P3511" s="176"/>
      <c r="R3511" s="178"/>
      <c r="S3511" s="177"/>
      <c r="U3511" s="177"/>
      <c r="W3511" s="178"/>
      <c r="X3511" s="177"/>
    </row>
    <row r="3512" spans="7:24" s="168" customFormat="1" ht="15" customHeight="1">
      <c r="G3512" s="175"/>
      <c r="I3512" s="176"/>
      <c r="J3512" s="176"/>
      <c r="K3512" s="176"/>
      <c r="L3512" s="679"/>
      <c r="M3512" s="175"/>
      <c r="N3512" s="177"/>
      <c r="P3512" s="176"/>
      <c r="R3512" s="178"/>
      <c r="S3512" s="177"/>
      <c r="U3512" s="177"/>
      <c r="W3512" s="178"/>
      <c r="X3512" s="177"/>
    </row>
    <row r="3513" spans="7:24" s="168" customFormat="1" ht="15" customHeight="1">
      <c r="G3513" s="175"/>
      <c r="I3513" s="176"/>
      <c r="J3513" s="176"/>
      <c r="K3513" s="176"/>
      <c r="L3513" s="679"/>
      <c r="M3513" s="175"/>
      <c r="N3513" s="177"/>
      <c r="P3513" s="176"/>
      <c r="R3513" s="178"/>
      <c r="S3513" s="177"/>
      <c r="U3513" s="177"/>
      <c r="W3513" s="178"/>
      <c r="X3513" s="177"/>
    </row>
    <row r="3514" spans="7:24" s="168" customFormat="1" ht="15" customHeight="1">
      <c r="G3514" s="175"/>
      <c r="I3514" s="176"/>
      <c r="J3514" s="176"/>
      <c r="K3514" s="176"/>
      <c r="L3514" s="679"/>
      <c r="M3514" s="175"/>
      <c r="N3514" s="177"/>
      <c r="P3514" s="176"/>
      <c r="R3514" s="178"/>
      <c r="S3514" s="177"/>
      <c r="U3514" s="177"/>
      <c r="W3514" s="178"/>
      <c r="X3514" s="177"/>
    </row>
    <row r="3515" spans="7:24" s="168" customFormat="1" ht="15" customHeight="1">
      <c r="G3515" s="175"/>
      <c r="I3515" s="176"/>
      <c r="J3515" s="176"/>
      <c r="K3515" s="176"/>
      <c r="L3515" s="679"/>
      <c r="M3515" s="175"/>
      <c r="N3515" s="177"/>
      <c r="P3515" s="176"/>
      <c r="R3515" s="178"/>
      <c r="S3515" s="177"/>
      <c r="U3515" s="177"/>
      <c r="W3515" s="178"/>
      <c r="X3515" s="177"/>
    </row>
    <row r="3516" spans="7:24" s="168" customFormat="1" ht="15" customHeight="1">
      <c r="G3516" s="175"/>
      <c r="I3516" s="176"/>
      <c r="J3516" s="176"/>
      <c r="K3516" s="176"/>
      <c r="L3516" s="679"/>
      <c r="M3516" s="175"/>
      <c r="N3516" s="177"/>
      <c r="P3516" s="176"/>
      <c r="R3516" s="178"/>
      <c r="S3516" s="177"/>
      <c r="U3516" s="177"/>
      <c r="W3516" s="178"/>
      <c r="X3516" s="177"/>
    </row>
    <row r="3517" spans="7:24" s="168" customFormat="1" ht="15" customHeight="1">
      <c r="G3517" s="175"/>
      <c r="I3517" s="176"/>
      <c r="J3517" s="176"/>
      <c r="K3517" s="176"/>
      <c r="L3517" s="679"/>
      <c r="M3517" s="175"/>
      <c r="N3517" s="177"/>
      <c r="P3517" s="176"/>
      <c r="R3517" s="178"/>
      <c r="S3517" s="177"/>
      <c r="U3517" s="177"/>
      <c r="W3517" s="178"/>
      <c r="X3517" s="177"/>
    </row>
    <row r="3518" spans="7:24" s="168" customFormat="1" ht="15" customHeight="1">
      <c r="G3518" s="175"/>
      <c r="I3518" s="176"/>
      <c r="J3518" s="176"/>
      <c r="K3518" s="176"/>
      <c r="L3518" s="679"/>
      <c r="M3518" s="175"/>
      <c r="N3518" s="177"/>
      <c r="P3518" s="176"/>
      <c r="R3518" s="178"/>
      <c r="S3518" s="177"/>
      <c r="U3518" s="177"/>
      <c r="W3518" s="178"/>
      <c r="X3518" s="177"/>
    </row>
    <row r="3519" spans="7:24" s="168" customFormat="1" ht="15" customHeight="1">
      <c r="G3519" s="175"/>
      <c r="I3519" s="176"/>
      <c r="J3519" s="176"/>
      <c r="K3519" s="176"/>
      <c r="L3519" s="679"/>
      <c r="M3519" s="175"/>
      <c r="N3519" s="177"/>
      <c r="P3519" s="176"/>
      <c r="R3519" s="178"/>
      <c r="S3519" s="177"/>
      <c r="U3519" s="177"/>
      <c r="W3519" s="178"/>
      <c r="X3519" s="177"/>
    </row>
    <row r="3520" spans="7:24" s="168" customFormat="1" ht="15" customHeight="1">
      <c r="G3520" s="175"/>
      <c r="I3520" s="176"/>
      <c r="J3520" s="176"/>
      <c r="K3520" s="176"/>
      <c r="L3520" s="679"/>
      <c r="M3520" s="175"/>
      <c r="N3520" s="177"/>
      <c r="P3520" s="176"/>
      <c r="R3520" s="178"/>
      <c r="S3520" s="177"/>
      <c r="U3520" s="177"/>
      <c r="W3520" s="178"/>
      <c r="X3520" s="177"/>
    </row>
    <row r="3521" spans="7:24" s="168" customFormat="1" ht="15" customHeight="1">
      <c r="G3521" s="175"/>
      <c r="I3521" s="176"/>
      <c r="J3521" s="176"/>
      <c r="K3521" s="176"/>
      <c r="L3521" s="679"/>
      <c r="M3521" s="175"/>
      <c r="N3521" s="177"/>
      <c r="P3521" s="176"/>
      <c r="R3521" s="178"/>
      <c r="S3521" s="177"/>
      <c r="U3521" s="177"/>
      <c r="W3521" s="178"/>
      <c r="X3521" s="177"/>
    </row>
    <row r="3522" spans="7:24" s="168" customFormat="1" ht="15" customHeight="1">
      <c r="G3522" s="175"/>
      <c r="I3522" s="176"/>
      <c r="J3522" s="176"/>
      <c r="K3522" s="176"/>
      <c r="L3522" s="679"/>
      <c r="M3522" s="175"/>
      <c r="N3522" s="177"/>
      <c r="P3522" s="176"/>
      <c r="R3522" s="178"/>
      <c r="S3522" s="177"/>
      <c r="U3522" s="177"/>
      <c r="W3522" s="178"/>
      <c r="X3522" s="177"/>
    </row>
    <row r="3523" spans="7:24" s="168" customFormat="1" ht="15" customHeight="1">
      <c r="G3523" s="175"/>
      <c r="I3523" s="176"/>
      <c r="J3523" s="176"/>
      <c r="K3523" s="176"/>
      <c r="L3523" s="679"/>
      <c r="M3523" s="175"/>
      <c r="N3523" s="177"/>
      <c r="P3523" s="176"/>
      <c r="R3523" s="178"/>
      <c r="S3523" s="177"/>
      <c r="U3523" s="177"/>
      <c r="W3523" s="178"/>
      <c r="X3523" s="177"/>
    </row>
    <row r="3524" spans="7:24" s="168" customFormat="1" ht="15" customHeight="1">
      <c r="G3524" s="175"/>
      <c r="I3524" s="176"/>
      <c r="J3524" s="176"/>
      <c r="K3524" s="176"/>
      <c r="L3524" s="679"/>
      <c r="M3524" s="175"/>
      <c r="N3524" s="177"/>
      <c r="P3524" s="176"/>
      <c r="R3524" s="178"/>
      <c r="S3524" s="177"/>
      <c r="U3524" s="177"/>
      <c r="W3524" s="178"/>
      <c r="X3524" s="177"/>
    </row>
    <row r="3525" spans="7:24" s="168" customFormat="1" ht="15" customHeight="1">
      <c r="G3525" s="175"/>
      <c r="I3525" s="176"/>
      <c r="J3525" s="176"/>
      <c r="K3525" s="176"/>
      <c r="L3525" s="679"/>
      <c r="M3525" s="175"/>
      <c r="N3525" s="177"/>
      <c r="P3525" s="176"/>
      <c r="R3525" s="178"/>
      <c r="S3525" s="177"/>
      <c r="U3525" s="177"/>
      <c r="W3525" s="178"/>
      <c r="X3525" s="177"/>
    </row>
    <row r="3526" spans="7:24" s="168" customFormat="1" ht="15" customHeight="1">
      <c r="G3526" s="175"/>
      <c r="I3526" s="176"/>
      <c r="J3526" s="176"/>
      <c r="K3526" s="176"/>
      <c r="L3526" s="679"/>
      <c r="M3526" s="175"/>
      <c r="N3526" s="177"/>
      <c r="P3526" s="176"/>
      <c r="R3526" s="178"/>
      <c r="S3526" s="177"/>
      <c r="U3526" s="177"/>
      <c r="W3526" s="178"/>
      <c r="X3526" s="177"/>
    </row>
    <row r="3527" spans="7:24" s="168" customFormat="1" ht="15" customHeight="1">
      <c r="G3527" s="175"/>
      <c r="I3527" s="176"/>
      <c r="J3527" s="176"/>
      <c r="K3527" s="176"/>
      <c r="L3527" s="679"/>
      <c r="M3527" s="175"/>
      <c r="N3527" s="177"/>
      <c r="P3527" s="176"/>
      <c r="R3527" s="178"/>
      <c r="S3527" s="177"/>
      <c r="U3527" s="177"/>
      <c r="W3527" s="178"/>
      <c r="X3527" s="177"/>
    </row>
    <row r="3528" spans="7:24" s="168" customFormat="1" ht="15" customHeight="1">
      <c r="G3528" s="175"/>
      <c r="I3528" s="176"/>
      <c r="J3528" s="176"/>
      <c r="K3528" s="176"/>
      <c r="L3528" s="679"/>
      <c r="M3528" s="175"/>
      <c r="N3528" s="177"/>
      <c r="P3528" s="176"/>
      <c r="R3528" s="178"/>
      <c r="S3528" s="177"/>
      <c r="U3528" s="177"/>
      <c r="W3528" s="178"/>
      <c r="X3528" s="177"/>
    </row>
    <row r="3529" spans="7:24" s="168" customFormat="1" ht="15" customHeight="1">
      <c r="G3529" s="175"/>
      <c r="I3529" s="176"/>
      <c r="J3529" s="176"/>
      <c r="K3529" s="176"/>
      <c r="L3529" s="679"/>
      <c r="M3529" s="175"/>
      <c r="N3529" s="177"/>
      <c r="P3529" s="176"/>
      <c r="R3529" s="178"/>
      <c r="S3529" s="177"/>
      <c r="U3529" s="177"/>
      <c r="W3529" s="178"/>
      <c r="X3529" s="177"/>
    </row>
    <row r="3530" spans="7:24" s="168" customFormat="1" ht="15" customHeight="1">
      <c r="G3530" s="175"/>
      <c r="I3530" s="176"/>
      <c r="J3530" s="176"/>
      <c r="K3530" s="176"/>
      <c r="L3530" s="679"/>
      <c r="M3530" s="175"/>
      <c r="N3530" s="177"/>
      <c r="P3530" s="176"/>
      <c r="R3530" s="178"/>
      <c r="S3530" s="177"/>
      <c r="U3530" s="177"/>
      <c r="W3530" s="178"/>
      <c r="X3530" s="177"/>
    </row>
    <row r="3531" spans="7:24" s="168" customFormat="1" ht="15" customHeight="1">
      <c r="G3531" s="175"/>
      <c r="I3531" s="176"/>
      <c r="J3531" s="176"/>
      <c r="K3531" s="176"/>
      <c r="L3531" s="679"/>
      <c r="M3531" s="175"/>
      <c r="N3531" s="177"/>
      <c r="P3531" s="176"/>
      <c r="R3531" s="178"/>
      <c r="S3531" s="177"/>
      <c r="U3531" s="177"/>
      <c r="W3531" s="178"/>
      <c r="X3531" s="177"/>
    </row>
    <row r="3532" spans="7:24" s="168" customFormat="1" ht="15" customHeight="1">
      <c r="G3532" s="175"/>
      <c r="I3532" s="176"/>
      <c r="J3532" s="176"/>
      <c r="K3532" s="176"/>
      <c r="L3532" s="679"/>
      <c r="M3532" s="175"/>
      <c r="N3532" s="177"/>
      <c r="P3532" s="176"/>
      <c r="R3532" s="178"/>
      <c r="S3532" s="177"/>
      <c r="U3532" s="177"/>
      <c r="W3532" s="178"/>
      <c r="X3532" s="177"/>
    </row>
    <row r="3533" spans="7:24" s="168" customFormat="1" ht="15" customHeight="1">
      <c r="G3533" s="175"/>
      <c r="I3533" s="176"/>
      <c r="J3533" s="176"/>
      <c r="K3533" s="176"/>
      <c r="L3533" s="679"/>
      <c r="M3533" s="175"/>
      <c r="N3533" s="177"/>
      <c r="P3533" s="176"/>
      <c r="R3533" s="178"/>
      <c r="S3533" s="177"/>
      <c r="U3533" s="177"/>
      <c r="W3533" s="178"/>
      <c r="X3533" s="177"/>
    </row>
    <row r="3534" spans="7:24" s="168" customFormat="1" ht="15" customHeight="1">
      <c r="G3534" s="175"/>
      <c r="I3534" s="176"/>
      <c r="J3534" s="176"/>
      <c r="K3534" s="176"/>
      <c r="L3534" s="679"/>
      <c r="M3534" s="175"/>
      <c r="N3534" s="177"/>
      <c r="P3534" s="176"/>
      <c r="R3534" s="178"/>
      <c r="S3534" s="177"/>
      <c r="U3534" s="177"/>
      <c r="W3534" s="178"/>
      <c r="X3534" s="177"/>
    </row>
    <row r="3535" spans="7:24" s="168" customFormat="1" ht="15" customHeight="1">
      <c r="G3535" s="175"/>
      <c r="I3535" s="176"/>
      <c r="J3535" s="176"/>
      <c r="K3535" s="176"/>
      <c r="L3535" s="679"/>
      <c r="M3535" s="175"/>
      <c r="N3535" s="177"/>
      <c r="P3535" s="176"/>
      <c r="R3535" s="178"/>
      <c r="S3535" s="177"/>
      <c r="U3535" s="177"/>
      <c r="W3535" s="178"/>
      <c r="X3535" s="177"/>
    </row>
    <row r="3536" spans="7:24" s="168" customFormat="1" ht="15" customHeight="1">
      <c r="G3536" s="175"/>
      <c r="I3536" s="176"/>
      <c r="J3536" s="176"/>
      <c r="K3536" s="176"/>
      <c r="L3536" s="679"/>
      <c r="M3536" s="175"/>
      <c r="N3536" s="177"/>
      <c r="P3536" s="176"/>
      <c r="R3536" s="178"/>
      <c r="S3536" s="177"/>
      <c r="U3536" s="177"/>
      <c r="W3536" s="178"/>
      <c r="X3536" s="177"/>
    </row>
    <row r="3537" spans="7:24" s="168" customFormat="1" ht="15" customHeight="1">
      <c r="G3537" s="175"/>
      <c r="I3537" s="176"/>
      <c r="J3537" s="176"/>
      <c r="K3537" s="176"/>
      <c r="L3537" s="679"/>
      <c r="M3537" s="175"/>
      <c r="N3537" s="177"/>
      <c r="P3537" s="176"/>
      <c r="R3537" s="178"/>
      <c r="S3537" s="177"/>
      <c r="U3537" s="177"/>
      <c r="W3537" s="178"/>
      <c r="X3537" s="177"/>
    </row>
    <row r="3538" spans="7:24" s="168" customFormat="1" ht="15" customHeight="1">
      <c r="G3538" s="175"/>
      <c r="I3538" s="176"/>
      <c r="J3538" s="176"/>
      <c r="K3538" s="176"/>
      <c r="L3538" s="679"/>
      <c r="M3538" s="175"/>
      <c r="N3538" s="177"/>
      <c r="P3538" s="176"/>
      <c r="R3538" s="178"/>
      <c r="S3538" s="177"/>
      <c r="U3538" s="177"/>
      <c r="W3538" s="178"/>
      <c r="X3538" s="177"/>
    </row>
    <row r="3539" spans="7:24" s="168" customFormat="1" ht="15" customHeight="1">
      <c r="G3539" s="175"/>
      <c r="I3539" s="176"/>
      <c r="J3539" s="176"/>
      <c r="K3539" s="176"/>
      <c r="L3539" s="679"/>
      <c r="M3539" s="175"/>
      <c r="N3539" s="177"/>
      <c r="P3539" s="176"/>
      <c r="R3539" s="178"/>
      <c r="S3539" s="177"/>
      <c r="U3539" s="177"/>
      <c r="W3539" s="178"/>
      <c r="X3539" s="177"/>
    </row>
    <row r="3540" spans="7:24" s="168" customFormat="1" ht="15" customHeight="1">
      <c r="G3540" s="175"/>
      <c r="I3540" s="176"/>
      <c r="J3540" s="176"/>
      <c r="K3540" s="176"/>
      <c r="L3540" s="679"/>
      <c r="M3540" s="175"/>
      <c r="N3540" s="177"/>
      <c r="P3540" s="176"/>
      <c r="R3540" s="178"/>
      <c r="S3540" s="177"/>
      <c r="U3540" s="177"/>
      <c r="W3540" s="178"/>
      <c r="X3540" s="177"/>
    </row>
    <row r="3541" spans="7:24" s="168" customFormat="1" ht="15" customHeight="1">
      <c r="G3541" s="175"/>
      <c r="I3541" s="176"/>
      <c r="J3541" s="176"/>
      <c r="K3541" s="176"/>
      <c r="L3541" s="679"/>
      <c r="M3541" s="175"/>
      <c r="N3541" s="177"/>
      <c r="P3541" s="176"/>
      <c r="R3541" s="178"/>
      <c r="S3541" s="177"/>
      <c r="U3541" s="177"/>
      <c r="W3541" s="178"/>
      <c r="X3541" s="177"/>
    </row>
    <row r="3542" spans="7:24" s="168" customFormat="1" ht="15" customHeight="1">
      <c r="G3542" s="175"/>
      <c r="I3542" s="176"/>
      <c r="J3542" s="176"/>
      <c r="K3542" s="176"/>
      <c r="L3542" s="679"/>
      <c r="M3542" s="175"/>
      <c r="N3542" s="177"/>
      <c r="P3542" s="176"/>
      <c r="R3542" s="178"/>
      <c r="S3542" s="177"/>
      <c r="U3542" s="177"/>
      <c r="W3542" s="178"/>
      <c r="X3542" s="177"/>
    </row>
    <row r="3543" spans="7:24" s="168" customFormat="1" ht="15" customHeight="1">
      <c r="G3543" s="175"/>
      <c r="I3543" s="176"/>
      <c r="J3543" s="176"/>
      <c r="K3543" s="176"/>
      <c r="L3543" s="679"/>
      <c r="M3543" s="175"/>
      <c r="N3543" s="177"/>
      <c r="P3543" s="176"/>
      <c r="R3543" s="178"/>
      <c r="S3543" s="177"/>
      <c r="U3543" s="177"/>
      <c r="W3543" s="178"/>
      <c r="X3543" s="177"/>
    </row>
    <row r="3544" spans="7:24" s="168" customFormat="1" ht="15" customHeight="1">
      <c r="G3544" s="175"/>
      <c r="I3544" s="176"/>
      <c r="J3544" s="176"/>
      <c r="K3544" s="176"/>
      <c r="L3544" s="679"/>
      <c r="M3544" s="175"/>
      <c r="N3544" s="177"/>
      <c r="P3544" s="176"/>
      <c r="R3544" s="178"/>
      <c r="S3544" s="177"/>
      <c r="U3544" s="177"/>
      <c r="W3544" s="178"/>
      <c r="X3544" s="177"/>
    </row>
    <row r="3545" spans="7:24" s="168" customFormat="1" ht="15" customHeight="1">
      <c r="G3545" s="175"/>
      <c r="I3545" s="176"/>
      <c r="J3545" s="176"/>
      <c r="K3545" s="176"/>
      <c r="L3545" s="679"/>
      <c r="M3545" s="175"/>
      <c r="N3545" s="177"/>
      <c r="P3545" s="176"/>
      <c r="R3545" s="178"/>
      <c r="S3545" s="177"/>
      <c r="U3545" s="177"/>
      <c r="W3545" s="178"/>
      <c r="X3545" s="177"/>
    </row>
    <row r="3546" spans="7:24" s="168" customFormat="1" ht="15" customHeight="1">
      <c r="G3546" s="175"/>
      <c r="I3546" s="176"/>
      <c r="J3546" s="176"/>
      <c r="K3546" s="176"/>
      <c r="L3546" s="679"/>
      <c r="M3546" s="175"/>
      <c r="N3546" s="177"/>
      <c r="P3546" s="176"/>
      <c r="R3546" s="178"/>
      <c r="S3546" s="177"/>
      <c r="U3546" s="177"/>
      <c r="W3546" s="178"/>
      <c r="X3546" s="177"/>
    </row>
    <row r="3547" spans="7:24" s="168" customFormat="1" ht="15" customHeight="1">
      <c r="G3547" s="175"/>
      <c r="I3547" s="176"/>
      <c r="J3547" s="176"/>
      <c r="K3547" s="176"/>
      <c r="L3547" s="679"/>
      <c r="M3547" s="175"/>
      <c r="N3547" s="177"/>
      <c r="P3547" s="176"/>
      <c r="R3547" s="178"/>
      <c r="S3547" s="177"/>
      <c r="U3547" s="177"/>
      <c r="W3547" s="178"/>
      <c r="X3547" s="177"/>
    </row>
    <row r="3548" spans="7:24" s="168" customFormat="1" ht="15" customHeight="1">
      <c r="G3548" s="175"/>
      <c r="I3548" s="176"/>
      <c r="J3548" s="176"/>
      <c r="K3548" s="176"/>
      <c r="L3548" s="679"/>
      <c r="M3548" s="175"/>
      <c r="N3548" s="177"/>
      <c r="P3548" s="176"/>
      <c r="R3548" s="178"/>
      <c r="S3548" s="177"/>
      <c r="U3548" s="177"/>
      <c r="W3548" s="178"/>
      <c r="X3548" s="177"/>
    </row>
    <row r="3549" spans="7:24" s="168" customFormat="1" ht="15" customHeight="1">
      <c r="G3549" s="175"/>
      <c r="I3549" s="176"/>
      <c r="J3549" s="176"/>
      <c r="K3549" s="176"/>
      <c r="L3549" s="679"/>
      <c r="M3549" s="175"/>
      <c r="N3549" s="177"/>
      <c r="P3549" s="176"/>
      <c r="R3549" s="178"/>
      <c r="S3549" s="177"/>
      <c r="U3549" s="177"/>
      <c r="W3549" s="178"/>
      <c r="X3549" s="177"/>
    </row>
    <row r="3550" spans="7:24" s="168" customFormat="1" ht="15" customHeight="1">
      <c r="G3550" s="175"/>
      <c r="I3550" s="176"/>
      <c r="J3550" s="176"/>
      <c r="K3550" s="176"/>
      <c r="L3550" s="679"/>
      <c r="M3550" s="175"/>
      <c r="N3550" s="177"/>
      <c r="P3550" s="176"/>
      <c r="R3550" s="178"/>
      <c r="S3550" s="177"/>
      <c r="U3550" s="177"/>
      <c r="W3550" s="178"/>
      <c r="X3550" s="177"/>
    </row>
    <row r="3551" spans="7:24" s="168" customFormat="1" ht="15" customHeight="1">
      <c r="G3551" s="175"/>
      <c r="I3551" s="176"/>
      <c r="J3551" s="176"/>
      <c r="K3551" s="176"/>
      <c r="L3551" s="679"/>
      <c r="M3551" s="175"/>
      <c r="N3551" s="177"/>
      <c r="P3551" s="176"/>
      <c r="R3551" s="178"/>
      <c r="S3551" s="177"/>
      <c r="U3551" s="177"/>
      <c r="W3551" s="178"/>
      <c r="X3551" s="177"/>
    </row>
    <row r="3552" spans="7:24" s="168" customFormat="1" ht="15" customHeight="1">
      <c r="G3552" s="175"/>
      <c r="I3552" s="176"/>
      <c r="J3552" s="176"/>
      <c r="K3552" s="176"/>
      <c r="L3552" s="679"/>
      <c r="M3552" s="175"/>
      <c r="N3552" s="177"/>
      <c r="P3552" s="176"/>
      <c r="R3552" s="178"/>
      <c r="S3552" s="177"/>
      <c r="U3552" s="177"/>
      <c r="W3552" s="178"/>
      <c r="X3552" s="177"/>
    </row>
    <row r="3553" spans="7:24" s="168" customFormat="1" ht="15" customHeight="1">
      <c r="G3553" s="175"/>
      <c r="I3553" s="176"/>
      <c r="J3553" s="176"/>
      <c r="K3553" s="176"/>
      <c r="L3553" s="679"/>
      <c r="M3553" s="175"/>
      <c r="N3553" s="177"/>
      <c r="P3553" s="176"/>
      <c r="R3553" s="178"/>
      <c r="S3553" s="177"/>
      <c r="U3553" s="177"/>
      <c r="W3553" s="178"/>
      <c r="X3553" s="177"/>
    </row>
    <row r="3554" spans="7:24" s="168" customFormat="1" ht="15" customHeight="1">
      <c r="G3554" s="175"/>
      <c r="I3554" s="176"/>
      <c r="J3554" s="176"/>
      <c r="K3554" s="176"/>
      <c r="L3554" s="679"/>
      <c r="M3554" s="175"/>
      <c r="N3554" s="177"/>
      <c r="P3554" s="176"/>
      <c r="R3554" s="178"/>
      <c r="S3554" s="177"/>
      <c r="U3554" s="177"/>
      <c r="W3554" s="178"/>
      <c r="X3554" s="177"/>
    </row>
    <row r="3555" spans="7:24" s="168" customFormat="1" ht="15" customHeight="1">
      <c r="G3555" s="175"/>
      <c r="I3555" s="176"/>
      <c r="J3555" s="176"/>
      <c r="K3555" s="176"/>
      <c r="L3555" s="679"/>
      <c r="M3555" s="175"/>
      <c r="N3555" s="177"/>
      <c r="P3555" s="176"/>
      <c r="R3555" s="178"/>
      <c r="S3555" s="177"/>
      <c r="U3555" s="177"/>
      <c r="W3555" s="178"/>
      <c r="X3555" s="177"/>
    </row>
    <row r="3556" spans="7:24" s="168" customFormat="1" ht="15" customHeight="1">
      <c r="G3556" s="175"/>
      <c r="I3556" s="176"/>
      <c r="J3556" s="176"/>
      <c r="K3556" s="176"/>
      <c r="L3556" s="679"/>
      <c r="M3556" s="175"/>
      <c r="N3556" s="177"/>
      <c r="P3556" s="176"/>
      <c r="R3556" s="178"/>
      <c r="S3556" s="177"/>
      <c r="U3556" s="177"/>
      <c r="W3556" s="178"/>
      <c r="X3556" s="177"/>
    </row>
    <row r="3557" spans="7:24" s="168" customFormat="1" ht="15" customHeight="1">
      <c r="G3557" s="175"/>
      <c r="I3557" s="176"/>
      <c r="J3557" s="176"/>
      <c r="K3557" s="176"/>
      <c r="L3557" s="679"/>
      <c r="M3557" s="175"/>
      <c r="N3557" s="177"/>
      <c r="P3557" s="176"/>
      <c r="R3557" s="178"/>
      <c r="S3557" s="177"/>
      <c r="U3557" s="177"/>
      <c r="W3557" s="178"/>
      <c r="X3557" s="177"/>
    </row>
    <row r="3558" spans="7:24" s="168" customFormat="1" ht="15" customHeight="1">
      <c r="G3558" s="175"/>
      <c r="I3558" s="176"/>
      <c r="J3558" s="176"/>
      <c r="K3558" s="176"/>
      <c r="L3558" s="679"/>
      <c r="M3558" s="175"/>
      <c r="N3558" s="177"/>
      <c r="P3558" s="176"/>
      <c r="R3558" s="178"/>
      <c r="S3558" s="177"/>
      <c r="U3558" s="177"/>
      <c r="W3558" s="178"/>
      <c r="X3558" s="177"/>
    </row>
    <row r="3559" spans="7:24" s="168" customFormat="1" ht="15" customHeight="1">
      <c r="G3559" s="175"/>
      <c r="I3559" s="176"/>
      <c r="J3559" s="176"/>
      <c r="K3559" s="176"/>
      <c r="L3559" s="679"/>
      <c r="M3559" s="175"/>
      <c r="N3559" s="177"/>
      <c r="P3559" s="176"/>
      <c r="R3559" s="178"/>
      <c r="S3559" s="177"/>
      <c r="U3559" s="177"/>
      <c r="W3559" s="178"/>
      <c r="X3559" s="177"/>
    </row>
    <row r="3560" spans="7:24" s="168" customFormat="1" ht="15" customHeight="1">
      <c r="G3560" s="175"/>
      <c r="I3560" s="176"/>
      <c r="J3560" s="176"/>
      <c r="K3560" s="176"/>
      <c r="L3560" s="679"/>
      <c r="M3560" s="175"/>
      <c r="N3560" s="177"/>
      <c r="P3560" s="176"/>
      <c r="R3560" s="178"/>
      <c r="S3560" s="177"/>
      <c r="U3560" s="177"/>
      <c r="W3560" s="178"/>
      <c r="X3560" s="177"/>
    </row>
    <row r="3561" spans="7:24" s="168" customFormat="1" ht="15" customHeight="1">
      <c r="G3561" s="175"/>
      <c r="I3561" s="176"/>
      <c r="J3561" s="176"/>
      <c r="K3561" s="176"/>
      <c r="L3561" s="679"/>
      <c r="M3561" s="175"/>
      <c r="N3561" s="177"/>
      <c r="P3561" s="176"/>
      <c r="R3561" s="178"/>
      <c r="S3561" s="177"/>
      <c r="U3561" s="177"/>
      <c r="W3561" s="178"/>
      <c r="X3561" s="177"/>
    </row>
    <row r="3562" spans="7:24" s="168" customFormat="1" ht="15" customHeight="1">
      <c r="G3562" s="175"/>
      <c r="I3562" s="176"/>
      <c r="J3562" s="176"/>
      <c r="K3562" s="176"/>
      <c r="L3562" s="679"/>
      <c r="M3562" s="175"/>
      <c r="N3562" s="177"/>
      <c r="P3562" s="176"/>
      <c r="R3562" s="178"/>
      <c r="S3562" s="177"/>
      <c r="U3562" s="177"/>
      <c r="W3562" s="178"/>
      <c r="X3562" s="177"/>
    </row>
    <row r="3563" spans="7:24" s="168" customFormat="1" ht="15" customHeight="1">
      <c r="G3563" s="175"/>
      <c r="I3563" s="176"/>
      <c r="J3563" s="176"/>
      <c r="K3563" s="176"/>
      <c r="L3563" s="679"/>
      <c r="M3563" s="175"/>
      <c r="N3563" s="177"/>
      <c r="P3563" s="176"/>
      <c r="R3563" s="178"/>
      <c r="S3563" s="177"/>
      <c r="U3563" s="177"/>
      <c r="W3563" s="178"/>
      <c r="X3563" s="177"/>
    </row>
    <row r="3564" spans="7:24" s="168" customFormat="1" ht="15" customHeight="1">
      <c r="G3564" s="175"/>
      <c r="I3564" s="176"/>
      <c r="J3564" s="176"/>
      <c r="K3564" s="176"/>
      <c r="L3564" s="679"/>
      <c r="M3564" s="175"/>
      <c r="N3564" s="177"/>
      <c r="P3564" s="176"/>
      <c r="R3564" s="178"/>
      <c r="S3564" s="177"/>
      <c r="U3564" s="177"/>
      <c r="W3564" s="178"/>
      <c r="X3564" s="177"/>
    </row>
    <row r="3565" spans="7:24" s="168" customFormat="1" ht="15" customHeight="1">
      <c r="G3565" s="175"/>
      <c r="I3565" s="176"/>
      <c r="J3565" s="176"/>
      <c r="K3565" s="176"/>
      <c r="L3565" s="679"/>
      <c r="M3565" s="175"/>
      <c r="N3565" s="177"/>
      <c r="P3565" s="176"/>
      <c r="R3565" s="178"/>
      <c r="S3565" s="177"/>
      <c r="U3565" s="177"/>
      <c r="W3565" s="178"/>
      <c r="X3565" s="177"/>
    </row>
    <row r="3566" spans="7:24" s="168" customFormat="1" ht="15" customHeight="1">
      <c r="G3566" s="175"/>
      <c r="I3566" s="176"/>
      <c r="J3566" s="176"/>
      <c r="K3566" s="176"/>
      <c r="L3566" s="679"/>
      <c r="M3566" s="175"/>
      <c r="N3566" s="177"/>
      <c r="P3566" s="176"/>
      <c r="R3566" s="178"/>
      <c r="S3566" s="177"/>
      <c r="U3566" s="177"/>
      <c r="W3566" s="178"/>
      <c r="X3566" s="177"/>
    </row>
    <row r="3567" spans="7:24" s="168" customFormat="1" ht="15" customHeight="1">
      <c r="G3567" s="175"/>
      <c r="I3567" s="176"/>
      <c r="J3567" s="176"/>
      <c r="K3567" s="176"/>
      <c r="L3567" s="679"/>
      <c r="M3567" s="175"/>
      <c r="N3567" s="177"/>
      <c r="P3567" s="176"/>
      <c r="R3567" s="178"/>
      <c r="S3567" s="177"/>
      <c r="U3567" s="177"/>
      <c r="W3567" s="178"/>
      <c r="X3567" s="177"/>
    </row>
    <row r="3568" spans="7:24" s="168" customFormat="1" ht="15" customHeight="1">
      <c r="G3568" s="175"/>
      <c r="I3568" s="176"/>
      <c r="J3568" s="176"/>
      <c r="K3568" s="176"/>
      <c r="L3568" s="679"/>
      <c r="M3568" s="175"/>
      <c r="N3568" s="177"/>
      <c r="P3568" s="176"/>
      <c r="R3568" s="178"/>
      <c r="S3568" s="177"/>
      <c r="U3568" s="177"/>
      <c r="W3568" s="178"/>
      <c r="X3568" s="177"/>
    </row>
    <row r="3569" spans="7:24" s="168" customFormat="1" ht="15" customHeight="1">
      <c r="G3569" s="175"/>
      <c r="I3569" s="176"/>
      <c r="J3569" s="176"/>
      <c r="K3569" s="176"/>
      <c r="L3569" s="679"/>
      <c r="M3569" s="175"/>
      <c r="N3569" s="177"/>
      <c r="P3569" s="176"/>
      <c r="R3569" s="178"/>
      <c r="S3569" s="177"/>
      <c r="U3569" s="177"/>
      <c r="W3569" s="178"/>
      <c r="X3569" s="177"/>
    </row>
    <row r="3570" spans="7:24" s="168" customFormat="1" ht="15" customHeight="1">
      <c r="G3570" s="175"/>
      <c r="I3570" s="176"/>
      <c r="J3570" s="176"/>
      <c r="K3570" s="176"/>
      <c r="L3570" s="679"/>
      <c r="M3570" s="175"/>
      <c r="N3570" s="177"/>
      <c r="P3570" s="176"/>
      <c r="R3570" s="178"/>
      <c r="S3570" s="177"/>
      <c r="U3570" s="177"/>
      <c r="W3570" s="178"/>
      <c r="X3570" s="177"/>
    </row>
    <row r="3571" spans="7:24" s="168" customFormat="1" ht="15" customHeight="1">
      <c r="G3571" s="175"/>
      <c r="I3571" s="176"/>
      <c r="J3571" s="176"/>
      <c r="K3571" s="176"/>
      <c r="L3571" s="679"/>
      <c r="M3571" s="175"/>
      <c r="N3571" s="177"/>
      <c r="P3571" s="176"/>
      <c r="R3571" s="178"/>
      <c r="S3571" s="177"/>
      <c r="U3571" s="177"/>
      <c r="W3571" s="178"/>
      <c r="X3571" s="177"/>
    </row>
    <row r="3572" spans="7:24" s="168" customFormat="1" ht="15" customHeight="1">
      <c r="G3572" s="175"/>
      <c r="I3572" s="176"/>
      <c r="J3572" s="176"/>
      <c r="K3572" s="176"/>
      <c r="L3572" s="679"/>
      <c r="M3572" s="175"/>
      <c r="N3572" s="177"/>
      <c r="P3572" s="176"/>
      <c r="R3572" s="178"/>
      <c r="S3572" s="177"/>
      <c r="U3572" s="177"/>
      <c r="W3572" s="178"/>
      <c r="X3572" s="177"/>
    </row>
    <row r="3573" spans="7:24" s="168" customFormat="1" ht="15" customHeight="1">
      <c r="G3573" s="175"/>
      <c r="I3573" s="176"/>
      <c r="J3573" s="176"/>
      <c r="K3573" s="176"/>
      <c r="L3573" s="679"/>
      <c r="M3573" s="175"/>
      <c r="N3573" s="177"/>
      <c r="P3573" s="176"/>
      <c r="R3573" s="178"/>
      <c r="S3573" s="177"/>
      <c r="U3573" s="177"/>
      <c r="W3573" s="178"/>
      <c r="X3573" s="177"/>
    </row>
    <row r="3574" spans="7:24" s="168" customFormat="1" ht="15" customHeight="1">
      <c r="G3574" s="175"/>
      <c r="I3574" s="176"/>
      <c r="J3574" s="176"/>
      <c r="K3574" s="176"/>
      <c r="L3574" s="679"/>
      <c r="M3574" s="175"/>
      <c r="N3574" s="177"/>
      <c r="P3574" s="176"/>
      <c r="R3574" s="178"/>
      <c r="S3574" s="177"/>
      <c r="U3574" s="177"/>
      <c r="W3574" s="178"/>
      <c r="X3574" s="177"/>
    </row>
    <row r="3575" spans="7:24" s="168" customFormat="1" ht="15" customHeight="1">
      <c r="G3575" s="175"/>
      <c r="I3575" s="176"/>
      <c r="J3575" s="176"/>
      <c r="K3575" s="176"/>
      <c r="L3575" s="679"/>
      <c r="M3575" s="175"/>
      <c r="N3575" s="177"/>
      <c r="P3575" s="176"/>
      <c r="R3575" s="178"/>
      <c r="S3575" s="177"/>
      <c r="U3575" s="177"/>
      <c r="W3575" s="178"/>
      <c r="X3575" s="177"/>
    </row>
    <row r="3576" spans="7:24" s="168" customFormat="1" ht="15" customHeight="1">
      <c r="G3576" s="175"/>
      <c r="I3576" s="176"/>
      <c r="J3576" s="176"/>
      <c r="K3576" s="176"/>
      <c r="L3576" s="679"/>
      <c r="M3576" s="175"/>
      <c r="N3576" s="177"/>
      <c r="P3576" s="176"/>
      <c r="R3576" s="178"/>
      <c r="S3576" s="177"/>
      <c r="U3576" s="177"/>
      <c r="W3576" s="178"/>
      <c r="X3576" s="177"/>
    </row>
    <row r="3577" spans="7:24" s="168" customFormat="1" ht="15" customHeight="1">
      <c r="G3577" s="175"/>
      <c r="I3577" s="176"/>
      <c r="J3577" s="176"/>
      <c r="K3577" s="176"/>
      <c r="L3577" s="679"/>
      <c r="M3577" s="175"/>
      <c r="N3577" s="177"/>
      <c r="P3577" s="176"/>
      <c r="R3577" s="178"/>
      <c r="S3577" s="177"/>
      <c r="U3577" s="177"/>
      <c r="W3577" s="178"/>
      <c r="X3577" s="177"/>
    </row>
    <row r="3578" spans="7:24" s="168" customFormat="1" ht="15" customHeight="1">
      <c r="G3578" s="175"/>
      <c r="I3578" s="176"/>
      <c r="J3578" s="176"/>
      <c r="K3578" s="176"/>
      <c r="L3578" s="679"/>
      <c r="M3578" s="175"/>
      <c r="N3578" s="177"/>
      <c r="P3578" s="176"/>
      <c r="R3578" s="178"/>
      <c r="S3578" s="177"/>
      <c r="U3578" s="177"/>
      <c r="W3578" s="178"/>
      <c r="X3578" s="177"/>
    </row>
    <row r="3579" spans="7:24" s="168" customFormat="1" ht="15" customHeight="1">
      <c r="G3579" s="175"/>
      <c r="I3579" s="176"/>
      <c r="J3579" s="176"/>
      <c r="K3579" s="176"/>
      <c r="L3579" s="679"/>
      <c r="M3579" s="175"/>
      <c r="N3579" s="177"/>
      <c r="P3579" s="176"/>
      <c r="R3579" s="178"/>
      <c r="S3579" s="177"/>
      <c r="U3579" s="177"/>
      <c r="W3579" s="178"/>
      <c r="X3579" s="177"/>
    </row>
    <row r="3580" spans="7:24" s="168" customFormat="1" ht="15" customHeight="1">
      <c r="G3580" s="175"/>
      <c r="I3580" s="176"/>
      <c r="J3580" s="176"/>
      <c r="K3580" s="176"/>
      <c r="L3580" s="679"/>
      <c r="M3580" s="175"/>
      <c r="N3580" s="177"/>
      <c r="P3580" s="176"/>
      <c r="R3580" s="178"/>
      <c r="S3580" s="177"/>
      <c r="U3580" s="177"/>
      <c r="W3580" s="178"/>
      <c r="X3580" s="177"/>
    </row>
    <row r="3581" spans="7:24" s="168" customFormat="1" ht="15" customHeight="1">
      <c r="G3581" s="175"/>
      <c r="I3581" s="176"/>
      <c r="J3581" s="176"/>
      <c r="K3581" s="176"/>
      <c r="L3581" s="679"/>
      <c r="M3581" s="175"/>
      <c r="N3581" s="177"/>
      <c r="P3581" s="176"/>
      <c r="R3581" s="178"/>
      <c r="S3581" s="177"/>
      <c r="U3581" s="177"/>
      <c r="W3581" s="178"/>
      <c r="X3581" s="177"/>
    </row>
    <row r="3582" spans="7:24" s="168" customFormat="1" ht="15" customHeight="1">
      <c r="G3582" s="175"/>
      <c r="I3582" s="176"/>
      <c r="J3582" s="176"/>
      <c r="K3582" s="176"/>
      <c r="L3582" s="679"/>
      <c r="M3582" s="175"/>
      <c r="N3582" s="177"/>
      <c r="P3582" s="176"/>
      <c r="R3582" s="178"/>
      <c r="S3582" s="177"/>
      <c r="U3582" s="177"/>
      <c r="W3582" s="178"/>
      <c r="X3582" s="177"/>
    </row>
    <row r="3583" spans="7:24" s="168" customFormat="1" ht="15" customHeight="1">
      <c r="G3583" s="175"/>
      <c r="I3583" s="176"/>
      <c r="J3583" s="176"/>
      <c r="K3583" s="176"/>
      <c r="L3583" s="679"/>
      <c r="M3583" s="175"/>
      <c r="N3583" s="177"/>
      <c r="P3583" s="176"/>
      <c r="R3583" s="178"/>
      <c r="S3583" s="177"/>
      <c r="U3583" s="177"/>
      <c r="W3583" s="178"/>
      <c r="X3583" s="177"/>
    </row>
    <row r="3584" spans="7:24" s="168" customFormat="1" ht="15" customHeight="1">
      <c r="G3584" s="175"/>
      <c r="I3584" s="176"/>
      <c r="J3584" s="176"/>
      <c r="K3584" s="176"/>
      <c r="L3584" s="679"/>
      <c r="M3584" s="175"/>
      <c r="N3584" s="177"/>
      <c r="P3584" s="176"/>
      <c r="R3584" s="178"/>
      <c r="S3584" s="177"/>
      <c r="U3584" s="177"/>
      <c r="W3584" s="178"/>
      <c r="X3584" s="177"/>
    </row>
    <row r="3585" spans="7:24" s="168" customFormat="1" ht="15" customHeight="1">
      <c r="G3585" s="175"/>
      <c r="I3585" s="176"/>
      <c r="J3585" s="176"/>
      <c r="K3585" s="176"/>
      <c r="L3585" s="679"/>
      <c r="M3585" s="175"/>
      <c r="N3585" s="177"/>
      <c r="P3585" s="176"/>
      <c r="R3585" s="178"/>
      <c r="S3585" s="177"/>
      <c r="U3585" s="177"/>
      <c r="W3585" s="178"/>
      <c r="X3585" s="177"/>
    </row>
    <row r="3586" spans="7:24" s="168" customFormat="1" ht="15" customHeight="1">
      <c r="G3586" s="175"/>
      <c r="I3586" s="176"/>
      <c r="J3586" s="176"/>
      <c r="K3586" s="176"/>
      <c r="L3586" s="679"/>
      <c r="M3586" s="175"/>
      <c r="N3586" s="177"/>
      <c r="P3586" s="176"/>
      <c r="R3586" s="178"/>
      <c r="S3586" s="177"/>
      <c r="U3586" s="177"/>
      <c r="W3586" s="178"/>
      <c r="X3586" s="177"/>
    </row>
    <row r="3587" spans="7:24" s="168" customFormat="1" ht="15" customHeight="1">
      <c r="G3587" s="175"/>
      <c r="I3587" s="176"/>
      <c r="J3587" s="176"/>
      <c r="K3587" s="176"/>
      <c r="L3587" s="679"/>
      <c r="M3587" s="175"/>
      <c r="N3587" s="177"/>
      <c r="P3587" s="176"/>
      <c r="R3587" s="178"/>
      <c r="S3587" s="177"/>
      <c r="U3587" s="177"/>
      <c r="W3587" s="178"/>
      <c r="X3587" s="177"/>
    </row>
    <row r="3588" spans="7:24" s="168" customFormat="1" ht="15" customHeight="1">
      <c r="G3588" s="175"/>
      <c r="I3588" s="176"/>
      <c r="J3588" s="176"/>
      <c r="K3588" s="176"/>
      <c r="L3588" s="679"/>
      <c r="M3588" s="175"/>
      <c r="N3588" s="177"/>
      <c r="P3588" s="176"/>
      <c r="R3588" s="178"/>
      <c r="S3588" s="177"/>
      <c r="U3588" s="177"/>
      <c r="W3588" s="178"/>
      <c r="X3588" s="177"/>
    </row>
    <row r="3589" spans="7:24" s="168" customFormat="1" ht="15" customHeight="1">
      <c r="G3589" s="175"/>
      <c r="I3589" s="176"/>
      <c r="J3589" s="176"/>
      <c r="K3589" s="176"/>
      <c r="L3589" s="679"/>
      <c r="M3589" s="175"/>
      <c r="N3589" s="177"/>
      <c r="P3589" s="176"/>
      <c r="R3589" s="178"/>
      <c r="S3589" s="177"/>
      <c r="U3589" s="177"/>
      <c r="W3589" s="178"/>
      <c r="X3589" s="177"/>
    </row>
    <row r="3590" spans="7:24" s="168" customFormat="1" ht="15" customHeight="1">
      <c r="G3590" s="175"/>
      <c r="I3590" s="176"/>
      <c r="J3590" s="176"/>
      <c r="K3590" s="176"/>
      <c r="L3590" s="679"/>
      <c r="M3590" s="175"/>
      <c r="N3590" s="177"/>
      <c r="P3590" s="176"/>
      <c r="R3590" s="178"/>
      <c r="S3590" s="177"/>
      <c r="U3590" s="177"/>
      <c r="W3590" s="178"/>
      <c r="X3590" s="177"/>
    </row>
    <row r="3591" spans="7:24" s="168" customFormat="1" ht="15" customHeight="1">
      <c r="G3591" s="175"/>
      <c r="I3591" s="176"/>
      <c r="J3591" s="176"/>
      <c r="K3591" s="176"/>
      <c r="L3591" s="679"/>
      <c r="M3591" s="175"/>
      <c r="N3591" s="177"/>
      <c r="P3591" s="176"/>
      <c r="R3591" s="178"/>
      <c r="S3591" s="177"/>
      <c r="U3591" s="177"/>
      <c r="W3591" s="178"/>
      <c r="X3591" s="177"/>
    </row>
    <row r="3592" spans="7:24" s="168" customFormat="1" ht="15" customHeight="1">
      <c r="G3592" s="175"/>
      <c r="I3592" s="176"/>
      <c r="J3592" s="176"/>
      <c r="K3592" s="176"/>
      <c r="L3592" s="679"/>
      <c r="M3592" s="175"/>
      <c r="N3592" s="177"/>
      <c r="P3592" s="176"/>
      <c r="R3592" s="178"/>
      <c r="S3592" s="177"/>
      <c r="U3592" s="177"/>
      <c r="W3592" s="178"/>
      <c r="X3592" s="177"/>
    </row>
    <row r="3593" spans="7:24" s="168" customFormat="1" ht="15" customHeight="1">
      <c r="G3593" s="175"/>
      <c r="I3593" s="176"/>
      <c r="J3593" s="176"/>
      <c r="K3593" s="176"/>
      <c r="L3593" s="679"/>
      <c r="M3593" s="175"/>
      <c r="N3593" s="177"/>
      <c r="P3593" s="176"/>
      <c r="R3593" s="178"/>
      <c r="S3593" s="177"/>
      <c r="U3593" s="177"/>
      <c r="W3593" s="178"/>
      <c r="X3593" s="177"/>
    </row>
    <row r="3594" spans="7:24" s="168" customFormat="1" ht="15" customHeight="1">
      <c r="G3594" s="175"/>
      <c r="I3594" s="176"/>
      <c r="J3594" s="176"/>
      <c r="K3594" s="176"/>
      <c r="L3594" s="679"/>
      <c r="M3594" s="175"/>
      <c r="N3594" s="177"/>
      <c r="P3594" s="176"/>
      <c r="R3594" s="178"/>
      <c r="S3594" s="177"/>
      <c r="U3594" s="177"/>
      <c r="W3594" s="178"/>
      <c r="X3594" s="177"/>
    </row>
    <row r="3595" spans="7:24" s="168" customFormat="1" ht="15" customHeight="1">
      <c r="G3595" s="175"/>
      <c r="I3595" s="176"/>
      <c r="J3595" s="176"/>
      <c r="K3595" s="176"/>
      <c r="L3595" s="679"/>
      <c r="M3595" s="175"/>
      <c r="N3595" s="177"/>
      <c r="P3595" s="176"/>
      <c r="R3595" s="178"/>
      <c r="S3595" s="177"/>
      <c r="U3595" s="177"/>
      <c r="W3595" s="178"/>
      <c r="X3595" s="177"/>
    </row>
    <row r="3596" spans="7:24" s="168" customFormat="1" ht="15" customHeight="1">
      <c r="G3596" s="175"/>
      <c r="I3596" s="176"/>
      <c r="J3596" s="176"/>
      <c r="K3596" s="176"/>
      <c r="L3596" s="679"/>
      <c r="M3596" s="175"/>
      <c r="N3596" s="177"/>
      <c r="P3596" s="176"/>
      <c r="R3596" s="178"/>
      <c r="S3596" s="177"/>
      <c r="U3596" s="177"/>
      <c r="W3596" s="178"/>
      <c r="X3596" s="177"/>
    </row>
    <row r="3597" spans="7:24" s="168" customFormat="1" ht="15" customHeight="1">
      <c r="G3597" s="175"/>
      <c r="I3597" s="176"/>
      <c r="J3597" s="176"/>
      <c r="K3597" s="176"/>
      <c r="L3597" s="679"/>
      <c r="M3597" s="175"/>
      <c r="N3597" s="177"/>
      <c r="P3597" s="176"/>
      <c r="R3597" s="178"/>
      <c r="S3597" s="177"/>
      <c r="U3597" s="177"/>
      <c r="W3597" s="178"/>
      <c r="X3597" s="177"/>
    </row>
    <row r="3598" spans="7:24" s="168" customFormat="1" ht="15" customHeight="1">
      <c r="G3598" s="175"/>
      <c r="I3598" s="176"/>
      <c r="J3598" s="176"/>
      <c r="K3598" s="176"/>
      <c r="L3598" s="679"/>
      <c r="M3598" s="175"/>
      <c r="N3598" s="177"/>
      <c r="P3598" s="176"/>
      <c r="R3598" s="178"/>
      <c r="S3598" s="177"/>
      <c r="U3598" s="177"/>
      <c r="W3598" s="178"/>
      <c r="X3598" s="177"/>
    </row>
    <row r="3599" spans="7:24" s="168" customFormat="1" ht="15" customHeight="1">
      <c r="G3599" s="175"/>
      <c r="I3599" s="176"/>
      <c r="J3599" s="176"/>
      <c r="K3599" s="176"/>
      <c r="L3599" s="679"/>
      <c r="M3599" s="175"/>
      <c r="N3599" s="177"/>
      <c r="P3599" s="176"/>
      <c r="R3599" s="178"/>
      <c r="S3599" s="177"/>
      <c r="U3599" s="177"/>
      <c r="W3599" s="178"/>
      <c r="X3599" s="177"/>
    </row>
    <row r="3600" spans="7:24" s="168" customFormat="1" ht="15" customHeight="1">
      <c r="G3600" s="175"/>
      <c r="I3600" s="176"/>
      <c r="J3600" s="176"/>
      <c r="K3600" s="176"/>
      <c r="L3600" s="679"/>
      <c r="M3600" s="175"/>
      <c r="N3600" s="177"/>
      <c r="P3600" s="176"/>
      <c r="R3600" s="178"/>
      <c r="S3600" s="177"/>
      <c r="U3600" s="177"/>
      <c r="W3600" s="178"/>
      <c r="X3600" s="177"/>
    </row>
    <row r="3601" spans="7:24" s="168" customFormat="1" ht="15" customHeight="1">
      <c r="G3601" s="175"/>
      <c r="I3601" s="176"/>
      <c r="J3601" s="176"/>
      <c r="K3601" s="176"/>
      <c r="L3601" s="679"/>
      <c r="M3601" s="175"/>
      <c r="N3601" s="177"/>
      <c r="P3601" s="176"/>
      <c r="R3601" s="178"/>
      <c r="S3601" s="177"/>
      <c r="U3601" s="177"/>
      <c r="W3601" s="178"/>
      <c r="X3601" s="177"/>
    </row>
    <row r="3602" spans="7:24" s="168" customFormat="1" ht="15" customHeight="1">
      <c r="G3602" s="175"/>
      <c r="I3602" s="176"/>
      <c r="J3602" s="176"/>
      <c r="K3602" s="176"/>
      <c r="L3602" s="679"/>
      <c r="M3602" s="175"/>
      <c r="N3602" s="177"/>
      <c r="P3602" s="176"/>
      <c r="R3602" s="178"/>
      <c r="S3602" s="177"/>
      <c r="U3602" s="177"/>
      <c r="W3602" s="178"/>
      <c r="X3602" s="177"/>
    </row>
    <row r="3603" spans="7:24" s="168" customFormat="1" ht="15" customHeight="1">
      <c r="G3603" s="175"/>
      <c r="I3603" s="176"/>
      <c r="J3603" s="176"/>
      <c r="K3603" s="176"/>
      <c r="L3603" s="679"/>
      <c r="M3603" s="175"/>
      <c r="N3603" s="177"/>
      <c r="P3603" s="176"/>
      <c r="R3603" s="178"/>
      <c r="S3603" s="177"/>
      <c r="U3603" s="177"/>
      <c r="W3603" s="178"/>
      <c r="X3603" s="177"/>
    </row>
    <row r="3604" spans="7:24" s="168" customFormat="1" ht="15" customHeight="1">
      <c r="G3604" s="175"/>
      <c r="I3604" s="176"/>
      <c r="J3604" s="176"/>
      <c r="K3604" s="176"/>
      <c r="L3604" s="679"/>
      <c r="M3604" s="175"/>
      <c r="N3604" s="177"/>
      <c r="P3604" s="176"/>
      <c r="R3604" s="178"/>
      <c r="S3604" s="177"/>
      <c r="U3604" s="177"/>
      <c r="W3604" s="178"/>
      <c r="X3604" s="177"/>
    </row>
    <row r="3605" spans="7:24" s="168" customFormat="1" ht="15" customHeight="1">
      <c r="G3605" s="175"/>
      <c r="I3605" s="176"/>
      <c r="J3605" s="176"/>
      <c r="K3605" s="176"/>
      <c r="L3605" s="679"/>
      <c r="M3605" s="175"/>
      <c r="N3605" s="177"/>
      <c r="P3605" s="176"/>
      <c r="R3605" s="178"/>
      <c r="S3605" s="177"/>
      <c r="U3605" s="177"/>
      <c r="W3605" s="178"/>
      <c r="X3605" s="177"/>
    </row>
    <row r="3606" spans="7:24" s="168" customFormat="1" ht="15" customHeight="1">
      <c r="G3606" s="175"/>
      <c r="I3606" s="176"/>
      <c r="J3606" s="176"/>
      <c r="K3606" s="176"/>
      <c r="L3606" s="679"/>
      <c r="M3606" s="175"/>
      <c r="N3606" s="177"/>
      <c r="P3606" s="176"/>
      <c r="R3606" s="178"/>
      <c r="S3606" s="177"/>
      <c r="U3606" s="177"/>
      <c r="W3606" s="178"/>
      <c r="X3606" s="177"/>
    </row>
    <row r="3607" spans="7:24" s="168" customFormat="1" ht="15" customHeight="1">
      <c r="G3607" s="175"/>
      <c r="I3607" s="176"/>
      <c r="J3607" s="176"/>
      <c r="K3607" s="176"/>
      <c r="L3607" s="679"/>
      <c r="M3607" s="175"/>
      <c r="N3607" s="177"/>
      <c r="P3607" s="176"/>
      <c r="R3607" s="178"/>
      <c r="S3607" s="177"/>
      <c r="U3607" s="177"/>
      <c r="W3607" s="178"/>
      <c r="X3607" s="177"/>
    </row>
    <row r="3608" spans="7:24" s="168" customFormat="1" ht="15" customHeight="1">
      <c r="G3608" s="175"/>
      <c r="I3608" s="176"/>
      <c r="J3608" s="176"/>
      <c r="K3608" s="176"/>
      <c r="L3608" s="679"/>
      <c r="M3608" s="175"/>
      <c r="N3608" s="177"/>
      <c r="P3608" s="176"/>
      <c r="R3608" s="178"/>
      <c r="S3608" s="177"/>
      <c r="U3608" s="177"/>
      <c r="W3608" s="178"/>
      <c r="X3608" s="177"/>
    </row>
    <row r="3609" spans="7:24" s="168" customFormat="1" ht="15" customHeight="1">
      <c r="G3609" s="175"/>
      <c r="I3609" s="176"/>
      <c r="J3609" s="176"/>
      <c r="K3609" s="176"/>
      <c r="L3609" s="679"/>
      <c r="M3609" s="175"/>
      <c r="N3609" s="177"/>
      <c r="P3609" s="176"/>
      <c r="R3609" s="178"/>
      <c r="S3609" s="177"/>
      <c r="U3609" s="177"/>
      <c r="W3609" s="178"/>
      <c r="X3609" s="177"/>
    </row>
    <row r="3610" spans="7:24" s="168" customFormat="1" ht="15" customHeight="1">
      <c r="G3610" s="175"/>
      <c r="I3610" s="176"/>
      <c r="J3610" s="176"/>
      <c r="K3610" s="176"/>
      <c r="L3610" s="679"/>
      <c r="M3610" s="175"/>
      <c r="N3610" s="177"/>
      <c r="P3610" s="176"/>
      <c r="R3610" s="178"/>
      <c r="S3610" s="177"/>
      <c r="U3610" s="177"/>
      <c r="W3610" s="178"/>
      <c r="X3610" s="177"/>
    </row>
    <row r="3611" spans="7:24" s="168" customFormat="1" ht="15" customHeight="1">
      <c r="G3611" s="175"/>
      <c r="I3611" s="176"/>
      <c r="J3611" s="176"/>
      <c r="K3611" s="176"/>
      <c r="L3611" s="679"/>
      <c r="M3611" s="175"/>
      <c r="N3611" s="177"/>
      <c r="P3611" s="176"/>
      <c r="R3611" s="178"/>
      <c r="S3611" s="177"/>
      <c r="U3611" s="177"/>
      <c r="W3611" s="178"/>
      <c r="X3611" s="177"/>
    </row>
    <row r="3612" spans="7:24" s="168" customFormat="1" ht="15" customHeight="1">
      <c r="G3612" s="175"/>
      <c r="I3612" s="176"/>
      <c r="J3612" s="176"/>
      <c r="K3612" s="176"/>
      <c r="L3612" s="679"/>
      <c r="M3612" s="175"/>
      <c r="N3612" s="177"/>
      <c r="P3612" s="176"/>
      <c r="R3612" s="178"/>
      <c r="S3612" s="177"/>
      <c r="U3612" s="177"/>
      <c r="W3612" s="178"/>
      <c r="X3612" s="177"/>
    </row>
    <row r="3613" spans="7:24" s="168" customFormat="1" ht="15" customHeight="1">
      <c r="G3613" s="175"/>
      <c r="I3613" s="176"/>
      <c r="J3613" s="176"/>
      <c r="K3613" s="176"/>
      <c r="L3613" s="679"/>
      <c r="M3613" s="175"/>
      <c r="N3613" s="177"/>
      <c r="P3613" s="176"/>
      <c r="R3613" s="178"/>
      <c r="S3613" s="177"/>
      <c r="U3613" s="177"/>
      <c r="W3613" s="178"/>
      <c r="X3613" s="177"/>
    </row>
    <row r="3614" spans="7:24" s="168" customFormat="1" ht="15" customHeight="1">
      <c r="G3614" s="175"/>
      <c r="I3614" s="176"/>
      <c r="J3614" s="176"/>
      <c r="K3614" s="176"/>
      <c r="L3614" s="679"/>
      <c r="M3614" s="175"/>
      <c r="N3614" s="177"/>
      <c r="P3614" s="176"/>
      <c r="R3614" s="178"/>
      <c r="S3614" s="177"/>
      <c r="U3614" s="177"/>
      <c r="W3614" s="178"/>
      <c r="X3614" s="177"/>
    </row>
    <row r="3615" spans="7:24" s="168" customFormat="1" ht="15" customHeight="1">
      <c r="G3615" s="175"/>
      <c r="I3615" s="176"/>
      <c r="J3615" s="176"/>
      <c r="K3615" s="176"/>
      <c r="L3615" s="679"/>
      <c r="M3615" s="175"/>
      <c r="N3615" s="177"/>
      <c r="P3615" s="176"/>
      <c r="R3615" s="178"/>
      <c r="S3615" s="177"/>
      <c r="U3615" s="177"/>
      <c r="W3615" s="178"/>
      <c r="X3615" s="177"/>
    </row>
    <row r="3616" spans="7:24" s="168" customFormat="1" ht="15" customHeight="1">
      <c r="G3616" s="175"/>
      <c r="I3616" s="176"/>
      <c r="J3616" s="176"/>
      <c r="K3616" s="176"/>
      <c r="L3616" s="679"/>
      <c r="M3616" s="175"/>
      <c r="N3616" s="177"/>
      <c r="P3616" s="176"/>
      <c r="R3616" s="178"/>
      <c r="S3616" s="177"/>
      <c r="U3616" s="177"/>
      <c r="W3616" s="178"/>
      <c r="X3616" s="177"/>
    </row>
    <row r="3617" spans="7:24" s="168" customFormat="1" ht="15" customHeight="1">
      <c r="G3617" s="175"/>
      <c r="I3617" s="176"/>
      <c r="J3617" s="176"/>
      <c r="K3617" s="176"/>
      <c r="L3617" s="679"/>
      <c r="M3617" s="175"/>
      <c r="N3617" s="177"/>
      <c r="P3617" s="176"/>
      <c r="R3617" s="178"/>
      <c r="S3617" s="177"/>
      <c r="U3617" s="177"/>
      <c r="W3617" s="178"/>
      <c r="X3617" s="177"/>
    </row>
    <row r="3618" spans="7:24" s="168" customFormat="1" ht="15" customHeight="1">
      <c r="G3618" s="175"/>
      <c r="I3618" s="176"/>
      <c r="J3618" s="176"/>
      <c r="K3618" s="176"/>
      <c r="L3618" s="679"/>
      <c r="M3618" s="175"/>
      <c r="N3618" s="177"/>
      <c r="P3618" s="176"/>
      <c r="R3618" s="178"/>
      <c r="S3618" s="177"/>
      <c r="U3618" s="177"/>
      <c r="W3618" s="178"/>
      <c r="X3618" s="177"/>
    </row>
    <row r="3619" spans="7:24" s="168" customFormat="1" ht="15" customHeight="1">
      <c r="G3619" s="175"/>
      <c r="I3619" s="176"/>
      <c r="J3619" s="176"/>
      <c r="K3619" s="176"/>
      <c r="L3619" s="679"/>
      <c r="M3619" s="175"/>
      <c r="N3619" s="177"/>
      <c r="P3619" s="176"/>
      <c r="R3619" s="178"/>
      <c r="S3619" s="177"/>
      <c r="U3619" s="177"/>
      <c r="W3619" s="178"/>
      <c r="X3619" s="177"/>
    </row>
    <row r="3620" spans="7:24" s="168" customFormat="1" ht="15" customHeight="1">
      <c r="G3620" s="175"/>
      <c r="I3620" s="176"/>
      <c r="J3620" s="176"/>
      <c r="K3620" s="176"/>
      <c r="L3620" s="679"/>
      <c r="M3620" s="175"/>
      <c r="N3620" s="177"/>
      <c r="P3620" s="176"/>
      <c r="R3620" s="178"/>
      <c r="S3620" s="177"/>
      <c r="U3620" s="177"/>
      <c r="W3620" s="178"/>
      <c r="X3620" s="177"/>
    </row>
    <row r="3621" spans="7:24" s="168" customFormat="1" ht="15" customHeight="1">
      <c r="G3621" s="175"/>
      <c r="I3621" s="176"/>
      <c r="J3621" s="176"/>
      <c r="K3621" s="176"/>
      <c r="L3621" s="679"/>
      <c r="M3621" s="175"/>
      <c r="N3621" s="177"/>
      <c r="P3621" s="176"/>
      <c r="R3621" s="178"/>
      <c r="S3621" s="177"/>
      <c r="U3621" s="177"/>
      <c r="W3621" s="178"/>
      <c r="X3621" s="177"/>
    </row>
    <row r="3622" spans="7:24" s="168" customFormat="1" ht="15" customHeight="1">
      <c r="G3622" s="175"/>
      <c r="I3622" s="176"/>
      <c r="J3622" s="176"/>
      <c r="K3622" s="176"/>
      <c r="L3622" s="679"/>
      <c r="M3622" s="175"/>
      <c r="N3622" s="177"/>
      <c r="P3622" s="176"/>
      <c r="R3622" s="178"/>
      <c r="S3622" s="177"/>
      <c r="U3622" s="177"/>
      <c r="W3622" s="178"/>
      <c r="X3622" s="177"/>
    </row>
    <row r="3623" spans="7:24" s="168" customFormat="1" ht="15" customHeight="1">
      <c r="G3623" s="175"/>
      <c r="I3623" s="176"/>
      <c r="J3623" s="176"/>
      <c r="K3623" s="176"/>
      <c r="L3623" s="679"/>
      <c r="M3623" s="175"/>
      <c r="N3623" s="177"/>
      <c r="P3623" s="176"/>
      <c r="R3623" s="178"/>
      <c r="S3623" s="177"/>
      <c r="U3623" s="177"/>
      <c r="W3623" s="178"/>
      <c r="X3623" s="177"/>
    </row>
    <row r="3624" spans="7:24" s="168" customFormat="1" ht="15" customHeight="1">
      <c r="G3624" s="175"/>
      <c r="I3624" s="176"/>
      <c r="J3624" s="176"/>
      <c r="K3624" s="176"/>
      <c r="L3624" s="679"/>
      <c r="M3624" s="175"/>
      <c r="N3624" s="177"/>
      <c r="P3624" s="176"/>
      <c r="R3624" s="178"/>
      <c r="S3624" s="177"/>
      <c r="U3624" s="177"/>
      <c r="W3624" s="178"/>
      <c r="X3624" s="177"/>
    </row>
    <row r="3625" spans="7:24" s="168" customFormat="1" ht="15" customHeight="1">
      <c r="G3625" s="175"/>
      <c r="I3625" s="176"/>
      <c r="J3625" s="176"/>
      <c r="K3625" s="176"/>
      <c r="L3625" s="679"/>
      <c r="M3625" s="175"/>
      <c r="N3625" s="177"/>
      <c r="P3625" s="176"/>
      <c r="R3625" s="178"/>
      <c r="S3625" s="177"/>
      <c r="U3625" s="177"/>
      <c r="W3625" s="178"/>
      <c r="X3625" s="177"/>
    </row>
    <row r="3626" spans="7:24" s="168" customFormat="1" ht="15" customHeight="1">
      <c r="G3626" s="175"/>
      <c r="I3626" s="176"/>
      <c r="J3626" s="176"/>
      <c r="K3626" s="176"/>
      <c r="L3626" s="679"/>
      <c r="M3626" s="175"/>
      <c r="N3626" s="177"/>
      <c r="P3626" s="176"/>
      <c r="R3626" s="178"/>
      <c r="S3626" s="177"/>
      <c r="U3626" s="177"/>
      <c r="W3626" s="178"/>
      <c r="X3626" s="177"/>
    </row>
    <row r="3627" spans="7:24" s="168" customFormat="1" ht="15" customHeight="1">
      <c r="G3627" s="175"/>
      <c r="I3627" s="176"/>
      <c r="J3627" s="176"/>
      <c r="K3627" s="176"/>
      <c r="L3627" s="679"/>
      <c r="M3627" s="175"/>
      <c r="N3627" s="177"/>
      <c r="P3627" s="176"/>
      <c r="R3627" s="178"/>
      <c r="S3627" s="177"/>
      <c r="U3627" s="177"/>
      <c r="W3627" s="178"/>
      <c r="X3627" s="177"/>
    </row>
    <row r="3628" spans="7:24" s="168" customFormat="1" ht="15" customHeight="1">
      <c r="G3628" s="175"/>
      <c r="I3628" s="176"/>
      <c r="J3628" s="176"/>
      <c r="K3628" s="176"/>
      <c r="L3628" s="679"/>
      <c r="M3628" s="175"/>
      <c r="N3628" s="177"/>
      <c r="P3628" s="176"/>
      <c r="R3628" s="178"/>
      <c r="S3628" s="177"/>
      <c r="U3628" s="177"/>
      <c r="W3628" s="178"/>
      <c r="X3628" s="177"/>
    </row>
    <row r="3629" spans="7:24" s="168" customFormat="1" ht="15" customHeight="1">
      <c r="G3629" s="175"/>
      <c r="I3629" s="176"/>
      <c r="J3629" s="176"/>
      <c r="K3629" s="176"/>
      <c r="L3629" s="679"/>
      <c r="M3629" s="175"/>
      <c r="N3629" s="177"/>
      <c r="P3629" s="176"/>
      <c r="R3629" s="178"/>
      <c r="S3629" s="177"/>
      <c r="U3629" s="177"/>
      <c r="W3629" s="178"/>
      <c r="X3629" s="177"/>
    </row>
    <row r="3630" spans="7:24" s="168" customFormat="1" ht="15" customHeight="1">
      <c r="G3630" s="175"/>
      <c r="I3630" s="176"/>
      <c r="J3630" s="176"/>
      <c r="K3630" s="176"/>
      <c r="L3630" s="679"/>
      <c r="M3630" s="175"/>
      <c r="N3630" s="177"/>
      <c r="P3630" s="176"/>
      <c r="R3630" s="178"/>
      <c r="S3630" s="177"/>
      <c r="U3630" s="177"/>
      <c r="W3630" s="178"/>
      <c r="X3630" s="177"/>
    </row>
    <row r="3631" spans="7:24" s="168" customFormat="1" ht="15" customHeight="1">
      <c r="G3631" s="175"/>
      <c r="I3631" s="176"/>
      <c r="J3631" s="176"/>
      <c r="K3631" s="176"/>
      <c r="L3631" s="679"/>
      <c r="M3631" s="175"/>
      <c r="N3631" s="177"/>
      <c r="P3631" s="176"/>
      <c r="R3631" s="178"/>
      <c r="S3631" s="177"/>
      <c r="U3631" s="177"/>
      <c r="W3631" s="178"/>
      <c r="X3631" s="177"/>
    </row>
    <row r="3632" spans="7:24" s="168" customFormat="1" ht="15" customHeight="1">
      <c r="G3632" s="175"/>
      <c r="I3632" s="176"/>
      <c r="J3632" s="176"/>
      <c r="K3632" s="176"/>
      <c r="L3632" s="679"/>
      <c r="M3632" s="175"/>
      <c r="N3632" s="177"/>
      <c r="P3632" s="176"/>
      <c r="R3632" s="178"/>
      <c r="S3632" s="177"/>
      <c r="U3632" s="177"/>
      <c r="W3632" s="178"/>
      <c r="X3632" s="177"/>
    </row>
    <row r="3633" spans="7:24" s="168" customFormat="1" ht="15" customHeight="1">
      <c r="G3633" s="175"/>
      <c r="I3633" s="176"/>
      <c r="J3633" s="176"/>
      <c r="K3633" s="176"/>
      <c r="L3633" s="679"/>
      <c r="M3633" s="175"/>
      <c r="N3633" s="177"/>
      <c r="P3633" s="176"/>
      <c r="R3633" s="178"/>
      <c r="S3633" s="177"/>
      <c r="U3633" s="177"/>
      <c r="W3633" s="178"/>
      <c r="X3633" s="177"/>
    </row>
    <row r="3634" spans="7:24" s="168" customFormat="1" ht="15" customHeight="1">
      <c r="G3634" s="175"/>
      <c r="I3634" s="176"/>
      <c r="J3634" s="176"/>
      <c r="K3634" s="176"/>
      <c r="L3634" s="679"/>
      <c r="M3634" s="175"/>
      <c r="N3634" s="177"/>
      <c r="P3634" s="176"/>
      <c r="R3634" s="178"/>
      <c r="S3634" s="177"/>
      <c r="U3634" s="177"/>
      <c r="W3634" s="178"/>
      <c r="X3634" s="177"/>
    </row>
    <row r="3635" spans="7:24" s="168" customFormat="1" ht="15" customHeight="1">
      <c r="G3635" s="175"/>
      <c r="I3635" s="176"/>
      <c r="J3635" s="176"/>
      <c r="K3635" s="176"/>
      <c r="L3635" s="679"/>
      <c r="M3635" s="175"/>
      <c r="N3635" s="177"/>
      <c r="P3635" s="176"/>
      <c r="R3635" s="178"/>
      <c r="S3635" s="177"/>
      <c r="U3635" s="177"/>
      <c r="W3635" s="178"/>
      <c r="X3635" s="177"/>
    </row>
    <row r="3636" spans="7:24" s="168" customFormat="1" ht="15" customHeight="1">
      <c r="G3636" s="175"/>
      <c r="I3636" s="176"/>
      <c r="J3636" s="176"/>
      <c r="K3636" s="176"/>
      <c r="L3636" s="679"/>
      <c r="M3636" s="175"/>
      <c r="N3636" s="177"/>
      <c r="P3636" s="176"/>
      <c r="R3636" s="178"/>
      <c r="S3636" s="177"/>
      <c r="U3636" s="177"/>
      <c r="W3636" s="178"/>
      <c r="X3636" s="177"/>
    </row>
    <row r="3637" spans="7:24" s="168" customFormat="1" ht="15" customHeight="1">
      <c r="G3637" s="175"/>
      <c r="I3637" s="176"/>
      <c r="J3637" s="176"/>
      <c r="K3637" s="176"/>
      <c r="L3637" s="679"/>
      <c r="M3637" s="175"/>
      <c r="N3637" s="177"/>
      <c r="P3637" s="176"/>
      <c r="R3637" s="178"/>
      <c r="S3637" s="177"/>
      <c r="U3637" s="177"/>
      <c r="W3637" s="178"/>
      <c r="X3637" s="177"/>
    </row>
    <row r="3638" spans="7:24" s="168" customFormat="1" ht="15" customHeight="1">
      <c r="G3638" s="175"/>
      <c r="I3638" s="176"/>
      <c r="J3638" s="176"/>
      <c r="K3638" s="176"/>
      <c r="L3638" s="679"/>
      <c r="M3638" s="175"/>
      <c r="N3638" s="177"/>
      <c r="P3638" s="176"/>
      <c r="R3638" s="178"/>
      <c r="S3638" s="177"/>
      <c r="U3638" s="177"/>
      <c r="W3638" s="178"/>
      <c r="X3638" s="177"/>
    </row>
    <row r="3639" spans="7:24" s="168" customFormat="1" ht="15" customHeight="1">
      <c r="G3639" s="175"/>
      <c r="I3639" s="176"/>
      <c r="J3639" s="176"/>
      <c r="K3639" s="176"/>
      <c r="L3639" s="679"/>
      <c r="M3639" s="175"/>
      <c r="N3639" s="177"/>
      <c r="P3639" s="176"/>
      <c r="R3639" s="178"/>
      <c r="S3639" s="177"/>
      <c r="U3639" s="177"/>
      <c r="W3639" s="178"/>
      <c r="X3639" s="177"/>
    </row>
    <row r="3640" spans="7:24" s="168" customFormat="1" ht="15" customHeight="1">
      <c r="G3640" s="175"/>
      <c r="I3640" s="176"/>
      <c r="J3640" s="176"/>
      <c r="K3640" s="176"/>
      <c r="L3640" s="679"/>
      <c r="M3640" s="175"/>
      <c r="N3640" s="177"/>
      <c r="P3640" s="176"/>
      <c r="R3640" s="178"/>
      <c r="S3640" s="177"/>
      <c r="U3640" s="177"/>
      <c r="W3640" s="178"/>
      <c r="X3640" s="177"/>
    </row>
    <row r="3641" spans="7:24" s="168" customFormat="1" ht="15" customHeight="1">
      <c r="G3641" s="175"/>
      <c r="I3641" s="176"/>
      <c r="J3641" s="176"/>
      <c r="K3641" s="176"/>
      <c r="L3641" s="679"/>
      <c r="M3641" s="175"/>
      <c r="N3641" s="177"/>
      <c r="P3641" s="176"/>
      <c r="R3641" s="178"/>
      <c r="S3641" s="177"/>
      <c r="U3641" s="177"/>
      <c r="W3641" s="178"/>
      <c r="X3641" s="177"/>
    </row>
    <row r="3642" spans="7:24" s="168" customFormat="1" ht="15" customHeight="1">
      <c r="G3642" s="175"/>
      <c r="I3642" s="176"/>
      <c r="J3642" s="176"/>
      <c r="K3642" s="176"/>
      <c r="L3642" s="679"/>
      <c r="M3642" s="175"/>
      <c r="N3642" s="177"/>
      <c r="P3642" s="176"/>
      <c r="R3642" s="178"/>
      <c r="S3642" s="177"/>
      <c r="U3642" s="177"/>
      <c r="W3642" s="178"/>
      <c r="X3642" s="177"/>
    </row>
    <row r="3643" spans="7:24" s="168" customFormat="1" ht="15" customHeight="1">
      <c r="G3643" s="175"/>
      <c r="I3643" s="176"/>
      <c r="J3643" s="176"/>
      <c r="K3643" s="176"/>
      <c r="L3643" s="679"/>
      <c r="M3643" s="175"/>
      <c r="N3643" s="177"/>
      <c r="P3643" s="176"/>
      <c r="R3643" s="178"/>
      <c r="S3643" s="177"/>
      <c r="U3643" s="177"/>
      <c r="W3643" s="178"/>
      <c r="X3643" s="177"/>
    </row>
    <row r="3644" spans="7:24" s="168" customFormat="1" ht="15" customHeight="1">
      <c r="G3644" s="175"/>
      <c r="I3644" s="176"/>
      <c r="J3644" s="176"/>
      <c r="K3644" s="176"/>
      <c r="L3644" s="679"/>
      <c r="M3644" s="175"/>
      <c r="N3644" s="177"/>
      <c r="P3644" s="176"/>
      <c r="R3644" s="178"/>
      <c r="S3644" s="177"/>
      <c r="U3644" s="177"/>
      <c r="W3644" s="178"/>
      <c r="X3644" s="177"/>
    </row>
    <row r="3645" spans="7:24" s="168" customFormat="1" ht="15" customHeight="1">
      <c r="G3645" s="175"/>
      <c r="I3645" s="176"/>
      <c r="J3645" s="176"/>
      <c r="K3645" s="176"/>
      <c r="L3645" s="679"/>
      <c r="M3645" s="175"/>
      <c r="N3645" s="177"/>
      <c r="P3645" s="176"/>
      <c r="R3645" s="178"/>
      <c r="S3645" s="177"/>
      <c r="U3645" s="177"/>
      <c r="W3645" s="178"/>
      <c r="X3645" s="177"/>
    </row>
    <row r="3646" spans="7:24" s="168" customFormat="1" ht="15" customHeight="1">
      <c r="G3646" s="175"/>
      <c r="I3646" s="176"/>
      <c r="J3646" s="176"/>
      <c r="K3646" s="176"/>
      <c r="L3646" s="679"/>
      <c r="M3646" s="175"/>
      <c r="N3646" s="177"/>
      <c r="P3646" s="176"/>
      <c r="R3646" s="178"/>
      <c r="S3646" s="177"/>
      <c r="U3646" s="177"/>
      <c r="W3646" s="178"/>
      <c r="X3646" s="177"/>
    </row>
    <row r="3647" spans="7:24" s="168" customFormat="1" ht="15" customHeight="1">
      <c r="G3647" s="175"/>
      <c r="I3647" s="176"/>
      <c r="J3647" s="176"/>
      <c r="K3647" s="176"/>
      <c r="L3647" s="679"/>
      <c r="M3647" s="175"/>
      <c r="N3647" s="177"/>
      <c r="P3647" s="176"/>
      <c r="R3647" s="178"/>
      <c r="S3647" s="177"/>
      <c r="U3647" s="177"/>
      <c r="W3647" s="178"/>
      <c r="X3647" s="177"/>
    </row>
    <row r="3648" spans="7:24" s="168" customFormat="1" ht="15" customHeight="1">
      <c r="G3648" s="175"/>
      <c r="I3648" s="176"/>
      <c r="J3648" s="176"/>
      <c r="K3648" s="176"/>
      <c r="L3648" s="679"/>
      <c r="M3648" s="175"/>
      <c r="N3648" s="177"/>
      <c r="P3648" s="176"/>
      <c r="R3648" s="178"/>
      <c r="S3648" s="177"/>
      <c r="U3648" s="177"/>
      <c r="W3648" s="178"/>
      <c r="X3648" s="177"/>
    </row>
    <row r="3649" spans="7:24" s="168" customFormat="1" ht="15" customHeight="1">
      <c r="G3649" s="175"/>
      <c r="I3649" s="176"/>
      <c r="J3649" s="176"/>
      <c r="K3649" s="176"/>
      <c r="L3649" s="679"/>
      <c r="M3649" s="175"/>
      <c r="N3649" s="177"/>
      <c r="P3649" s="176"/>
      <c r="R3649" s="178"/>
      <c r="S3649" s="177"/>
      <c r="U3649" s="177"/>
      <c r="W3649" s="178"/>
      <c r="X3649" s="177"/>
    </row>
    <row r="3650" spans="7:24" s="168" customFormat="1" ht="15" customHeight="1">
      <c r="G3650" s="175"/>
      <c r="I3650" s="176"/>
      <c r="J3650" s="176"/>
      <c r="K3650" s="176"/>
      <c r="L3650" s="679"/>
      <c r="M3650" s="175"/>
      <c r="N3650" s="177"/>
      <c r="P3650" s="176"/>
      <c r="R3650" s="178"/>
      <c r="S3650" s="177"/>
      <c r="U3650" s="177"/>
      <c r="W3650" s="178"/>
      <c r="X3650" s="177"/>
    </row>
    <row r="3651" spans="7:24" s="168" customFormat="1" ht="15" customHeight="1">
      <c r="G3651" s="175"/>
      <c r="I3651" s="176"/>
      <c r="J3651" s="176"/>
      <c r="K3651" s="176"/>
      <c r="L3651" s="679"/>
      <c r="M3651" s="175"/>
      <c r="N3651" s="177"/>
      <c r="P3651" s="176"/>
      <c r="R3651" s="178"/>
      <c r="S3651" s="177"/>
      <c r="U3651" s="177"/>
      <c r="W3651" s="178"/>
      <c r="X3651" s="177"/>
    </row>
    <row r="3652" spans="7:24" s="168" customFormat="1" ht="15" customHeight="1">
      <c r="G3652" s="175"/>
      <c r="I3652" s="176"/>
      <c r="J3652" s="176"/>
      <c r="K3652" s="176"/>
      <c r="L3652" s="679"/>
      <c r="M3652" s="175"/>
      <c r="N3652" s="177"/>
      <c r="P3652" s="176"/>
      <c r="R3652" s="178"/>
      <c r="S3652" s="177"/>
      <c r="U3652" s="177"/>
      <c r="W3652" s="178"/>
      <c r="X3652" s="177"/>
    </row>
    <row r="3653" spans="7:24" s="168" customFormat="1" ht="15" customHeight="1">
      <c r="G3653" s="175"/>
      <c r="I3653" s="176"/>
      <c r="J3653" s="176"/>
      <c r="K3653" s="176"/>
      <c r="L3653" s="679"/>
      <c r="M3653" s="175"/>
      <c r="N3653" s="177"/>
      <c r="P3653" s="176"/>
      <c r="R3653" s="178"/>
      <c r="S3653" s="177"/>
      <c r="U3653" s="177"/>
      <c r="W3653" s="178"/>
      <c r="X3653" s="177"/>
    </row>
    <row r="3654" spans="7:24" s="168" customFormat="1" ht="15" customHeight="1">
      <c r="G3654" s="175"/>
      <c r="I3654" s="176"/>
      <c r="J3654" s="176"/>
      <c r="K3654" s="176"/>
      <c r="L3654" s="679"/>
      <c r="M3654" s="175"/>
      <c r="N3654" s="177"/>
      <c r="P3654" s="176"/>
      <c r="R3654" s="178"/>
      <c r="S3654" s="177"/>
      <c r="U3654" s="177"/>
      <c r="W3654" s="178"/>
      <c r="X3654" s="177"/>
    </row>
    <row r="3655" spans="7:24" s="168" customFormat="1" ht="15" customHeight="1">
      <c r="G3655" s="175"/>
      <c r="I3655" s="176"/>
      <c r="J3655" s="176"/>
      <c r="K3655" s="176"/>
      <c r="L3655" s="679"/>
      <c r="M3655" s="175"/>
      <c r="N3655" s="177"/>
      <c r="P3655" s="176"/>
      <c r="R3655" s="178"/>
      <c r="S3655" s="177"/>
      <c r="U3655" s="177"/>
      <c r="W3655" s="178"/>
      <c r="X3655" s="177"/>
    </row>
    <row r="3656" spans="7:24" s="168" customFormat="1" ht="15" customHeight="1">
      <c r="G3656" s="175"/>
      <c r="I3656" s="176"/>
      <c r="J3656" s="176"/>
      <c r="K3656" s="176"/>
      <c r="L3656" s="679"/>
      <c r="M3656" s="175"/>
      <c r="N3656" s="177"/>
      <c r="P3656" s="176"/>
      <c r="R3656" s="178"/>
      <c r="S3656" s="177"/>
      <c r="U3656" s="177"/>
      <c r="W3656" s="178"/>
      <c r="X3656" s="177"/>
    </row>
    <row r="3657" spans="7:24" s="168" customFormat="1" ht="15" customHeight="1">
      <c r="G3657" s="175"/>
      <c r="I3657" s="176"/>
      <c r="J3657" s="176"/>
      <c r="K3657" s="176"/>
      <c r="L3657" s="679"/>
      <c r="M3657" s="175"/>
      <c r="N3657" s="177"/>
      <c r="P3657" s="176"/>
      <c r="R3657" s="178"/>
      <c r="S3657" s="177"/>
      <c r="U3657" s="177"/>
      <c r="W3657" s="178"/>
      <c r="X3657" s="177"/>
    </row>
    <row r="3658" spans="7:24" s="168" customFormat="1" ht="15" customHeight="1">
      <c r="G3658" s="175"/>
      <c r="I3658" s="176"/>
      <c r="J3658" s="176"/>
      <c r="K3658" s="176"/>
      <c r="L3658" s="679"/>
      <c r="M3658" s="175"/>
      <c r="N3658" s="177"/>
      <c r="P3658" s="176"/>
      <c r="R3658" s="178"/>
      <c r="S3658" s="177"/>
      <c r="U3658" s="177"/>
      <c r="W3658" s="178"/>
      <c r="X3658" s="177"/>
    </row>
    <row r="3659" spans="7:24" s="168" customFormat="1" ht="15" customHeight="1">
      <c r="G3659" s="175"/>
      <c r="I3659" s="176"/>
      <c r="J3659" s="176"/>
      <c r="K3659" s="176"/>
      <c r="L3659" s="679"/>
      <c r="M3659" s="175"/>
      <c r="N3659" s="177"/>
      <c r="P3659" s="176"/>
      <c r="R3659" s="178"/>
      <c r="S3659" s="177"/>
      <c r="U3659" s="177"/>
      <c r="W3659" s="178"/>
      <c r="X3659" s="177"/>
    </row>
    <row r="3660" spans="7:24" s="168" customFormat="1" ht="15" customHeight="1">
      <c r="G3660" s="175"/>
      <c r="I3660" s="176"/>
      <c r="J3660" s="176"/>
      <c r="K3660" s="176"/>
      <c r="L3660" s="679"/>
      <c r="M3660" s="175"/>
      <c r="N3660" s="177"/>
      <c r="P3660" s="176"/>
      <c r="R3660" s="178"/>
      <c r="S3660" s="177"/>
      <c r="U3660" s="177"/>
      <c r="W3660" s="178"/>
      <c r="X3660" s="177"/>
    </row>
    <row r="3661" spans="7:24" s="168" customFormat="1" ht="15" customHeight="1">
      <c r="G3661" s="175"/>
      <c r="I3661" s="176"/>
      <c r="J3661" s="176"/>
      <c r="K3661" s="176"/>
      <c r="L3661" s="679"/>
      <c r="M3661" s="175"/>
      <c r="N3661" s="177"/>
      <c r="P3661" s="176"/>
      <c r="R3661" s="178"/>
      <c r="S3661" s="177"/>
      <c r="U3661" s="177"/>
      <c r="W3661" s="178"/>
      <c r="X3661" s="177"/>
    </row>
    <row r="3662" spans="7:24" s="168" customFormat="1" ht="15" customHeight="1">
      <c r="G3662" s="175"/>
      <c r="I3662" s="176"/>
      <c r="J3662" s="176"/>
      <c r="K3662" s="176"/>
      <c r="L3662" s="679"/>
      <c r="M3662" s="175"/>
      <c r="N3662" s="177"/>
      <c r="P3662" s="176"/>
      <c r="R3662" s="178"/>
      <c r="S3662" s="177"/>
      <c r="U3662" s="177"/>
      <c r="W3662" s="178"/>
      <c r="X3662" s="177"/>
    </row>
    <row r="3663" spans="7:24" s="168" customFormat="1" ht="15" customHeight="1">
      <c r="G3663" s="175"/>
      <c r="I3663" s="176"/>
      <c r="J3663" s="176"/>
      <c r="K3663" s="176"/>
      <c r="L3663" s="679"/>
      <c r="M3663" s="175"/>
      <c r="N3663" s="177"/>
      <c r="P3663" s="176"/>
      <c r="R3663" s="178"/>
      <c r="S3663" s="177"/>
      <c r="U3663" s="177"/>
      <c r="W3663" s="178"/>
      <c r="X3663" s="177"/>
    </row>
    <row r="3664" spans="7:24" s="168" customFormat="1" ht="15" customHeight="1">
      <c r="G3664" s="175"/>
      <c r="I3664" s="176"/>
      <c r="J3664" s="176"/>
      <c r="K3664" s="176"/>
      <c r="L3664" s="679"/>
      <c r="M3664" s="175"/>
      <c r="N3664" s="177"/>
      <c r="P3664" s="176"/>
      <c r="R3664" s="178"/>
      <c r="S3664" s="177"/>
      <c r="U3664" s="177"/>
      <c r="W3664" s="178"/>
      <c r="X3664" s="177"/>
    </row>
    <row r="3665" spans="7:24" s="168" customFormat="1" ht="15" customHeight="1">
      <c r="G3665" s="175"/>
      <c r="I3665" s="176"/>
      <c r="J3665" s="176"/>
      <c r="K3665" s="176"/>
      <c r="L3665" s="679"/>
      <c r="M3665" s="175"/>
      <c r="N3665" s="177"/>
      <c r="P3665" s="176"/>
      <c r="R3665" s="178"/>
      <c r="S3665" s="177"/>
      <c r="U3665" s="177"/>
      <c r="W3665" s="178"/>
      <c r="X3665" s="177"/>
    </row>
    <row r="3666" spans="7:24" s="168" customFormat="1" ht="15" customHeight="1">
      <c r="G3666" s="175"/>
      <c r="I3666" s="176"/>
      <c r="J3666" s="176"/>
      <c r="K3666" s="176"/>
      <c r="L3666" s="679"/>
      <c r="M3666" s="175"/>
      <c r="N3666" s="177"/>
      <c r="P3666" s="176"/>
      <c r="R3666" s="178"/>
      <c r="S3666" s="177"/>
      <c r="U3666" s="177"/>
      <c r="W3666" s="178"/>
      <c r="X3666" s="177"/>
    </row>
    <row r="3667" spans="7:24" s="168" customFormat="1" ht="15" customHeight="1">
      <c r="G3667" s="175"/>
      <c r="I3667" s="176"/>
      <c r="J3667" s="176"/>
      <c r="K3667" s="176"/>
      <c r="L3667" s="679"/>
      <c r="M3667" s="175"/>
      <c r="N3667" s="177"/>
      <c r="P3667" s="176"/>
      <c r="R3667" s="178"/>
      <c r="S3667" s="177"/>
      <c r="U3667" s="177"/>
      <c r="W3667" s="178"/>
      <c r="X3667" s="177"/>
    </row>
    <row r="3668" spans="7:24" s="168" customFormat="1" ht="15" customHeight="1">
      <c r="G3668" s="175"/>
      <c r="I3668" s="176"/>
      <c r="J3668" s="176"/>
      <c r="K3668" s="176"/>
      <c r="L3668" s="679"/>
      <c r="M3668" s="175"/>
      <c r="N3668" s="177"/>
      <c r="P3668" s="176"/>
      <c r="R3668" s="178"/>
      <c r="S3668" s="177"/>
      <c r="U3668" s="177"/>
      <c r="W3668" s="178"/>
      <c r="X3668" s="177"/>
    </row>
    <row r="3669" spans="7:24" s="168" customFormat="1" ht="15" customHeight="1">
      <c r="G3669" s="175"/>
      <c r="I3669" s="176"/>
      <c r="J3669" s="176"/>
      <c r="K3669" s="176"/>
      <c r="L3669" s="679"/>
      <c r="M3669" s="175"/>
      <c r="N3669" s="177"/>
      <c r="P3669" s="176"/>
      <c r="R3669" s="178"/>
      <c r="S3669" s="177"/>
      <c r="U3669" s="177"/>
      <c r="W3669" s="178"/>
      <c r="X3669" s="177"/>
    </row>
    <row r="3670" spans="7:24" s="168" customFormat="1" ht="15" customHeight="1">
      <c r="G3670" s="175"/>
      <c r="I3670" s="176"/>
      <c r="J3670" s="176"/>
      <c r="K3670" s="176"/>
      <c r="L3670" s="679"/>
      <c r="M3670" s="175"/>
      <c r="N3670" s="177"/>
      <c r="P3670" s="176"/>
      <c r="R3670" s="178"/>
      <c r="S3670" s="177"/>
      <c r="U3670" s="177"/>
      <c r="W3670" s="178"/>
      <c r="X3670" s="177"/>
    </row>
    <row r="3671" spans="7:24" s="168" customFormat="1" ht="15" customHeight="1">
      <c r="G3671" s="175"/>
      <c r="I3671" s="176"/>
      <c r="J3671" s="176"/>
      <c r="K3671" s="176"/>
      <c r="L3671" s="679"/>
      <c r="M3671" s="175"/>
      <c r="N3671" s="177"/>
      <c r="P3671" s="176"/>
      <c r="R3671" s="178"/>
      <c r="S3671" s="177"/>
      <c r="U3671" s="177"/>
      <c r="W3671" s="178"/>
      <c r="X3671" s="177"/>
    </row>
    <row r="3672" spans="7:24" s="168" customFormat="1" ht="15" customHeight="1">
      <c r="G3672" s="175"/>
      <c r="I3672" s="176"/>
      <c r="J3672" s="176"/>
      <c r="K3672" s="176"/>
      <c r="L3672" s="679"/>
      <c r="M3672" s="175"/>
      <c r="N3672" s="177"/>
      <c r="P3672" s="176"/>
      <c r="R3672" s="178"/>
      <c r="S3672" s="177"/>
      <c r="U3672" s="177"/>
      <c r="W3672" s="178"/>
      <c r="X3672" s="177"/>
    </row>
    <row r="3673" spans="7:24" s="168" customFormat="1" ht="15" customHeight="1">
      <c r="G3673" s="175"/>
      <c r="I3673" s="176"/>
      <c r="J3673" s="176"/>
      <c r="K3673" s="176"/>
      <c r="L3673" s="679"/>
      <c r="M3673" s="175"/>
      <c r="N3673" s="177"/>
      <c r="P3673" s="176"/>
      <c r="R3673" s="178"/>
      <c r="S3673" s="177"/>
      <c r="U3673" s="177"/>
      <c r="W3673" s="178"/>
      <c r="X3673" s="177"/>
    </row>
    <row r="3674" spans="7:24" s="168" customFormat="1" ht="15" customHeight="1">
      <c r="G3674" s="175"/>
      <c r="I3674" s="176"/>
      <c r="J3674" s="176"/>
      <c r="K3674" s="176"/>
      <c r="L3674" s="679"/>
      <c r="M3674" s="175"/>
      <c r="N3674" s="177"/>
      <c r="P3674" s="176"/>
      <c r="R3674" s="178"/>
      <c r="S3674" s="177"/>
      <c r="U3674" s="177"/>
      <c r="W3674" s="178"/>
      <c r="X3674" s="177"/>
    </row>
    <row r="3675" spans="7:24" s="168" customFormat="1" ht="15" customHeight="1">
      <c r="G3675" s="175"/>
      <c r="I3675" s="176"/>
      <c r="J3675" s="176"/>
      <c r="K3675" s="176"/>
      <c r="L3675" s="679"/>
      <c r="M3675" s="175"/>
      <c r="N3675" s="177"/>
      <c r="P3675" s="176"/>
      <c r="R3675" s="178"/>
      <c r="S3675" s="177"/>
      <c r="U3675" s="177"/>
      <c r="W3675" s="178"/>
      <c r="X3675" s="177"/>
    </row>
    <row r="3676" spans="7:24" s="168" customFormat="1" ht="15" customHeight="1">
      <c r="G3676" s="175"/>
      <c r="I3676" s="176"/>
      <c r="J3676" s="176"/>
      <c r="K3676" s="176"/>
      <c r="L3676" s="679"/>
      <c r="M3676" s="175"/>
      <c r="N3676" s="177"/>
      <c r="P3676" s="176"/>
      <c r="R3676" s="178"/>
      <c r="S3676" s="177"/>
      <c r="U3676" s="177"/>
      <c r="W3676" s="178"/>
      <c r="X3676" s="177"/>
    </row>
    <row r="3677" spans="7:24" s="168" customFormat="1" ht="15" customHeight="1">
      <c r="G3677" s="175"/>
      <c r="I3677" s="176"/>
      <c r="J3677" s="176"/>
      <c r="K3677" s="176"/>
      <c r="L3677" s="679"/>
      <c r="M3677" s="175"/>
      <c r="N3677" s="177"/>
      <c r="P3677" s="176"/>
      <c r="R3677" s="178"/>
      <c r="S3677" s="177"/>
      <c r="U3677" s="177"/>
      <c r="W3677" s="178"/>
      <c r="X3677" s="177"/>
    </row>
    <row r="3678" spans="7:24" s="168" customFormat="1" ht="15" customHeight="1">
      <c r="G3678" s="175"/>
      <c r="I3678" s="176"/>
      <c r="J3678" s="176"/>
      <c r="K3678" s="176"/>
      <c r="L3678" s="679"/>
      <c r="M3678" s="175"/>
      <c r="N3678" s="177"/>
      <c r="P3678" s="176"/>
      <c r="R3678" s="178"/>
      <c r="S3678" s="177"/>
      <c r="U3678" s="177"/>
      <c r="W3678" s="178"/>
      <c r="X3678" s="177"/>
    </row>
    <row r="3679" spans="7:24" s="168" customFormat="1" ht="15" customHeight="1">
      <c r="G3679" s="175"/>
      <c r="I3679" s="176"/>
      <c r="J3679" s="176"/>
      <c r="K3679" s="176"/>
      <c r="L3679" s="679"/>
      <c r="M3679" s="175"/>
      <c r="N3679" s="177"/>
      <c r="P3679" s="176"/>
      <c r="R3679" s="178"/>
      <c r="S3679" s="177"/>
      <c r="U3679" s="177"/>
      <c r="W3679" s="178"/>
      <c r="X3679" s="177"/>
    </row>
    <row r="3680" spans="7:24" s="168" customFormat="1" ht="15" customHeight="1">
      <c r="G3680" s="175"/>
      <c r="I3680" s="176"/>
      <c r="J3680" s="176"/>
      <c r="K3680" s="176"/>
      <c r="L3680" s="679"/>
      <c r="M3680" s="175"/>
      <c r="N3680" s="177"/>
      <c r="P3680" s="176"/>
      <c r="R3680" s="178"/>
      <c r="S3680" s="177"/>
      <c r="U3680" s="177"/>
      <c r="W3680" s="178"/>
      <c r="X3680" s="177"/>
    </row>
    <row r="3681" spans="7:24" s="168" customFormat="1" ht="15" customHeight="1">
      <c r="G3681" s="175"/>
      <c r="I3681" s="176"/>
      <c r="J3681" s="176"/>
      <c r="K3681" s="176"/>
      <c r="L3681" s="679"/>
      <c r="M3681" s="175"/>
      <c r="N3681" s="177"/>
      <c r="P3681" s="176"/>
      <c r="R3681" s="178"/>
      <c r="S3681" s="177"/>
      <c r="U3681" s="177"/>
      <c r="W3681" s="178"/>
      <c r="X3681" s="177"/>
    </row>
    <row r="3682" spans="7:24" s="168" customFormat="1" ht="15" customHeight="1">
      <c r="G3682" s="175"/>
      <c r="I3682" s="176"/>
      <c r="J3682" s="176"/>
      <c r="K3682" s="176"/>
      <c r="L3682" s="679"/>
      <c r="M3682" s="175"/>
      <c r="N3682" s="177"/>
      <c r="P3682" s="176"/>
      <c r="R3682" s="178"/>
      <c r="S3682" s="177"/>
      <c r="U3682" s="177"/>
      <c r="W3682" s="178"/>
      <c r="X3682" s="177"/>
    </row>
    <row r="3683" spans="7:24" s="168" customFormat="1" ht="15" customHeight="1">
      <c r="G3683" s="175"/>
      <c r="I3683" s="176"/>
      <c r="J3683" s="176"/>
      <c r="K3683" s="176"/>
      <c r="L3683" s="679"/>
      <c r="M3683" s="175"/>
      <c r="N3683" s="177"/>
      <c r="P3683" s="176"/>
      <c r="R3683" s="178"/>
      <c r="S3683" s="177"/>
      <c r="U3683" s="177"/>
      <c r="W3683" s="178"/>
      <c r="X3683" s="177"/>
    </row>
    <row r="3684" spans="7:24" s="168" customFormat="1" ht="15" customHeight="1">
      <c r="G3684" s="175"/>
      <c r="I3684" s="176"/>
      <c r="J3684" s="176"/>
      <c r="K3684" s="176"/>
      <c r="L3684" s="679"/>
      <c r="M3684" s="175"/>
      <c r="N3684" s="177"/>
      <c r="P3684" s="176"/>
      <c r="R3684" s="178"/>
      <c r="S3684" s="177"/>
      <c r="U3684" s="177"/>
      <c r="W3684" s="178"/>
      <c r="X3684" s="177"/>
    </row>
    <row r="3685" spans="7:24" s="168" customFormat="1" ht="15" customHeight="1">
      <c r="G3685" s="175"/>
      <c r="I3685" s="176"/>
      <c r="J3685" s="176"/>
      <c r="K3685" s="176"/>
      <c r="L3685" s="679"/>
      <c r="M3685" s="175"/>
      <c r="N3685" s="177"/>
      <c r="P3685" s="176"/>
      <c r="R3685" s="178"/>
      <c r="S3685" s="177"/>
      <c r="U3685" s="177"/>
      <c r="W3685" s="178"/>
      <c r="X3685" s="177"/>
    </row>
    <row r="3686" spans="7:24" s="168" customFormat="1" ht="15" customHeight="1">
      <c r="G3686" s="175"/>
      <c r="I3686" s="176"/>
      <c r="J3686" s="176"/>
      <c r="K3686" s="176"/>
      <c r="L3686" s="679"/>
      <c r="M3686" s="175"/>
      <c r="N3686" s="177"/>
      <c r="P3686" s="176"/>
      <c r="R3686" s="178"/>
      <c r="S3686" s="177"/>
      <c r="U3686" s="177"/>
      <c r="W3686" s="178"/>
      <c r="X3686" s="177"/>
    </row>
    <row r="3687" spans="7:24" s="168" customFormat="1" ht="15" customHeight="1">
      <c r="G3687" s="175"/>
      <c r="I3687" s="176"/>
      <c r="J3687" s="176"/>
      <c r="K3687" s="176"/>
      <c r="L3687" s="679"/>
      <c r="M3687" s="175"/>
      <c r="N3687" s="177"/>
      <c r="P3687" s="176"/>
      <c r="R3687" s="178"/>
      <c r="S3687" s="177"/>
      <c r="U3687" s="177"/>
      <c r="W3687" s="178"/>
      <c r="X3687" s="177"/>
    </row>
    <row r="3688" spans="7:24" s="168" customFormat="1" ht="15" customHeight="1">
      <c r="G3688" s="175"/>
      <c r="I3688" s="176"/>
      <c r="J3688" s="176"/>
      <c r="K3688" s="176"/>
      <c r="L3688" s="679"/>
      <c r="M3688" s="175"/>
      <c r="N3688" s="177"/>
      <c r="P3688" s="176"/>
      <c r="R3688" s="178"/>
      <c r="S3688" s="177"/>
      <c r="U3688" s="177"/>
      <c r="W3688" s="178"/>
      <c r="X3688" s="177"/>
    </row>
    <row r="3689" spans="7:24" s="168" customFormat="1" ht="15" customHeight="1">
      <c r="G3689" s="175"/>
      <c r="I3689" s="176"/>
      <c r="J3689" s="176"/>
      <c r="K3689" s="176"/>
      <c r="L3689" s="679"/>
      <c r="M3689" s="175"/>
      <c r="N3689" s="177"/>
      <c r="P3689" s="176"/>
      <c r="R3689" s="178"/>
      <c r="S3689" s="177"/>
      <c r="U3689" s="177"/>
      <c r="W3689" s="178"/>
      <c r="X3689" s="177"/>
    </row>
    <row r="3690" spans="7:24" s="168" customFormat="1" ht="15" customHeight="1">
      <c r="G3690" s="175"/>
      <c r="I3690" s="176"/>
      <c r="J3690" s="176"/>
      <c r="K3690" s="176"/>
      <c r="L3690" s="679"/>
      <c r="M3690" s="175"/>
      <c r="N3690" s="177"/>
      <c r="P3690" s="176"/>
      <c r="R3690" s="178"/>
      <c r="S3690" s="177"/>
      <c r="U3690" s="177"/>
      <c r="W3690" s="178"/>
      <c r="X3690" s="177"/>
    </row>
    <row r="3691" spans="7:24" s="168" customFormat="1" ht="15" customHeight="1">
      <c r="G3691" s="175"/>
      <c r="I3691" s="176"/>
      <c r="J3691" s="176"/>
      <c r="K3691" s="176"/>
      <c r="L3691" s="679"/>
      <c r="M3691" s="175"/>
      <c r="N3691" s="177"/>
      <c r="P3691" s="176"/>
      <c r="R3691" s="178"/>
      <c r="S3691" s="177"/>
      <c r="U3691" s="177"/>
      <c r="W3691" s="178"/>
      <c r="X3691" s="177"/>
    </row>
    <row r="3692" spans="7:24" s="168" customFormat="1" ht="15" customHeight="1">
      <c r="G3692" s="175"/>
      <c r="I3692" s="176"/>
      <c r="J3692" s="176"/>
      <c r="K3692" s="176"/>
      <c r="L3692" s="679"/>
      <c r="M3692" s="175"/>
      <c r="N3692" s="177"/>
      <c r="P3692" s="176"/>
      <c r="R3692" s="178"/>
      <c r="S3692" s="177"/>
      <c r="U3692" s="177"/>
      <c r="W3692" s="178"/>
      <c r="X3692" s="177"/>
    </row>
    <row r="3693" spans="7:24" s="168" customFormat="1" ht="15" customHeight="1">
      <c r="G3693" s="175"/>
      <c r="I3693" s="176"/>
      <c r="J3693" s="176"/>
      <c r="K3693" s="176"/>
      <c r="L3693" s="679"/>
      <c r="M3693" s="175"/>
      <c r="N3693" s="177"/>
      <c r="P3693" s="176"/>
      <c r="R3693" s="178"/>
      <c r="S3693" s="177"/>
      <c r="U3693" s="177"/>
      <c r="W3693" s="178"/>
      <c r="X3693" s="177"/>
    </row>
    <row r="3694" spans="7:24" s="168" customFormat="1" ht="15" customHeight="1">
      <c r="G3694" s="175"/>
      <c r="I3694" s="176"/>
      <c r="J3694" s="176"/>
      <c r="K3694" s="176"/>
      <c r="L3694" s="679"/>
      <c r="M3694" s="175"/>
      <c r="N3694" s="177"/>
      <c r="P3694" s="176"/>
      <c r="R3694" s="178"/>
      <c r="S3694" s="177"/>
      <c r="U3694" s="177"/>
      <c r="W3694" s="178"/>
      <c r="X3694" s="177"/>
    </row>
    <row r="3695" spans="7:24" s="168" customFormat="1" ht="15" customHeight="1">
      <c r="G3695" s="175"/>
      <c r="I3695" s="176"/>
      <c r="J3695" s="176"/>
      <c r="K3695" s="176"/>
      <c r="L3695" s="679"/>
      <c r="M3695" s="175"/>
      <c r="N3695" s="177"/>
      <c r="P3695" s="176"/>
      <c r="R3695" s="178"/>
      <c r="S3695" s="177"/>
      <c r="U3695" s="177"/>
      <c r="W3695" s="178"/>
      <c r="X3695" s="177"/>
    </row>
    <row r="3696" spans="7:24" s="168" customFormat="1" ht="15" customHeight="1">
      <c r="G3696" s="175"/>
      <c r="I3696" s="176"/>
      <c r="J3696" s="176"/>
      <c r="K3696" s="176"/>
      <c r="L3696" s="679"/>
      <c r="M3696" s="175"/>
      <c r="N3696" s="177"/>
      <c r="P3696" s="176"/>
      <c r="R3696" s="178"/>
      <c r="S3696" s="177"/>
      <c r="U3696" s="177"/>
      <c r="W3696" s="178"/>
      <c r="X3696" s="177"/>
    </row>
    <row r="3697" spans="7:24" s="168" customFormat="1" ht="15" customHeight="1">
      <c r="G3697" s="175"/>
      <c r="I3697" s="176"/>
      <c r="J3697" s="176"/>
      <c r="K3697" s="176"/>
      <c r="L3697" s="679"/>
      <c r="M3697" s="175"/>
      <c r="N3697" s="177"/>
      <c r="P3697" s="176"/>
      <c r="R3697" s="178"/>
      <c r="S3697" s="177"/>
      <c r="U3697" s="177"/>
      <c r="W3697" s="178"/>
      <c r="X3697" s="177"/>
    </row>
    <row r="3698" spans="7:24" s="168" customFormat="1" ht="15" customHeight="1">
      <c r="G3698" s="175"/>
      <c r="I3698" s="176"/>
      <c r="J3698" s="176"/>
      <c r="K3698" s="176"/>
      <c r="L3698" s="679"/>
      <c r="M3698" s="175"/>
      <c r="N3698" s="177"/>
      <c r="P3698" s="176"/>
      <c r="R3698" s="178"/>
      <c r="S3698" s="177"/>
      <c r="U3698" s="177"/>
      <c r="W3698" s="178"/>
      <c r="X3698" s="177"/>
    </row>
    <row r="3699" spans="7:24" s="168" customFormat="1" ht="15" customHeight="1">
      <c r="G3699" s="175"/>
      <c r="I3699" s="176"/>
      <c r="J3699" s="176"/>
      <c r="K3699" s="176"/>
      <c r="L3699" s="679"/>
      <c r="M3699" s="175"/>
      <c r="N3699" s="177"/>
      <c r="P3699" s="176"/>
      <c r="R3699" s="178"/>
      <c r="S3699" s="177"/>
      <c r="U3699" s="177"/>
      <c r="W3699" s="178"/>
      <c r="X3699" s="177"/>
    </row>
    <row r="3700" spans="7:24" s="168" customFormat="1" ht="15" customHeight="1">
      <c r="G3700" s="175"/>
      <c r="I3700" s="176"/>
      <c r="J3700" s="176"/>
      <c r="K3700" s="176"/>
      <c r="L3700" s="679"/>
      <c r="M3700" s="175"/>
      <c r="N3700" s="177"/>
      <c r="P3700" s="176"/>
      <c r="R3700" s="178"/>
      <c r="S3700" s="177"/>
      <c r="U3700" s="177"/>
      <c r="W3700" s="178"/>
      <c r="X3700" s="177"/>
    </row>
    <row r="3701" spans="7:24" s="168" customFormat="1" ht="15" customHeight="1">
      <c r="G3701" s="175"/>
      <c r="I3701" s="176"/>
      <c r="J3701" s="176"/>
      <c r="K3701" s="176"/>
      <c r="L3701" s="679"/>
      <c r="M3701" s="175"/>
      <c r="N3701" s="177"/>
      <c r="P3701" s="176"/>
      <c r="R3701" s="178"/>
      <c r="S3701" s="177"/>
      <c r="U3701" s="177"/>
      <c r="W3701" s="178"/>
      <c r="X3701" s="177"/>
    </row>
    <row r="3702" spans="7:24" s="168" customFormat="1" ht="15" customHeight="1">
      <c r="G3702" s="175"/>
      <c r="I3702" s="176"/>
      <c r="J3702" s="176"/>
      <c r="K3702" s="176"/>
      <c r="L3702" s="679"/>
      <c r="M3702" s="175"/>
      <c r="N3702" s="177"/>
      <c r="P3702" s="176"/>
      <c r="R3702" s="178"/>
      <c r="S3702" s="177"/>
      <c r="U3702" s="177"/>
      <c r="W3702" s="178"/>
      <c r="X3702" s="177"/>
    </row>
    <row r="3703" spans="7:24" s="168" customFormat="1" ht="15" customHeight="1">
      <c r="G3703" s="175"/>
      <c r="I3703" s="176"/>
      <c r="J3703" s="176"/>
      <c r="K3703" s="176"/>
      <c r="L3703" s="679"/>
      <c r="M3703" s="175"/>
      <c r="N3703" s="177"/>
      <c r="P3703" s="176"/>
      <c r="R3703" s="178"/>
      <c r="S3703" s="177"/>
      <c r="U3703" s="177"/>
      <c r="W3703" s="178"/>
      <c r="X3703" s="177"/>
    </row>
    <row r="3704" spans="7:24" s="168" customFormat="1" ht="15" customHeight="1">
      <c r="G3704" s="175"/>
      <c r="I3704" s="176"/>
      <c r="J3704" s="176"/>
      <c r="K3704" s="176"/>
      <c r="L3704" s="679"/>
      <c r="M3704" s="175"/>
      <c r="N3704" s="177"/>
      <c r="P3704" s="176"/>
      <c r="R3704" s="178"/>
      <c r="S3704" s="177"/>
      <c r="U3704" s="177"/>
      <c r="W3704" s="178"/>
      <c r="X3704" s="177"/>
    </row>
    <row r="3705" spans="7:24" s="168" customFormat="1" ht="15" customHeight="1">
      <c r="G3705" s="175"/>
      <c r="I3705" s="176"/>
      <c r="J3705" s="176"/>
      <c r="K3705" s="176"/>
      <c r="L3705" s="679"/>
      <c r="M3705" s="175"/>
      <c r="N3705" s="177"/>
      <c r="P3705" s="176"/>
      <c r="R3705" s="178"/>
      <c r="S3705" s="177"/>
      <c r="U3705" s="177"/>
      <c r="W3705" s="178"/>
      <c r="X3705" s="177"/>
    </row>
    <row r="3706" spans="7:24" s="168" customFormat="1" ht="15" customHeight="1">
      <c r="G3706" s="175"/>
      <c r="I3706" s="176"/>
      <c r="J3706" s="176"/>
      <c r="K3706" s="176"/>
      <c r="L3706" s="679"/>
      <c r="M3706" s="175"/>
      <c r="N3706" s="177"/>
      <c r="P3706" s="176"/>
      <c r="R3706" s="178"/>
      <c r="S3706" s="177"/>
      <c r="U3706" s="177"/>
      <c r="W3706" s="178"/>
      <c r="X3706" s="177"/>
    </row>
    <row r="3707" spans="7:24" s="168" customFormat="1" ht="15" customHeight="1">
      <c r="G3707" s="175"/>
      <c r="I3707" s="176"/>
      <c r="J3707" s="176"/>
      <c r="K3707" s="176"/>
      <c r="L3707" s="679"/>
      <c r="M3707" s="175"/>
      <c r="N3707" s="177"/>
      <c r="P3707" s="176"/>
      <c r="R3707" s="178"/>
      <c r="S3707" s="177"/>
      <c r="U3707" s="177"/>
      <c r="W3707" s="178"/>
      <c r="X3707" s="177"/>
    </row>
    <row r="3708" spans="7:24" s="168" customFormat="1" ht="15" customHeight="1">
      <c r="G3708" s="175"/>
      <c r="I3708" s="176"/>
      <c r="J3708" s="176"/>
      <c r="K3708" s="176"/>
      <c r="L3708" s="679"/>
      <c r="M3708" s="175"/>
      <c r="N3708" s="177"/>
      <c r="P3708" s="176"/>
      <c r="R3708" s="178"/>
      <c r="S3708" s="177"/>
      <c r="U3708" s="177"/>
      <c r="W3708" s="178"/>
      <c r="X3708" s="177"/>
    </row>
    <row r="3709" spans="7:24" s="168" customFormat="1" ht="15" customHeight="1">
      <c r="G3709" s="175"/>
      <c r="I3709" s="176"/>
      <c r="J3709" s="176"/>
      <c r="K3709" s="176"/>
      <c r="L3709" s="679"/>
      <c r="M3709" s="175"/>
      <c r="N3709" s="177"/>
      <c r="P3709" s="176"/>
      <c r="R3709" s="178"/>
      <c r="S3709" s="177"/>
      <c r="U3709" s="177"/>
      <c r="W3709" s="178"/>
      <c r="X3709" s="177"/>
    </row>
    <row r="3710" spans="7:24" s="168" customFormat="1" ht="15" customHeight="1">
      <c r="G3710" s="175"/>
      <c r="I3710" s="176"/>
      <c r="J3710" s="176"/>
      <c r="K3710" s="176"/>
      <c r="L3710" s="679"/>
      <c r="M3710" s="175"/>
      <c r="N3710" s="177"/>
      <c r="P3710" s="176"/>
      <c r="R3710" s="178"/>
      <c r="S3710" s="177"/>
      <c r="U3710" s="177"/>
      <c r="W3710" s="178"/>
      <c r="X3710" s="177"/>
    </row>
    <row r="3711" spans="7:24" s="168" customFormat="1" ht="15" customHeight="1">
      <c r="G3711" s="175"/>
      <c r="I3711" s="176"/>
      <c r="J3711" s="176"/>
      <c r="K3711" s="176"/>
      <c r="L3711" s="679"/>
      <c r="M3711" s="175"/>
      <c r="N3711" s="177"/>
      <c r="P3711" s="176"/>
      <c r="R3711" s="178"/>
      <c r="S3711" s="177"/>
      <c r="U3711" s="177"/>
      <c r="W3711" s="178"/>
      <c r="X3711" s="177"/>
    </row>
    <row r="3712" spans="7:24" s="168" customFormat="1" ht="15" customHeight="1">
      <c r="G3712" s="175"/>
      <c r="I3712" s="176"/>
      <c r="J3712" s="176"/>
      <c r="K3712" s="176"/>
      <c r="L3712" s="679"/>
      <c r="M3712" s="175"/>
      <c r="N3712" s="177"/>
      <c r="P3712" s="176"/>
      <c r="R3712" s="178"/>
      <c r="S3712" s="177"/>
      <c r="U3712" s="177"/>
      <c r="W3712" s="178"/>
      <c r="X3712" s="177"/>
    </row>
    <row r="3713" spans="7:24" s="168" customFormat="1" ht="15" customHeight="1">
      <c r="G3713" s="175"/>
      <c r="I3713" s="176"/>
      <c r="J3713" s="176"/>
      <c r="K3713" s="176"/>
      <c r="L3713" s="679"/>
      <c r="M3713" s="175"/>
      <c r="N3713" s="177"/>
      <c r="P3713" s="176"/>
      <c r="R3713" s="178"/>
      <c r="S3713" s="177"/>
      <c r="U3713" s="177"/>
      <c r="W3713" s="178"/>
      <c r="X3713" s="177"/>
    </row>
    <row r="3714" spans="7:24" s="168" customFormat="1" ht="15" customHeight="1">
      <c r="G3714" s="175"/>
      <c r="I3714" s="176"/>
      <c r="J3714" s="176"/>
      <c r="K3714" s="176"/>
      <c r="L3714" s="679"/>
      <c r="M3714" s="175"/>
      <c r="N3714" s="177"/>
      <c r="P3714" s="176"/>
      <c r="R3714" s="178"/>
      <c r="S3714" s="177"/>
      <c r="U3714" s="177"/>
      <c r="W3714" s="178"/>
      <c r="X3714" s="177"/>
    </row>
    <row r="3715" spans="7:24" s="168" customFormat="1" ht="15" customHeight="1">
      <c r="G3715" s="175"/>
      <c r="I3715" s="176"/>
      <c r="J3715" s="176"/>
      <c r="K3715" s="176"/>
      <c r="L3715" s="679"/>
      <c r="M3715" s="175"/>
      <c r="N3715" s="177"/>
      <c r="P3715" s="176"/>
      <c r="R3715" s="178"/>
      <c r="S3715" s="177"/>
      <c r="U3715" s="177"/>
      <c r="W3715" s="178"/>
      <c r="X3715" s="177"/>
    </row>
    <row r="3716" spans="7:24" s="168" customFormat="1" ht="15" customHeight="1">
      <c r="G3716" s="175"/>
      <c r="I3716" s="176"/>
      <c r="J3716" s="176"/>
      <c r="K3716" s="176"/>
      <c r="L3716" s="679"/>
      <c r="M3716" s="175"/>
      <c r="N3716" s="177"/>
      <c r="P3716" s="176"/>
      <c r="R3716" s="178"/>
      <c r="S3716" s="177"/>
      <c r="U3716" s="177"/>
      <c r="W3716" s="178"/>
      <c r="X3716" s="177"/>
    </row>
    <row r="3717" spans="7:24" s="168" customFormat="1" ht="15" customHeight="1">
      <c r="G3717" s="175"/>
      <c r="I3717" s="176"/>
      <c r="J3717" s="176"/>
      <c r="K3717" s="176"/>
      <c r="L3717" s="679"/>
      <c r="M3717" s="175"/>
      <c r="N3717" s="177"/>
      <c r="P3717" s="176"/>
      <c r="R3717" s="178"/>
      <c r="S3717" s="177"/>
      <c r="U3717" s="177"/>
      <c r="W3717" s="178"/>
      <c r="X3717" s="177"/>
    </row>
    <row r="3718" spans="7:24" s="168" customFormat="1" ht="15" customHeight="1">
      <c r="G3718" s="175"/>
      <c r="I3718" s="176"/>
      <c r="J3718" s="176"/>
      <c r="K3718" s="176"/>
      <c r="L3718" s="679"/>
      <c r="M3718" s="175"/>
      <c r="N3718" s="177"/>
      <c r="P3718" s="176"/>
      <c r="R3718" s="178"/>
      <c r="S3718" s="177"/>
      <c r="U3718" s="177"/>
      <c r="W3718" s="178"/>
      <c r="X3718" s="177"/>
    </row>
    <row r="3719" spans="7:24" s="168" customFormat="1" ht="15" customHeight="1">
      <c r="G3719" s="175"/>
      <c r="I3719" s="176"/>
      <c r="J3719" s="176"/>
      <c r="K3719" s="176"/>
      <c r="L3719" s="679"/>
      <c r="M3719" s="175"/>
      <c r="N3719" s="177"/>
      <c r="P3719" s="176"/>
      <c r="R3719" s="178"/>
      <c r="S3719" s="177"/>
      <c r="U3719" s="177"/>
      <c r="W3719" s="178"/>
      <c r="X3719" s="177"/>
    </row>
    <row r="3720" spans="7:24" s="168" customFormat="1" ht="15" customHeight="1">
      <c r="G3720" s="175"/>
      <c r="I3720" s="176"/>
      <c r="J3720" s="176"/>
      <c r="K3720" s="176"/>
      <c r="L3720" s="679"/>
      <c r="M3720" s="175"/>
      <c r="N3720" s="177"/>
      <c r="P3720" s="176"/>
      <c r="R3720" s="178"/>
      <c r="S3720" s="177"/>
      <c r="U3720" s="177"/>
      <c r="W3720" s="178"/>
      <c r="X3720" s="177"/>
    </row>
    <row r="3721" spans="7:24" s="168" customFormat="1" ht="15" customHeight="1">
      <c r="G3721" s="175"/>
      <c r="I3721" s="176"/>
      <c r="J3721" s="176"/>
      <c r="K3721" s="176"/>
      <c r="L3721" s="679"/>
      <c r="M3721" s="175"/>
      <c r="N3721" s="177"/>
      <c r="P3721" s="176"/>
      <c r="R3721" s="178"/>
      <c r="S3721" s="177"/>
      <c r="U3721" s="177"/>
      <c r="W3721" s="178"/>
      <c r="X3721" s="177"/>
    </row>
    <row r="3722" spans="7:24" s="168" customFormat="1" ht="15" customHeight="1">
      <c r="G3722" s="175"/>
      <c r="I3722" s="176"/>
      <c r="J3722" s="176"/>
      <c r="K3722" s="176"/>
      <c r="L3722" s="679"/>
      <c r="M3722" s="175"/>
      <c r="N3722" s="177"/>
      <c r="P3722" s="176"/>
      <c r="R3722" s="178"/>
      <c r="S3722" s="177"/>
      <c r="U3722" s="177"/>
      <c r="W3722" s="178"/>
      <c r="X3722" s="177"/>
    </row>
    <row r="3723" spans="7:24" s="168" customFormat="1" ht="15" customHeight="1">
      <c r="G3723" s="175"/>
      <c r="I3723" s="176"/>
      <c r="J3723" s="176"/>
      <c r="K3723" s="176"/>
      <c r="L3723" s="679"/>
      <c r="M3723" s="175"/>
      <c r="N3723" s="177"/>
      <c r="P3723" s="176"/>
      <c r="R3723" s="178"/>
      <c r="S3723" s="177"/>
      <c r="U3723" s="177"/>
      <c r="W3723" s="178"/>
      <c r="X3723" s="177"/>
    </row>
    <row r="3724" spans="7:24" s="168" customFormat="1" ht="15" customHeight="1">
      <c r="G3724" s="175"/>
      <c r="I3724" s="176"/>
      <c r="J3724" s="176"/>
      <c r="K3724" s="176"/>
      <c r="L3724" s="679"/>
      <c r="M3724" s="175"/>
      <c r="N3724" s="177"/>
      <c r="P3724" s="176"/>
      <c r="R3724" s="178"/>
      <c r="S3724" s="177"/>
      <c r="U3724" s="177"/>
      <c r="W3724" s="178"/>
      <c r="X3724" s="177"/>
    </row>
    <row r="3725" spans="7:24" s="168" customFormat="1" ht="15" customHeight="1">
      <c r="G3725" s="175"/>
      <c r="I3725" s="176"/>
      <c r="J3725" s="176"/>
      <c r="K3725" s="176"/>
      <c r="L3725" s="679"/>
      <c r="M3725" s="175"/>
      <c r="N3725" s="177"/>
      <c r="P3725" s="176"/>
      <c r="R3725" s="178"/>
      <c r="S3725" s="177"/>
      <c r="U3725" s="177"/>
      <c r="W3725" s="178"/>
      <c r="X3725" s="177"/>
    </row>
    <row r="3726" spans="7:24" s="168" customFormat="1" ht="15" customHeight="1">
      <c r="G3726" s="175"/>
      <c r="I3726" s="176"/>
      <c r="J3726" s="176"/>
      <c r="K3726" s="176"/>
      <c r="L3726" s="679"/>
      <c r="M3726" s="175"/>
      <c r="N3726" s="177"/>
      <c r="P3726" s="176"/>
      <c r="R3726" s="178"/>
      <c r="S3726" s="177"/>
      <c r="U3726" s="177"/>
      <c r="W3726" s="178"/>
      <c r="X3726" s="177"/>
    </row>
    <row r="3727" spans="7:24" s="168" customFormat="1" ht="15" customHeight="1">
      <c r="G3727" s="175"/>
      <c r="I3727" s="176"/>
      <c r="J3727" s="176"/>
      <c r="K3727" s="176"/>
      <c r="L3727" s="679"/>
      <c r="M3727" s="175"/>
      <c r="N3727" s="177"/>
      <c r="P3727" s="176"/>
      <c r="R3727" s="178"/>
      <c r="S3727" s="177"/>
      <c r="U3727" s="177"/>
      <c r="W3727" s="178"/>
      <c r="X3727" s="177"/>
    </row>
    <row r="3728" spans="7:24" s="168" customFormat="1" ht="15" customHeight="1">
      <c r="G3728" s="175"/>
      <c r="I3728" s="176"/>
      <c r="J3728" s="176"/>
      <c r="K3728" s="176"/>
      <c r="L3728" s="679"/>
      <c r="M3728" s="175"/>
      <c r="N3728" s="177"/>
      <c r="P3728" s="176"/>
      <c r="R3728" s="178"/>
      <c r="S3728" s="177"/>
      <c r="U3728" s="177"/>
      <c r="W3728" s="178"/>
      <c r="X3728" s="177"/>
    </row>
    <row r="3729" spans="7:24" s="168" customFormat="1" ht="15" customHeight="1">
      <c r="G3729" s="175"/>
      <c r="I3729" s="176"/>
      <c r="J3729" s="176"/>
      <c r="K3729" s="176"/>
      <c r="L3729" s="679"/>
      <c r="M3729" s="175"/>
      <c r="N3729" s="177"/>
      <c r="P3729" s="176"/>
      <c r="R3729" s="178"/>
      <c r="S3729" s="177"/>
      <c r="U3729" s="177"/>
      <c r="W3729" s="178"/>
      <c r="X3729" s="177"/>
    </row>
    <row r="3730" spans="7:24" s="168" customFormat="1" ht="15" customHeight="1">
      <c r="G3730" s="175"/>
      <c r="I3730" s="176"/>
      <c r="J3730" s="176"/>
      <c r="K3730" s="176"/>
      <c r="L3730" s="679"/>
      <c r="M3730" s="175"/>
      <c r="N3730" s="177"/>
      <c r="P3730" s="176"/>
      <c r="R3730" s="178"/>
      <c r="S3730" s="177"/>
      <c r="U3730" s="177"/>
      <c r="W3730" s="178"/>
      <c r="X3730" s="177"/>
    </row>
    <row r="3731" spans="7:24" s="168" customFormat="1" ht="15" customHeight="1">
      <c r="G3731" s="175"/>
      <c r="I3731" s="176"/>
      <c r="J3731" s="176"/>
      <c r="K3731" s="176"/>
      <c r="L3731" s="679"/>
      <c r="M3731" s="175"/>
      <c r="N3731" s="177"/>
      <c r="P3731" s="176"/>
      <c r="R3731" s="178"/>
      <c r="S3731" s="177"/>
      <c r="U3731" s="177"/>
      <c r="W3731" s="178"/>
      <c r="X3731" s="177"/>
    </row>
    <row r="3732" spans="7:24" s="168" customFormat="1" ht="15" customHeight="1">
      <c r="G3732" s="175"/>
      <c r="I3732" s="176"/>
      <c r="J3732" s="176"/>
      <c r="K3732" s="176"/>
      <c r="L3732" s="679"/>
      <c r="M3732" s="175"/>
      <c r="N3732" s="177"/>
      <c r="P3732" s="176"/>
      <c r="R3732" s="178"/>
      <c r="S3732" s="177"/>
      <c r="U3732" s="177"/>
      <c r="W3732" s="178"/>
      <c r="X3732" s="177"/>
    </row>
    <row r="3733" spans="7:24" s="168" customFormat="1" ht="15" customHeight="1">
      <c r="G3733" s="175"/>
      <c r="I3733" s="176"/>
      <c r="J3733" s="176"/>
      <c r="K3733" s="176"/>
      <c r="L3733" s="679"/>
      <c r="M3733" s="175"/>
      <c r="N3733" s="177"/>
      <c r="P3733" s="176"/>
      <c r="R3733" s="178"/>
      <c r="S3733" s="177"/>
      <c r="U3733" s="177"/>
      <c r="W3733" s="178"/>
      <c r="X3733" s="177"/>
    </row>
    <row r="3734" spans="7:24" s="168" customFormat="1" ht="15" customHeight="1">
      <c r="G3734" s="175"/>
      <c r="I3734" s="176"/>
      <c r="J3734" s="176"/>
      <c r="K3734" s="176"/>
      <c r="L3734" s="679"/>
      <c r="M3734" s="175"/>
      <c r="N3734" s="177"/>
      <c r="P3734" s="176"/>
      <c r="R3734" s="178"/>
      <c r="S3734" s="177"/>
      <c r="U3734" s="177"/>
      <c r="W3734" s="178"/>
      <c r="X3734" s="177"/>
    </row>
    <row r="3735" spans="7:24" s="168" customFormat="1" ht="15" customHeight="1">
      <c r="G3735" s="175"/>
      <c r="I3735" s="176"/>
      <c r="J3735" s="176"/>
      <c r="K3735" s="176"/>
      <c r="L3735" s="679"/>
      <c r="M3735" s="175"/>
      <c r="N3735" s="177"/>
      <c r="P3735" s="176"/>
      <c r="R3735" s="178"/>
      <c r="S3735" s="177"/>
      <c r="U3735" s="177"/>
      <c r="W3735" s="178"/>
      <c r="X3735" s="177"/>
    </row>
    <row r="3736" spans="7:24" s="168" customFormat="1" ht="15" customHeight="1">
      <c r="G3736" s="175"/>
      <c r="I3736" s="176"/>
      <c r="J3736" s="176"/>
      <c r="K3736" s="176"/>
      <c r="L3736" s="679"/>
      <c r="M3736" s="175"/>
      <c r="N3736" s="177"/>
      <c r="P3736" s="176"/>
      <c r="R3736" s="178"/>
      <c r="S3736" s="177"/>
      <c r="U3736" s="177"/>
      <c r="W3736" s="178"/>
      <c r="X3736" s="177"/>
    </row>
    <row r="3737" spans="7:24" s="168" customFormat="1" ht="15" customHeight="1">
      <c r="G3737" s="175"/>
      <c r="I3737" s="176"/>
      <c r="J3737" s="176"/>
      <c r="K3737" s="176"/>
      <c r="L3737" s="679"/>
      <c r="M3737" s="175"/>
      <c r="N3737" s="177"/>
      <c r="P3737" s="176"/>
      <c r="R3737" s="178"/>
      <c r="S3737" s="177"/>
      <c r="U3737" s="177"/>
      <c r="W3737" s="178"/>
      <c r="X3737" s="177"/>
    </row>
    <row r="3738" spans="7:24" s="168" customFormat="1" ht="15" customHeight="1">
      <c r="G3738" s="175"/>
      <c r="I3738" s="176"/>
      <c r="J3738" s="176"/>
      <c r="K3738" s="176"/>
      <c r="L3738" s="679"/>
      <c r="M3738" s="175"/>
      <c r="N3738" s="177"/>
      <c r="P3738" s="176"/>
      <c r="R3738" s="178"/>
      <c r="S3738" s="177"/>
      <c r="U3738" s="177"/>
      <c r="W3738" s="178"/>
      <c r="X3738" s="177"/>
    </row>
    <row r="3739" spans="7:24" s="168" customFormat="1" ht="15" customHeight="1">
      <c r="G3739" s="175"/>
      <c r="I3739" s="176"/>
      <c r="J3739" s="176"/>
      <c r="K3739" s="176"/>
      <c r="L3739" s="679"/>
      <c r="M3739" s="175"/>
      <c r="N3739" s="177"/>
      <c r="P3739" s="176"/>
      <c r="R3739" s="178"/>
      <c r="S3739" s="177"/>
      <c r="U3739" s="177"/>
      <c r="W3739" s="178"/>
      <c r="X3739" s="177"/>
    </row>
    <row r="3740" spans="7:24" s="168" customFormat="1" ht="15" customHeight="1">
      <c r="G3740" s="175"/>
      <c r="I3740" s="176"/>
      <c r="J3740" s="176"/>
      <c r="K3740" s="176"/>
      <c r="L3740" s="679"/>
      <c r="M3740" s="175"/>
      <c r="N3740" s="177"/>
      <c r="P3740" s="176"/>
      <c r="R3740" s="178"/>
      <c r="S3740" s="177"/>
      <c r="U3740" s="177"/>
      <c r="W3740" s="178"/>
      <c r="X3740" s="177"/>
    </row>
    <row r="3741" spans="7:24" s="168" customFormat="1" ht="15" customHeight="1">
      <c r="G3741" s="175"/>
      <c r="I3741" s="176"/>
      <c r="J3741" s="176"/>
      <c r="K3741" s="176"/>
      <c r="L3741" s="679"/>
      <c r="M3741" s="175"/>
      <c r="N3741" s="177"/>
      <c r="P3741" s="176"/>
      <c r="R3741" s="178"/>
      <c r="S3741" s="177"/>
      <c r="U3741" s="177"/>
      <c r="W3741" s="178"/>
      <c r="X3741" s="177"/>
    </row>
    <row r="3742" spans="7:24" s="168" customFormat="1" ht="15" customHeight="1">
      <c r="G3742" s="175"/>
      <c r="I3742" s="176"/>
      <c r="J3742" s="176"/>
      <c r="K3742" s="176"/>
      <c r="L3742" s="679"/>
      <c r="M3742" s="175"/>
      <c r="N3742" s="177"/>
      <c r="P3742" s="176"/>
      <c r="R3742" s="178"/>
      <c r="S3742" s="177"/>
      <c r="U3742" s="177"/>
      <c r="W3742" s="178"/>
      <c r="X3742" s="177"/>
    </row>
    <row r="3743" spans="7:24" s="168" customFormat="1" ht="15" customHeight="1">
      <c r="G3743" s="175"/>
      <c r="I3743" s="176"/>
      <c r="J3743" s="176"/>
      <c r="K3743" s="176"/>
      <c r="L3743" s="679"/>
      <c r="M3743" s="175"/>
      <c r="N3743" s="177"/>
      <c r="P3743" s="176"/>
      <c r="R3743" s="178"/>
      <c r="S3743" s="177"/>
      <c r="U3743" s="177"/>
      <c r="W3743" s="178"/>
      <c r="X3743" s="177"/>
    </row>
    <row r="3744" spans="7:24" s="168" customFormat="1" ht="15" customHeight="1">
      <c r="G3744" s="175"/>
      <c r="I3744" s="176"/>
      <c r="J3744" s="176"/>
      <c r="K3744" s="176"/>
      <c r="L3744" s="679"/>
      <c r="M3744" s="175"/>
      <c r="N3744" s="177"/>
      <c r="P3744" s="176"/>
      <c r="R3744" s="178"/>
      <c r="S3744" s="177"/>
      <c r="U3744" s="177"/>
      <c r="W3744" s="178"/>
      <c r="X3744" s="177"/>
    </row>
    <row r="3745" spans="7:24" s="168" customFormat="1" ht="15" customHeight="1">
      <c r="G3745" s="175"/>
      <c r="I3745" s="176"/>
      <c r="J3745" s="176"/>
      <c r="K3745" s="176"/>
      <c r="L3745" s="679"/>
      <c r="M3745" s="175"/>
      <c r="N3745" s="177"/>
      <c r="P3745" s="176"/>
      <c r="R3745" s="178"/>
      <c r="S3745" s="177"/>
      <c r="U3745" s="177"/>
      <c r="W3745" s="178"/>
      <c r="X3745" s="177"/>
    </row>
    <row r="3746" spans="7:24" s="168" customFormat="1" ht="15" customHeight="1">
      <c r="G3746" s="175"/>
      <c r="I3746" s="176"/>
      <c r="J3746" s="176"/>
      <c r="K3746" s="176"/>
      <c r="L3746" s="679"/>
      <c r="M3746" s="175"/>
      <c r="N3746" s="177"/>
      <c r="P3746" s="176"/>
      <c r="R3746" s="178"/>
      <c r="S3746" s="177"/>
      <c r="U3746" s="177"/>
      <c r="W3746" s="178"/>
      <c r="X3746" s="177"/>
    </row>
    <row r="3747" spans="7:24" s="168" customFormat="1" ht="15" customHeight="1">
      <c r="G3747" s="175"/>
      <c r="I3747" s="176"/>
      <c r="J3747" s="176"/>
      <c r="K3747" s="176"/>
      <c r="L3747" s="679"/>
      <c r="M3747" s="175"/>
      <c r="N3747" s="177"/>
      <c r="P3747" s="176"/>
      <c r="R3747" s="178"/>
      <c r="S3747" s="177"/>
      <c r="U3747" s="177"/>
      <c r="W3747" s="178"/>
      <c r="X3747" s="177"/>
    </row>
    <row r="3748" spans="7:24" s="168" customFormat="1" ht="15" customHeight="1">
      <c r="G3748" s="175"/>
      <c r="I3748" s="176"/>
      <c r="J3748" s="176"/>
      <c r="K3748" s="176"/>
      <c r="L3748" s="679"/>
      <c r="M3748" s="175"/>
      <c r="N3748" s="177"/>
      <c r="P3748" s="176"/>
      <c r="R3748" s="178"/>
      <c r="S3748" s="177"/>
      <c r="U3748" s="177"/>
      <c r="W3748" s="178"/>
      <c r="X3748" s="177"/>
    </row>
    <row r="3749" spans="7:24" s="168" customFormat="1" ht="15" customHeight="1">
      <c r="G3749" s="175"/>
      <c r="I3749" s="176"/>
      <c r="J3749" s="176"/>
      <c r="K3749" s="176"/>
      <c r="L3749" s="679"/>
      <c r="M3749" s="175"/>
      <c r="N3749" s="177"/>
      <c r="P3749" s="176"/>
      <c r="R3749" s="178"/>
      <c r="S3749" s="177"/>
      <c r="U3749" s="177"/>
      <c r="W3749" s="178"/>
      <c r="X3749" s="177"/>
    </row>
    <row r="3750" spans="7:24" s="168" customFormat="1" ht="15" customHeight="1">
      <c r="G3750" s="175"/>
      <c r="I3750" s="176"/>
      <c r="J3750" s="176"/>
      <c r="K3750" s="176"/>
      <c r="L3750" s="679"/>
      <c r="M3750" s="175"/>
      <c r="N3750" s="177"/>
      <c r="P3750" s="176"/>
      <c r="R3750" s="178"/>
      <c r="S3750" s="177"/>
      <c r="U3750" s="177"/>
      <c r="W3750" s="178"/>
      <c r="X3750" s="177"/>
    </row>
    <row r="3751" spans="7:24" s="168" customFormat="1" ht="15" customHeight="1">
      <c r="G3751" s="175"/>
      <c r="I3751" s="176"/>
      <c r="J3751" s="176"/>
      <c r="K3751" s="176"/>
      <c r="L3751" s="679"/>
      <c r="M3751" s="175"/>
      <c r="N3751" s="177"/>
      <c r="P3751" s="176"/>
      <c r="R3751" s="178"/>
      <c r="S3751" s="177"/>
      <c r="U3751" s="177"/>
      <c r="W3751" s="178"/>
      <c r="X3751" s="177"/>
    </row>
    <row r="3752" spans="7:24" s="168" customFormat="1" ht="15" customHeight="1">
      <c r="G3752" s="175"/>
      <c r="I3752" s="176"/>
      <c r="J3752" s="176"/>
      <c r="K3752" s="176"/>
      <c r="L3752" s="679"/>
      <c r="M3752" s="175"/>
      <c r="N3752" s="177"/>
      <c r="P3752" s="176"/>
      <c r="R3752" s="178"/>
      <c r="S3752" s="177"/>
      <c r="U3752" s="177"/>
      <c r="W3752" s="178"/>
      <c r="X3752" s="177"/>
    </row>
    <row r="3753" spans="7:24" s="168" customFormat="1" ht="15" customHeight="1">
      <c r="G3753" s="175"/>
      <c r="I3753" s="176"/>
      <c r="J3753" s="176"/>
      <c r="K3753" s="176"/>
      <c r="L3753" s="679"/>
      <c r="M3753" s="175"/>
      <c r="N3753" s="177"/>
      <c r="P3753" s="176"/>
      <c r="R3753" s="178"/>
      <c r="S3753" s="177"/>
      <c r="U3753" s="177"/>
      <c r="W3753" s="178"/>
      <c r="X3753" s="177"/>
    </row>
    <row r="3754" spans="7:24" s="168" customFormat="1" ht="15" customHeight="1">
      <c r="G3754" s="175"/>
      <c r="I3754" s="176"/>
      <c r="J3754" s="176"/>
      <c r="K3754" s="176"/>
      <c r="L3754" s="679"/>
      <c r="M3754" s="175"/>
      <c r="N3754" s="177"/>
      <c r="P3754" s="176"/>
      <c r="R3754" s="178"/>
      <c r="S3754" s="177"/>
      <c r="U3754" s="177"/>
      <c r="W3754" s="178"/>
      <c r="X3754" s="177"/>
    </row>
    <row r="3755" spans="7:24" s="168" customFormat="1" ht="15" customHeight="1">
      <c r="G3755" s="175"/>
      <c r="I3755" s="176"/>
      <c r="J3755" s="176"/>
      <c r="K3755" s="176"/>
      <c r="L3755" s="679"/>
      <c r="M3755" s="175"/>
      <c r="N3755" s="177"/>
      <c r="P3755" s="176"/>
      <c r="R3755" s="178"/>
      <c r="S3755" s="177"/>
      <c r="U3755" s="177"/>
      <c r="W3755" s="178"/>
      <c r="X3755" s="177"/>
    </row>
    <row r="3756" spans="7:24" s="168" customFormat="1" ht="15" customHeight="1">
      <c r="G3756" s="175"/>
      <c r="I3756" s="176"/>
      <c r="J3756" s="176"/>
      <c r="K3756" s="176"/>
      <c r="L3756" s="679"/>
      <c r="M3756" s="175"/>
      <c r="N3756" s="177"/>
      <c r="P3756" s="176"/>
      <c r="R3756" s="178"/>
      <c r="S3756" s="177"/>
      <c r="U3756" s="177"/>
      <c r="W3756" s="178"/>
      <c r="X3756" s="177"/>
    </row>
    <row r="3757" spans="7:24" s="168" customFormat="1" ht="15" customHeight="1">
      <c r="G3757" s="175"/>
      <c r="I3757" s="176"/>
      <c r="J3757" s="176"/>
      <c r="K3757" s="176"/>
      <c r="L3757" s="679"/>
      <c r="M3757" s="175"/>
      <c r="N3757" s="177"/>
      <c r="P3757" s="176"/>
      <c r="R3757" s="178"/>
      <c r="S3757" s="177"/>
      <c r="U3757" s="177"/>
      <c r="W3757" s="178"/>
      <c r="X3757" s="177"/>
    </row>
    <row r="3758" spans="7:24" s="168" customFormat="1" ht="15" customHeight="1">
      <c r="G3758" s="175"/>
      <c r="I3758" s="176"/>
      <c r="J3758" s="176"/>
      <c r="K3758" s="176"/>
      <c r="L3758" s="679"/>
      <c r="M3758" s="175"/>
      <c r="N3758" s="177"/>
      <c r="P3758" s="176"/>
      <c r="R3758" s="178"/>
      <c r="S3758" s="177"/>
      <c r="U3758" s="177"/>
      <c r="W3758" s="178"/>
      <c r="X3758" s="177"/>
    </row>
    <row r="3759" spans="7:24" s="168" customFormat="1" ht="15" customHeight="1">
      <c r="G3759" s="175"/>
      <c r="I3759" s="176"/>
      <c r="J3759" s="176"/>
      <c r="K3759" s="176"/>
      <c r="L3759" s="679"/>
      <c r="M3759" s="175"/>
      <c r="N3759" s="177"/>
      <c r="P3759" s="176"/>
      <c r="R3759" s="178"/>
      <c r="S3759" s="177"/>
      <c r="U3759" s="177"/>
      <c r="W3759" s="178"/>
      <c r="X3759" s="177"/>
    </row>
    <row r="3760" spans="7:24" s="168" customFormat="1" ht="15" customHeight="1">
      <c r="G3760" s="175"/>
      <c r="I3760" s="176"/>
      <c r="J3760" s="176"/>
      <c r="K3760" s="176"/>
      <c r="L3760" s="679"/>
      <c r="M3760" s="175"/>
      <c r="N3760" s="177"/>
      <c r="P3760" s="176"/>
      <c r="R3760" s="178"/>
      <c r="S3760" s="177"/>
      <c r="U3760" s="177"/>
      <c r="W3760" s="178"/>
      <c r="X3760" s="177"/>
    </row>
    <row r="3761" spans="7:24" s="168" customFormat="1" ht="15" customHeight="1">
      <c r="G3761" s="175"/>
      <c r="I3761" s="176"/>
      <c r="J3761" s="176"/>
      <c r="K3761" s="176"/>
      <c r="L3761" s="679"/>
      <c r="M3761" s="175"/>
      <c r="N3761" s="177"/>
      <c r="P3761" s="176"/>
      <c r="R3761" s="178"/>
      <c r="S3761" s="177"/>
      <c r="U3761" s="177"/>
      <c r="W3761" s="178"/>
      <c r="X3761" s="177"/>
    </row>
    <row r="3762" spans="7:24" s="168" customFormat="1" ht="15" customHeight="1">
      <c r="G3762" s="175"/>
      <c r="I3762" s="176"/>
      <c r="J3762" s="176"/>
      <c r="K3762" s="176"/>
      <c r="L3762" s="679"/>
      <c r="M3762" s="175"/>
      <c r="N3762" s="177"/>
      <c r="P3762" s="176"/>
      <c r="R3762" s="178"/>
      <c r="S3762" s="177"/>
      <c r="U3762" s="177"/>
      <c r="W3762" s="178"/>
      <c r="X3762" s="177"/>
    </row>
    <row r="3763" spans="7:24" s="168" customFormat="1" ht="15" customHeight="1">
      <c r="G3763" s="175"/>
      <c r="I3763" s="176"/>
      <c r="J3763" s="176"/>
      <c r="K3763" s="176"/>
      <c r="L3763" s="679"/>
      <c r="M3763" s="175"/>
      <c r="N3763" s="177"/>
      <c r="P3763" s="176"/>
      <c r="R3763" s="178"/>
      <c r="S3763" s="177"/>
      <c r="U3763" s="177"/>
      <c r="W3763" s="178"/>
      <c r="X3763" s="177"/>
    </row>
    <row r="3764" spans="7:24" s="168" customFormat="1" ht="15" customHeight="1">
      <c r="G3764" s="175"/>
      <c r="I3764" s="176"/>
      <c r="J3764" s="176"/>
      <c r="K3764" s="176"/>
      <c r="L3764" s="679"/>
      <c r="M3764" s="175"/>
      <c r="N3764" s="177"/>
      <c r="P3764" s="176"/>
      <c r="R3764" s="178"/>
      <c r="S3764" s="177"/>
      <c r="U3764" s="177"/>
      <c r="W3764" s="178"/>
      <c r="X3764" s="177"/>
    </row>
    <row r="3765" spans="7:24" s="168" customFormat="1" ht="15" customHeight="1">
      <c r="G3765" s="175"/>
      <c r="I3765" s="176"/>
      <c r="J3765" s="176"/>
      <c r="K3765" s="176"/>
      <c r="L3765" s="679"/>
      <c r="M3765" s="175"/>
      <c r="N3765" s="177"/>
      <c r="P3765" s="176"/>
      <c r="R3765" s="178"/>
      <c r="S3765" s="177"/>
      <c r="U3765" s="177"/>
      <c r="W3765" s="178"/>
      <c r="X3765" s="177"/>
    </row>
    <row r="3766" spans="7:24" s="168" customFormat="1" ht="15" customHeight="1">
      <c r="G3766" s="175"/>
      <c r="I3766" s="176"/>
      <c r="J3766" s="176"/>
      <c r="K3766" s="176"/>
      <c r="L3766" s="679"/>
      <c r="M3766" s="175"/>
      <c r="N3766" s="177"/>
      <c r="P3766" s="176"/>
      <c r="R3766" s="178"/>
      <c r="S3766" s="177"/>
      <c r="U3766" s="177"/>
      <c r="W3766" s="178"/>
      <c r="X3766" s="177"/>
    </row>
    <row r="3767" spans="7:24" s="168" customFormat="1" ht="15" customHeight="1">
      <c r="G3767" s="175"/>
      <c r="I3767" s="176"/>
      <c r="J3767" s="176"/>
      <c r="K3767" s="176"/>
      <c r="L3767" s="679"/>
      <c r="M3767" s="175"/>
      <c r="N3767" s="177"/>
      <c r="P3767" s="176"/>
      <c r="R3767" s="178"/>
      <c r="S3767" s="177"/>
      <c r="U3767" s="177"/>
      <c r="W3767" s="178"/>
      <c r="X3767" s="177"/>
    </row>
    <row r="3768" spans="7:24" s="168" customFormat="1" ht="15" customHeight="1">
      <c r="G3768" s="175"/>
      <c r="I3768" s="176"/>
      <c r="J3768" s="176"/>
      <c r="K3768" s="176"/>
      <c r="L3768" s="679"/>
      <c r="M3768" s="175"/>
      <c r="N3768" s="177"/>
      <c r="P3768" s="176"/>
      <c r="R3768" s="178"/>
      <c r="S3768" s="177"/>
      <c r="U3768" s="177"/>
      <c r="W3768" s="178"/>
      <c r="X3768" s="177"/>
    </row>
    <row r="3769" spans="7:24" s="168" customFormat="1" ht="15" customHeight="1">
      <c r="G3769" s="175"/>
      <c r="I3769" s="176"/>
      <c r="J3769" s="176"/>
      <c r="K3769" s="176"/>
      <c r="L3769" s="679"/>
      <c r="M3769" s="175"/>
      <c r="N3769" s="177"/>
      <c r="P3769" s="176"/>
      <c r="R3769" s="178"/>
      <c r="S3769" s="177"/>
      <c r="U3769" s="177"/>
      <c r="W3769" s="178"/>
      <c r="X3769" s="177"/>
    </row>
    <row r="3770" spans="7:24" s="168" customFormat="1" ht="15" customHeight="1">
      <c r="G3770" s="175"/>
      <c r="I3770" s="176"/>
      <c r="J3770" s="176"/>
      <c r="K3770" s="176"/>
      <c r="L3770" s="679"/>
      <c r="M3770" s="175"/>
      <c r="N3770" s="177"/>
      <c r="P3770" s="176"/>
      <c r="R3770" s="178"/>
      <c r="S3770" s="177"/>
      <c r="U3770" s="177"/>
      <c r="W3770" s="178"/>
      <c r="X3770" s="177"/>
    </row>
    <row r="3771" spans="7:24" s="168" customFormat="1" ht="15" customHeight="1">
      <c r="G3771" s="175"/>
      <c r="I3771" s="176"/>
      <c r="J3771" s="176"/>
      <c r="K3771" s="176"/>
      <c r="L3771" s="679"/>
      <c r="M3771" s="175"/>
      <c r="N3771" s="177"/>
      <c r="P3771" s="176"/>
      <c r="R3771" s="178"/>
      <c r="S3771" s="177"/>
      <c r="U3771" s="177"/>
      <c r="W3771" s="178"/>
      <c r="X3771" s="177"/>
    </row>
    <row r="3772" spans="7:24" s="168" customFormat="1" ht="15" customHeight="1">
      <c r="G3772" s="175"/>
      <c r="I3772" s="176"/>
      <c r="J3772" s="176"/>
      <c r="K3772" s="176"/>
      <c r="L3772" s="679"/>
      <c r="M3772" s="175"/>
      <c r="N3772" s="177"/>
      <c r="P3772" s="176"/>
      <c r="R3772" s="178"/>
      <c r="S3772" s="177"/>
      <c r="U3772" s="177"/>
      <c r="W3772" s="178"/>
      <c r="X3772" s="177"/>
    </row>
    <row r="3773" spans="7:24" s="168" customFormat="1" ht="15" customHeight="1">
      <c r="G3773" s="175"/>
      <c r="I3773" s="176"/>
      <c r="J3773" s="176"/>
      <c r="K3773" s="176"/>
      <c r="L3773" s="679"/>
      <c r="M3773" s="175"/>
      <c r="N3773" s="177"/>
      <c r="P3773" s="176"/>
      <c r="R3773" s="178"/>
      <c r="S3773" s="177"/>
      <c r="U3773" s="177"/>
      <c r="W3773" s="178"/>
      <c r="X3773" s="177"/>
    </row>
    <row r="3774" spans="7:24" s="168" customFormat="1" ht="15" customHeight="1">
      <c r="G3774" s="175"/>
      <c r="I3774" s="176"/>
      <c r="J3774" s="176"/>
      <c r="K3774" s="176"/>
      <c r="L3774" s="679"/>
      <c r="M3774" s="175"/>
      <c r="N3774" s="177"/>
      <c r="P3774" s="176"/>
      <c r="R3774" s="178"/>
      <c r="S3774" s="177"/>
      <c r="U3774" s="177"/>
      <c r="W3774" s="178"/>
      <c r="X3774" s="177"/>
    </row>
    <row r="3775" spans="7:24" s="168" customFormat="1" ht="15" customHeight="1">
      <c r="G3775" s="175"/>
      <c r="I3775" s="176"/>
      <c r="J3775" s="176"/>
      <c r="K3775" s="176"/>
      <c r="L3775" s="679"/>
      <c r="M3775" s="175"/>
      <c r="N3775" s="177"/>
      <c r="P3775" s="176"/>
      <c r="R3775" s="178"/>
      <c r="S3775" s="177"/>
      <c r="U3775" s="177"/>
      <c r="W3775" s="178"/>
      <c r="X3775" s="177"/>
    </row>
    <row r="3776" spans="7:24" s="168" customFormat="1" ht="15" customHeight="1">
      <c r="G3776" s="175"/>
      <c r="I3776" s="176"/>
      <c r="J3776" s="176"/>
      <c r="K3776" s="176"/>
      <c r="L3776" s="679"/>
      <c r="M3776" s="175"/>
      <c r="N3776" s="177"/>
      <c r="P3776" s="176"/>
      <c r="R3776" s="178"/>
      <c r="S3776" s="177"/>
      <c r="U3776" s="177"/>
      <c r="W3776" s="178"/>
      <c r="X3776" s="177"/>
    </row>
    <row r="3777" spans="7:24" s="168" customFormat="1" ht="15" customHeight="1">
      <c r="G3777" s="175"/>
      <c r="I3777" s="176"/>
      <c r="J3777" s="176"/>
      <c r="K3777" s="176"/>
      <c r="L3777" s="679"/>
      <c r="M3777" s="175"/>
      <c r="N3777" s="177"/>
      <c r="P3777" s="176"/>
      <c r="R3777" s="178"/>
      <c r="S3777" s="177"/>
      <c r="U3777" s="177"/>
      <c r="W3777" s="178"/>
      <c r="X3777" s="177"/>
    </row>
    <row r="3778" spans="7:24" s="168" customFormat="1" ht="15" customHeight="1">
      <c r="G3778" s="175"/>
      <c r="I3778" s="176"/>
      <c r="J3778" s="176"/>
      <c r="K3778" s="176"/>
      <c r="L3778" s="679"/>
      <c r="M3778" s="175"/>
      <c r="N3778" s="177"/>
      <c r="P3778" s="176"/>
      <c r="R3778" s="178"/>
      <c r="S3778" s="177"/>
      <c r="U3778" s="177"/>
      <c r="W3778" s="178"/>
      <c r="X3778" s="177"/>
    </row>
    <row r="3779" spans="7:24" s="168" customFormat="1" ht="15" customHeight="1">
      <c r="G3779" s="175"/>
      <c r="I3779" s="176"/>
      <c r="J3779" s="176"/>
      <c r="K3779" s="176"/>
      <c r="L3779" s="679"/>
      <c r="M3779" s="175"/>
      <c r="N3779" s="177"/>
      <c r="P3779" s="176"/>
      <c r="R3779" s="178"/>
      <c r="S3779" s="177"/>
      <c r="U3779" s="177"/>
      <c r="W3779" s="178"/>
      <c r="X3779" s="177"/>
    </row>
    <row r="3780" spans="7:24" s="168" customFormat="1" ht="15" customHeight="1">
      <c r="G3780" s="175"/>
      <c r="I3780" s="176"/>
      <c r="J3780" s="176"/>
      <c r="K3780" s="176"/>
      <c r="L3780" s="679"/>
      <c r="M3780" s="175"/>
      <c r="N3780" s="177"/>
      <c r="P3780" s="176"/>
      <c r="R3780" s="178"/>
      <c r="S3780" s="177"/>
      <c r="U3780" s="177"/>
      <c r="W3780" s="178"/>
      <c r="X3780" s="177"/>
    </row>
    <row r="3781" spans="7:24" s="168" customFormat="1" ht="15" customHeight="1">
      <c r="G3781" s="175"/>
      <c r="I3781" s="176"/>
      <c r="J3781" s="176"/>
      <c r="K3781" s="176"/>
      <c r="L3781" s="679"/>
      <c r="M3781" s="175"/>
      <c r="N3781" s="177"/>
      <c r="P3781" s="176"/>
      <c r="R3781" s="178"/>
      <c r="S3781" s="177"/>
      <c r="U3781" s="177"/>
      <c r="W3781" s="178"/>
      <c r="X3781" s="177"/>
    </row>
    <row r="3782" spans="7:24" s="168" customFormat="1" ht="15" customHeight="1">
      <c r="G3782" s="175"/>
      <c r="I3782" s="176"/>
      <c r="J3782" s="176"/>
      <c r="K3782" s="176"/>
      <c r="L3782" s="679"/>
      <c r="M3782" s="175"/>
      <c r="N3782" s="177"/>
      <c r="P3782" s="176"/>
      <c r="R3782" s="178"/>
      <c r="S3782" s="177"/>
      <c r="U3782" s="177"/>
      <c r="W3782" s="178"/>
      <c r="X3782" s="177"/>
    </row>
    <row r="3783" spans="7:24" s="168" customFormat="1" ht="15" customHeight="1">
      <c r="G3783" s="175"/>
      <c r="I3783" s="176"/>
      <c r="J3783" s="176"/>
      <c r="K3783" s="176"/>
      <c r="L3783" s="679"/>
      <c r="M3783" s="175"/>
      <c r="N3783" s="177"/>
      <c r="P3783" s="176"/>
      <c r="R3783" s="178"/>
      <c r="S3783" s="177"/>
      <c r="U3783" s="177"/>
      <c r="W3783" s="178"/>
      <c r="X3783" s="177"/>
    </row>
    <row r="3784" spans="7:24" s="168" customFormat="1" ht="15" customHeight="1">
      <c r="G3784" s="175"/>
      <c r="I3784" s="176"/>
      <c r="J3784" s="176"/>
      <c r="K3784" s="176"/>
      <c r="L3784" s="679"/>
      <c r="M3784" s="175"/>
      <c r="N3784" s="177"/>
      <c r="P3784" s="176"/>
      <c r="R3784" s="178"/>
      <c r="S3784" s="177"/>
      <c r="U3784" s="177"/>
      <c r="W3784" s="178"/>
      <c r="X3784" s="177"/>
    </row>
    <row r="3785" spans="7:24" s="168" customFormat="1" ht="15" customHeight="1">
      <c r="G3785" s="175"/>
      <c r="I3785" s="176"/>
      <c r="J3785" s="176"/>
      <c r="K3785" s="176"/>
      <c r="L3785" s="679"/>
      <c r="M3785" s="175"/>
      <c r="N3785" s="177"/>
      <c r="P3785" s="176"/>
      <c r="R3785" s="178"/>
      <c r="S3785" s="177"/>
      <c r="U3785" s="177"/>
      <c r="W3785" s="178"/>
      <c r="X3785" s="177"/>
    </row>
    <row r="3786" spans="7:24" s="168" customFormat="1" ht="15" customHeight="1">
      <c r="G3786" s="175"/>
      <c r="I3786" s="176"/>
      <c r="J3786" s="176"/>
      <c r="K3786" s="176"/>
      <c r="L3786" s="679"/>
      <c r="M3786" s="175"/>
      <c r="N3786" s="177"/>
      <c r="P3786" s="176"/>
      <c r="R3786" s="178"/>
      <c r="S3786" s="177"/>
      <c r="U3786" s="177"/>
      <c r="W3786" s="178"/>
      <c r="X3786" s="177"/>
    </row>
    <row r="3787" spans="7:24" s="168" customFormat="1" ht="15" customHeight="1">
      <c r="G3787" s="175"/>
      <c r="I3787" s="176"/>
      <c r="J3787" s="176"/>
      <c r="K3787" s="176"/>
      <c r="L3787" s="679"/>
      <c r="M3787" s="175"/>
      <c r="N3787" s="177"/>
      <c r="P3787" s="176"/>
      <c r="R3787" s="178"/>
      <c r="S3787" s="177"/>
      <c r="U3787" s="177"/>
      <c r="W3787" s="178"/>
      <c r="X3787" s="177"/>
    </row>
    <row r="3788" spans="7:24" s="168" customFormat="1" ht="15" customHeight="1">
      <c r="G3788" s="175"/>
      <c r="I3788" s="176"/>
      <c r="J3788" s="176"/>
      <c r="K3788" s="176"/>
      <c r="L3788" s="679"/>
      <c r="M3788" s="175"/>
      <c r="N3788" s="177"/>
      <c r="P3788" s="176"/>
      <c r="R3788" s="178"/>
      <c r="S3788" s="177"/>
      <c r="U3788" s="177"/>
      <c r="W3788" s="178"/>
      <c r="X3788" s="177"/>
    </row>
    <row r="3789" spans="7:24" s="168" customFormat="1" ht="15" customHeight="1">
      <c r="G3789" s="175"/>
      <c r="I3789" s="176"/>
      <c r="J3789" s="176"/>
      <c r="K3789" s="176"/>
      <c r="L3789" s="679"/>
      <c r="M3789" s="175"/>
      <c r="N3789" s="177"/>
      <c r="P3789" s="176"/>
      <c r="R3789" s="178"/>
      <c r="S3789" s="177"/>
      <c r="U3789" s="177"/>
      <c r="W3789" s="178"/>
      <c r="X3789" s="177"/>
    </row>
    <row r="3790" spans="7:24" s="168" customFormat="1" ht="15" customHeight="1">
      <c r="G3790" s="175"/>
      <c r="I3790" s="176"/>
      <c r="J3790" s="176"/>
      <c r="K3790" s="176"/>
      <c r="L3790" s="679"/>
      <c r="M3790" s="175"/>
      <c r="N3790" s="177"/>
      <c r="P3790" s="176"/>
      <c r="R3790" s="178"/>
      <c r="S3790" s="177"/>
      <c r="U3790" s="177"/>
      <c r="W3790" s="178"/>
      <c r="X3790" s="177"/>
    </row>
    <row r="3791" spans="7:24" s="168" customFormat="1" ht="15" customHeight="1">
      <c r="G3791" s="175"/>
      <c r="I3791" s="176"/>
      <c r="J3791" s="176"/>
      <c r="K3791" s="176"/>
      <c r="L3791" s="679"/>
      <c r="M3791" s="175"/>
      <c r="N3791" s="177"/>
      <c r="P3791" s="176"/>
      <c r="R3791" s="178"/>
      <c r="S3791" s="177"/>
      <c r="U3791" s="177"/>
      <c r="W3791" s="178"/>
      <c r="X3791" s="177"/>
    </row>
    <row r="3792" spans="7:24" s="168" customFormat="1" ht="15" customHeight="1">
      <c r="G3792" s="175"/>
      <c r="I3792" s="176"/>
      <c r="J3792" s="176"/>
      <c r="K3792" s="176"/>
      <c r="L3792" s="679"/>
      <c r="M3792" s="175"/>
      <c r="N3792" s="177"/>
      <c r="P3792" s="176"/>
      <c r="R3792" s="178"/>
      <c r="S3792" s="177"/>
      <c r="U3792" s="177"/>
      <c r="W3792" s="178"/>
      <c r="X3792" s="177"/>
    </row>
    <row r="3793" spans="7:24" s="168" customFormat="1" ht="15" customHeight="1">
      <c r="G3793" s="175"/>
      <c r="I3793" s="176"/>
      <c r="J3793" s="176"/>
      <c r="K3793" s="176"/>
      <c r="L3793" s="679"/>
      <c r="M3793" s="175"/>
      <c r="N3793" s="177"/>
      <c r="P3793" s="176"/>
      <c r="R3793" s="178"/>
      <c r="S3793" s="177"/>
      <c r="U3793" s="177"/>
      <c r="W3793" s="178"/>
      <c r="X3793" s="177"/>
    </row>
    <row r="3794" spans="7:24" s="168" customFormat="1" ht="15" customHeight="1">
      <c r="G3794" s="175"/>
      <c r="I3794" s="176"/>
      <c r="J3794" s="176"/>
      <c r="K3794" s="176"/>
      <c r="L3794" s="679"/>
      <c r="M3794" s="175"/>
      <c r="N3794" s="177"/>
      <c r="P3794" s="176"/>
      <c r="R3794" s="178"/>
      <c r="S3794" s="177"/>
      <c r="U3794" s="177"/>
      <c r="W3794" s="178"/>
      <c r="X3794" s="177"/>
    </row>
    <row r="3795" spans="7:24" s="168" customFormat="1" ht="15" customHeight="1">
      <c r="G3795" s="175"/>
      <c r="I3795" s="176"/>
      <c r="J3795" s="176"/>
      <c r="K3795" s="176"/>
      <c r="L3795" s="679"/>
      <c r="M3795" s="175"/>
      <c r="N3795" s="177"/>
      <c r="P3795" s="176"/>
      <c r="R3795" s="178"/>
      <c r="S3795" s="177"/>
      <c r="U3795" s="177"/>
      <c r="W3795" s="178"/>
      <c r="X3795" s="177"/>
    </row>
    <row r="3796" spans="7:24" s="168" customFormat="1" ht="15" customHeight="1">
      <c r="G3796" s="175"/>
      <c r="I3796" s="176"/>
      <c r="J3796" s="176"/>
      <c r="K3796" s="176"/>
      <c r="L3796" s="679"/>
      <c r="M3796" s="175"/>
      <c r="N3796" s="177"/>
      <c r="P3796" s="176"/>
      <c r="R3796" s="178"/>
      <c r="S3796" s="177"/>
      <c r="U3796" s="177"/>
      <c r="W3796" s="178"/>
      <c r="X3796" s="177"/>
    </row>
    <row r="3797" spans="7:24" s="168" customFormat="1" ht="15" customHeight="1">
      <c r="G3797" s="175"/>
      <c r="I3797" s="176"/>
      <c r="J3797" s="176"/>
      <c r="K3797" s="176"/>
      <c r="L3797" s="679"/>
      <c r="M3797" s="175"/>
      <c r="N3797" s="177"/>
      <c r="P3797" s="176"/>
      <c r="R3797" s="178"/>
      <c r="S3797" s="177"/>
      <c r="U3797" s="177"/>
      <c r="W3797" s="178"/>
      <c r="X3797" s="177"/>
    </row>
    <row r="3798" spans="7:24" s="168" customFormat="1" ht="15" customHeight="1">
      <c r="G3798" s="175"/>
      <c r="I3798" s="176"/>
      <c r="J3798" s="176"/>
      <c r="K3798" s="176"/>
      <c r="L3798" s="679"/>
      <c r="M3798" s="175"/>
      <c r="N3798" s="177"/>
      <c r="P3798" s="176"/>
      <c r="R3798" s="178"/>
      <c r="S3798" s="177"/>
      <c r="U3798" s="177"/>
      <c r="W3798" s="178"/>
      <c r="X3798" s="177"/>
    </row>
    <row r="3799" spans="7:24" s="168" customFormat="1" ht="15" customHeight="1">
      <c r="G3799" s="175"/>
      <c r="I3799" s="176"/>
      <c r="J3799" s="176"/>
      <c r="K3799" s="176"/>
      <c r="L3799" s="679"/>
      <c r="M3799" s="175"/>
      <c r="N3799" s="177"/>
      <c r="P3799" s="176"/>
      <c r="R3799" s="178"/>
      <c r="S3799" s="177"/>
      <c r="U3799" s="177"/>
      <c r="W3799" s="178"/>
      <c r="X3799" s="177"/>
    </row>
    <row r="3800" spans="7:24" s="168" customFormat="1" ht="15" customHeight="1">
      <c r="G3800" s="175"/>
      <c r="I3800" s="176"/>
      <c r="J3800" s="176"/>
      <c r="K3800" s="176"/>
      <c r="L3800" s="679"/>
      <c r="M3800" s="175"/>
      <c r="N3800" s="177"/>
      <c r="P3800" s="176"/>
      <c r="R3800" s="178"/>
      <c r="S3800" s="177"/>
      <c r="U3800" s="177"/>
      <c r="W3800" s="178"/>
      <c r="X3800" s="177"/>
    </row>
    <row r="3801" spans="7:24" s="168" customFormat="1" ht="15" customHeight="1">
      <c r="G3801" s="175"/>
      <c r="I3801" s="176"/>
      <c r="J3801" s="176"/>
      <c r="K3801" s="176"/>
      <c r="L3801" s="679"/>
      <c r="M3801" s="175"/>
      <c r="N3801" s="177"/>
      <c r="P3801" s="176"/>
      <c r="R3801" s="178"/>
      <c r="S3801" s="177"/>
      <c r="U3801" s="177"/>
      <c r="W3801" s="178"/>
      <c r="X3801" s="177"/>
    </row>
    <row r="3802" spans="7:24" s="168" customFormat="1" ht="15" customHeight="1">
      <c r="G3802" s="175"/>
      <c r="I3802" s="176"/>
      <c r="J3802" s="176"/>
      <c r="K3802" s="176"/>
      <c r="L3802" s="679"/>
      <c r="M3802" s="175"/>
      <c r="N3802" s="177"/>
      <c r="P3802" s="176"/>
      <c r="R3802" s="178"/>
      <c r="S3802" s="177"/>
      <c r="U3802" s="177"/>
      <c r="W3802" s="178"/>
      <c r="X3802" s="177"/>
    </row>
    <row r="3803" spans="7:24" s="168" customFormat="1" ht="15" customHeight="1">
      <c r="G3803" s="175"/>
      <c r="I3803" s="176"/>
      <c r="J3803" s="176"/>
      <c r="K3803" s="176"/>
      <c r="L3803" s="679"/>
      <c r="M3803" s="175"/>
      <c r="N3803" s="177"/>
      <c r="P3803" s="176"/>
      <c r="R3803" s="178"/>
      <c r="S3803" s="177"/>
      <c r="U3803" s="177"/>
      <c r="W3803" s="178"/>
      <c r="X3803" s="177"/>
    </row>
    <row r="3804" spans="7:24" s="168" customFormat="1" ht="15" customHeight="1">
      <c r="G3804" s="175"/>
      <c r="I3804" s="176"/>
      <c r="J3804" s="176"/>
      <c r="K3804" s="176"/>
      <c r="L3804" s="679"/>
      <c r="M3804" s="175"/>
      <c r="N3804" s="177"/>
      <c r="P3804" s="176"/>
      <c r="R3804" s="178"/>
      <c r="S3804" s="177"/>
      <c r="U3804" s="177"/>
      <c r="W3804" s="178"/>
      <c r="X3804" s="177"/>
    </row>
    <row r="3805" spans="7:24" s="168" customFormat="1" ht="15" customHeight="1">
      <c r="G3805" s="175"/>
      <c r="I3805" s="176"/>
      <c r="J3805" s="176"/>
      <c r="K3805" s="176"/>
      <c r="L3805" s="679"/>
      <c r="M3805" s="175"/>
      <c r="N3805" s="177"/>
      <c r="P3805" s="176"/>
      <c r="R3805" s="178"/>
      <c r="S3805" s="177"/>
      <c r="U3805" s="177"/>
      <c r="W3805" s="178"/>
      <c r="X3805" s="177"/>
    </row>
    <row r="3806" spans="7:24" s="168" customFormat="1" ht="15" customHeight="1">
      <c r="G3806" s="175"/>
      <c r="I3806" s="176"/>
      <c r="J3806" s="176"/>
      <c r="K3806" s="176"/>
      <c r="L3806" s="679"/>
      <c r="M3806" s="175"/>
      <c r="N3806" s="177"/>
      <c r="P3806" s="176"/>
      <c r="R3806" s="178"/>
      <c r="S3806" s="177"/>
      <c r="U3806" s="177"/>
      <c r="W3806" s="178"/>
      <c r="X3806" s="177"/>
    </row>
    <row r="3807" spans="7:24" s="168" customFormat="1" ht="15" customHeight="1">
      <c r="G3807" s="175"/>
      <c r="I3807" s="176"/>
      <c r="J3807" s="176"/>
      <c r="K3807" s="176"/>
      <c r="L3807" s="679"/>
      <c r="M3807" s="175"/>
      <c r="N3807" s="177"/>
      <c r="P3807" s="176"/>
      <c r="R3807" s="178"/>
      <c r="S3807" s="177"/>
      <c r="U3807" s="177"/>
      <c r="W3807" s="178"/>
      <c r="X3807" s="177"/>
    </row>
    <row r="3808" spans="7:24" s="168" customFormat="1" ht="15" customHeight="1">
      <c r="G3808" s="175"/>
      <c r="I3808" s="176"/>
      <c r="J3808" s="176"/>
      <c r="K3808" s="176"/>
      <c r="L3808" s="679"/>
      <c r="M3808" s="175"/>
      <c r="N3808" s="177"/>
      <c r="P3808" s="176"/>
      <c r="R3808" s="178"/>
      <c r="S3808" s="177"/>
      <c r="U3808" s="177"/>
      <c r="W3808" s="178"/>
      <c r="X3808" s="177"/>
    </row>
    <row r="3809" spans="7:24" s="168" customFormat="1" ht="15" customHeight="1">
      <c r="G3809" s="175"/>
      <c r="I3809" s="176"/>
      <c r="J3809" s="176"/>
      <c r="K3809" s="176"/>
      <c r="L3809" s="679"/>
      <c r="M3809" s="175"/>
      <c r="N3809" s="177"/>
      <c r="P3809" s="176"/>
      <c r="R3809" s="178"/>
      <c r="S3809" s="177"/>
      <c r="U3809" s="177"/>
      <c r="W3809" s="178"/>
      <c r="X3809" s="177"/>
    </row>
    <row r="3810" spans="7:24" s="168" customFormat="1" ht="15" customHeight="1">
      <c r="G3810" s="175"/>
      <c r="I3810" s="176"/>
      <c r="J3810" s="176"/>
      <c r="K3810" s="176"/>
      <c r="L3810" s="679"/>
      <c r="M3810" s="175"/>
      <c r="N3810" s="177"/>
      <c r="P3810" s="176"/>
      <c r="R3810" s="178"/>
      <c r="S3810" s="177"/>
      <c r="U3810" s="177"/>
      <c r="W3810" s="178"/>
      <c r="X3810" s="177"/>
    </row>
    <row r="3811" spans="7:24" s="168" customFormat="1" ht="15" customHeight="1">
      <c r="G3811" s="175"/>
      <c r="I3811" s="176"/>
      <c r="J3811" s="176"/>
      <c r="K3811" s="176"/>
      <c r="L3811" s="679"/>
      <c r="M3811" s="175"/>
      <c r="N3811" s="177"/>
      <c r="P3811" s="176"/>
      <c r="R3811" s="178"/>
      <c r="S3811" s="177"/>
      <c r="U3811" s="177"/>
      <c r="W3811" s="178"/>
      <c r="X3811" s="177"/>
    </row>
    <row r="3812" spans="7:24" s="168" customFormat="1" ht="15" customHeight="1">
      <c r="G3812" s="175"/>
      <c r="I3812" s="176"/>
      <c r="J3812" s="176"/>
      <c r="K3812" s="176"/>
      <c r="L3812" s="679"/>
      <c r="M3812" s="175"/>
      <c r="N3812" s="177"/>
      <c r="P3812" s="176"/>
      <c r="R3812" s="178"/>
      <c r="S3812" s="177"/>
      <c r="U3812" s="177"/>
      <c r="W3812" s="178"/>
      <c r="X3812" s="177"/>
    </row>
    <row r="3813" spans="7:24" s="168" customFormat="1" ht="15" customHeight="1">
      <c r="G3813" s="175"/>
      <c r="I3813" s="176"/>
      <c r="J3813" s="176"/>
      <c r="K3813" s="176"/>
      <c r="L3813" s="679"/>
      <c r="M3813" s="175"/>
      <c r="N3813" s="177"/>
      <c r="P3813" s="176"/>
      <c r="R3813" s="178"/>
      <c r="S3813" s="177"/>
      <c r="U3813" s="177"/>
      <c r="W3813" s="178"/>
      <c r="X3813" s="177"/>
    </row>
    <row r="3814" spans="7:24" s="168" customFormat="1" ht="15" customHeight="1">
      <c r="G3814" s="175"/>
      <c r="I3814" s="176"/>
      <c r="J3814" s="176"/>
      <c r="K3814" s="176"/>
      <c r="L3814" s="679"/>
      <c r="M3814" s="175"/>
      <c r="N3814" s="177"/>
      <c r="P3814" s="176"/>
      <c r="R3814" s="178"/>
      <c r="S3814" s="177"/>
      <c r="U3814" s="177"/>
      <c r="W3814" s="178"/>
      <c r="X3814" s="177"/>
    </row>
    <row r="3815" spans="7:24" s="168" customFormat="1" ht="15" customHeight="1">
      <c r="G3815" s="175"/>
      <c r="I3815" s="176"/>
      <c r="J3815" s="176"/>
      <c r="K3815" s="176"/>
      <c r="L3815" s="679"/>
      <c r="M3815" s="175"/>
      <c r="N3815" s="177"/>
      <c r="P3815" s="176"/>
      <c r="R3815" s="178"/>
      <c r="S3815" s="177"/>
      <c r="U3815" s="177"/>
      <c r="W3815" s="178"/>
      <c r="X3815" s="177"/>
    </row>
    <row r="3816" spans="7:24" s="168" customFormat="1" ht="15" customHeight="1">
      <c r="G3816" s="175"/>
      <c r="I3816" s="176"/>
      <c r="J3816" s="176"/>
      <c r="K3816" s="176"/>
      <c r="L3816" s="679"/>
      <c r="M3816" s="175"/>
      <c r="N3816" s="177"/>
      <c r="P3816" s="176"/>
      <c r="R3816" s="178"/>
      <c r="S3816" s="177"/>
      <c r="U3816" s="177"/>
      <c r="W3816" s="178"/>
      <c r="X3816" s="177"/>
    </row>
    <row r="3817" spans="7:24" s="168" customFormat="1" ht="15" customHeight="1">
      <c r="G3817" s="175"/>
      <c r="I3817" s="176"/>
      <c r="J3817" s="176"/>
      <c r="K3817" s="176"/>
      <c r="L3817" s="679"/>
      <c r="M3817" s="175"/>
      <c r="N3817" s="177"/>
      <c r="P3817" s="176"/>
      <c r="R3817" s="178"/>
      <c r="S3817" s="177"/>
      <c r="U3817" s="177"/>
      <c r="W3817" s="178"/>
      <c r="X3817" s="177"/>
    </row>
    <row r="3818" spans="7:24" s="168" customFormat="1" ht="15" customHeight="1">
      <c r="G3818" s="175"/>
      <c r="I3818" s="176"/>
      <c r="J3818" s="176"/>
      <c r="K3818" s="176"/>
      <c r="L3818" s="679"/>
      <c r="M3818" s="175"/>
      <c r="N3818" s="177"/>
      <c r="P3818" s="176"/>
      <c r="R3818" s="178"/>
      <c r="S3818" s="177"/>
      <c r="U3818" s="177"/>
      <c r="W3818" s="178"/>
      <c r="X3818" s="177"/>
    </row>
    <row r="3819" spans="7:24" s="168" customFormat="1" ht="15" customHeight="1">
      <c r="G3819" s="175"/>
      <c r="I3819" s="176"/>
      <c r="J3819" s="176"/>
      <c r="K3819" s="176"/>
      <c r="L3819" s="679"/>
      <c r="M3819" s="175"/>
      <c r="N3819" s="177"/>
      <c r="P3819" s="176"/>
      <c r="R3819" s="178"/>
      <c r="S3819" s="177"/>
      <c r="U3819" s="177"/>
      <c r="W3819" s="178"/>
      <c r="X3819" s="177"/>
    </row>
    <row r="3820" spans="7:24" s="168" customFormat="1" ht="15" customHeight="1">
      <c r="G3820" s="175"/>
      <c r="I3820" s="176"/>
      <c r="J3820" s="176"/>
      <c r="K3820" s="176"/>
      <c r="L3820" s="679"/>
      <c r="M3820" s="175"/>
      <c r="N3820" s="177"/>
      <c r="P3820" s="176"/>
      <c r="R3820" s="178"/>
      <c r="S3820" s="177"/>
      <c r="U3820" s="177"/>
      <c r="W3820" s="178"/>
      <c r="X3820" s="177"/>
    </row>
    <row r="3821" spans="7:24" s="168" customFormat="1" ht="15" customHeight="1">
      <c r="G3821" s="175"/>
      <c r="I3821" s="176"/>
      <c r="J3821" s="176"/>
      <c r="K3821" s="176"/>
      <c r="L3821" s="679"/>
      <c r="M3821" s="175"/>
      <c r="N3821" s="177"/>
      <c r="P3821" s="176"/>
      <c r="R3821" s="178"/>
      <c r="S3821" s="177"/>
      <c r="U3821" s="177"/>
      <c r="W3821" s="178"/>
      <c r="X3821" s="177"/>
    </row>
    <row r="3822" spans="7:24" s="168" customFormat="1" ht="15" customHeight="1">
      <c r="G3822" s="175"/>
      <c r="I3822" s="176"/>
      <c r="J3822" s="176"/>
      <c r="K3822" s="176"/>
      <c r="L3822" s="679"/>
      <c r="M3822" s="175"/>
      <c r="N3822" s="177"/>
      <c r="P3822" s="176"/>
      <c r="R3822" s="178"/>
      <c r="S3822" s="177"/>
      <c r="U3822" s="177"/>
      <c r="W3822" s="178"/>
      <c r="X3822" s="177"/>
    </row>
    <row r="3823" spans="7:24" s="168" customFormat="1" ht="15" customHeight="1">
      <c r="G3823" s="175"/>
      <c r="I3823" s="176"/>
      <c r="J3823" s="176"/>
      <c r="K3823" s="176"/>
      <c r="L3823" s="679"/>
      <c r="M3823" s="175"/>
      <c r="N3823" s="177"/>
      <c r="P3823" s="176"/>
      <c r="R3823" s="178"/>
      <c r="S3823" s="177"/>
      <c r="U3823" s="177"/>
      <c r="W3823" s="178"/>
      <c r="X3823" s="177"/>
    </row>
    <row r="3824" spans="7:24" s="168" customFormat="1" ht="15" customHeight="1">
      <c r="G3824" s="175"/>
      <c r="I3824" s="176"/>
      <c r="J3824" s="176"/>
      <c r="K3824" s="176"/>
      <c r="L3824" s="679"/>
      <c r="M3824" s="175"/>
      <c r="N3824" s="177"/>
      <c r="P3824" s="176"/>
      <c r="R3824" s="178"/>
      <c r="S3824" s="177"/>
      <c r="U3824" s="177"/>
      <c r="W3824" s="178"/>
      <c r="X3824" s="177"/>
    </row>
    <row r="3825" spans="7:24" s="168" customFormat="1" ht="15" customHeight="1">
      <c r="G3825" s="175"/>
      <c r="I3825" s="176"/>
      <c r="J3825" s="176"/>
      <c r="K3825" s="176"/>
      <c r="L3825" s="679"/>
      <c r="M3825" s="175"/>
      <c r="N3825" s="177"/>
      <c r="P3825" s="176"/>
      <c r="R3825" s="178"/>
      <c r="S3825" s="177"/>
      <c r="U3825" s="177"/>
      <c r="W3825" s="178"/>
      <c r="X3825" s="177"/>
    </row>
    <row r="3826" spans="7:24" s="168" customFormat="1" ht="15" customHeight="1">
      <c r="G3826" s="175"/>
      <c r="I3826" s="176"/>
      <c r="J3826" s="176"/>
      <c r="K3826" s="176"/>
      <c r="L3826" s="679"/>
      <c r="M3826" s="175"/>
      <c r="N3826" s="177"/>
      <c r="P3826" s="176"/>
      <c r="R3826" s="178"/>
      <c r="S3826" s="177"/>
      <c r="U3826" s="177"/>
      <c r="W3826" s="178"/>
      <c r="X3826" s="177"/>
    </row>
    <row r="3827" spans="7:24" s="168" customFormat="1" ht="15" customHeight="1">
      <c r="G3827" s="175"/>
      <c r="I3827" s="176"/>
      <c r="J3827" s="176"/>
      <c r="K3827" s="176"/>
      <c r="L3827" s="679"/>
      <c r="M3827" s="175"/>
      <c r="N3827" s="177"/>
      <c r="P3827" s="176"/>
      <c r="R3827" s="178"/>
      <c r="S3827" s="177"/>
      <c r="U3827" s="177"/>
      <c r="W3827" s="178"/>
      <c r="X3827" s="177"/>
    </row>
    <row r="3828" spans="7:24" s="168" customFormat="1" ht="15" customHeight="1">
      <c r="G3828" s="175"/>
      <c r="I3828" s="176"/>
      <c r="J3828" s="176"/>
      <c r="K3828" s="176"/>
      <c r="L3828" s="679"/>
      <c r="M3828" s="175"/>
      <c r="N3828" s="177"/>
      <c r="P3828" s="176"/>
      <c r="R3828" s="178"/>
      <c r="S3828" s="177"/>
      <c r="U3828" s="177"/>
      <c r="W3828" s="178"/>
      <c r="X3828" s="177"/>
    </row>
    <row r="3829" spans="7:24" s="168" customFormat="1" ht="15" customHeight="1">
      <c r="G3829" s="175"/>
      <c r="I3829" s="176"/>
      <c r="J3829" s="176"/>
      <c r="K3829" s="176"/>
      <c r="L3829" s="679"/>
      <c r="M3829" s="175"/>
      <c r="N3829" s="177"/>
      <c r="P3829" s="176"/>
      <c r="R3829" s="178"/>
      <c r="S3829" s="177"/>
      <c r="U3829" s="177"/>
      <c r="W3829" s="178"/>
      <c r="X3829" s="177"/>
    </row>
    <row r="3830" spans="7:24" s="168" customFormat="1" ht="15" customHeight="1">
      <c r="G3830" s="175"/>
      <c r="I3830" s="176"/>
      <c r="J3830" s="176"/>
      <c r="K3830" s="176"/>
      <c r="L3830" s="679"/>
      <c r="M3830" s="175"/>
      <c r="N3830" s="177"/>
      <c r="P3830" s="176"/>
      <c r="R3830" s="178"/>
      <c r="S3830" s="177"/>
      <c r="U3830" s="177"/>
      <c r="W3830" s="178"/>
      <c r="X3830" s="177"/>
    </row>
    <row r="3831" spans="7:24" s="168" customFormat="1" ht="15" customHeight="1">
      <c r="G3831" s="175"/>
      <c r="I3831" s="176"/>
      <c r="J3831" s="176"/>
      <c r="K3831" s="176"/>
      <c r="L3831" s="679"/>
      <c r="M3831" s="175"/>
      <c r="N3831" s="177"/>
      <c r="P3831" s="176"/>
      <c r="R3831" s="178"/>
      <c r="S3831" s="177"/>
      <c r="U3831" s="177"/>
      <c r="W3831" s="178"/>
      <c r="X3831" s="177"/>
    </row>
    <row r="3832" spans="7:24" s="168" customFormat="1" ht="15" customHeight="1">
      <c r="G3832" s="175"/>
      <c r="I3832" s="176"/>
      <c r="J3832" s="176"/>
      <c r="K3832" s="176"/>
      <c r="L3832" s="679"/>
      <c r="M3832" s="175"/>
      <c r="N3832" s="177"/>
      <c r="P3832" s="176"/>
      <c r="R3832" s="178"/>
      <c r="S3832" s="177"/>
      <c r="U3832" s="177"/>
      <c r="W3832" s="178"/>
      <c r="X3832" s="177"/>
    </row>
    <row r="3833" spans="7:24" s="168" customFormat="1" ht="15" customHeight="1">
      <c r="G3833" s="175"/>
      <c r="I3833" s="176"/>
      <c r="J3833" s="176"/>
      <c r="K3833" s="176"/>
      <c r="L3833" s="679"/>
      <c r="M3833" s="175"/>
      <c r="N3833" s="177"/>
      <c r="P3833" s="176"/>
      <c r="R3833" s="178"/>
      <c r="S3833" s="177"/>
      <c r="U3833" s="177"/>
      <c r="W3833" s="178"/>
      <c r="X3833" s="177"/>
    </row>
    <row r="3834" spans="7:24" s="168" customFormat="1" ht="15" customHeight="1">
      <c r="G3834" s="175"/>
      <c r="I3834" s="176"/>
      <c r="J3834" s="176"/>
      <c r="K3834" s="176"/>
      <c r="L3834" s="679"/>
      <c r="M3834" s="175"/>
      <c r="N3834" s="177"/>
      <c r="P3834" s="176"/>
      <c r="R3834" s="178"/>
      <c r="S3834" s="177"/>
      <c r="U3834" s="177"/>
      <c r="W3834" s="178"/>
      <c r="X3834" s="177"/>
    </row>
    <row r="3835" spans="7:24" s="168" customFormat="1" ht="15" customHeight="1">
      <c r="G3835" s="175"/>
      <c r="I3835" s="176"/>
      <c r="J3835" s="176"/>
      <c r="K3835" s="176"/>
      <c r="L3835" s="679"/>
      <c r="M3835" s="175"/>
      <c r="N3835" s="177"/>
      <c r="P3835" s="176"/>
      <c r="R3835" s="178"/>
      <c r="S3835" s="177"/>
      <c r="U3835" s="177"/>
      <c r="W3835" s="178"/>
      <c r="X3835" s="177"/>
    </row>
    <row r="3836" spans="7:24" s="168" customFormat="1" ht="15" customHeight="1">
      <c r="G3836" s="175"/>
      <c r="I3836" s="176"/>
      <c r="J3836" s="176"/>
      <c r="K3836" s="176"/>
      <c r="L3836" s="679"/>
      <c r="M3836" s="175"/>
      <c r="N3836" s="177"/>
      <c r="P3836" s="176"/>
      <c r="R3836" s="178"/>
      <c r="S3836" s="177"/>
      <c r="U3836" s="177"/>
      <c r="W3836" s="178"/>
      <c r="X3836" s="177"/>
    </row>
    <row r="3837" spans="7:24" s="168" customFormat="1" ht="15" customHeight="1">
      <c r="G3837" s="175"/>
      <c r="I3837" s="176"/>
      <c r="J3837" s="176"/>
      <c r="K3837" s="176"/>
      <c r="L3837" s="679"/>
      <c r="M3837" s="175"/>
      <c r="N3837" s="177"/>
      <c r="P3837" s="176"/>
      <c r="R3837" s="178"/>
      <c r="S3837" s="177"/>
      <c r="U3837" s="177"/>
      <c r="W3837" s="178"/>
      <c r="X3837" s="177"/>
    </row>
    <row r="3838" spans="7:24" s="168" customFormat="1" ht="15" customHeight="1">
      <c r="G3838" s="175"/>
      <c r="I3838" s="176"/>
      <c r="J3838" s="176"/>
      <c r="K3838" s="176"/>
      <c r="L3838" s="679"/>
      <c r="M3838" s="175"/>
      <c r="N3838" s="177"/>
      <c r="P3838" s="176"/>
      <c r="R3838" s="178"/>
      <c r="S3838" s="177"/>
      <c r="U3838" s="177"/>
      <c r="W3838" s="178"/>
      <c r="X3838" s="177"/>
    </row>
    <row r="3839" spans="7:24" s="168" customFormat="1" ht="15" customHeight="1">
      <c r="G3839" s="175"/>
      <c r="I3839" s="176"/>
      <c r="J3839" s="176"/>
      <c r="K3839" s="176"/>
      <c r="L3839" s="679"/>
      <c r="M3839" s="175"/>
      <c r="N3839" s="177"/>
      <c r="P3839" s="176"/>
      <c r="R3839" s="178"/>
      <c r="S3839" s="177"/>
      <c r="U3839" s="177"/>
      <c r="W3839" s="178"/>
      <c r="X3839" s="177"/>
    </row>
    <row r="3840" spans="7:24" s="168" customFormat="1" ht="15" customHeight="1">
      <c r="G3840" s="175"/>
      <c r="I3840" s="176"/>
      <c r="J3840" s="176"/>
      <c r="K3840" s="176"/>
      <c r="L3840" s="679"/>
      <c r="M3840" s="175"/>
      <c r="N3840" s="177"/>
      <c r="P3840" s="176"/>
      <c r="R3840" s="178"/>
      <c r="S3840" s="177"/>
      <c r="U3840" s="177"/>
      <c r="W3840" s="178"/>
      <c r="X3840" s="177"/>
    </row>
    <row r="3841" spans="7:24" s="168" customFormat="1" ht="15" customHeight="1">
      <c r="G3841" s="175"/>
      <c r="I3841" s="176"/>
      <c r="J3841" s="176"/>
      <c r="K3841" s="176"/>
      <c r="L3841" s="679"/>
      <c r="M3841" s="175"/>
      <c r="N3841" s="177"/>
      <c r="P3841" s="176"/>
      <c r="R3841" s="178"/>
      <c r="S3841" s="177"/>
      <c r="U3841" s="177"/>
      <c r="W3841" s="178"/>
      <c r="X3841" s="177"/>
    </row>
    <row r="3842" spans="7:24" s="168" customFormat="1" ht="15" customHeight="1">
      <c r="G3842" s="175"/>
      <c r="I3842" s="176"/>
      <c r="J3842" s="176"/>
      <c r="K3842" s="176"/>
      <c r="L3842" s="679"/>
      <c r="M3842" s="175"/>
      <c r="N3842" s="177"/>
      <c r="P3842" s="176"/>
      <c r="R3842" s="178"/>
      <c r="S3842" s="177"/>
      <c r="U3842" s="177"/>
      <c r="W3842" s="178"/>
      <c r="X3842" s="177"/>
    </row>
    <row r="3843" spans="7:24" s="168" customFormat="1" ht="15" customHeight="1">
      <c r="G3843" s="175"/>
      <c r="I3843" s="176"/>
      <c r="J3843" s="176"/>
      <c r="K3843" s="176"/>
      <c r="L3843" s="679"/>
      <c r="M3843" s="175"/>
      <c r="N3843" s="177"/>
      <c r="P3843" s="176"/>
      <c r="R3843" s="178"/>
      <c r="S3843" s="177"/>
      <c r="U3843" s="177"/>
      <c r="W3843" s="178"/>
      <c r="X3843" s="177"/>
    </row>
    <row r="3844" spans="7:24" s="168" customFormat="1" ht="15" customHeight="1">
      <c r="G3844" s="175"/>
      <c r="I3844" s="176"/>
      <c r="J3844" s="176"/>
      <c r="K3844" s="176"/>
      <c r="L3844" s="679"/>
      <c r="M3844" s="175"/>
      <c r="N3844" s="177"/>
      <c r="P3844" s="176"/>
      <c r="R3844" s="178"/>
      <c r="S3844" s="177"/>
      <c r="U3844" s="177"/>
      <c r="W3844" s="178"/>
      <c r="X3844" s="177"/>
    </row>
    <row r="3845" spans="7:24" s="168" customFormat="1" ht="15" customHeight="1">
      <c r="G3845" s="175"/>
      <c r="I3845" s="176"/>
      <c r="J3845" s="176"/>
      <c r="K3845" s="176"/>
      <c r="L3845" s="679"/>
      <c r="M3845" s="175"/>
      <c r="N3845" s="177"/>
      <c r="P3845" s="176"/>
      <c r="R3845" s="178"/>
      <c r="S3845" s="177"/>
      <c r="U3845" s="177"/>
      <c r="W3845" s="178"/>
      <c r="X3845" s="177"/>
    </row>
    <row r="3846" spans="7:24" s="168" customFormat="1" ht="15" customHeight="1">
      <c r="G3846" s="175"/>
      <c r="I3846" s="176"/>
      <c r="J3846" s="176"/>
      <c r="K3846" s="176"/>
      <c r="L3846" s="679"/>
      <c r="M3846" s="175"/>
      <c r="N3846" s="177"/>
      <c r="P3846" s="176"/>
      <c r="R3846" s="178"/>
      <c r="S3846" s="177"/>
      <c r="U3846" s="177"/>
      <c r="W3846" s="178"/>
      <c r="X3846" s="177"/>
    </row>
    <row r="3847" spans="7:24" s="168" customFormat="1" ht="15" customHeight="1">
      <c r="G3847" s="175"/>
      <c r="I3847" s="176"/>
      <c r="J3847" s="176"/>
      <c r="K3847" s="176"/>
      <c r="L3847" s="679"/>
      <c r="M3847" s="175"/>
      <c r="N3847" s="177"/>
      <c r="P3847" s="176"/>
      <c r="R3847" s="178"/>
      <c r="S3847" s="177"/>
      <c r="U3847" s="177"/>
      <c r="W3847" s="178"/>
      <c r="X3847" s="177"/>
    </row>
    <row r="3848" spans="7:24" s="168" customFormat="1" ht="15" customHeight="1">
      <c r="G3848" s="175"/>
      <c r="I3848" s="176"/>
      <c r="J3848" s="176"/>
      <c r="K3848" s="176"/>
      <c r="L3848" s="679"/>
      <c r="M3848" s="175"/>
      <c r="N3848" s="177"/>
      <c r="P3848" s="176"/>
      <c r="R3848" s="178"/>
      <c r="S3848" s="177"/>
      <c r="U3848" s="177"/>
      <c r="W3848" s="178"/>
      <c r="X3848" s="177"/>
    </row>
    <row r="3849" spans="7:24" s="168" customFormat="1" ht="15" customHeight="1">
      <c r="G3849" s="175"/>
      <c r="I3849" s="176"/>
      <c r="J3849" s="176"/>
      <c r="K3849" s="176"/>
      <c r="L3849" s="679"/>
      <c r="M3849" s="175"/>
      <c r="N3849" s="177"/>
      <c r="P3849" s="176"/>
      <c r="R3849" s="178"/>
      <c r="S3849" s="177"/>
      <c r="U3849" s="177"/>
      <c r="W3849" s="178"/>
      <c r="X3849" s="177"/>
    </row>
    <row r="3850" spans="7:24" s="168" customFormat="1" ht="15" customHeight="1">
      <c r="G3850" s="175"/>
      <c r="I3850" s="176"/>
      <c r="J3850" s="176"/>
      <c r="K3850" s="176"/>
      <c r="L3850" s="679"/>
      <c r="M3850" s="175"/>
      <c r="N3850" s="177"/>
      <c r="P3850" s="176"/>
      <c r="R3850" s="178"/>
      <c r="S3850" s="177"/>
      <c r="U3850" s="177"/>
      <c r="W3850" s="178"/>
      <c r="X3850" s="177"/>
    </row>
    <row r="3851" spans="7:24" s="168" customFormat="1" ht="15" customHeight="1">
      <c r="G3851" s="175"/>
      <c r="I3851" s="176"/>
      <c r="J3851" s="176"/>
      <c r="K3851" s="176"/>
      <c r="L3851" s="679"/>
      <c r="M3851" s="175"/>
      <c r="N3851" s="177"/>
      <c r="P3851" s="176"/>
      <c r="R3851" s="178"/>
      <c r="S3851" s="177"/>
      <c r="U3851" s="177"/>
      <c r="W3851" s="178"/>
      <c r="X3851" s="177"/>
    </row>
    <row r="3852" spans="7:24" s="168" customFormat="1" ht="15" customHeight="1">
      <c r="G3852" s="175"/>
      <c r="I3852" s="176"/>
      <c r="J3852" s="176"/>
      <c r="K3852" s="176"/>
      <c r="L3852" s="679"/>
      <c r="M3852" s="175"/>
      <c r="N3852" s="177"/>
      <c r="P3852" s="176"/>
      <c r="R3852" s="178"/>
      <c r="S3852" s="177"/>
      <c r="U3852" s="177"/>
      <c r="W3852" s="178"/>
      <c r="X3852" s="177"/>
    </row>
    <row r="3853" spans="7:24" s="168" customFormat="1" ht="15" customHeight="1">
      <c r="G3853" s="175"/>
      <c r="I3853" s="176"/>
      <c r="J3853" s="176"/>
      <c r="K3853" s="176"/>
      <c r="L3853" s="679"/>
      <c r="M3853" s="175"/>
      <c r="N3853" s="177"/>
      <c r="P3853" s="176"/>
      <c r="R3853" s="178"/>
      <c r="S3853" s="177"/>
      <c r="U3853" s="177"/>
      <c r="W3853" s="178"/>
      <c r="X3853" s="177"/>
    </row>
    <row r="3854" spans="7:24" s="168" customFormat="1" ht="15" customHeight="1">
      <c r="G3854" s="175"/>
      <c r="I3854" s="176"/>
      <c r="J3854" s="176"/>
      <c r="K3854" s="176"/>
      <c r="L3854" s="679"/>
      <c r="M3854" s="175"/>
      <c r="N3854" s="177"/>
      <c r="P3854" s="176"/>
      <c r="R3854" s="178"/>
      <c r="S3854" s="177"/>
      <c r="U3854" s="177"/>
      <c r="W3854" s="178"/>
      <c r="X3854" s="177"/>
    </row>
    <row r="3855" spans="7:24" s="168" customFormat="1" ht="15" customHeight="1">
      <c r="G3855" s="175"/>
      <c r="I3855" s="176"/>
      <c r="J3855" s="176"/>
      <c r="K3855" s="176"/>
      <c r="L3855" s="679"/>
      <c r="M3855" s="175"/>
      <c r="N3855" s="177"/>
      <c r="P3855" s="176"/>
      <c r="R3855" s="178"/>
      <c r="S3855" s="177"/>
      <c r="U3855" s="177"/>
      <c r="W3855" s="178"/>
      <c r="X3855" s="177"/>
    </row>
    <row r="3856" spans="7:24" s="168" customFormat="1" ht="15" customHeight="1">
      <c r="G3856" s="175"/>
      <c r="I3856" s="176"/>
      <c r="J3856" s="176"/>
      <c r="K3856" s="176"/>
      <c r="L3856" s="679"/>
      <c r="M3856" s="175"/>
      <c r="N3856" s="177"/>
      <c r="P3856" s="176"/>
      <c r="R3856" s="178"/>
      <c r="S3856" s="177"/>
      <c r="U3856" s="177"/>
      <c r="W3856" s="178"/>
      <c r="X3856" s="177"/>
    </row>
    <row r="3857" spans="7:24" s="168" customFormat="1" ht="15" customHeight="1">
      <c r="G3857" s="175"/>
      <c r="I3857" s="176"/>
      <c r="J3857" s="176"/>
      <c r="K3857" s="176"/>
      <c r="L3857" s="679"/>
      <c r="M3857" s="175"/>
      <c r="N3857" s="177"/>
      <c r="P3857" s="176"/>
      <c r="R3857" s="178"/>
      <c r="S3857" s="177"/>
      <c r="U3857" s="177"/>
      <c r="W3857" s="178"/>
      <c r="X3857" s="177"/>
    </row>
    <row r="3858" spans="7:24" s="168" customFormat="1" ht="15" customHeight="1">
      <c r="G3858" s="175"/>
      <c r="I3858" s="176"/>
      <c r="J3858" s="176"/>
      <c r="K3858" s="176"/>
      <c r="L3858" s="679"/>
      <c r="M3858" s="175"/>
      <c r="N3858" s="177"/>
      <c r="P3858" s="176"/>
      <c r="R3858" s="178"/>
      <c r="S3858" s="177"/>
      <c r="U3858" s="177"/>
      <c r="W3858" s="178"/>
      <c r="X3858" s="177"/>
    </row>
    <row r="3859" spans="7:24" s="168" customFormat="1" ht="15" customHeight="1">
      <c r="G3859" s="175"/>
      <c r="I3859" s="176"/>
      <c r="J3859" s="176"/>
      <c r="K3859" s="176"/>
      <c r="L3859" s="679"/>
      <c r="M3859" s="175"/>
      <c r="N3859" s="177"/>
      <c r="P3859" s="176"/>
      <c r="R3859" s="178"/>
      <c r="S3859" s="177"/>
      <c r="U3859" s="177"/>
      <c r="W3859" s="178"/>
      <c r="X3859" s="177"/>
    </row>
    <row r="3860" spans="7:24" s="168" customFormat="1" ht="15" customHeight="1">
      <c r="G3860" s="175"/>
      <c r="I3860" s="176"/>
      <c r="J3860" s="176"/>
      <c r="K3860" s="176"/>
      <c r="L3860" s="679"/>
      <c r="M3860" s="175"/>
      <c r="N3860" s="177"/>
      <c r="P3860" s="176"/>
      <c r="R3860" s="178"/>
      <c r="S3860" s="177"/>
      <c r="U3860" s="177"/>
      <c r="W3860" s="178"/>
      <c r="X3860" s="177"/>
    </row>
    <row r="3861" spans="7:24" s="168" customFormat="1" ht="15" customHeight="1">
      <c r="G3861" s="175"/>
      <c r="I3861" s="176"/>
      <c r="J3861" s="176"/>
      <c r="K3861" s="176"/>
      <c r="L3861" s="679"/>
      <c r="M3861" s="175"/>
      <c r="N3861" s="177"/>
      <c r="P3861" s="176"/>
      <c r="R3861" s="178"/>
      <c r="S3861" s="177"/>
      <c r="U3861" s="177"/>
      <c r="W3861" s="178"/>
      <c r="X3861" s="177"/>
    </row>
    <row r="3862" spans="7:24" s="168" customFormat="1" ht="15" customHeight="1">
      <c r="G3862" s="175"/>
      <c r="I3862" s="176"/>
      <c r="J3862" s="176"/>
      <c r="K3862" s="176"/>
      <c r="L3862" s="679"/>
      <c r="M3862" s="175"/>
      <c r="N3862" s="177"/>
      <c r="P3862" s="176"/>
      <c r="R3862" s="178"/>
      <c r="S3862" s="177"/>
      <c r="U3862" s="177"/>
      <c r="W3862" s="178"/>
      <c r="X3862" s="177"/>
    </row>
    <row r="3863" spans="7:24" s="168" customFormat="1" ht="15" customHeight="1">
      <c r="G3863" s="175"/>
      <c r="I3863" s="176"/>
      <c r="J3863" s="176"/>
      <c r="K3863" s="176"/>
      <c r="L3863" s="679"/>
      <c r="M3863" s="175"/>
      <c r="N3863" s="177"/>
      <c r="P3863" s="176"/>
      <c r="R3863" s="178"/>
      <c r="S3863" s="177"/>
      <c r="U3863" s="177"/>
      <c r="W3863" s="178"/>
      <c r="X3863" s="177"/>
    </row>
    <row r="3864" spans="7:24" s="168" customFormat="1" ht="15" customHeight="1">
      <c r="G3864" s="175"/>
      <c r="I3864" s="176"/>
      <c r="J3864" s="176"/>
      <c r="K3864" s="176"/>
      <c r="L3864" s="679"/>
      <c r="M3864" s="175"/>
      <c r="N3864" s="177"/>
      <c r="P3864" s="176"/>
      <c r="R3864" s="178"/>
      <c r="S3864" s="177"/>
      <c r="U3864" s="177"/>
      <c r="W3864" s="178"/>
      <c r="X3864" s="177"/>
    </row>
    <row r="3865" spans="7:24" s="168" customFormat="1" ht="15" customHeight="1">
      <c r="G3865" s="175"/>
      <c r="I3865" s="176"/>
      <c r="J3865" s="176"/>
      <c r="K3865" s="176"/>
      <c r="L3865" s="679"/>
      <c r="M3865" s="175"/>
      <c r="N3865" s="177"/>
      <c r="P3865" s="176"/>
      <c r="R3865" s="178"/>
      <c r="S3865" s="177"/>
      <c r="U3865" s="177"/>
      <c r="W3865" s="178"/>
      <c r="X3865" s="177"/>
    </row>
    <row r="3866" spans="7:24" s="168" customFormat="1" ht="15" customHeight="1">
      <c r="G3866" s="175"/>
      <c r="I3866" s="176"/>
      <c r="J3866" s="176"/>
      <c r="K3866" s="176"/>
      <c r="L3866" s="679"/>
      <c r="M3866" s="175"/>
      <c r="N3866" s="177"/>
      <c r="P3866" s="176"/>
      <c r="R3866" s="178"/>
      <c r="S3866" s="177"/>
      <c r="U3866" s="177"/>
      <c r="W3866" s="178"/>
      <c r="X3866" s="177"/>
    </row>
    <row r="3867" spans="7:24" s="168" customFormat="1" ht="15" customHeight="1">
      <c r="G3867" s="175"/>
      <c r="I3867" s="176"/>
      <c r="J3867" s="176"/>
      <c r="K3867" s="176"/>
      <c r="L3867" s="679"/>
      <c r="M3867" s="175"/>
      <c r="N3867" s="177"/>
      <c r="P3867" s="176"/>
      <c r="R3867" s="178"/>
      <c r="S3867" s="177"/>
      <c r="U3867" s="177"/>
      <c r="W3867" s="178"/>
      <c r="X3867" s="177"/>
    </row>
    <row r="3868" spans="7:24" s="168" customFormat="1" ht="15" customHeight="1">
      <c r="G3868" s="175"/>
      <c r="I3868" s="176"/>
      <c r="J3868" s="176"/>
      <c r="K3868" s="176"/>
      <c r="L3868" s="679"/>
      <c r="M3868" s="175"/>
      <c r="N3868" s="177"/>
      <c r="P3868" s="176"/>
      <c r="R3868" s="178"/>
      <c r="S3868" s="177"/>
      <c r="U3868" s="177"/>
      <c r="W3868" s="178"/>
      <c r="X3868" s="177"/>
    </row>
    <row r="3869" spans="7:24" s="168" customFormat="1" ht="15" customHeight="1">
      <c r="G3869" s="175"/>
      <c r="I3869" s="176"/>
      <c r="J3869" s="176"/>
      <c r="K3869" s="176"/>
      <c r="L3869" s="679"/>
      <c r="M3869" s="175"/>
      <c r="N3869" s="177"/>
      <c r="P3869" s="176"/>
      <c r="R3869" s="178"/>
      <c r="S3869" s="177"/>
      <c r="U3869" s="177"/>
      <c r="W3869" s="178"/>
      <c r="X3869" s="177"/>
    </row>
    <row r="3870" spans="7:24" s="168" customFormat="1" ht="15" customHeight="1">
      <c r="G3870" s="175"/>
      <c r="I3870" s="176"/>
      <c r="J3870" s="176"/>
      <c r="K3870" s="176"/>
      <c r="L3870" s="679"/>
      <c r="M3870" s="175"/>
      <c r="N3870" s="177"/>
      <c r="P3870" s="176"/>
      <c r="R3870" s="178"/>
      <c r="S3870" s="177"/>
      <c r="U3870" s="177"/>
      <c r="W3870" s="178"/>
      <c r="X3870" s="177"/>
    </row>
    <row r="3871" spans="7:24" s="168" customFormat="1" ht="15" customHeight="1">
      <c r="G3871" s="175"/>
      <c r="I3871" s="176"/>
      <c r="J3871" s="176"/>
      <c r="K3871" s="176"/>
      <c r="L3871" s="679"/>
      <c r="M3871" s="175"/>
      <c r="N3871" s="177"/>
      <c r="P3871" s="176"/>
      <c r="R3871" s="178"/>
      <c r="S3871" s="177"/>
      <c r="U3871" s="177"/>
      <c r="W3871" s="178"/>
      <c r="X3871" s="177"/>
    </row>
    <row r="3872" spans="7:24" s="168" customFormat="1" ht="15" customHeight="1">
      <c r="G3872" s="175"/>
      <c r="I3872" s="176"/>
      <c r="J3872" s="176"/>
      <c r="K3872" s="176"/>
      <c r="L3872" s="679"/>
      <c r="M3872" s="175"/>
      <c r="N3872" s="177"/>
      <c r="P3872" s="176"/>
      <c r="R3872" s="178"/>
      <c r="S3872" s="177"/>
      <c r="U3872" s="177"/>
      <c r="W3872" s="178"/>
      <c r="X3872" s="177"/>
    </row>
    <row r="3873" spans="7:24" s="168" customFormat="1" ht="15" customHeight="1">
      <c r="G3873" s="175"/>
      <c r="I3873" s="176"/>
      <c r="J3873" s="176"/>
      <c r="K3873" s="176"/>
      <c r="L3873" s="679"/>
      <c r="M3873" s="175"/>
      <c r="N3873" s="177"/>
      <c r="P3873" s="176"/>
      <c r="R3873" s="178"/>
      <c r="S3873" s="177"/>
      <c r="U3873" s="177"/>
      <c r="W3873" s="178"/>
      <c r="X3873" s="177"/>
    </row>
    <row r="3874" spans="7:24" s="168" customFormat="1" ht="15" customHeight="1">
      <c r="G3874" s="175"/>
      <c r="I3874" s="176"/>
      <c r="J3874" s="176"/>
      <c r="K3874" s="176"/>
      <c r="L3874" s="679"/>
      <c r="M3874" s="175"/>
      <c r="N3874" s="177"/>
      <c r="P3874" s="176"/>
      <c r="R3874" s="178"/>
      <c r="S3874" s="177"/>
      <c r="U3874" s="177"/>
      <c r="W3874" s="178"/>
      <c r="X3874" s="177"/>
    </row>
    <row r="3875" spans="7:24" s="168" customFormat="1" ht="15" customHeight="1">
      <c r="G3875" s="175"/>
      <c r="I3875" s="176"/>
      <c r="J3875" s="176"/>
      <c r="K3875" s="176"/>
      <c r="L3875" s="679"/>
      <c r="M3875" s="175"/>
      <c r="N3875" s="177"/>
      <c r="P3875" s="176"/>
      <c r="R3875" s="178"/>
      <c r="S3875" s="177"/>
      <c r="U3875" s="177"/>
      <c r="W3875" s="178"/>
      <c r="X3875" s="177"/>
    </row>
    <row r="3876" spans="7:24" s="168" customFormat="1" ht="15" customHeight="1">
      <c r="G3876" s="175"/>
      <c r="I3876" s="176"/>
      <c r="J3876" s="176"/>
      <c r="K3876" s="176"/>
      <c r="L3876" s="679"/>
      <c r="M3876" s="175"/>
      <c r="N3876" s="177"/>
      <c r="P3876" s="176"/>
      <c r="R3876" s="178"/>
      <c r="S3876" s="177"/>
      <c r="U3876" s="177"/>
      <c r="W3876" s="178"/>
      <c r="X3876" s="177"/>
    </row>
    <row r="3877" spans="7:24" s="168" customFormat="1" ht="15" customHeight="1">
      <c r="G3877" s="175"/>
      <c r="I3877" s="176"/>
      <c r="J3877" s="176"/>
      <c r="K3877" s="176"/>
      <c r="L3877" s="679"/>
      <c r="M3877" s="175"/>
      <c r="N3877" s="177"/>
      <c r="P3877" s="176"/>
      <c r="R3877" s="178"/>
      <c r="S3877" s="177"/>
      <c r="U3877" s="177"/>
      <c r="W3877" s="178"/>
      <c r="X3877" s="177"/>
    </row>
    <row r="3878" spans="7:24" s="168" customFormat="1" ht="15" customHeight="1">
      <c r="G3878" s="175"/>
      <c r="I3878" s="176"/>
      <c r="J3878" s="176"/>
      <c r="K3878" s="176"/>
      <c r="L3878" s="679"/>
      <c r="M3878" s="175"/>
      <c r="N3878" s="177"/>
      <c r="P3878" s="176"/>
      <c r="R3878" s="178"/>
      <c r="S3878" s="177"/>
      <c r="U3878" s="177"/>
      <c r="W3878" s="178"/>
      <c r="X3878" s="177"/>
    </row>
    <row r="3879" spans="7:24" s="168" customFormat="1" ht="15" customHeight="1">
      <c r="G3879" s="175"/>
      <c r="I3879" s="176"/>
      <c r="J3879" s="176"/>
      <c r="K3879" s="176"/>
      <c r="L3879" s="679"/>
      <c r="M3879" s="175"/>
      <c r="N3879" s="177"/>
      <c r="P3879" s="176"/>
      <c r="R3879" s="178"/>
      <c r="S3879" s="177"/>
      <c r="U3879" s="177"/>
      <c r="W3879" s="178"/>
      <c r="X3879" s="177"/>
    </row>
    <row r="3880" spans="7:24" s="168" customFormat="1" ht="15" customHeight="1">
      <c r="G3880" s="175"/>
      <c r="I3880" s="176"/>
      <c r="J3880" s="176"/>
      <c r="K3880" s="176"/>
      <c r="L3880" s="679"/>
      <c r="M3880" s="175"/>
      <c r="N3880" s="177"/>
      <c r="P3880" s="176"/>
      <c r="R3880" s="178"/>
      <c r="S3880" s="177"/>
      <c r="U3880" s="177"/>
      <c r="W3880" s="178"/>
      <c r="X3880" s="177"/>
    </row>
    <row r="3881" spans="7:24" s="168" customFormat="1" ht="15" customHeight="1">
      <c r="G3881" s="175"/>
      <c r="I3881" s="176"/>
      <c r="J3881" s="176"/>
      <c r="K3881" s="176"/>
      <c r="L3881" s="679"/>
      <c r="M3881" s="175"/>
      <c r="N3881" s="177"/>
      <c r="P3881" s="176"/>
      <c r="R3881" s="178"/>
      <c r="S3881" s="177"/>
      <c r="U3881" s="177"/>
      <c r="W3881" s="178"/>
      <c r="X3881" s="177"/>
    </row>
    <row r="3882" spans="7:24" s="168" customFormat="1" ht="15" customHeight="1">
      <c r="G3882" s="175"/>
      <c r="I3882" s="176"/>
      <c r="J3882" s="176"/>
      <c r="K3882" s="176"/>
      <c r="L3882" s="679"/>
      <c r="M3882" s="175"/>
      <c r="N3882" s="177"/>
      <c r="P3882" s="176"/>
      <c r="R3882" s="178"/>
      <c r="S3882" s="177"/>
      <c r="U3882" s="177"/>
      <c r="W3882" s="178"/>
      <c r="X3882" s="177"/>
    </row>
    <row r="3883" spans="7:24" s="168" customFormat="1" ht="15" customHeight="1">
      <c r="G3883" s="175"/>
      <c r="I3883" s="176"/>
      <c r="J3883" s="176"/>
      <c r="K3883" s="176"/>
      <c r="L3883" s="679"/>
      <c r="M3883" s="175"/>
      <c r="N3883" s="177"/>
      <c r="P3883" s="176"/>
      <c r="R3883" s="178"/>
      <c r="S3883" s="177"/>
      <c r="U3883" s="177"/>
      <c r="W3883" s="178"/>
      <c r="X3883" s="177"/>
    </row>
    <row r="3884" spans="7:24" s="168" customFormat="1" ht="15" customHeight="1">
      <c r="G3884" s="175"/>
      <c r="I3884" s="176"/>
      <c r="J3884" s="176"/>
      <c r="K3884" s="176"/>
      <c r="L3884" s="679"/>
      <c r="M3884" s="175"/>
      <c r="N3884" s="177"/>
      <c r="P3884" s="176"/>
      <c r="R3884" s="178"/>
      <c r="S3884" s="177"/>
      <c r="U3884" s="177"/>
      <c r="W3884" s="178"/>
      <c r="X3884" s="177"/>
    </row>
    <row r="3885" spans="7:24" s="168" customFormat="1" ht="15" customHeight="1">
      <c r="G3885" s="175"/>
      <c r="I3885" s="176"/>
      <c r="J3885" s="176"/>
      <c r="K3885" s="176"/>
      <c r="L3885" s="679"/>
      <c r="M3885" s="175"/>
      <c r="N3885" s="177"/>
      <c r="P3885" s="176"/>
      <c r="R3885" s="178"/>
      <c r="S3885" s="177"/>
      <c r="U3885" s="177"/>
      <c r="W3885" s="178"/>
      <c r="X3885" s="177"/>
    </row>
    <row r="3886" spans="7:24" s="168" customFormat="1" ht="15" customHeight="1">
      <c r="G3886" s="175"/>
      <c r="I3886" s="176"/>
      <c r="J3886" s="176"/>
      <c r="K3886" s="176"/>
      <c r="L3886" s="679"/>
      <c r="M3886" s="175"/>
      <c r="N3886" s="177"/>
      <c r="P3886" s="176"/>
      <c r="R3886" s="178"/>
      <c r="S3886" s="177"/>
      <c r="U3886" s="177"/>
      <c r="W3886" s="178"/>
      <c r="X3886" s="177"/>
    </row>
    <row r="3887" spans="7:24" s="168" customFormat="1" ht="15" customHeight="1">
      <c r="G3887" s="175"/>
      <c r="I3887" s="176"/>
      <c r="J3887" s="176"/>
      <c r="K3887" s="176"/>
      <c r="L3887" s="679"/>
      <c r="M3887" s="175"/>
      <c r="N3887" s="177"/>
      <c r="P3887" s="176"/>
      <c r="R3887" s="178"/>
      <c r="S3887" s="177"/>
      <c r="U3887" s="177"/>
      <c r="W3887" s="178"/>
      <c r="X3887" s="177"/>
    </row>
    <row r="3888" spans="7:24" s="168" customFormat="1" ht="15" customHeight="1">
      <c r="G3888" s="175"/>
      <c r="I3888" s="176"/>
      <c r="J3888" s="176"/>
      <c r="K3888" s="176"/>
      <c r="L3888" s="679"/>
      <c r="M3888" s="175"/>
      <c r="N3888" s="177"/>
      <c r="P3888" s="176"/>
      <c r="R3888" s="178"/>
      <c r="S3888" s="177"/>
      <c r="U3888" s="177"/>
      <c r="W3888" s="178"/>
      <c r="X3888" s="177"/>
    </row>
    <row r="3889" spans="7:24" s="168" customFormat="1" ht="15" customHeight="1">
      <c r="G3889" s="175"/>
      <c r="I3889" s="176"/>
      <c r="J3889" s="176"/>
      <c r="K3889" s="176"/>
      <c r="L3889" s="679"/>
      <c r="M3889" s="175"/>
      <c r="N3889" s="177"/>
      <c r="P3889" s="176"/>
      <c r="R3889" s="178"/>
      <c r="S3889" s="177"/>
      <c r="U3889" s="177"/>
      <c r="W3889" s="178"/>
      <c r="X3889" s="177"/>
    </row>
    <row r="3890" spans="7:24" s="168" customFormat="1" ht="15" customHeight="1">
      <c r="G3890" s="175"/>
      <c r="I3890" s="176"/>
      <c r="J3890" s="176"/>
      <c r="K3890" s="176"/>
      <c r="L3890" s="679"/>
      <c r="M3890" s="175"/>
      <c r="N3890" s="177"/>
      <c r="P3890" s="176"/>
      <c r="R3890" s="178"/>
      <c r="S3890" s="177"/>
      <c r="U3890" s="177"/>
      <c r="W3890" s="178"/>
      <c r="X3890" s="177"/>
    </row>
    <row r="3891" spans="7:24" s="168" customFormat="1" ht="15" customHeight="1">
      <c r="G3891" s="175"/>
      <c r="I3891" s="176"/>
      <c r="J3891" s="176"/>
      <c r="K3891" s="176"/>
      <c r="L3891" s="679"/>
      <c r="M3891" s="175"/>
      <c r="N3891" s="177"/>
      <c r="P3891" s="176"/>
      <c r="R3891" s="178"/>
      <c r="S3891" s="177"/>
      <c r="U3891" s="177"/>
      <c r="W3891" s="178"/>
      <c r="X3891" s="177"/>
    </row>
    <row r="3892" spans="7:24" s="168" customFormat="1" ht="15" customHeight="1">
      <c r="G3892" s="175"/>
      <c r="I3892" s="176"/>
      <c r="J3892" s="176"/>
      <c r="K3892" s="176"/>
      <c r="L3892" s="679"/>
      <c r="M3892" s="175"/>
      <c r="N3892" s="177"/>
      <c r="P3892" s="176"/>
      <c r="R3892" s="178"/>
      <c r="S3892" s="177"/>
      <c r="U3892" s="177"/>
      <c r="W3892" s="178"/>
      <c r="X3892" s="177"/>
    </row>
    <row r="3893" spans="7:24" s="168" customFormat="1" ht="15" customHeight="1">
      <c r="G3893" s="175"/>
      <c r="I3893" s="176"/>
      <c r="J3893" s="176"/>
      <c r="K3893" s="176"/>
      <c r="L3893" s="679"/>
      <c r="M3893" s="175"/>
      <c r="N3893" s="177"/>
      <c r="P3893" s="176"/>
      <c r="R3893" s="178"/>
      <c r="S3893" s="177"/>
      <c r="U3893" s="177"/>
      <c r="W3893" s="178"/>
      <c r="X3893" s="177"/>
    </row>
    <row r="3894" spans="7:24" s="168" customFormat="1" ht="15" customHeight="1">
      <c r="G3894" s="175"/>
      <c r="I3894" s="176"/>
      <c r="J3894" s="176"/>
      <c r="K3894" s="176"/>
      <c r="L3894" s="679"/>
      <c r="M3894" s="175"/>
      <c r="N3894" s="177"/>
      <c r="P3894" s="176"/>
      <c r="R3894" s="178"/>
      <c r="S3894" s="177"/>
      <c r="U3894" s="177"/>
      <c r="W3894" s="178"/>
      <c r="X3894" s="177"/>
    </row>
    <row r="3895" spans="7:24" s="168" customFormat="1" ht="15" customHeight="1">
      <c r="G3895" s="175"/>
      <c r="I3895" s="176"/>
      <c r="J3895" s="176"/>
      <c r="K3895" s="176"/>
      <c r="L3895" s="679"/>
      <c r="M3895" s="175"/>
      <c r="N3895" s="177"/>
      <c r="P3895" s="176"/>
      <c r="R3895" s="178"/>
      <c r="S3895" s="177"/>
      <c r="U3895" s="177"/>
      <c r="W3895" s="178"/>
      <c r="X3895" s="177"/>
    </row>
    <row r="3896" spans="7:24" s="168" customFormat="1" ht="15" customHeight="1">
      <c r="G3896" s="175"/>
      <c r="I3896" s="176"/>
      <c r="J3896" s="176"/>
      <c r="K3896" s="176"/>
      <c r="L3896" s="679"/>
      <c r="M3896" s="175"/>
      <c r="N3896" s="177"/>
      <c r="P3896" s="176"/>
      <c r="R3896" s="178"/>
      <c r="S3896" s="177"/>
      <c r="U3896" s="177"/>
      <c r="W3896" s="178"/>
      <c r="X3896" s="177"/>
    </row>
    <row r="3897" spans="7:24" s="168" customFormat="1" ht="15" customHeight="1">
      <c r="G3897" s="175"/>
      <c r="I3897" s="176"/>
      <c r="J3897" s="176"/>
      <c r="K3897" s="176"/>
      <c r="L3897" s="679"/>
      <c r="M3897" s="175"/>
      <c r="N3897" s="177"/>
      <c r="P3897" s="176"/>
      <c r="R3897" s="178"/>
      <c r="S3897" s="177"/>
      <c r="U3897" s="177"/>
      <c r="W3897" s="178"/>
      <c r="X3897" s="177"/>
    </row>
    <row r="3898" spans="7:24" s="168" customFormat="1" ht="15" customHeight="1">
      <c r="G3898" s="175"/>
      <c r="I3898" s="176"/>
      <c r="J3898" s="176"/>
      <c r="K3898" s="176"/>
      <c r="L3898" s="679"/>
      <c r="M3898" s="175"/>
      <c r="N3898" s="177"/>
      <c r="P3898" s="176"/>
      <c r="R3898" s="178"/>
      <c r="S3898" s="177"/>
      <c r="U3898" s="177"/>
      <c r="W3898" s="178"/>
      <c r="X3898" s="177"/>
    </row>
    <row r="3899" spans="7:24" s="168" customFormat="1" ht="15" customHeight="1">
      <c r="G3899" s="175"/>
      <c r="I3899" s="176"/>
      <c r="J3899" s="176"/>
      <c r="K3899" s="176"/>
      <c r="L3899" s="679"/>
      <c r="M3899" s="175"/>
      <c r="N3899" s="177"/>
      <c r="P3899" s="176"/>
      <c r="R3899" s="178"/>
      <c r="S3899" s="177"/>
      <c r="U3899" s="177"/>
      <c r="W3899" s="178"/>
      <c r="X3899" s="177"/>
    </row>
    <row r="3900" spans="7:24" s="168" customFormat="1" ht="15" customHeight="1">
      <c r="G3900" s="175"/>
      <c r="I3900" s="176"/>
      <c r="J3900" s="176"/>
      <c r="K3900" s="176"/>
      <c r="L3900" s="679"/>
      <c r="M3900" s="175"/>
      <c r="N3900" s="177"/>
      <c r="P3900" s="176"/>
      <c r="R3900" s="178"/>
      <c r="S3900" s="177"/>
      <c r="U3900" s="177"/>
      <c r="W3900" s="178"/>
      <c r="X3900" s="177"/>
    </row>
    <row r="3901" spans="7:24" s="168" customFormat="1" ht="15" customHeight="1">
      <c r="G3901" s="175"/>
      <c r="I3901" s="176"/>
      <c r="J3901" s="176"/>
      <c r="K3901" s="176"/>
      <c r="L3901" s="679"/>
      <c r="M3901" s="175"/>
      <c r="N3901" s="177"/>
      <c r="P3901" s="176"/>
      <c r="R3901" s="178"/>
      <c r="S3901" s="177"/>
      <c r="U3901" s="177"/>
      <c r="W3901" s="178"/>
      <c r="X3901" s="177"/>
    </row>
    <row r="3902" spans="7:24" s="168" customFormat="1" ht="15" customHeight="1">
      <c r="G3902" s="175"/>
      <c r="I3902" s="176"/>
      <c r="J3902" s="176"/>
      <c r="K3902" s="176"/>
      <c r="L3902" s="679"/>
      <c r="M3902" s="175"/>
      <c r="N3902" s="177"/>
      <c r="P3902" s="176"/>
      <c r="R3902" s="178"/>
      <c r="S3902" s="177"/>
      <c r="U3902" s="177"/>
      <c r="W3902" s="178"/>
      <c r="X3902" s="177"/>
    </row>
    <row r="3903" spans="7:24" s="168" customFormat="1" ht="15" customHeight="1">
      <c r="G3903" s="175"/>
      <c r="I3903" s="176"/>
      <c r="J3903" s="176"/>
      <c r="K3903" s="176"/>
      <c r="L3903" s="679"/>
      <c r="M3903" s="175"/>
      <c r="N3903" s="177"/>
      <c r="P3903" s="176"/>
      <c r="R3903" s="178"/>
      <c r="S3903" s="177"/>
      <c r="U3903" s="177"/>
      <c r="W3903" s="178"/>
      <c r="X3903" s="177"/>
    </row>
    <row r="3904" spans="7:24" s="168" customFormat="1" ht="15" customHeight="1">
      <c r="G3904" s="175"/>
      <c r="I3904" s="176"/>
      <c r="J3904" s="176"/>
      <c r="K3904" s="176"/>
      <c r="L3904" s="679"/>
      <c r="M3904" s="175"/>
      <c r="N3904" s="177"/>
      <c r="P3904" s="176"/>
      <c r="R3904" s="178"/>
      <c r="S3904" s="177"/>
      <c r="U3904" s="177"/>
      <c r="W3904" s="178"/>
      <c r="X3904" s="177"/>
    </row>
    <row r="3905" spans="7:24" s="168" customFormat="1" ht="15" customHeight="1">
      <c r="G3905" s="175"/>
      <c r="I3905" s="176"/>
      <c r="J3905" s="176"/>
      <c r="K3905" s="176"/>
      <c r="L3905" s="679"/>
      <c r="M3905" s="175"/>
      <c r="N3905" s="177"/>
      <c r="P3905" s="176"/>
      <c r="R3905" s="178"/>
      <c r="S3905" s="177"/>
      <c r="U3905" s="177"/>
      <c r="W3905" s="178"/>
      <c r="X3905" s="177"/>
    </row>
    <row r="3906" spans="7:24" s="168" customFormat="1" ht="15" customHeight="1">
      <c r="G3906" s="175"/>
      <c r="I3906" s="176"/>
      <c r="J3906" s="176"/>
      <c r="K3906" s="176"/>
      <c r="L3906" s="679"/>
      <c r="M3906" s="175"/>
      <c r="N3906" s="177"/>
      <c r="P3906" s="176"/>
      <c r="R3906" s="178"/>
      <c r="S3906" s="177"/>
      <c r="U3906" s="177"/>
      <c r="W3906" s="178"/>
      <c r="X3906" s="177"/>
    </row>
    <row r="3907" spans="7:24" s="168" customFormat="1" ht="15" customHeight="1">
      <c r="G3907" s="175"/>
      <c r="I3907" s="176"/>
      <c r="J3907" s="176"/>
      <c r="K3907" s="176"/>
      <c r="L3907" s="679"/>
      <c r="M3907" s="175"/>
      <c r="N3907" s="177"/>
      <c r="P3907" s="176"/>
      <c r="R3907" s="178"/>
      <c r="S3907" s="177"/>
      <c r="U3907" s="177"/>
      <c r="W3907" s="178"/>
      <c r="X3907" s="177"/>
    </row>
    <row r="3908" spans="7:24" s="168" customFormat="1" ht="15" customHeight="1">
      <c r="G3908" s="175"/>
      <c r="I3908" s="176"/>
      <c r="J3908" s="176"/>
      <c r="K3908" s="176"/>
      <c r="L3908" s="679"/>
      <c r="M3908" s="175"/>
      <c r="N3908" s="177"/>
      <c r="P3908" s="176"/>
      <c r="R3908" s="178"/>
      <c r="S3908" s="177"/>
      <c r="U3908" s="177"/>
      <c r="W3908" s="178"/>
      <c r="X3908" s="177"/>
    </row>
    <row r="3909" spans="7:24" s="168" customFormat="1" ht="15" customHeight="1">
      <c r="G3909" s="175"/>
      <c r="I3909" s="176"/>
      <c r="J3909" s="176"/>
      <c r="K3909" s="176"/>
      <c r="L3909" s="679"/>
      <c r="M3909" s="175"/>
      <c r="N3909" s="177"/>
      <c r="P3909" s="176"/>
      <c r="R3909" s="178"/>
      <c r="S3909" s="177"/>
      <c r="U3909" s="177"/>
      <c r="W3909" s="178"/>
      <c r="X3909" s="177"/>
    </row>
    <row r="3910" spans="7:24" s="168" customFormat="1" ht="15" customHeight="1">
      <c r="G3910" s="175"/>
      <c r="I3910" s="176"/>
      <c r="J3910" s="176"/>
      <c r="K3910" s="176"/>
      <c r="L3910" s="679"/>
      <c r="M3910" s="175"/>
      <c r="N3910" s="177"/>
      <c r="P3910" s="176"/>
      <c r="R3910" s="178"/>
      <c r="S3910" s="177"/>
      <c r="U3910" s="177"/>
      <c r="W3910" s="178"/>
      <c r="X3910" s="177"/>
    </row>
    <row r="3911" spans="7:24" s="168" customFormat="1" ht="15" customHeight="1">
      <c r="G3911" s="175"/>
      <c r="I3911" s="176"/>
      <c r="J3911" s="176"/>
      <c r="K3911" s="176"/>
      <c r="L3911" s="679"/>
      <c r="M3911" s="175"/>
      <c r="N3911" s="177"/>
      <c r="P3911" s="176"/>
      <c r="R3911" s="178"/>
      <c r="S3911" s="177"/>
      <c r="U3911" s="177"/>
      <c r="W3911" s="178"/>
      <c r="X3911" s="177"/>
    </row>
    <row r="3912" spans="7:24" s="168" customFormat="1" ht="15" customHeight="1">
      <c r="G3912" s="175"/>
      <c r="I3912" s="176"/>
      <c r="J3912" s="176"/>
      <c r="K3912" s="176"/>
      <c r="L3912" s="679"/>
      <c r="M3912" s="175"/>
      <c r="N3912" s="177"/>
      <c r="P3912" s="176"/>
      <c r="R3912" s="178"/>
      <c r="S3912" s="177"/>
      <c r="U3912" s="177"/>
      <c r="W3912" s="178"/>
      <c r="X3912" s="177"/>
    </row>
    <row r="3913" spans="7:24" s="168" customFormat="1" ht="15" customHeight="1">
      <c r="G3913" s="175"/>
      <c r="I3913" s="176"/>
      <c r="J3913" s="176"/>
      <c r="K3913" s="176"/>
      <c r="L3913" s="679"/>
      <c r="M3913" s="175"/>
      <c r="N3913" s="177"/>
      <c r="P3913" s="176"/>
      <c r="R3913" s="178"/>
      <c r="S3913" s="177"/>
      <c r="U3913" s="177"/>
      <c r="W3913" s="178"/>
      <c r="X3913" s="177"/>
    </row>
    <row r="3914" spans="7:24" s="168" customFormat="1" ht="15" customHeight="1">
      <c r="G3914" s="175"/>
      <c r="I3914" s="176"/>
      <c r="J3914" s="176"/>
      <c r="K3914" s="176"/>
      <c r="L3914" s="679"/>
      <c r="M3914" s="175"/>
      <c r="N3914" s="177"/>
      <c r="P3914" s="176"/>
      <c r="R3914" s="178"/>
      <c r="S3914" s="177"/>
      <c r="U3914" s="177"/>
      <c r="W3914" s="178"/>
      <c r="X3914" s="177"/>
    </row>
    <row r="3915" spans="7:24" s="168" customFormat="1" ht="15" customHeight="1">
      <c r="G3915" s="175"/>
      <c r="I3915" s="176"/>
      <c r="J3915" s="176"/>
      <c r="K3915" s="176"/>
      <c r="L3915" s="679"/>
      <c r="M3915" s="175"/>
      <c r="N3915" s="177"/>
      <c r="P3915" s="176"/>
      <c r="R3915" s="178"/>
      <c r="S3915" s="177"/>
      <c r="U3915" s="177"/>
      <c r="W3915" s="178"/>
      <c r="X3915" s="177"/>
    </row>
    <row r="3916" spans="7:24" s="168" customFormat="1" ht="15" customHeight="1">
      <c r="G3916" s="175"/>
      <c r="I3916" s="176"/>
      <c r="J3916" s="176"/>
      <c r="K3916" s="176"/>
      <c r="L3916" s="679"/>
      <c r="M3916" s="175"/>
      <c r="N3916" s="177"/>
      <c r="P3916" s="176"/>
      <c r="R3916" s="178"/>
      <c r="S3916" s="177"/>
      <c r="U3916" s="177"/>
      <c r="W3916" s="178"/>
      <c r="X3916" s="177"/>
    </row>
    <row r="3917" spans="7:24" s="168" customFormat="1" ht="15" customHeight="1">
      <c r="G3917" s="175"/>
      <c r="I3917" s="176"/>
      <c r="J3917" s="176"/>
      <c r="K3917" s="176"/>
      <c r="L3917" s="679"/>
      <c r="M3917" s="175"/>
      <c r="N3917" s="177"/>
      <c r="P3917" s="176"/>
      <c r="R3917" s="178"/>
      <c r="S3917" s="177"/>
      <c r="U3917" s="177"/>
      <c r="W3917" s="178"/>
      <c r="X3917" s="177"/>
    </row>
    <row r="3918" spans="7:24" s="168" customFormat="1" ht="15" customHeight="1">
      <c r="G3918" s="175"/>
      <c r="I3918" s="176"/>
      <c r="J3918" s="176"/>
      <c r="K3918" s="176"/>
      <c r="L3918" s="679"/>
      <c r="M3918" s="175"/>
      <c r="N3918" s="177"/>
      <c r="P3918" s="176"/>
      <c r="R3918" s="178"/>
      <c r="S3918" s="177"/>
      <c r="U3918" s="177"/>
      <c r="W3918" s="178"/>
      <c r="X3918" s="177"/>
    </row>
    <row r="3919" spans="7:24" s="168" customFormat="1" ht="15" customHeight="1">
      <c r="G3919" s="175"/>
      <c r="I3919" s="176"/>
      <c r="J3919" s="176"/>
      <c r="K3919" s="176"/>
      <c r="L3919" s="679"/>
      <c r="M3919" s="175"/>
      <c r="N3919" s="177"/>
      <c r="P3919" s="176"/>
      <c r="R3919" s="178"/>
      <c r="S3919" s="177"/>
      <c r="U3919" s="177"/>
      <c r="W3919" s="178"/>
      <c r="X3919" s="177"/>
    </row>
    <row r="3920" spans="7:24" s="168" customFormat="1" ht="15" customHeight="1">
      <c r="G3920" s="175"/>
      <c r="I3920" s="176"/>
      <c r="J3920" s="176"/>
      <c r="K3920" s="176"/>
      <c r="L3920" s="679"/>
      <c r="M3920" s="175"/>
      <c r="N3920" s="177"/>
      <c r="P3920" s="176"/>
      <c r="R3920" s="178"/>
      <c r="S3920" s="177"/>
      <c r="U3920" s="177"/>
      <c r="W3920" s="178"/>
      <c r="X3920" s="177"/>
    </row>
    <row r="3921" spans="7:24" s="168" customFormat="1" ht="15" customHeight="1">
      <c r="G3921" s="175"/>
      <c r="I3921" s="176"/>
      <c r="J3921" s="176"/>
      <c r="K3921" s="176"/>
      <c r="L3921" s="679"/>
      <c r="M3921" s="175"/>
      <c r="N3921" s="177"/>
      <c r="P3921" s="176"/>
      <c r="R3921" s="178"/>
      <c r="S3921" s="177"/>
      <c r="U3921" s="177"/>
      <c r="W3921" s="178"/>
      <c r="X3921" s="177"/>
    </row>
    <row r="3922" spans="7:24" s="168" customFormat="1" ht="15" customHeight="1">
      <c r="G3922" s="175"/>
      <c r="I3922" s="176"/>
      <c r="J3922" s="176"/>
      <c r="K3922" s="176"/>
      <c r="L3922" s="679"/>
      <c r="M3922" s="175"/>
      <c r="N3922" s="177"/>
      <c r="P3922" s="176"/>
      <c r="R3922" s="178"/>
      <c r="S3922" s="177"/>
      <c r="U3922" s="177"/>
      <c r="W3922" s="178"/>
      <c r="X3922" s="177"/>
    </row>
    <row r="3923" spans="7:24" s="168" customFormat="1" ht="15" customHeight="1">
      <c r="G3923" s="175"/>
      <c r="I3923" s="176"/>
      <c r="J3923" s="176"/>
      <c r="K3923" s="176"/>
      <c r="L3923" s="679"/>
      <c r="M3923" s="175"/>
      <c r="N3923" s="177"/>
      <c r="P3923" s="176"/>
      <c r="R3923" s="178"/>
      <c r="S3923" s="177"/>
      <c r="U3923" s="177"/>
      <c r="W3923" s="178"/>
      <c r="X3923" s="177"/>
    </row>
    <row r="3924" spans="7:24" s="168" customFormat="1" ht="15" customHeight="1">
      <c r="G3924" s="175"/>
      <c r="I3924" s="176"/>
      <c r="J3924" s="176"/>
      <c r="K3924" s="176"/>
      <c r="L3924" s="679"/>
      <c r="M3924" s="175"/>
      <c r="N3924" s="177"/>
      <c r="P3924" s="176"/>
      <c r="R3924" s="178"/>
      <c r="S3924" s="177"/>
      <c r="U3924" s="177"/>
      <c r="W3924" s="178"/>
      <c r="X3924" s="177"/>
    </row>
    <row r="3925" spans="7:24" s="168" customFormat="1" ht="15" customHeight="1">
      <c r="G3925" s="175"/>
      <c r="I3925" s="176"/>
      <c r="J3925" s="176"/>
      <c r="K3925" s="176"/>
      <c r="L3925" s="679"/>
      <c r="M3925" s="175"/>
      <c r="N3925" s="177"/>
      <c r="P3925" s="176"/>
      <c r="R3925" s="178"/>
      <c r="S3925" s="177"/>
      <c r="U3925" s="177"/>
      <c r="W3925" s="178"/>
      <c r="X3925" s="177"/>
    </row>
    <row r="3926" spans="7:24" s="168" customFormat="1" ht="15" customHeight="1">
      <c r="G3926" s="175"/>
      <c r="I3926" s="176"/>
      <c r="J3926" s="176"/>
      <c r="K3926" s="176"/>
      <c r="L3926" s="679"/>
      <c r="M3926" s="175"/>
      <c r="N3926" s="177"/>
      <c r="P3926" s="176"/>
      <c r="R3926" s="178"/>
      <c r="S3926" s="177"/>
      <c r="U3926" s="177"/>
      <c r="W3926" s="178"/>
      <c r="X3926" s="177"/>
    </row>
    <row r="3927" spans="7:24" s="168" customFormat="1" ht="15" customHeight="1">
      <c r="G3927" s="175"/>
      <c r="I3927" s="176"/>
      <c r="J3927" s="176"/>
      <c r="K3927" s="176"/>
      <c r="L3927" s="679"/>
      <c r="M3927" s="175"/>
      <c r="N3927" s="177"/>
      <c r="P3927" s="176"/>
      <c r="R3927" s="178"/>
      <c r="S3927" s="177"/>
      <c r="U3927" s="177"/>
      <c r="W3927" s="178"/>
      <c r="X3927" s="177"/>
    </row>
    <row r="3928" spans="7:24" s="168" customFormat="1" ht="15" customHeight="1">
      <c r="G3928" s="175"/>
      <c r="I3928" s="176"/>
      <c r="J3928" s="176"/>
      <c r="K3928" s="176"/>
      <c r="L3928" s="679"/>
      <c r="M3928" s="175"/>
      <c r="N3928" s="177"/>
      <c r="P3928" s="176"/>
      <c r="R3928" s="178"/>
      <c r="S3928" s="177"/>
      <c r="U3928" s="177"/>
      <c r="W3928" s="178"/>
      <c r="X3928" s="177"/>
    </row>
    <row r="3929" spans="7:24" s="168" customFormat="1" ht="15" customHeight="1">
      <c r="G3929" s="175"/>
      <c r="I3929" s="176"/>
      <c r="J3929" s="176"/>
      <c r="K3929" s="176"/>
      <c r="L3929" s="679"/>
      <c r="M3929" s="175"/>
      <c r="N3929" s="177"/>
      <c r="P3929" s="176"/>
      <c r="R3929" s="178"/>
      <c r="S3929" s="177"/>
      <c r="U3929" s="177"/>
      <c r="W3929" s="178"/>
      <c r="X3929" s="177"/>
    </row>
    <row r="3930" spans="7:24" s="168" customFormat="1" ht="15" customHeight="1">
      <c r="G3930" s="175"/>
      <c r="I3930" s="176"/>
      <c r="J3930" s="176"/>
      <c r="K3930" s="176"/>
      <c r="L3930" s="679"/>
      <c r="M3930" s="175"/>
      <c r="N3930" s="177"/>
      <c r="P3930" s="176"/>
      <c r="R3930" s="178"/>
      <c r="S3930" s="177"/>
      <c r="U3930" s="177"/>
      <c r="W3930" s="178"/>
      <c r="X3930" s="177"/>
    </row>
    <row r="3931" spans="7:24" s="168" customFormat="1" ht="15" customHeight="1">
      <c r="G3931" s="175"/>
      <c r="I3931" s="176"/>
      <c r="J3931" s="176"/>
      <c r="K3931" s="176"/>
      <c r="L3931" s="679"/>
      <c r="M3931" s="175"/>
      <c r="N3931" s="177"/>
      <c r="P3931" s="176"/>
      <c r="R3931" s="178"/>
      <c r="S3931" s="177"/>
      <c r="U3931" s="177"/>
      <c r="W3931" s="178"/>
      <c r="X3931" s="177"/>
    </row>
    <row r="3932" spans="7:24" s="168" customFormat="1" ht="15" customHeight="1">
      <c r="G3932" s="175"/>
      <c r="I3932" s="176"/>
      <c r="J3932" s="176"/>
      <c r="K3932" s="176"/>
      <c r="L3932" s="679"/>
      <c r="M3932" s="175"/>
      <c r="N3932" s="177"/>
      <c r="P3932" s="176"/>
      <c r="R3932" s="178"/>
      <c r="S3932" s="177"/>
      <c r="U3932" s="177"/>
      <c r="W3932" s="178"/>
      <c r="X3932" s="177"/>
    </row>
    <row r="3933" spans="7:24" s="168" customFormat="1" ht="15" customHeight="1">
      <c r="G3933" s="175"/>
      <c r="I3933" s="176"/>
      <c r="J3933" s="176"/>
      <c r="K3933" s="176"/>
      <c r="L3933" s="679"/>
      <c r="M3933" s="175"/>
      <c r="N3933" s="177"/>
      <c r="P3933" s="176"/>
      <c r="R3933" s="178"/>
      <c r="S3933" s="177"/>
      <c r="U3933" s="177"/>
      <c r="W3933" s="178"/>
      <c r="X3933" s="177"/>
    </row>
    <row r="3934" spans="7:24" s="168" customFormat="1" ht="15" customHeight="1">
      <c r="G3934" s="175"/>
      <c r="I3934" s="176"/>
      <c r="J3934" s="176"/>
      <c r="K3934" s="176"/>
      <c r="L3934" s="679"/>
      <c r="M3934" s="175"/>
      <c r="N3934" s="177"/>
      <c r="P3934" s="176"/>
      <c r="R3934" s="178"/>
      <c r="S3934" s="177"/>
      <c r="U3934" s="177"/>
      <c r="W3934" s="178"/>
      <c r="X3934" s="177"/>
    </row>
    <row r="3935" spans="7:24" s="168" customFormat="1" ht="15" customHeight="1">
      <c r="G3935" s="175"/>
      <c r="I3935" s="176"/>
      <c r="J3935" s="176"/>
      <c r="K3935" s="176"/>
      <c r="L3935" s="679"/>
      <c r="M3935" s="175"/>
      <c r="N3935" s="177"/>
      <c r="P3935" s="176"/>
      <c r="R3935" s="178"/>
      <c r="S3935" s="177"/>
      <c r="U3935" s="177"/>
      <c r="W3935" s="178"/>
      <c r="X3935" s="177"/>
    </row>
    <row r="3936" spans="7:24" s="168" customFormat="1" ht="15" customHeight="1">
      <c r="G3936" s="175"/>
      <c r="I3936" s="176"/>
      <c r="J3936" s="176"/>
      <c r="K3936" s="176"/>
      <c r="L3936" s="679"/>
      <c r="M3936" s="175"/>
      <c r="N3936" s="177"/>
      <c r="P3936" s="176"/>
      <c r="R3936" s="178"/>
      <c r="S3936" s="177"/>
      <c r="U3936" s="177"/>
      <c r="W3936" s="178"/>
      <c r="X3936" s="177"/>
    </row>
    <row r="3937" spans="7:24" s="168" customFormat="1" ht="15" customHeight="1">
      <c r="G3937" s="175"/>
      <c r="I3937" s="176"/>
      <c r="J3937" s="176"/>
      <c r="K3937" s="176"/>
      <c r="L3937" s="679"/>
      <c r="M3937" s="175"/>
      <c r="N3937" s="177"/>
      <c r="P3937" s="176"/>
      <c r="R3937" s="178"/>
      <c r="S3937" s="177"/>
      <c r="U3937" s="177"/>
      <c r="W3937" s="178"/>
      <c r="X3937" s="177"/>
    </row>
    <row r="3938" spans="7:24" s="168" customFormat="1" ht="15" customHeight="1">
      <c r="G3938" s="175"/>
      <c r="I3938" s="176"/>
      <c r="J3938" s="176"/>
      <c r="K3938" s="176"/>
      <c r="L3938" s="679"/>
      <c r="M3938" s="175"/>
      <c r="N3938" s="177"/>
      <c r="P3938" s="176"/>
      <c r="R3938" s="178"/>
      <c r="S3938" s="177"/>
      <c r="U3938" s="177"/>
      <c r="W3938" s="178"/>
      <c r="X3938" s="177"/>
    </row>
    <row r="3939" spans="7:24" s="168" customFormat="1" ht="15" customHeight="1">
      <c r="G3939" s="175"/>
      <c r="I3939" s="176"/>
      <c r="J3939" s="176"/>
      <c r="K3939" s="176"/>
      <c r="L3939" s="679"/>
      <c r="M3939" s="175"/>
      <c r="N3939" s="177"/>
      <c r="P3939" s="176"/>
      <c r="R3939" s="178"/>
      <c r="S3939" s="177"/>
      <c r="U3939" s="177"/>
      <c r="W3939" s="178"/>
      <c r="X3939" s="177"/>
    </row>
    <row r="3940" spans="7:24" s="168" customFormat="1" ht="15" customHeight="1">
      <c r="G3940" s="175"/>
      <c r="I3940" s="176"/>
      <c r="J3940" s="176"/>
      <c r="K3940" s="176"/>
      <c r="L3940" s="679"/>
      <c r="M3940" s="175"/>
      <c r="N3940" s="177"/>
      <c r="P3940" s="176"/>
      <c r="R3940" s="178"/>
      <c r="S3940" s="177"/>
      <c r="U3940" s="177"/>
      <c r="W3940" s="178"/>
      <c r="X3940" s="177"/>
    </row>
    <row r="3941" spans="7:24" s="168" customFormat="1" ht="15" customHeight="1">
      <c r="G3941" s="175"/>
      <c r="I3941" s="176"/>
      <c r="J3941" s="176"/>
      <c r="K3941" s="176"/>
      <c r="L3941" s="679"/>
      <c r="M3941" s="175"/>
      <c r="N3941" s="177"/>
      <c r="P3941" s="176"/>
      <c r="R3941" s="178"/>
      <c r="S3941" s="177"/>
      <c r="U3941" s="177"/>
      <c r="W3941" s="178"/>
      <c r="X3941" s="177"/>
    </row>
    <row r="3942" spans="7:24" s="168" customFormat="1" ht="15" customHeight="1">
      <c r="G3942" s="175"/>
      <c r="I3942" s="176"/>
      <c r="J3942" s="176"/>
      <c r="K3942" s="176"/>
      <c r="L3942" s="679"/>
      <c r="M3942" s="175"/>
      <c r="N3942" s="177"/>
      <c r="P3942" s="176"/>
      <c r="R3942" s="178"/>
      <c r="S3942" s="177"/>
      <c r="U3942" s="177"/>
      <c r="W3942" s="178"/>
      <c r="X3942" s="177"/>
    </row>
    <row r="3943" spans="7:24" s="168" customFormat="1" ht="15" customHeight="1">
      <c r="G3943" s="175"/>
      <c r="I3943" s="176"/>
      <c r="J3943" s="176"/>
      <c r="K3943" s="176"/>
      <c r="L3943" s="679"/>
      <c r="M3943" s="175"/>
      <c r="N3943" s="177"/>
      <c r="P3943" s="176"/>
      <c r="R3943" s="178"/>
      <c r="S3943" s="177"/>
      <c r="U3943" s="177"/>
      <c r="W3943" s="178"/>
      <c r="X3943" s="177"/>
    </row>
    <row r="3944" spans="7:24" s="168" customFormat="1" ht="15" customHeight="1">
      <c r="G3944" s="175"/>
      <c r="I3944" s="176"/>
      <c r="J3944" s="176"/>
      <c r="K3944" s="176"/>
      <c r="L3944" s="679"/>
      <c r="M3944" s="175"/>
      <c r="N3944" s="177"/>
      <c r="P3944" s="176"/>
      <c r="R3944" s="178"/>
      <c r="S3944" s="177"/>
      <c r="U3944" s="177"/>
      <c r="W3944" s="178"/>
      <c r="X3944" s="177"/>
    </row>
    <row r="3945" spans="7:24" s="168" customFormat="1" ht="15" customHeight="1">
      <c r="G3945" s="175"/>
      <c r="I3945" s="176"/>
      <c r="J3945" s="176"/>
      <c r="K3945" s="176"/>
      <c r="L3945" s="679"/>
      <c r="M3945" s="175"/>
      <c r="N3945" s="177"/>
      <c r="P3945" s="176"/>
      <c r="R3945" s="178"/>
      <c r="S3945" s="177"/>
      <c r="U3945" s="177"/>
      <c r="W3945" s="178"/>
      <c r="X3945" s="177"/>
    </row>
    <row r="3946" spans="7:24" s="168" customFormat="1" ht="15" customHeight="1">
      <c r="G3946" s="175"/>
      <c r="I3946" s="176"/>
      <c r="J3946" s="176"/>
      <c r="K3946" s="176"/>
      <c r="L3946" s="679"/>
      <c r="M3946" s="175"/>
      <c r="N3946" s="177"/>
      <c r="P3946" s="176"/>
      <c r="R3946" s="178"/>
      <c r="S3946" s="177"/>
      <c r="U3946" s="177"/>
      <c r="W3946" s="178"/>
      <c r="X3946" s="177"/>
    </row>
    <row r="3947" spans="7:24" s="168" customFormat="1" ht="15" customHeight="1">
      <c r="G3947" s="175"/>
      <c r="I3947" s="176"/>
      <c r="J3947" s="176"/>
      <c r="K3947" s="176"/>
      <c r="L3947" s="679"/>
      <c r="M3947" s="175"/>
      <c r="N3947" s="177"/>
      <c r="P3947" s="176"/>
      <c r="R3947" s="178"/>
      <c r="S3947" s="177"/>
      <c r="U3947" s="177"/>
      <c r="W3947" s="178"/>
      <c r="X3947" s="177"/>
    </row>
    <row r="3948" spans="7:24" s="168" customFormat="1" ht="15" customHeight="1">
      <c r="G3948" s="175"/>
      <c r="I3948" s="176"/>
      <c r="J3948" s="176"/>
      <c r="K3948" s="176"/>
      <c r="L3948" s="679"/>
      <c r="M3948" s="175"/>
      <c r="N3948" s="177"/>
      <c r="P3948" s="176"/>
      <c r="R3948" s="178"/>
      <c r="S3948" s="177"/>
      <c r="U3948" s="177"/>
      <c r="W3948" s="178"/>
      <c r="X3948" s="177"/>
    </row>
    <row r="3949" spans="7:24" s="168" customFormat="1" ht="15" customHeight="1">
      <c r="G3949" s="175"/>
      <c r="I3949" s="176"/>
      <c r="J3949" s="176"/>
      <c r="K3949" s="176"/>
      <c r="L3949" s="679"/>
      <c r="M3949" s="175"/>
      <c r="N3949" s="177"/>
      <c r="P3949" s="176"/>
      <c r="R3949" s="178"/>
      <c r="S3949" s="177"/>
      <c r="U3949" s="177"/>
      <c r="W3949" s="178"/>
      <c r="X3949" s="177"/>
    </row>
    <row r="3950" spans="7:24" s="168" customFormat="1" ht="15" customHeight="1">
      <c r="G3950" s="175"/>
      <c r="I3950" s="176"/>
      <c r="J3950" s="176"/>
      <c r="K3950" s="176"/>
      <c r="L3950" s="679"/>
      <c r="M3950" s="175"/>
      <c r="N3950" s="177"/>
      <c r="P3950" s="176"/>
      <c r="R3950" s="178"/>
      <c r="S3950" s="177"/>
      <c r="U3950" s="177"/>
      <c r="W3950" s="178"/>
      <c r="X3950" s="177"/>
    </row>
    <row r="3951" spans="7:24" s="168" customFormat="1" ht="15" customHeight="1">
      <c r="G3951" s="175"/>
      <c r="I3951" s="176"/>
      <c r="J3951" s="176"/>
      <c r="K3951" s="176"/>
      <c r="L3951" s="679"/>
      <c r="M3951" s="175"/>
      <c r="N3951" s="177"/>
      <c r="P3951" s="176"/>
      <c r="R3951" s="178"/>
      <c r="S3951" s="177"/>
      <c r="U3951" s="177"/>
      <c r="W3951" s="178"/>
      <c r="X3951" s="177"/>
    </row>
    <row r="3952" spans="7:24" s="168" customFormat="1" ht="15" customHeight="1">
      <c r="G3952" s="175"/>
      <c r="I3952" s="176"/>
      <c r="J3952" s="176"/>
      <c r="K3952" s="176"/>
      <c r="L3952" s="679"/>
      <c r="M3952" s="175"/>
      <c r="N3952" s="177"/>
      <c r="P3952" s="176"/>
      <c r="R3952" s="178"/>
      <c r="S3952" s="177"/>
      <c r="U3952" s="177"/>
      <c r="W3952" s="178"/>
      <c r="X3952" s="177"/>
    </row>
    <row r="3953" spans="7:24" s="168" customFormat="1" ht="15" customHeight="1">
      <c r="G3953" s="175"/>
      <c r="I3953" s="176"/>
      <c r="J3953" s="176"/>
      <c r="K3953" s="176"/>
      <c r="L3953" s="679"/>
      <c r="M3953" s="175"/>
      <c r="N3953" s="177"/>
      <c r="P3953" s="176"/>
      <c r="R3953" s="178"/>
      <c r="S3953" s="177"/>
      <c r="U3953" s="177"/>
      <c r="W3953" s="178"/>
      <c r="X3953" s="177"/>
    </row>
    <row r="3954" spans="7:24" s="168" customFormat="1" ht="15" customHeight="1">
      <c r="G3954" s="175"/>
      <c r="I3954" s="176"/>
      <c r="J3954" s="176"/>
      <c r="K3954" s="176"/>
      <c r="L3954" s="679"/>
      <c r="M3954" s="175"/>
      <c r="N3954" s="177"/>
      <c r="P3954" s="176"/>
      <c r="R3954" s="178"/>
      <c r="S3954" s="177"/>
      <c r="U3954" s="177"/>
      <c r="W3954" s="178"/>
      <c r="X3954" s="177"/>
    </row>
    <row r="3955" spans="7:24" s="168" customFormat="1" ht="15" customHeight="1">
      <c r="G3955" s="175"/>
      <c r="I3955" s="176"/>
      <c r="J3955" s="176"/>
      <c r="K3955" s="176"/>
      <c r="L3955" s="679"/>
      <c r="M3955" s="175"/>
      <c r="N3955" s="177"/>
      <c r="P3955" s="176"/>
      <c r="R3955" s="178"/>
      <c r="S3955" s="177"/>
      <c r="U3955" s="177"/>
      <c r="W3955" s="178"/>
      <c r="X3955" s="177"/>
    </row>
    <row r="3956" spans="7:24" s="168" customFormat="1" ht="15" customHeight="1">
      <c r="G3956" s="175"/>
      <c r="I3956" s="176"/>
      <c r="J3956" s="176"/>
      <c r="K3956" s="176"/>
      <c r="L3956" s="679"/>
      <c r="M3956" s="175"/>
      <c r="N3956" s="177"/>
      <c r="P3956" s="176"/>
      <c r="R3956" s="178"/>
      <c r="S3956" s="177"/>
      <c r="U3956" s="177"/>
      <c r="W3956" s="178"/>
      <c r="X3956" s="177"/>
    </row>
    <row r="3957" spans="7:24" s="168" customFormat="1" ht="15" customHeight="1">
      <c r="G3957" s="175"/>
      <c r="I3957" s="176"/>
      <c r="J3957" s="176"/>
      <c r="K3957" s="176"/>
      <c r="L3957" s="679"/>
      <c r="M3957" s="175"/>
      <c r="N3957" s="177"/>
      <c r="P3957" s="176"/>
      <c r="R3957" s="178"/>
      <c r="S3957" s="177"/>
      <c r="U3957" s="177"/>
      <c r="W3957" s="178"/>
      <c r="X3957" s="177"/>
    </row>
    <row r="3958" spans="7:24" s="168" customFormat="1" ht="15" customHeight="1">
      <c r="G3958" s="175"/>
      <c r="I3958" s="176"/>
      <c r="J3958" s="176"/>
      <c r="K3958" s="176"/>
      <c r="L3958" s="679"/>
      <c r="M3958" s="175"/>
      <c r="N3958" s="177"/>
      <c r="P3958" s="176"/>
      <c r="R3958" s="178"/>
      <c r="S3958" s="177"/>
      <c r="U3958" s="177"/>
      <c r="W3958" s="178"/>
      <c r="X3958" s="177"/>
    </row>
    <row r="3959" spans="7:24" s="168" customFormat="1" ht="15" customHeight="1">
      <c r="G3959" s="175"/>
      <c r="I3959" s="176"/>
      <c r="J3959" s="176"/>
      <c r="K3959" s="176"/>
      <c r="L3959" s="679"/>
      <c r="M3959" s="175"/>
      <c r="N3959" s="177"/>
      <c r="P3959" s="176"/>
      <c r="R3959" s="178"/>
      <c r="S3959" s="177"/>
      <c r="U3959" s="177"/>
      <c r="W3959" s="178"/>
      <c r="X3959" s="177"/>
    </row>
    <row r="3960" spans="7:24" s="168" customFormat="1" ht="15" customHeight="1">
      <c r="G3960" s="175"/>
      <c r="I3960" s="176"/>
      <c r="J3960" s="176"/>
      <c r="K3960" s="176"/>
      <c r="L3960" s="679"/>
      <c r="M3960" s="175"/>
      <c r="N3960" s="177"/>
      <c r="P3960" s="176"/>
      <c r="R3960" s="178"/>
      <c r="S3960" s="177"/>
      <c r="U3960" s="177"/>
      <c r="W3960" s="178"/>
      <c r="X3960" s="177"/>
    </row>
    <row r="3961" spans="7:24" s="168" customFormat="1" ht="15" customHeight="1">
      <c r="G3961" s="175"/>
      <c r="I3961" s="176"/>
      <c r="J3961" s="176"/>
      <c r="K3961" s="176"/>
      <c r="L3961" s="679"/>
      <c r="M3961" s="175"/>
      <c r="N3961" s="177"/>
      <c r="P3961" s="176"/>
      <c r="R3961" s="178"/>
      <c r="S3961" s="177"/>
      <c r="U3961" s="177"/>
      <c r="W3961" s="178"/>
      <c r="X3961" s="177"/>
    </row>
    <row r="3962" spans="7:24" s="168" customFormat="1" ht="15" customHeight="1">
      <c r="G3962" s="175"/>
      <c r="I3962" s="176"/>
      <c r="J3962" s="176"/>
      <c r="K3962" s="176"/>
      <c r="L3962" s="679"/>
      <c r="M3962" s="175"/>
      <c r="N3962" s="177"/>
      <c r="P3962" s="176"/>
      <c r="R3962" s="178"/>
      <c r="S3962" s="177"/>
      <c r="U3962" s="177"/>
      <c r="W3962" s="178"/>
      <c r="X3962" s="177"/>
    </row>
    <row r="3963" spans="7:24" s="168" customFormat="1" ht="15" customHeight="1">
      <c r="G3963" s="175"/>
      <c r="I3963" s="176"/>
      <c r="J3963" s="176"/>
      <c r="K3963" s="176"/>
      <c r="L3963" s="679"/>
      <c r="M3963" s="175"/>
      <c r="N3963" s="177"/>
      <c r="P3963" s="176"/>
      <c r="R3963" s="178"/>
      <c r="S3963" s="177"/>
      <c r="U3963" s="177"/>
      <c r="W3963" s="178"/>
      <c r="X3963" s="177"/>
    </row>
    <row r="3964" spans="7:24" s="168" customFormat="1" ht="15" customHeight="1">
      <c r="G3964" s="175"/>
      <c r="I3964" s="176"/>
      <c r="J3964" s="176"/>
      <c r="K3964" s="176"/>
      <c r="L3964" s="679"/>
      <c r="M3964" s="175"/>
      <c r="N3964" s="177"/>
      <c r="P3964" s="176"/>
      <c r="R3964" s="178"/>
      <c r="S3964" s="177"/>
      <c r="U3964" s="177"/>
      <c r="W3964" s="178"/>
      <c r="X3964" s="177"/>
    </row>
    <row r="3965" spans="7:24" s="168" customFormat="1" ht="15" customHeight="1">
      <c r="G3965" s="175"/>
      <c r="I3965" s="176"/>
      <c r="J3965" s="176"/>
      <c r="K3965" s="176"/>
      <c r="L3965" s="679"/>
      <c r="M3965" s="175"/>
      <c r="N3965" s="177"/>
      <c r="P3965" s="176"/>
      <c r="R3965" s="178"/>
      <c r="S3965" s="177"/>
      <c r="U3965" s="177"/>
      <c r="W3965" s="178"/>
      <c r="X3965" s="177"/>
    </row>
    <row r="3966" spans="7:24" s="168" customFormat="1" ht="15" customHeight="1">
      <c r="G3966" s="175"/>
      <c r="I3966" s="176"/>
      <c r="J3966" s="176"/>
      <c r="K3966" s="176"/>
      <c r="L3966" s="679"/>
      <c r="M3966" s="175"/>
      <c r="N3966" s="177"/>
      <c r="P3966" s="176"/>
      <c r="R3966" s="178"/>
      <c r="S3966" s="177"/>
      <c r="U3966" s="177"/>
      <c r="W3966" s="178"/>
      <c r="X3966" s="177"/>
    </row>
    <row r="3967" spans="7:24" s="168" customFormat="1" ht="15" customHeight="1">
      <c r="G3967" s="175"/>
      <c r="I3967" s="176"/>
      <c r="J3967" s="176"/>
      <c r="K3967" s="176"/>
      <c r="L3967" s="679"/>
      <c r="M3967" s="175"/>
      <c r="N3967" s="177"/>
      <c r="P3967" s="176"/>
      <c r="R3967" s="178"/>
      <c r="S3967" s="177"/>
      <c r="U3967" s="177"/>
      <c r="W3967" s="178"/>
      <c r="X3967" s="177"/>
    </row>
    <row r="3968" spans="7:24" s="168" customFormat="1" ht="15" customHeight="1">
      <c r="G3968" s="175"/>
      <c r="I3968" s="176"/>
      <c r="J3968" s="176"/>
      <c r="K3968" s="176"/>
      <c r="L3968" s="679"/>
      <c r="M3968" s="175"/>
      <c r="N3968" s="177"/>
      <c r="P3968" s="176"/>
      <c r="R3968" s="178"/>
      <c r="S3968" s="177"/>
      <c r="U3968" s="177"/>
      <c r="W3968" s="178"/>
      <c r="X3968" s="177"/>
    </row>
    <row r="3969" spans="7:24" s="168" customFormat="1" ht="15" customHeight="1">
      <c r="G3969" s="175"/>
      <c r="I3969" s="176"/>
      <c r="J3969" s="176"/>
      <c r="K3969" s="176"/>
      <c r="L3969" s="679"/>
      <c r="M3969" s="175"/>
      <c r="N3969" s="177"/>
      <c r="P3969" s="176"/>
      <c r="R3969" s="178"/>
      <c r="S3969" s="177"/>
      <c r="U3969" s="177"/>
      <c r="W3969" s="178"/>
      <c r="X3969" s="177"/>
    </row>
    <row r="3970" spans="7:24" s="168" customFormat="1" ht="15" customHeight="1">
      <c r="G3970" s="175"/>
      <c r="I3970" s="176"/>
      <c r="J3970" s="176"/>
      <c r="K3970" s="176"/>
      <c r="L3970" s="679"/>
      <c r="M3970" s="175"/>
      <c r="N3970" s="177"/>
      <c r="P3970" s="176"/>
      <c r="R3970" s="178"/>
      <c r="S3970" s="177"/>
      <c r="U3970" s="177"/>
      <c r="W3970" s="178"/>
      <c r="X3970" s="177"/>
    </row>
    <row r="3971" spans="7:24" s="168" customFormat="1" ht="15" customHeight="1">
      <c r="G3971" s="175"/>
      <c r="I3971" s="176"/>
      <c r="J3971" s="176"/>
      <c r="K3971" s="176"/>
      <c r="L3971" s="679"/>
      <c r="M3971" s="175"/>
      <c r="N3971" s="177"/>
      <c r="P3971" s="176"/>
      <c r="R3971" s="178"/>
      <c r="S3971" s="177"/>
      <c r="U3971" s="177"/>
      <c r="W3971" s="178"/>
      <c r="X3971" s="177"/>
    </row>
    <row r="3972" spans="7:24" s="168" customFormat="1" ht="15" customHeight="1">
      <c r="G3972" s="175"/>
      <c r="I3972" s="176"/>
      <c r="J3972" s="176"/>
      <c r="K3972" s="176"/>
      <c r="L3972" s="679"/>
      <c r="M3972" s="175"/>
      <c r="N3972" s="177"/>
      <c r="P3972" s="176"/>
      <c r="R3972" s="178"/>
      <c r="S3972" s="177"/>
      <c r="U3972" s="177"/>
      <c r="W3972" s="178"/>
      <c r="X3972" s="177"/>
    </row>
    <row r="3973" spans="7:24" s="168" customFormat="1" ht="15" customHeight="1">
      <c r="G3973" s="175"/>
      <c r="I3973" s="176"/>
      <c r="J3973" s="176"/>
      <c r="K3973" s="176"/>
      <c r="L3973" s="679"/>
      <c r="M3973" s="175"/>
      <c r="N3973" s="177"/>
      <c r="P3973" s="176"/>
      <c r="R3973" s="178"/>
      <c r="S3973" s="177"/>
      <c r="U3973" s="177"/>
      <c r="W3973" s="178"/>
      <c r="X3973" s="177"/>
    </row>
    <row r="3974" spans="7:24" s="168" customFormat="1" ht="15" customHeight="1">
      <c r="G3974" s="175"/>
      <c r="I3974" s="176"/>
      <c r="J3974" s="176"/>
      <c r="K3974" s="176"/>
      <c r="L3974" s="679"/>
      <c r="M3974" s="175"/>
      <c r="N3974" s="177"/>
      <c r="P3974" s="176"/>
      <c r="R3974" s="178"/>
      <c r="S3974" s="177"/>
      <c r="U3974" s="177"/>
      <c r="W3974" s="178"/>
      <c r="X3974" s="177"/>
    </row>
    <row r="3975" spans="7:24" s="168" customFormat="1" ht="15" customHeight="1">
      <c r="G3975" s="175"/>
      <c r="I3975" s="176"/>
      <c r="J3975" s="176"/>
      <c r="K3975" s="176"/>
      <c r="L3975" s="679"/>
      <c r="M3975" s="175"/>
      <c r="N3975" s="177"/>
      <c r="P3975" s="176"/>
      <c r="R3975" s="178"/>
      <c r="S3975" s="177"/>
      <c r="U3975" s="177"/>
      <c r="W3975" s="178"/>
      <c r="X3975" s="177"/>
    </row>
    <row r="3976" spans="7:24" s="168" customFormat="1" ht="15" customHeight="1">
      <c r="G3976" s="175"/>
      <c r="I3976" s="176"/>
      <c r="J3976" s="176"/>
      <c r="K3976" s="176"/>
      <c r="L3976" s="679"/>
      <c r="M3976" s="175"/>
      <c r="N3976" s="177"/>
      <c r="P3976" s="176"/>
      <c r="R3976" s="178"/>
      <c r="S3976" s="177"/>
      <c r="U3976" s="177"/>
      <c r="W3976" s="178"/>
      <c r="X3976" s="177"/>
    </row>
    <row r="3977" spans="7:24" s="168" customFormat="1" ht="15" customHeight="1">
      <c r="G3977" s="175"/>
      <c r="I3977" s="176"/>
      <c r="J3977" s="176"/>
      <c r="K3977" s="176"/>
      <c r="L3977" s="679"/>
      <c r="M3977" s="175"/>
      <c r="N3977" s="177"/>
      <c r="P3977" s="176"/>
      <c r="R3977" s="178"/>
      <c r="S3977" s="177"/>
      <c r="U3977" s="177"/>
      <c r="W3977" s="178"/>
      <c r="X3977" s="177"/>
    </row>
    <row r="3978" spans="7:24" s="168" customFormat="1" ht="15" customHeight="1">
      <c r="G3978" s="175"/>
      <c r="I3978" s="176"/>
      <c r="J3978" s="176"/>
      <c r="K3978" s="176"/>
      <c r="L3978" s="679"/>
      <c r="M3978" s="175"/>
      <c r="N3978" s="177"/>
      <c r="P3978" s="176"/>
      <c r="R3978" s="178"/>
      <c r="S3978" s="177"/>
      <c r="U3978" s="177"/>
      <c r="W3978" s="178"/>
      <c r="X3978" s="177"/>
    </row>
    <row r="3979" spans="7:24" s="168" customFormat="1" ht="15" customHeight="1">
      <c r="G3979" s="175"/>
      <c r="I3979" s="176"/>
      <c r="J3979" s="176"/>
      <c r="K3979" s="176"/>
      <c r="L3979" s="679"/>
      <c r="M3979" s="175"/>
      <c r="N3979" s="177"/>
      <c r="P3979" s="176"/>
      <c r="R3979" s="178"/>
      <c r="S3979" s="177"/>
      <c r="U3979" s="177"/>
      <c r="W3979" s="178"/>
      <c r="X3979" s="177"/>
    </row>
    <row r="3980" spans="7:24" s="168" customFormat="1" ht="15" customHeight="1">
      <c r="G3980" s="175"/>
      <c r="I3980" s="176"/>
      <c r="J3980" s="176"/>
      <c r="K3980" s="176"/>
      <c r="L3980" s="679"/>
      <c r="M3980" s="175"/>
      <c r="N3980" s="177"/>
      <c r="P3980" s="176"/>
      <c r="R3980" s="178"/>
      <c r="S3980" s="177"/>
      <c r="U3980" s="177"/>
      <c r="W3980" s="178"/>
      <c r="X3980" s="177"/>
    </row>
    <row r="3981" spans="7:24" s="168" customFormat="1" ht="15" customHeight="1">
      <c r="G3981" s="175"/>
      <c r="I3981" s="176"/>
      <c r="J3981" s="176"/>
      <c r="K3981" s="176"/>
      <c r="L3981" s="679"/>
      <c r="M3981" s="175"/>
      <c r="N3981" s="177"/>
      <c r="P3981" s="176"/>
      <c r="R3981" s="178"/>
      <c r="S3981" s="177"/>
      <c r="U3981" s="177"/>
      <c r="W3981" s="178"/>
      <c r="X3981" s="177"/>
    </row>
    <row r="3982" spans="7:24" s="168" customFormat="1" ht="15" customHeight="1">
      <c r="G3982" s="175"/>
      <c r="I3982" s="176"/>
      <c r="J3982" s="176"/>
      <c r="K3982" s="176"/>
      <c r="L3982" s="679"/>
      <c r="M3982" s="175"/>
      <c r="N3982" s="177"/>
      <c r="P3982" s="176"/>
      <c r="R3982" s="178"/>
      <c r="S3982" s="177"/>
      <c r="U3982" s="177"/>
      <c r="W3982" s="178"/>
      <c r="X3982" s="177"/>
    </row>
    <row r="3983" spans="7:24" s="168" customFormat="1" ht="15" customHeight="1">
      <c r="G3983" s="175"/>
      <c r="I3983" s="176"/>
      <c r="J3983" s="176"/>
      <c r="K3983" s="176"/>
      <c r="L3983" s="679"/>
      <c r="M3983" s="175"/>
      <c r="N3983" s="177"/>
      <c r="P3983" s="176"/>
      <c r="R3983" s="178"/>
      <c r="S3983" s="177"/>
      <c r="U3983" s="177"/>
      <c r="W3983" s="178"/>
      <c r="X3983" s="177"/>
    </row>
    <row r="3984" spans="7:24" s="168" customFormat="1" ht="15" customHeight="1">
      <c r="G3984" s="175"/>
      <c r="I3984" s="176"/>
      <c r="J3984" s="176"/>
      <c r="K3984" s="176"/>
      <c r="L3984" s="679"/>
      <c r="M3984" s="175"/>
      <c r="N3984" s="177"/>
      <c r="P3984" s="176"/>
      <c r="R3984" s="178"/>
      <c r="S3984" s="177"/>
      <c r="U3984" s="177"/>
      <c r="W3984" s="178"/>
      <c r="X3984" s="177"/>
    </row>
    <row r="3985" spans="7:24" s="168" customFormat="1" ht="15" customHeight="1">
      <c r="G3985" s="175"/>
      <c r="I3985" s="176"/>
      <c r="J3985" s="176"/>
      <c r="K3985" s="176"/>
      <c r="L3985" s="679"/>
      <c r="M3985" s="175"/>
      <c r="N3985" s="177"/>
      <c r="P3985" s="176"/>
      <c r="R3985" s="178"/>
      <c r="S3985" s="177"/>
      <c r="U3985" s="177"/>
      <c r="W3985" s="178"/>
      <c r="X3985" s="177"/>
    </row>
    <row r="3986" spans="7:24" s="168" customFormat="1" ht="15" customHeight="1">
      <c r="G3986" s="175"/>
      <c r="I3986" s="176"/>
      <c r="J3986" s="176"/>
      <c r="K3986" s="176"/>
      <c r="L3986" s="679"/>
      <c r="M3986" s="175"/>
      <c r="N3986" s="177"/>
      <c r="P3986" s="176"/>
      <c r="R3986" s="178"/>
      <c r="S3986" s="177"/>
      <c r="U3986" s="177"/>
      <c r="W3986" s="178"/>
      <c r="X3986" s="177"/>
    </row>
    <row r="3987" spans="7:24" s="168" customFormat="1" ht="15" customHeight="1">
      <c r="G3987" s="175"/>
      <c r="I3987" s="176"/>
      <c r="J3987" s="176"/>
      <c r="K3987" s="176"/>
      <c r="L3987" s="679"/>
      <c r="M3987" s="175"/>
      <c r="N3987" s="177"/>
      <c r="P3987" s="176"/>
      <c r="R3987" s="178"/>
      <c r="S3987" s="177"/>
      <c r="U3987" s="177"/>
      <c r="W3987" s="178"/>
      <c r="X3987" s="177"/>
    </row>
    <row r="3988" spans="7:24" s="168" customFormat="1" ht="15" customHeight="1">
      <c r="G3988" s="175"/>
      <c r="I3988" s="176"/>
      <c r="J3988" s="176"/>
      <c r="K3988" s="176"/>
      <c r="L3988" s="679"/>
      <c r="M3988" s="175"/>
      <c r="N3988" s="177"/>
      <c r="P3988" s="176"/>
      <c r="R3988" s="178"/>
      <c r="S3988" s="177"/>
      <c r="U3988" s="177"/>
      <c r="W3988" s="178"/>
      <c r="X3988" s="177"/>
    </row>
    <row r="3989" spans="7:24" s="168" customFormat="1" ht="15" customHeight="1">
      <c r="G3989" s="175"/>
      <c r="I3989" s="176"/>
      <c r="J3989" s="176"/>
      <c r="K3989" s="176"/>
      <c r="L3989" s="679"/>
      <c r="M3989" s="175"/>
      <c r="N3989" s="177"/>
      <c r="P3989" s="176"/>
      <c r="R3989" s="178"/>
      <c r="S3989" s="177"/>
      <c r="U3989" s="177"/>
      <c r="W3989" s="178"/>
      <c r="X3989" s="177"/>
    </row>
    <row r="3990" spans="7:24" s="168" customFormat="1" ht="15" customHeight="1">
      <c r="G3990" s="175"/>
      <c r="I3990" s="176"/>
      <c r="J3990" s="176"/>
      <c r="K3990" s="176"/>
      <c r="L3990" s="679"/>
      <c r="M3990" s="175"/>
      <c r="N3990" s="177"/>
      <c r="P3990" s="176"/>
      <c r="R3990" s="178"/>
      <c r="S3990" s="177"/>
      <c r="U3990" s="177"/>
      <c r="W3990" s="178"/>
      <c r="X3990" s="177"/>
    </row>
    <row r="3991" spans="7:24" s="168" customFormat="1" ht="15" customHeight="1">
      <c r="G3991" s="175"/>
      <c r="I3991" s="176"/>
      <c r="J3991" s="176"/>
      <c r="K3991" s="176"/>
      <c r="L3991" s="679"/>
      <c r="M3991" s="175"/>
      <c r="N3991" s="177"/>
      <c r="P3991" s="176"/>
      <c r="R3991" s="178"/>
      <c r="S3991" s="177"/>
      <c r="U3991" s="177"/>
      <c r="W3991" s="178"/>
      <c r="X3991" s="177"/>
    </row>
    <row r="3992" spans="7:24" s="168" customFormat="1" ht="15" customHeight="1">
      <c r="G3992" s="175"/>
      <c r="I3992" s="176"/>
      <c r="J3992" s="176"/>
      <c r="K3992" s="176"/>
      <c r="L3992" s="679"/>
      <c r="M3992" s="175"/>
      <c r="N3992" s="177"/>
      <c r="P3992" s="176"/>
      <c r="R3992" s="178"/>
      <c r="S3992" s="177"/>
      <c r="U3992" s="177"/>
      <c r="W3992" s="178"/>
      <c r="X3992" s="177"/>
    </row>
    <row r="3993" spans="7:24" s="168" customFormat="1" ht="15" customHeight="1">
      <c r="G3993" s="175"/>
      <c r="I3993" s="176"/>
      <c r="J3993" s="176"/>
      <c r="K3993" s="176"/>
      <c r="L3993" s="679"/>
      <c r="M3993" s="175"/>
      <c r="N3993" s="177"/>
      <c r="P3993" s="176"/>
      <c r="R3993" s="178"/>
      <c r="S3993" s="177"/>
      <c r="U3993" s="177"/>
      <c r="W3993" s="178"/>
      <c r="X3993" s="177"/>
    </row>
    <row r="3994" spans="7:24" s="168" customFormat="1" ht="15" customHeight="1">
      <c r="G3994" s="175"/>
      <c r="I3994" s="176"/>
      <c r="J3994" s="176"/>
      <c r="K3994" s="176"/>
      <c r="L3994" s="679"/>
      <c r="M3994" s="175"/>
      <c r="N3994" s="177"/>
      <c r="P3994" s="176"/>
      <c r="R3994" s="178"/>
      <c r="S3994" s="177"/>
      <c r="U3994" s="177"/>
      <c r="W3994" s="178"/>
      <c r="X3994" s="177"/>
    </row>
    <row r="3995" spans="7:24" s="168" customFormat="1" ht="15" customHeight="1">
      <c r="G3995" s="175"/>
      <c r="I3995" s="176"/>
      <c r="J3995" s="176"/>
      <c r="K3995" s="176"/>
      <c r="L3995" s="679"/>
      <c r="M3995" s="175"/>
      <c r="N3995" s="177"/>
      <c r="P3995" s="176"/>
      <c r="R3995" s="178"/>
      <c r="S3995" s="177"/>
      <c r="U3995" s="177"/>
      <c r="W3995" s="178"/>
      <c r="X3995" s="177"/>
    </row>
    <row r="3996" spans="7:24" s="168" customFormat="1" ht="15" customHeight="1">
      <c r="G3996" s="175"/>
      <c r="I3996" s="176"/>
      <c r="J3996" s="176"/>
      <c r="K3996" s="176"/>
      <c r="L3996" s="679"/>
      <c r="M3996" s="175"/>
      <c r="N3996" s="177"/>
      <c r="P3996" s="176"/>
      <c r="R3996" s="178"/>
      <c r="S3996" s="177"/>
      <c r="U3996" s="177"/>
      <c r="W3996" s="178"/>
      <c r="X3996" s="177"/>
    </row>
    <row r="3997" spans="7:24" s="168" customFormat="1" ht="15" customHeight="1">
      <c r="G3997" s="175"/>
      <c r="I3997" s="176"/>
      <c r="J3997" s="176"/>
      <c r="K3997" s="176"/>
      <c r="L3997" s="679"/>
      <c r="M3997" s="175"/>
      <c r="N3997" s="177"/>
      <c r="P3997" s="176"/>
      <c r="R3997" s="178"/>
      <c r="S3997" s="177"/>
      <c r="U3997" s="177"/>
      <c r="W3997" s="178"/>
      <c r="X3997" s="177"/>
    </row>
    <row r="3998" spans="7:24" s="168" customFormat="1" ht="15" customHeight="1">
      <c r="G3998" s="175"/>
      <c r="I3998" s="176"/>
      <c r="J3998" s="176"/>
      <c r="K3998" s="176"/>
      <c r="L3998" s="679"/>
      <c r="M3998" s="175"/>
      <c r="N3998" s="177"/>
      <c r="P3998" s="176"/>
      <c r="R3998" s="178"/>
      <c r="S3998" s="177"/>
      <c r="U3998" s="177"/>
      <c r="W3998" s="178"/>
      <c r="X3998" s="177"/>
    </row>
    <row r="3999" spans="7:24" s="168" customFormat="1" ht="15" customHeight="1">
      <c r="G3999" s="175"/>
      <c r="I3999" s="176"/>
      <c r="J3999" s="176"/>
      <c r="K3999" s="176"/>
      <c r="L3999" s="679"/>
      <c r="M3999" s="175"/>
      <c r="N3999" s="177"/>
      <c r="P3999" s="176"/>
      <c r="R3999" s="178"/>
      <c r="S3999" s="177"/>
      <c r="U3999" s="177"/>
      <c r="W3999" s="178"/>
      <c r="X3999" s="177"/>
    </row>
    <row r="4000" spans="7:24" s="168" customFormat="1" ht="15" customHeight="1">
      <c r="G4000" s="175"/>
      <c r="I4000" s="176"/>
      <c r="J4000" s="176"/>
      <c r="K4000" s="176"/>
      <c r="L4000" s="679"/>
      <c r="M4000" s="175"/>
      <c r="N4000" s="177"/>
      <c r="P4000" s="176"/>
      <c r="R4000" s="178"/>
      <c r="S4000" s="177"/>
      <c r="U4000" s="177"/>
      <c r="W4000" s="178"/>
      <c r="X4000" s="177"/>
    </row>
    <row r="4001" spans="7:24" s="168" customFormat="1" ht="15" customHeight="1">
      <c r="G4001" s="175"/>
      <c r="I4001" s="176"/>
      <c r="J4001" s="176"/>
      <c r="K4001" s="176"/>
      <c r="L4001" s="679"/>
      <c r="M4001" s="175"/>
      <c r="N4001" s="177"/>
      <c r="P4001" s="176"/>
      <c r="R4001" s="178"/>
      <c r="S4001" s="177"/>
      <c r="U4001" s="177"/>
      <c r="W4001" s="178"/>
      <c r="X4001" s="177"/>
    </row>
    <row r="4002" spans="7:24" s="168" customFormat="1" ht="15" customHeight="1">
      <c r="G4002" s="175"/>
      <c r="I4002" s="176"/>
      <c r="J4002" s="176"/>
      <c r="K4002" s="176"/>
      <c r="L4002" s="679"/>
      <c r="M4002" s="175"/>
      <c r="N4002" s="177"/>
      <c r="P4002" s="176"/>
      <c r="R4002" s="178"/>
      <c r="S4002" s="177"/>
      <c r="U4002" s="177"/>
      <c r="W4002" s="178"/>
      <c r="X4002" s="177"/>
    </row>
    <row r="4003" spans="7:24" s="168" customFormat="1" ht="15" customHeight="1">
      <c r="G4003" s="175"/>
      <c r="I4003" s="176"/>
      <c r="J4003" s="176"/>
      <c r="K4003" s="176"/>
      <c r="L4003" s="679"/>
      <c r="M4003" s="175"/>
      <c r="N4003" s="177"/>
      <c r="P4003" s="176"/>
      <c r="R4003" s="178"/>
      <c r="S4003" s="177"/>
      <c r="U4003" s="177"/>
      <c r="W4003" s="178"/>
      <c r="X4003" s="177"/>
    </row>
    <row r="4004" spans="7:24" s="168" customFormat="1" ht="15" customHeight="1">
      <c r="G4004" s="175"/>
      <c r="I4004" s="176"/>
      <c r="J4004" s="176"/>
      <c r="K4004" s="176"/>
      <c r="L4004" s="679"/>
      <c r="M4004" s="175"/>
      <c r="N4004" s="177"/>
      <c r="P4004" s="176"/>
      <c r="R4004" s="178"/>
      <c r="S4004" s="177"/>
      <c r="U4004" s="177"/>
      <c r="W4004" s="178"/>
      <c r="X4004" s="177"/>
    </row>
    <row r="4005" spans="7:24" s="168" customFormat="1" ht="15" customHeight="1">
      <c r="G4005" s="175"/>
      <c r="I4005" s="176"/>
      <c r="J4005" s="176"/>
      <c r="K4005" s="176"/>
      <c r="L4005" s="679"/>
      <c r="M4005" s="175"/>
      <c r="N4005" s="177"/>
      <c r="P4005" s="176"/>
      <c r="R4005" s="178"/>
      <c r="S4005" s="177"/>
      <c r="U4005" s="177"/>
      <c r="W4005" s="178"/>
      <c r="X4005" s="177"/>
    </row>
    <row r="4006" spans="7:24" s="168" customFormat="1" ht="15" customHeight="1">
      <c r="G4006" s="175"/>
      <c r="I4006" s="176"/>
      <c r="J4006" s="176"/>
      <c r="K4006" s="176"/>
      <c r="L4006" s="679"/>
      <c r="M4006" s="175"/>
      <c r="N4006" s="177"/>
      <c r="P4006" s="176"/>
      <c r="R4006" s="178"/>
      <c r="S4006" s="177"/>
      <c r="U4006" s="177"/>
      <c r="W4006" s="178"/>
      <c r="X4006" s="177"/>
    </row>
    <row r="4007" spans="7:24" s="168" customFormat="1" ht="15" customHeight="1">
      <c r="G4007" s="175"/>
      <c r="I4007" s="176"/>
      <c r="J4007" s="176"/>
      <c r="K4007" s="176"/>
      <c r="L4007" s="679"/>
      <c r="M4007" s="175"/>
      <c r="N4007" s="177"/>
      <c r="P4007" s="176"/>
      <c r="R4007" s="178"/>
      <c r="S4007" s="177"/>
      <c r="U4007" s="177"/>
      <c r="W4007" s="178"/>
      <c r="X4007" s="177"/>
    </row>
    <row r="4008" spans="7:24" s="168" customFormat="1" ht="15" customHeight="1">
      <c r="G4008" s="175"/>
      <c r="I4008" s="176"/>
      <c r="J4008" s="176"/>
      <c r="K4008" s="176"/>
      <c r="L4008" s="679"/>
      <c r="M4008" s="175"/>
      <c r="N4008" s="177"/>
      <c r="P4008" s="176"/>
      <c r="R4008" s="178"/>
      <c r="S4008" s="177"/>
      <c r="U4008" s="177"/>
      <c r="W4008" s="178"/>
      <c r="X4008" s="177"/>
    </row>
    <row r="4009" spans="7:24" s="168" customFormat="1" ht="15" customHeight="1">
      <c r="G4009" s="175"/>
      <c r="I4009" s="176"/>
      <c r="J4009" s="176"/>
      <c r="K4009" s="176"/>
      <c r="L4009" s="679"/>
      <c r="M4009" s="175"/>
      <c r="N4009" s="177"/>
      <c r="P4009" s="176"/>
      <c r="R4009" s="178"/>
      <c r="S4009" s="177"/>
      <c r="U4009" s="177"/>
      <c r="W4009" s="178"/>
      <c r="X4009" s="177"/>
    </row>
    <row r="4010" spans="7:24" s="168" customFormat="1" ht="15" customHeight="1">
      <c r="G4010" s="175"/>
      <c r="I4010" s="176"/>
      <c r="J4010" s="176"/>
      <c r="K4010" s="176"/>
      <c r="L4010" s="679"/>
      <c r="M4010" s="175"/>
      <c r="N4010" s="177"/>
      <c r="P4010" s="176"/>
      <c r="R4010" s="178"/>
      <c r="S4010" s="177"/>
      <c r="U4010" s="177"/>
      <c r="W4010" s="178"/>
      <c r="X4010" s="177"/>
    </row>
    <row r="4011" spans="7:24" s="168" customFormat="1" ht="15" customHeight="1">
      <c r="G4011" s="175"/>
      <c r="I4011" s="176"/>
      <c r="J4011" s="176"/>
      <c r="K4011" s="176"/>
      <c r="L4011" s="679"/>
      <c r="M4011" s="175"/>
      <c r="N4011" s="177"/>
      <c r="P4011" s="176"/>
      <c r="R4011" s="178"/>
      <c r="S4011" s="177"/>
      <c r="U4011" s="177"/>
      <c r="W4011" s="178"/>
      <c r="X4011" s="177"/>
    </row>
    <row r="4012" spans="7:24" s="168" customFormat="1" ht="15" customHeight="1">
      <c r="G4012" s="175"/>
      <c r="I4012" s="176"/>
      <c r="J4012" s="176"/>
      <c r="K4012" s="176"/>
      <c r="L4012" s="679"/>
      <c r="M4012" s="175"/>
      <c r="N4012" s="177"/>
      <c r="P4012" s="176"/>
      <c r="R4012" s="178"/>
      <c r="S4012" s="177"/>
      <c r="U4012" s="177"/>
      <c r="W4012" s="178"/>
      <c r="X4012" s="177"/>
    </row>
    <row r="4013" spans="7:24" s="168" customFormat="1" ht="15" customHeight="1">
      <c r="G4013" s="175"/>
      <c r="I4013" s="176"/>
      <c r="J4013" s="176"/>
      <c r="K4013" s="176"/>
      <c r="L4013" s="679"/>
      <c r="M4013" s="175"/>
      <c r="N4013" s="177"/>
      <c r="P4013" s="176"/>
      <c r="R4013" s="178"/>
      <c r="S4013" s="177"/>
      <c r="U4013" s="177"/>
      <c r="W4013" s="178"/>
      <c r="X4013" s="177"/>
    </row>
    <row r="4014" spans="7:24" s="168" customFormat="1" ht="15" customHeight="1">
      <c r="G4014" s="175"/>
      <c r="I4014" s="176"/>
      <c r="J4014" s="176"/>
      <c r="K4014" s="176"/>
      <c r="L4014" s="679"/>
      <c r="M4014" s="175"/>
      <c r="N4014" s="177"/>
      <c r="P4014" s="176"/>
      <c r="R4014" s="178"/>
      <c r="S4014" s="177"/>
      <c r="U4014" s="177"/>
      <c r="W4014" s="178"/>
      <c r="X4014" s="177"/>
    </row>
    <row r="4015" spans="7:24" s="168" customFormat="1" ht="15" customHeight="1">
      <c r="G4015" s="175"/>
      <c r="I4015" s="176"/>
      <c r="J4015" s="176"/>
      <c r="K4015" s="176"/>
      <c r="L4015" s="679"/>
      <c r="M4015" s="175"/>
      <c r="N4015" s="177"/>
      <c r="P4015" s="176"/>
      <c r="R4015" s="178"/>
      <c r="S4015" s="177"/>
      <c r="U4015" s="177"/>
      <c r="W4015" s="178"/>
      <c r="X4015" s="177"/>
    </row>
    <row r="4016" spans="7:24" s="168" customFormat="1" ht="15" customHeight="1">
      <c r="G4016" s="175"/>
      <c r="I4016" s="176"/>
      <c r="J4016" s="176"/>
      <c r="K4016" s="176"/>
      <c r="L4016" s="679"/>
      <c r="M4016" s="175"/>
      <c r="N4016" s="177"/>
      <c r="P4016" s="176"/>
      <c r="R4016" s="178"/>
      <c r="S4016" s="177"/>
      <c r="U4016" s="177"/>
      <c r="W4016" s="178"/>
      <c r="X4016" s="177"/>
    </row>
    <row r="4017" spans="7:24" s="168" customFormat="1" ht="15" customHeight="1">
      <c r="G4017" s="175"/>
      <c r="I4017" s="176"/>
      <c r="J4017" s="176"/>
      <c r="K4017" s="176"/>
      <c r="L4017" s="679"/>
      <c r="M4017" s="175"/>
      <c r="N4017" s="177"/>
      <c r="P4017" s="176"/>
      <c r="R4017" s="178"/>
      <c r="S4017" s="177"/>
      <c r="U4017" s="177"/>
      <c r="W4017" s="178"/>
      <c r="X4017" s="177"/>
    </row>
    <row r="4018" spans="7:24" s="168" customFormat="1" ht="15" customHeight="1">
      <c r="G4018" s="175"/>
      <c r="I4018" s="176"/>
      <c r="J4018" s="176"/>
      <c r="K4018" s="176"/>
      <c r="L4018" s="679"/>
      <c r="M4018" s="175"/>
      <c r="N4018" s="177"/>
      <c r="P4018" s="176"/>
      <c r="R4018" s="178"/>
      <c r="S4018" s="177"/>
      <c r="U4018" s="177"/>
      <c r="W4018" s="178"/>
      <c r="X4018" s="177"/>
    </row>
    <row r="4019" spans="7:24" s="168" customFormat="1" ht="15" customHeight="1">
      <c r="G4019" s="175"/>
      <c r="I4019" s="176"/>
      <c r="J4019" s="176"/>
      <c r="K4019" s="176"/>
      <c r="L4019" s="679"/>
      <c r="M4019" s="175"/>
      <c r="N4019" s="177"/>
      <c r="P4019" s="176"/>
      <c r="R4019" s="178"/>
      <c r="S4019" s="177"/>
      <c r="U4019" s="177"/>
      <c r="W4019" s="178"/>
      <c r="X4019" s="177"/>
    </row>
    <row r="4020" spans="7:24" s="168" customFormat="1" ht="15" customHeight="1">
      <c r="G4020" s="175"/>
      <c r="I4020" s="176"/>
      <c r="J4020" s="176"/>
      <c r="K4020" s="176"/>
      <c r="L4020" s="679"/>
      <c r="M4020" s="175"/>
      <c r="N4020" s="177"/>
      <c r="P4020" s="176"/>
      <c r="R4020" s="178"/>
      <c r="S4020" s="177"/>
      <c r="U4020" s="177"/>
      <c r="W4020" s="178"/>
      <c r="X4020" s="177"/>
    </row>
    <row r="4021" spans="7:24" s="168" customFormat="1" ht="15" customHeight="1">
      <c r="G4021" s="175"/>
      <c r="I4021" s="176"/>
      <c r="J4021" s="176"/>
      <c r="K4021" s="176"/>
      <c r="L4021" s="679"/>
      <c r="M4021" s="175"/>
      <c r="N4021" s="177"/>
      <c r="P4021" s="176"/>
      <c r="R4021" s="178"/>
      <c r="S4021" s="177"/>
      <c r="U4021" s="177"/>
      <c r="W4021" s="178"/>
      <c r="X4021" s="177"/>
    </row>
    <row r="4022" spans="7:24" s="168" customFormat="1" ht="15" customHeight="1">
      <c r="G4022" s="175"/>
      <c r="I4022" s="176"/>
      <c r="J4022" s="176"/>
      <c r="K4022" s="176"/>
      <c r="L4022" s="679"/>
      <c r="M4022" s="175"/>
      <c r="N4022" s="177"/>
      <c r="P4022" s="176"/>
      <c r="R4022" s="178"/>
      <c r="S4022" s="177"/>
      <c r="U4022" s="177"/>
      <c r="W4022" s="178"/>
      <c r="X4022" s="177"/>
    </row>
    <row r="4023" spans="7:24" s="168" customFormat="1" ht="15" customHeight="1">
      <c r="G4023" s="175"/>
      <c r="I4023" s="176"/>
      <c r="J4023" s="176"/>
      <c r="K4023" s="176"/>
      <c r="L4023" s="679"/>
      <c r="M4023" s="175"/>
      <c r="N4023" s="177"/>
      <c r="P4023" s="176"/>
      <c r="R4023" s="178"/>
      <c r="S4023" s="177"/>
      <c r="U4023" s="177"/>
      <c r="W4023" s="178"/>
      <c r="X4023" s="177"/>
    </row>
    <row r="4024" spans="7:24" s="168" customFormat="1" ht="15" customHeight="1">
      <c r="G4024" s="175"/>
      <c r="I4024" s="176"/>
      <c r="J4024" s="176"/>
      <c r="K4024" s="176"/>
      <c r="L4024" s="679"/>
      <c r="M4024" s="175"/>
      <c r="N4024" s="177"/>
      <c r="P4024" s="176"/>
      <c r="R4024" s="178"/>
      <c r="S4024" s="177"/>
      <c r="U4024" s="177"/>
      <c r="W4024" s="178"/>
      <c r="X4024" s="177"/>
    </row>
    <row r="4025" spans="7:24" s="168" customFormat="1" ht="15" customHeight="1">
      <c r="G4025" s="175"/>
      <c r="I4025" s="176"/>
      <c r="J4025" s="176"/>
      <c r="K4025" s="176"/>
      <c r="L4025" s="679"/>
      <c r="M4025" s="175"/>
      <c r="N4025" s="177"/>
      <c r="P4025" s="176"/>
      <c r="R4025" s="178"/>
      <c r="S4025" s="177"/>
      <c r="U4025" s="177"/>
      <c r="W4025" s="178"/>
      <c r="X4025" s="177"/>
    </row>
    <row r="4026" spans="7:24" s="168" customFormat="1" ht="15" customHeight="1">
      <c r="G4026" s="175"/>
      <c r="I4026" s="176"/>
      <c r="J4026" s="176"/>
      <c r="K4026" s="176"/>
      <c r="L4026" s="679"/>
      <c r="M4026" s="175"/>
      <c r="N4026" s="177"/>
      <c r="P4026" s="176"/>
      <c r="R4026" s="178"/>
      <c r="S4026" s="177"/>
      <c r="U4026" s="177"/>
      <c r="W4026" s="178"/>
      <c r="X4026" s="177"/>
    </row>
    <row r="4027" spans="7:24" s="168" customFormat="1" ht="15" customHeight="1">
      <c r="G4027" s="175"/>
      <c r="I4027" s="176"/>
      <c r="J4027" s="176"/>
      <c r="K4027" s="176"/>
      <c r="L4027" s="679"/>
      <c r="M4027" s="175"/>
      <c r="N4027" s="177"/>
      <c r="P4027" s="176"/>
      <c r="R4027" s="178"/>
      <c r="S4027" s="177"/>
      <c r="U4027" s="177"/>
      <c r="W4027" s="178"/>
      <c r="X4027" s="177"/>
    </row>
    <row r="4028" spans="7:24" s="168" customFormat="1" ht="15" customHeight="1">
      <c r="G4028" s="175"/>
      <c r="I4028" s="176"/>
      <c r="J4028" s="176"/>
      <c r="K4028" s="176"/>
      <c r="L4028" s="679"/>
      <c r="M4028" s="175"/>
      <c r="N4028" s="177"/>
      <c r="P4028" s="176"/>
      <c r="R4028" s="178"/>
      <c r="S4028" s="177"/>
      <c r="U4028" s="177"/>
      <c r="W4028" s="178"/>
      <c r="X4028" s="177"/>
    </row>
    <row r="4029" spans="7:24" s="168" customFormat="1" ht="15" customHeight="1">
      <c r="G4029" s="175"/>
      <c r="I4029" s="176"/>
      <c r="J4029" s="176"/>
      <c r="K4029" s="176"/>
      <c r="L4029" s="679"/>
      <c r="M4029" s="175"/>
      <c r="N4029" s="177"/>
      <c r="P4029" s="176"/>
      <c r="R4029" s="178"/>
      <c r="S4029" s="177"/>
      <c r="U4029" s="177"/>
      <c r="W4029" s="178"/>
      <c r="X4029" s="177"/>
    </row>
    <row r="4030" spans="7:24" s="168" customFormat="1" ht="15" customHeight="1">
      <c r="G4030" s="175"/>
      <c r="I4030" s="176"/>
      <c r="J4030" s="176"/>
      <c r="K4030" s="176"/>
      <c r="L4030" s="679"/>
      <c r="M4030" s="175"/>
      <c r="N4030" s="177"/>
      <c r="P4030" s="176"/>
      <c r="R4030" s="178"/>
      <c r="S4030" s="177"/>
      <c r="U4030" s="177"/>
      <c r="W4030" s="178"/>
      <c r="X4030" s="177"/>
    </row>
    <row r="4031" spans="7:24" s="168" customFormat="1" ht="15" customHeight="1">
      <c r="G4031" s="175"/>
      <c r="I4031" s="176"/>
      <c r="J4031" s="176"/>
      <c r="K4031" s="176"/>
      <c r="L4031" s="679"/>
      <c r="M4031" s="175"/>
      <c r="N4031" s="177"/>
      <c r="P4031" s="176"/>
      <c r="R4031" s="178"/>
      <c r="S4031" s="177"/>
      <c r="U4031" s="177"/>
      <c r="W4031" s="178"/>
      <c r="X4031" s="177"/>
    </row>
    <row r="4032" spans="7:24" s="168" customFormat="1" ht="15" customHeight="1">
      <c r="G4032" s="175"/>
      <c r="I4032" s="176"/>
      <c r="J4032" s="176"/>
      <c r="K4032" s="176"/>
      <c r="L4032" s="679"/>
      <c r="M4032" s="175"/>
      <c r="N4032" s="177"/>
      <c r="P4032" s="176"/>
      <c r="R4032" s="178"/>
      <c r="S4032" s="177"/>
      <c r="U4032" s="177"/>
      <c r="W4032" s="178"/>
      <c r="X4032" s="177"/>
    </row>
    <row r="4033" spans="7:24" s="168" customFormat="1" ht="15" customHeight="1">
      <c r="G4033" s="175"/>
      <c r="I4033" s="176"/>
      <c r="J4033" s="176"/>
      <c r="K4033" s="176"/>
      <c r="L4033" s="679"/>
      <c r="M4033" s="175"/>
      <c r="N4033" s="177"/>
      <c r="P4033" s="176"/>
      <c r="R4033" s="178"/>
      <c r="S4033" s="177"/>
      <c r="U4033" s="177"/>
      <c r="W4033" s="178"/>
      <c r="X4033" s="177"/>
    </row>
    <row r="4034" spans="7:24" s="168" customFormat="1" ht="15" customHeight="1">
      <c r="G4034" s="175"/>
      <c r="I4034" s="176"/>
      <c r="J4034" s="176"/>
      <c r="K4034" s="176"/>
      <c r="L4034" s="679"/>
      <c r="M4034" s="175"/>
      <c r="N4034" s="177"/>
      <c r="P4034" s="176"/>
      <c r="R4034" s="178"/>
      <c r="S4034" s="177"/>
      <c r="U4034" s="177"/>
      <c r="W4034" s="178"/>
      <c r="X4034" s="177"/>
    </row>
    <row r="4035" spans="7:24" s="168" customFormat="1" ht="15" customHeight="1">
      <c r="G4035" s="175"/>
      <c r="I4035" s="176"/>
      <c r="J4035" s="176"/>
      <c r="K4035" s="176"/>
      <c r="L4035" s="679"/>
      <c r="M4035" s="175"/>
      <c r="N4035" s="177"/>
      <c r="P4035" s="176"/>
      <c r="R4035" s="178"/>
      <c r="S4035" s="177"/>
      <c r="U4035" s="177"/>
      <c r="W4035" s="178"/>
      <c r="X4035" s="177"/>
    </row>
    <row r="4036" spans="7:24" s="168" customFormat="1" ht="15" customHeight="1">
      <c r="G4036" s="175"/>
      <c r="I4036" s="176"/>
      <c r="J4036" s="176"/>
      <c r="K4036" s="176"/>
      <c r="L4036" s="679"/>
      <c r="M4036" s="175"/>
      <c r="N4036" s="177"/>
      <c r="P4036" s="176"/>
      <c r="R4036" s="178"/>
      <c r="S4036" s="177"/>
      <c r="U4036" s="177"/>
      <c r="W4036" s="178"/>
      <c r="X4036" s="177"/>
    </row>
    <row r="4037" spans="7:24" s="168" customFormat="1" ht="15" customHeight="1">
      <c r="G4037" s="175"/>
      <c r="I4037" s="176"/>
      <c r="J4037" s="176"/>
      <c r="K4037" s="176"/>
      <c r="L4037" s="679"/>
      <c r="M4037" s="175"/>
      <c r="N4037" s="177"/>
      <c r="P4037" s="176"/>
      <c r="R4037" s="178"/>
      <c r="S4037" s="177"/>
      <c r="U4037" s="177"/>
      <c r="W4037" s="178"/>
      <c r="X4037" s="177"/>
    </row>
    <row r="4038" spans="7:24" s="168" customFormat="1" ht="15" customHeight="1">
      <c r="G4038" s="175"/>
      <c r="I4038" s="176"/>
      <c r="J4038" s="176"/>
      <c r="K4038" s="176"/>
      <c r="L4038" s="679"/>
      <c r="M4038" s="175"/>
      <c r="N4038" s="177"/>
      <c r="P4038" s="176"/>
      <c r="R4038" s="178"/>
      <c r="S4038" s="177"/>
      <c r="U4038" s="177"/>
      <c r="W4038" s="178"/>
      <c r="X4038" s="177"/>
    </row>
    <row r="4039" spans="7:24" s="168" customFormat="1" ht="15" customHeight="1">
      <c r="G4039" s="175"/>
      <c r="I4039" s="176"/>
      <c r="J4039" s="176"/>
      <c r="K4039" s="176"/>
      <c r="L4039" s="679"/>
      <c r="M4039" s="175"/>
      <c r="N4039" s="177"/>
      <c r="P4039" s="176"/>
      <c r="R4039" s="178"/>
      <c r="S4039" s="177"/>
      <c r="U4039" s="177"/>
      <c r="W4039" s="178"/>
      <c r="X4039" s="177"/>
    </row>
    <row r="4040" spans="7:24" s="168" customFormat="1" ht="15" customHeight="1">
      <c r="G4040" s="175"/>
      <c r="I4040" s="176"/>
      <c r="J4040" s="176"/>
      <c r="K4040" s="176"/>
      <c r="L4040" s="679"/>
      <c r="M4040" s="175"/>
      <c r="N4040" s="177"/>
      <c r="P4040" s="176"/>
      <c r="R4040" s="178"/>
      <c r="S4040" s="177"/>
      <c r="U4040" s="177"/>
      <c r="W4040" s="178"/>
      <c r="X4040" s="177"/>
    </row>
    <row r="4041" spans="7:24" s="168" customFormat="1" ht="15" customHeight="1">
      <c r="G4041" s="175"/>
      <c r="I4041" s="176"/>
      <c r="J4041" s="176"/>
      <c r="K4041" s="176"/>
      <c r="L4041" s="679"/>
      <c r="M4041" s="175"/>
      <c r="N4041" s="177"/>
      <c r="P4041" s="176"/>
      <c r="R4041" s="178"/>
      <c r="S4041" s="177"/>
      <c r="U4041" s="177"/>
      <c r="W4041" s="178"/>
      <c r="X4041" s="177"/>
    </row>
    <row r="4042" spans="7:24" s="168" customFormat="1" ht="15" customHeight="1">
      <c r="G4042" s="175"/>
      <c r="I4042" s="176"/>
      <c r="J4042" s="176"/>
      <c r="K4042" s="176"/>
      <c r="L4042" s="679"/>
      <c r="M4042" s="175"/>
      <c r="N4042" s="177"/>
      <c r="P4042" s="176"/>
      <c r="R4042" s="178"/>
      <c r="S4042" s="177"/>
      <c r="U4042" s="177"/>
      <c r="W4042" s="178"/>
      <c r="X4042" s="177"/>
    </row>
    <row r="4043" spans="7:24" s="168" customFormat="1" ht="15" customHeight="1">
      <c r="G4043" s="175"/>
      <c r="I4043" s="176"/>
      <c r="J4043" s="176"/>
      <c r="K4043" s="176"/>
      <c r="L4043" s="679"/>
      <c r="M4043" s="175"/>
      <c r="N4043" s="177"/>
      <c r="P4043" s="176"/>
      <c r="R4043" s="178"/>
      <c r="S4043" s="177"/>
      <c r="U4043" s="177"/>
      <c r="W4043" s="178"/>
      <c r="X4043" s="177"/>
    </row>
    <row r="4044" spans="7:24" s="168" customFormat="1" ht="15" customHeight="1">
      <c r="G4044" s="175"/>
      <c r="I4044" s="176"/>
      <c r="J4044" s="176"/>
      <c r="K4044" s="176"/>
      <c r="L4044" s="679"/>
      <c r="M4044" s="175"/>
      <c r="N4044" s="177"/>
      <c r="P4044" s="176"/>
      <c r="R4044" s="178"/>
      <c r="S4044" s="177"/>
      <c r="U4044" s="177"/>
      <c r="W4044" s="178"/>
      <c r="X4044" s="177"/>
    </row>
    <row r="4045" spans="7:24" s="168" customFormat="1" ht="15" customHeight="1">
      <c r="G4045" s="175"/>
      <c r="I4045" s="176"/>
      <c r="J4045" s="176"/>
      <c r="K4045" s="176"/>
      <c r="L4045" s="679"/>
      <c r="M4045" s="175"/>
      <c r="N4045" s="177"/>
      <c r="P4045" s="176"/>
      <c r="R4045" s="178"/>
      <c r="S4045" s="177"/>
      <c r="U4045" s="177"/>
      <c r="W4045" s="178"/>
      <c r="X4045" s="177"/>
    </row>
    <row r="4046" spans="7:24" s="168" customFormat="1" ht="15" customHeight="1">
      <c r="G4046" s="175"/>
      <c r="I4046" s="176"/>
      <c r="J4046" s="176"/>
      <c r="K4046" s="176"/>
      <c r="L4046" s="679"/>
      <c r="M4046" s="175"/>
      <c r="N4046" s="177"/>
      <c r="P4046" s="176"/>
      <c r="R4046" s="178"/>
      <c r="S4046" s="177"/>
      <c r="U4046" s="177"/>
      <c r="W4046" s="178"/>
      <c r="X4046" s="177"/>
    </row>
    <row r="4047" spans="7:24" s="168" customFormat="1" ht="15" customHeight="1">
      <c r="G4047" s="175"/>
      <c r="I4047" s="176"/>
      <c r="J4047" s="176"/>
      <c r="K4047" s="176"/>
      <c r="L4047" s="679"/>
      <c r="M4047" s="175"/>
      <c r="N4047" s="177"/>
      <c r="P4047" s="176"/>
      <c r="R4047" s="178"/>
      <c r="S4047" s="177"/>
      <c r="U4047" s="177"/>
      <c r="W4047" s="178"/>
      <c r="X4047" s="177"/>
    </row>
    <row r="4048" spans="7:24" s="168" customFormat="1" ht="15" customHeight="1">
      <c r="G4048" s="175"/>
      <c r="I4048" s="176"/>
      <c r="J4048" s="176"/>
      <c r="K4048" s="176"/>
      <c r="L4048" s="679"/>
      <c r="M4048" s="175"/>
      <c r="N4048" s="177"/>
      <c r="P4048" s="176"/>
      <c r="R4048" s="178"/>
      <c r="S4048" s="177"/>
      <c r="U4048" s="177"/>
      <c r="W4048" s="178"/>
      <c r="X4048" s="177"/>
    </row>
    <row r="4049" spans="7:24" s="168" customFormat="1" ht="15" customHeight="1">
      <c r="G4049" s="175"/>
      <c r="I4049" s="176"/>
      <c r="J4049" s="176"/>
      <c r="K4049" s="176"/>
      <c r="L4049" s="679"/>
      <c r="M4049" s="175"/>
      <c r="N4049" s="177"/>
      <c r="P4049" s="176"/>
      <c r="R4049" s="178"/>
      <c r="S4049" s="177"/>
      <c r="U4049" s="177"/>
      <c r="W4049" s="178"/>
      <c r="X4049" s="177"/>
    </row>
    <row r="4050" spans="7:24" s="168" customFormat="1" ht="15" customHeight="1">
      <c r="G4050" s="175"/>
      <c r="I4050" s="176"/>
      <c r="J4050" s="176"/>
      <c r="K4050" s="176"/>
      <c r="L4050" s="679"/>
      <c r="M4050" s="175"/>
      <c r="N4050" s="177"/>
      <c r="P4050" s="176"/>
      <c r="R4050" s="178"/>
      <c r="S4050" s="177"/>
      <c r="U4050" s="177"/>
      <c r="W4050" s="178"/>
      <c r="X4050" s="177"/>
    </row>
    <row r="4051" spans="7:24" s="168" customFormat="1" ht="15" customHeight="1">
      <c r="G4051" s="175"/>
      <c r="I4051" s="176"/>
      <c r="J4051" s="176"/>
      <c r="K4051" s="176"/>
      <c r="L4051" s="679"/>
      <c r="M4051" s="175"/>
      <c r="N4051" s="177"/>
      <c r="P4051" s="176"/>
      <c r="R4051" s="178"/>
      <c r="S4051" s="177"/>
      <c r="U4051" s="177"/>
      <c r="W4051" s="178"/>
      <c r="X4051" s="177"/>
    </row>
    <row r="4052" spans="7:24" s="168" customFormat="1" ht="15" customHeight="1">
      <c r="G4052" s="175"/>
      <c r="I4052" s="176"/>
      <c r="J4052" s="176"/>
      <c r="K4052" s="176"/>
      <c r="L4052" s="679"/>
      <c r="M4052" s="175"/>
      <c r="N4052" s="177"/>
      <c r="P4052" s="176"/>
      <c r="R4052" s="178"/>
      <c r="S4052" s="177"/>
      <c r="U4052" s="177"/>
      <c r="W4052" s="178"/>
      <c r="X4052" s="177"/>
    </row>
    <row r="4053" spans="7:24" s="168" customFormat="1" ht="15" customHeight="1">
      <c r="G4053" s="175"/>
      <c r="I4053" s="176"/>
      <c r="J4053" s="176"/>
      <c r="K4053" s="176"/>
      <c r="L4053" s="679"/>
      <c r="M4053" s="175"/>
      <c r="N4053" s="177"/>
      <c r="P4053" s="176"/>
      <c r="R4053" s="178"/>
      <c r="S4053" s="177"/>
      <c r="U4053" s="177"/>
      <c r="W4053" s="178"/>
      <c r="X4053" s="177"/>
    </row>
    <row r="4054" spans="7:24" s="168" customFormat="1" ht="15" customHeight="1">
      <c r="G4054" s="175"/>
      <c r="I4054" s="176"/>
      <c r="J4054" s="176"/>
      <c r="K4054" s="176"/>
      <c r="L4054" s="679"/>
      <c r="M4054" s="175"/>
      <c r="N4054" s="177"/>
      <c r="P4054" s="176"/>
      <c r="R4054" s="178"/>
      <c r="S4054" s="177"/>
      <c r="U4054" s="177"/>
      <c r="W4054" s="178"/>
      <c r="X4054" s="177"/>
    </row>
    <row r="4055" spans="7:24" s="168" customFormat="1" ht="15" customHeight="1">
      <c r="G4055" s="175"/>
      <c r="I4055" s="176"/>
      <c r="J4055" s="176"/>
      <c r="K4055" s="176"/>
      <c r="L4055" s="679"/>
      <c r="M4055" s="175"/>
      <c r="N4055" s="177"/>
      <c r="P4055" s="176"/>
      <c r="R4055" s="178"/>
      <c r="S4055" s="177"/>
      <c r="U4055" s="177"/>
      <c r="W4055" s="178"/>
      <c r="X4055" s="177"/>
    </row>
    <row r="4056" spans="7:24" s="168" customFormat="1" ht="15" customHeight="1">
      <c r="G4056" s="175"/>
      <c r="I4056" s="176"/>
      <c r="J4056" s="176"/>
      <c r="K4056" s="176"/>
      <c r="L4056" s="679"/>
      <c r="M4056" s="175"/>
      <c r="N4056" s="177"/>
      <c r="P4056" s="176"/>
      <c r="R4056" s="178"/>
      <c r="S4056" s="177"/>
      <c r="U4056" s="177"/>
      <c r="W4056" s="178"/>
      <c r="X4056" s="177"/>
    </row>
    <row r="4057" spans="7:24" s="168" customFormat="1" ht="15" customHeight="1">
      <c r="G4057" s="175"/>
      <c r="I4057" s="176"/>
      <c r="J4057" s="176"/>
      <c r="K4057" s="176"/>
      <c r="L4057" s="679"/>
      <c r="M4057" s="175"/>
      <c r="N4057" s="177"/>
      <c r="P4057" s="176"/>
      <c r="R4057" s="178"/>
      <c r="S4057" s="177"/>
      <c r="U4057" s="177"/>
      <c r="W4057" s="178"/>
      <c r="X4057" s="177"/>
    </row>
    <row r="4058" spans="7:24" s="168" customFormat="1" ht="15" customHeight="1">
      <c r="G4058" s="175"/>
      <c r="I4058" s="176"/>
      <c r="J4058" s="176"/>
      <c r="K4058" s="176"/>
      <c r="L4058" s="679"/>
      <c r="M4058" s="175"/>
      <c r="N4058" s="177"/>
      <c r="P4058" s="176"/>
      <c r="R4058" s="178"/>
      <c r="S4058" s="177"/>
      <c r="U4058" s="177"/>
      <c r="W4058" s="178"/>
      <c r="X4058" s="177"/>
    </row>
    <row r="4059" spans="7:24" s="168" customFormat="1" ht="15" customHeight="1">
      <c r="G4059" s="175"/>
      <c r="I4059" s="176"/>
      <c r="J4059" s="176"/>
      <c r="K4059" s="176"/>
      <c r="L4059" s="679"/>
      <c r="M4059" s="175"/>
      <c r="N4059" s="177"/>
      <c r="P4059" s="176"/>
      <c r="R4059" s="178"/>
      <c r="S4059" s="177"/>
      <c r="U4059" s="177"/>
      <c r="W4059" s="178"/>
      <c r="X4059" s="177"/>
    </row>
    <row r="4060" spans="7:24" s="168" customFormat="1" ht="15" customHeight="1">
      <c r="G4060" s="175"/>
      <c r="I4060" s="176"/>
      <c r="J4060" s="176"/>
      <c r="K4060" s="176"/>
      <c r="L4060" s="679"/>
      <c r="M4060" s="175"/>
      <c r="N4060" s="177"/>
      <c r="P4060" s="176"/>
      <c r="R4060" s="178"/>
      <c r="S4060" s="177"/>
      <c r="U4060" s="177"/>
      <c r="W4060" s="178"/>
      <c r="X4060" s="177"/>
    </row>
    <row r="4061" spans="7:24" s="168" customFormat="1" ht="15" customHeight="1">
      <c r="G4061" s="175"/>
      <c r="I4061" s="176"/>
      <c r="J4061" s="176"/>
      <c r="K4061" s="176"/>
      <c r="L4061" s="679"/>
      <c r="M4061" s="175"/>
      <c r="N4061" s="177"/>
      <c r="P4061" s="176"/>
      <c r="R4061" s="178"/>
      <c r="S4061" s="177"/>
      <c r="U4061" s="177"/>
      <c r="W4061" s="178"/>
      <c r="X4061" s="177"/>
    </row>
    <row r="4062" spans="7:24" s="168" customFormat="1" ht="15" customHeight="1">
      <c r="G4062" s="175"/>
      <c r="I4062" s="176"/>
      <c r="J4062" s="176"/>
      <c r="K4062" s="176"/>
      <c r="L4062" s="679"/>
      <c r="M4062" s="175"/>
      <c r="N4062" s="177"/>
      <c r="P4062" s="176"/>
      <c r="R4062" s="178"/>
      <c r="S4062" s="177"/>
      <c r="U4062" s="177"/>
      <c r="W4062" s="178"/>
      <c r="X4062" s="177"/>
    </row>
    <row r="4063" spans="7:24" s="168" customFormat="1" ht="15" customHeight="1">
      <c r="G4063" s="175"/>
      <c r="I4063" s="176"/>
      <c r="J4063" s="176"/>
      <c r="K4063" s="176"/>
      <c r="L4063" s="679"/>
      <c r="M4063" s="175"/>
      <c r="N4063" s="177"/>
      <c r="P4063" s="176"/>
      <c r="R4063" s="178"/>
      <c r="S4063" s="177"/>
      <c r="U4063" s="177"/>
      <c r="W4063" s="178"/>
      <c r="X4063" s="177"/>
    </row>
    <row r="4064" spans="7:24" s="168" customFormat="1" ht="15" customHeight="1">
      <c r="G4064" s="175"/>
      <c r="I4064" s="176"/>
      <c r="J4064" s="176"/>
      <c r="K4064" s="176"/>
      <c r="L4064" s="679"/>
      <c r="M4064" s="175"/>
      <c r="N4064" s="177"/>
      <c r="P4064" s="176"/>
      <c r="R4064" s="178"/>
      <c r="S4064" s="177"/>
      <c r="U4064" s="177"/>
      <c r="W4064" s="178"/>
      <c r="X4064" s="177"/>
    </row>
    <row r="4065" spans="7:24" s="168" customFormat="1" ht="15" customHeight="1">
      <c r="G4065" s="175"/>
      <c r="I4065" s="176"/>
      <c r="J4065" s="176"/>
      <c r="K4065" s="176"/>
      <c r="L4065" s="679"/>
      <c r="M4065" s="175"/>
      <c r="N4065" s="177"/>
      <c r="P4065" s="176"/>
      <c r="R4065" s="178"/>
      <c r="S4065" s="177"/>
      <c r="U4065" s="177"/>
      <c r="W4065" s="178"/>
      <c r="X4065" s="177"/>
    </row>
    <row r="4066" spans="7:24" s="168" customFormat="1" ht="15" customHeight="1">
      <c r="G4066" s="175"/>
      <c r="I4066" s="176"/>
      <c r="J4066" s="176"/>
      <c r="K4066" s="176"/>
      <c r="L4066" s="679"/>
      <c r="M4066" s="175"/>
      <c r="N4066" s="177"/>
      <c r="P4066" s="176"/>
      <c r="R4066" s="178"/>
      <c r="S4066" s="177"/>
      <c r="U4066" s="177"/>
      <c r="W4066" s="178"/>
      <c r="X4066" s="177"/>
    </row>
    <row r="4067" spans="7:24" s="168" customFormat="1" ht="15" customHeight="1">
      <c r="G4067" s="175"/>
      <c r="I4067" s="176"/>
      <c r="J4067" s="176"/>
      <c r="K4067" s="176"/>
      <c r="L4067" s="679"/>
      <c r="M4067" s="175"/>
      <c r="N4067" s="177"/>
      <c r="P4067" s="176"/>
      <c r="R4067" s="178"/>
      <c r="S4067" s="177"/>
      <c r="U4067" s="177"/>
      <c r="W4067" s="178"/>
      <c r="X4067" s="177"/>
    </row>
    <row r="4068" spans="7:24" s="168" customFormat="1" ht="15" customHeight="1">
      <c r="G4068" s="175"/>
      <c r="I4068" s="176"/>
      <c r="J4068" s="176"/>
      <c r="K4068" s="176"/>
      <c r="L4068" s="679"/>
      <c r="M4068" s="175"/>
      <c r="N4068" s="177"/>
      <c r="P4068" s="176"/>
      <c r="R4068" s="178"/>
      <c r="S4068" s="177"/>
      <c r="U4068" s="177"/>
      <c r="W4068" s="178"/>
      <c r="X4068" s="177"/>
    </row>
    <row r="4069" spans="7:24" s="168" customFormat="1" ht="15" customHeight="1">
      <c r="G4069" s="175"/>
      <c r="I4069" s="176"/>
      <c r="J4069" s="176"/>
      <c r="K4069" s="176"/>
      <c r="L4069" s="679"/>
      <c r="M4069" s="175"/>
      <c r="N4069" s="177"/>
      <c r="P4069" s="176"/>
      <c r="R4069" s="178"/>
      <c r="S4069" s="177"/>
      <c r="U4069" s="177"/>
      <c r="W4069" s="178"/>
      <c r="X4069" s="177"/>
    </row>
    <row r="4070" spans="7:24" s="168" customFormat="1" ht="15" customHeight="1">
      <c r="G4070" s="175"/>
      <c r="I4070" s="176"/>
      <c r="J4070" s="176"/>
      <c r="K4070" s="176"/>
      <c r="L4070" s="679"/>
      <c r="M4070" s="175"/>
      <c r="N4070" s="177"/>
      <c r="P4070" s="176"/>
      <c r="R4070" s="178"/>
      <c r="S4070" s="177"/>
      <c r="U4070" s="177"/>
      <c r="W4070" s="178"/>
      <c r="X4070" s="177"/>
    </row>
    <row r="4071" spans="7:24" s="168" customFormat="1" ht="15" customHeight="1">
      <c r="G4071" s="175"/>
      <c r="I4071" s="176"/>
      <c r="J4071" s="176"/>
      <c r="K4071" s="176"/>
      <c r="L4071" s="679"/>
      <c r="M4071" s="175"/>
      <c r="N4071" s="177"/>
      <c r="P4071" s="176"/>
      <c r="R4071" s="178"/>
      <c r="S4071" s="177"/>
      <c r="U4071" s="177"/>
      <c r="W4071" s="178"/>
      <c r="X4071" s="177"/>
    </row>
    <row r="4072" spans="7:24" s="168" customFormat="1" ht="15" customHeight="1">
      <c r="G4072" s="175"/>
      <c r="I4072" s="176"/>
      <c r="J4072" s="176"/>
      <c r="K4072" s="176"/>
      <c r="L4072" s="679"/>
      <c r="M4072" s="175"/>
      <c r="N4072" s="177"/>
      <c r="P4072" s="176"/>
      <c r="R4072" s="178"/>
      <c r="S4072" s="177"/>
      <c r="U4072" s="177"/>
      <c r="W4072" s="178"/>
      <c r="X4072" s="177"/>
    </row>
    <row r="4073" spans="7:24" s="168" customFormat="1" ht="15" customHeight="1">
      <c r="G4073" s="175"/>
      <c r="I4073" s="176"/>
      <c r="J4073" s="176"/>
      <c r="K4073" s="176"/>
      <c r="L4073" s="679"/>
      <c r="M4073" s="175"/>
      <c r="N4073" s="177"/>
      <c r="P4073" s="176"/>
      <c r="R4073" s="178"/>
      <c r="S4073" s="177"/>
      <c r="U4073" s="177"/>
      <c r="W4073" s="178"/>
      <c r="X4073" s="177"/>
    </row>
    <row r="4074" spans="7:24" s="168" customFormat="1" ht="15" customHeight="1">
      <c r="G4074" s="175"/>
      <c r="I4074" s="176"/>
      <c r="J4074" s="176"/>
      <c r="K4074" s="176"/>
      <c r="L4074" s="679"/>
      <c r="M4074" s="175"/>
      <c r="N4074" s="177"/>
      <c r="P4074" s="176"/>
      <c r="R4074" s="178"/>
      <c r="S4074" s="177"/>
      <c r="U4074" s="177"/>
      <c r="W4074" s="178"/>
      <c r="X4074" s="177"/>
    </row>
    <row r="4075" spans="7:24" s="168" customFormat="1" ht="15" customHeight="1">
      <c r="G4075" s="175"/>
      <c r="I4075" s="176"/>
      <c r="J4075" s="176"/>
      <c r="K4075" s="176"/>
      <c r="L4075" s="679"/>
      <c r="M4075" s="175"/>
      <c r="N4075" s="177"/>
      <c r="P4075" s="176"/>
      <c r="R4075" s="178"/>
      <c r="S4075" s="177"/>
      <c r="U4075" s="177"/>
      <c r="W4075" s="178"/>
      <c r="X4075" s="177"/>
    </row>
    <row r="4076" spans="7:24" s="168" customFormat="1" ht="15" customHeight="1">
      <c r="G4076" s="175"/>
      <c r="I4076" s="176"/>
      <c r="J4076" s="176"/>
      <c r="K4076" s="176"/>
      <c r="L4076" s="679"/>
      <c r="M4076" s="175"/>
      <c r="N4076" s="177"/>
      <c r="P4076" s="176"/>
      <c r="R4076" s="178"/>
      <c r="S4076" s="177"/>
      <c r="U4076" s="177"/>
      <c r="W4076" s="178"/>
      <c r="X4076" s="177"/>
    </row>
    <row r="4077" spans="7:24" s="168" customFormat="1" ht="15" customHeight="1">
      <c r="G4077" s="175"/>
      <c r="I4077" s="176"/>
      <c r="J4077" s="176"/>
      <c r="K4077" s="176"/>
      <c r="L4077" s="679"/>
      <c r="M4077" s="175"/>
      <c r="N4077" s="177"/>
      <c r="P4077" s="176"/>
      <c r="R4077" s="178"/>
      <c r="S4077" s="177"/>
      <c r="U4077" s="177"/>
      <c r="W4077" s="178"/>
      <c r="X4077" s="177"/>
    </row>
    <row r="4078" spans="7:24" s="168" customFormat="1" ht="15" customHeight="1">
      <c r="G4078" s="175"/>
      <c r="I4078" s="176"/>
      <c r="J4078" s="176"/>
      <c r="K4078" s="176"/>
      <c r="L4078" s="679"/>
      <c r="M4078" s="175"/>
      <c r="N4078" s="177"/>
      <c r="P4078" s="176"/>
      <c r="R4078" s="178"/>
      <c r="S4078" s="177"/>
      <c r="U4078" s="177"/>
      <c r="W4078" s="178"/>
      <c r="X4078" s="177"/>
    </row>
    <row r="4079" spans="7:24" s="168" customFormat="1" ht="15" customHeight="1">
      <c r="G4079" s="175"/>
      <c r="I4079" s="176"/>
      <c r="J4079" s="176"/>
      <c r="K4079" s="176"/>
      <c r="L4079" s="679"/>
      <c r="M4079" s="175"/>
      <c r="N4079" s="177"/>
      <c r="P4079" s="176"/>
      <c r="R4079" s="178"/>
      <c r="S4079" s="177"/>
      <c r="U4079" s="177"/>
      <c r="W4079" s="178"/>
      <c r="X4079" s="177"/>
    </row>
    <row r="4080" spans="7:24" s="168" customFormat="1" ht="15" customHeight="1">
      <c r="G4080" s="175"/>
      <c r="I4080" s="176"/>
      <c r="J4080" s="176"/>
      <c r="K4080" s="176"/>
      <c r="L4080" s="679"/>
      <c r="M4080" s="175"/>
      <c r="N4080" s="177"/>
      <c r="P4080" s="176"/>
      <c r="R4080" s="178"/>
      <c r="S4080" s="177"/>
      <c r="U4080" s="177"/>
      <c r="W4080" s="178"/>
      <c r="X4080" s="177"/>
    </row>
    <row r="4081" spans="7:24" s="168" customFormat="1" ht="15" customHeight="1">
      <c r="G4081" s="175"/>
      <c r="I4081" s="176"/>
      <c r="J4081" s="176"/>
      <c r="K4081" s="176"/>
      <c r="L4081" s="679"/>
      <c r="M4081" s="175"/>
      <c r="N4081" s="177"/>
      <c r="P4081" s="176"/>
      <c r="R4081" s="178"/>
      <c r="S4081" s="177"/>
      <c r="U4081" s="177"/>
      <c r="W4081" s="178"/>
      <c r="X4081" s="177"/>
    </row>
    <row r="4082" spans="7:24" s="168" customFormat="1" ht="15" customHeight="1">
      <c r="G4082" s="175"/>
      <c r="I4082" s="176"/>
      <c r="J4082" s="176"/>
      <c r="K4082" s="176"/>
      <c r="L4082" s="679"/>
      <c r="M4082" s="175"/>
      <c r="N4082" s="177"/>
      <c r="P4082" s="176"/>
      <c r="R4082" s="178"/>
      <c r="S4082" s="177"/>
      <c r="U4082" s="177"/>
      <c r="W4082" s="178"/>
      <c r="X4082" s="177"/>
    </row>
    <row r="4083" spans="7:24" s="168" customFormat="1" ht="15" customHeight="1">
      <c r="G4083" s="175"/>
      <c r="I4083" s="176"/>
      <c r="J4083" s="176"/>
      <c r="K4083" s="176"/>
      <c r="L4083" s="679"/>
      <c r="M4083" s="175"/>
      <c r="N4083" s="177"/>
      <c r="P4083" s="176"/>
      <c r="R4083" s="178"/>
      <c r="S4083" s="177"/>
      <c r="U4083" s="177"/>
      <c r="W4083" s="178"/>
      <c r="X4083" s="177"/>
    </row>
    <row r="4084" spans="7:24" s="168" customFormat="1" ht="15" customHeight="1">
      <c r="G4084" s="175"/>
      <c r="I4084" s="176"/>
      <c r="J4084" s="176"/>
      <c r="K4084" s="176"/>
      <c r="L4084" s="679"/>
      <c r="M4084" s="175"/>
      <c r="N4084" s="177"/>
      <c r="P4084" s="176"/>
      <c r="R4084" s="178"/>
      <c r="S4084" s="177"/>
      <c r="U4084" s="177"/>
      <c r="W4084" s="178"/>
      <c r="X4084" s="177"/>
    </row>
    <row r="4085" spans="7:24" s="168" customFormat="1" ht="15" customHeight="1">
      <c r="G4085" s="175"/>
      <c r="I4085" s="176"/>
      <c r="J4085" s="176"/>
      <c r="K4085" s="176"/>
      <c r="L4085" s="679"/>
      <c r="M4085" s="175"/>
      <c r="N4085" s="177"/>
      <c r="P4085" s="176"/>
      <c r="R4085" s="178"/>
      <c r="S4085" s="177"/>
      <c r="U4085" s="177"/>
      <c r="W4085" s="178"/>
      <c r="X4085" s="177"/>
    </row>
    <row r="4086" spans="7:24" s="168" customFormat="1" ht="15" customHeight="1">
      <c r="G4086" s="175"/>
      <c r="I4086" s="176"/>
      <c r="J4086" s="176"/>
      <c r="K4086" s="176"/>
      <c r="L4086" s="679"/>
      <c r="M4086" s="175"/>
      <c r="N4086" s="177"/>
      <c r="P4086" s="176"/>
      <c r="R4086" s="178"/>
      <c r="S4086" s="177"/>
      <c r="U4086" s="177"/>
      <c r="W4086" s="178"/>
      <c r="X4086" s="177"/>
    </row>
    <row r="4087" spans="7:24" s="168" customFormat="1" ht="15" customHeight="1">
      <c r="G4087" s="175"/>
      <c r="I4087" s="176"/>
      <c r="J4087" s="176"/>
      <c r="K4087" s="176"/>
      <c r="L4087" s="679"/>
      <c r="M4087" s="175"/>
      <c r="N4087" s="177"/>
      <c r="P4087" s="176"/>
      <c r="R4087" s="178"/>
      <c r="S4087" s="177"/>
      <c r="U4087" s="177"/>
      <c r="W4087" s="178"/>
      <c r="X4087" s="177"/>
    </row>
    <row r="4088" spans="7:24" s="168" customFormat="1" ht="15" customHeight="1">
      <c r="G4088" s="175"/>
      <c r="I4088" s="176"/>
      <c r="J4088" s="176"/>
      <c r="K4088" s="176"/>
      <c r="L4088" s="679"/>
      <c r="M4088" s="175"/>
      <c r="N4088" s="177"/>
      <c r="P4088" s="176"/>
      <c r="R4088" s="178"/>
      <c r="S4088" s="177"/>
      <c r="U4088" s="177"/>
      <c r="W4088" s="178"/>
      <c r="X4088" s="177"/>
    </row>
    <row r="4089" spans="7:24" s="168" customFormat="1" ht="15" customHeight="1">
      <c r="G4089" s="175"/>
      <c r="I4089" s="176"/>
      <c r="J4089" s="176"/>
      <c r="K4089" s="176"/>
      <c r="L4089" s="679"/>
      <c r="M4089" s="175"/>
      <c r="N4089" s="177"/>
      <c r="P4089" s="176"/>
      <c r="R4089" s="178"/>
      <c r="S4089" s="177"/>
      <c r="U4089" s="177"/>
      <c r="W4089" s="178"/>
      <c r="X4089" s="177"/>
    </row>
    <row r="4090" spans="7:24" s="168" customFormat="1" ht="15" customHeight="1">
      <c r="G4090" s="175"/>
      <c r="I4090" s="176"/>
      <c r="J4090" s="176"/>
      <c r="K4090" s="176"/>
      <c r="L4090" s="679"/>
      <c r="M4090" s="175"/>
      <c r="N4090" s="177"/>
      <c r="P4090" s="176"/>
      <c r="R4090" s="178"/>
      <c r="S4090" s="177"/>
      <c r="U4090" s="177"/>
      <c r="W4090" s="178"/>
      <c r="X4090" s="177"/>
    </row>
    <row r="4091" spans="7:24" s="168" customFormat="1" ht="15" customHeight="1">
      <c r="G4091" s="175"/>
      <c r="I4091" s="176"/>
      <c r="J4091" s="176"/>
      <c r="K4091" s="176"/>
      <c r="L4091" s="679"/>
      <c r="M4091" s="175"/>
      <c r="N4091" s="177"/>
      <c r="P4091" s="176"/>
      <c r="R4091" s="178"/>
      <c r="S4091" s="177"/>
      <c r="U4091" s="177"/>
      <c r="W4091" s="178"/>
      <c r="X4091" s="177"/>
    </row>
    <row r="4092" spans="7:24" s="168" customFormat="1" ht="15" customHeight="1">
      <c r="G4092" s="175"/>
      <c r="I4092" s="176"/>
      <c r="J4092" s="176"/>
      <c r="K4092" s="176"/>
      <c r="L4092" s="679"/>
      <c r="M4092" s="175"/>
      <c r="N4092" s="177"/>
      <c r="P4092" s="176"/>
      <c r="R4092" s="178"/>
      <c r="S4092" s="177"/>
      <c r="U4092" s="177"/>
      <c r="W4092" s="178"/>
      <c r="X4092" s="177"/>
    </row>
    <row r="4093" spans="7:24" s="168" customFormat="1" ht="15" customHeight="1">
      <c r="G4093" s="175"/>
      <c r="I4093" s="176"/>
      <c r="J4093" s="176"/>
      <c r="K4093" s="176"/>
      <c r="L4093" s="679"/>
      <c r="M4093" s="175"/>
      <c r="N4093" s="177"/>
      <c r="P4093" s="176"/>
      <c r="R4093" s="178"/>
      <c r="S4093" s="177"/>
      <c r="U4093" s="177"/>
      <c r="W4093" s="178"/>
      <c r="X4093" s="177"/>
    </row>
    <row r="4094" spans="7:24" s="168" customFormat="1" ht="15" customHeight="1">
      <c r="G4094" s="175"/>
      <c r="I4094" s="176"/>
      <c r="J4094" s="176"/>
      <c r="K4094" s="176"/>
      <c r="L4094" s="679"/>
      <c r="M4094" s="175"/>
      <c r="N4094" s="177"/>
      <c r="P4094" s="176"/>
      <c r="R4094" s="178"/>
      <c r="S4094" s="177"/>
      <c r="U4094" s="177"/>
      <c r="W4094" s="178"/>
      <c r="X4094" s="177"/>
    </row>
    <row r="4095" spans="7:24" s="168" customFormat="1" ht="15" customHeight="1">
      <c r="G4095" s="175"/>
      <c r="I4095" s="176"/>
      <c r="J4095" s="176"/>
      <c r="K4095" s="176"/>
      <c r="L4095" s="679"/>
      <c r="M4095" s="175"/>
      <c r="N4095" s="177"/>
      <c r="P4095" s="176"/>
      <c r="R4095" s="178"/>
      <c r="S4095" s="177"/>
      <c r="U4095" s="177"/>
      <c r="W4095" s="178"/>
      <c r="X4095" s="177"/>
    </row>
    <row r="4096" spans="7:24" s="168" customFormat="1" ht="15" customHeight="1">
      <c r="G4096" s="175"/>
      <c r="I4096" s="176"/>
      <c r="J4096" s="176"/>
      <c r="K4096" s="176"/>
      <c r="L4096" s="679"/>
      <c r="M4096" s="175"/>
      <c r="N4096" s="177"/>
      <c r="P4096" s="176"/>
      <c r="R4096" s="178"/>
      <c r="S4096" s="177"/>
      <c r="U4096" s="177"/>
      <c r="W4096" s="178"/>
      <c r="X4096" s="177"/>
    </row>
    <row r="4097" spans="7:24" s="168" customFormat="1" ht="15" customHeight="1">
      <c r="G4097" s="175"/>
      <c r="I4097" s="176"/>
      <c r="J4097" s="176"/>
      <c r="K4097" s="176"/>
      <c r="L4097" s="679"/>
      <c r="M4097" s="175"/>
      <c r="N4097" s="177"/>
      <c r="P4097" s="176"/>
      <c r="R4097" s="178"/>
      <c r="S4097" s="177"/>
      <c r="U4097" s="177"/>
      <c r="W4097" s="178"/>
      <c r="X4097" s="177"/>
    </row>
    <row r="4098" spans="7:24" s="168" customFormat="1" ht="15" customHeight="1">
      <c r="G4098" s="175"/>
      <c r="I4098" s="176"/>
      <c r="J4098" s="176"/>
      <c r="K4098" s="176"/>
      <c r="L4098" s="679"/>
      <c r="M4098" s="175"/>
      <c r="N4098" s="177"/>
      <c r="P4098" s="176"/>
      <c r="R4098" s="178"/>
      <c r="S4098" s="177"/>
      <c r="U4098" s="177"/>
      <c r="W4098" s="178"/>
      <c r="X4098" s="177"/>
    </row>
    <row r="4099" spans="7:24" s="168" customFormat="1" ht="15" customHeight="1">
      <c r="G4099" s="175"/>
      <c r="I4099" s="176"/>
      <c r="J4099" s="176"/>
      <c r="K4099" s="176"/>
      <c r="L4099" s="679"/>
      <c r="M4099" s="175"/>
      <c r="N4099" s="177"/>
      <c r="P4099" s="176"/>
      <c r="R4099" s="178"/>
      <c r="S4099" s="177"/>
      <c r="U4099" s="177"/>
      <c r="W4099" s="178"/>
      <c r="X4099" s="177"/>
    </row>
    <row r="4100" spans="7:24" s="168" customFormat="1" ht="15" customHeight="1">
      <c r="G4100" s="175"/>
      <c r="I4100" s="176"/>
      <c r="J4100" s="176"/>
      <c r="K4100" s="176"/>
      <c r="L4100" s="679"/>
      <c r="M4100" s="175"/>
      <c r="N4100" s="177"/>
      <c r="P4100" s="176"/>
      <c r="R4100" s="178"/>
      <c r="S4100" s="177"/>
      <c r="U4100" s="177"/>
      <c r="W4100" s="178"/>
      <c r="X4100" s="177"/>
    </row>
    <row r="4101" spans="7:24" s="168" customFormat="1" ht="15" customHeight="1">
      <c r="G4101" s="175"/>
      <c r="I4101" s="176"/>
      <c r="J4101" s="176"/>
      <c r="K4101" s="176"/>
      <c r="L4101" s="679"/>
      <c r="M4101" s="175"/>
      <c r="N4101" s="177"/>
      <c r="P4101" s="176"/>
      <c r="R4101" s="178"/>
      <c r="S4101" s="177"/>
      <c r="U4101" s="177"/>
      <c r="W4101" s="178"/>
      <c r="X4101" s="177"/>
    </row>
    <row r="4102" spans="7:24" s="168" customFormat="1" ht="15" customHeight="1">
      <c r="G4102" s="175"/>
      <c r="I4102" s="176"/>
      <c r="J4102" s="176"/>
      <c r="K4102" s="176"/>
      <c r="L4102" s="679"/>
      <c r="M4102" s="175"/>
      <c r="N4102" s="177"/>
      <c r="P4102" s="176"/>
      <c r="R4102" s="178"/>
      <c r="S4102" s="177"/>
      <c r="U4102" s="177"/>
      <c r="W4102" s="178"/>
      <c r="X4102" s="177"/>
    </row>
    <row r="4103" spans="7:24" s="168" customFormat="1" ht="15" customHeight="1">
      <c r="G4103" s="175"/>
      <c r="I4103" s="176"/>
      <c r="J4103" s="176"/>
      <c r="K4103" s="176"/>
      <c r="L4103" s="679"/>
      <c r="M4103" s="175"/>
      <c r="N4103" s="177"/>
      <c r="P4103" s="176"/>
      <c r="R4103" s="178"/>
      <c r="S4103" s="177"/>
      <c r="U4103" s="177"/>
      <c r="W4103" s="178"/>
      <c r="X4103" s="177"/>
    </row>
    <row r="4104" spans="7:24" s="168" customFormat="1" ht="15" customHeight="1">
      <c r="G4104" s="175"/>
      <c r="I4104" s="176"/>
      <c r="J4104" s="176"/>
      <c r="K4104" s="176"/>
      <c r="L4104" s="679"/>
      <c r="M4104" s="175"/>
      <c r="N4104" s="177"/>
      <c r="P4104" s="176"/>
      <c r="R4104" s="178"/>
      <c r="S4104" s="177"/>
      <c r="U4104" s="177"/>
      <c r="W4104" s="178"/>
      <c r="X4104" s="177"/>
    </row>
    <row r="4105" spans="7:24" s="168" customFormat="1" ht="15" customHeight="1">
      <c r="G4105" s="175"/>
      <c r="I4105" s="176"/>
      <c r="J4105" s="176"/>
      <c r="K4105" s="176"/>
      <c r="L4105" s="679"/>
      <c r="M4105" s="175"/>
      <c r="N4105" s="177"/>
      <c r="P4105" s="176"/>
      <c r="R4105" s="178"/>
      <c r="S4105" s="177"/>
      <c r="U4105" s="177"/>
      <c r="W4105" s="178"/>
      <c r="X4105" s="177"/>
    </row>
    <row r="4106" spans="7:24" s="168" customFormat="1" ht="15" customHeight="1">
      <c r="G4106" s="175"/>
      <c r="I4106" s="176"/>
      <c r="J4106" s="176"/>
      <c r="K4106" s="176"/>
      <c r="L4106" s="679"/>
      <c r="M4106" s="175"/>
      <c r="N4106" s="177"/>
      <c r="P4106" s="176"/>
      <c r="R4106" s="178"/>
      <c r="S4106" s="177"/>
      <c r="U4106" s="177"/>
      <c r="W4106" s="178"/>
      <c r="X4106" s="177"/>
    </row>
    <row r="4107" spans="7:24" s="168" customFormat="1" ht="15" customHeight="1">
      <c r="G4107" s="175"/>
      <c r="I4107" s="176"/>
      <c r="J4107" s="176"/>
      <c r="K4107" s="176"/>
      <c r="L4107" s="679"/>
      <c r="M4107" s="175"/>
      <c r="N4107" s="177"/>
      <c r="P4107" s="176"/>
      <c r="R4107" s="178"/>
      <c r="S4107" s="177"/>
      <c r="U4107" s="177"/>
      <c r="W4107" s="178"/>
      <c r="X4107" s="177"/>
    </row>
    <row r="4108" spans="7:24" s="168" customFormat="1" ht="15" customHeight="1">
      <c r="G4108" s="175"/>
      <c r="I4108" s="176"/>
      <c r="J4108" s="176"/>
      <c r="K4108" s="176"/>
      <c r="L4108" s="679"/>
      <c r="M4108" s="175"/>
      <c r="N4108" s="177"/>
      <c r="P4108" s="176"/>
      <c r="R4108" s="178"/>
      <c r="S4108" s="177"/>
      <c r="U4108" s="177"/>
      <c r="W4108" s="178"/>
      <c r="X4108" s="177"/>
    </row>
    <row r="4109" spans="7:24" s="168" customFormat="1" ht="15" customHeight="1">
      <c r="G4109" s="175"/>
      <c r="I4109" s="176"/>
      <c r="J4109" s="176"/>
      <c r="K4109" s="176"/>
      <c r="L4109" s="679"/>
      <c r="M4109" s="175"/>
      <c r="N4109" s="177"/>
      <c r="P4109" s="176"/>
      <c r="R4109" s="178"/>
      <c r="S4109" s="177"/>
      <c r="U4109" s="177"/>
      <c r="W4109" s="178"/>
      <c r="X4109" s="177"/>
    </row>
    <row r="4110" spans="7:24" s="168" customFormat="1" ht="15" customHeight="1">
      <c r="G4110" s="175"/>
      <c r="I4110" s="176"/>
      <c r="J4110" s="176"/>
      <c r="K4110" s="176"/>
      <c r="L4110" s="679"/>
      <c r="M4110" s="175"/>
      <c r="N4110" s="177"/>
      <c r="P4110" s="176"/>
      <c r="R4110" s="178"/>
      <c r="S4110" s="177"/>
      <c r="U4110" s="177"/>
      <c r="W4110" s="178"/>
      <c r="X4110" s="177"/>
    </row>
    <row r="4111" spans="7:24" s="168" customFormat="1" ht="15" customHeight="1">
      <c r="G4111" s="175"/>
      <c r="I4111" s="176"/>
      <c r="J4111" s="176"/>
      <c r="K4111" s="176"/>
      <c r="L4111" s="679"/>
      <c r="M4111" s="175"/>
      <c r="N4111" s="177"/>
      <c r="P4111" s="176"/>
      <c r="R4111" s="178"/>
      <c r="S4111" s="177"/>
      <c r="U4111" s="177"/>
      <c r="W4111" s="178"/>
      <c r="X4111" s="177"/>
    </row>
    <row r="4112" spans="7:24" s="168" customFormat="1" ht="15" customHeight="1">
      <c r="G4112" s="175"/>
      <c r="I4112" s="176"/>
      <c r="J4112" s="176"/>
      <c r="K4112" s="176"/>
      <c r="L4112" s="679"/>
      <c r="M4112" s="175"/>
      <c r="N4112" s="177"/>
      <c r="P4112" s="176"/>
      <c r="R4112" s="178"/>
      <c r="S4112" s="177"/>
      <c r="U4112" s="177"/>
      <c r="W4112" s="178"/>
      <c r="X4112" s="177"/>
    </row>
    <row r="4113" spans="7:24" s="168" customFormat="1" ht="15" customHeight="1">
      <c r="G4113" s="175"/>
      <c r="I4113" s="176"/>
      <c r="J4113" s="176"/>
      <c r="K4113" s="176"/>
      <c r="L4113" s="679"/>
      <c r="M4113" s="175"/>
      <c r="N4113" s="177"/>
      <c r="P4113" s="176"/>
      <c r="R4113" s="178"/>
      <c r="S4113" s="177"/>
      <c r="U4113" s="177"/>
      <c r="W4113" s="178"/>
      <c r="X4113" s="177"/>
    </row>
    <row r="4114" spans="7:24" s="168" customFormat="1" ht="15" customHeight="1">
      <c r="G4114" s="175"/>
      <c r="I4114" s="176"/>
      <c r="J4114" s="176"/>
      <c r="K4114" s="176"/>
      <c r="L4114" s="679"/>
      <c r="M4114" s="175"/>
      <c r="N4114" s="177"/>
      <c r="P4114" s="176"/>
      <c r="R4114" s="178"/>
      <c r="S4114" s="177"/>
      <c r="U4114" s="177"/>
      <c r="W4114" s="178"/>
      <c r="X4114" s="177"/>
    </row>
    <row r="4115" spans="7:24" s="168" customFormat="1" ht="15" customHeight="1">
      <c r="G4115" s="175"/>
      <c r="I4115" s="176"/>
      <c r="J4115" s="176"/>
      <c r="K4115" s="176"/>
      <c r="L4115" s="679"/>
      <c r="M4115" s="175"/>
      <c r="N4115" s="177"/>
      <c r="P4115" s="176"/>
      <c r="R4115" s="178"/>
      <c r="S4115" s="177"/>
      <c r="U4115" s="177"/>
      <c r="W4115" s="178"/>
      <c r="X4115" s="177"/>
    </row>
    <row r="4116" spans="7:24" s="168" customFormat="1" ht="15" customHeight="1">
      <c r="G4116" s="175"/>
      <c r="I4116" s="176"/>
      <c r="J4116" s="176"/>
      <c r="K4116" s="176"/>
      <c r="L4116" s="679"/>
      <c r="M4116" s="175"/>
      <c r="N4116" s="177"/>
      <c r="P4116" s="176"/>
      <c r="R4116" s="178"/>
      <c r="S4116" s="177"/>
      <c r="U4116" s="177"/>
      <c r="W4116" s="178"/>
      <c r="X4116" s="177"/>
    </row>
    <row r="4117" spans="7:24" s="168" customFormat="1" ht="15" customHeight="1">
      <c r="G4117" s="175"/>
      <c r="I4117" s="176"/>
      <c r="J4117" s="176"/>
      <c r="K4117" s="176"/>
      <c r="L4117" s="679"/>
      <c r="M4117" s="175"/>
      <c r="N4117" s="177"/>
      <c r="P4117" s="176"/>
      <c r="R4117" s="178"/>
      <c r="S4117" s="177"/>
      <c r="U4117" s="177"/>
      <c r="W4117" s="178"/>
      <c r="X4117" s="177"/>
    </row>
    <row r="4118" spans="7:24" s="168" customFormat="1" ht="15" customHeight="1">
      <c r="G4118" s="175"/>
      <c r="I4118" s="176"/>
      <c r="J4118" s="176"/>
      <c r="K4118" s="176"/>
      <c r="L4118" s="679"/>
      <c r="M4118" s="175"/>
      <c r="N4118" s="177"/>
      <c r="P4118" s="176"/>
      <c r="R4118" s="178"/>
      <c r="S4118" s="177"/>
      <c r="U4118" s="177"/>
      <c r="W4118" s="178"/>
      <c r="X4118" s="177"/>
    </row>
    <row r="4119" spans="7:24" s="168" customFormat="1" ht="15" customHeight="1">
      <c r="G4119" s="175"/>
      <c r="I4119" s="176"/>
      <c r="J4119" s="176"/>
      <c r="K4119" s="176"/>
      <c r="L4119" s="679"/>
      <c r="M4119" s="175"/>
      <c r="N4119" s="177"/>
      <c r="P4119" s="176"/>
      <c r="R4119" s="178"/>
      <c r="S4119" s="177"/>
      <c r="U4119" s="177"/>
      <c r="W4119" s="178"/>
      <c r="X4119" s="177"/>
    </row>
    <row r="4120" spans="7:24" s="168" customFormat="1" ht="15" customHeight="1">
      <c r="G4120" s="175"/>
      <c r="I4120" s="176"/>
      <c r="J4120" s="176"/>
      <c r="K4120" s="176"/>
      <c r="L4120" s="679"/>
      <c r="M4120" s="175"/>
      <c r="N4120" s="177"/>
      <c r="P4120" s="176"/>
      <c r="R4120" s="178"/>
      <c r="S4120" s="177"/>
      <c r="U4120" s="177"/>
      <c r="W4120" s="178"/>
      <c r="X4120" s="177"/>
    </row>
    <row r="4121" spans="7:24" s="168" customFormat="1" ht="15" customHeight="1">
      <c r="G4121" s="175"/>
      <c r="I4121" s="176"/>
      <c r="J4121" s="176"/>
      <c r="K4121" s="176"/>
      <c r="L4121" s="679"/>
      <c r="M4121" s="175"/>
      <c r="N4121" s="177"/>
      <c r="P4121" s="176"/>
      <c r="R4121" s="178"/>
      <c r="S4121" s="177"/>
      <c r="U4121" s="177"/>
      <c r="W4121" s="178"/>
      <c r="X4121" s="177"/>
    </row>
    <row r="4122" spans="7:24" s="168" customFormat="1" ht="15" customHeight="1">
      <c r="G4122" s="175"/>
      <c r="I4122" s="176"/>
      <c r="J4122" s="176"/>
      <c r="K4122" s="176"/>
      <c r="L4122" s="679"/>
      <c r="M4122" s="175"/>
      <c r="N4122" s="177"/>
      <c r="P4122" s="176"/>
      <c r="R4122" s="178"/>
      <c r="S4122" s="177"/>
      <c r="U4122" s="177"/>
      <c r="W4122" s="178"/>
      <c r="X4122" s="177"/>
    </row>
    <row r="4123" spans="7:24" s="168" customFormat="1" ht="15" customHeight="1">
      <c r="G4123" s="175"/>
      <c r="I4123" s="176"/>
      <c r="J4123" s="176"/>
      <c r="K4123" s="176"/>
      <c r="L4123" s="679"/>
      <c r="M4123" s="175"/>
      <c r="N4123" s="177"/>
      <c r="P4123" s="176"/>
      <c r="R4123" s="178"/>
      <c r="S4123" s="177"/>
      <c r="U4123" s="177"/>
      <c r="W4123" s="178"/>
      <c r="X4123" s="177"/>
    </row>
    <row r="4124" spans="7:24" s="168" customFormat="1" ht="15" customHeight="1">
      <c r="G4124" s="175"/>
      <c r="I4124" s="176"/>
      <c r="J4124" s="176"/>
      <c r="K4124" s="176"/>
      <c r="L4124" s="679"/>
      <c r="M4124" s="175"/>
      <c r="N4124" s="177"/>
      <c r="P4124" s="176"/>
      <c r="R4124" s="178"/>
      <c r="S4124" s="177"/>
      <c r="U4124" s="177"/>
      <c r="W4124" s="178"/>
      <c r="X4124" s="177"/>
    </row>
    <row r="4125" spans="7:24" s="168" customFormat="1" ht="15" customHeight="1">
      <c r="G4125" s="175"/>
      <c r="I4125" s="176"/>
      <c r="J4125" s="176"/>
      <c r="K4125" s="176"/>
      <c r="L4125" s="679"/>
      <c r="M4125" s="175"/>
      <c r="N4125" s="177"/>
      <c r="P4125" s="176"/>
      <c r="R4125" s="178"/>
      <c r="S4125" s="177"/>
      <c r="U4125" s="177"/>
      <c r="W4125" s="178"/>
      <c r="X4125" s="177"/>
    </row>
    <row r="4126" spans="7:24" s="168" customFormat="1" ht="15" customHeight="1">
      <c r="G4126" s="175"/>
      <c r="I4126" s="176"/>
      <c r="J4126" s="176"/>
      <c r="K4126" s="176"/>
      <c r="L4126" s="679"/>
      <c r="M4126" s="175"/>
      <c r="N4126" s="177"/>
      <c r="P4126" s="176"/>
      <c r="R4126" s="178"/>
      <c r="S4126" s="177"/>
      <c r="U4126" s="177"/>
      <c r="W4126" s="178"/>
      <c r="X4126" s="177"/>
    </row>
    <row r="4127" spans="7:24" s="168" customFormat="1" ht="15" customHeight="1">
      <c r="G4127" s="175"/>
      <c r="I4127" s="176"/>
      <c r="J4127" s="176"/>
      <c r="K4127" s="176"/>
      <c r="L4127" s="679"/>
      <c r="M4127" s="175"/>
      <c r="N4127" s="177"/>
      <c r="P4127" s="176"/>
      <c r="R4127" s="178"/>
      <c r="S4127" s="177"/>
      <c r="U4127" s="177"/>
      <c r="W4127" s="178"/>
      <c r="X4127" s="177"/>
    </row>
    <row r="4128" spans="7:24" s="168" customFormat="1" ht="15" customHeight="1">
      <c r="G4128" s="175"/>
      <c r="I4128" s="176"/>
      <c r="J4128" s="176"/>
      <c r="K4128" s="176"/>
      <c r="L4128" s="679"/>
      <c r="M4128" s="175"/>
      <c r="N4128" s="177"/>
      <c r="P4128" s="176"/>
      <c r="R4128" s="178"/>
      <c r="S4128" s="177"/>
      <c r="U4128" s="177"/>
      <c r="W4128" s="178"/>
      <c r="X4128" s="177"/>
    </row>
    <row r="4129" spans="7:24" s="168" customFormat="1" ht="15" customHeight="1">
      <c r="G4129" s="175"/>
      <c r="I4129" s="176"/>
      <c r="J4129" s="176"/>
      <c r="K4129" s="176"/>
      <c r="L4129" s="679"/>
      <c r="M4129" s="175"/>
      <c r="N4129" s="177"/>
      <c r="P4129" s="176"/>
      <c r="R4129" s="178"/>
      <c r="S4129" s="177"/>
      <c r="U4129" s="177"/>
      <c r="W4129" s="178"/>
      <c r="X4129" s="177"/>
    </row>
    <row r="4130" spans="7:24" s="168" customFormat="1" ht="15" customHeight="1">
      <c r="G4130" s="175"/>
      <c r="I4130" s="176"/>
      <c r="J4130" s="176"/>
      <c r="K4130" s="176"/>
      <c r="L4130" s="679"/>
      <c r="M4130" s="175"/>
      <c r="N4130" s="177"/>
      <c r="P4130" s="176"/>
      <c r="R4130" s="178"/>
      <c r="S4130" s="177"/>
      <c r="U4130" s="177"/>
      <c r="W4130" s="178"/>
      <c r="X4130" s="177"/>
    </row>
    <row r="4131" spans="7:24" s="168" customFormat="1" ht="15" customHeight="1">
      <c r="G4131" s="175"/>
      <c r="I4131" s="176"/>
      <c r="J4131" s="176"/>
      <c r="K4131" s="176"/>
      <c r="L4131" s="679"/>
      <c r="M4131" s="175"/>
      <c r="N4131" s="177"/>
      <c r="P4131" s="176"/>
      <c r="R4131" s="178"/>
      <c r="S4131" s="177"/>
      <c r="U4131" s="177"/>
      <c r="W4131" s="178"/>
      <c r="X4131" s="177"/>
    </row>
    <row r="4132" spans="7:24" s="168" customFormat="1" ht="15" customHeight="1">
      <c r="G4132" s="175"/>
      <c r="I4132" s="176"/>
      <c r="J4132" s="176"/>
      <c r="K4132" s="176"/>
      <c r="L4132" s="679"/>
      <c r="M4132" s="175"/>
      <c r="N4132" s="177"/>
      <c r="P4132" s="176"/>
      <c r="R4132" s="178"/>
      <c r="S4132" s="177"/>
      <c r="U4132" s="177"/>
      <c r="W4132" s="178"/>
      <c r="X4132" s="177"/>
    </row>
    <row r="4133" spans="7:24" s="168" customFormat="1" ht="15" customHeight="1">
      <c r="G4133" s="175"/>
      <c r="I4133" s="176"/>
      <c r="J4133" s="176"/>
      <c r="K4133" s="176"/>
      <c r="L4133" s="679"/>
      <c r="M4133" s="175"/>
      <c r="N4133" s="177"/>
      <c r="P4133" s="176"/>
      <c r="R4133" s="178"/>
      <c r="S4133" s="177"/>
      <c r="U4133" s="177"/>
      <c r="W4133" s="178"/>
      <c r="X4133" s="177"/>
    </row>
    <row r="4134" spans="7:24" s="168" customFormat="1" ht="15" customHeight="1">
      <c r="G4134" s="175"/>
      <c r="I4134" s="176"/>
      <c r="J4134" s="176"/>
      <c r="K4134" s="176"/>
      <c r="L4134" s="679"/>
      <c r="M4134" s="175"/>
      <c r="N4134" s="177"/>
      <c r="P4134" s="176"/>
      <c r="R4134" s="178"/>
      <c r="S4134" s="177"/>
      <c r="U4134" s="177"/>
      <c r="W4134" s="178"/>
      <c r="X4134" s="177"/>
    </row>
    <row r="4135" spans="7:24" s="168" customFormat="1" ht="15" customHeight="1">
      <c r="G4135" s="175"/>
      <c r="I4135" s="176"/>
      <c r="J4135" s="176"/>
      <c r="K4135" s="176"/>
      <c r="L4135" s="679"/>
      <c r="M4135" s="175"/>
      <c r="N4135" s="177"/>
      <c r="P4135" s="176"/>
      <c r="R4135" s="178"/>
      <c r="S4135" s="177"/>
      <c r="U4135" s="177"/>
      <c r="W4135" s="178"/>
      <c r="X4135" s="177"/>
    </row>
    <row r="4136" spans="7:24" s="168" customFormat="1" ht="15" customHeight="1">
      <c r="G4136" s="175"/>
      <c r="I4136" s="176"/>
      <c r="J4136" s="176"/>
      <c r="K4136" s="176"/>
      <c r="L4136" s="679"/>
      <c r="M4136" s="175"/>
      <c r="N4136" s="177"/>
      <c r="P4136" s="176"/>
      <c r="R4136" s="178"/>
      <c r="S4136" s="177"/>
      <c r="U4136" s="177"/>
      <c r="W4136" s="178"/>
      <c r="X4136" s="177"/>
    </row>
    <row r="4137" spans="7:24" s="168" customFormat="1" ht="15" customHeight="1">
      <c r="G4137" s="175"/>
      <c r="I4137" s="176"/>
      <c r="J4137" s="176"/>
      <c r="K4137" s="176"/>
      <c r="L4137" s="679"/>
      <c r="M4137" s="175"/>
      <c r="N4137" s="177"/>
      <c r="P4137" s="176"/>
      <c r="R4137" s="178"/>
      <c r="S4137" s="177"/>
      <c r="U4137" s="177"/>
      <c r="W4137" s="178"/>
      <c r="X4137" s="177"/>
    </row>
    <row r="4138" spans="7:24" s="168" customFormat="1" ht="15" customHeight="1">
      <c r="G4138" s="175"/>
      <c r="I4138" s="176"/>
      <c r="J4138" s="176"/>
      <c r="K4138" s="176"/>
      <c r="L4138" s="679"/>
      <c r="M4138" s="175"/>
      <c r="N4138" s="177"/>
      <c r="P4138" s="176"/>
      <c r="R4138" s="178"/>
      <c r="S4138" s="177"/>
      <c r="U4138" s="177"/>
      <c r="W4138" s="178"/>
      <c r="X4138" s="177"/>
    </row>
    <row r="4139" spans="7:24" s="168" customFormat="1" ht="15" customHeight="1">
      <c r="G4139" s="175"/>
      <c r="I4139" s="176"/>
      <c r="J4139" s="176"/>
      <c r="K4139" s="176"/>
      <c r="L4139" s="679"/>
      <c r="M4139" s="175"/>
      <c r="N4139" s="177"/>
      <c r="P4139" s="176"/>
      <c r="R4139" s="178"/>
      <c r="S4139" s="177"/>
      <c r="U4139" s="177"/>
      <c r="W4139" s="178"/>
      <c r="X4139" s="177"/>
    </row>
    <row r="4140" spans="7:24" s="168" customFormat="1" ht="15" customHeight="1">
      <c r="G4140" s="175"/>
      <c r="I4140" s="176"/>
      <c r="J4140" s="176"/>
      <c r="K4140" s="176"/>
      <c r="L4140" s="679"/>
      <c r="M4140" s="175"/>
      <c r="N4140" s="177"/>
      <c r="P4140" s="176"/>
      <c r="R4140" s="178"/>
      <c r="S4140" s="177"/>
      <c r="U4140" s="177"/>
      <c r="W4140" s="178"/>
      <c r="X4140" s="177"/>
    </row>
    <row r="4141" spans="7:24" s="168" customFormat="1" ht="15" customHeight="1">
      <c r="G4141" s="175"/>
      <c r="I4141" s="176"/>
      <c r="J4141" s="176"/>
      <c r="K4141" s="176"/>
      <c r="L4141" s="679"/>
      <c r="M4141" s="175"/>
      <c r="N4141" s="177"/>
      <c r="P4141" s="176"/>
      <c r="R4141" s="178"/>
      <c r="S4141" s="177"/>
      <c r="U4141" s="177"/>
      <c r="W4141" s="178"/>
      <c r="X4141" s="177"/>
    </row>
    <row r="4142" spans="7:24" s="168" customFormat="1" ht="15" customHeight="1">
      <c r="G4142" s="175"/>
      <c r="I4142" s="176"/>
      <c r="J4142" s="176"/>
      <c r="K4142" s="176"/>
      <c r="L4142" s="679"/>
      <c r="M4142" s="175"/>
      <c r="N4142" s="177"/>
      <c r="P4142" s="176"/>
      <c r="R4142" s="178"/>
      <c r="S4142" s="177"/>
      <c r="U4142" s="177"/>
      <c r="W4142" s="178"/>
      <c r="X4142" s="177"/>
    </row>
    <row r="4143" spans="7:24" s="168" customFormat="1" ht="15" customHeight="1">
      <c r="G4143" s="175"/>
      <c r="I4143" s="176"/>
      <c r="J4143" s="176"/>
      <c r="K4143" s="176"/>
      <c r="L4143" s="679"/>
      <c r="M4143" s="175"/>
      <c r="N4143" s="177"/>
      <c r="P4143" s="176"/>
      <c r="R4143" s="178"/>
      <c r="S4143" s="177"/>
      <c r="U4143" s="177"/>
      <c r="W4143" s="178"/>
      <c r="X4143" s="177"/>
    </row>
    <row r="4144" spans="7:24" s="168" customFormat="1" ht="15" customHeight="1">
      <c r="G4144" s="175"/>
      <c r="I4144" s="176"/>
      <c r="J4144" s="176"/>
      <c r="K4144" s="176"/>
      <c r="L4144" s="679"/>
      <c r="M4144" s="175"/>
      <c r="N4144" s="177"/>
      <c r="P4144" s="176"/>
      <c r="R4144" s="178"/>
      <c r="S4144" s="177"/>
      <c r="U4144" s="177"/>
      <c r="W4144" s="178"/>
      <c r="X4144" s="177"/>
    </row>
    <row r="4145" spans="7:24" s="168" customFormat="1" ht="15" customHeight="1">
      <c r="G4145" s="175"/>
      <c r="I4145" s="176"/>
      <c r="J4145" s="176"/>
      <c r="K4145" s="176"/>
      <c r="L4145" s="679"/>
      <c r="M4145" s="175"/>
      <c r="N4145" s="177"/>
      <c r="P4145" s="176"/>
      <c r="R4145" s="178"/>
      <c r="S4145" s="177"/>
      <c r="U4145" s="177"/>
      <c r="W4145" s="178"/>
      <c r="X4145" s="177"/>
    </row>
    <row r="4146" spans="7:24" s="168" customFormat="1" ht="15" customHeight="1">
      <c r="G4146" s="175"/>
      <c r="I4146" s="176"/>
      <c r="J4146" s="176"/>
      <c r="K4146" s="176"/>
      <c r="L4146" s="679"/>
      <c r="M4146" s="175"/>
      <c r="N4146" s="177"/>
      <c r="P4146" s="176"/>
      <c r="R4146" s="178"/>
      <c r="S4146" s="177"/>
      <c r="U4146" s="177"/>
      <c r="W4146" s="178"/>
      <c r="X4146" s="177"/>
    </row>
    <row r="4147" spans="7:24" s="168" customFormat="1" ht="15" customHeight="1">
      <c r="G4147" s="175"/>
      <c r="I4147" s="176"/>
      <c r="J4147" s="176"/>
      <c r="K4147" s="176"/>
      <c r="L4147" s="679"/>
      <c r="M4147" s="175"/>
      <c r="N4147" s="177"/>
      <c r="P4147" s="176"/>
      <c r="R4147" s="178"/>
      <c r="S4147" s="177"/>
      <c r="U4147" s="177"/>
      <c r="W4147" s="178"/>
      <c r="X4147" s="177"/>
    </row>
    <row r="4148" spans="7:24" s="168" customFormat="1" ht="15" customHeight="1">
      <c r="G4148" s="175"/>
      <c r="I4148" s="176"/>
      <c r="J4148" s="176"/>
      <c r="K4148" s="176"/>
      <c r="L4148" s="679"/>
      <c r="M4148" s="175"/>
      <c r="N4148" s="177"/>
      <c r="P4148" s="176"/>
      <c r="R4148" s="178"/>
      <c r="S4148" s="177"/>
      <c r="U4148" s="177"/>
      <c r="W4148" s="178"/>
      <c r="X4148" s="177"/>
    </row>
    <row r="4149" spans="7:24" s="168" customFormat="1" ht="15" customHeight="1">
      <c r="G4149" s="175"/>
      <c r="I4149" s="176"/>
      <c r="J4149" s="176"/>
      <c r="K4149" s="176"/>
      <c r="L4149" s="679"/>
      <c r="M4149" s="175"/>
      <c r="N4149" s="177"/>
      <c r="P4149" s="176"/>
      <c r="R4149" s="178"/>
      <c r="S4149" s="177"/>
      <c r="U4149" s="177"/>
      <c r="W4149" s="178"/>
      <c r="X4149" s="177"/>
    </row>
    <row r="4150" spans="7:24" s="168" customFormat="1" ht="15" customHeight="1">
      <c r="G4150" s="175"/>
      <c r="I4150" s="176"/>
      <c r="J4150" s="176"/>
      <c r="K4150" s="176"/>
      <c r="L4150" s="679"/>
      <c r="M4150" s="175"/>
      <c r="N4150" s="177"/>
      <c r="P4150" s="176"/>
      <c r="R4150" s="178"/>
      <c r="S4150" s="177"/>
      <c r="U4150" s="177"/>
      <c r="W4150" s="178"/>
      <c r="X4150" s="177"/>
    </row>
    <row r="4151" spans="7:24" s="168" customFormat="1" ht="15" customHeight="1">
      <c r="G4151" s="175"/>
      <c r="I4151" s="176"/>
      <c r="J4151" s="176"/>
      <c r="K4151" s="176"/>
      <c r="L4151" s="679"/>
      <c r="M4151" s="175"/>
      <c r="N4151" s="177"/>
      <c r="P4151" s="176"/>
      <c r="R4151" s="178"/>
      <c r="S4151" s="177"/>
      <c r="U4151" s="177"/>
      <c r="W4151" s="178"/>
      <c r="X4151" s="177"/>
    </row>
    <row r="4152" spans="7:24" s="168" customFormat="1" ht="15" customHeight="1">
      <c r="G4152" s="175"/>
      <c r="I4152" s="176"/>
      <c r="J4152" s="176"/>
      <c r="K4152" s="176"/>
      <c r="L4152" s="679"/>
      <c r="M4152" s="175"/>
      <c r="N4152" s="177"/>
      <c r="P4152" s="176"/>
      <c r="R4152" s="178"/>
      <c r="S4152" s="177"/>
      <c r="U4152" s="177"/>
      <c r="W4152" s="178"/>
      <c r="X4152" s="177"/>
    </row>
    <row r="4153" spans="7:24" s="168" customFormat="1" ht="15" customHeight="1">
      <c r="G4153" s="175"/>
      <c r="I4153" s="176"/>
      <c r="J4153" s="176"/>
      <c r="K4153" s="176"/>
      <c r="L4153" s="679"/>
      <c r="M4153" s="175"/>
      <c r="N4153" s="177"/>
      <c r="P4153" s="176"/>
      <c r="R4153" s="178"/>
      <c r="S4153" s="177"/>
      <c r="U4153" s="177"/>
      <c r="W4153" s="178"/>
      <c r="X4153" s="177"/>
    </row>
    <row r="4154" spans="7:24" s="168" customFormat="1" ht="15" customHeight="1">
      <c r="G4154" s="175"/>
      <c r="I4154" s="176"/>
      <c r="J4154" s="176"/>
      <c r="K4154" s="176"/>
      <c r="L4154" s="679"/>
      <c r="M4154" s="175"/>
      <c r="N4154" s="177"/>
      <c r="P4154" s="176"/>
      <c r="R4154" s="178"/>
      <c r="S4154" s="177"/>
      <c r="U4154" s="177"/>
      <c r="W4154" s="178"/>
      <c r="X4154" s="177"/>
    </row>
    <row r="4155" spans="7:24" s="168" customFormat="1" ht="15" customHeight="1">
      <c r="G4155" s="175"/>
      <c r="I4155" s="176"/>
      <c r="J4155" s="176"/>
      <c r="K4155" s="176"/>
      <c r="L4155" s="679"/>
      <c r="M4155" s="175"/>
      <c r="N4155" s="177"/>
      <c r="P4155" s="176"/>
      <c r="R4155" s="178"/>
      <c r="S4155" s="177"/>
      <c r="U4155" s="177"/>
      <c r="W4155" s="178"/>
      <c r="X4155" s="177"/>
    </row>
    <row r="4156" spans="7:24" s="168" customFormat="1" ht="15" customHeight="1">
      <c r="G4156" s="175"/>
      <c r="I4156" s="176"/>
      <c r="J4156" s="176"/>
      <c r="K4156" s="176"/>
      <c r="L4156" s="679"/>
      <c r="M4156" s="175"/>
      <c r="N4156" s="177"/>
      <c r="P4156" s="176"/>
      <c r="R4156" s="178"/>
      <c r="S4156" s="177"/>
      <c r="U4156" s="177"/>
      <c r="W4156" s="178"/>
      <c r="X4156" s="177"/>
    </row>
    <row r="4157" spans="7:24" s="168" customFormat="1" ht="15" customHeight="1">
      <c r="G4157" s="175"/>
      <c r="I4157" s="176"/>
      <c r="J4157" s="176"/>
      <c r="K4157" s="176"/>
      <c r="L4157" s="679"/>
      <c r="M4157" s="175"/>
      <c r="N4157" s="177"/>
      <c r="P4157" s="176"/>
      <c r="R4157" s="178"/>
      <c r="S4157" s="177"/>
      <c r="U4157" s="177"/>
      <c r="W4157" s="178"/>
      <c r="X4157" s="177"/>
    </row>
    <row r="4158" spans="7:24" s="168" customFormat="1" ht="15" customHeight="1">
      <c r="G4158" s="175"/>
      <c r="I4158" s="176"/>
      <c r="J4158" s="176"/>
      <c r="K4158" s="176"/>
      <c r="L4158" s="679"/>
      <c r="M4158" s="175"/>
      <c r="N4158" s="177"/>
      <c r="P4158" s="176"/>
      <c r="R4158" s="178"/>
      <c r="S4158" s="177"/>
      <c r="U4158" s="177"/>
      <c r="W4158" s="178"/>
      <c r="X4158" s="177"/>
    </row>
    <row r="4159" spans="7:24" s="168" customFormat="1" ht="15" customHeight="1">
      <c r="G4159" s="175"/>
      <c r="I4159" s="176"/>
      <c r="J4159" s="176"/>
      <c r="K4159" s="176"/>
      <c r="L4159" s="679"/>
      <c r="M4159" s="175"/>
      <c r="N4159" s="177"/>
      <c r="P4159" s="176"/>
      <c r="R4159" s="178"/>
      <c r="S4159" s="177"/>
      <c r="U4159" s="177"/>
      <c r="W4159" s="178"/>
      <c r="X4159" s="177"/>
    </row>
    <row r="4160" spans="7:24" s="168" customFormat="1" ht="15" customHeight="1">
      <c r="G4160" s="175"/>
      <c r="I4160" s="176"/>
      <c r="J4160" s="176"/>
      <c r="K4160" s="176"/>
      <c r="L4160" s="679"/>
      <c r="M4160" s="175"/>
      <c r="N4160" s="177"/>
      <c r="P4160" s="176"/>
      <c r="R4160" s="178"/>
      <c r="S4160" s="177"/>
      <c r="U4160" s="177"/>
      <c r="W4160" s="178"/>
      <c r="X4160" s="177"/>
    </row>
    <row r="4161" spans="7:24" s="168" customFormat="1" ht="15" customHeight="1">
      <c r="G4161" s="175"/>
      <c r="I4161" s="176"/>
      <c r="J4161" s="176"/>
      <c r="K4161" s="176"/>
      <c r="L4161" s="679"/>
      <c r="M4161" s="175"/>
      <c r="N4161" s="177"/>
      <c r="P4161" s="176"/>
      <c r="R4161" s="178"/>
      <c r="S4161" s="177"/>
      <c r="U4161" s="177"/>
      <c r="W4161" s="178"/>
      <c r="X4161" s="177"/>
    </row>
    <row r="4162" spans="7:24" s="168" customFormat="1" ht="15" customHeight="1">
      <c r="G4162" s="175"/>
      <c r="I4162" s="176"/>
      <c r="J4162" s="176"/>
      <c r="K4162" s="176"/>
      <c r="L4162" s="679"/>
      <c r="M4162" s="175"/>
      <c r="N4162" s="177"/>
      <c r="P4162" s="176"/>
      <c r="R4162" s="178"/>
      <c r="S4162" s="177"/>
      <c r="U4162" s="177"/>
      <c r="W4162" s="178"/>
      <c r="X4162" s="177"/>
    </row>
    <row r="4163" spans="7:24" s="168" customFormat="1" ht="15" customHeight="1">
      <c r="G4163" s="175"/>
      <c r="I4163" s="176"/>
      <c r="J4163" s="176"/>
      <c r="K4163" s="176"/>
      <c r="L4163" s="679"/>
      <c r="M4163" s="175"/>
      <c r="N4163" s="177"/>
      <c r="P4163" s="176"/>
      <c r="R4163" s="178"/>
      <c r="S4163" s="177"/>
      <c r="U4163" s="177"/>
      <c r="W4163" s="178"/>
      <c r="X4163" s="177"/>
    </row>
    <row r="4164" spans="7:24" s="168" customFormat="1" ht="15" customHeight="1">
      <c r="G4164" s="175"/>
      <c r="I4164" s="176"/>
      <c r="J4164" s="176"/>
      <c r="K4164" s="176"/>
      <c r="L4164" s="679"/>
      <c r="M4164" s="175"/>
      <c r="N4164" s="177"/>
      <c r="P4164" s="176"/>
      <c r="R4164" s="178"/>
      <c r="S4164" s="177"/>
      <c r="U4164" s="177"/>
      <c r="W4164" s="178"/>
      <c r="X4164" s="177"/>
    </row>
    <row r="4165" spans="7:24" s="168" customFormat="1" ht="15" customHeight="1">
      <c r="G4165" s="175"/>
      <c r="I4165" s="176"/>
      <c r="J4165" s="176"/>
      <c r="K4165" s="176"/>
      <c r="L4165" s="679"/>
      <c r="M4165" s="175"/>
      <c r="N4165" s="177"/>
      <c r="P4165" s="176"/>
      <c r="R4165" s="178"/>
      <c r="S4165" s="177"/>
      <c r="U4165" s="177"/>
      <c r="W4165" s="178"/>
      <c r="X4165" s="177"/>
    </row>
    <row r="4166" spans="7:24" s="168" customFormat="1" ht="15" customHeight="1">
      <c r="G4166" s="175"/>
      <c r="I4166" s="176"/>
      <c r="J4166" s="176"/>
      <c r="K4166" s="176"/>
      <c r="L4166" s="679"/>
      <c r="M4166" s="175"/>
      <c r="N4166" s="177"/>
      <c r="P4166" s="176"/>
      <c r="R4166" s="178"/>
      <c r="S4166" s="177"/>
      <c r="U4166" s="177"/>
      <c r="W4166" s="178"/>
      <c r="X4166" s="177"/>
    </row>
    <row r="4167" spans="7:24" s="168" customFormat="1" ht="15" customHeight="1">
      <c r="G4167" s="175"/>
      <c r="I4167" s="176"/>
      <c r="J4167" s="176"/>
      <c r="K4167" s="176"/>
      <c r="L4167" s="679"/>
      <c r="M4167" s="175"/>
      <c r="N4167" s="177"/>
      <c r="P4167" s="176"/>
      <c r="R4167" s="178"/>
      <c r="S4167" s="177"/>
      <c r="U4167" s="177"/>
      <c r="W4167" s="178"/>
      <c r="X4167" s="177"/>
    </row>
    <row r="4168" spans="7:24" s="168" customFormat="1" ht="15" customHeight="1">
      <c r="G4168" s="175"/>
      <c r="I4168" s="176"/>
      <c r="J4168" s="176"/>
      <c r="K4168" s="176"/>
      <c r="L4168" s="679"/>
      <c r="M4168" s="175"/>
      <c r="N4168" s="177"/>
      <c r="P4168" s="176"/>
      <c r="R4168" s="178"/>
      <c r="S4168" s="177"/>
      <c r="U4168" s="177"/>
      <c r="W4168" s="178"/>
      <c r="X4168" s="177"/>
    </row>
    <row r="4169" spans="7:24" s="168" customFormat="1" ht="15" customHeight="1">
      <c r="G4169" s="175"/>
      <c r="I4169" s="176"/>
      <c r="J4169" s="176"/>
      <c r="K4169" s="176"/>
      <c r="L4169" s="679"/>
      <c r="M4169" s="175"/>
      <c r="N4169" s="177"/>
      <c r="P4169" s="176"/>
      <c r="R4169" s="178"/>
      <c r="S4169" s="177"/>
      <c r="U4169" s="177"/>
      <c r="W4169" s="178"/>
      <c r="X4169" s="177"/>
    </row>
    <row r="4170" spans="7:24" s="168" customFormat="1" ht="15" customHeight="1">
      <c r="G4170" s="175"/>
      <c r="I4170" s="176"/>
      <c r="J4170" s="176"/>
      <c r="K4170" s="176"/>
      <c r="L4170" s="679"/>
      <c r="M4170" s="175"/>
      <c r="N4170" s="177"/>
      <c r="P4170" s="176"/>
      <c r="R4170" s="178"/>
      <c r="S4170" s="177"/>
      <c r="U4170" s="177"/>
      <c r="W4170" s="178"/>
      <c r="X4170" s="177"/>
    </row>
    <row r="4171" spans="7:24" s="168" customFormat="1" ht="15" customHeight="1">
      <c r="G4171" s="175"/>
      <c r="I4171" s="176"/>
      <c r="J4171" s="176"/>
      <c r="K4171" s="176"/>
      <c r="L4171" s="679"/>
      <c r="M4171" s="175"/>
      <c r="N4171" s="177"/>
      <c r="P4171" s="176"/>
      <c r="R4171" s="178"/>
      <c r="S4171" s="177"/>
      <c r="U4171" s="177"/>
      <c r="W4171" s="178"/>
      <c r="X4171" s="177"/>
    </row>
    <row r="4172" spans="7:24" s="168" customFormat="1" ht="15" customHeight="1">
      <c r="G4172" s="175"/>
      <c r="I4172" s="176"/>
      <c r="J4172" s="176"/>
      <c r="K4172" s="176"/>
      <c r="L4172" s="679"/>
      <c r="M4172" s="175"/>
      <c r="N4172" s="177"/>
      <c r="P4172" s="176"/>
      <c r="R4172" s="178"/>
      <c r="S4172" s="177"/>
      <c r="U4172" s="177"/>
      <c r="W4172" s="178"/>
      <c r="X4172" s="177"/>
    </row>
    <row r="4173" spans="7:24" s="168" customFormat="1" ht="15" customHeight="1">
      <c r="G4173" s="175"/>
      <c r="I4173" s="176"/>
      <c r="J4173" s="176"/>
      <c r="K4173" s="176"/>
      <c r="L4173" s="679"/>
      <c r="M4173" s="175"/>
      <c r="N4173" s="177"/>
      <c r="P4173" s="176"/>
      <c r="R4173" s="178"/>
      <c r="S4173" s="177"/>
      <c r="U4173" s="177"/>
      <c r="W4173" s="178"/>
      <c r="X4173" s="177"/>
    </row>
    <row r="4174" spans="7:24" s="168" customFormat="1" ht="15" customHeight="1">
      <c r="G4174" s="175"/>
      <c r="I4174" s="176"/>
      <c r="J4174" s="176"/>
      <c r="K4174" s="176"/>
      <c r="L4174" s="679"/>
      <c r="M4174" s="175"/>
      <c r="N4174" s="177"/>
      <c r="P4174" s="176"/>
      <c r="R4174" s="178"/>
      <c r="S4174" s="177"/>
      <c r="U4174" s="177"/>
      <c r="W4174" s="178"/>
      <c r="X4174" s="177"/>
    </row>
    <row r="4175" spans="7:24" s="168" customFormat="1" ht="15" customHeight="1">
      <c r="G4175" s="175"/>
      <c r="I4175" s="176"/>
      <c r="J4175" s="176"/>
      <c r="K4175" s="176"/>
      <c r="L4175" s="679"/>
      <c r="M4175" s="175"/>
      <c r="N4175" s="177"/>
      <c r="P4175" s="176"/>
      <c r="R4175" s="178"/>
      <c r="S4175" s="177"/>
      <c r="U4175" s="177"/>
      <c r="W4175" s="178"/>
      <c r="X4175" s="177"/>
    </row>
    <row r="4176" spans="7:24" s="168" customFormat="1" ht="15" customHeight="1">
      <c r="G4176" s="175"/>
      <c r="I4176" s="176"/>
      <c r="J4176" s="176"/>
      <c r="K4176" s="176"/>
      <c r="L4176" s="679"/>
      <c r="M4176" s="175"/>
      <c r="N4176" s="177"/>
      <c r="P4176" s="176"/>
      <c r="R4176" s="178"/>
      <c r="S4176" s="177"/>
      <c r="U4176" s="177"/>
      <c r="W4176" s="178"/>
      <c r="X4176" s="177"/>
    </row>
    <row r="4177" spans="7:24" s="168" customFormat="1" ht="15" customHeight="1">
      <c r="G4177" s="175"/>
      <c r="I4177" s="176"/>
      <c r="J4177" s="176"/>
      <c r="K4177" s="176"/>
      <c r="L4177" s="679"/>
      <c r="M4177" s="175"/>
      <c r="N4177" s="177"/>
      <c r="P4177" s="176"/>
      <c r="R4177" s="178"/>
      <c r="S4177" s="177"/>
      <c r="U4177" s="177"/>
      <c r="W4177" s="178"/>
      <c r="X4177" s="177"/>
    </row>
    <row r="4178" spans="7:24" s="168" customFormat="1" ht="15" customHeight="1">
      <c r="G4178" s="175"/>
      <c r="I4178" s="176"/>
      <c r="J4178" s="176"/>
      <c r="K4178" s="176"/>
      <c r="L4178" s="679"/>
      <c r="M4178" s="175"/>
      <c r="N4178" s="177"/>
      <c r="P4178" s="176"/>
      <c r="R4178" s="178"/>
      <c r="S4178" s="177"/>
      <c r="U4178" s="177"/>
      <c r="W4178" s="178"/>
      <c r="X4178" s="177"/>
    </row>
    <row r="4179" spans="7:24" s="168" customFormat="1" ht="15" customHeight="1">
      <c r="G4179" s="175"/>
      <c r="I4179" s="176"/>
      <c r="J4179" s="176"/>
      <c r="K4179" s="176"/>
      <c r="L4179" s="679"/>
      <c r="M4179" s="175"/>
      <c r="N4179" s="177"/>
      <c r="P4179" s="176"/>
      <c r="R4179" s="178"/>
      <c r="S4179" s="177"/>
      <c r="U4179" s="177"/>
      <c r="W4179" s="178"/>
      <c r="X4179" s="177"/>
    </row>
    <row r="4180" spans="7:24" s="168" customFormat="1" ht="15" customHeight="1">
      <c r="G4180" s="175"/>
      <c r="I4180" s="176"/>
      <c r="J4180" s="176"/>
      <c r="K4180" s="176"/>
      <c r="L4180" s="679"/>
      <c r="M4180" s="175"/>
      <c r="N4180" s="177"/>
      <c r="P4180" s="176"/>
      <c r="R4180" s="178"/>
      <c r="S4180" s="177"/>
      <c r="U4180" s="177"/>
      <c r="W4180" s="178"/>
      <c r="X4180" s="177"/>
    </row>
    <row r="4181" spans="7:24" s="168" customFormat="1" ht="15" customHeight="1">
      <c r="G4181" s="175"/>
      <c r="I4181" s="176"/>
      <c r="J4181" s="176"/>
      <c r="K4181" s="176"/>
      <c r="L4181" s="679"/>
      <c r="M4181" s="175"/>
      <c r="N4181" s="177"/>
      <c r="P4181" s="176"/>
      <c r="R4181" s="178"/>
      <c r="S4181" s="177"/>
      <c r="U4181" s="177"/>
      <c r="W4181" s="178"/>
      <c r="X4181" s="177"/>
    </row>
    <row r="4182" spans="7:24" s="168" customFormat="1" ht="15" customHeight="1">
      <c r="G4182" s="175"/>
      <c r="I4182" s="176"/>
      <c r="J4182" s="176"/>
      <c r="K4182" s="176"/>
      <c r="L4182" s="679"/>
      <c r="M4182" s="175"/>
      <c r="N4182" s="177"/>
      <c r="P4182" s="176"/>
      <c r="R4182" s="178"/>
      <c r="S4182" s="177"/>
      <c r="U4182" s="177"/>
      <c r="W4182" s="178"/>
      <c r="X4182" s="177"/>
    </row>
    <row r="4183" spans="7:24" s="168" customFormat="1" ht="15" customHeight="1">
      <c r="G4183" s="175"/>
      <c r="I4183" s="176"/>
      <c r="J4183" s="176"/>
      <c r="K4183" s="176"/>
      <c r="L4183" s="679"/>
      <c r="M4183" s="175"/>
      <c r="N4183" s="177"/>
      <c r="P4183" s="176"/>
      <c r="R4183" s="178"/>
      <c r="S4183" s="177"/>
      <c r="U4183" s="177"/>
      <c r="W4183" s="178"/>
      <c r="X4183" s="177"/>
    </row>
    <row r="4184" spans="7:24" s="168" customFormat="1" ht="15" customHeight="1">
      <c r="G4184" s="175"/>
      <c r="I4184" s="176"/>
      <c r="J4184" s="176"/>
      <c r="K4184" s="176"/>
      <c r="L4184" s="679"/>
      <c r="M4184" s="175"/>
      <c r="N4184" s="177"/>
      <c r="P4184" s="176"/>
      <c r="R4184" s="178"/>
      <c r="S4184" s="177"/>
      <c r="U4184" s="177"/>
      <c r="W4184" s="178"/>
      <c r="X4184" s="177"/>
    </row>
    <row r="4185" spans="7:24" s="168" customFormat="1" ht="15" customHeight="1">
      <c r="G4185" s="175"/>
      <c r="I4185" s="176"/>
      <c r="J4185" s="176"/>
      <c r="K4185" s="176"/>
      <c r="L4185" s="679"/>
      <c r="M4185" s="175"/>
      <c r="N4185" s="177"/>
      <c r="P4185" s="176"/>
      <c r="R4185" s="178"/>
      <c r="S4185" s="177"/>
      <c r="U4185" s="177"/>
      <c r="W4185" s="178"/>
      <c r="X4185" s="177"/>
    </row>
    <row r="4186" spans="7:24" s="168" customFormat="1" ht="15" customHeight="1">
      <c r="G4186" s="175"/>
      <c r="I4186" s="176"/>
      <c r="J4186" s="176"/>
      <c r="K4186" s="176"/>
      <c r="L4186" s="679"/>
      <c r="M4186" s="175"/>
      <c r="N4186" s="177"/>
      <c r="P4186" s="176"/>
      <c r="R4186" s="178"/>
      <c r="S4186" s="177"/>
      <c r="U4186" s="177"/>
      <c r="W4186" s="178"/>
      <c r="X4186" s="177"/>
    </row>
    <row r="4187" spans="7:24" s="168" customFormat="1" ht="15" customHeight="1">
      <c r="G4187" s="175"/>
      <c r="I4187" s="176"/>
      <c r="J4187" s="176"/>
      <c r="K4187" s="176"/>
      <c r="L4187" s="679"/>
      <c r="M4187" s="175"/>
      <c r="N4187" s="177"/>
      <c r="P4187" s="176"/>
      <c r="R4187" s="178"/>
      <c r="S4187" s="177"/>
      <c r="U4187" s="177"/>
      <c r="W4187" s="178"/>
      <c r="X4187" s="177"/>
    </row>
    <row r="4188" spans="7:24" s="168" customFormat="1" ht="15" customHeight="1">
      <c r="G4188" s="175"/>
      <c r="I4188" s="176"/>
      <c r="J4188" s="176"/>
      <c r="K4188" s="176"/>
      <c r="L4188" s="679"/>
      <c r="M4188" s="175"/>
      <c r="N4188" s="177"/>
      <c r="P4188" s="176"/>
      <c r="R4188" s="178"/>
      <c r="S4188" s="177"/>
      <c r="U4188" s="177"/>
      <c r="W4188" s="178"/>
      <c r="X4188" s="177"/>
    </row>
    <row r="4189" spans="7:24" s="168" customFormat="1" ht="15" customHeight="1">
      <c r="G4189" s="175"/>
      <c r="I4189" s="176"/>
      <c r="J4189" s="176"/>
      <c r="K4189" s="176"/>
      <c r="L4189" s="679"/>
      <c r="M4189" s="175"/>
      <c r="N4189" s="177"/>
      <c r="P4189" s="176"/>
      <c r="R4189" s="178"/>
      <c r="S4189" s="177"/>
      <c r="U4189" s="177"/>
      <c r="W4189" s="178"/>
      <c r="X4189" s="177"/>
    </row>
    <row r="4190" spans="7:24" s="168" customFormat="1" ht="15" customHeight="1">
      <c r="G4190" s="175"/>
      <c r="I4190" s="176"/>
      <c r="J4190" s="176"/>
      <c r="K4190" s="176"/>
      <c r="L4190" s="679"/>
      <c r="M4190" s="175"/>
      <c r="N4190" s="177"/>
      <c r="P4190" s="176"/>
      <c r="R4190" s="178"/>
      <c r="S4190" s="177"/>
      <c r="U4190" s="177"/>
      <c r="W4190" s="178"/>
      <c r="X4190" s="177"/>
    </row>
    <row r="4191" spans="7:24" s="168" customFormat="1" ht="15" customHeight="1">
      <c r="G4191" s="175"/>
      <c r="I4191" s="176"/>
      <c r="J4191" s="176"/>
      <c r="K4191" s="176"/>
      <c r="L4191" s="679"/>
      <c r="M4191" s="175"/>
      <c r="N4191" s="177"/>
      <c r="P4191" s="176"/>
      <c r="R4191" s="178"/>
      <c r="S4191" s="177"/>
      <c r="U4191" s="177"/>
      <c r="W4191" s="178"/>
      <c r="X4191" s="177"/>
    </row>
    <row r="4192" spans="7:24" s="168" customFormat="1" ht="15" customHeight="1">
      <c r="G4192" s="175"/>
      <c r="I4192" s="176"/>
      <c r="J4192" s="176"/>
      <c r="K4192" s="176"/>
      <c r="L4192" s="679"/>
      <c r="M4192" s="175"/>
      <c r="N4192" s="177"/>
      <c r="P4192" s="176"/>
      <c r="R4192" s="178"/>
      <c r="S4192" s="177"/>
      <c r="U4192" s="177"/>
      <c r="W4192" s="178"/>
      <c r="X4192" s="177"/>
    </row>
    <row r="4193" spans="7:24" s="168" customFormat="1" ht="15" customHeight="1">
      <c r="G4193" s="175"/>
      <c r="I4193" s="176"/>
      <c r="J4193" s="176"/>
      <c r="K4193" s="176"/>
      <c r="L4193" s="679"/>
      <c r="M4193" s="175"/>
      <c r="N4193" s="177"/>
      <c r="P4193" s="176"/>
      <c r="R4193" s="178"/>
      <c r="S4193" s="177"/>
      <c r="U4193" s="177"/>
      <c r="W4193" s="178"/>
      <c r="X4193" s="177"/>
    </row>
    <row r="4194" spans="7:24" s="168" customFormat="1" ht="15" customHeight="1">
      <c r="G4194" s="175"/>
      <c r="I4194" s="176"/>
      <c r="J4194" s="176"/>
      <c r="K4194" s="176"/>
      <c r="L4194" s="679"/>
      <c r="M4194" s="175"/>
      <c r="N4194" s="177"/>
      <c r="P4194" s="176"/>
      <c r="R4194" s="178"/>
      <c r="S4194" s="177"/>
      <c r="U4194" s="177"/>
      <c r="W4194" s="178"/>
      <c r="X4194" s="177"/>
    </row>
    <row r="4195" spans="7:24" s="168" customFormat="1" ht="15" customHeight="1">
      <c r="G4195" s="175"/>
      <c r="I4195" s="176"/>
      <c r="J4195" s="176"/>
      <c r="K4195" s="176"/>
      <c r="L4195" s="679"/>
      <c r="M4195" s="175"/>
      <c r="N4195" s="177"/>
      <c r="P4195" s="176"/>
      <c r="R4195" s="178"/>
      <c r="S4195" s="177"/>
      <c r="U4195" s="177"/>
      <c r="W4195" s="178"/>
      <c r="X4195" s="177"/>
    </row>
    <row r="4196" spans="7:24" s="168" customFormat="1" ht="15" customHeight="1">
      <c r="G4196" s="175"/>
      <c r="I4196" s="176"/>
      <c r="J4196" s="176"/>
      <c r="K4196" s="176"/>
      <c r="L4196" s="679"/>
      <c r="M4196" s="175"/>
      <c r="N4196" s="177"/>
      <c r="P4196" s="176"/>
      <c r="R4196" s="178"/>
      <c r="S4196" s="177"/>
      <c r="U4196" s="177"/>
      <c r="W4196" s="178"/>
      <c r="X4196" s="177"/>
    </row>
    <row r="4197" spans="7:24" s="168" customFormat="1" ht="15" customHeight="1">
      <c r="G4197" s="175"/>
      <c r="I4197" s="176"/>
      <c r="J4197" s="176"/>
      <c r="K4197" s="176"/>
      <c r="L4197" s="679"/>
      <c r="M4197" s="175"/>
      <c r="N4197" s="177"/>
      <c r="P4197" s="176"/>
      <c r="R4197" s="178"/>
      <c r="S4197" s="177"/>
      <c r="U4197" s="177"/>
      <c r="W4197" s="178"/>
      <c r="X4197" s="177"/>
    </row>
    <row r="4198" spans="7:24" s="168" customFormat="1" ht="15" customHeight="1">
      <c r="G4198" s="175"/>
      <c r="I4198" s="176"/>
      <c r="J4198" s="176"/>
      <c r="K4198" s="176"/>
      <c r="L4198" s="679"/>
      <c r="M4198" s="175"/>
      <c r="N4198" s="177"/>
      <c r="P4198" s="176"/>
      <c r="R4198" s="178"/>
      <c r="S4198" s="177"/>
      <c r="U4198" s="177"/>
      <c r="W4198" s="178"/>
      <c r="X4198" s="177"/>
    </row>
    <row r="4199" spans="7:24" s="168" customFormat="1" ht="15" customHeight="1">
      <c r="G4199" s="175"/>
      <c r="I4199" s="176"/>
      <c r="J4199" s="176"/>
      <c r="K4199" s="176"/>
      <c r="L4199" s="679"/>
      <c r="M4199" s="175"/>
      <c r="N4199" s="177"/>
      <c r="P4199" s="176"/>
      <c r="R4199" s="178"/>
      <c r="S4199" s="177"/>
      <c r="U4199" s="177"/>
      <c r="W4199" s="178"/>
      <c r="X4199" s="177"/>
    </row>
    <row r="4200" spans="7:24" s="168" customFormat="1" ht="15" customHeight="1">
      <c r="G4200" s="175"/>
      <c r="I4200" s="176"/>
      <c r="J4200" s="176"/>
      <c r="K4200" s="176"/>
      <c r="L4200" s="679"/>
      <c r="M4200" s="175"/>
      <c r="N4200" s="177"/>
      <c r="P4200" s="176"/>
      <c r="R4200" s="178"/>
      <c r="S4200" s="177"/>
      <c r="U4200" s="177"/>
      <c r="W4200" s="178"/>
      <c r="X4200" s="177"/>
    </row>
    <row r="4201" spans="7:24" s="168" customFormat="1" ht="15" customHeight="1">
      <c r="G4201" s="175"/>
      <c r="I4201" s="176"/>
      <c r="J4201" s="176"/>
      <c r="K4201" s="176"/>
      <c r="L4201" s="679"/>
      <c r="M4201" s="175"/>
      <c r="N4201" s="177"/>
      <c r="P4201" s="176"/>
      <c r="R4201" s="178"/>
      <c r="S4201" s="177"/>
      <c r="U4201" s="177"/>
      <c r="W4201" s="178"/>
      <c r="X4201" s="177"/>
    </row>
    <row r="4202" spans="7:24" s="168" customFormat="1" ht="15" customHeight="1">
      <c r="G4202" s="175"/>
      <c r="I4202" s="176"/>
      <c r="J4202" s="176"/>
      <c r="K4202" s="176"/>
      <c r="L4202" s="679"/>
      <c r="M4202" s="175"/>
      <c r="N4202" s="177"/>
      <c r="P4202" s="176"/>
      <c r="R4202" s="178"/>
      <c r="S4202" s="177"/>
      <c r="U4202" s="177"/>
      <c r="W4202" s="178"/>
      <c r="X4202" s="177"/>
    </row>
    <row r="4203" spans="7:24" s="168" customFormat="1" ht="15" customHeight="1">
      <c r="G4203" s="175"/>
      <c r="I4203" s="176"/>
      <c r="J4203" s="176"/>
      <c r="K4203" s="176"/>
      <c r="L4203" s="679"/>
      <c r="M4203" s="175"/>
      <c r="N4203" s="177"/>
      <c r="P4203" s="176"/>
      <c r="R4203" s="178"/>
      <c r="S4203" s="177"/>
      <c r="U4203" s="177"/>
      <c r="W4203" s="178"/>
      <c r="X4203" s="177"/>
    </row>
    <row r="4204" spans="7:24" s="168" customFormat="1" ht="15" customHeight="1">
      <c r="G4204" s="175"/>
      <c r="I4204" s="176"/>
      <c r="J4204" s="176"/>
      <c r="K4204" s="176"/>
      <c r="L4204" s="679"/>
      <c r="M4204" s="175"/>
      <c r="N4204" s="177"/>
      <c r="P4204" s="176"/>
      <c r="R4204" s="178"/>
      <c r="S4204" s="177"/>
      <c r="U4204" s="177"/>
      <c r="W4204" s="178"/>
      <c r="X4204" s="177"/>
    </row>
    <row r="4205" spans="7:24" s="168" customFormat="1" ht="15" customHeight="1">
      <c r="G4205" s="175"/>
      <c r="I4205" s="176"/>
      <c r="J4205" s="176"/>
      <c r="K4205" s="176"/>
      <c r="L4205" s="679"/>
      <c r="M4205" s="175"/>
      <c r="N4205" s="177"/>
      <c r="P4205" s="176"/>
      <c r="R4205" s="178"/>
      <c r="S4205" s="177"/>
      <c r="U4205" s="177"/>
      <c r="W4205" s="178"/>
      <c r="X4205" s="177"/>
    </row>
    <row r="4206" spans="7:24" s="168" customFormat="1" ht="15" customHeight="1">
      <c r="G4206" s="175"/>
      <c r="I4206" s="176"/>
      <c r="J4206" s="176"/>
      <c r="K4206" s="176"/>
      <c r="L4206" s="679"/>
      <c r="M4206" s="175"/>
      <c r="N4206" s="177"/>
      <c r="P4206" s="176"/>
      <c r="R4206" s="178"/>
      <c r="S4206" s="177"/>
      <c r="U4206" s="177"/>
      <c r="W4206" s="178"/>
      <c r="X4206" s="177"/>
    </row>
    <row r="4207" spans="7:24" s="168" customFormat="1" ht="15" customHeight="1">
      <c r="G4207" s="175"/>
      <c r="I4207" s="176"/>
      <c r="J4207" s="176"/>
      <c r="K4207" s="176"/>
      <c r="L4207" s="679"/>
      <c r="M4207" s="175"/>
      <c r="N4207" s="177"/>
      <c r="P4207" s="176"/>
      <c r="R4207" s="178"/>
      <c r="S4207" s="177"/>
      <c r="U4207" s="177"/>
      <c r="W4207" s="178"/>
      <c r="X4207" s="177"/>
    </row>
    <row r="4208" spans="7:24" s="168" customFormat="1" ht="15" customHeight="1">
      <c r="G4208" s="175"/>
      <c r="I4208" s="176"/>
      <c r="J4208" s="176"/>
      <c r="K4208" s="176"/>
      <c r="L4208" s="679"/>
      <c r="M4208" s="175"/>
      <c r="N4208" s="177"/>
      <c r="P4208" s="176"/>
      <c r="R4208" s="178"/>
      <c r="S4208" s="177"/>
      <c r="U4208" s="177"/>
      <c r="W4208" s="178"/>
      <c r="X4208" s="177"/>
    </row>
    <row r="4209" spans="7:24" s="168" customFormat="1" ht="15" customHeight="1">
      <c r="G4209" s="175"/>
      <c r="I4209" s="176"/>
      <c r="J4209" s="176"/>
      <c r="K4209" s="176"/>
      <c r="L4209" s="679"/>
      <c r="M4209" s="175"/>
      <c r="N4209" s="177"/>
      <c r="P4209" s="176"/>
      <c r="R4209" s="178"/>
      <c r="S4209" s="177"/>
      <c r="U4209" s="177"/>
      <c r="W4209" s="178"/>
      <c r="X4209" s="177"/>
    </row>
    <row r="4210" spans="7:24" s="168" customFormat="1" ht="15" customHeight="1">
      <c r="G4210" s="175"/>
      <c r="I4210" s="176"/>
      <c r="J4210" s="176"/>
      <c r="K4210" s="176"/>
      <c r="L4210" s="679"/>
      <c r="M4210" s="175"/>
      <c r="N4210" s="177"/>
      <c r="P4210" s="176"/>
      <c r="R4210" s="178"/>
      <c r="S4210" s="177"/>
      <c r="U4210" s="177"/>
      <c r="W4210" s="178"/>
      <c r="X4210" s="177"/>
    </row>
    <row r="4211" spans="7:24" s="168" customFormat="1" ht="15" customHeight="1">
      <c r="G4211" s="175"/>
      <c r="I4211" s="176"/>
      <c r="J4211" s="176"/>
      <c r="K4211" s="176"/>
      <c r="L4211" s="679"/>
      <c r="M4211" s="175"/>
      <c r="N4211" s="177"/>
      <c r="P4211" s="176"/>
      <c r="R4211" s="178"/>
      <c r="S4211" s="177"/>
      <c r="U4211" s="177"/>
      <c r="W4211" s="178"/>
      <c r="X4211" s="177"/>
    </row>
    <row r="4212" spans="7:24" s="168" customFormat="1" ht="15" customHeight="1">
      <c r="G4212" s="175"/>
      <c r="I4212" s="176"/>
      <c r="J4212" s="176"/>
      <c r="K4212" s="176"/>
      <c r="L4212" s="679"/>
      <c r="M4212" s="175"/>
      <c r="N4212" s="177"/>
      <c r="P4212" s="176"/>
      <c r="R4212" s="178"/>
      <c r="S4212" s="177"/>
      <c r="U4212" s="177"/>
      <c r="W4212" s="178"/>
      <c r="X4212" s="177"/>
    </row>
    <row r="4213" spans="7:24" s="168" customFormat="1" ht="15" customHeight="1">
      <c r="G4213" s="175"/>
      <c r="I4213" s="176"/>
      <c r="J4213" s="176"/>
      <c r="K4213" s="176"/>
      <c r="L4213" s="679"/>
      <c r="M4213" s="175"/>
      <c r="N4213" s="177"/>
      <c r="P4213" s="176"/>
      <c r="R4213" s="178"/>
      <c r="S4213" s="177"/>
      <c r="U4213" s="177"/>
      <c r="W4213" s="178"/>
      <c r="X4213" s="177"/>
    </row>
    <row r="4214" spans="7:24" s="168" customFormat="1" ht="15" customHeight="1">
      <c r="G4214" s="175"/>
      <c r="I4214" s="176"/>
      <c r="J4214" s="176"/>
      <c r="K4214" s="176"/>
      <c r="L4214" s="679"/>
      <c r="M4214" s="175"/>
      <c r="N4214" s="177"/>
      <c r="P4214" s="176"/>
      <c r="R4214" s="178"/>
      <c r="S4214" s="177"/>
      <c r="U4214" s="177"/>
      <c r="W4214" s="178"/>
      <c r="X4214" s="177"/>
    </row>
    <row r="4215" spans="7:24" s="168" customFormat="1" ht="15" customHeight="1">
      <c r="G4215" s="175"/>
      <c r="I4215" s="176"/>
      <c r="J4215" s="176"/>
      <c r="K4215" s="176"/>
      <c r="L4215" s="679"/>
      <c r="M4215" s="175"/>
      <c r="N4215" s="177"/>
      <c r="P4215" s="176"/>
      <c r="R4215" s="178"/>
      <c r="S4215" s="177"/>
      <c r="U4215" s="177"/>
      <c r="W4215" s="178"/>
      <c r="X4215" s="177"/>
    </row>
    <row r="4216" spans="7:24" s="168" customFormat="1" ht="15" customHeight="1">
      <c r="G4216" s="175"/>
      <c r="I4216" s="176"/>
      <c r="J4216" s="176"/>
      <c r="K4216" s="176"/>
      <c r="L4216" s="679"/>
      <c r="M4216" s="175"/>
      <c r="N4216" s="177"/>
      <c r="P4216" s="176"/>
      <c r="R4216" s="178"/>
      <c r="S4216" s="177"/>
      <c r="U4216" s="177"/>
      <c r="W4216" s="178"/>
      <c r="X4216" s="177"/>
    </row>
    <row r="4217" spans="7:24" s="168" customFormat="1" ht="15" customHeight="1">
      <c r="G4217" s="175"/>
      <c r="I4217" s="176"/>
      <c r="J4217" s="176"/>
      <c r="K4217" s="176"/>
      <c r="L4217" s="679"/>
      <c r="M4217" s="175"/>
      <c r="N4217" s="177"/>
      <c r="P4217" s="176"/>
      <c r="R4217" s="178"/>
      <c r="S4217" s="177"/>
      <c r="U4217" s="177"/>
      <c r="W4217" s="178"/>
      <c r="X4217" s="177"/>
    </row>
    <row r="4218" spans="7:24" s="168" customFormat="1" ht="15" customHeight="1">
      <c r="G4218" s="175"/>
      <c r="I4218" s="176"/>
      <c r="J4218" s="176"/>
      <c r="K4218" s="176"/>
      <c r="L4218" s="679"/>
      <c r="M4218" s="175"/>
      <c r="N4218" s="177"/>
      <c r="P4218" s="176"/>
      <c r="R4218" s="178"/>
      <c r="S4218" s="177"/>
      <c r="U4218" s="177"/>
      <c r="W4218" s="178"/>
      <c r="X4218" s="177"/>
    </row>
    <row r="4219" spans="7:24" s="168" customFormat="1" ht="15" customHeight="1">
      <c r="G4219" s="175"/>
      <c r="I4219" s="176"/>
      <c r="J4219" s="176"/>
      <c r="K4219" s="176"/>
      <c r="L4219" s="679"/>
      <c r="M4219" s="175"/>
      <c r="N4219" s="177"/>
      <c r="P4219" s="176"/>
      <c r="R4219" s="178"/>
      <c r="S4219" s="177"/>
      <c r="U4219" s="177"/>
      <c r="W4219" s="178"/>
      <c r="X4219" s="177"/>
    </row>
    <row r="4220" spans="7:24" s="168" customFormat="1" ht="15" customHeight="1">
      <c r="G4220" s="175"/>
      <c r="I4220" s="176"/>
      <c r="J4220" s="176"/>
      <c r="K4220" s="176"/>
      <c r="L4220" s="679"/>
      <c r="M4220" s="175"/>
      <c r="N4220" s="177"/>
      <c r="P4220" s="176"/>
      <c r="R4220" s="178"/>
      <c r="S4220" s="177"/>
      <c r="U4220" s="177"/>
      <c r="W4220" s="178"/>
      <c r="X4220" s="177"/>
    </row>
    <row r="4221" spans="7:24" s="168" customFormat="1" ht="15" customHeight="1">
      <c r="G4221" s="175"/>
      <c r="I4221" s="176"/>
      <c r="J4221" s="176"/>
      <c r="K4221" s="176"/>
      <c r="L4221" s="679"/>
      <c r="M4221" s="175"/>
      <c r="N4221" s="177"/>
      <c r="P4221" s="176"/>
      <c r="R4221" s="178"/>
      <c r="S4221" s="177"/>
      <c r="U4221" s="177"/>
      <c r="W4221" s="178"/>
      <c r="X4221" s="177"/>
    </row>
    <row r="4222" spans="7:24" s="168" customFormat="1" ht="15" customHeight="1">
      <c r="G4222" s="175"/>
      <c r="I4222" s="176"/>
      <c r="J4222" s="176"/>
      <c r="K4222" s="176"/>
      <c r="L4222" s="679"/>
      <c r="M4222" s="175"/>
      <c r="N4222" s="177"/>
      <c r="P4222" s="176"/>
      <c r="R4222" s="178"/>
      <c r="S4222" s="177"/>
      <c r="U4222" s="177"/>
      <c r="W4222" s="178"/>
      <c r="X4222" s="177"/>
    </row>
    <row r="4223" spans="7:24" s="168" customFormat="1" ht="15" customHeight="1">
      <c r="G4223" s="175"/>
      <c r="I4223" s="176"/>
      <c r="J4223" s="176"/>
      <c r="K4223" s="176"/>
      <c r="L4223" s="679"/>
      <c r="M4223" s="175"/>
      <c r="N4223" s="177"/>
      <c r="P4223" s="176"/>
      <c r="R4223" s="178"/>
      <c r="S4223" s="177"/>
      <c r="U4223" s="177"/>
      <c r="W4223" s="178"/>
      <c r="X4223" s="177"/>
    </row>
    <row r="4224" spans="7:24" s="168" customFormat="1" ht="15" customHeight="1">
      <c r="G4224" s="175"/>
      <c r="I4224" s="176"/>
      <c r="J4224" s="176"/>
      <c r="K4224" s="176"/>
      <c r="L4224" s="679"/>
      <c r="M4224" s="175"/>
      <c r="N4224" s="177"/>
      <c r="P4224" s="176"/>
      <c r="R4224" s="178"/>
      <c r="S4224" s="177"/>
      <c r="U4224" s="177"/>
      <c r="W4224" s="178"/>
      <c r="X4224" s="177"/>
    </row>
    <row r="4225" spans="7:24" s="168" customFormat="1" ht="15" customHeight="1">
      <c r="G4225" s="175"/>
      <c r="I4225" s="176"/>
      <c r="J4225" s="176"/>
      <c r="K4225" s="176"/>
      <c r="L4225" s="679"/>
      <c r="M4225" s="175"/>
      <c r="N4225" s="177"/>
      <c r="P4225" s="176"/>
      <c r="R4225" s="178"/>
      <c r="S4225" s="177"/>
      <c r="U4225" s="177"/>
      <c r="W4225" s="178"/>
      <c r="X4225" s="177"/>
    </row>
    <row r="4226" spans="7:24" s="168" customFormat="1" ht="15" customHeight="1">
      <c r="G4226" s="175"/>
      <c r="I4226" s="176"/>
      <c r="J4226" s="176"/>
      <c r="K4226" s="176"/>
      <c r="L4226" s="679"/>
      <c r="M4226" s="175"/>
      <c r="N4226" s="177"/>
      <c r="P4226" s="176"/>
      <c r="R4226" s="178"/>
      <c r="S4226" s="177"/>
      <c r="U4226" s="177"/>
      <c r="W4226" s="178"/>
      <c r="X4226" s="177"/>
    </row>
    <row r="4227" spans="7:24" s="168" customFormat="1" ht="15" customHeight="1">
      <c r="G4227" s="175"/>
      <c r="I4227" s="176"/>
      <c r="J4227" s="176"/>
      <c r="K4227" s="176"/>
      <c r="L4227" s="679"/>
      <c r="M4227" s="175"/>
      <c r="N4227" s="177"/>
      <c r="P4227" s="176"/>
      <c r="R4227" s="178"/>
      <c r="S4227" s="177"/>
      <c r="U4227" s="177"/>
      <c r="W4227" s="178"/>
      <c r="X4227" s="177"/>
    </row>
    <row r="4228" spans="7:24" s="168" customFormat="1" ht="15" customHeight="1">
      <c r="G4228" s="175"/>
      <c r="I4228" s="176"/>
      <c r="J4228" s="176"/>
      <c r="K4228" s="176"/>
      <c r="L4228" s="679"/>
      <c r="M4228" s="175"/>
      <c r="N4228" s="177"/>
      <c r="P4228" s="176"/>
      <c r="R4228" s="178"/>
      <c r="S4228" s="177"/>
      <c r="U4228" s="177"/>
      <c r="W4228" s="178"/>
      <c r="X4228" s="177"/>
    </row>
    <row r="4229" spans="7:24" s="168" customFormat="1" ht="15" customHeight="1">
      <c r="G4229" s="175"/>
      <c r="I4229" s="176"/>
      <c r="J4229" s="176"/>
      <c r="K4229" s="176"/>
      <c r="L4229" s="679"/>
      <c r="M4229" s="175"/>
      <c r="N4229" s="177"/>
      <c r="P4229" s="176"/>
      <c r="R4229" s="178"/>
      <c r="S4229" s="177"/>
      <c r="U4229" s="177"/>
      <c r="W4229" s="178"/>
      <c r="X4229" s="177"/>
    </row>
    <row r="4230" spans="7:24" s="168" customFormat="1" ht="15" customHeight="1">
      <c r="G4230" s="175"/>
      <c r="I4230" s="176"/>
      <c r="J4230" s="176"/>
      <c r="K4230" s="176"/>
      <c r="L4230" s="679"/>
      <c r="M4230" s="175"/>
      <c r="N4230" s="177"/>
      <c r="P4230" s="176"/>
      <c r="R4230" s="178"/>
      <c r="S4230" s="177"/>
      <c r="U4230" s="177"/>
      <c r="W4230" s="178"/>
      <c r="X4230" s="177"/>
    </row>
    <row r="4231" spans="7:24" s="168" customFormat="1" ht="15" customHeight="1">
      <c r="G4231" s="175"/>
      <c r="I4231" s="176"/>
      <c r="J4231" s="176"/>
      <c r="K4231" s="176"/>
      <c r="L4231" s="679"/>
      <c r="M4231" s="175"/>
      <c r="N4231" s="177"/>
      <c r="P4231" s="176"/>
      <c r="R4231" s="178"/>
      <c r="S4231" s="177"/>
      <c r="U4231" s="177"/>
      <c r="W4231" s="178"/>
      <c r="X4231" s="177"/>
    </row>
    <row r="4232" spans="7:24" s="168" customFormat="1" ht="15" customHeight="1">
      <c r="G4232" s="175"/>
      <c r="I4232" s="176"/>
      <c r="J4232" s="176"/>
      <c r="K4232" s="176"/>
      <c r="L4232" s="679"/>
      <c r="M4232" s="175"/>
      <c r="N4232" s="177"/>
      <c r="P4232" s="176"/>
      <c r="R4232" s="178"/>
      <c r="S4232" s="177"/>
      <c r="U4232" s="177"/>
      <c r="W4232" s="178"/>
      <c r="X4232" s="177"/>
    </row>
    <row r="4233" spans="7:24" s="168" customFormat="1" ht="15" customHeight="1">
      <c r="G4233" s="175"/>
      <c r="I4233" s="176"/>
      <c r="J4233" s="176"/>
      <c r="K4233" s="176"/>
      <c r="L4233" s="679"/>
      <c r="M4233" s="175"/>
      <c r="N4233" s="177"/>
      <c r="P4233" s="176"/>
      <c r="R4233" s="178"/>
      <c r="S4233" s="177"/>
      <c r="U4233" s="177"/>
      <c r="W4233" s="178"/>
      <c r="X4233" s="177"/>
    </row>
    <row r="4234" spans="7:24" s="168" customFormat="1" ht="15" customHeight="1">
      <c r="G4234" s="175"/>
      <c r="I4234" s="176"/>
      <c r="J4234" s="176"/>
      <c r="K4234" s="176"/>
      <c r="L4234" s="679"/>
      <c r="M4234" s="175"/>
      <c r="N4234" s="177"/>
      <c r="P4234" s="176"/>
      <c r="R4234" s="178"/>
      <c r="S4234" s="177"/>
      <c r="U4234" s="177"/>
      <c r="W4234" s="178"/>
      <c r="X4234" s="177"/>
    </row>
    <row r="4235" spans="7:24" s="168" customFormat="1" ht="15" customHeight="1">
      <c r="G4235" s="175"/>
      <c r="I4235" s="176"/>
      <c r="J4235" s="176"/>
      <c r="K4235" s="176"/>
      <c r="L4235" s="679"/>
      <c r="M4235" s="175"/>
      <c r="N4235" s="177"/>
      <c r="P4235" s="176"/>
      <c r="R4235" s="178"/>
      <c r="S4235" s="177"/>
      <c r="U4235" s="177"/>
      <c r="W4235" s="178"/>
      <c r="X4235" s="177"/>
    </row>
    <row r="4236" spans="7:24" s="168" customFormat="1" ht="15" customHeight="1">
      <c r="G4236" s="175"/>
      <c r="I4236" s="176"/>
      <c r="J4236" s="176"/>
      <c r="K4236" s="176"/>
      <c r="L4236" s="679"/>
      <c r="M4236" s="175"/>
      <c r="N4236" s="177"/>
      <c r="P4236" s="176"/>
      <c r="R4236" s="178"/>
      <c r="S4236" s="177"/>
      <c r="U4236" s="177"/>
      <c r="W4236" s="178"/>
      <c r="X4236" s="177"/>
    </row>
    <row r="4237" spans="7:24" s="168" customFormat="1" ht="15" customHeight="1">
      <c r="G4237" s="175"/>
      <c r="I4237" s="176"/>
      <c r="J4237" s="176"/>
      <c r="K4237" s="176"/>
      <c r="L4237" s="679"/>
      <c r="M4237" s="175"/>
      <c r="N4237" s="177"/>
      <c r="P4237" s="176"/>
      <c r="R4237" s="178"/>
      <c r="S4237" s="177"/>
      <c r="U4237" s="177"/>
      <c r="W4237" s="178"/>
      <c r="X4237" s="177"/>
    </row>
    <row r="4238" spans="7:24" s="168" customFormat="1" ht="15" customHeight="1">
      <c r="G4238" s="175"/>
      <c r="I4238" s="176"/>
      <c r="J4238" s="176"/>
      <c r="K4238" s="176"/>
      <c r="L4238" s="679"/>
      <c r="M4238" s="175"/>
      <c r="N4238" s="177"/>
      <c r="P4238" s="176"/>
      <c r="R4238" s="178"/>
      <c r="S4238" s="177"/>
      <c r="U4238" s="177"/>
      <c r="W4238" s="178"/>
      <c r="X4238" s="177"/>
    </row>
    <row r="4239" spans="7:24" s="168" customFormat="1" ht="15" customHeight="1">
      <c r="G4239" s="175"/>
      <c r="I4239" s="176"/>
      <c r="J4239" s="176"/>
      <c r="K4239" s="176"/>
      <c r="L4239" s="679"/>
      <c r="M4239" s="175"/>
      <c r="N4239" s="177"/>
      <c r="P4239" s="176"/>
      <c r="R4239" s="178"/>
      <c r="S4239" s="177"/>
      <c r="U4239" s="177"/>
      <c r="W4239" s="178"/>
      <c r="X4239" s="177"/>
    </row>
    <row r="4240" spans="7:24" s="168" customFormat="1" ht="15" customHeight="1">
      <c r="G4240" s="175"/>
      <c r="I4240" s="176"/>
      <c r="J4240" s="176"/>
      <c r="K4240" s="176"/>
      <c r="L4240" s="679"/>
      <c r="M4240" s="175"/>
      <c r="N4240" s="177"/>
      <c r="P4240" s="176"/>
      <c r="R4240" s="178"/>
      <c r="S4240" s="177"/>
      <c r="U4240" s="177"/>
      <c r="W4240" s="178"/>
      <c r="X4240" s="177"/>
    </row>
    <row r="4241" spans="7:24" s="168" customFormat="1" ht="15" customHeight="1">
      <c r="G4241" s="175"/>
      <c r="I4241" s="176"/>
      <c r="J4241" s="176"/>
      <c r="K4241" s="176"/>
      <c r="L4241" s="679"/>
      <c r="M4241" s="175"/>
      <c r="N4241" s="177"/>
      <c r="P4241" s="176"/>
      <c r="R4241" s="178"/>
      <c r="S4241" s="177"/>
      <c r="U4241" s="177"/>
      <c r="W4241" s="178"/>
      <c r="X4241" s="177"/>
    </row>
    <row r="4242" spans="7:24" s="168" customFormat="1" ht="15" customHeight="1">
      <c r="G4242" s="175"/>
      <c r="I4242" s="176"/>
      <c r="J4242" s="176"/>
      <c r="K4242" s="176"/>
      <c r="L4242" s="679"/>
      <c r="M4242" s="175"/>
      <c r="N4242" s="177"/>
      <c r="P4242" s="176"/>
      <c r="R4242" s="178"/>
      <c r="S4242" s="177"/>
      <c r="U4242" s="177"/>
      <c r="W4242" s="178"/>
      <c r="X4242" s="177"/>
    </row>
    <row r="4243" spans="7:24" s="168" customFormat="1" ht="15" customHeight="1">
      <c r="G4243" s="175"/>
      <c r="I4243" s="176"/>
      <c r="J4243" s="176"/>
      <c r="K4243" s="176"/>
      <c r="L4243" s="679"/>
      <c r="M4243" s="175"/>
      <c r="N4243" s="177"/>
      <c r="P4243" s="176"/>
      <c r="R4243" s="178"/>
      <c r="S4243" s="177"/>
      <c r="U4243" s="177"/>
      <c r="W4243" s="178"/>
      <c r="X4243" s="177"/>
    </row>
    <row r="4244" spans="7:24" s="168" customFormat="1" ht="15" customHeight="1">
      <c r="G4244" s="175"/>
      <c r="I4244" s="176"/>
      <c r="J4244" s="176"/>
      <c r="K4244" s="176"/>
      <c r="L4244" s="679"/>
      <c r="M4244" s="175"/>
      <c r="N4244" s="177"/>
      <c r="P4244" s="176"/>
      <c r="R4244" s="178"/>
      <c r="S4244" s="177"/>
      <c r="U4244" s="177"/>
      <c r="W4244" s="178"/>
      <c r="X4244" s="177"/>
    </row>
    <row r="4245" spans="7:24" s="168" customFormat="1" ht="15" customHeight="1">
      <c r="G4245" s="175"/>
      <c r="I4245" s="176"/>
      <c r="J4245" s="176"/>
      <c r="K4245" s="176"/>
      <c r="L4245" s="679"/>
      <c r="M4245" s="175"/>
      <c r="N4245" s="177"/>
      <c r="P4245" s="176"/>
      <c r="R4245" s="178"/>
      <c r="S4245" s="177"/>
      <c r="U4245" s="177"/>
      <c r="W4245" s="178"/>
      <c r="X4245" s="177"/>
    </row>
    <row r="4246" spans="7:24" s="168" customFormat="1" ht="15" customHeight="1">
      <c r="G4246" s="175"/>
      <c r="I4246" s="176"/>
      <c r="J4246" s="176"/>
      <c r="K4246" s="176"/>
      <c r="L4246" s="679"/>
      <c r="M4246" s="175"/>
      <c r="N4246" s="177"/>
      <c r="P4246" s="176"/>
      <c r="R4246" s="178"/>
      <c r="S4246" s="177"/>
      <c r="U4246" s="177"/>
      <c r="W4246" s="178"/>
      <c r="X4246" s="177"/>
    </row>
    <row r="4247" spans="7:24" s="168" customFormat="1" ht="15" customHeight="1">
      <c r="G4247" s="175"/>
      <c r="I4247" s="176"/>
      <c r="J4247" s="176"/>
      <c r="K4247" s="176"/>
      <c r="L4247" s="679"/>
      <c r="M4247" s="175"/>
      <c r="N4247" s="177"/>
      <c r="P4247" s="176"/>
      <c r="R4247" s="178"/>
      <c r="S4247" s="177"/>
      <c r="U4247" s="177"/>
      <c r="W4247" s="178"/>
      <c r="X4247" s="177"/>
    </row>
    <row r="4248" spans="7:24" s="168" customFormat="1" ht="15" customHeight="1">
      <c r="G4248" s="175"/>
      <c r="I4248" s="176"/>
      <c r="J4248" s="176"/>
      <c r="K4248" s="176"/>
      <c r="L4248" s="679"/>
      <c r="M4248" s="175"/>
      <c r="N4248" s="177"/>
      <c r="P4248" s="176"/>
      <c r="R4248" s="178"/>
      <c r="S4248" s="177"/>
      <c r="U4248" s="177"/>
      <c r="W4248" s="178"/>
      <c r="X4248" s="177"/>
    </row>
    <row r="4249" spans="7:24" s="168" customFormat="1" ht="15" customHeight="1">
      <c r="G4249" s="175"/>
      <c r="I4249" s="176"/>
      <c r="J4249" s="176"/>
      <c r="K4249" s="176"/>
      <c r="L4249" s="679"/>
      <c r="M4249" s="175"/>
      <c r="N4249" s="177"/>
      <c r="P4249" s="176"/>
      <c r="R4249" s="178"/>
      <c r="S4249" s="177"/>
      <c r="U4249" s="177"/>
      <c r="W4249" s="178"/>
      <c r="X4249" s="177"/>
    </row>
    <row r="4250" spans="7:24" s="168" customFormat="1" ht="15" customHeight="1">
      <c r="G4250" s="175"/>
      <c r="I4250" s="176"/>
      <c r="J4250" s="176"/>
      <c r="K4250" s="176"/>
      <c r="L4250" s="679"/>
      <c r="M4250" s="175"/>
      <c r="N4250" s="177"/>
      <c r="P4250" s="176"/>
      <c r="R4250" s="178"/>
      <c r="S4250" s="177"/>
      <c r="U4250" s="177"/>
      <c r="W4250" s="178"/>
      <c r="X4250" s="177"/>
    </row>
    <row r="4251" spans="7:24" s="168" customFormat="1" ht="15" customHeight="1">
      <c r="G4251" s="175"/>
      <c r="I4251" s="176"/>
      <c r="J4251" s="176"/>
      <c r="K4251" s="176"/>
      <c r="L4251" s="679"/>
      <c r="M4251" s="175"/>
      <c r="N4251" s="177"/>
      <c r="P4251" s="176"/>
      <c r="R4251" s="178"/>
      <c r="S4251" s="177"/>
      <c r="U4251" s="177"/>
      <c r="W4251" s="178"/>
      <c r="X4251" s="177"/>
    </row>
    <row r="4252" spans="7:24" s="168" customFormat="1" ht="15" customHeight="1">
      <c r="G4252" s="175"/>
      <c r="I4252" s="176"/>
      <c r="J4252" s="176"/>
      <c r="K4252" s="176"/>
      <c r="L4252" s="679"/>
      <c r="M4252" s="175"/>
      <c r="N4252" s="177"/>
      <c r="P4252" s="176"/>
      <c r="R4252" s="178"/>
      <c r="S4252" s="177"/>
      <c r="U4252" s="177"/>
      <c r="W4252" s="178"/>
      <c r="X4252" s="177"/>
    </row>
    <row r="4253" spans="7:24" s="168" customFormat="1" ht="15" customHeight="1">
      <c r="G4253" s="175"/>
      <c r="I4253" s="176"/>
      <c r="J4253" s="176"/>
      <c r="K4253" s="176"/>
      <c r="L4253" s="679"/>
      <c r="M4253" s="175"/>
      <c r="N4253" s="177"/>
      <c r="P4253" s="176"/>
      <c r="R4253" s="178"/>
      <c r="S4253" s="177"/>
      <c r="U4253" s="177"/>
      <c r="W4253" s="178"/>
      <c r="X4253" s="177"/>
    </row>
    <row r="4254" spans="7:24" s="168" customFormat="1" ht="15" customHeight="1">
      <c r="G4254" s="175"/>
      <c r="I4254" s="176"/>
      <c r="J4254" s="176"/>
      <c r="K4254" s="176"/>
      <c r="L4254" s="679"/>
      <c r="M4254" s="175"/>
      <c r="N4254" s="177"/>
      <c r="P4254" s="176"/>
      <c r="R4254" s="178"/>
      <c r="S4254" s="177"/>
      <c r="U4254" s="177"/>
      <c r="W4254" s="178"/>
      <c r="X4254" s="177"/>
    </row>
    <row r="4255" spans="7:24" s="168" customFormat="1" ht="15" customHeight="1">
      <c r="G4255" s="175"/>
      <c r="I4255" s="176"/>
      <c r="J4255" s="176"/>
      <c r="K4255" s="176"/>
      <c r="L4255" s="679"/>
      <c r="M4255" s="175"/>
      <c r="N4255" s="177"/>
      <c r="P4255" s="176"/>
      <c r="R4255" s="178"/>
      <c r="S4255" s="177"/>
      <c r="U4255" s="177"/>
      <c r="W4255" s="178"/>
      <c r="X4255" s="177"/>
    </row>
    <row r="4256" spans="7:24" s="168" customFormat="1" ht="15" customHeight="1">
      <c r="G4256" s="175"/>
      <c r="I4256" s="176"/>
      <c r="J4256" s="176"/>
      <c r="K4256" s="176"/>
      <c r="L4256" s="679"/>
      <c r="M4256" s="175"/>
      <c r="N4256" s="177"/>
      <c r="P4256" s="176"/>
      <c r="R4256" s="178"/>
      <c r="S4256" s="177"/>
      <c r="U4256" s="177"/>
      <c r="W4256" s="178"/>
      <c r="X4256" s="177"/>
    </row>
    <row r="4257" spans="7:24" s="168" customFormat="1" ht="15" customHeight="1">
      <c r="G4257" s="175"/>
      <c r="I4257" s="176"/>
      <c r="J4257" s="176"/>
      <c r="K4257" s="176"/>
      <c r="L4257" s="679"/>
      <c r="M4257" s="175"/>
      <c r="N4257" s="177"/>
      <c r="P4257" s="176"/>
      <c r="R4257" s="178"/>
      <c r="S4257" s="177"/>
      <c r="U4257" s="177"/>
      <c r="W4257" s="178"/>
      <c r="X4257" s="177"/>
    </row>
    <row r="4258" spans="7:24" s="168" customFormat="1" ht="15" customHeight="1">
      <c r="G4258" s="175"/>
      <c r="I4258" s="176"/>
      <c r="J4258" s="176"/>
      <c r="K4258" s="176"/>
      <c r="L4258" s="679"/>
      <c r="M4258" s="175"/>
      <c r="N4258" s="177"/>
      <c r="P4258" s="176"/>
      <c r="R4258" s="178"/>
      <c r="S4258" s="177"/>
      <c r="U4258" s="177"/>
      <c r="W4258" s="178"/>
      <c r="X4258" s="177"/>
    </row>
    <row r="4259" spans="7:24" s="168" customFormat="1" ht="15" customHeight="1">
      <c r="G4259" s="175"/>
      <c r="I4259" s="176"/>
      <c r="J4259" s="176"/>
      <c r="K4259" s="176"/>
      <c r="L4259" s="679"/>
      <c r="M4259" s="175"/>
      <c r="N4259" s="177"/>
      <c r="P4259" s="176"/>
      <c r="R4259" s="178"/>
      <c r="S4259" s="177"/>
      <c r="U4259" s="177"/>
      <c r="W4259" s="178"/>
      <c r="X4259" s="177"/>
    </row>
    <row r="4260" spans="7:24" s="168" customFormat="1" ht="15" customHeight="1">
      <c r="G4260" s="175"/>
      <c r="I4260" s="176"/>
      <c r="J4260" s="176"/>
      <c r="K4260" s="176"/>
      <c r="L4260" s="679"/>
      <c r="M4260" s="175"/>
      <c r="N4260" s="177"/>
      <c r="P4260" s="176"/>
      <c r="R4260" s="178"/>
      <c r="S4260" s="177"/>
      <c r="U4260" s="177"/>
      <c r="W4260" s="178"/>
      <c r="X4260" s="177"/>
    </row>
    <row r="4261" spans="7:24" s="168" customFormat="1" ht="15" customHeight="1">
      <c r="G4261" s="175"/>
      <c r="I4261" s="176"/>
      <c r="J4261" s="176"/>
      <c r="K4261" s="176"/>
      <c r="L4261" s="679"/>
      <c r="M4261" s="175"/>
      <c r="N4261" s="177"/>
      <c r="P4261" s="176"/>
      <c r="R4261" s="178"/>
      <c r="S4261" s="177"/>
      <c r="U4261" s="177"/>
      <c r="W4261" s="178"/>
      <c r="X4261" s="177"/>
    </row>
    <row r="4262" spans="7:24" s="168" customFormat="1" ht="15" customHeight="1">
      <c r="G4262" s="175"/>
      <c r="I4262" s="176"/>
      <c r="J4262" s="176"/>
      <c r="K4262" s="176"/>
      <c r="L4262" s="679"/>
      <c r="M4262" s="175"/>
      <c r="N4262" s="177"/>
      <c r="P4262" s="176"/>
      <c r="R4262" s="178"/>
      <c r="S4262" s="177"/>
      <c r="U4262" s="177"/>
      <c r="W4262" s="178"/>
      <c r="X4262" s="177"/>
    </row>
    <row r="4263" spans="7:24" s="168" customFormat="1" ht="15" customHeight="1">
      <c r="G4263" s="175"/>
      <c r="I4263" s="176"/>
      <c r="J4263" s="176"/>
      <c r="K4263" s="176"/>
      <c r="L4263" s="679"/>
      <c r="M4263" s="175"/>
      <c r="N4263" s="177"/>
      <c r="P4263" s="176"/>
      <c r="R4263" s="178"/>
      <c r="S4263" s="177"/>
      <c r="U4263" s="177"/>
      <c r="W4263" s="178"/>
      <c r="X4263" s="177"/>
    </row>
    <row r="4264" spans="7:24" s="168" customFormat="1" ht="15" customHeight="1">
      <c r="G4264" s="175"/>
      <c r="I4264" s="176"/>
      <c r="J4264" s="176"/>
      <c r="K4264" s="176"/>
      <c r="L4264" s="679"/>
      <c r="M4264" s="175"/>
      <c r="N4264" s="177"/>
      <c r="P4264" s="176"/>
      <c r="R4264" s="178"/>
      <c r="S4264" s="177"/>
      <c r="U4264" s="177"/>
      <c r="W4264" s="178"/>
      <c r="X4264" s="177"/>
    </row>
    <row r="4265" spans="7:24" s="168" customFormat="1" ht="15" customHeight="1">
      <c r="G4265" s="175"/>
      <c r="I4265" s="176"/>
      <c r="J4265" s="176"/>
      <c r="K4265" s="176"/>
      <c r="L4265" s="679"/>
      <c r="M4265" s="175"/>
      <c r="N4265" s="177"/>
      <c r="P4265" s="176"/>
      <c r="R4265" s="178"/>
      <c r="S4265" s="177"/>
      <c r="U4265" s="177"/>
      <c r="W4265" s="178"/>
      <c r="X4265" s="177"/>
    </row>
    <row r="4266" spans="7:24" s="168" customFormat="1" ht="15" customHeight="1">
      <c r="G4266" s="175"/>
      <c r="I4266" s="176"/>
      <c r="J4266" s="176"/>
      <c r="K4266" s="176"/>
      <c r="L4266" s="679"/>
      <c r="M4266" s="175"/>
      <c r="N4266" s="177"/>
      <c r="P4266" s="176"/>
      <c r="R4266" s="178"/>
      <c r="S4266" s="177"/>
      <c r="U4266" s="177"/>
      <c r="W4266" s="178"/>
      <c r="X4266" s="177"/>
    </row>
    <row r="4267" spans="7:24" s="168" customFormat="1" ht="15" customHeight="1">
      <c r="G4267" s="175"/>
      <c r="I4267" s="176"/>
      <c r="J4267" s="176"/>
      <c r="K4267" s="176"/>
      <c r="L4267" s="679"/>
      <c r="M4267" s="175"/>
      <c r="N4267" s="177"/>
      <c r="P4267" s="176"/>
      <c r="R4267" s="178"/>
      <c r="S4267" s="177"/>
      <c r="U4267" s="177"/>
      <c r="W4267" s="178"/>
      <c r="X4267" s="177"/>
    </row>
    <row r="4268" spans="7:24" s="168" customFormat="1" ht="15" customHeight="1">
      <c r="G4268" s="175"/>
      <c r="I4268" s="176"/>
      <c r="J4268" s="176"/>
      <c r="K4268" s="176"/>
      <c r="L4268" s="679"/>
      <c r="M4268" s="175"/>
      <c r="N4268" s="177"/>
      <c r="P4268" s="176"/>
      <c r="R4268" s="178"/>
      <c r="S4268" s="177"/>
      <c r="U4268" s="177"/>
      <c r="W4268" s="178"/>
      <c r="X4268" s="177"/>
    </row>
    <row r="4269" spans="7:24" s="168" customFormat="1" ht="15" customHeight="1">
      <c r="G4269" s="175"/>
      <c r="I4269" s="176"/>
      <c r="J4269" s="176"/>
      <c r="K4269" s="176"/>
      <c r="L4269" s="679"/>
      <c r="M4269" s="175"/>
      <c r="N4269" s="177"/>
      <c r="P4269" s="176"/>
      <c r="R4269" s="178"/>
      <c r="S4269" s="177"/>
      <c r="U4269" s="177"/>
      <c r="W4269" s="178"/>
      <c r="X4269" s="177"/>
    </row>
    <row r="4270" spans="7:24" s="168" customFormat="1" ht="15" customHeight="1">
      <c r="G4270" s="175"/>
      <c r="I4270" s="176"/>
      <c r="J4270" s="176"/>
      <c r="K4270" s="176"/>
      <c r="L4270" s="679"/>
      <c r="M4270" s="175"/>
      <c r="N4270" s="177"/>
      <c r="P4270" s="176"/>
      <c r="R4270" s="178"/>
      <c r="S4270" s="177"/>
      <c r="U4270" s="177"/>
      <c r="W4270" s="178"/>
      <c r="X4270" s="177"/>
    </row>
    <row r="4271" spans="7:24" s="168" customFormat="1" ht="15" customHeight="1">
      <c r="G4271" s="175"/>
      <c r="I4271" s="176"/>
      <c r="J4271" s="176"/>
      <c r="K4271" s="176"/>
      <c r="L4271" s="679"/>
      <c r="M4271" s="175"/>
      <c r="N4271" s="177"/>
      <c r="P4271" s="176"/>
      <c r="R4271" s="178"/>
      <c r="S4271" s="177"/>
      <c r="U4271" s="177"/>
      <c r="W4271" s="178"/>
      <c r="X4271" s="177"/>
    </row>
    <row r="4272" spans="7:24" s="168" customFormat="1" ht="15" customHeight="1">
      <c r="G4272" s="175"/>
      <c r="I4272" s="176"/>
      <c r="J4272" s="176"/>
      <c r="K4272" s="176"/>
      <c r="L4272" s="679"/>
      <c r="M4272" s="175"/>
      <c r="N4272" s="177"/>
      <c r="P4272" s="176"/>
      <c r="R4272" s="178"/>
      <c r="S4272" s="177"/>
      <c r="U4272" s="177"/>
      <c r="W4272" s="178"/>
      <c r="X4272" s="177"/>
    </row>
    <row r="4273" spans="7:24" s="168" customFormat="1" ht="15" customHeight="1">
      <c r="G4273" s="175"/>
      <c r="I4273" s="176"/>
      <c r="J4273" s="176"/>
      <c r="K4273" s="176"/>
      <c r="L4273" s="679"/>
      <c r="M4273" s="175"/>
      <c r="N4273" s="177"/>
      <c r="P4273" s="176"/>
      <c r="R4273" s="178"/>
      <c r="S4273" s="177"/>
      <c r="U4273" s="177"/>
      <c r="W4273" s="178"/>
      <c r="X4273" s="177"/>
    </row>
    <row r="4274" spans="7:24" s="168" customFormat="1" ht="15" customHeight="1">
      <c r="G4274" s="175"/>
      <c r="I4274" s="176"/>
      <c r="J4274" s="176"/>
      <c r="K4274" s="176"/>
      <c r="L4274" s="679"/>
      <c r="M4274" s="175"/>
      <c r="N4274" s="177"/>
      <c r="P4274" s="176"/>
      <c r="R4274" s="178"/>
      <c r="S4274" s="177"/>
      <c r="U4274" s="177"/>
      <c r="W4274" s="178"/>
      <c r="X4274" s="177"/>
    </row>
    <row r="4275" spans="7:24" s="168" customFormat="1" ht="15" customHeight="1">
      <c r="G4275" s="175"/>
      <c r="I4275" s="176"/>
      <c r="J4275" s="176"/>
      <c r="K4275" s="176"/>
      <c r="L4275" s="679"/>
      <c r="M4275" s="175"/>
      <c r="N4275" s="177"/>
      <c r="P4275" s="176"/>
      <c r="R4275" s="178"/>
      <c r="S4275" s="177"/>
      <c r="U4275" s="177"/>
      <c r="W4275" s="178"/>
      <c r="X4275" s="177"/>
    </row>
    <row r="4276" spans="7:24" s="168" customFormat="1" ht="15" customHeight="1">
      <c r="G4276" s="175"/>
      <c r="I4276" s="176"/>
      <c r="J4276" s="176"/>
      <c r="K4276" s="176"/>
      <c r="L4276" s="679"/>
      <c r="M4276" s="175"/>
      <c r="N4276" s="177"/>
      <c r="P4276" s="176"/>
      <c r="R4276" s="178"/>
      <c r="S4276" s="177"/>
      <c r="U4276" s="177"/>
      <c r="W4276" s="178"/>
      <c r="X4276" s="177"/>
    </row>
    <row r="4277" spans="7:24" s="168" customFormat="1" ht="15" customHeight="1">
      <c r="G4277" s="175"/>
      <c r="I4277" s="176"/>
      <c r="J4277" s="176"/>
      <c r="K4277" s="176"/>
      <c r="L4277" s="679"/>
      <c r="M4277" s="175"/>
      <c r="N4277" s="177"/>
      <c r="P4277" s="176"/>
      <c r="R4277" s="178"/>
      <c r="S4277" s="177"/>
      <c r="U4277" s="177"/>
      <c r="W4277" s="178"/>
      <c r="X4277" s="177"/>
    </row>
    <row r="4278" spans="7:24" s="168" customFormat="1" ht="15" customHeight="1">
      <c r="G4278" s="175"/>
      <c r="I4278" s="176"/>
      <c r="J4278" s="176"/>
      <c r="K4278" s="176"/>
      <c r="L4278" s="679"/>
      <c r="M4278" s="175"/>
      <c r="N4278" s="177"/>
      <c r="P4278" s="176"/>
      <c r="R4278" s="178"/>
      <c r="S4278" s="177"/>
      <c r="U4278" s="177"/>
      <c r="W4278" s="178"/>
      <c r="X4278" s="177"/>
    </row>
    <row r="4279" spans="7:24" s="168" customFormat="1" ht="15" customHeight="1">
      <c r="G4279" s="175"/>
      <c r="I4279" s="176"/>
      <c r="J4279" s="176"/>
      <c r="K4279" s="176"/>
      <c r="L4279" s="679"/>
      <c r="M4279" s="175"/>
      <c r="N4279" s="177"/>
      <c r="P4279" s="176"/>
      <c r="R4279" s="178"/>
      <c r="S4279" s="177"/>
      <c r="U4279" s="177"/>
      <c r="W4279" s="178"/>
      <c r="X4279" s="177"/>
    </row>
    <row r="4280" spans="7:24" s="168" customFormat="1" ht="15" customHeight="1">
      <c r="G4280" s="175"/>
      <c r="I4280" s="176"/>
      <c r="J4280" s="176"/>
      <c r="K4280" s="176"/>
      <c r="L4280" s="679"/>
      <c r="M4280" s="175"/>
      <c r="N4280" s="177"/>
      <c r="P4280" s="176"/>
      <c r="R4280" s="178"/>
      <c r="S4280" s="177"/>
      <c r="U4280" s="177"/>
      <c r="W4280" s="178"/>
      <c r="X4280" s="177"/>
    </row>
    <row r="4281" spans="7:24" s="168" customFormat="1" ht="15" customHeight="1">
      <c r="G4281" s="175"/>
      <c r="I4281" s="176"/>
      <c r="J4281" s="176"/>
      <c r="K4281" s="176"/>
      <c r="L4281" s="679"/>
      <c r="M4281" s="175"/>
      <c r="N4281" s="177"/>
      <c r="P4281" s="176"/>
      <c r="R4281" s="178"/>
      <c r="S4281" s="177"/>
      <c r="U4281" s="177"/>
      <c r="W4281" s="178"/>
      <c r="X4281" s="177"/>
    </row>
    <row r="4282" spans="7:24" s="168" customFormat="1" ht="15" customHeight="1">
      <c r="G4282" s="175"/>
      <c r="I4282" s="176"/>
      <c r="J4282" s="176"/>
      <c r="K4282" s="176"/>
      <c r="L4282" s="679"/>
      <c r="M4282" s="175"/>
      <c r="N4282" s="177"/>
      <c r="P4282" s="176"/>
      <c r="R4282" s="178"/>
      <c r="S4282" s="177"/>
      <c r="U4282" s="177"/>
      <c r="W4282" s="178"/>
      <c r="X4282" s="177"/>
    </row>
    <row r="4283" spans="7:24" s="168" customFormat="1" ht="15" customHeight="1">
      <c r="G4283" s="175"/>
      <c r="I4283" s="176"/>
      <c r="J4283" s="176"/>
      <c r="K4283" s="176"/>
      <c r="L4283" s="679"/>
      <c r="M4283" s="175"/>
      <c r="N4283" s="177"/>
      <c r="P4283" s="176"/>
      <c r="R4283" s="178"/>
      <c r="S4283" s="177"/>
      <c r="U4283" s="177"/>
      <c r="W4283" s="178"/>
      <c r="X4283" s="177"/>
    </row>
    <row r="4284" spans="7:24" s="168" customFormat="1" ht="15" customHeight="1">
      <c r="G4284" s="175"/>
      <c r="I4284" s="176"/>
      <c r="J4284" s="176"/>
      <c r="K4284" s="176"/>
      <c r="L4284" s="679"/>
      <c r="M4284" s="175"/>
      <c r="N4284" s="177"/>
      <c r="P4284" s="176"/>
      <c r="R4284" s="178"/>
      <c r="S4284" s="177"/>
      <c r="U4284" s="177"/>
      <c r="W4284" s="178"/>
      <c r="X4284" s="177"/>
    </row>
    <row r="4285" spans="7:24" s="168" customFormat="1" ht="15" customHeight="1">
      <c r="G4285" s="175"/>
      <c r="I4285" s="176"/>
      <c r="J4285" s="176"/>
      <c r="K4285" s="176"/>
      <c r="L4285" s="679"/>
      <c r="M4285" s="175"/>
      <c r="N4285" s="177"/>
      <c r="P4285" s="176"/>
      <c r="R4285" s="178"/>
      <c r="S4285" s="177"/>
      <c r="U4285" s="177"/>
      <c r="W4285" s="178"/>
      <c r="X4285" s="177"/>
    </row>
    <row r="4286" spans="7:24" s="168" customFormat="1" ht="15" customHeight="1">
      <c r="G4286" s="175"/>
      <c r="I4286" s="176"/>
      <c r="J4286" s="176"/>
      <c r="K4286" s="176"/>
      <c r="L4286" s="679"/>
      <c r="M4286" s="175"/>
      <c r="N4286" s="177"/>
      <c r="P4286" s="176"/>
      <c r="R4286" s="178"/>
      <c r="S4286" s="177"/>
      <c r="U4286" s="177"/>
      <c r="W4286" s="178"/>
      <c r="X4286" s="177"/>
    </row>
    <row r="4287" spans="7:24" s="168" customFormat="1" ht="15" customHeight="1">
      <c r="G4287" s="175"/>
      <c r="I4287" s="176"/>
      <c r="J4287" s="176"/>
      <c r="K4287" s="176"/>
      <c r="L4287" s="679"/>
      <c r="M4287" s="175"/>
      <c r="N4287" s="177"/>
      <c r="P4287" s="176"/>
      <c r="R4287" s="178"/>
      <c r="S4287" s="177"/>
      <c r="U4287" s="177"/>
      <c r="W4287" s="178"/>
      <c r="X4287" s="177"/>
    </row>
    <row r="4288" spans="7:24" s="168" customFormat="1" ht="15" customHeight="1">
      <c r="G4288" s="175"/>
      <c r="I4288" s="176"/>
      <c r="J4288" s="176"/>
      <c r="K4288" s="176"/>
      <c r="L4288" s="679"/>
      <c r="M4288" s="175"/>
      <c r="N4288" s="177"/>
      <c r="P4288" s="176"/>
      <c r="R4288" s="178"/>
      <c r="S4288" s="177"/>
      <c r="U4288" s="177"/>
      <c r="W4288" s="178"/>
      <c r="X4288" s="177"/>
    </row>
    <row r="4289" spans="7:24" s="168" customFormat="1" ht="15" customHeight="1">
      <c r="G4289" s="175"/>
      <c r="I4289" s="176"/>
      <c r="J4289" s="176"/>
      <c r="K4289" s="176"/>
      <c r="L4289" s="679"/>
      <c r="M4289" s="175"/>
      <c r="N4289" s="177"/>
      <c r="P4289" s="176"/>
      <c r="R4289" s="178"/>
      <c r="S4289" s="177"/>
      <c r="U4289" s="177"/>
      <c r="W4289" s="178"/>
      <c r="X4289" s="177"/>
    </row>
    <row r="4290" spans="7:24" s="168" customFormat="1" ht="15" customHeight="1">
      <c r="G4290" s="175"/>
      <c r="I4290" s="176"/>
      <c r="J4290" s="176"/>
      <c r="K4290" s="176"/>
      <c r="L4290" s="679"/>
      <c r="M4290" s="175"/>
      <c r="N4290" s="177"/>
      <c r="P4290" s="176"/>
      <c r="R4290" s="178"/>
      <c r="S4290" s="177"/>
      <c r="U4290" s="177"/>
      <c r="W4290" s="178"/>
      <c r="X4290" s="177"/>
    </row>
    <row r="4291" spans="7:24" s="168" customFormat="1" ht="15" customHeight="1">
      <c r="G4291" s="175"/>
      <c r="I4291" s="176"/>
      <c r="J4291" s="176"/>
      <c r="K4291" s="176"/>
      <c r="L4291" s="679"/>
      <c r="M4291" s="175"/>
      <c r="N4291" s="177"/>
      <c r="P4291" s="176"/>
      <c r="R4291" s="178"/>
      <c r="S4291" s="177"/>
      <c r="U4291" s="177"/>
      <c r="W4291" s="178"/>
      <c r="X4291" s="177"/>
    </row>
    <row r="4292" spans="7:24" s="168" customFormat="1" ht="15" customHeight="1">
      <c r="G4292" s="175"/>
      <c r="I4292" s="176"/>
      <c r="J4292" s="176"/>
      <c r="K4292" s="176"/>
      <c r="L4292" s="679"/>
      <c r="M4292" s="175"/>
      <c r="N4292" s="177"/>
      <c r="P4292" s="176"/>
      <c r="R4292" s="178"/>
      <c r="S4292" s="177"/>
      <c r="U4292" s="177"/>
      <c r="W4292" s="178"/>
      <c r="X4292" s="177"/>
    </row>
    <row r="4293" spans="7:24" s="168" customFormat="1" ht="15" customHeight="1">
      <c r="G4293" s="175"/>
      <c r="I4293" s="176"/>
      <c r="J4293" s="176"/>
      <c r="K4293" s="176"/>
      <c r="L4293" s="679"/>
      <c r="M4293" s="175"/>
      <c r="N4293" s="177"/>
      <c r="P4293" s="176"/>
      <c r="R4293" s="178"/>
      <c r="S4293" s="177"/>
      <c r="U4293" s="177"/>
      <c r="W4293" s="178"/>
      <c r="X4293" s="177"/>
    </row>
    <row r="4294" spans="7:24" s="168" customFormat="1" ht="15" customHeight="1">
      <c r="G4294" s="175"/>
      <c r="I4294" s="176"/>
      <c r="J4294" s="176"/>
      <c r="K4294" s="176"/>
      <c r="L4294" s="679"/>
      <c r="M4294" s="175"/>
      <c r="N4294" s="177"/>
      <c r="P4294" s="176"/>
      <c r="R4294" s="178"/>
      <c r="S4294" s="177"/>
      <c r="U4294" s="177"/>
      <c r="W4294" s="178"/>
      <c r="X4294" s="177"/>
    </row>
    <row r="4295" spans="7:24" s="168" customFormat="1" ht="15" customHeight="1">
      <c r="G4295" s="175"/>
      <c r="I4295" s="176"/>
      <c r="J4295" s="176"/>
      <c r="K4295" s="176"/>
      <c r="L4295" s="679"/>
      <c r="M4295" s="175"/>
      <c r="N4295" s="177"/>
      <c r="P4295" s="176"/>
      <c r="R4295" s="178"/>
      <c r="S4295" s="177"/>
      <c r="U4295" s="177"/>
      <c r="W4295" s="178"/>
      <c r="X4295" s="177"/>
    </row>
    <row r="4296" spans="7:24" s="168" customFormat="1" ht="15" customHeight="1">
      <c r="G4296" s="175"/>
      <c r="I4296" s="176"/>
      <c r="J4296" s="176"/>
      <c r="K4296" s="176"/>
      <c r="L4296" s="679"/>
      <c r="M4296" s="175"/>
      <c r="N4296" s="177"/>
      <c r="P4296" s="176"/>
      <c r="R4296" s="178"/>
      <c r="S4296" s="177"/>
      <c r="U4296" s="177"/>
      <c r="W4296" s="178"/>
      <c r="X4296" s="177"/>
    </row>
    <row r="4297" spans="7:24" s="168" customFormat="1" ht="15" customHeight="1">
      <c r="G4297" s="175"/>
      <c r="I4297" s="176"/>
      <c r="J4297" s="176"/>
      <c r="K4297" s="176"/>
      <c r="L4297" s="679"/>
      <c r="M4297" s="175"/>
      <c r="N4297" s="177"/>
      <c r="P4297" s="176"/>
      <c r="R4297" s="178"/>
      <c r="S4297" s="177"/>
      <c r="U4297" s="177"/>
      <c r="W4297" s="178"/>
      <c r="X4297" s="177"/>
    </row>
    <row r="4298" spans="7:24" s="168" customFormat="1" ht="15" customHeight="1">
      <c r="G4298" s="175"/>
      <c r="I4298" s="176"/>
      <c r="J4298" s="176"/>
      <c r="K4298" s="176"/>
      <c r="L4298" s="679"/>
      <c r="M4298" s="175"/>
      <c r="N4298" s="177"/>
      <c r="P4298" s="176"/>
      <c r="R4298" s="178"/>
      <c r="S4298" s="177"/>
      <c r="U4298" s="177"/>
      <c r="W4298" s="178"/>
      <c r="X4298" s="177"/>
    </row>
    <row r="4299" spans="7:24" s="168" customFormat="1" ht="15" customHeight="1">
      <c r="G4299" s="175"/>
      <c r="I4299" s="176"/>
      <c r="J4299" s="176"/>
      <c r="K4299" s="176"/>
      <c r="L4299" s="679"/>
      <c r="M4299" s="175"/>
      <c r="N4299" s="177"/>
      <c r="P4299" s="176"/>
      <c r="R4299" s="178"/>
      <c r="S4299" s="177"/>
      <c r="U4299" s="177"/>
      <c r="W4299" s="178"/>
      <c r="X4299" s="177"/>
    </row>
    <row r="4300" spans="7:24" s="168" customFormat="1" ht="15" customHeight="1">
      <c r="G4300" s="175"/>
      <c r="I4300" s="176"/>
      <c r="J4300" s="176"/>
      <c r="K4300" s="176"/>
      <c r="L4300" s="679"/>
      <c r="M4300" s="175"/>
      <c r="N4300" s="177"/>
      <c r="P4300" s="176"/>
      <c r="R4300" s="178"/>
      <c r="S4300" s="177"/>
      <c r="U4300" s="177"/>
      <c r="W4300" s="178"/>
      <c r="X4300" s="177"/>
    </row>
    <row r="4301" spans="7:24" s="168" customFormat="1" ht="15" customHeight="1">
      <c r="G4301" s="175"/>
      <c r="I4301" s="176"/>
      <c r="J4301" s="176"/>
      <c r="K4301" s="176"/>
      <c r="L4301" s="679"/>
      <c r="M4301" s="175"/>
      <c r="N4301" s="177"/>
      <c r="P4301" s="176"/>
      <c r="R4301" s="178"/>
      <c r="S4301" s="177"/>
      <c r="U4301" s="177"/>
      <c r="W4301" s="178"/>
      <c r="X4301" s="177"/>
    </row>
    <row r="4302" spans="7:24" s="168" customFormat="1" ht="15" customHeight="1">
      <c r="G4302" s="175"/>
      <c r="I4302" s="176"/>
      <c r="J4302" s="176"/>
      <c r="K4302" s="176"/>
      <c r="L4302" s="679"/>
      <c r="M4302" s="175"/>
      <c r="N4302" s="177"/>
      <c r="P4302" s="176"/>
      <c r="R4302" s="178"/>
      <c r="S4302" s="177"/>
      <c r="U4302" s="177"/>
      <c r="W4302" s="178"/>
      <c r="X4302" s="177"/>
    </row>
    <row r="4303" spans="7:24" s="168" customFormat="1" ht="15" customHeight="1">
      <c r="G4303" s="175"/>
      <c r="I4303" s="176"/>
      <c r="J4303" s="176"/>
      <c r="K4303" s="176"/>
      <c r="L4303" s="679"/>
      <c r="M4303" s="175"/>
      <c r="N4303" s="177"/>
      <c r="P4303" s="176"/>
      <c r="R4303" s="178"/>
      <c r="S4303" s="177"/>
      <c r="U4303" s="177"/>
      <c r="W4303" s="178"/>
      <c r="X4303" s="177"/>
    </row>
    <row r="4304" spans="7:24" s="168" customFormat="1" ht="15" customHeight="1">
      <c r="G4304" s="175"/>
      <c r="I4304" s="176"/>
      <c r="J4304" s="176"/>
      <c r="K4304" s="176"/>
      <c r="L4304" s="679"/>
      <c r="M4304" s="175"/>
      <c r="N4304" s="177"/>
      <c r="P4304" s="176"/>
      <c r="R4304" s="178"/>
      <c r="S4304" s="177"/>
      <c r="U4304" s="177"/>
      <c r="W4304" s="178"/>
      <c r="X4304" s="177"/>
    </row>
    <row r="4305" spans="7:24" s="168" customFormat="1" ht="15" customHeight="1">
      <c r="G4305" s="175"/>
      <c r="I4305" s="176"/>
      <c r="J4305" s="176"/>
      <c r="K4305" s="176"/>
      <c r="L4305" s="679"/>
      <c r="M4305" s="175"/>
      <c r="N4305" s="177"/>
      <c r="P4305" s="176"/>
      <c r="R4305" s="178"/>
      <c r="S4305" s="177"/>
      <c r="U4305" s="177"/>
      <c r="W4305" s="178"/>
      <c r="X4305" s="177"/>
    </row>
    <row r="4306" spans="7:24" s="168" customFormat="1" ht="15" customHeight="1">
      <c r="G4306" s="175"/>
      <c r="I4306" s="176"/>
      <c r="J4306" s="176"/>
      <c r="K4306" s="176"/>
      <c r="L4306" s="679"/>
      <c r="M4306" s="175"/>
      <c r="N4306" s="177"/>
      <c r="P4306" s="176"/>
      <c r="R4306" s="178"/>
      <c r="S4306" s="177"/>
      <c r="U4306" s="177"/>
      <c r="W4306" s="178"/>
      <c r="X4306" s="177"/>
    </row>
    <row r="4307" spans="7:24" s="168" customFormat="1" ht="15" customHeight="1">
      <c r="G4307" s="175"/>
      <c r="I4307" s="176"/>
      <c r="J4307" s="176"/>
      <c r="K4307" s="176"/>
      <c r="L4307" s="679"/>
      <c r="M4307" s="175"/>
      <c r="N4307" s="177"/>
      <c r="P4307" s="176"/>
      <c r="R4307" s="178"/>
      <c r="S4307" s="177"/>
      <c r="U4307" s="177"/>
      <c r="W4307" s="178"/>
      <c r="X4307" s="177"/>
    </row>
    <row r="4308" spans="7:24" s="168" customFormat="1" ht="15" customHeight="1">
      <c r="G4308" s="175"/>
      <c r="I4308" s="176"/>
      <c r="J4308" s="176"/>
      <c r="K4308" s="176"/>
      <c r="L4308" s="679"/>
      <c r="M4308" s="175"/>
      <c r="N4308" s="177"/>
      <c r="P4308" s="176"/>
      <c r="R4308" s="178"/>
      <c r="S4308" s="177"/>
      <c r="U4308" s="177"/>
      <c r="W4308" s="178"/>
      <c r="X4308" s="177"/>
    </row>
    <row r="4309" spans="7:24" s="168" customFormat="1" ht="15" customHeight="1">
      <c r="G4309" s="175"/>
      <c r="I4309" s="176"/>
      <c r="J4309" s="176"/>
      <c r="K4309" s="176"/>
      <c r="L4309" s="679"/>
      <c r="M4309" s="175"/>
      <c r="N4309" s="177"/>
      <c r="P4309" s="176"/>
      <c r="R4309" s="178"/>
      <c r="S4309" s="177"/>
      <c r="U4309" s="177"/>
      <c r="W4309" s="178"/>
      <c r="X4309" s="177"/>
    </row>
    <row r="4310" spans="7:24" s="168" customFormat="1" ht="15" customHeight="1">
      <c r="G4310" s="175"/>
      <c r="I4310" s="176"/>
      <c r="J4310" s="176"/>
      <c r="K4310" s="176"/>
      <c r="L4310" s="679"/>
      <c r="M4310" s="175"/>
      <c r="N4310" s="177"/>
      <c r="P4310" s="176"/>
      <c r="R4310" s="178"/>
      <c r="S4310" s="177"/>
      <c r="U4310" s="177"/>
      <c r="W4310" s="178"/>
      <c r="X4310" s="177"/>
    </row>
    <row r="4311" spans="7:24" s="168" customFormat="1" ht="15" customHeight="1">
      <c r="G4311" s="175"/>
      <c r="I4311" s="176"/>
      <c r="J4311" s="176"/>
      <c r="K4311" s="176"/>
      <c r="L4311" s="679"/>
      <c r="M4311" s="175"/>
      <c r="N4311" s="177"/>
      <c r="P4311" s="176"/>
      <c r="R4311" s="178"/>
      <c r="S4311" s="177"/>
      <c r="U4311" s="177"/>
      <c r="W4311" s="178"/>
      <c r="X4311" s="177"/>
    </row>
    <row r="4312" spans="7:24" s="168" customFormat="1" ht="15" customHeight="1">
      <c r="G4312" s="175"/>
      <c r="I4312" s="176"/>
      <c r="J4312" s="176"/>
      <c r="K4312" s="176"/>
      <c r="L4312" s="679"/>
      <c r="M4312" s="175"/>
      <c r="N4312" s="177"/>
      <c r="P4312" s="176"/>
      <c r="R4312" s="178"/>
      <c r="S4312" s="177"/>
      <c r="U4312" s="177"/>
      <c r="W4312" s="178"/>
      <c r="X4312" s="177"/>
    </row>
    <row r="4313" spans="7:24" s="168" customFormat="1" ht="15" customHeight="1">
      <c r="G4313" s="175"/>
      <c r="I4313" s="176"/>
      <c r="J4313" s="176"/>
      <c r="K4313" s="176"/>
      <c r="L4313" s="679"/>
      <c r="M4313" s="175"/>
      <c r="N4313" s="177"/>
      <c r="P4313" s="176"/>
      <c r="R4313" s="178"/>
      <c r="S4313" s="177"/>
      <c r="U4313" s="177"/>
      <c r="W4313" s="178"/>
      <c r="X4313" s="177"/>
    </row>
    <row r="4314" spans="7:24" s="168" customFormat="1" ht="15" customHeight="1">
      <c r="G4314" s="175"/>
      <c r="I4314" s="176"/>
      <c r="J4314" s="176"/>
      <c r="K4314" s="176"/>
      <c r="L4314" s="679"/>
      <c r="M4314" s="175"/>
      <c r="N4314" s="177"/>
      <c r="P4314" s="176"/>
      <c r="R4314" s="178"/>
      <c r="S4314" s="177"/>
      <c r="U4314" s="177"/>
      <c r="W4314" s="178"/>
      <c r="X4314" s="177"/>
    </row>
    <row r="4315" spans="7:24" s="168" customFormat="1" ht="15" customHeight="1">
      <c r="G4315" s="175"/>
      <c r="I4315" s="176"/>
      <c r="J4315" s="176"/>
      <c r="K4315" s="176"/>
      <c r="L4315" s="679"/>
      <c r="M4315" s="175"/>
      <c r="N4315" s="177"/>
      <c r="P4315" s="176"/>
      <c r="R4315" s="178"/>
      <c r="S4315" s="177"/>
      <c r="U4315" s="177"/>
      <c r="W4315" s="178"/>
      <c r="X4315" s="177"/>
    </row>
    <row r="4316" spans="7:24" s="168" customFormat="1" ht="15" customHeight="1">
      <c r="G4316" s="175"/>
      <c r="I4316" s="176"/>
      <c r="J4316" s="176"/>
      <c r="K4316" s="176"/>
      <c r="L4316" s="679"/>
      <c r="M4316" s="175"/>
      <c r="N4316" s="177"/>
      <c r="P4316" s="176"/>
      <c r="R4316" s="178"/>
      <c r="S4316" s="177"/>
      <c r="U4316" s="177"/>
      <c r="W4316" s="178"/>
      <c r="X4316" s="177"/>
    </row>
    <row r="4317" spans="7:24" s="168" customFormat="1" ht="15" customHeight="1">
      <c r="G4317" s="175"/>
      <c r="I4317" s="176"/>
      <c r="J4317" s="176"/>
      <c r="K4317" s="176"/>
      <c r="L4317" s="679"/>
      <c r="M4317" s="175"/>
      <c r="N4317" s="177"/>
      <c r="P4317" s="176"/>
      <c r="R4317" s="178"/>
      <c r="S4317" s="177"/>
      <c r="U4317" s="177"/>
      <c r="W4317" s="178"/>
      <c r="X4317" s="177"/>
    </row>
    <row r="4318" spans="7:24" s="168" customFormat="1" ht="15" customHeight="1">
      <c r="G4318" s="175"/>
      <c r="I4318" s="176"/>
      <c r="J4318" s="176"/>
      <c r="K4318" s="176"/>
      <c r="L4318" s="679"/>
      <c r="M4318" s="175"/>
      <c r="N4318" s="177"/>
      <c r="P4318" s="176"/>
      <c r="R4318" s="178"/>
      <c r="S4318" s="177"/>
      <c r="U4318" s="177"/>
      <c r="W4318" s="178"/>
      <c r="X4318" s="177"/>
    </row>
    <row r="4319" spans="7:24" s="168" customFormat="1" ht="15" customHeight="1">
      <c r="G4319" s="175"/>
      <c r="I4319" s="176"/>
      <c r="J4319" s="176"/>
      <c r="K4319" s="176"/>
      <c r="L4319" s="679"/>
      <c r="M4319" s="175"/>
      <c r="N4319" s="177"/>
      <c r="P4319" s="176"/>
      <c r="R4319" s="178"/>
      <c r="S4319" s="177"/>
      <c r="U4319" s="177"/>
      <c r="W4319" s="178"/>
      <c r="X4319" s="177"/>
    </row>
    <row r="4320" spans="7:24" s="168" customFormat="1" ht="15" customHeight="1">
      <c r="G4320" s="175"/>
      <c r="I4320" s="176"/>
      <c r="J4320" s="176"/>
      <c r="K4320" s="176"/>
      <c r="L4320" s="679"/>
      <c r="M4320" s="175"/>
      <c r="N4320" s="177"/>
      <c r="P4320" s="176"/>
      <c r="R4320" s="178"/>
      <c r="S4320" s="177"/>
      <c r="U4320" s="177"/>
      <c r="W4320" s="178"/>
      <c r="X4320" s="177"/>
    </row>
    <row r="4321" spans="7:24" s="168" customFormat="1" ht="15" customHeight="1">
      <c r="G4321" s="175"/>
      <c r="I4321" s="176"/>
      <c r="J4321" s="176"/>
      <c r="K4321" s="176"/>
      <c r="L4321" s="679"/>
      <c r="M4321" s="175"/>
      <c r="N4321" s="177"/>
      <c r="P4321" s="176"/>
      <c r="R4321" s="178"/>
      <c r="S4321" s="177"/>
      <c r="U4321" s="177"/>
      <c r="W4321" s="178"/>
      <c r="X4321" s="177"/>
    </row>
    <row r="4322" spans="7:24" s="168" customFormat="1" ht="15" customHeight="1">
      <c r="G4322" s="175"/>
      <c r="I4322" s="176"/>
      <c r="J4322" s="176"/>
      <c r="K4322" s="176"/>
      <c r="L4322" s="679"/>
      <c r="M4322" s="175"/>
      <c r="N4322" s="177"/>
      <c r="P4322" s="176"/>
      <c r="R4322" s="178"/>
      <c r="S4322" s="177"/>
      <c r="U4322" s="177"/>
      <c r="W4322" s="178"/>
      <c r="X4322" s="177"/>
    </row>
    <row r="4323" spans="7:24" s="168" customFormat="1" ht="15" customHeight="1">
      <c r="G4323" s="175"/>
      <c r="I4323" s="176"/>
      <c r="J4323" s="176"/>
      <c r="K4323" s="176"/>
      <c r="L4323" s="679"/>
      <c r="M4323" s="175"/>
      <c r="N4323" s="177"/>
      <c r="P4323" s="176"/>
      <c r="R4323" s="178"/>
      <c r="S4323" s="177"/>
      <c r="U4323" s="177"/>
      <c r="W4323" s="178"/>
      <c r="X4323" s="177"/>
    </row>
    <row r="4324" spans="7:24" s="168" customFormat="1" ht="15" customHeight="1">
      <c r="G4324" s="175"/>
      <c r="I4324" s="176"/>
      <c r="J4324" s="176"/>
      <c r="K4324" s="176"/>
      <c r="L4324" s="679"/>
      <c r="M4324" s="175"/>
      <c r="N4324" s="177"/>
      <c r="P4324" s="176"/>
      <c r="R4324" s="178"/>
      <c r="S4324" s="177"/>
      <c r="U4324" s="177"/>
      <c r="W4324" s="178"/>
      <c r="X4324" s="177"/>
    </row>
    <row r="4325" spans="7:24" s="168" customFormat="1" ht="15" customHeight="1">
      <c r="G4325" s="175"/>
      <c r="I4325" s="176"/>
      <c r="J4325" s="176"/>
      <c r="K4325" s="176"/>
      <c r="L4325" s="679"/>
      <c r="M4325" s="175"/>
      <c r="N4325" s="177"/>
      <c r="P4325" s="176"/>
      <c r="R4325" s="178"/>
      <c r="S4325" s="177"/>
      <c r="U4325" s="177"/>
      <c r="W4325" s="178"/>
      <c r="X4325" s="177"/>
    </row>
    <row r="4326" spans="7:24" s="168" customFormat="1" ht="15" customHeight="1">
      <c r="G4326" s="175"/>
      <c r="I4326" s="176"/>
      <c r="J4326" s="176"/>
      <c r="K4326" s="176"/>
      <c r="L4326" s="679"/>
      <c r="M4326" s="175"/>
      <c r="N4326" s="177"/>
      <c r="P4326" s="176"/>
      <c r="R4326" s="178"/>
      <c r="S4326" s="177"/>
      <c r="U4326" s="177"/>
      <c r="W4326" s="178"/>
      <c r="X4326" s="177"/>
    </row>
    <row r="4327" spans="7:24" s="168" customFormat="1" ht="15" customHeight="1">
      <c r="G4327" s="175"/>
      <c r="I4327" s="176"/>
      <c r="J4327" s="176"/>
      <c r="K4327" s="176"/>
      <c r="L4327" s="679"/>
      <c r="M4327" s="175"/>
      <c r="N4327" s="177"/>
      <c r="P4327" s="176"/>
      <c r="R4327" s="178"/>
      <c r="S4327" s="177"/>
      <c r="U4327" s="177"/>
      <c r="W4327" s="178"/>
      <c r="X4327" s="177"/>
    </row>
    <row r="4328" spans="7:24" s="168" customFormat="1" ht="15" customHeight="1">
      <c r="G4328" s="175"/>
      <c r="I4328" s="176"/>
      <c r="J4328" s="176"/>
      <c r="K4328" s="176"/>
      <c r="L4328" s="679"/>
      <c r="M4328" s="175"/>
      <c r="N4328" s="177"/>
      <c r="P4328" s="176"/>
      <c r="R4328" s="178"/>
      <c r="S4328" s="177"/>
      <c r="U4328" s="177"/>
      <c r="W4328" s="178"/>
      <c r="X4328" s="177"/>
    </row>
    <row r="4329" spans="7:24" s="168" customFormat="1" ht="15" customHeight="1">
      <c r="G4329" s="175"/>
      <c r="I4329" s="176"/>
      <c r="J4329" s="176"/>
      <c r="K4329" s="176"/>
      <c r="L4329" s="679"/>
      <c r="M4329" s="175"/>
      <c r="N4329" s="177"/>
      <c r="P4329" s="176"/>
      <c r="R4329" s="178"/>
      <c r="S4329" s="177"/>
      <c r="U4329" s="177"/>
      <c r="W4329" s="178"/>
      <c r="X4329" s="177"/>
    </row>
    <row r="4330" spans="7:24" s="168" customFormat="1" ht="15" customHeight="1">
      <c r="G4330" s="175"/>
      <c r="I4330" s="176"/>
      <c r="J4330" s="176"/>
      <c r="K4330" s="176"/>
      <c r="L4330" s="679"/>
      <c r="M4330" s="175"/>
      <c r="N4330" s="177"/>
      <c r="P4330" s="176"/>
      <c r="R4330" s="178"/>
      <c r="S4330" s="177"/>
      <c r="U4330" s="177"/>
      <c r="W4330" s="178"/>
      <c r="X4330" s="177"/>
    </row>
    <row r="4331" spans="7:24" s="168" customFormat="1" ht="15" customHeight="1">
      <c r="G4331" s="175"/>
      <c r="I4331" s="176"/>
      <c r="J4331" s="176"/>
      <c r="K4331" s="176"/>
      <c r="L4331" s="679"/>
      <c r="M4331" s="175"/>
      <c r="N4331" s="177"/>
      <c r="P4331" s="176"/>
      <c r="R4331" s="178"/>
      <c r="S4331" s="177"/>
      <c r="U4331" s="177"/>
      <c r="W4331" s="178"/>
      <c r="X4331" s="177"/>
    </row>
    <row r="4332" spans="7:24" s="168" customFormat="1" ht="15" customHeight="1">
      <c r="G4332" s="175"/>
      <c r="I4332" s="176"/>
      <c r="J4332" s="176"/>
      <c r="K4332" s="176"/>
      <c r="L4332" s="679"/>
      <c r="M4332" s="175"/>
      <c r="N4332" s="177"/>
      <c r="P4332" s="176"/>
      <c r="R4332" s="178"/>
      <c r="S4332" s="177"/>
      <c r="U4332" s="177"/>
      <c r="W4332" s="178"/>
      <c r="X4332" s="177"/>
    </row>
    <row r="4333" spans="7:24" s="168" customFormat="1" ht="15" customHeight="1">
      <c r="G4333" s="175"/>
      <c r="I4333" s="176"/>
      <c r="J4333" s="176"/>
      <c r="K4333" s="176"/>
      <c r="L4333" s="679"/>
      <c r="M4333" s="175"/>
      <c r="N4333" s="177"/>
      <c r="P4333" s="176"/>
      <c r="R4333" s="178"/>
      <c r="S4333" s="177"/>
      <c r="U4333" s="177"/>
      <c r="W4333" s="178"/>
      <c r="X4333" s="177"/>
    </row>
    <row r="4334" spans="7:24" s="168" customFormat="1" ht="15" customHeight="1">
      <c r="G4334" s="175"/>
      <c r="I4334" s="176"/>
      <c r="J4334" s="176"/>
      <c r="K4334" s="176"/>
      <c r="L4334" s="679"/>
      <c r="M4334" s="175"/>
      <c r="N4334" s="177"/>
      <c r="P4334" s="176"/>
      <c r="R4334" s="178"/>
      <c r="S4334" s="177"/>
      <c r="U4334" s="177"/>
      <c r="W4334" s="178"/>
      <c r="X4334" s="177"/>
    </row>
    <row r="4335" spans="7:24" s="168" customFormat="1" ht="15" customHeight="1">
      <c r="G4335" s="175"/>
      <c r="I4335" s="176"/>
      <c r="J4335" s="176"/>
      <c r="K4335" s="176"/>
      <c r="L4335" s="679"/>
      <c r="M4335" s="175"/>
      <c r="N4335" s="177"/>
      <c r="P4335" s="176"/>
      <c r="R4335" s="178"/>
      <c r="S4335" s="177"/>
      <c r="U4335" s="177"/>
      <c r="W4335" s="178"/>
      <c r="X4335" s="177"/>
    </row>
    <row r="4336" spans="7:24" s="168" customFormat="1" ht="15" customHeight="1">
      <c r="G4336" s="175"/>
      <c r="I4336" s="176"/>
      <c r="J4336" s="176"/>
      <c r="K4336" s="176"/>
      <c r="L4336" s="679"/>
      <c r="M4336" s="175"/>
      <c r="N4336" s="177"/>
      <c r="P4336" s="176"/>
      <c r="R4336" s="178"/>
      <c r="S4336" s="177"/>
      <c r="U4336" s="177"/>
      <c r="W4336" s="178"/>
      <c r="X4336" s="177"/>
    </row>
    <row r="4337" spans="7:24" s="168" customFormat="1" ht="15" customHeight="1">
      <c r="G4337" s="175"/>
      <c r="I4337" s="176"/>
      <c r="J4337" s="176"/>
      <c r="K4337" s="176"/>
      <c r="L4337" s="679"/>
      <c r="M4337" s="175"/>
      <c r="N4337" s="177"/>
      <c r="P4337" s="176"/>
      <c r="R4337" s="178"/>
      <c r="S4337" s="177"/>
      <c r="U4337" s="177"/>
      <c r="W4337" s="178"/>
      <c r="X4337" s="177"/>
    </row>
    <row r="4338" spans="7:24" s="168" customFormat="1" ht="15" customHeight="1">
      <c r="G4338" s="175"/>
      <c r="I4338" s="176"/>
      <c r="J4338" s="176"/>
      <c r="K4338" s="176"/>
      <c r="L4338" s="679"/>
      <c r="M4338" s="175"/>
      <c r="N4338" s="177"/>
      <c r="P4338" s="176"/>
      <c r="R4338" s="178"/>
      <c r="S4338" s="177"/>
      <c r="U4338" s="177"/>
      <c r="W4338" s="178"/>
      <c r="X4338" s="177"/>
    </row>
    <row r="4339" spans="7:24" s="168" customFormat="1" ht="15" customHeight="1">
      <c r="G4339" s="175"/>
      <c r="I4339" s="176"/>
      <c r="J4339" s="176"/>
      <c r="K4339" s="176"/>
      <c r="L4339" s="679"/>
      <c r="M4339" s="175"/>
      <c r="N4339" s="177"/>
      <c r="P4339" s="176"/>
      <c r="R4339" s="178"/>
      <c r="S4339" s="177"/>
      <c r="U4339" s="177"/>
      <c r="W4339" s="178"/>
      <c r="X4339" s="177"/>
    </row>
    <row r="4340" spans="7:24" s="168" customFormat="1" ht="15" customHeight="1">
      <c r="G4340" s="175"/>
      <c r="I4340" s="176"/>
      <c r="J4340" s="176"/>
      <c r="K4340" s="176"/>
      <c r="L4340" s="679"/>
      <c r="M4340" s="175"/>
      <c r="N4340" s="177"/>
      <c r="P4340" s="176"/>
      <c r="R4340" s="178"/>
      <c r="S4340" s="177"/>
      <c r="U4340" s="177"/>
      <c r="W4340" s="178"/>
      <c r="X4340" s="177"/>
    </row>
    <row r="4341" spans="7:24" s="168" customFormat="1" ht="15" customHeight="1">
      <c r="G4341" s="175"/>
      <c r="I4341" s="176"/>
      <c r="J4341" s="176"/>
      <c r="K4341" s="176"/>
      <c r="L4341" s="679"/>
      <c r="M4341" s="175"/>
      <c r="N4341" s="177"/>
      <c r="P4341" s="176"/>
      <c r="R4341" s="178"/>
      <c r="S4341" s="177"/>
      <c r="U4341" s="177"/>
      <c r="W4341" s="178"/>
      <c r="X4341" s="177"/>
    </row>
    <row r="4342" spans="7:24" s="168" customFormat="1" ht="15" customHeight="1">
      <c r="G4342" s="175"/>
      <c r="I4342" s="176"/>
      <c r="J4342" s="176"/>
      <c r="K4342" s="176"/>
      <c r="L4342" s="679"/>
      <c r="M4342" s="175"/>
      <c r="N4342" s="177"/>
      <c r="P4342" s="176"/>
      <c r="R4342" s="178"/>
      <c r="S4342" s="177"/>
      <c r="U4342" s="177"/>
      <c r="W4342" s="178"/>
      <c r="X4342" s="177"/>
    </row>
    <row r="4343" spans="7:24" s="168" customFormat="1" ht="15" customHeight="1">
      <c r="G4343" s="175"/>
      <c r="I4343" s="176"/>
      <c r="J4343" s="176"/>
      <c r="K4343" s="176"/>
      <c r="L4343" s="679"/>
      <c r="M4343" s="175"/>
      <c r="N4343" s="177"/>
      <c r="P4343" s="176"/>
      <c r="R4343" s="178"/>
      <c r="S4343" s="177"/>
      <c r="U4343" s="177"/>
      <c r="W4343" s="178"/>
      <c r="X4343" s="177"/>
    </row>
    <row r="4344" spans="7:24" s="168" customFormat="1" ht="15" customHeight="1">
      <c r="G4344" s="175"/>
      <c r="I4344" s="176"/>
      <c r="J4344" s="176"/>
      <c r="K4344" s="176"/>
      <c r="L4344" s="679"/>
      <c r="M4344" s="175"/>
      <c r="N4344" s="177"/>
      <c r="P4344" s="176"/>
      <c r="R4344" s="178"/>
      <c r="S4344" s="177"/>
      <c r="U4344" s="177"/>
      <c r="W4344" s="178"/>
      <c r="X4344" s="177"/>
    </row>
    <row r="4345" spans="7:24" s="168" customFormat="1" ht="15" customHeight="1">
      <c r="G4345" s="175"/>
      <c r="I4345" s="176"/>
      <c r="J4345" s="176"/>
      <c r="K4345" s="176"/>
      <c r="L4345" s="679"/>
      <c r="M4345" s="175"/>
      <c r="N4345" s="177"/>
      <c r="P4345" s="176"/>
      <c r="R4345" s="178"/>
      <c r="S4345" s="177"/>
      <c r="U4345" s="177"/>
      <c r="W4345" s="178"/>
      <c r="X4345" s="177"/>
    </row>
    <row r="4346" spans="7:24" s="168" customFormat="1" ht="15" customHeight="1">
      <c r="G4346" s="175"/>
      <c r="I4346" s="176"/>
      <c r="J4346" s="176"/>
      <c r="K4346" s="176"/>
      <c r="L4346" s="679"/>
      <c r="M4346" s="175"/>
      <c r="N4346" s="177"/>
      <c r="P4346" s="176"/>
      <c r="R4346" s="178"/>
      <c r="S4346" s="177"/>
      <c r="U4346" s="177"/>
      <c r="W4346" s="178"/>
      <c r="X4346" s="177"/>
    </row>
    <row r="4347" spans="7:24" s="168" customFormat="1" ht="15" customHeight="1">
      <c r="G4347" s="175"/>
      <c r="I4347" s="176"/>
      <c r="J4347" s="176"/>
      <c r="K4347" s="176"/>
      <c r="L4347" s="679"/>
      <c r="M4347" s="175"/>
      <c r="N4347" s="177"/>
      <c r="P4347" s="176"/>
      <c r="R4347" s="178"/>
      <c r="S4347" s="177"/>
      <c r="U4347" s="177"/>
      <c r="W4347" s="178"/>
      <c r="X4347" s="177"/>
    </row>
    <row r="4348" spans="7:24" s="168" customFormat="1" ht="15" customHeight="1">
      <c r="G4348" s="175"/>
      <c r="I4348" s="176"/>
      <c r="J4348" s="176"/>
      <c r="K4348" s="176"/>
      <c r="L4348" s="679"/>
      <c r="M4348" s="175"/>
      <c r="N4348" s="177"/>
      <c r="P4348" s="176"/>
      <c r="R4348" s="178"/>
      <c r="S4348" s="177"/>
      <c r="U4348" s="177"/>
      <c r="W4348" s="178"/>
      <c r="X4348" s="177"/>
    </row>
    <row r="4349" spans="7:24" s="168" customFormat="1" ht="15" customHeight="1">
      <c r="G4349" s="175"/>
      <c r="I4349" s="176"/>
      <c r="J4349" s="176"/>
      <c r="K4349" s="176"/>
      <c r="L4349" s="679"/>
      <c r="M4349" s="175"/>
      <c r="N4349" s="177"/>
      <c r="P4349" s="176"/>
      <c r="R4349" s="178"/>
      <c r="S4349" s="177"/>
      <c r="U4349" s="177"/>
      <c r="W4349" s="178"/>
      <c r="X4349" s="177"/>
    </row>
    <row r="4350" spans="7:24" s="168" customFormat="1" ht="15" customHeight="1">
      <c r="G4350" s="175"/>
      <c r="I4350" s="176"/>
      <c r="J4350" s="176"/>
      <c r="K4350" s="176"/>
      <c r="L4350" s="679"/>
      <c r="M4350" s="175"/>
      <c r="N4350" s="177"/>
      <c r="P4350" s="176"/>
      <c r="R4350" s="178"/>
      <c r="S4350" s="177"/>
      <c r="U4350" s="177"/>
      <c r="W4350" s="178"/>
      <c r="X4350" s="177"/>
    </row>
    <row r="4351" spans="7:24" s="168" customFormat="1" ht="15" customHeight="1">
      <c r="G4351" s="175"/>
      <c r="I4351" s="176"/>
      <c r="J4351" s="176"/>
      <c r="K4351" s="176"/>
      <c r="L4351" s="679"/>
      <c r="M4351" s="175"/>
      <c r="N4351" s="177"/>
      <c r="P4351" s="176"/>
      <c r="R4351" s="178"/>
      <c r="S4351" s="177"/>
      <c r="U4351" s="177"/>
      <c r="W4351" s="178"/>
      <c r="X4351" s="177"/>
    </row>
    <row r="4352" spans="7:24" s="168" customFormat="1" ht="15" customHeight="1">
      <c r="G4352" s="175"/>
      <c r="I4352" s="176"/>
      <c r="J4352" s="176"/>
      <c r="K4352" s="176"/>
      <c r="L4352" s="679"/>
      <c r="M4352" s="175"/>
      <c r="N4352" s="177"/>
      <c r="P4352" s="176"/>
      <c r="R4352" s="178"/>
      <c r="S4352" s="177"/>
      <c r="U4352" s="177"/>
      <c r="W4352" s="178"/>
      <c r="X4352" s="177"/>
    </row>
    <row r="4353" spans="7:24" s="168" customFormat="1" ht="15" customHeight="1">
      <c r="G4353" s="175"/>
      <c r="I4353" s="176"/>
      <c r="J4353" s="176"/>
      <c r="K4353" s="176"/>
      <c r="L4353" s="679"/>
      <c r="M4353" s="175"/>
      <c r="N4353" s="177"/>
      <c r="P4353" s="176"/>
      <c r="R4353" s="178"/>
      <c r="S4353" s="177"/>
      <c r="U4353" s="177"/>
      <c r="W4353" s="178"/>
      <c r="X4353" s="177"/>
    </row>
    <row r="4354" spans="7:24" s="168" customFormat="1" ht="15" customHeight="1">
      <c r="G4354" s="175"/>
      <c r="I4354" s="176"/>
      <c r="J4354" s="176"/>
      <c r="K4354" s="176"/>
      <c r="L4354" s="679"/>
      <c r="M4354" s="175"/>
      <c r="N4354" s="177"/>
      <c r="P4354" s="176"/>
      <c r="R4354" s="178"/>
      <c r="S4354" s="177"/>
      <c r="U4354" s="177"/>
      <c r="W4354" s="178"/>
      <c r="X4354" s="177"/>
    </row>
    <row r="4355" spans="7:24" s="168" customFormat="1" ht="15" customHeight="1">
      <c r="G4355" s="175"/>
      <c r="I4355" s="176"/>
      <c r="J4355" s="176"/>
      <c r="K4355" s="176"/>
      <c r="L4355" s="679"/>
      <c r="M4355" s="175"/>
      <c r="N4355" s="177"/>
      <c r="P4355" s="176"/>
      <c r="R4355" s="178"/>
      <c r="S4355" s="177"/>
      <c r="U4355" s="177"/>
      <c r="W4355" s="178"/>
      <c r="X4355" s="177"/>
    </row>
    <row r="4356" spans="7:24" s="168" customFormat="1" ht="15" customHeight="1">
      <c r="G4356" s="175"/>
      <c r="I4356" s="176"/>
      <c r="J4356" s="176"/>
      <c r="K4356" s="176"/>
      <c r="L4356" s="679"/>
      <c r="M4356" s="175"/>
      <c r="N4356" s="177"/>
      <c r="P4356" s="176"/>
      <c r="R4356" s="178"/>
      <c r="S4356" s="177"/>
      <c r="U4356" s="177"/>
      <c r="W4356" s="178"/>
      <c r="X4356" s="177"/>
    </row>
    <row r="4357" spans="7:24" s="168" customFormat="1" ht="15" customHeight="1">
      <c r="G4357" s="175"/>
      <c r="I4357" s="176"/>
      <c r="J4357" s="176"/>
      <c r="K4357" s="176"/>
      <c r="L4357" s="679"/>
      <c r="M4357" s="175"/>
      <c r="N4357" s="177"/>
      <c r="P4357" s="176"/>
      <c r="R4357" s="178"/>
      <c r="S4357" s="177"/>
      <c r="U4357" s="177"/>
      <c r="W4357" s="178"/>
      <c r="X4357" s="177"/>
    </row>
    <row r="4358" spans="7:24" s="168" customFormat="1" ht="15" customHeight="1">
      <c r="G4358" s="175"/>
      <c r="I4358" s="176"/>
      <c r="J4358" s="176"/>
      <c r="K4358" s="176"/>
      <c r="L4358" s="679"/>
      <c r="M4358" s="175"/>
      <c r="N4358" s="177"/>
      <c r="P4358" s="176"/>
      <c r="R4358" s="178"/>
      <c r="S4358" s="177"/>
      <c r="U4358" s="177"/>
      <c r="W4358" s="178"/>
      <c r="X4358" s="177"/>
    </row>
    <row r="4359" spans="7:24" s="168" customFormat="1" ht="15" customHeight="1">
      <c r="G4359" s="175"/>
      <c r="I4359" s="176"/>
      <c r="J4359" s="176"/>
      <c r="K4359" s="176"/>
      <c r="L4359" s="679"/>
      <c r="M4359" s="175"/>
      <c r="N4359" s="177"/>
      <c r="P4359" s="176"/>
      <c r="R4359" s="178"/>
      <c r="S4359" s="177"/>
      <c r="U4359" s="177"/>
      <c r="W4359" s="178"/>
      <c r="X4359" s="177"/>
    </row>
    <row r="4360" spans="7:24" s="168" customFormat="1" ht="15" customHeight="1">
      <c r="G4360" s="175"/>
      <c r="I4360" s="176"/>
      <c r="J4360" s="176"/>
      <c r="K4360" s="176"/>
      <c r="L4360" s="679"/>
      <c r="M4360" s="175"/>
      <c r="N4360" s="177"/>
      <c r="P4360" s="176"/>
      <c r="R4360" s="178"/>
      <c r="S4360" s="177"/>
      <c r="U4360" s="177"/>
      <c r="W4360" s="178"/>
      <c r="X4360" s="177"/>
    </row>
    <row r="4361" spans="7:24" s="168" customFormat="1" ht="15" customHeight="1">
      <c r="G4361" s="175"/>
      <c r="I4361" s="176"/>
      <c r="J4361" s="176"/>
      <c r="K4361" s="176"/>
      <c r="L4361" s="679"/>
      <c r="M4361" s="175"/>
      <c r="N4361" s="177"/>
      <c r="P4361" s="176"/>
      <c r="R4361" s="178"/>
      <c r="S4361" s="177"/>
      <c r="U4361" s="177"/>
      <c r="W4361" s="178"/>
      <c r="X4361" s="177"/>
    </row>
    <row r="4362" spans="7:24" s="168" customFormat="1" ht="15" customHeight="1">
      <c r="G4362" s="175"/>
      <c r="I4362" s="176"/>
      <c r="J4362" s="176"/>
      <c r="K4362" s="176"/>
      <c r="L4362" s="679"/>
      <c r="M4362" s="175"/>
      <c r="N4362" s="177"/>
      <c r="P4362" s="176"/>
      <c r="R4362" s="178"/>
      <c r="S4362" s="177"/>
      <c r="U4362" s="177"/>
      <c r="W4362" s="178"/>
      <c r="X4362" s="177"/>
    </row>
    <row r="4363" spans="7:24" s="168" customFormat="1" ht="15" customHeight="1">
      <c r="G4363" s="175"/>
      <c r="I4363" s="176"/>
      <c r="J4363" s="176"/>
      <c r="K4363" s="176"/>
      <c r="L4363" s="679"/>
      <c r="M4363" s="175"/>
      <c r="N4363" s="177"/>
      <c r="P4363" s="176"/>
      <c r="R4363" s="178"/>
      <c r="S4363" s="177"/>
      <c r="U4363" s="177"/>
      <c r="W4363" s="178"/>
      <c r="X4363" s="177"/>
    </row>
    <row r="4364" spans="7:24" s="168" customFormat="1" ht="15" customHeight="1">
      <c r="G4364" s="175"/>
      <c r="I4364" s="176"/>
      <c r="J4364" s="176"/>
      <c r="K4364" s="176"/>
      <c r="L4364" s="679"/>
      <c r="M4364" s="175"/>
      <c r="N4364" s="177"/>
      <c r="P4364" s="176"/>
      <c r="R4364" s="178"/>
      <c r="S4364" s="177"/>
      <c r="U4364" s="177"/>
      <c r="W4364" s="178"/>
      <c r="X4364" s="177"/>
    </row>
    <row r="4365" spans="7:24" s="168" customFormat="1" ht="15" customHeight="1">
      <c r="G4365" s="175"/>
      <c r="I4365" s="176"/>
      <c r="J4365" s="176"/>
      <c r="K4365" s="176"/>
      <c r="L4365" s="679"/>
      <c r="M4365" s="175"/>
      <c r="N4365" s="177"/>
      <c r="P4365" s="176"/>
      <c r="R4365" s="178"/>
      <c r="S4365" s="177"/>
      <c r="U4365" s="177"/>
      <c r="W4365" s="178"/>
      <c r="X4365" s="177"/>
    </row>
    <row r="4366" spans="7:24" s="168" customFormat="1" ht="15" customHeight="1">
      <c r="G4366" s="175"/>
      <c r="I4366" s="176"/>
      <c r="J4366" s="176"/>
      <c r="K4366" s="176"/>
      <c r="L4366" s="679"/>
      <c r="M4366" s="175"/>
      <c r="N4366" s="177"/>
      <c r="P4366" s="176"/>
      <c r="R4366" s="178"/>
      <c r="S4366" s="177"/>
      <c r="U4366" s="177"/>
      <c r="W4366" s="178"/>
      <c r="X4366" s="177"/>
    </row>
    <row r="4367" spans="7:24" s="168" customFormat="1" ht="15" customHeight="1">
      <c r="G4367" s="175"/>
      <c r="I4367" s="176"/>
      <c r="J4367" s="176"/>
      <c r="K4367" s="176"/>
      <c r="L4367" s="679"/>
      <c r="M4367" s="175"/>
      <c r="N4367" s="177"/>
      <c r="P4367" s="176"/>
      <c r="R4367" s="178"/>
      <c r="S4367" s="177"/>
      <c r="U4367" s="177"/>
      <c r="W4367" s="178"/>
      <c r="X4367" s="177"/>
    </row>
    <row r="4368" spans="7:24" s="168" customFormat="1" ht="15" customHeight="1">
      <c r="G4368" s="175"/>
      <c r="I4368" s="176"/>
      <c r="J4368" s="176"/>
      <c r="K4368" s="176"/>
      <c r="L4368" s="679"/>
      <c r="M4368" s="175"/>
      <c r="N4368" s="177"/>
      <c r="P4368" s="176"/>
      <c r="R4368" s="178"/>
      <c r="S4368" s="177"/>
      <c r="U4368" s="177"/>
      <c r="W4368" s="178"/>
      <c r="X4368" s="177"/>
    </row>
    <row r="4369" spans="7:24" s="168" customFormat="1" ht="15" customHeight="1">
      <c r="G4369" s="175"/>
      <c r="I4369" s="176"/>
      <c r="J4369" s="176"/>
      <c r="K4369" s="176"/>
      <c r="L4369" s="679"/>
      <c r="M4369" s="175"/>
      <c r="N4369" s="177"/>
      <c r="P4369" s="176"/>
      <c r="R4369" s="178"/>
      <c r="S4369" s="177"/>
      <c r="U4369" s="177"/>
      <c r="W4369" s="178"/>
      <c r="X4369" s="177"/>
    </row>
    <row r="4370" spans="7:24" s="168" customFormat="1" ht="15" customHeight="1">
      <c r="G4370" s="175"/>
      <c r="I4370" s="176"/>
      <c r="J4370" s="176"/>
      <c r="K4370" s="176"/>
      <c r="L4370" s="679"/>
      <c r="M4370" s="175"/>
      <c r="N4370" s="177"/>
      <c r="P4370" s="176"/>
      <c r="R4370" s="178"/>
      <c r="S4370" s="177"/>
      <c r="U4370" s="177"/>
      <c r="W4370" s="178"/>
      <c r="X4370" s="177"/>
    </row>
    <row r="4371" spans="7:24" s="168" customFormat="1" ht="15" customHeight="1">
      <c r="G4371" s="175"/>
      <c r="I4371" s="176"/>
      <c r="J4371" s="176"/>
      <c r="K4371" s="176"/>
      <c r="L4371" s="679"/>
      <c r="M4371" s="175"/>
      <c r="N4371" s="177"/>
      <c r="P4371" s="176"/>
      <c r="R4371" s="178"/>
      <c r="S4371" s="177"/>
      <c r="U4371" s="177"/>
      <c r="W4371" s="178"/>
      <c r="X4371" s="177"/>
    </row>
    <row r="4372" spans="7:24" s="168" customFormat="1" ht="15" customHeight="1">
      <c r="G4372" s="175"/>
      <c r="I4372" s="176"/>
      <c r="J4372" s="176"/>
      <c r="K4372" s="176"/>
      <c r="L4372" s="679"/>
      <c r="M4372" s="175"/>
      <c r="N4372" s="177"/>
      <c r="P4372" s="176"/>
      <c r="R4372" s="178"/>
      <c r="S4372" s="177"/>
      <c r="U4372" s="177"/>
      <c r="W4372" s="178"/>
      <c r="X4372" s="177"/>
    </row>
    <row r="4373" spans="7:24" s="168" customFormat="1" ht="15" customHeight="1">
      <c r="G4373" s="175"/>
      <c r="I4373" s="176"/>
      <c r="J4373" s="176"/>
      <c r="K4373" s="176"/>
      <c r="L4373" s="679"/>
      <c r="M4373" s="175"/>
      <c r="N4373" s="177"/>
      <c r="P4373" s="176"/>
      <c r="R4373" s="178"/>
      <c r="S4373" s="177"/>
      <c r="U4373" s="177"/>
      <c r="W4373" s="178"/>
      <c r="X4373" s="177"/>
    </row>
    <row r="4374" spans="7:24" s="168" customFormat="1" ht="15" customHeight="1">
      <c r="G4374" s="175"/>
      <c r="I4374" s="176"/>
      <c r="J4374" s="176"/>
      <c r="K4374" s="176"/>
      <c r="L4374" s="679"/>
      <c r="M4374" s="175"/>
      <c r="N4374" s="177"/>
      <c r="P4374" s="176"/>
      <c r="R4374" s="178"/>
      <c r="S4374" s="177"/>
      <c r="U4374" s="177"/>
      <c r="W4374" s="178"/>
      <c r="X4374" s="177"/>
    </row>
    <row r="4375" spans="7:24" s="168" customFormat="1" ht="15" customHeight="1">
      <c r="G4375" s="175"/>
      <c r="I4375" s="176"/>
      <c r="J4375" s="176"/>
      <c r="K4375" s="176"/>
      <c r="L4375" s="679"/>
      <c r="M4375" s="175"/>
      <c r="N4375" s="177"/>
      <c r="P4375" s="176"/>
      <c r="R4375" s="178"/>
      <c r="S4375" s="177"/>
      <c r="U4375" s="177"/>
      <c r="W4375" s="178"/>
      <c r="X4375" s="177"/>
    </row>
    <row r="4376" spans="7:24" s="168" customFormat="1" ht="15" customHeight="1">
      <c r="G4376" s="175"/>
      <c r="I4376" s="176"/>
      <c r="J4376" s="176"/>
      <c r="K4376" s="176"/>
      <c r="L4376" s="679"/>
      <c r="M4376" s="175"/>
      <c r="N4376" s="177"/>
      <c r="P4376" s="176"/>
      <c r="R4376" s="178"/>
      <c r="S4376" s="177"/>
      <c r="U4376" s="177"/>
      <c r="W4376" s="178"/>
      <c r="X4376" s="177"/>
    </row>
    <row r="4377" spans="7:24" s="168" customFormat="1" ht="15" customHeight="1">
      <c r="G4377" s="175"/>
      <c r="I4377" s="176"/>
      <c r="J4377" s="176"/>
      <c r="K4377" s="176"/>
      <c r="L4377" s="679"/>
      <c r="M4377" s="175"/>
      <c r="N4377" s="177"/>
      <c r="P4377" s="176"/>
      <c r="R4377" s="178"/>
      <c r="S4377" s="177"/>
      <c r="U4377" s="177"/>
      <c r="W4377" s="178"/>
      <c r="X4377" s="177"/>
    </row>
    <row r="4378" spans="7:24" s="168" customFormat="1" ht="15" customHeight="1">
      <c r="G4378" s="175"/>
      <c r="I4378" s="176"/>
      <c r="J4378" s="176"/>
      <c r="K4378" s="176"/>
      <c r="L4378" s="679"/>
      <c r="M4378" s="175"/>
      <c r="N4378" s="177"/>
      <c r="P4378" s="176"/>
      <c r="R4378" s="178"/>
      <c r="S4378" s="177"/>
      <c r="U4378" s="177"/>
      <c r="W4378" s="178"/>
      <c r="X4378" s="177"/>
    </row>
    <row r="4379" spans="7:24" s="168" customFormat="1" ht="15" customHeight="1">
      <c r="G4379" s="175"/>
      <c r="I4379" s="176"/>
      <c r="J4379" s="176"/>
      <c r="K4379" s="176"/>
      <c r="L4379" s="679"/>
      <c r="M4379" s="175"/>
      <c r="N4379" s="177"/>
      <c r="P4379" s="176"/>
      <c r="R4379" s="178"/>
      <c r="S4379" s="177"/>
      <c r="U4379" s="177"/>
      <c r="W4379" s="178"/>
      <c r="X4379" s="177"/>
    </row>
    <row r="4380" spans="7:24" s="168" customFormat="1" ht="15" customHeight="1">
      <c r="G4380" s="175"/>
      <c r="I4380" s="176"/>
      <c r="J4380" s="176"/>
      <c r="K4380" s="176"/>
      <c r="L4380" s="679"/>
      <c r="M4380" s="175"/>
      <c r="N4380" s="177"/>
      <c r="P4380" s="176"/>
      <c r="R4380" s="178"/>
      <c r="S4380" s="177"/>
      <c r="U4380" s="177"/>
      <c r="W4380" s="178"/>
      <c r="X4380" s="177"/>
    </row>
    <row r="4381" spans="7:24" s="168" customFormat="1" ht="15" customHeight="1">
      <c r="G4381" s="175"/>
      <c r="I4381" s="176"/>
      <c r="J4381" s="176"/>
      <c r="K4381" s="176"/>
      <c r="L4381" s="679"/>
      <c r="M4381" s="175"/>
      <c r="N4381" s="177"/>
      <c r="P4381" s="176"/>
      <c r="R4381" s="178"/>
      <c r="S4381" s="177"/>
      <c r="U4381" s="177"/>
      <c r="W4381" s="178"/>
      <c r="X4381" s="177"/>
    </row>
    <row r="4382" spans="7:24" s="168" customFormat="1" ht="15" customHeight="1">
      <c r="G4382" s="175"/>
      <c r="I4382" s="176"/>
      <c r="J4382" s="176"/>
      <c r="K4382" s="176"/>
      <c r="L4382" s="679"/>
      <c r="M4382" s="175"/>
      <c r="N4382" s="177"/>
      <c r="P4382" s="176"/>
      <c r="R4382" s="178"/>
      <c r="S4382" s="177"/>
      <c r="U4382" s="177"/>
      <c r="W4382" s="178"/>
      <c r="X4382" s="177"/>
    </row>
    <row r="4383" spans="7:24" s="168" customFormat="1" ht="15" customHeight="1">
      <c r="G4383" s="175"/>
      <c r="I4383" s="176"/>
      <c r="J4383" s="176"/>
      <c r="K4383" s="176"/>
      <c r="L4383" s="679"/>
      <c r="M4383" s="175"/>
      <c r="N4383" s="177"/>
      <c r="P4383" s="176"/>
      <c r="R4383" s="178"/>
      <c r="S4383" s="177"/>
      <c r="U4383" s="177"/>
      <c r="W4383" s="178"/>
      <c r="X4383" s="177"/>
    </row>
    <row r="4384" spans="7:24" s="168" customFormat="1" ht="15" customHeight="1">
      <c r="G4384" s="175"/>
      <c r="I4384" s="176"/>
      <c r="J4384" s="176"/>
      <c r="K4384" s="176"/>
      <c r="L4384" s="679"/>
      <c r="M4384" s="175"/>
      <c r="N4384" s="177"/>
      <c r="P4384" s="176"/>
      <c r="R4384" s="178"/>
      <c r="S4384" s="177"/>
      <c r="U4384" s="177"/>
      <c r="W4384" s="178"/>
      <c r="X4384" s="177"/>
    </row>
    <row r="4385" spans="7:24" s="168" customFormat="1" ht="15" customHeight="1">
      <c r="G4385" s="175"/>
      <c r="I4385" s="176"/>
      <c r="J4385" s="176"/>
      <c r="K4385" s="176"/>
      <c r="L4385" s="679"/>
      <c r="M4385" s="175"/>
      <c r="N4385" s="177"/>
      <c r="P4385" s="176"/>
      <c r="R4385" s="178"/>
      <c r="S4385" s="177"/>
      <c r="U4385" s="177"/>
      <c r="W4385" s="178"/>
      <c r="X4385" s="177"/>
    </row>
    <row r="4386" spans="7:24" s="168" customFormat="1" ht="15" customHeight="1">
      <c r="G4386" s="175"/>
      <c r="I4386" s="176"/>
      <c r="J4386" s="176"/>
      <c r="K4386" s="176"/>
      <c r="L4386" s="679"/>
      <c r="M4386" s="175"/>
      <c r="N4386" s="177"/>
      <c r="P4386" s="176"/>
      <c r="R4386" s="178"/>
      <c r="S4386" s="177"/>
      <c r="U4386" s="177"/>
      <c r="W4386" s="178"/>
      <c r="X4386" s="177"/>
    </row>
    <row r="4387" spans="7:24" s="168" customFormat="1" ht="15" customHeight="1">
      <c r="G4387" s="175"/>
      <c r="I4387" s="176"/>
      <c r="J4387" s="176"/>
      <c r="K4387" s="176"/>
      <c r="L4387" s="679"/>
      <c r="M4387" s="175"/>
      <c r="N4387" s="177"/>
      <c r="P4387" s="176"/>
      <c r="R4387" s="178"/>
      <c r="S4387" s="177"/>
      <c r="U4387" s="177"/>
      <c r="W4387" s="178"/>
      <c r="X4387" s="177"/>
    </row>
    <row r="4388" spans="7:24" s="168" customFormat="1" ht="15" customHeight="1">
      <c r="G4388" s="175"/>
      <c r="I4388" s="176"/>
      <c r="J4388" s="176"/>
      <c r="K4388" s="176"/>
      <c r="L4388" s="679"/>
      <c r="M4388" s="175"/>
      <c r="N4388" s="177"/>
      <c r="P4388" s="176"/>
      <c r="R4388" s="178"/>
      <c r="S4388" s="177"/>
      <c r="U4388" s="177"/>
      <c r="W4388" s="178"/>
      <c r="X4388" s="177"/>
    </row>
    <row r="4389" spans="7:24" s="168" customFormat="1" ht="15" customHeight="1">
      <c r="G4389" s="175"/>
      <c r="I4389" s="176"/>
      <c r="J4389" s="176"/>
      <c r="K4389" s="176"/>
      <c r="L4389" s="679"/>
      <c r="M4389" s="175"/>
      <c r="N4389" s="177"/>
      <c r="P4389" s="176"/>
      <c r="R4389" s="178"/>
      <c r="S4389" s="177"/>
      <c r="U4389" s="177"/>
      <c r="W4389" s="178"/>
      <c r="X4389" s="177"/>
    </row>
    <row r="4390" spans="7:24" s="168" customFormat="1" ht="15" customHeight="1">
      <c r="G4390" s="175"/>
      <c r="I4390" s="176"/>
      <c r="J4390" s="176"/>
      <c r="K4390" s="176"/>
      <c r="L4390" s="679"/>
      <c r="M4390" s="175"/>
      <c r="N4390" s="177"/>
      <c r="P4390" s="176"/>
      <c r="R4390" s="178"/>
      <c r="S4390" s="177"/>
      <c r="U4390" s="177"/>
      <c r="W4390" s="178"/>
      <c r="X4390" s="177"/>
    </row>
    <row r="4391" spans="7:24" s="168" customFormat="1" ht="15" customHeight="1">
      <c r="G4391" s="175"/>
      <c r="I4391" s="176"/>
      <c r="J4391" s="176"/>
      <c r="K4391" s="176"/>
      <c r="L4391" s="679"/>
      <c r="M4391" s="175"/>
      <c r="N4391" s="177"/>
      <c r="P4391" s="176"/>
      <c r="R4391" s="178"/>
      <c r="S4391" s="177"/>
      <c r="U4391" s="177"/>
      <c r="W4391" s="178"/>
      <c r="X4391" s="177"/>
    </row>
    <row r="4392" spans="7:24" s="168" customFormat="1" ht="15" customHeight="1">
      <c r="G4392" s="175"/>
      <c r="I4392" s="176"/>
      <c r="J4392" s="176"/>
      <c r="K4392" s="176"/>
      <c r="L4392" s="679"/>
      <c r="M4392" s="175"/>
      <c r="N4392" s="177"/>
      <c r="P4392" s="176"/>
      <c r="R4392" s="178"/>
      <c r="S4392" s="177"/>
      <c r="U4392" s="177"/>
      <c r="W4392" s="178"/>
      <c r="X4392" s="177"/>
    </row>
    <row r="4393" spans="7:24" s="168" customFormat="1" ht="15" customHeight="1">
      <c r="G4393" s="175"/>
      <c r="I4393" s="176"/>
      <c r="J4393" s="176"/>
      <c r="K4393" s="176"/>
      <c r="L4393" s="679"/>
      <c r="M4393" s="175"/>
      <c r="N4393" s="177"/>
      <c r="P4393" s="176"/>
      <c r="R4393" s="178"/>
      <c r="S4393" s="177"/>
      <c r="U4393" s="177"/>
      <c r="W4393" s="178"/>
      <c r="X4393" s="177"/>
    </row>
    <row r="4394" spans="7:24" s="168" customFormat="1" ht="15" customHeight="1">
      <c r="G4394" s="175"/>
      <c r="I4394" s="176"/>
      <c r="J4394" s="176"/>
      <c r="K4394" s="176"/>
      <c r="L4394" s="679"/>
      <c r="M4394" s="175"/>
      <c r="N4394" s="177"/>
      <c r="P4394" s="176"/>
      <c r="R4394" s="178"/>
      <c r="S4394" s="177"/>
      <c r="U4394" s="177"/>
      <c r="W4394" s="178"/>
      <c r="X4394" s="177"/>
    </row>
    <row r="4395" spans="7:24" s="168" customFormat="1" ht="15" customHeight="1">
      <c r="G4395" s="175"/>
      <c r="I4395" s="176"/>
      <c r="J4395" s="176"/>
      <c r="K4395" s="176"/>
      <c r="L4395" s="679"/>
      <c r="M4395" s="175"/>
      <c r="N4395" s="177"/>
      <c r="P4395" s="176"/>
      <c r="R4395" s="178"/>
      <c r="S4395" s="177"/>
      <c r="U4395" s="177"/>
      <c r="W4395" s="178"/>
      <c r="X4395" s="177"/>
    </row>
    <row r="4396" spans="7:24" s="168" customFormat="1" ht="15" customHeight="1">
      <c r="G4396" s="175"/>
      <c r="I4396" s="176"/>
      <c r="J4396" s="176"/>
      <c r="K4396" s="176"/>
      <c r="L4396" s="679"/>
      <c r="M4396" s="175"/>
      <c r="N4396" s="177"/>
      <c r="P4396" s="176"/>
      <c r="R4396" s="178"/>
      <c r="S4396" s="177"/>
      <c r="U4396" s="177"/>
      <c r="W4396" s="178"/>
      <c r="X4396" s="177"/>
    </row>
    <row r="4397" spans="7:24" s="168" customFormat="1" ht="15" customHeight="1">
      <c r="G4397" s="175"/>
      <c r="I4397" s="176"/>
      <c r="J4397" s="176"/>
      <c r="K4397" s="176"/>
      <c r="L4397" s="679"/>
      <c r="M4397" s="175"/>
      <c r="N4397" s="177"/>
      <c r="P4397" s="176"/>
      <c r="R4397" s="178"/>
      <c r="S4397" s="177"/>
      <c r="U4397" s="177"/>
      <c r="W4397" s="178"/>
      <c r="X4397" s="177"/>
    </row>
    <row r="4398" spans="7:24" s="168" customFormat="1" ht="15" customHeight="1">
      <c r="G4398" s="175"/>
      <c r="I4398" s="176"/>
      <c r="J4398" s="176"/>
      <c r="K4398" s="176"/>
      <c r="L4398" s="679"/>
      <c r="M4398" s="175"/>
      <c r="N4398" s="177"/>
      <c r="P4398" s="176"/>
      <c r="R4398" s="178"/>
      <c r="S4398" s="177"/>
      <c r="U4398" s="177"/>
      <c r="W4398" s="178"/>
      <c r="X4398" s="177"/>
    </row>
    <row r="4399" spans="7:24" s="168" customFormat="1" ht="15" customHeight="1">
      <c r="G4399" s="175"/>
      <c r="I4399" s="176"/>
      <c r="J4399" s="176"/>
      <c r="K4399" s="176"/>
      <c r="L4399" s="679"/>
      <c r="M4399" s="175"/>
      <c r="N4399" s="177"/>
      <c r="P4399" s="176"/>
      <c r="R4399" s="178"/>
      <c r="S4399" s="177"/>
      <c r="U4399" s="177"/>
      <c r="W4399" s="178"/>
      <c r="X4399" s="177"/>
    </row>
    <row r="4400" spans="7:24" s="168" customFormat="1" ht="15" customHeight="1">
      <c r="G4400" s="175"/>
      <c r="I4400" s="176"/>
      <c r="J4400" s="176"/>
      <c r="K4400" s="176"/>
      <c r="L4400" s="679"/>
      <c r="M4400" s="175"/>
      <c r="N4400" s="177"/>
      <c r="P4400" s="176"/>
      <c r="R4400" s="178"/>
      <c r="S4400" s="177"/>
      <c r="U4400" s="177"/>
      <c r="W4400" s="178"/>
      <c r="X4400" s="177"/>
    </row>
    <row r="4401" spans="7:24" s="168" customFormat="1" ht="15" customHeight="1">
      <c r="G4401" s="175"/>
      <c r="I4401" s="176"/>
      <c r="J4401" s="176"/>
      <c r="K4401" s="176"/>
      <c r="L4401" s="679"/>
      <c r="M4401" s="175"/>
      <c r="N4401" s="177"/>
      <c r="P4401" s="176"/>
      <c r="R4401" s="178"/>
      <c r="S4401" s="177"/>
      <c r="U4401" s="177"/>
      <c r="W4401" s="178"/>
      <c r="X4401" s="177"/>
    </row>
    <row r="4402" spans="7:24" s="168" customFormat="1" ht="15" customHeight="1">
      <c r="G4402" s="175"/>
      <c r="I4402" s="176"/>
      <c r="J4402" s="176"/>
      <c r="K4402" s="176"/>
      <c r="L4402" s="679"/>
      <c r="M4402" s="175"/>
      <c r="N4402" s="177"/>
      <c r="P4402" s="176"/>
      <c r="R4402" s="178"/>
      <c r="S4402" s="177"/>
      <c r="U4402" s="177"/>
      <c r="W4402" s="178"/>
      <c r="X4402" s="177"/>
    </row>
    <row r="4403" spans="7:24" s="168" customFormat="1" ht="15" customHeight="1">
      <c r="G4403" s="175"/>
      <c r="I4403" s="176"/>
      <c r="J4403" s="176"/>
      <c r="K4403" s="176"/>
      <c r="L4403" s="679"/>
      <c r="M4403" s="175"/>
      <c r="N4403" s="177"/>
      <c r="P4403" s="176"/>
      <c r="R4403" s="178"/>
      <c r="S4403" s="177"/>
      <c r="U4403" s="177"/>
      <c r="W4403" s="178"/>
      <c r="X4403" s="177"/>
    </row>
    <row r="4404" spans="7:24" s="168" customFormat="1" ht="15" customHeight="1">
      <c r="G4404" s="175"/>
      <c r="I4404" s="176"/>
      <c r="J4404" s="176"/>
      <c r="K4404" s="176"/>
      <c r="L4404" s="679"/>
      <c r="M4404" s="175"/>
      <c r="N4404" s="177"/>
      <c r="P4404" s="176"/>
      <c r="R4404" s="178"/>
      <c r="S4404" s="177"/>
      <c r="U4404" s="177"/>
      <c r="W4404" s="178"/>
      <c r="X4404" s="177"/>
    </row>
    <row r="4405" spans="7:24" s="168" customFormat="1" ht="15" customHeight="1">
      <c r="G4405" s="175"/>
      <c r="I4405" s="176"/>
      <c r="J4405" s="176"/>
      <c r="K4405" s="176"/>
      <c r="L4405" s="679"/>
      <c r="M4405" s="175"/>
      <c r="N4405" s="177"/>
      <c r="P4405" s="176"/>
      <c r="R4405" s="178"/>
      <c r="S4405" s="177"/>
      <c r="U4405" s="177"/>
      <c r="W4405" s="178"/>
      <c r="X4405" s="177"/>
    </row>
    <row r="4406" spans="7:24" s="168" customFormat="1" ht="15" customHeight="1">
      <c r="G4406" s="175"/>
      <c r="I4406" s="176"/>
      <c r="J4406" s="176"/>
      <c r="K4406" s="176"/>
      <c r="L4406" s="679"/>
      <c r="M4406" s="175"/>
      <c r="N4406" s="177"/>
      <c r="P4406" s="176"/>
      <c r="R4406" s="178"/>
      <c r="S4406" s="177"/>
      <c r="U4406" s="177"/>
      <c r="W4406" s="178"/>
      <c r="X4406" s="177"/>
    </row>
    <row r="4407" spans="7:24" s="168" customFormat="1" ht="15" customHeight="1">
      <c r="G4407" s="175"/>
      <c r="I4407" s="176"/>
      <c r="J4407" s="176"/>
      <c r="K4407" s="176"/>
      <c r="L4407" s="679"/>
      <c r="M4407" s="175"/>
      <c r="N4407" s="177"/>
      <c r="P4407" s="176"/>
      <c r="R4407" s="178"/>
      <c r="S4407" s="177"/>
      <c r="U4407" s="177"/>
      <c r="W4407" s="178"/>
      <c r="X4407" s="177"/>
    </row>
    <row r="4408" spans="7:24" s="168" customFormat="1" ht="15" customHeight="1">
      <c r="G4408" s="175"/>
      <c r="I4408" s="176"/>
      <c r="J4408" s="176"/>
      <c r="K4408" s="176"/>
      <c r="L4408" s="679"/>
      <c r="M4408" s="175"/>
      <c r="N4408" s="177"/>
      <c r="P4408" s="176"/>
      <c r="R4408" s="178"/>
      <c r="S4408" s="177"/>
      <c r="U4408" s="177"/>
      <c r="W4408" s="178"/>
      <c r="X4408" s="177"/>
    </row>
    <row r="4409" spans="7:24" s="168" customFormat="1" ht="15" customHeight="1">
      <c r="G4409" s="175"/>
      <c r="I4409" s="176"/>
      <c r="J4409" s="176"/>
      <c r="K4409" s="176"/>
      <c r="L4409" s="679"/>
      <c r="M4409" s="175"/>
      <c r="N4409" s="177"/>
      <c r="P4409" s="176"/>
      <c r="R4409" s="178"/>
      <c r="S4409" s="177"/>
      <c r="U4409" s="177"/>
      <c r="W4409" s="178"/>
      <c r="X4409" s="177"/>
    </row>
    <row r="4410" spans="7:24" s="168" customFormat="1" ht="15" customHeight="1">
      <c r="G4410" s="175"/>
      <c r="I4410" s="176"/>
      <c r="J4410" s="176"/>
      <c r="K4410" s="176"/>
      <c r="L4410" s="679"/>
      <c r="M4410" s="175"/>
      <c r="N4410" s="177"/>
      <c r="P4410" s="176"/>
      <c r="R4410" s="178"/>
      <c r="S4410" s="177"/>
      <c r="U4410" s="177"/>
      <c r="W4410" s="178"/>
      <c r="X4410" s="177"/>
    </row>
    <row r="4411" spans="7:24" s="168" customFormat="1" ht="15" customHeight="1">
      <c r="G4411" s="175"/>
      <c r="I4411" s="176"/>
      <c r="J4411" s="176"/>
      <c r="K4411" s="176"/>
      <c r="L4411" s="679"/>
      <c r="M4411" s="175"/>
      <c r="N4411" s="177"/>
      <c r="P4411" s="176"/>
      <c r="R4411" s="178"/>
      <c r="S4411" s="177"/>
      <c r="U4411" s="177"/>
      <c r="W4411" s="178"/>
      <c r="X4411" s="177"/>
    </row>
    <row r="4412" spans="7:24" s="168" customFormat="1" ht="15" customHeight="1">
      <c r="G4412" s="175"/>
      <c r="I4412" s="176"/>
      <c r="J4412" s="176"/>
      <c r="K4412" s="176"/>
      <c r="L4412" s="679"/>
      <c r="M4412" s="175"/>
      <c r="N4412" s="177"/>
      <c r="P4412" s="176"/>
      <c r="R4412" s="178"/>
      <c r="S4412" s="177"/>
      <c r="U4412" s="177"/>
      <c r="W4412" s="178"/>
      <c r="X4412" s="177"/>
    </row>
    <row r="4413" spans="7:24" s="168" customFormat="1" ht="15" customHeight="1">
      <c r="G4413" s="175"/>
      <c r="I4413" s="176"/>
      <c r="J4413" s="176"/>
      <c r="K4413" s="176"/>
      <c r="L4413" s="679"/>
      <c r="M4413" s="175"/>
      <c r="N4413" s="177"/>
      <c r="P4413" s="176"/>
      <c r="R4413" s="178"/>
      <c r="S4413" s="177"/>
      <c r="U4413" s="177"/>
      <c r="W4413" s="178"/>
      <c r="X4413" s="177"/>
    </row>
    <row r="4414" spans="7:24" s="168" customFormat="1" ht="15" customHeight="1">
      <c r="G4414" s="175"/>
      <c r="I4414" s="176"/>
      <c r="J4414" s="176"/>
      <c r="K4414" s="176"/>
      <c r="L4414" s="679"/>
      <c r="M4414" s="175"/>
      <c r="N4414" s="177"/>
      <c r="P4414" s="176"/>
      <c r="R4414" s="178"/>
      <c r="S4414" s="177"/>
      <c r="U4414" s="177"/>
      <c r="W4414" s="178"/>
      <c r="X4414" s="177"/>
    </row>
    <row r="4415" spans="7:24" s="168" customFormat="1" ht="15" customHeight="1">
      <c r="G4415" s="175"/>
      <c r="I4415" s="176"/>
      <c r="J4415" s="176"/>
      <c r="K4415" s="176"/>
      <c r="L4415" s="679"/>
      <c r="M4415" s="175"/>
      <c r="N4415" s="177"/>
      <c r="P4415" s="176"/>
      <c r="R4415" s="178"/>
      <c r="S4415" s="177"/>
      <c r="U4415" s="177"/>
      <c r="W4415" s="178"/>
      <c r="X4415" s="177"/>
    </row>
    <row r="4416" spans="7:24" s="168" customFormat="1" ht="15" customHeight="1">
      <c r="G4416" s="175"/>
      <c r="I4416" s="176"/>
      <c r="J4416" s="176"/>
      <c r="K4416" s="176"/>
      <c r="L4416" s="679"/>
      <c r="M4416" s="175"/>
      <c r="N4416" s="177"/>
      <c r="P4416" s="176"/>
      <c r="R4416" s="178"/>
      <c r="S4416" s="177"/>
      <c r="U4416" s="177"/>
      <c r="W4416" s="178"/>
      <c r="X4416" s="177"/>
    </row>
    <row r="4417" spans="7:24" s="168" customFormat="1" ht="15" customHeight="1">
      <c r="G4417" s="175"/>
      <c r="I4417" s="176"/>
      <c r="J4417" s="176"/>
      <c r="K4417" s="176"/>
      <c r="L4417" s="679"/>
      <c r="M4417" s="175"/>
      <c r="N4417" s="177"/>
      <c r="P4417" s="176"/>
      <c r="R4417" s="178"/>
      <c r="S4417" s="177"/>
      <c r="U4417" s="177"/>
      <c r="W4417" s="178"/>
      <c r="X4417" s="177"/>
    </row>
    <row r="4418" spans="7:24" s="168" customFormat="1" ht="15" customHeight="1">
      <c r="G4418" s="175"/>
      <c r="I4418" s="176"/>
      <c r="J4418" s="176"/>
      <c r="K4418" s="176"/>
      <c r="L4418" s="679"/>
      <c r="M4418" s="175"/>
      <c r="N4418" s="177"/>
      <c r="P4418" s="176"/>
      <c r="R4418" s="178"/>
      <c r="S4418" s="177"/>
      <c r="U4418" s="177"/>
      <c r="W4418" s="178"/>
      <c r="X4418" s="177"/>
    </row>
    <row r="4419" spans="7:24" s="168" customFormat="1" ht="15" customHeight="1">
      <c r="G4419" s="175"/>
      <c r="I4419" s="176"/>
      <c r="J4419" s="176"/>
      <c r="K4419" s="176"/>
      <c r="L4419" s="679"/>
      <c r="M4419" s="175"/>
      <c r="N4419" s="177"/>
      <c r="P4419" s="176"/>
      <c r="R4419" s="178"/>
      <c r="S4419" s="177"/>
      <c r="U4419" s="177"/>
      <c r="W4419" s="178"/>
      <c r="X4419" s="177"/>
    </row>
    <row r="4420" spans="7:24" s="168" customFormat="1" ht="15" customHeight="1">
      <c r="G4420" s="175"/>
      <c r="I4420" s="176"/>
      <c r="J4420" s="176"/>
      <c r="K4420" s="176"/>
      <c r="L4420" s="679"/>
      <c r="M4420" s="175"/>
      <c r="N4420" s="177"/>
      <c r="P4420" s="176"/>
      <c r="R4420" s="178"/>
      <c r="S4420" s="177"/>
      <c r="U4420" s="177"/>
      <c r="W4420" s="178"/>
      <c r="X4420" s="177"/>
    </row>
    <row r="4421" spans="7:24" s="168" customFormat="1" ht="15" customHeight="1">
      <c r="G4421" s="175"/>
      <c r="I4421" s="176"/>
      <c r="J4421" s="176"/>
      <c r="K4421" s="176"/>
      <c r="L4421" s="679"/>
      <c r="M4421" s="175"/>
      <c r="N4421" s="177"/>
      <c r="P4421" s="176"/>
      <c r="R4421" s="178"/>
      <c r="S4421" s="177"/>
      <c r="U4421" s="177"/>
      <c r="W4421" s="178"/>
      <c r="X4421" s="177"/>
    </row>
    <row r="4422" spans="7:24" s="168" customFormat="1" ht="15" customHeight="1">
      <c r="G4422" s="175"/>
      <c r="I4422" s="176"/>
      <c r="J4422" s="176"/>
      <c r="K4422" s="176"/>
      <c r="L4422" s="679"/>
      <c r="M4422" s="175"/>
      <c r="N4422" s="177"/>
      <c r="P4422" s="176"/>
      <c r="R4422" s="178"/>
      <c r="S4422" s="177"/>
      <c r="U4422" s="177"/>
      <c r="W4422" s="178"/>
      <c r="X4422" s="177"/>
    </row>
    <row r="4423" spans="7:24" s="168" customFormat="1" ht="15" customHeight="1">
      <c r="G4423" s="175"/>
      <c r="I4423" s="176"/>
      <c r="J4423" s="176"/>
      <c r="K4423" s="176"/>
      <c r="L4423" s="679"/>
      <c r="M4423" s="175"/>
      <c r="N4423" s="177"/>
      <c r="P4423" s="176"/>
      <c r="R4423" s="178"/>
      <c r="S4423" s="177"/>
      <c r="U4423" s="177"/>
      <c r="W4423" s="178"/>
      <c r="X4423" s="177"/>
    </row>
    <row r="4424" spans="7:24" s="168" customFormat="1" ht="15" customHeight="1">
      <c r="G4424" s="175"/>
      <c r="I4424" s="176"/>
      <c r="J4424" s="176"/>
      <c r="K4424" s="176"/>
      <c r="L4424" s="679"/>
      <c r="M4424" s="175"/>
      <c r="N4424" s="177"/>
      <c r="P4424" s="176"/>
      <c r="R4424" s="178"/>
      <c r="S4424" s="177"/>
      <c r="U4424" s="177"/>
      <c r="W4424" s="178"/>
      <c r="X4424" s="177"/>
    </row>
    <row r="4425" spans="7:24" s="168" customFormat="1" ht="15" customHeight="1">
      <c r="G4425" s="175"/>
      <c r="I4425" s="176"/>
      <c r="J4425" s="176"/>
      <c r="K4425" s="176"/>
      <c r="L4425" s="679"/>
      <c r="M4425" s="175"/>
      <c r="N4425" s="177"/>
      <c r="P4425" s="176"/>
      <c r="R4425" s="178"/>
      <c r="S4425" s="177"/>
      <c r="U4425" s="177"/>
      <c r="W4425" s="178"/>
      <c r="X4425" s="177"/>
    </row>
    <row r="4426" spans="7:24" s="168" customFormat="1" ht="15" customHeight="1">
      <c r="G4426" s="175"/>
      <c r="I4426" s="176"/>
      <c r="J4426" s="176"/>
      <c r="K4426" s="176"/>
      <c r="L4426" s="679"/>
      <c r="M4426" s="175"/>
      <c r="N4426" s="177"/>
      <c r="P4426" s="176"/>
      <c r="R4426" s="178"/>
      <c r="S4426" s="177"/>
      <c r="U4426" s="177"/>
      <c r="W4426" s="178"/>
      <c r="X4426" s="177"/>
    </row>
    <row r="4427" spans="7:24" s="168" customFormat="1" ht="15" customHeight="1">
      <c r="G4427" s="175"/>
      <c r="I4427" s="176"/>
      <c r="J4427" s="176"/>
      <c r="K4427" s="176"/>
      <c r="L4427" s="679"/>
      <c r="M4427" s="175"/>
      <c r="N4427" s="177"/>
      <c r="P4427" s="176"/>
      <c r="R4427" s="178"/>
      <c r="S4427" s="177"/>
      <c r="U4427" s="177"/>
      <c r="W4427" s="178"/>
      <c r="X4427" s="177"/>
    </row>
    <row r="4428" spans="7:24" s="168" customFormat="1" ht="15" customHeight="1">
      <c r="G4428" s="175"/>
      <c r="I4428" s="176"/>
      <c r="J4428" s="176"/>
      <c r="K4428" s="176"/>
      <c r="L4428" s="679"/>
      <c r="M4428" s="175"/>
      <c r="N4428" s="177"/>
      <c r="P4428" s="176"/>
      <c r="R4428" s="178"/>
      <c r="S4428" s="177"/>
      <c r="U4428" s="177"/>
      <c r="W4428" s="178"/>
      <c r="X4428" s="177"/>
    </row>
    <row r="4429" spans="7:24" s="168" customFormat="1" ht="15" customHeight="1">
      <c r="G4429" s="175"/>
      <c r="I4429" s="176"/>
      <c r="J4429" s="176"/>
      <c r="K4429" s="176"/>
      <c r="L4429" s="679"/>
      <c r="M4429" s="175"/>
      <c r="N4429" s="177"/>
      <c r="P4429" s="176"/>
      <c r="R4429" s="178"/>
      <c r="S4429" s="177"/>
      <c r="U4429" s="177"/>
      <c r="W4429" s="178"/>
      <c r="X4429" s="177"/>
    </row>
    <row r="4430" spans="7:24" s="168" customFormat="1" ht="15" customHeight="1">
      <c r="G4430" s="175"/>
      <c r="I4430" s="176"/>
      <c r="J4430" s="176"/>
      <c r="K4430" s="176"/>
      <c r="L4430" s="679"/>
      <c r="M4430" s="175"/>
      <c r="N4430" s="177"/>
      <c r="P4430" s="176"/>
      <c r="R4430" s="178"/>
      <c r="S4430" s="177"/>
      <c r="U4430" s="177"/>
      <c r="W4430" s="178"/>
      <c r="X4430" s="177"/>
    </row>
    <row r="4431" spans="7:24" s="168" customFormat="1" ht="15" customHeight="1">
      <c r="G4431" s="175"/>
      <c r="I4431" s="176"/>
      <c r="J4431" s="176"/>
      <c r="K4431" s="176"/>
      <c r="L4431" s="679"/>
      <c r="M4431" s="175"/>
      <c r="N4431" s="177"/>
      <c r="P4431" s="176"/>
      <c r="R4431" s="178"/>
      <c r="S4431" s="177"/>
      <c r="U4431" s="177"/>
      <c r="W4431" s="178"/>
      <c r="X4431" s="177"/>
    </row>
    <row r="4432" spans="7:24" s="168" customFormat="1" ht="15" customHeight="1">
      <c r="G4432" s="175"/>
      <c r="I4432" s="176"/>
      <c r="J4432" s="176"/>
      <c r="K4432" s="176"/>
      <c r="L4432" s="679"/>
      <c r="M4432" s="175"/>
      <c r="N4432" s="177"/>
      <c r="P4432" s="176"/>
      <c r="R4432" s="178"/>
      <c r="S4432" s="177"/>
      <c r="U4432" s="177"/>
      <c r="W4432" s="178"/>
      <c r="X4432" s="177"/>
    </row>
    <row r="4433" spans="7:24" s="168" customFormat="1" ht="15" customHeight="1">
      <c r="G4433" s="175"/>
      <c r="I4433" s="176"/>
      <c r="J4433" s="176"/>
      <c r="K4433" s="176"/>
      <c r="L4433" s="679"/>
      <c r="M4433" s="175"/>
      <c r="N4433" s="177"/>
      <c r="P4433" s="176"/>
      <c r="R4433" s="178"/>
      <c r="S4433" s="177"/>
      <c r="U4433" s="177"/>
      <c r="W4433" s="178"/>
      <c r="X4433" s="177"/>
    </row>
    <row r="4434" spans="7:24" s="168" customFormat="1" ht="15" customHeight="1">
      <c r="G4434" s="175"/>
      <c r="I4434" s="176"/>
      <c r="J4434" s="176"/>
      <c r="K4434" s="176"/>
      <c r="L4434" s="679"/>
      <c r="M4434" s="175"/>
      <c r="N4434" s="177"/>
      <c r="P4434" s="176"/>
      <c r="R4434" s="178"/>
      <c r="S4434" s="177"/>
      <c r="U4434" s="177"/>
      <c r="W4434" s="178"/>
      <c r="X4434" s="177"/>
    </row>
    <row r="4435" spans="7:24" s="168" customFormat="1" ht="15" customHeight="1">
      <c r="G4435" s="175"/>
      <c r="I4435" s="176"/>
      <c r="J4435" s="176"/>
      <c r="K4435" s="176"/>
      <c r="L4435" s="679"/>
      <c r="M4435" s="175"/>
      <c r="N4435" s="177"/>
      <c r="P4435" s="176"/>
      <c r="R4435" s="178"/>
      <c r="S4435" s="177"/>
      <c r="U4435" s="177"/>
      <c r="W4435" s="178"/>
      <c r="X4435" s="177"/>
    </row>
    <row r="4436" spans="7:24" s="168" customFormat="1" ht="15" customHeight="1">
      <c r="G4436" s="175"/>
      <c r="I4436" s="176"/>
      <c r="J4436" s="176"/>
      <c r="K4436" s="176"/>
      <c r="L4436" s="679"/>
      <c r="M4436" s="175"/>
      <c r="N4436" s="177"/>
      <c r="P4436" s="176"/>
      <c r="R4436" s="178"/>
      <c r="S4436" s="177"/>
      <c r="U4436" s="177"/>
      <c r="W4436" s="178"/>
      <c r="X4436" s="177"/>
    </row>
    <row r="4437" spans="7:24" s="168" customFormat="1" ht="15" customHeight="1">
      <c r="G4437" s="175"/>
      <c r="I4437" s="176"/>
      <c r="J4437" s="176"/>
      <c r="K4437" s="176"/>
      <c r="L4437" s="679"/>
      <c r="M4437" s="175"/>
      <c r="N4437" s="177"/>
      <c r="P4437" s="176"/>
      <c r="R4437" s="178"/>
      <c r="S4437" s="177"/>
      <c r="U4437" s="177"/>
      <c r="W4437" s="178"/>
      <c r="X4437" s="177"/>
    </row>
    <row r="4438" spans="7:24" s="168" customFormat="1" ht="15" customHeight="1">
      <c r="G4438" s="175"/>
      <c r="I4438" s="176"/>
      <c r="J4438" s="176"/>
      <c r="K4438" s="176"/>
      <c r="L4438" s="679"/>
      <c r="M4438" s="175"/>
      <c r="N4438" s="177"/>
      <c r="P4438" s="176"/>
      <c r="R4438" s="178"/>
      <c r="S4438" s="177"/>
      <c r="U4438" s="177"/>
      <c r="W4438" s="178"/>
      <c r="X4438" s="177"/>
    </row>
    <row r="4439" spans="7:24" s="168" customFormat="1" ht="15" customHeight="1">
      <c r="G4439" s="175"/>
      <c r="I4439" s="176"/>
      <c r="J4439" s="176"/>
      <c r="K4439" s="176"/>
      <c r="L4439" s="679"/>
      <c r="M4439" s="175"/>
      <c r="N4439" s="177"/>
      <c r="P4439" s="176"/>
      <c r="R4439" s="178"/>
      <c r="S4439" s="177"/>
      <c r="U4439" s="177"/>
      <c r="W4439" s="178"/>
      <c r="X4439" s="177"/>
    </row>
    <row r="4440" spans="7:24" s="168" customFormat="1" ht="15" customHeight="1">
      <c r="G4440" s="175"/>
      <c r="I4440" s="176"/>
      <c r="J4440" s="176"/>
      <c r="K4440" s="176"/>
      <c r="L4440" s="679"/>
      <c r="M4440" s="175"/>
      <c r="N4440" s="177"/>
      <c r="P4440" s="176"/>
      <c r="R4440" s="178"/>
      <c r="S4440" s="177"/>
      <c r="U4440" s="177"/>
      <c r="W4440" s="178"/>
      <c r="X4440" s="177"/>
    </row>
    <row r="4441" spans="7:24" s="168" customFormat="1" ht="15" customHeight="1">
      <c r="G4441" s="175"/>
      <c r="I4441" s="176"/>
      <c r="J4441" s="176"/>
      <c r="K4441" s="176"/>
      <c r="L4441" s="679"/>
      <c r="M4441" s="175"/>
      <c r="N4441" s="177"/>
      <c r="P4441" s="176"/>
      <c r="R4441" s="178"/>
      <c r="S4441" s="177"/>
      <c r="U4441" s="177"/>
      <c r="W4441" s="178"/>
      <c r="X4441" s="177"/>
    </row>
    <row r="4442" spans="7:24" s="168" customFormat="1" ht="15" customHeight="1">
      <c r="G4442" s="175"/>
      <c r="I4442" s="176"/>
      <c r="J4442" s="176"/>
      <c r="K4442" s="176"/>
      <c r="L4442" s="679"/>
      <c r="M4442" s="175"/>
      <c r="N4442" s="177"/>
      <c r="P4442" s="176"/>
      <c r="R4442" s="178"/>
      <c r="S4442" s="177"/>
      <c r="U4442" s="177"/>
      <c r="W4442" s="178"/>
      <c r="X4442" s="177"/>
    </row>
    <row r="4443" spans="7:24" s="168" customFormat="1" ht="15" customHeight="1">
      <c r="G4443" s="175"/>
      <c r="I4443" s="176"/>
      <c r="J4443" s="176"/>
      <c r="K4443" s="176"/>
      <c r="L4443" s="679"/>
      <c r="M4443" s="175"/>
      <c r="N4443" s="177"/>
      <c r="P4443" s="176"/>
      <c r="R4443" s="178"/>
      <c r="S4443" s="177"/>
      <c r="U4443" s="177"/>
      <c r="W4443" s="178"/>
      <c r="X4443" s="177"/>
    </row>
    <row r="4444" spans="7:24" s="168" customFormat="1" ht="15" customHeight="1">
      <c r="G4444" s="175"/>
      <c r="I4444" s="176"/>
      <c r="J4444" s="176"/>
      <c r="K4444" s="176"/>
      <c r="L4444" s="679"/>
      <c r="M4444" s="175"/>
      <c r="N4444" s="177"/>
      <c r="P4444" s="176"/>
      <c r="R4444" s="178"/>
      <c r="S4444" s="177"/>
      <c r="U4444" s="177"/>
      <c r="W4444" s="178"/>
      <c r="X4444" s="177"/>
    </row>
    <row r="4445" spans="7:24" s="168" customFormat="1" ht="15" customHeight="1">
      <c r="G4445" s="175"/>
      <c r="I4445" s="176"/>
      <c r="J4445" s="176"/>
      <c r="K4445" s="176"/>
      <c r="L4445" s="679"/>
      <c r="M4445" s="175"/>
      <c r="N4445" s="177"/>
      <c r="P4445" s="176"/>
      <c r="R4445" s="178"/>
      <c r="S4445" s="177"/>
      <c r="U4445" s="177"/>
      <c r="W4445" s="178"/>
      <c r="X4445" s="177"/>
    </row>
    <row r="4446" spans="7:24" s="168" customFormat="1" ht="15" customHeight="1">
      <c r="G4446" s="175"/>
      <c r="I4446" s="176"/>
      <c r="J4446" s="176"/>
      <c r="K4446" s="176"/>
      <c r="L4446" s="679"/>
      <c r="M4446" s="175"/>
      <c r="N4446" s="177"/>
      <c r="P4446" s="176"/>
      <c r="R4446" s="178"/>
      <c r="S4446" s="177"/>
      <c r="U4446" s="177"/>
      <c r="W4446" s="178"/>
      <c r="X4446" s="177"/>
    </row>
    <row r="4447" spans="7:24" s="168" customFormat="1" ht="15" customHeight="1">
      <c r="G4447" s="175"/>
      <c r="I4447" s="176"/>
      <c r="J4447" s="176"/>
      <c r="K4447" s="176"/>
      <c r="L4447" s="679"/>
      <c r="M4447" s="175"/>
      <c r="N4447" s="177"/>
      <c r="P4447" s="176"/>
      <c r="R4447" s="178"/>
      <c r="S4447" s="177"/>
      <c r="U4447" s="177"/>
      <c r="W4447" s="178"/>
      <c r="X4447" s="177"/>
    </row>
    <row r="4448" spans="7:24" s="168" customFormat="1" ht="15" customHeight="1">
      <c r="G4448" s="175"/>
      <c r="I4448" s="176"/>
      <c r="J4448" s="176"/>
      <c r="K4448" s="176"/>
      <c r="L4448" s="679"/>
      <c r="M4448" s="175"/>
      <c r="N4448" s="177"/>
      <c r="P4448" s="176"/>
      <c r="R4448" s="178"/>
      <c r="S4448" s="177"/>
      <c r="U4448" s="177"/>
      <c r="W4448" s="178"/>
      <c r="X4448" s="177"/>
    </row>
    <row r="4449" spans="7:24" s="168" customFormat="1" ht="15" customHeight="1">
      <c r="G4449" s="175"/>
      <c r="I4449" s="176"/>
      <c r="J4449" s="176"/>
      <c r="K4449" s="176"/>
      <c r="L4449" s="679"/>
      <c r="M4449" s="175"/>
      <c r="N4449" s="177"/>
      <c r="P4449" s="176"/>
      <c r="R4449" s="178"/>
      <c r="S4449" s="177"/>
      <c r="U4449" s="177"/>
      <c r="W4449" s="178"/>
      <c r="X4449" s="177"/>
    </row>
    <row r="4450" spans="7:24" s="168" customFormat="1" ht="15" customHeight="1">
      <c r="G4450" s="175"/>
      <c r="I4450" s="176"/>
      <c r="J4450" s="176"/>
      <c r="K4450" s="176"/>
      <c r="L4450" s="679"/>
      <c r="M4450" s="175"/>
      <c r="N4450" s="177"/>
      <c r="P4450" s="176"/>
      <c r="R4450" s="178"/>
      <c r="S4450" s="177"/>
      <c r="U4450" s="177"/>
      <c r="W4450" s="178"/>
      <c r="X4450" s="177"/>
    </row>
    <row r="4451" spans="7:24" s="168" customFormat="1" ht="15" customHeight="1">
      <c r="G4451" s="175"/>
      <c r="I4451" s="176"/>
      <c r="J4451" s="176"/>
      <c r="K4451" s="176"/>
      <c r="L4451" s="679"/>
      <c r="M4451" s="175"/>
      <c r="N4451" s="177"/>
      <c r="P4451" s="176"/>
      <c r="R4451" s="178"/>
      <c r="S4451" s="177"/>
      <c r="U4451" s="177"/>
      <c r="W4451" s="178"/>
      <c r="X4451" s="177"/>
    </row>
    <row r="4452" spans="7:24" s="168" customFormat="1" ht="15" customHeight="1">
      <c r="G4452" s="175"/>
      <c r="I4452" s="176"/>
      <c r="J4452" s="176"/>
      <c r="K4452" s="176"/>
      <c r="L4452" s="679"/>
      <c r="M4452" s="175"/>
      <c r="N4452" s="177"/>
      <c r="P4452" s="176"/>
      <c r="R4452" s="178"/>
      <c r="S4452" s="177"/>
      <c r="U4452" s="177"/>
      <c r="W4452" s="178"/>
      <c r="X4452" s="177"/>
    </row>
    <row r="4453" spans="7:24" s="168" customFormat="1" ht="15" customHeight="1">
      <c r="G4453" s="175"/>
      <c r="I4453" s="176"/>
      <c r="J4453" s="176"/>
      <c r="K4453" s="176"/>
      <c r="L4453" s="679"/>
      <c r="M4453" s="175"/>
      <c r="N4453" s="177"/>
      <c r="P4453" s="176"/>
      <c r="R4453" s="178"/>
      <c r="S4453" s="177"/>
      <c r="U4453" s="177"/>
      <c r="W4453" s="178"/>
      <c r="X4453" s="177"/>
    </row>
    <row r="4454" spans="7:24" s="168" customFormat="1" ht="15" customHeight="1">
      <c r="G4454" s="175"/>
      <c r="I4454" s="176"/>
      <c r="J4454" s="176"/>
      <c r="K4454" s="176"/>
      <c r="L4454" s="679"/>
      <c r="M4454" s="175"/>
      <c r="N4454" s="177"/>
      <c r="P4454" s="176"/>
      <c r="R4454" s="178"/>
      <c r="S4454" s="177"/>
      <c r="U4454" s="177"/>
      <c r="W4454" s="178"/>
      <c r="X4454" s="177"/>
    </row>
    <row r="4455" spans="7:24" s="168" customFormat="1" ht="15" customHeight="1">
      <c r="G4455" s="175"/>
      <c r="I4455" s="176"/>
      <c r="J4455" s="176"/>
      <c r="K4455" s="176"/>
      <c r="L4455" s="679"/>
      <c r="M4455" s="175"/>
      <c r="N4455" s="177"/>
      <c r="P4455" s="176"/>
      <c r="R4455" s="178"/>
      <c r="S4455" s="177"/>
      <c r="U4455" s="177"/>
      <c r="W4455" s="178"/>
      <c r="X4455" s="177"/>
    </row>
    <row r="4456" spans="7:24" s="168" customFormat="1" ht="15" customHeight="1">
      <c r="G4456" s="175"/>
      <c r="I4456" s="176"/>
      <c r="J4456" s="176"/>
      <c r="K4456" s="176"/>
      <c r="L4456" s="679"/>
      <c r="M4456" s="175"/>
      <c r="N4456" s="177"/>
      <c r="P4456" s="176"/>
      <c r="R4456" s="178"/>
      <c r="S4456" s="177"/>
      <c r="U4456" s="177"/>
      <c r="W4456" s="178"/>
      <c r="X4456" s="177"/>
    </row>
    <row r="4457" spans="7:24" s="168" customFormat="1" ht="15" customHeight="1">
      <c r="G4457" s="175"/>
      <c r="I4457" s="176"/>
      <c r="J4457" s="176"/>
      <c r="K4457" s="176"/>
      <c r="L4457" s="679"/>
      <c r="M4457" s="175"/>
      <c r="N4457" s="177"/>
      <c r="P4457" s="176"/>
      <c r="R4457" s="178"/>
      <c r="S4457" s="177"/>
      <c r="U4457" s="177"/>
      <c r="W4457" s="178"/>
      <c r="X4457" s="177"/>
    </row>
    <row r="4458" spans="7:24" s="168" customFormat="1" ht="15" customHeight="1">
      <c r="G4458" s="175"/>
      <c r="I4458" s="176"/>
      <c r="J4458" s="176"/>
      <c r="K4458" s="176"/>
      <c r="L4458" s="679"/>
      <c r="M4458" s="175"/>
      <c r="N4458" s="177"/>
      <c r="P4458" s="176"/>
      <c r="R4458" s="178"/>
      <c r="S4458" s="177"/>
      <c r="U4458" s="177"/>
      <c r="W4458" s="178"/>
      <c r="X4458" s="177"/>
    </row>
    <row r="4459" spans="7:24" s="168" customFormat="1" ht="15" customHeight="1">
      <c r="G4459" s="175"/>
      <c r="I4459" s="176"/>
      <c r="J4459" s="176"/>
      <c r="K4459" s="176"/>
      <c r="L4459" s="679"/>
      <c r="M4459" s="175"/>
      <c r="N4459" s="177"/>
      <c r="P4459" s="176"/>
      <c r="R4459" s="178"/>
      <c r="S4459" s="177"/>
      <c r="U4459" s="177"/>
      <c r="W4459" s="178"/>
      <c r="X4459" s="177"/>
    </row>
    <row r="4460" spans="7:24" s="168" customFormat="1" ht="15" customHeight="1">
      <c r="G4460" s="175"/>
      <c r="I4460" s="176"/>
      <c r="J4460" s="176"/>
      <c r="K4460" s="176"/>
      <c r="L4460" s="679"/>
      <c r="M4460" s="175"/>
      <c r="N4460" s="177"/>
      <c r="P4460" s="176"/>
      <c r="R4460" s="178"/>
      <c r="S4460" s="177"/>
      <c r="U4460" s="177"/>
      <c r="W4460" s="178"/>
      <c r="X4460" s="177"/>
    </row>
    <row r="4461" spans="7:24" s="168" customFormat="1" ht="15" customHeight="1">
      <c r="G4461" s="175"/>
      <c r="I4461" s="176"/>
      <c r="J4461" s="176"/>
      <c r="K4461" s="176"/>
      <c r="L4461" s="679"/>
      <c r="M4461" s="175"/>
      <c r="N4461" s="177"/>
      <c r="P4461" s="176"/>
      <c r="R4461" s="178"/>
      <c r="S4461" s="177"/>
      <c r="U4461" s="177"/>
      <c r="W4461" s="178"/>
      <c r="X4461" s="177"/>
    </row>
    <row r="4462" spans="7:24" s="168" customFormat="1" ht="15" customHeight="1">
      <c r="G4462" s="175"/>
      <c r="I4462" s="176"/>
      <c r="J4462" s="176"/>
      <c r="K4462" s="176"/>
      <c r="L4462" s="679"/>
      <c r="M4462" s="175"/>
      <c r="N4462" s="177"/>
      <c r="P4462" s="176"/>
      <c r="R4462" s="178"/>
      <c r="S4462" s="177"/>
      <c r="U4462" s="177"/>
      <c r="W4462" s="178"/>
      <c r="X4462" s="177"/>
    </row>
    <row r="4463" spans="7:24" s="168" customFormat="1" ht="15" customHeight="1">
      <c r="G4463" s="175"/>
      <c r="I4463" s="176"/>
      <c r="J4463" s="176"/>
      <c r="K4463" s="176"/>
      <c r="L4463" s="679"/>
      <c r="M4463" s="175"/>
      <c r="N4463" s="177"/>
      <c r="P4463" s="176"/>
      <c r="R4463" s="178"/>
      <c r="S4463" s="177"/>
      <c r="U4463" s="177"/>
      <c r="W4463" s="178"/>
      <c r="X4463" s="177"/>
    </row>
    <row r="4464" spans="7:24" s="168" customFormat="1" ht="15" customHeight="1">
      <c r="G4464" s="175"/>
      <c r="I4464" s="176"/>
      <c r="J4464" s="176"/>
      <c r="K4464" s="176"/>
      <c r="L4464" s="679"/>
      <c r="M4464" s="175"/>
      <c r="N4464" s="177"/>
      <c r="P4464" s="176"/>
      <c r="R4464" s="178"/>
      <c r="S4464" s="177"/>
      <c r="U4464" s="177"/>
      <c r="W4464" s="178"/>
      <c r="X4464" s="177"/>
    </row>
    <row r="4465" spans="7:24" s="168" customFormat="1" ht="15" customHeight="1">
      <c r="G4465" s="175"/>
      <c r="I4465" s="176"/>
      <c r="J4465" s="176"/>
      <c r="K4465" s="176"/>
      <c r="L4465" s="679"/>
      <c r="M4465" s="175"/>
      <c r="N4465" s="177"/>
      <c r="P4465" s="176"/>
      <c r="R4465" s="178"/>
      <c r="S4465" s="177"/>
      <c r="U4465" s="177"/>
      <c r="W4465" s="178"/>
      <c r="X4465" s="177"/>
    </row>
    <row r="4466" spans="7:24" s="168" customFormat="1" ht="15" customHeight="1">
      <c r="G4466" s="175"/>
      <c r="I4466" s="176"/>
      <c r="J4466" s="176"/>
      <c r="K4466" s="176"/>
      <c r="L4466" s="679"/>
      <c r="M4466" s="175"/>
      <c r="N4466" s="177"/>
      <c r="P4466" s="176"/>
      <c r="R4466" s="178"/>
      <c r="S4466" s="177"/>
      <c r="U4466" s="177"/>
      <c r="W4466" s="178"/>
      <c r="X4466" s="177"/>
    </row>
    <row r="4467" spans="7:24" s="168" customFormat="1" ht="15" customHeight="1">
      <c r="G4467" s="175"/>
      <c r="I4467" s="176"/>
      <c r="J4467" s="176"/>
      <c r="K4467" s="176"/>
      <c r="L4467" s="679"/>
      <c r="M4467" s="175"/>
      <c r="N4467" s="177"/>
      <c r="P4467" s="176"/>
      <c r="R4467" s="178"/>
      <c r="S4467" s="177"/>
      <c r="U4467" s="177"/>
      <c r="W4467" s="178"/>
      <c r="X4467" s="177"/>
    </row>
    <row r="4468" spans="7:24" s="168" customFormat="1" ht="15" customHeight="1">
      <c r="G4468" s="175"/>
      <c r="I4468" s="176"/>
      <c r="J4468" s="176"/>
      <c r="K4468" s="176"/>
      <c r="L4468" s="679"/>
      <c r="M4468" s="175"/>
      <c r="N4468" s="177"/>
      <c r="P4468" s="176"/>
      <c r="R4468" s="178"/>
      <c r="S4468" s="177"/>
      <c r="U4468" s="177"/>
      <c r="W4468" s="178"/>
      <c r="X4468" s="177"/>
    </row>
    <row r="4469" spans="7:24" s="168" customFormat="1" ht="15" customHeight="1">
      <c r="G4469" s="175"/>
      <c r="I4469" s="176"/>
      <c r="J4469" s="176"/>
      <c r="K4469" s="176"/>
      <c r="L4469" s="679"/>
      <c r="M4469" s="175"/>
      <c r="N4469" s="177"/>
      <c r="P4469" s="176"/>
      <c r="R4469" s="178"/>
      <c r="S4469" s="177"/>
      <c r="U4469" s="177"/>
      <c r="W4469" s="178"/>
      <c r="X4469" s="177"/>
    </row>
    <row r="4470" spans="7:24" s="168" customFormat="1" ht="15" customHeight="1">
      <c r="G4470" s="175"/>
      <c r="I4470" s="176"/>
      <c r="J4470" s="176"/>
      <c r="K4470" s="176"/>
      <c r="L4470" s="679"/>
      <c r="M4470" s="175"/>
      <c r="N4470" s="177"/>
      <c r="P4470" s="176"/>
      <c r="R4470" s="178"/>
      <c r="S4470" s="177"/>
      <c r="U4470" s="177"/>
      <c r="W4470" s="178"/>
      <c r="X4470" s="177"/>
    </row>
    <row r="4471" spans="7:24" s="168" customFormat="1" ht="15" customHeight="1">
      <c r="G4471" s="175"/>
      <c r="I4471" s="176"/>
      <c r="J4471" s="176"/>
      <c r="K4471" s="176"/>
      <c r="L4471" s="679"/>
      <c r="M4471" s="175"/>
      <c r="N4471" s="177"/>
      <c r="P4471" s="176"/>
      <c r="R4471" s="178"/>
      <c r="S4471" s="177"/>
      <c r="U4471" s="177"/>
      <c r="W4471" s="178"/>
      <c r="X4471" s="177"/>
    </row>
    <row r="4472" spans="7:24" s="168" customFormat="1" ht="15" customHeight="1">
      <c r="G4472" s="175"/>
      <c r="I4472" s="176"/>
      <c r="J4472" s="176"/>
      <c r="K4472" s="176"/>
      <c r="L4472" s="679"/>
      <c r="M4472" s="175"/>
      <c r="N4472" s="177"/>
      <c r="P4472" s="176"/>
      <c r="R4472" s="178"/>
      <c r="S4472" s="177"/>
      <c r="U4472" s="177"/>
      <c r="W4472" s="178"/>
      <c r="X4472" s="177"/>
    </row>
    <row r="4473" spans="7:24" s="168" customFormat="1" ht="15" customHeight="1">
      <c r="G4473" s="175"/>
      <c r="I4473" s="176"/>
      <c r="J4473" s="176"/>
      <c r="K4473" s="176"/>
      <c r="L4473" s="679"/>
      <c r="M4473" s="175"/>
      <c r="N4473" s="177"/>
      <c r="P4473" s="176"/>
      <c r="R4473" s="178"/>
      <c r="S4473" s="177"/>
      <c r="U4473" s="177"/>
      <c r="W4473" s="178"/>
      <c r="X4473" s="177"/>
    </row>
    <row r="4474" spans="7:24" s="168" customFormat="1" ht="15" customHeight="1">
      <c r="G4474" s="175"/>
      <c r="I4474" s="176"/>
      <c r="J4474" s="176"/>
      <c r="K4474" s="176"/>
      <c r="L4474" s="679"/>
      <c r="M4474" s="175"/>
      <c r="N4474" s="177"/>
      <c r="P4474" s="176"/>
      <c r="R4474" s="178"/>
      <c r="S4474" s="177"/>
      <c r="U4474" s="177"/>
      <c r="W4474" s="178"/>
      <c r="X4474" s="177"/>
    </row>
    <row r="4475" spans="7:24" s="168" customFormat="1" ht="15" customHeight="1">
      <c r="G4475" s="175"/>
      <c r="I4475" s="176"/>
      <c r="J4475" s="176"/>
      <c r="K4475" s="176"/>
      <c r="L4475" s="679"/>
      <c r="M4475" s="175"/>
      <c r="N4475" s="177"/>
      <c r="P4475" s="176"/>
      <c r="R4475" s="178"/>
      <c r="S4475" s="177"/>
      <c r="U4475" s="177"/>
      <c r="W4475" s="178"/>
      <c r="X4475" s="177"/>
    </row>
    <row r="4476" spans="7:24" s="168" customFormat="1" ht="15" customHeight="1">
      <c r="G4476" s="175"/>
      <c r="I4476" s="176"/>
      <c r="J4476" s="176"/>
      <c r="K4476" s="176"/>
      <c r="L4476" s="679"/>
      <c r="M4476" s="175"/>
      <c r="N4476" s="177"/>
      <c r="P4476" s="176"/>
      <c r="R4476" s="178"/>
      <c r="S4476" s="177"/>
      <c r="U4476" s="177"/>
      <c r="W4476" s="178"/>
      <c r="X4476" s="177"/>
    </row>
    <row r="4477" spans="7:24" s="168" customFormat="1" ht="15" customHeight="1">
      <c r="G4477" s="175"/>
      <c r="I4477" s="176"/>
      <c r="J4477" s="176"/>
      <c r="K4477" s="176"/>
      <c r="L4477" s="679"/>
      <c r="M4477" s="175"/>
      <c r="N4477" s="177"/>
      <c r="P4477" s="176"/>
      <c r="R4477" s="178"/>
      <c r="S4477" s="177"/>
      <c r="U4477" s="177"/>
      <c r="W4477" s="178"/>
      <c r="X4477" s="177"/>
    </row>
    <row r="4478" spans="7:24" s="168" customFormat="1" ht="15" customHeight="1">
      <c r="G4478" s="175"/>
      <c r="I4478" s="176"/>
      <c r="J4478" s="176"/>
      <c r="K4478" s="176"/>
      <c r="L4478" s="679"/>
      <c r="M4478" s="175"/>
      <c r="N4478" s="177"/>
      <c r="P4478" s="176"/>
      <c r="R4478" s="178"/>
      <c r="S4478" s="177"/>
      <c r="U4478" s="177"/>
      <c r="W4478" s="178"/>
      <c r="X4478" s="177"/>
    </row>
    <row r="4479" spans="7:24" s="168" customFormat="1" ht="15" customHeight="1">
      <c r="G4479" s="175"/>
      <c r="I4479" s="176"/>
      <c r="J4479" s="176"/>
      <c r="K4479" s="176"/>
      <c r="L4479" s="679"/>
      <c r="M4479" s="175"/>
      <c r="N4479" s="177"/>
      <c r="P4479" s="176"/>
      <c r="R4479" s="178"/>
      <c r="S4479" s="177"/>
      <c r="U4479" s="177"/>
      <c r="W4479" s="178"/>
      <c r="X4479" s="177"/>
    </row>
    <row r="4480" spans="7:24" s="168" customFormat="1" ht="15" customHeight="1">
      <c r="G4480" s="175"/>
      <c r="I4480" s="176"/>
      <c r="J4480" s="176"/>
      <c r="K4480" s="176"/>
      <c r="L4480" s="679"/>
      <c r="M4480" s="175"/>
      <c r="N4480" s="177"/>
      <c r="P4480" s="176"/>
      <c r="R4480" s="178"/>
      <c r="S4480" s="177"/>
      <c r="U4480" s="177"/>
      <c r="W4480" s="178"/>
      <c r="X4480" s="177"/>
    </row>
    <row r="4481" spans="7:24" s="168" customFormat="1" ht="15" customHeight="1">
      <c r="G4481" s="175"/>
      <c r="I4481" s="176"/>
      <c r="J4481" s="176"/>
      <c r="K4481" s="176"/>
      <c r="L4481" s="679"/>
      <c r="M4481" s="175"/>
      <c r="N4481" s="177"/>
      <c r="P4481" s="176"/>
      <c r="R4481" s="178"/>
      <c r="S4481" s="177"/>
      <c r="U4481" s="177"/>
      <c r="W4481" s="178"/>
      <c r="X4481" s="177"/>
    </row>
    <row r="4482" spans="7:24" s="168" customFormat="1" ht="15" customHeight="1">
      <c r="G4482" s="175"/>
      <c r="I4482" s="176"/>
      <c r="J4482" s="176"/>
      <c r="K4482" s="176"/>
      <c r="L4482" s="679"/>
      <c r="M4482" s="175"/>
      <c r="N4482" s="177"/>
      <c r="P4482" s="176"/>
      <c r="R4482" s="178"/>
      <c r="S4482" s="177"/>
      <c r="U4482" s="177"/>
      <c r="W4482" s="178"/>
      <c r="X4482" s="177"/>
    </row>
    <row r="4483" spans="7:24" s="168" customFormat="1" ht="15" customHeight="1">
      <c r="G4483" s="175"/>
      <c r="I4483" s="176"/>
      <c r="J4483" s="176"/>
      <c r="K4483" s="176"/>
      <c r="L4483" s="679"/>
      <c r="M4483" s="175"/>
      <c r="N4483" s="177"/>
      <c r="P4483" s="176"/>
      <c r="R4483" s="178"/>
      <c r="S4483" s="177"/>
      <c r="U4483" s="177"/>
      <c r="W4483" s="178"/>
      <c r="X4483" s="177"/>
    </row>
    <row r="4484" spans="7:24" s="168" customFormat="1" ht="15" customHeight="1">
      <c r="G4484" s="175"/>
      <c r="I4484" s="176"/>
      <c r="J4484" s="176"/>
      <c r="K4484" s="176"/>
      <c r="L4484" s="679"/>
      <c r="M4484" s="175"/>
      <c r="N4484" s="177"/>
      <c r="P4484" s="176"/>
      <c r="R4484" s="178"/>
      <c r="S4484" s="177"/>
      <c r="U4484" s="177"/>
      <c r="W4484" s="178"/>
      <c r="X4484" s="177"/>
    </row>
    <row r="4485" spans="7:24" s="168" customFormat="1" ht="15" customHeight="1">
      <c r="G4485" s="175"/>
      <c r="I4485" s="176"/>
      <c r="J4485" s="176"/>
      <c r="K4485" s="176"/>
      <c r="L4485" s="679"/>
      <c r="M4485" s="175"/>
      <c r="N4485" s="177"/>
      <c r="P4485" s="176"/>
      <c r="R4485" s="178"/>
      <c r="S4485" s="177"/>
      <c r="U4485" s="177"/>
      <c r="W4485" s="178"/>
      <c r="X4485" s="177"/>
    </row>
    <row r="4486" spans="7:24" s="168" customFormat="1" ht="15" customHeight="1">
      <c r="G4486" s="175"/>
      <c r="I4486" s="176"/>
      <c r="J4486" s="176"/>
      <c r="K4486" s="176"/>
      <c r="L4486" s="679"/>
      <c r="M4486" s="175"/>
      <c r="N4486" s="177"/>
      <c r="P4486" s="176"/>
      <c r="R4486" s="178"/>
      <c r="S4486" s="177"/>
      <c r="U4486" s="177"/>
      <c r="W4486" s="178"/>
      <c r="X4486" s="177"/>
    </row>
    <row r="4487" spans="7:24" s="168" customFormat="1" ht="15" customHeight="1">
      <c r="G4487" s="175"/>
      <c r="I4487" s="176"/>
      <c r="J4487" s="176"/>
      <c r="K4487" s="176"/>
      <c r="L4487" s="679"/>
      <c r="M4487" s="175"/>
      <c r="N4487" s="177"/>
      <c r="P4487" s="176"/>
      <c r="R4487" s="178"/>
      <c r="S4487" s="177"/>
      <c r="U4487" s="177"/>
      <c r="W4487" s="178"/>
      <c r="X4487" s="177"/>
    </row>
    <row r="4488" spans="7:24" s="168" customFormat="1" ht="15" customHeight="1">
      <c r="G4488" s="175"/>
      <c r="I4488" s="176"/>
      <c r="J4488" s="176"/>
      <c r="K4488" s="176"/>
      <c r="L4488" s="679"/>
      <c r="M4488" s="175"/>
      <c r="N4488" s="177"/>
      <c r="P4488" s="176"/>
      <c r="R4488" s="178"/>
      <c r="S4488" s="177"/>
      <c r="U4488" s="177"/>
      <c r="W4488" s="178"/>
      <c r="X4488" s="177"/>
    </row>
    <row r="4489" spans="7:24" s="168" customFormat="1" ht="15" customHeight="1">
      <c r="G4489" s="175"/>
      <c r="I4489" s="176"/>
      <c r="J4489" s="176"/>
      <c r="K4489" s="176"/>
      <c r="L4489" s="679"/>
      <c r="M4489" s="175"/>
      <c r="N4489" s="177"/>
      <c r="P4489" s="176"/>
      <c r="R4489" s="178"/>
      <c r="S4489" s="177"/>
      <c r="U4489" s="177"/>
      <c r="W4489" s="178"/>
      <c r="X4489" s="177"/>
    </row>
    <row r="4490" spans="7:24" s="168" customFormat="1" ht="15" customHeight="1">
      <c r="G4490" s="175"/>
      <c r="I4490" s="176"/>
      <c r="J4490" s="176"/>
      <c r="K4490" s="176"/>
      <c r="L4490" s="679"/>
      <c r="M4490" s="175"/>
      <c r="N4490" s="177"/>
      <c r="P4490" s="176"/>
      <c r="R4490" s="178"/>
      <c r="S4490" s="177"/>
      <c r="U4490" s="177"/>
      <c r="W4490" s="178"/>
      <c r="X4490" s="177"/>
    </row>
    <row r="4491" spans="7:24" s="168" customFormat="1" ht="15" customHeight="1">
      <c r="G4491" s="175"/>
      <c r="I4491" s="176"/>
      <c r="J4491" s="176"/>
      <c r="K4491" s="176"/>
      <c r="L4491" s="679"/>
      <c r="M4491" s="175"/>
      <c r="N4491" s="177"/>
      <c r="P4491" s="176"/>
      <c r="R4491" s="178"/>
      <c r="S4491" s="177"/>
      <c r="U4491" s="177"/>
      <c r="W4491" s="178"/>
      <c r="X4491" s="177"/>
    </row>
    <row r="4492" spans="7:24" s="168" customFormat="1" ht="15" customHeight="1">
      <c r="G4492" s="175"/>
      <c r="I4492" s="176"/>
      <c r="J4492" s="176"/>
      <c r="K4492" s="176"/>
      <c r="L4492" s="679"/>
      <c r="M4492" s="175"/>
      <c r="N4492" s="177"/>
      <c r="P4492" s="176"/>
      <c r="R4492" s="178"/>
      <c r="S4492" s="177"/>
      <c r="U4492" s="177"/>
      <c r="W4492" s="178"/>
      <c r="X4492" s="177"/>
    </row>
    <row r="4493" spans="7:24" s="168" customFormat="1" ht="15" customHeight="1">
      <c r="G4493" s="175"/>
      <c r="I4493" s="176"/>
      <c r="J4493" s="176"/>
      <c r="K4493" s="176"/>
      <c r="L4493" s="679"/>
      <c r="M4493" s="175"/>
      <c r="N4493" s="177"/>
      <c r="P4493" s="176"/>
      <c r="R4493" s="178"/>
      <c r="S4493" s="177"/>
      <c r="U4493" s="177"/>
      <c r="W4493" s="178"/>
      <c r="X4493" s="177"/>
    </row>
    <row r="4494" spans="7:24" s="168" customFormat="1" ht="15" customHeight="1">
      <c r="G4494" s="175"/>
      <c r="I4494" s="176"/>
      <c r="J4494" s="176"/>
      <c r="K4494" s="176"/>
      <c r="L4494" s="679"/>
      <c r="M4494" s="175"/>
      <c r="N4494" s="177"/>
      <c r="P4494" s="176"/>
      <c r="R4494" s="178"/>
      <c r="S4494" s="177"/>
      <c r="U4494" s="177"/>
      <c r="W4494" s="178"/>
      <c r="X4494" s="177"/>
    </row>
    <row r="4495" spans="7:24" s="168" customFormat="1" ht="15" customHeight="1">
      <c r="G4495" s="175"/>
      <c r="I4495" s="176"/>
      <c r="J4495" s="176"/>
      <c r="K4495" s="176"/>
      <c r="L4495" s="679"/>
      <c r="M4495" s="175"/>
      <c r="N4495" s="177"/>
      <c r="P4495" s="176"/>
      <c r="R4495" s="178"/>
      <c r="S4495" s="177"/>
      <c r="U4495" s="177"/>
      <c r="W4495" s="178"/>
      <c r="X4495" s="177"/>
    </row>
    <row r="4496" spans="7:24" s="168" customFormat="1" ht="15" customHeight="1">
      <c r="G4496" s="175"/>
      <c r="I4496" s="176"/>
      <c r="J4496" s="176"/>
      <c r="K4496" s="176"/>
      <c r="L4496" s="679"/>
      <c r="M4496" s="175"/>
      <c r="N4496" s="177"/>
      <c r="P4496" s="176"/>
      <c r="R4496" s="178"/>
      <c r="S4496" s="177"/>
      <c r="U4496" s="177"/>
      <c r="W4496" s="178"/>
      <c r="X4496" s="177"/>
    </row>
    <row r="4497" spans="7:24" s="168" customFormat="1" ht="15" customHeight="1">
      <c r="G4497" s="175"/>
      <c r="I4497" s="176"/>
      <c r="J4497" s="176"/>
      <c r="K4497" s="176"/>
      <c r="L4497" s="679"/>
      <c r="M4497" s="175"/>
      <c r="N4497" s="177"/>
      <c r="P4497" s="176"/>
      <c r="R4497" s="178"/>
      <c r="S4497" s="177"/>
      <c r="U4497" s="177"/>
      <c r="W4497" s="178"/>
      <c r="X4497" s="177"/>
    </row>
    <row r="4498" spans="7:24" s="168" customFormat="1" ht="15" customHeight="1">
      <c r="G4498" s="175"/>
      <c r="I4498" s="176"/>
      <c r="J4498" s="176"/>
      <c r="K4498" s="176"/>
      <c r="L4498" s="679"/>
      <c r="M4498" s="175"/>
      <c r="N4498" s="177"/>
      <c r="P4498" s="176"/>
      <c r="R4498" s="178"/>
      <c r="S4498" s="177"/>
      <c r="U4498" s="177"/>
      <c r="W4498" s="178"/>
      <c r="X4498" s="177"/>
    </row>
    <row r="4499" spans="7:24" s="168" customFormat="1" ht="15" customHeight="1">
      <c r="G4499" s="175"/>
      <c r="I4499" s="176"/>
      <c r="J4499" s="176"/>
      <c r="K4499" s="176"/>
      <c r="L4499" s="679"/>
      <c r="M4499" s="175"/>
      <c r="N4499" s="177"/>
      <c r="P4499" s="176"/>
      <c r="R4499" s="178"/>
      <c r="S4499" s="177"/>
      <c r="U4499" s="177"/>
      <c r="W4499" s="178"/>
      <c r="X4499" s="177"/>
    </row>
    <row r="4500" spans="7:24" s="168" customFormat="1" ht="15" customHeight="1">
      <c r="G4500" s="175"/>
      <c r="I4500" s="176"/>
      <c r="J4500" s="176"/>
      <c r="K4500" s="176"/>
      <c r="L4500" s="679"/>
      <c r="M4500" s="175"/>
      <c r="N4500" s="177"/>
      <c r="P4500" s="176"/>
      <c r="R4500" s="178"/>
      <c r="S4500" s="177"/>
      <c r="U4500" s="177"/>
      <c r="W4500" s="178"/>
      <c r="X4500" s="177"/>
    </row>
    <row r="4501" spans="7:24" s="168" customFormat="1" ht="15" customHeight="1">
      <c r="G4501" s="175"/>
      <c r="I4501" s="176"/>
      <c r="J4501" s="176"/>
      <c r="K4501" s="176"/>
      <c r="L4501" s="679"/>
      <c r="M4501" s="175"/>
      <c r="N4501" s="177"/>
      <c r="P4501" s="176"/>
      <c r="R4501" s="178"/>
      <c r="S4501" s="177"/>
      <c r="U4501" s="177"/>
      <c r="W4501" s="178"/>
      <c r="X4501" s="177"/>
    </row>
    <row r="4502" spans="7:24" s="168" customFormat="1" ht="15" customHeight="1">
      <c r="G4502" s="175"/>
      <c r="I4502" s="176"/>
      <c r="J4502" s="176"/>
      <c r="K4502" s="176"/>
      <c r="L4502" s="679"/>
      <c r="M4502" s="175"/>
      <c r="N4502" s="177"/>
      <c r="P4502" s="176"/>
      <c r="R4502" s="178"/>
      <c r="S4502" s="177"/>
      <c r="U4502" s="177"/>
      <c r="W4502" s="178"/>
      <c r="X4502" s="177"/>
    </row>
    <row r="4503" spans="7:24" s="168" customFormat="1" ht="15" customHeight="1">
      <c r="G4503" s="175"/>
      <c r="I4503" s="176"/>
      <c r="J4503" s="176"/>
      <c r="K4503" s="176"/>
      <c r="L4503" s="679"/>
      <c r="M4503" s="175"/>
      <c r="N4503" s="177"/>
      <c r="P4503" s="176"/>
      <c r="R4503" s="178"/>
      <c r="S4503" s="177"/>
      <c r="U4503" s="177"/>
      <c r="W4503" s="178"/>
      <c r="X4503" s="177"/>
    </row>
    <row r="4504" spans="7:24" s="168" customFormat="1" ht="15" customHeight="1">
      <c r="G4504" s="175"/>
      <c r="I4504" s="176"/>
      <c r="J4504" s="176"/>
      <c r="K4504" s="176"/>
      <c r="L4504" s="679"/>
      <c r="M4504" s="175"/>
      <c r="N4504" s="177"/>
      <c r="P4504" s="176"/>
      <c r="R4504" s="178"/>
      <c r="S4504" s="177"/>
      <c r="U4504" s="177"/>
      <c r="W4504" s="178"/>
      <c r="X4504" s="177"/>
    </row>
    <row r="4505" spans="7:24" s="168" customFormat="1" ht="15" customHeight="1">
      <c r="G4505" s="175"/>
      <c r="I4505" s="176"/>
      <c r="J4505" s="176"/>
      <c r="K4505" s="176"/>
      <c r="L4505" s="679"/>
      <c r="M4505" s="175"/>
      <c r="N4505" s="177"/>
      <c r="P4505" s="176"/>
      <c r="R4505" s="178"/>
      <c r="S4505" s="177"/>
      <c r="U4505" s="177"/>
      <c r="W4505" s="178"/>
      <c r="X4505" s="177"/>
    </row>
    <row r="4506" spans="7:24" s="168" customFormat="1" ht="15" customHeight="1">
      <c r="G4506" s="175"/>
      <c r="I4506" s="176"/>
      <c r="J4506" s="176"/>
      <c r="K4506" s="176"/>
      <c r="L4506" s="679"/>
      <c r="M4506" s="175"/>
      <c r="N4506" s="177"/>
      <c r="P4506" s="176"/>
      <c r="R4506" s="178"/>
      <c r="S4506" s="177"/>
      <c r="U4506" s="177"/>
      <c r="W4506" s="178"/>
      <c r="X4506" s="177"/>
    </row>
    <row r="4507" spans="7:24" s="168" customFormat="1" ht="15" customHeight="1">
      <c r="G4507" s="175"/>
      <c r="I4507" s="176"/>
      <c r="J4507" s="176"/>
      <c r="K4507" s="176"/>
      <c r="L4507" s="679"/>
      <c r="M4507" s="175"/>
      <c r="N4507" s="177"/>
      <c r="P4507" s="176"/>
      <c r="R4507" s="178"/>
      <c r="S4507" s="177"/>
      <c r="U4507" s="177"/>
      <c r="W4507" s="178"/>
      <c r="X4507" s="177"/>
    </row>
    <row r="4508" spans="7:24" s="168" customFormat="1" ht="15" customHeight="1">
      <c r="G4508" s="175"/>
      <c r="I4508" s="176"/>
      <c r="J4508" s="176"/>
      <c r="K4508" s="176"/>
      <c r="L4508" s="679"/>
      <c r="M4508" s="175"/>
      <c r="N4508" s="177"/>
      <c r="P4508" s="176"/>
      <c r="R4508" s="178"/>
      <c r="S4508" s="177"/>
      <c r="U4508" s="177"/>
      <c r="W4508" s="178"/>
      <c r="X4508" s="177"/>
    </row>
    <row r="4509" spans="7:24" s="168" customFormat="1" ht="15" customHeight="1">
      <c r="G4509" s="175"/>
      <c r="I4509" s="176"/>
      <c r="J4509" s="176"/>
      <c r="K4509" s="176"/>
      <c r="L4509" s="679"/>
      <c r="M4509" s="175"/>
      <c r="N4509" s="177"/>
      <c r="P4509" s="176"/>
      <c r="R4509" s="178"/>
      <c r="S4509" s="177"/>
      <c r="U4509" s="177"/>
      <c r="W4509" s="178"/>
      <c r="X4509" s="177"/>
    </row>
    <row r="4510" spans="7:24" s="168" customFormat="1" ht="15" customHeight="1">
      <c r="G4510" s="175"/>
      <c r="I4510" s="176"/>
      <c r="J4510" s="176"/>
      <c r="K4510" s="176"/>
      <c r="L4510" s="679"/>
      <c r="M4510" s="175"/>
      <c r="N4510" s="177"/>
      <c r="P4510" s="176"/>
      <c r="R4510" s="178"/>
      <c r="S4510" s="177"/>
      <c r="U4510" s="177"/>
      <c r="W4510" s="178"/>
      <c r="X4510" s="177"/>
    </row>
    <row r="4511" spans="7:24" s="168" customFormat="1" ht="15" customHeight="1">
      <c r="G4511" s="175"/>
      <c r="I4511" s="176"/>
      <c r="J4511" s="176"/>
      <c r="K4511" s="176"/>
      <c r="L4511" s="679"/>
      <c r="M4511" s="175"/>
      <c r="N4511" s="177"/>
      <c r="P4511" s="176"/>
      <c r="R4511" s="178"/>
      <c r="S4511" s="177"/>
      <c r="U4511" s="177"/>
      <c r="W4511" s="178"/>
      <c r="X4511" s="177"/>
    </row>
    <row r="4512" spans="7:24" s="168" customFormat="1" ht="15" customHeight="1">
      <c r="G4512" s="175"/>
      <c r="I4512" s="176"/>
      <c r="J4512" s="176"/>
      <c r="K4512" s="176"/>
      <c r="L4512" s="679"/>
      <c r="M4512" s="175"/>
      <c r="N4512" s="177"/>
      <c r="P4512" s="176"/>
      <c r="R4512" s="178"/>
      <c r="S4512" s="177"/>
      <c r="U4512" s="177"/>
      <c r="W4512" s="178"/>
      <c r="X4512" s="177"/>
    </row>
    <row r="4513" spans="7:24" s="168" customFormat="1" ht="15" customHeight="1">
      <c r="G4513" s="175"/>
      <c r="I4513" s="176"/>
      <c r="J4513" s="176"/>
      <c r="K4513" s="176"/>
      <c r="L4513" s="679"/>
      <c r="M4513" s="175"/>
      <c r="N4513" s="177"/>
      <c r="P4513" s="176"/>
      <c r="R4513" s="178"/>
      <c r="S4513" s="177"/>
      <c r="U4513" s="177"/>
      <c r="W4513" s="178"/>
      <c r="X4513" s="177"/>
    </row>
    <row r="4514" spans="7:24" s="168" customFormat="1" ht="15" customHeight="1">
      <c r="G4514" s="175"/>
      <c r="I4514" s="176"/>
      <c r="J4514" s="176"/>
      <c r="K4514" s="176"/>
      <c r="L4514" s="679"/>
      <c r="M4514" s="175"/>
      <c r="N4514" s="177"/>
      <c r="P4514" s="176"/>
      <c r="R4514" s="178"/>
      <c r="S4514" s="177"/>
      <c r="U4514" s="177"/>
      <c r="W4514" s="178"/>
      <c r="X4514" s="177"/>
    </row>
    <row r="4515" spans="7:24" s="168" customFormat="1" ht="15" customHeight="1">
      <c r="G4515" s="175"/>
      <c r="I4515" s="176"/>
      <c r="J4515" s="176"/>
      <c r="K4515" s="176"/>
      <c r="L4515" s="679"/>
      <c r="M4515" s="175"/>
      <c r="N4515" s="177"/>
      <c r="P4515" s="176"/>
      <c r="R4515" s="178"/>
      <c r="S4515" s="177"/>
      <c r="U4515" s="177"/>
      <c r="W4515" s="178"/>
      <c r="X4515" s="177"/>
    </row>
    <row r="4516" spans="7:24" s="168" customFormat="1" ht="15" customHeight="1">
      <c r="G4516" s="175"/>
      <c r="I4516" s="176"/>
      <c r="J4516" s="176"/>
      <c r="K4516" s="176"/>
      <c r="L4516" s="679"/>
      <c r="M4516" s="175"/>
      <c r="N4516" s="177"/>
      <c r="P4516" s="176"/>
      <c r="R4516" s="178"/>
      <c r="S4516" s="177"/>
      <c r="U4516" s="177"/>
      <c r="W4516" s="178"/>
      <c r="X4516" s="177"/>
    </row>
    <row r="4517" spans="7:24" s="168" customFormat="1" ht="15" customHeight="1">
      <c r="G4517" s="175"/>
      <c r="I4517" s="176"/>
      <c r="J4517" s="176"/>
      <c r="K4517" s="176"/>
      <c r="L4517" s="679"/>
      <c r="M4517" s="175"/>
      <c r="N4517" s="177"/>
      <c r="P4517" s="176"/>
      <c r="R4517" s="178"/>
      <c r="S4517" s="177"/>
      <c r="U4517" s="177"/>
      <c r="W4517" s="178"/>
      <c r="X4517" s="177"/>
    </row>
    <row r="4518" spans="7:24" s="168" customFormat="1" ht="15" customHeight="1">
      <c r="G4518" s="175"/>
      <c r="I4518" s="176"/>
      <c r="J4518" s="176"/>
      <c r="K4518" s="176"/>
      <c r="L4518" s="679"/>
      <c r="M4518" s="175"/>
      <c r="N4518" s="177"/>
      <c r="P4518" s="176"/>
      <c r="R4518" s="178"/>
      <c r="S4518" s="177"/>
      <c r="U4518" s="177"/>
      <c r="W4518" s="178"/>
      <c r="X4518" s="177"/>
    </row>
    <row r="4519" spans="7:24" s="168" customFormat="1" ht="15" customHeight="1">
      <c r="G4519" s="175"/>
      <c r="I4519" s="176"/>
      <c r="J4519" s="176"/>
      <c r="K4519" s="176"/>
      <c r="L4519" s="679"/>
      <c r="M4519" s="175"/>
      <c r="N4519" s="177"/>
      <c r="P4519" s="176"/>
      <c r="R4519" s="178"/>
      <c r="S4519" s="177"/>
      <c r="U4519" s="177"/>
      <c r="W4519" s="178"/>
      <c r="X4519" s="177"/>
    </row>
    <row r="4520" spans="7:24" s="168" customFormat="1" ht="15" customHeight="1">
      <c r="G4520" s="175"/>
      <c r="I4520" s="176"/>
      <c r="J4520" s="176"/>
      <c r="K4520" s="176"/>
      <c r="L4520" s="679"/>
      <c r="M4520" s="175"/>
      <c r="N4520" s="177"/>
      <c r="P4520" s="176"/>
      <c r="R4520" s="178"/>
      <c r="S4520" s="177"/>
      <c r="U4520" s="177"/>
      <c r="W4520" s="178"/>
      <c r="X4520" s="177"/>
    </row>
    <row r="4521" spans="7:24" s="168" customFormat="1" ht="15" customHeight="1">
      <c r="G4521" s="175"/>
      <c r="I4521" s="176"/>
      <c r="J4521" s="176"/>
      <c r="K4521" s="176"/>
      <c r="L4521" s="679"/>
      <c r="M4521" s="175"/>
      <c r="N4521" s="177"/>
      <c r="P4521" s="176"/>
      <c r="R4521" s="178"/>
      <c r="S4521" s="177"/>
      <c r="U4521" s="177"/>
      <c r="W4521" s="178"/>
      <c r="X4521" s="177"/>
    </row>
    <row r="4522" spans="7:24" s="168" customFormat="1" ht="15" customHeight="1">
      <c r="G4522" s="175"/>
      <c r="I4522" s="176"/>
      <c r="J4522" s="176"/>
      <c r="K4522" s="176"/>
      <c r="L4522" s="679"/>
      <c r="M4522" s="175"/>
      <c r="N4522" s="177"/>
      <c r="P4522" s="176"/>
      <c r="R4522" s="178"/>
      <c r="S4522" s="177"/>
      <c r="U4522" s="177"/>
      <c r="W4522" s="178"/>
      <c r="X4522" s="177"/>
    </row>
    <row r="4523" spans="7:24" s="168" customFormat="1" ht="15" customHeight="1">
      <c r="G4523" s="175"/>
      <c r="I4523" s="176"/>
      <c r="J4523" s="176"/>
      <c r="K4523" s="176"/>
      <c r="L4523" s="679"/>
      <c r="M4523" s="175"/>
      <c r="N4523" s="177"/>
      <c r="P4523" s="176"/>
      <c r="R4523" s="178"/>
      <c r="S4523" s="177"/>
      <c r="U4523" s="177"/>
      <c r="W4523" s="178"/>
      <c r="X4523" s="177"/>
    </row>
    <row r="4524" spans="7:24" s="168" customFormat="1" ht="15" customHeight="1">
      <c r="G4524" s="175"/>
      <c r="I4524" s="176"/>
      <c r="J4524" s="176"/>
      <c r="K4524" s="176"/>
      <c r="L4524" s="679"/>
      <c r="M4524" s="175"/>
      <c r="N4524" s="177"/>
      <c r="P4524" s="176"/>
      <c r="R4524" s="178"/>
      <c r="S4524" s="177"/>
      <c r="U4524" s="177"/>
      <c r="W4524" s="178"/>
      <c r="X4524" s="177"/>
    </row>
    <row r="4525" spans="7:24" s="168" customFormat="1" ht="15" customHeight="1">
      <c r="G4525" s="175"/>
      <c r="I4525" s="176"/>
      <c r="J4525" s="176"/>
      <c r="K4525" s="176"/>
      <c r="L4525" s="679"/>
      <c r="M4525" s="175"/>
      <c r="N4525" s="177"/>
      <c r="P4525" s="176"/>
      <c r="R4525" s="178"/>
      <c r="S4525" s="177"/>
      <c r="U4525" s="177"/>
      <c r="W4525" s="178"/>
      <c r="X4525" s="177"/>
    </row>
    <row r="4526" spans="7:24" s="168" customFormat="1" ht="15" customHeight="1">
      <c r="G4526" s="175"/>
      <c r="I4526" s="176"/>
      <c r="J4526" s="176"/>
      <c r="K4526" s="176"/>
      <c r="L4526" s="679"/>
      <c r="M4526" s="175"/>
      <c r="N4526" s="177"/>
      <c r="P4526" s="176"/>
      <c r="R4526" s="178"/>
      <c r="S4526" s="177"/>
      <c r="U4526" s="177"/>
      <c r="W4526" s="178"/>
      <c r="X4526" s="177"/>
    </row>
    <row r="4527" spans="7:24" s="168" customFormat="1" ht="15" customHeight="1">
      <c r="G4527" s="175"/>
      <c r="I4527" s="176"/>
      <c r="J4527" s="176"/>
      <c r="K4527" s="176"/>
      <c r="L4527" s="679"/>
      <c r="M4527" s="175"/>
      <c r="N4527" s="177"/>
      <c r="P4527" s="176"/>
      <c r="R4527" s="178"/>
      <c r="S4527" s="177"/>
      <c r="U4527" s="177"/>
      <c r="W4527" s="178"/>
      <c r="X4527" s="177"/>
    </row>
    <row r="4528" spans="7:24" s="168" customFormat="1" ht="15" customHeight="1">
      <c r="G4528" s="175"/>
      <c r="I4528" s="176"/>
      <c r="J4528" s="176"/>
      <c r="K4528" s="176"/>
      <c r="L4528" s="679"/>
      <c r="M4528" s="175"/>
      <c r="N4528" s="177"/>
      <c r="P4528" s="176"/>
      <c r="R4528" s="178"/>
      <c r="S4528" s="177"/>
      <c r="U4528" s="177"/>
      <c r="W4528" s="178"/>
      <c r="X4528" s="177"/>
    </row>
    <row r="4529" spans="7:24" s="168" customFormat="1" ht="15" customHeight="1">
      <c r="G4529" s="175"/>
      <c r="I4529" s="176"/>
      <c r="J4529" s="176"/>
      <c r="K4529" s="176"/>
      <c r="L4529" s="679"/>
      <c r="M4529" s="175"/>
      <c r="N4529" s="177"/>
      <c r="P4529" s="176"/>
      <c r="R4529" s="178"/>
      <c r="S4529" s="177"/>
      <c r="U4529" s="177"/>
      <c r="W4529" s="178"/>
      <c r="X4529" s="177"/>
    </row>
    <row r="4530" spans="7:24" s="168" customFormat="1" ht="15" customHeight="1">
      <c r="G4530" s="175"/>
      <c r="I4530" s="176"/>
      <c r="J4530" s="176"/>
      <c r="K4530" s="176"/>
      <c r="L4530" s="679"/>
      <c r="M4530" s="175"/>
      <c r="N4530" s="177"/>
      <c r="P4530" s="176"/>
      <c r="R4530" s="178"/>
      <c r="S4530" s="177"/>
      <c r="U4530" s="177"/>
      <c r="W4530" s="178"/>
      <c r="X4530" s="177"/>
    </row>
    <row r="4531" spans="7:24" s="168" customFormat="1" ht="15" customHeight="1">
      <c r="G4531" s="175"/>
      <c r="I4531" s="176"/>
      <c r="J4531" s="176"/>
      <c r="K4531" s="176"/>
      <c r="L4531" s="679"/>
      <c r="M4531" s="175"/>
      <c r="N4531" s="177"/>
      <c r="P4531" s="176"/>
      <c r="R4531" s="178"/>
      <c r="S4531" s="177"/>
      <c r="U4531" s="177"/>
      <c r="W4531" s="178"/>
      <c r="X4531" s="177"/>
    </row>
    <row r="4532" spans="7:24" s="168" customFormat="1" ht="15" customHeight="1">
      <c r="G4532" s="175"/>
      <c r="I4532" s="176"/>
      <c r="J4532" s="176"/>
      <c r="K4532" s="176"/>
      <c r="L4532" s="679"/>
      <c r="M4532" s="175"/>
      <c r="N4532" s="177"/>
      <c r="P4532" s="176"/>
      <c r="R4532" s="178"/>
      <c r="S4532" s="177"/>
      <c r="U4532" s="177"/>
      <c r="W4532" s="178"/>
      <c r="X4532" s="177"/>
    </row>
    <row r="4533" spans="7:24" s="168" customFormat="1" ht="15" customHeight="1">
      <c r="G4533" s="175"/>
      <c r="I4533" s="176"/>
      <c r="J4533" s="176"/>
      <c r="K4533" s="176"/>
      <c r="L4533" s="679"/>
      <c r="M4533" s="175"/>
      <c r="N4533" s="177"/>
      <c r="P4533" s="176"/>
      <c r="R4533" s="178"/>
      <c r="S4533" s="177"/>
      <c r="U4533" s="177"/>
      <c r="W4533" s="178"/>
      <c r="X4533" s="177"/>
    </row>
    <row r="4534" spans="7:24" s="168" customFormat="1" ht="15" customHeight="1">
      <c r="G4534" s="175"/>
      <c r="I4534" s="176"/>
      <c r="J4534" s="176"/>
      <c r="K4534" s="176"/>
      <c r="L4534" s="679"/>
      <c r="M4534" s="175"/>
      <c r="N4534" s="177"/>
      <c r="P4534" s="176"/>
      <c r="R4534" s="178"/>
      <c r="S4534" s="177"/>
      <c r="U4534" s="177"/>
      <c r="W4534" s="178"/>
      <c r="X4534" s="177"/>
    </row>
    <row r="4535" spans="7:24" s="168" customFormat="1" ht="15" customHeight="1">
      <c r="G4535" s="175"/>
      <c r="I4535" s="176"/>
      <c r="J4535" s="176"/>
      <c r="K4535" s="176"/>
      <c r="L4535" s="679"/>
      <c r="M4535" s="175"/>
      <c r="N4535" s="177"/>
      <c r="P4535" s="176"/>
      <c r="R4535" s="178"/>
      <c r="S4535" s="177"/>
      <c r="U4535" s="177"/>
      <c r="W4535" s="178"/>
      <c r="X4535" s="177"/>
    </row>
    <row r="4536" spans="7:24" s="168" customFormat="1" ht="15" customHeight="1">
      <c r="G4536" s="175"/>
      <c r="I4536" s="176"/>
      <c r="J4536" s="176"/>
      <c r="K4536" s="176"/>
      <c r="L4536" s="679"/>
      <c r="M4536" s="175"/>
      <c r="N4536" s="177"/>
      <c r="P4536" s="176"/>
      <c r="R4536" s="178"/>
      <c r="S4536" s="177"/>
      <c r="U4536" s="177"/>
      <c r="W4536" s="178"/>
      <c r="X4536" s="177"/>
    </row>
    <row r="4537" spans="7:24" s="168" customFormat="1" ht="15" customHeight="1">
      <c r="G4537" s="175"/>
      <c r="I4537" s="176"/>
      <c r="J4537" s="176"/>
      <c r="K4537" s="176"/>
      <c r="L4537" s="679"/>
      <c r="M4537" s="175"/>
      <c r="N4537" s="177"/>
      <c r="P4537" s="176"/>
      <c r="R4537" s="178"/>
      <c r="S4537" s="177"/>
      <c r="U4537" s="177"/>
      <c r="W4537" s="178"/>
      <c r="X4537" s="177"/>
    </row>
    <row r="4538" spans="7:24" s="168" customFormat="1" ht="15" customHeight="1">
      <c r="G4538" s="175"/>
      <c r="I4538" s="176"/>
      <c r="J4538" s="176"/>
      <c r="K4538" s="176"/>
      <c r="L4538" s="679"/>
      <c r="M4538" s="175"/>
      <c r="N4538" s="177"/>
      <c r="P4538" s="176"/>
      <c r="R4538" s="178"/>
      <c r="S4538" s="177"/>
      <c r="U4538" s="177"/>
      <c r="W4538" s="178"/>
      <c r="X4538" s="177"/>
    </row>
    <row r="4539" spans="7:24" s="168" customFormat="1" ht="15" customHeight="1">
      <c r="G4539" s="175"/>
      <c r="I4539" s="176"/>
      <c r="J4539" s="176"/>
      <c r="K4539" s="176"/>
      <c r="L4539" s="679"/>
      <c r="M4539" s="175"/>
      <c r="N4539" s="177"/>
      <c r="P4539" s="176"/>
      <c r="R4539" s="178"/>
      <c r="S4539" s="177"/>
      <c r="U4539" s="177"/>
      <c r="W4539" s="178"/>
      <c r="X4539" s="177"/>
    </row>
    <row r="4540" spans="7:24" s="168" customFormat="1" ht="15" customHeight="1">
      <c r="G4540" s="175"/>
      <c r="I4540" s="176"/>
      <c r="J4540" s="176"/>
      <c r="K4540" s="176"/>
      <c r="L4540" s="679"/>
      <c r="M4540" s="175"/>
      <c r="N4540" s="177"/>
      <c r="P4540" s="176"/>
      <c r="R4540" s="178"/>
      <c r="S4540" s="177"/>
      <c r="U4540" s="177"/>
      <c r="W4540" s="178"/>
      <c r="X4540" s="177"/>
    </row>
    <row r="4541" spans="7:24" s="168" customFormat="1" ht="15" customHeight="1">
      <c r="G4541" s="175"/>
      <c r="I4541" s="176"/>
      <c r="J4541" s="176"/>
      <c r="K4541" s="176"/>
      <c r="L4541" s="679"/>
      <c r="M4541" s="175"/>
      <c r="N4541" s="177"/>
      <c r="P4541" s="176"/>
      <c r="R4541" s="178"/>
      <c r="S4541" s="177"/>
      <c r="U4541" s="177"/>
      <c r="W4541" s="178"/>
      <c r="X4541" s="177"/>
    </row>
    <row r="4542" spans="7:24" s="168" customFormat="1" ht="15" customHeight="1">
      <c r="G4542" s="175"/>
      <c r="I4542" s="176"/>
      <c r="J4542" s="176"/>
      <c r="K4542" s="176"/>
      <c r="L4542" s="679"/>
      <c r="M4542" s="175"/>
      <c r="N4542" s="177"/>
      <c r="P4542" s="176"/>
      <c r="R4542" s="178"/>
      <c r="S4542" s="177"/>
      <c r="U4542" s="177"/>
      <c r="W4542" s="178"/>
      <c r="X4542" s="177"/>
    </row>
    <row r="4543" spans="7:24" s="168" customFormat="1" ht="15" customHeight="1">
      <c r="G4543" s="175"/>
      <c r="I4543" s="176"/>
      <c r="J4543" s="176"/>
      <c r="K4543" s="176"/>
      <c r="L4543" s="679"/>
      <c r="M4543" s="175"/>
      <c r="N4543" s="177"/>
      <c r="P4543" s="176"/>
      <c r="R4543" s="178"/>
      <c r="S4543" s="177"/>
      <c r="U4543" s="177"/>
      <c r="W4543" s="178"/>
      <c r="X4543" s="177"/>
    </row>
    <row r="4544" spans="7:24" s="168" customFormat="1" ht="15" customHeight="1">
      <c r="G4544" s="175"/>
      <c r="I4544" s="176"/>
      <c r="J4544" s="176"/>
      <c r="K4544" s="176"/>
      <c r="L4544" s="679"/>
      <c r="M4544" s="175"/>
      <c r="N4544" s="177"/>
      <c r="P4544" s="176"/>
      <c r="R4544" s="178"/>
      <c r="S4544" s="177"/>
      <c r="U4544" s="177"/>
      <c r="W4544" s="178"/>
      <c r="X4544" s="177"/>
    </row>
    <row r="4545" spans="7:24" s="168" customFormat="1" ht="15" customHeight="1">
      <c r="G4545" s="175"/>
      <c r="I4545" s="176"/>
      <c r="J4545" s="176"/>
      <c r="K4545" s="176"/>
      <c r="L4545" s="679"/>
      <c r="M4545" s="175"/>
      <c r="N4545" s="177"/>
      <c r="P4545" s="176"/>
      <c r="R4545" s="178"/>
      <c r="S4545" s="177"/>
      <c r="U4545" s="177"/>
      <c r="W4545" s="178"/>
      <c r="X4545" s="177"/>
    </row>
    <row r="4546" spans="7:24" s="168" customFormat="1" ht="15" customHeight="1">
      <c r="G4546" s="175"/>
      <c r="I4546" s="176"/>
      <c r="J4546" s="176"/>
      <c r="K4546" s="176"/>
      <c r="L4546" s="679"/>
      <c r="M4546" s="175"/>
      <c r="N4546" s="177"/>
      <c r="P4546" s="176"/>
      <c r="R4546" s="178"/>
      <c r="S4546" s="177"/>
      <c r="U4546" s="177"/>
      <c r="W4546" s="178"/>
      <c r="X4546" s="177"/>
    </row>
    <row r="4547" spans="7:24" s="168" customFormat="1" ht="15" customHeight="1">
      <c r="G4547" s="175"/>
      <c r="I4547" s="176"/>
      <c r="J4547" s="176"/>
      <c r="K4547" s="176"/>
      <c r="L4547" s="679"/>
      <c r="M4547" s="175"/>
      <c r="N4547" s="177"/>
      <c r="P4547" s="176"/>
      <c r="R4547" s="178"/>
      <c r="S4547" s="177"/>
      <c r="U4547" s="177"/>
      <c r="W4547" s="178"/>
      <c r="X4547" s="177"/>
    </row>
    <row r="4548" spans="7:24" s="168" customFormat="1" ht="15" customHeight="1">
      <c r="G4548" s="175"/>
      <c r="I4548" s="176"/>
      <c r="J4548" s="176"/>
      <c r="K4548" s="176"/>
      <c r="L4548" s="679"/>
      <c r="M4548" s="175"/>
      <c r="N4548" s="177"/>
      <c r="P4548" s="176"/>
      <c r="R4548" s="178"/>
      <c r="S4548" s="177"/>
      <c r="U4548" s="177"/>
      <c r="W4548" s="178"/>
      <c r="X4548" s="177"/>
    </row>
    <row r="4549" spans="7:24" s="168" customFormat="1" ht="15" customHeight="1">
      <c r="G4549" s="175"/>
      <c r="I4549" s="176"/>
      <c r="J4549" s="176"/>
      <c r="K4549" s="176"/>
      <c r="L4549" s="679"/>
      <c r="M4549" s="175"/>
      <c r="N4549" s="177"/>
      <c r="P4549" s="176"/>
      <c r="R4549" s="178"/>
      <c r="S4549" s="177"/>
      <c r="U4549" s="177"/>
      <c r="W4549" s="178"/>
      <c r="X4549" s="177"/>
    </row>
    <row r="4550" spans="7:24" s="168" customFormat="1" ht="15" customHeight="1">
      <c r="G4550" s="175"/>
      <c r="I4550" s="176"/>
      <c r="J4550" s="176"/>
      <c r="K4550" s="176"/>
      <c r="L4550" s="679"/>
      <c r="M4550" s="175"/>
      <c r="N4550" s="177"/>
      <c r="P4550" s="176"/>
      <c r="R4550" s="178"/>
      <c r="S4550" s="177"/>
      <c r="U4550" s="177"/>
      <c r="W4550" s="178"/>
      <c r="X4550" s="177"/>
    </row>
    <row r="4551" spans="7:24" s="168" customFormat="1" ht="15" customHeight="1">
      <c r="G4551" s="175"/>
      <c r="I4551" s="176"/>
      <c r="J4551" s="176"/>
      <c r="K4551" s="176"/>
      <c r="L4551" s="679"/>
      <c r="M4551" s="175"/>
      <c r="N4551" s="177"/>
      <c r="P4551" s="176"/>
      <c r="R4551" s="178"/>
      <c r="S4551" s="177"/>
      <c r="U4551" s="177"/>
      <c r="W4551" s="178"/>
      <c r="X4551" s="177"/>
    </row>
    <row r="4552" spans="7:24" s="168" customFormat="1" ht="15" customHeight="1">
      <c r="G4552" s="175"/>
      <c r="I4552" s="176"/>
      <c r="J4552" s="176"/>
      <c r="K4552" s="176"/>
      <c r="L4552" s="679"/>
      <c r="M4552" s="175"/>
      <c r="N4552" s="177"/>
      <c r="P4552" s="176"/>
      <c r="R4552" s="178"/>
      <c r="S4552" s="177"/>
      <c r="U4552" s="177"/>
      <c r="W4552" s="178"/>
      <c r="X4552" s="177"/>
    </row>
    <row r="4553" spans="7:24" s="168" customFormat="1" ht="15" customHeight="1">
      <c r="G4553" s="175"/>
      <c r="I4553" s="176"/>
      <c r="J4553" s="176"/>
      <c r="K4553" s="176"/>
      <c r="L4553" s="679"/>
      <c r="M4553" s="175"/>
      <c r="N4553" s="177"/>
      <c r="P4553" s="176"/>
      <c r="R4553" s="178"/>
      <c r="S4553" s="177"/>
      <c r="U4553" s="177"/>
      <c r="W4553" s="178"/>
      <c r="X4553" s="177"/>
    </row>
    <row r="4554" spans="7:24" s="168" customFormat="1" ht="15" customHeight="1">
      <c r="G4554" s="175"/>
      <c r="I4554" s="176"/>
      <c r="J4554" s="176"/>
      <c r="K4554" s="176"/>
      <c r="L4554" s="679"/>
      <c r="M4554" s="175"/>
      <c r="N4554" s="177"/>
      <c r="P4554" s="176"/>
      <c r="R4554" s="178"/>
      <c r="S4554" s="177"/>
      <c r="U4554" s="177"/>
      <c r="W4554" s="178"/>
      <c r="X4554" s="177"/>
    </row>
    <row r="4555" spans="7:24" s="168" customFormat="1" ht="15" customHeight="1">
      <c r="G4555" s="175"/>
      <c r="I4555" s="176"/>
      <c r="J4555" s="176"/>
      <c r="K4555" s="176"/>
      <c r="L4555" s="679"/>
      <c r="M4555" s="175"/>
      <c r="N4555" s="177"/>
      <c r="P4555" s="176"/>
      <c r="R4555" s="178"/>
      <c r="S4555" s="177"/>
      <c r="U4555" s="177"/>
      <c r="W4555" s="178"/>
      <c r="X4555" s="177"/>
    </row>
    <row r="4556" spans="7:24" s="168" customFormat="1" ht="15" customHeight="1">
      <c r="G4556" s="175"/>
      <c r="I4556" s="176"/>
      <c r="J4556" s="176"/>
      <c r="K4556" s="176"/>
      <c r="L4556" s="679"/>
      <c r="M4556" s="175"/>
      <c r="N4556" s="177"/>
      <c r="P4556" s="176"/>
      <c r="R4556" s="178"/>
      <c r="S4556" s="177"/>
      <c r="U4556" s="177"/>
      <c r="W4556" s="178"/>
      <c r="X4556" s="177"/>
    </row>
    <row r="4557" spans="7:24" s="168" customFormat="1" ht="15" customHeight="1">
      <c r="G4557" s="175"/>
      <c r="I4557" s="176"/>
      <c r="J4557" s="176"/>
      <c r="K4557" s="176"/>
      <c r="L4557" s="679"/>
      <c r="M4557" s="175"/>
      <c r="N4557" s="177"/>
      <c r="P4557" s="176"/>
      <c r="R4557" s="178"/>
      <c r="S4557" s="177"/>
      <c r="U4557" s="177"/>
      <c r="W4557" s="178"/>
      <c r="X4557" s="177"/>
    </row>
    <row r="4558" spans="7:24" s="168" customFormat="1" ht="15" customHeight="1">
      <c r="G4558" s="175"/>
      <c r="I4558" s="176"/>
      <c r="J4558" s="176"/>
      <c r="K4558" s="176"/>
      <c r="L4558" s="679"/>
      <c r="M4558" s="175"/>
      <c r="N4558" s="177"/>
      <c r="P4558" s="176"/>
      <c r="R4558" s="178"/>
      <c r="S4558" s="177"/>
      <c r="U4558" s="177"/>
      <c r="W4558" s="178"/>
      <c r="X4558" s="177"/>
    </row>
    <row r="4559" spans="7:24" s="168" customFormat="1" ht="15" customHeight="1">
      <c r="G4559" s="175"/>
      <c r="I4559" s="176"/>
      <c r="J4559" s="176"/>
      <c r="K4559" s="176"/>
      <c r="L4559" s="679"/>
      <c r="M4559" s="175"/>
      <c r="N4559" s="177"/>
      <c r="P4559" s="176"/>
      <c r="R4559" s="178"/>
      <c r="S4559" s="177"/>
      <c r="U4559" s="177"/>
      <c r="W4559" s="178"/>
      <c r="X4559" s="177"/>
    </row>
    <row r="4560" spans="7:24" s="168" customFormat="1" ht="15" customHeight="1">
      <c r="G4560" s="175"/>
      <c r="I4560" s="176"/>
      <c r="J4560" s="176"/>
      <c r="K4560" s="176"/>
      <c r="L4560" s="679"/>
      <c r="M4560" s="175"/>
      <c r="N4560" s="177"/>
      <c r="P4560" s="176"/>
      <c r="R4560" s="178"/>
      <c r="S4560" s="177"/>
      <c r="U4560" s="177"/>
      <c r="W4560" s="178"/>
      <c r="X4560" s="177"/>
    </row>
    <row r="4561" spans="7:24" s="168" customFormat="1" ht="15" customHeight="1">
      <c r="G4561" s="175"/>
      <c r="I4561" s="176"/>
      <c r="J4561" s="176"/>
      <c r="K4561" s="176"/>
      <c r="L4561" s="679"/>
      <c r="M4561" s="175"/>
      <c r="N4561" s="177"/>
      <c r="P4561" s="176"/>
      <c r="R4561" s="178"/>
      <c r="S4561" s="177"/>
      <c r="U4561" s="177"/>
      <c r="W4561" s="178"/>
      <c r="X4561" s="177"/>
    </row>
    <row r="4562" spans="7:24" s="168" customFormat="1" ht="15" customHeight="1">
      <c r="G4562" s="175"/>
      <c r="I4562" s="176"/>
      <c r="J4562" s="176"/>
      <c r="K4562" s="176"/>
      <c r="L4562" s="679"/>
      <c r="M4562" s="175"/>
      <c r="N4562" s="177"/>
      <c r="P4562" s="176"/>
      <c r="R4562" s="178"/>
      <c r="S4562" s="177"/>
      <c r="U4562" s="177"/>
      <c r="W4562" s="178"/>
      <c r="X4562" s="177"/>
    </row>
    <row r="4563" spans="7:24" s="168" customFormat="1" ht="15" customHeight="1">
      <c r="G4563" s="175"/>
      <c r="I4563" s="176"/>
      <c r="J4563" s="176"/>
      <c r="K4563" s="176"/>
      <c r="L4563" s="679"/>
      <c r="M4563" s="175"/>
      <c r="N4563" s="177"/>
      <c r="P4563" s="176"/>
      <c r="R4563" s="178"/>
      <c r="S4563" s="177"/>
      <c r="U4563" s="177"/>
      <c r="W4563" s="178"/>
      <c r="X4563" s="177"/>
    </row>
    <row r="4564" spans="7:24" s="168" customFormat="1" ht="15" customHeight="1">
      <c r="G4564" s="175"/>
      <c r="I4564" s="176"/>
      <c r="J4564" s="176"/>
      <c r="K4564" s="176"/>
      <c r="L4564" s="679"/>
      <c r="M4564" s="175"/>
      <c r="N4564" s="177"/>
      <c r="P4564" s="176"/>
      <c r="R4564" s="178"/>
      <c r="S4564" s="177"/>
      <c r="U4564" s="177"/>
      <c r="W4564" s="178"/>
      <c r="X4564" s="177"/>
    </row>
    <row r="4565" spans="7:24" s="168" customFormat="1" ht="15" customHeight="1">
      <c r="G4565" s="175"/>
      <c r="I4565" s="176"/>
      <c r="J4565" s="176"/>
      <c r="K4565" s="176"/>
      <c r="L4565" s="679"/>
      <c r="M4565" s="175"/>
      <c r="N4565" s="177"/>
      <c r="P4565" s="176"/>
      <c r="R4565" s="178"/>
      <c r="S4565" s="177"/>
      <c r="U4565" s="177"/>
      <c r="W4565" s="178"/>
      <c r="X4565" s="177"/>
    </row>
    <row r="4566" spans="7:24" s="168" customFormat="1" ht="15" customHeight="1">
      <c r="G4566" s="175"/>
      <c r="I4566" s="176"/>
      <c r="J4566" s="176"/>
      <c r="K4566" s="176"/>
      <c r="L4566" s="679"/>
      <c r="M4566" s="175"/>
      <c r="N4566" s="177"/>
      <c r="P4566" s="176"/>
      <c r="R4566" s="178"/>
      <c r="S4566" s="177"/>
      <c r="U4566" s="177"/>
      <c r="W4566" s="178"/>
      <c r="X4566" s="177"/>
    </row>
    <row r="4567" spans="7:24" s="168" customFormat="1" ht="15" customHeight="1">
      <c r="G4567" s="175"/>
      <c r="I4567" s="176"/>
      <c r="J4567" s="176"/>
      <c r="K4567" s="176"/>
      <c r="L4567" s="679"/>
      <c r="M4567" s="175"/>
      <c r="N4567" s="177"/>
      <c r="P4567" s="176"/>
      <c r="R4567" s="178"/>
      <c r="S4567" s="177"/>
      <c r="U4567" s="177"/>
      <c r="W4567" s="178"/>
      <c r="X4567" s="177"/>
    </row>
    <row r="4568" spans="7:24" s="168" customFormat="1" ht="15" customHeight="1">
      <c r="G4568" s="175"/>
      <c r="I4568" s="176"/>
      <c r="J4568" s="176"/>
      <c r="K4568" s="176"/>
      <c r="L4568" s="679"/>
      <c r="M4568" s="175"/>
      <c r="N4568" s="177"/>
      <c r="P4568" s="176"/>
      <c r="R4568" s="178"/>
      <c r="S4568" s="177"/>
      <c r="U4568" s="177"/>
      <c r="W4568" s="178"/>
      <c r="X4568" s="177"/>
    </row>
    <row r="4569" spans="7:24" s="168" customFormat="1" ht="15" customHeight="1">
      <c r="G4569" s="175"/>
      <c r="I4569" s="176"/>
      <c r="J4569" s="176"/>
      <c r="K4569" s="176"/>
      <c r="L4569" s="679"/>
      <c r="M4569" s="175"/>
      <c r="N4569" s="177"/>
      <c r="P4569" s="176"/>
      <c r="R4569" s="178"/>
      <c r="S4569" s="177"/>
      <c r="U4569" s="177"/>
      <c r="W4569" s="178"/>
      <c r="X4569" s="177"/>
    </row>
    <row r="4570" spans="7:24" s="168" customFormat="1" ht="15" customHeight="1">
      <c r="G4570" s="175"/>
      <c r="I4570" s="176"/>
      <c r="J4570" s="176"/>
      <c r="K4570" s="176"/>
      <c r="L4570" s="679"/>
      <c r="M4570" s="175"/>
      <c r="N4570" s="177"/>
      <c r="P4570" s="176"/>
      <c r="R4570" s="178"/>
      <c r="S4570" s="177"/>
      <c r="U4570" s="177"/>
      <c r="W4570" s="178"/>
      <c r="X4570" s="177"/>
    </row>
    <row r="4571" spans="7:24" s="168" customFormat="1" ht="15" customHeight="1">
      <c r="G4571" s="175"/>
      <c r="I4571" s="176"/>
      <c r="J4571" s="176"/>
      <c r="K4571" s="176"/>
      <c r="L4571" s="679"/>
      <c r="M4571" s="175"/>
      <c r="N4571" s="177"/>
      <c r="P4571" s="176"/>
      <c r="R4571" s="178"/>
      <c r="S4571" s="177"/>
      <c r="U4571" s="177"/>
      <c r="W4571" s="178"/>
      <c r="X4571" s="177"/>
    </row>
    <row r="4572" spans="7:24" s="168" customFormat="1" ht="15" customHeight="1">
      <c r="G4572" s="175"/>
      <c r="I4572" s="176"/>
      <c r="J4572" s="176"/>
      <c r="K4572" s="176"/>
      <c r="L4572" s="679"/>
      <c r="M4572" s="175"/>
      <c r="N4572" s="177"/>
      <c r="P4572" s="176"/>
      <c r="R4572" s="178"/>
      <c r="S4572" s="177"/>
      <c r="U4572" s="177"/>
      <c r="W4572" s="178"/>
      <c r="X4572" s="177"/>
    </row>
    <row r="4573" spans="7:24" s="168" customFormat="1" ht="15" customHeight="1">
      <c r="G4573" s="175"/>
      <c r="I4573" s="176"/>
      <c r="J4573" s="176"/>
      <c r="K4573" s="176"/>
      <c r="L4573" s="679"/>
      <c r="M4573" s="175"/>
      <c r="N4573" s="177"/>
      <c r="P4573" s="176"/>
      <c r="R4573" s="178"/>
      <c r="S4573" s="177"/>
      <c r="U4573" s="177"/>
      <c r="W4573" s="178"/>
      <c r="X4573" s="177"/>
    </row>
    <row r="4574" spans="7:24" s="168" customFormat="1" ht="15" customHeight="1">
      <c r="G4574" s="175"/>
      <c r="I4574" s="176"/>
      <c r="J4574" s="176"/>
      <c r="K4574" s="176"/>
      <c r="L4574" s="679"/>
      <c r="M4574" s="175"/>
      <c r="N4574" s="177"/>
      <c r="P4574" s="176"/>
      <c r="R4574" s="178"/>
      <c r="S4574" s="177"/>
      <c r="U4574" s="177"/>
      <c r="W4574" s="178"/>
      <c r="X4574" s="177"/>
    </row>
    <row r="4575" spans="7:24" s="168" customFormat="1" ht="15" customHeight="1">
      <c r="G4575" s="175"/>
      <c r="I4575" s="176"/>
      <c r="J4575" s="176"/>
      <c r="K4575" s="176"/>
      <c r="L4575" s="679"/>
      <c r="M4575" s="175"/>
      <c r="N4575" s="177"/>
      <c r="P4575" s="176"/>
      <c r="R4575" s="178"/>
      <c r="S4575" s="177"/>
      <c r="U4575" s="177"/>
      <c r="W4575" s="178"/>
      <c r="X4575" s="177"/>
    </row>
    <row r="4576" spans="7:24" s="168" customFormat="1" ht="15" customHeight="1">
      <c r="G4576" s="175"/>
      <c r="I4576" s="176"/>
      <c r="J4576" s="176"/>
      <c r="K4576" s="176"/>
      <c r="L4576" s="679"/>
      <c r="M4576" s="175"/>
      <c r="N4576" s="177"/>
      <c r="P4576" s="176"/>
      <c r="R4576" s="178"/>
      <c r="S4576" s="177"/>
      <c r="U4576" s="177"/>
      <c r="W4576" s="178"/>
      <c r="X4576" s="177"/>
    </row>
    <row r="4577" spans="7:24" s="168" customFormat="1" ht="15" customHeight="1">
      <c r="G4577" s="175"/>
      <c r="I4577" s="176"/>
      <c r="J4577" s="176"/>
      <c r="K4577" s="176"/>
      <c r="L4577" s="679"/>
      <c r="M4577" s="175"/>
      <c r="N4577" s="177"/>
      <c r="P4577" s="176"/>
      <c r="R4577" s="178"/>
      <c r="S4577" s="177"/>
      <c r="U4577" s="177"/>
      <c r="W4577" s="178"/>
      <c r="X4577" s="177"/>
    </row>
    <row r="4578" spans="7:24" s="168" customFormat="1" ht="15" customHeight="1">
      <c r="G4578" s="175"/>
      <c r="I4578" s="176"/>
      <c r="J4578" s="176"/>
      <c r="K4578" s="176"/>
      <c r="L4578" s="679"/>
      <c r="M4578" s="175"/>
      <c r="N4578" s="177"/>
      <c r="P4578" s="176"/>
      <c r="R4578" s="178"/>
      <c r="S4578" s="177"/>
      <c r="U4578" s="177"/>
      <c r="W4578" s="178"/>
      <c r="X4578" s="177"/>
    </row>
    <row r="4579" spans="7:24" s="168" customFormat="1" ht="15" customHeight="1">
      <c r="G4579" s="175"/>
      <c r="I4579" s="176"/>
      <c r="J4579" s="176"/>
      <c r="K4579" s="176"/>
      <c r="L4579" s="679"/>
      <c r="M4579" s="175"/>
      <c r="N4579" s="177"/>
      <c r="P4579" s="176"/>
      <c r="R4579" s="178"/>
      <c r="S4579" s="177"/>
      <c r="U4579" s="177"/>
      <c r="W4579" s="178"/>
      <c r="X4579" s="177"/>
    </row>
    <row r="4580" spans="7:24" s="168" customFormat="1" ht="15" customHeight="1">
      <c r="G4580" s="175"/>
      <c r="I4580" s="176"/>
      <c r="J4580" s="176"/>
      <c r="K4580" s="176"/>
      <c r="L4580" s="679"/>
      <c r="M4580" s="175"/>
      <c r="N4580" s="177"/>
      <c r="P4580" s="176"/>
      <c r="R4580" s="178"/>
      <c r="S4580" s="177"/>
      <c r="U4580" s="177"/>
      <c r="W4580" s="178"/>
      <c r="X4580" s="177"/>
    </row>
    <row r="4581" spans="7:24" s="168" customFormat="1" ht="15" customHeight="1">
      <c r="G4581" s="175"/>
      <c r="I4581" s="176"/>
      <c r="J4581" s="176"/>
      <c r="K4581" s="176"/>
      <c r="L4581" s="679"/>
      <c r="M4581" s="175"/>
      <c r="N4581" s="177"/>
      <c r="P4581" s="176"/>
      <c r="R4581" s="178"/>
      <c r="S4581" s="177"/>
      <c r="U4581" s="177"/>
      <c r="W4581" s="178"/>
      <c r="X4581" s="177"/>
    </row>
    <row r="4582" spans="7:24" s="168" customFormat="1" ht="15" customHeight="1">
      <c r="G4582" s="175"/>
      <c r="I4582" s="176"/>
      <c r="J4582" s="176"/>
      <c r="K4582" s="176"/>
      <c r="L4582" s="679"/>
      <c r="M4582" s="175"/>
      <c r="N4582" s="177"/>
      <c r="P4582" s="176"/>
      <c r="R4582" s="178"/>
      <c r="S4582" s="177"/>
      <c r="U4582" s="177"/>
      <c r="W4582" s="178"/>
      <c r="X4582" s="177"/>
    </row>
    <row r="4583" spans="7:24" s="168" customFormat="1" ht="15" customHeight="1">
      <c r="G4583" s="175"/>
      <c r="I4583" s="176"/>
      <c r="J4583" s="176"/>
      <c r="K4583" s="176"/>
      <c r="L4583" s="679"/>
      <c r="M4583" s="175"/>
      <c r="N4583" s="177"/>
      <c r="P4583" s="176"/>
      <c r="R4583" s="178"/>
      <c r="S4583" s="177"/>
      <c r="U4583" s="177"/>
      <c r="W4583" s="178"/>
      <c r="X4583" s="177"/>
    </row>
    <row r="4584" spans="7:24" s="168" customFormat="1" ht="15" customHeight="1">
      <c r="G4584" s="175"/>
      <c r="I4584" s="176"/>
      <c r="J4584" s="176"/>
      <c r="K4584" s="176"/>
      <c r="L4584" s="679"/>
      <c r="M4584" s="175"/>
      <c r="N4584" s="177"/>
      <c r="P4584" s="176"/>
      <c r="R4584" s="178"/>
      <c r="S4584" s="177"/>
      <c r="U4584" s="177"/>
      <c r="W4584" s="178"/>
      <c r="X4584" s="177"/>
    </row>
    <row r="4585" spans="7:24" s="168" customFormat="1" ht="15" customHeight="1">
      <c r="G4585" s="175"/>
      <c r="I4585" s="176"/>
      <c r="J4585" s="176"/>
      <c r="K4585" s="176"/>
      <c r="L4585" s="679"/>
      <c r="M4585" s="175"/>
      <c r="N4585" s="177"/>
      <c r="P4585" s="176"/>
      <c r="R4585" s="178"/>
      <c r="S4585" s="177"/>
      <c r="U4585" s="177"/>
      <c r="W4585" s="178"/>
      <c r="X4585" s="177"/>
    </row>
    <row r="4586" spans="7:24" s="168" customFormat="1" ht="15" customHeight="1">
      <c r="G4586" s="175"/>
      <c r="I4586" s="176"/>
      <c r="J4586" s="176"/>
      <c r="K4586" s="176"/>
      <c r="L4586" s="679"/>
      <c r="M4586" s="175"/>
      <c r="N4586" s="177"/>
      <c r="P4586" s="176"/>
      <c r="R4586" s="178"/>
      <c r="S4586" s="177"/>
      <c r="U4586" s="177"/>
      <c r="W4586" s="178"/>
      <c r="X4586" s="177"/>
    </row>
    <row r="4587" spans="7:24" s="168" customFormat="1" ht="15" customHeight="1">
      <c r="G4587" s="175"/>
      <c r="I4587" s="176"/>
      <c r="J4587" s="176"/>
      <c r="K4587" s="176"/>
      <c r="L4587" s="679"/>
      <c r="M4587" s="175"/>
      <c r="N4587" s="177"/>
      <c r="P4587" s="176"/>
      <c r="R4587" s="178"/>
      <c r="S4587" s="177"/>
      <c r="U4587" s="177"/>
      <c r="W4587" s="178"/>
      <c r="X4587" s="177"/>
    </row>
    <row r="4588" spans="7:24" s="168" customFormat="1" ht="15" customHeight="1">
      <c r="G4588" s="175"/>
      <c r="I4588" s="176"/>
      <c r="J4588" s="176"/>
      <c r="K4588" s="176"/>
      <c r="L4588" s="679"/>
      <c r="M4588" s="175"/>
      <c r="N4588" s="177"/>
      <c r="P4588" s="176"/>
      <c r="R4588" s="178"/>
      <c r="S4588" s="177"/>
      <c r="U4588" s="177"/>
      <c r="W4588" s="178"/>
      <c r="X4588" s="177"/>
    </row>
    <row r="4589" spans="7:24" s="168" customFormat="1" ht="15" customHeight="1">
      <c r="G4589" s="175"/>
      <c r="I4589" s="176"/>
      <c r="J4589" s="176"/>
      <c r="K4589" s="176"/>
      <c r="L4589" s="679"/>
      <c r="M4589" s="175"/>
      <c r="N4589" s="177"/>
      <c r="P4589" s="176"/>
      <c r="R4589" s="178"/>
      <c r="S4589" s="177"/>
      <c r="U4589" s="177"/>
      <c r="W4589" s="178"/>
      <c r="X4589" s="177"/>
    </row>
    <row r="4590" spans="7:24" s="168" customFormat="1" ht="15" customHeight="1">
      <c r="G4590" s="175"/>
      <c r="I4590" s="176"/>
      <c r="J4590" s="176"/>
      <c r="K4590" s="176"/>
      <c r="L4590" s="679"/>
      <c r="M4590" s="175"/>
      <c r="N4590" s="177"/>
      <c r="P4590" s="176"/>
      <c r="R4590" s="178"/>
      <c r="S4590" s="177"/>
      <c r="U4590" s="177"/>
      <c r="W4590" s="178"/>
      <c r="X4590" s="177"/>
    </row>
    <row r="4591" spans="7:24" s="168" customFormat="1" ht="15" customHeight="1">
      <c r="G4591" s="175"/>
      <c r="I4591" s="176"/>
      <c r="J4591" s="176"/>
      <c r="K4591" s="176"/>
      <c r="L4591" s="679"/>
      <c r="M4591" s="175"/>
      <c r="N4591" s="177"/>
      <c r="P4591" s="176"/>
      <c r="R4591" s="178"/>
      <c r="S4591" s="177"/>
      <c r="U4591" s="177"/>
      <c r="W4591" s="178"/>
      <c r="X4591" s="177"/>
    </row>
    <row r="4592" spans="7:24" s="168" customFormat="1" ht="15" customHeight="1">
      <c r="G4592" s="175"/>
      <c r="I4592" s="176"/>
      <c r="J4592" s="176"/>
      <c r="K4592" s="176"/>
      <c r="L4592" s="679"/>
      <c r="M4592" s="175"/>
      <c r="N4592" s="177"/>
      <c r="P4592" s="176"/>
      <c r="R4592" s="178"/>
      <c r="S4592" s="177"/>
      <c r="U4592" s="177"/>
      <c r="W4592" s="178"/>
      <c r="X4592" s="177"/>
    </row>
    <row r="4593" spans="7:24" s="168" customFormat="1" ht="15" customHeight="1">
      <c r="G4593" s="175"/>
      <c r="I4593" s="176"/>
      <c r="J4593" s="176"/>
      <c r="K4593" s="176"/>
      <c r="L4593" s="679"/>
      <c r="M4593" s="175"/>
      <c r="N4593" s="177"/>
      <c r="P4593" s="176"/>
      <c r="R4593" s="178"/>
      <c r="S4593" s="177"/>
      <c r="U4593" s="177"/>
      <c r="W4593" s="178"/>
      <c r="X4593" s="177"/>
    </row>
    <row r="4594" spans="7:24" s="168" customFormat="1" ht="15" customHeight="1">
      <c r="G4594" s="175"/>
      <c r="I4594" s="176"/>
      <c r="J4594" s="176"/>
      <c r="K4594" s="176"/>
      <c r="L4594" s="679"/>
      <c r="M4594" s="175"/>
      <c r="N4594" s="177"/>
      <c r="P4594" s="176"/>
      <c r="R4594" s="178"/>
      <c r="S4594" s="177"/>
      <c r="U4594" s="177"/>
      <c r="W4594" s="178"/>
      <c r="X4594" s="177"/>
    </row>
    <row r="4595" spans="7:24" s="168" customFormat="1" ht="15" customHeight="1">
      <c r="G4595" s="175"/>
      <c r="I4595" s="176"/>
      <c r="J4595" s="176"/>
      <c r="K4595" s="176"/>
      <c r="L4595" s="679"/>
      <c r="M4595" s="175"/>
      <c r="N4595" s="177"/>
      <c r="P4595" s="176"/>
      <c r="R4595" s="178"/>
      <c r="S4595" s="177"/>
      <c r="U4595" s="177"/>
      <c r="W4595" s="178"/>
      <c r="X4595" s="177"/>
    </row>
    <row r="4596" spans="7:24" s="168" customFormat="1" ht="15" customHeight="1">
      <c r="G4596" s="175"/>
      <c r="I4596" s="176"/>
      <c r="J4596" s="176"/>
      <c r="K4596" s="176"/>
      <c r="L4596" s="679"/>
      <c r="M4596" s="175"/>
      <c r="N4596" s="177"/>
      <c r="P4596" s="176"/>
      <c r="R4596" s="178"/>
      <c r="S4596" s="177"/>
      <c r="U4596" s="177"/>
      <c r="W4596" s="178"/>
      <c r="X4596" s="177"/>
    </row>
    <row r="4597" spans="7:24" s="168" customFormat="1" ht="15" customHeight="1">
      <c r="G4597" s="175"/>
      <c r="I4597" s="176"/>
      <c r="J4597" s="176"/>
      <c r="K4597" s="176"/>
      <c r="L4597" s="679"/>
      <c r="M4597" s="175"/>
      <c r="N4597" s="177"/>
      <c r="P4597" s="176"/>
      <c r="R4597" s="178"/>
      <c r="S4597" s="177"/>
      <c r="U4597" s="177"/>
      <c r="W4597" s="178"/>
      <c r="X4597" s="177"/>
    </row>
    <row r="4598" spans="7:24" s="168" customFormat="1" ht="15" customHeight="1">
      <c r="G4598" s="175"/>
      <c r="I4598" s="176"/>
      <c r="J4598" s="176"/>
      <c r="K4598" s="176"/>
      <c r="L4598" s="679"/>
      <c r="M4598" s="175"/>
      <c r="N4598" s="177"/>
      <c r="P4598" s="176"/>
      <c r="R4598" s="178"/>
      <c r="S4598" s="177"/>
      <c r="U4598" s="177"/>
      <c r="W4598" s="178"/>
      <c r="X4598" s="177"/>
    </row>
    <row r="4599" spans="7:24" s="168" customFormat="1" ht="15" customHeight="1">
      <c r="G4599" s="175"/>
      <c r="I4599" s="176"/>
      <c r="J4599" s="176"/>
      <c r="K4599" s="176"/>
      <c r="L4599" s="679"/>
      <c r="M4599" s="175"/>
      <c r="N4599" s="177"/>
      <c r="P4599" s="176"/>
      <c r="R4599" s="178"/>
      <c r="S4599" s="177"/>
      <c r="U4599" s="177"/>
      <c r="W4599" s="178"/>
      <c r="X4599" s="177"/>
    </row>
    <row r="4600" spans="7:24" s="168" customFormat="1" ht="15" customHeight="1">
      <c r="G4600" s="175"/>
      <c r="I4600" s="176"/>
      <c r="J4600" s="176"/>
      <c r="K4600" s="176"/>
      <c r="L4600" s="679"/>
      <c r="M4600" s="175"/>
      <c r="N4600" s="177"/>
      <c r="P4600" s="176"/>
      <c r="R4600" s="178"/>
      <c r="S4600" s="177"/>
      <c r="U4600" s="177"/>
      <c r="W4600" s="178"/>
      <c r="X4600" s="177"/>
    </row>
    <row r="4601" spans="7:24" s="168" customFormat="1" ht="15" customHeight="1">
      <c r="G4601" s="175"/>
      <c r="I4601" s="176"/>
      <c r="J4601" s="176"/>
      <c r="K4601" s="176"/>
      <c r="L4601" s="679"/>
      <c r="M4601" s="175"/>
      <c r="N4601" s="177"/>
      <c r="P4601" s="176"/>
      <c r="R4601" s="178"/>
      <c r="S4601" s="177"/>
      <c r="U4601" s="177"/>
      <c r="W4601" s="178"/>
      <c r="X4601" s="177"/>
    </row>
    <row r="4602" spans="7:24" s="168" customFormat="1" ht="15" customHeight="1">
      <c r="G4602" s="175"/>
      <c r="I4602" s="176"/>
      <c r="J4602" s="176"/>
      <c r="K4602" s="176"/>
      <c r="L4602" s="679"/>
      <c r="M4602" s="175"/>
      <c r="N4602" s="177"/>
      <c r="P4602" s="176"/>
      <c r="R4602" s="178"/>
      <c r="S4602" s="177"/>
      <c r="U4602" s="177"/>
      <c r="W4602" s="178"/>
      <c r="X4602" s="177"/>
    </row>
    <row r="4603" spans="7:24" s="168" customFormat="1" ht="15" customHeight="1">
      <c r="G4603" s="175"/>
      <c r="I4603" s="176"/>
      <c r="J4603" s="176"/>
      <c r="K4603" s="176"/>
      <c r="L4603" s="679"/>
      <c r="M4603" s="175"/>
      <c r="N4603" s="177"/>
      <c r="P4603" s="176"/>
      <c r="R4603" s="178"/>
      <c r="S4603" s="177"/>
      <c r="U4603" s="177"/>
      <c r="W4603" s="178"/>
      <c r="X4603" s="177"/>
    </row>
    <row r="4604" spans="7:24" s="168" customFormat="1" ht="15" customHeight="1">
      <c r="G4604" s="175"/>
      <c r="I4604" s="176"/>
      <c r="J4604" s="176"/>
      <c r="K4604" s="176"/>
      <c r="L4604" s="679"/>
      <c r="M4604" s="175"/>
      <c r="N4604" s="177"/>
      <c r="P4604" s="176"/>
      <c r="R4604" s="178"/>
      <c r="S4604" s="177"/>
      <c r="U4604" s="177"/>
      <c r="W4604" s="178"/>
      <c r="X4604" s="177"/>
    </row>
    <row r="4605" spans="7:24" s="168" customFormat="1" ht="15" customHeight="1">
      <c r="G4605" s="175"/>
      <c r="I4605" s="176"/>
      <c r="J4605" s="176"/>
      <c r="K4605" s="176"/>
      <c r="L4605" s="679"/>
      <c r="M4605" s="175"/>
      <c r="N4605" s="177"/>
      <c r="P4605" s="176"/>
      <c r="R4605" s="178"/>
      <c r="S4605" s="177"/>
      <c r="U4605" s="177"/>
      <c r="W4605" s="178"/>
      <c r="X4605" s="177"/>
    </row>
    <row r="4606" spans="7:24" s="168" customFormat="1" ht="15" customHeight="1">
      <c r="G4606" s="175"/>
      <c r="I4606" s="176"/>
      <c r="J4606" s="176"/>
      <c r="K4606" s="176"/>
      <c r="L4606" s="679"/>
      <c r="M4606" s="175"/>
      <c r="N4606" s="177"/>
      <c r="P4606" s="176"/>
      <c r="R4606" s="178"/>
      <c r="S4606" s="177"/>
      <c r="U4606" s="177"/>
      <c r="W4606" s="178"/>
      <c r="X4606" s="177"/>
    </row>
    <row r="4607" spans="7:24" s="168" customFormat="1" ht="15" customHeight="1">
      <c r="G4607" s="175"/>
      <c r="I4607" s="176"/>
      <c r="J4607" s="176"/>
      <c r="K4607" s="176"/>
      <c r="L4607" s="679"/>
      <c r="M4607" s="175"/>
      <c r="N4607" s="177"/>
      <c r="P4607" s="176"/>
      <c r="R4607" s="178"/>
      <c r="S4607" s="177"/>
      <c r="U4607" s="177"/>
      <c r="W4607" s="178"/>
      <c r="X4607" s="177"/>
    </row>
    <row r="4608" spans="7:24" s="168" customFormat="1" ht="15" customHeight="1">
      <c r="G4608" s="175"/>
      <c r="I4608" s="176"/>
      <c r="J4608" s="176"/>
      <c r="K4608" s="176"/>
      <c r="L4608" s="679"/>
      <c r="M4608" s="175"/>
      <c r="N4608" s="177"/>
      <c r="P4608" s="176"/>
      <c r="R4608" s="178"/>
      <c r="S4608" s="177"/>
      <c r="U4608" s="177"/>
      <c r="W4608" s="178"/>
      <c r="X4608" s="177"/>
    </row>
    <row r="4609" spans="7:24" s="168" customFormat="1" ht="15" customHeight="1">
      <c r="G4609" s="175"/>
      <c r="I4609" s="176"/>
      <c r="J4609" s="176"/>
      <c r="K4609" s="176"/>
      <c r="L4609" s="679"/>
      <c r="M4609" s="175"/>
      <c r="N4609" s="177"/>
      <c r="P4609" s="176"/>
      <c r="R4609" s="178"/>
      <c r="S4609" s="177"/>
      <c r="U4609" s="177"/>
      <c r="W4609" s="178"/>
      <c r="X4609" s="177"/>
    </row>
    <row r="4610" spans="7:24" s="168" customFormat="1" ht="15" customHeight="1">
      <c r="G4610" s="175"/>
      <c r="I4610" s="176"/>
      <c r="J4610" s="176"/>
      <c r="K4610" s="176"/>
      <c r="L4610" s="679"/>
      <c r="M4610" s="175"/>
      <c r="N4610" s="177"/>
      <c r="P4610" s="176"/>
      <c r="R4610" s="178"/>
      <c r="S4610" s="177"/>
      <c r="U4610" s="177"/>
      <c r="W4610" s="178"/>
      <c r="X4610" s="177"/>
    </row>
    <row r="4611" spans="7:24" s="168" customFormat="1" ht="15" customHeight="1">
      <c r="G4611" s="175"/>
      <c r="I4611" s="176"/>
      <c r="J4611" s="176"/>
      <c r="K4611" s="176"/>
      <c r="L4611" s="679"/>
      <c r="M4611" s="175"/>
      <c r="N4611" s="177"/>
      <c r="P4611" s="176"/>
      <c r="R4611" s="178"/>
      <c r="S4611" s="177"/>
      <c r="U4611" s="177"/>
      <c r="W4611" s="178"/>
      <c r="X4611" s="177"/>
    </row>
    <row r="4612" spans="7:24" s="168" customFormat="1" ht="15" customHeight="1">
      <c r="G4612" s="175"/>
      <c r="I4612" s="176"/>
      <c r="J4612" s="176"/>
      <c r="K4612" s="176"/>
      <c r="L4612" s="679"/>
      <c r="M4612" s="175"/>
      <c r="N4612" s="177"/>
      <c r="P4612" s="176"/>
      <c r="R4612" s="178"/>
      <c r="S4612" s="177"/>
      <c r="U4612" s="177"/>
      <c r="W4612" s="178"/>
      <c r="X4612" s="177"/>
    </row>
    <row r="4613" spans="7:24" s="168" customFormat="1" ht="15" customHeight="1">
      <c r="G4613" s="175"/>
      <c r="I4613" s="176"/>
      <c r="J4613" s="176"/>
      <c r="K4613" s="176"/>
      <c r="L4613" s="679"/>
      <c r="M4613" s="175"/>
      <c r="N4613" s="177"/>
      <c r="P4613" s="176"/>
      <c r="R4613" s="178"/>
      <c r="S4613" s="177"/>
      <c r="U4613" s="177"/>
      <c r="W4613" s="178"/>
      <c r="X4613" s="177"/>
    </row>
    <row r="4614" spans="7:24" s="168" customFormat="1" ht="15" customHeight="1">
      <c r="G4614" s="175"/>
      <c r="I4614" s="176"/>
      <c r="J4614" s="176"/>
      <c r="K4614" s="176"/>
      <c r="L4614" s="679"/>
      <c r="M4614" s="175"/>
      <c r="N4614" s="177"/>
      <c r="P4614" s="176"/>
      <c r="R4614" s="178"/>
      <c r="S4614" s="177"/>
      <c r="U4614" s="177"/>
      <c r="W4614" s="178"/>
      <c r="X4614" s="177"/>
    </row>
    <row r="4615" spans="7:24" s="168" customFormat="1" ht="15" customHeight="1">
      <c r="G4615" s="175"/>
      <c r="I4615" s="176"/>
      <c r="J4615" s="176"/>
      <c r="K4615" s="176"/>
      <c r="L4615" s="679"/>
      <c r="M4615" s="175"/>
      <c r="N4615" s="177"/>
      <c r="P4615" s="176"/>
      <c r="R4615" s="178"/>
      <c r="S4615" s="177"/>
      <c r="U4615" s="177"/>
      <c r="W4615" s="178"/>
      <c r="X4615" s="177"/>
    </row>
    <row r="4616" spans="7:24" s="168" customFormat="1" ht="15" customHeight="1">
      <c r="G4616" s="175"/>
      <c r="I4616" s="176"/>
      <c r="J4616" s="176"/>
      <c r="K4616" s="176"/>
      <c r="L4616" s="679"/>
      <c r="M4616" s="175"/>
      <c r="N4616" s="177"/>
      <c r="P4616" s="176"/>
      <c r="R4616" s="178"/>
      <c r="S4616" s="177"/>
      <c r="U4616" s="177"/>
      <c r="W4616" s="178"/>
      <c r="X4616" s="177"/>
    </row>
    <row r="4617" spans="7:24" s="168" customFormat="1" ht="15" customHeight="1">
      <c r="G4617" s="175"/>
      <c r="I4617" s="176"/>
      <c r="J4617" s="176"/>
      <c r="K4617" s="176"/>
      <c r="L4617" s="679"/>
      <c r="M4617" s="175"/>
      <c r="N4617" s="177"/>
      <c r="P4617" s="176"/>
      <c r="R4617" s="178"/>
      <c r="S4617" s="177"/>
      <c r="U4617" s="177"/>
      <c r="W4617" s="178"/>
      <c r="X4617" s="177"/>
    </row>
    <row r="4618" spans="7:24" s="168" customFormat="1" ht="15" customHeight="1">
      <c r="G4618" s="175"/>
      <c r="I4618" s="176"/>
      <c r="J4618" s="176"/>
      <c r="K4618" s="176"/>
      <c r="L4618" s="679"/>
      <c r="M4618" s="175"/>
      <c r="N4618" s="177"/>
      <c r="P4618" s="176"/>
      <c r="R4618" s="178"/>
      <c r="S4618" s="177"/>
      <c r="U4618" s="177"/>
      <c r="W4618" s="178"/>
      <c r="X4618" s="177"/>
    </row>
    <row r="4619" spans="7:24" s="168" customFormat="1" ht="15" customHeight="1">
      <c r="G4619" s="175"/>
      <c r="I4619" s="176"/>
      <c r="J4619" s="176"/>
      <c r="K4619" s="176"/>
      <c r="L4619" s="679"/>
      <c r="M4619" s="175"/>
      <c r="N4619" s="177"/>
      <c r="P4619" s="176"/>
      <c r="R4619" s="178"/>
      <c r="S4619" s="177"/>
      <c r="U4619" s="177"/>
      <c r="W4619" s="178"/>
      <c r="X4619" s="177"/>
    </row>
    <row r="4620" spans="7:24" s="168" customFormat="1" ht="15" customHeight="1">
      <c r="G4620" s="175"/>
      <c r="I4620" s="176"/>
      <c r="J4620" s="176"/>
      <c r="K4620" s="176"/>
      <c r="L4620" s="679"/>
      <c r="M4620" s="175"/>
      <c r="N4620" s="177"/>
      <c r="P4620" s="176"/>
      <c r="R4620" s="178"/>
      <c r="S4620" s="177"/>
      <c r="U4620" s="177"/>
      <c r="W4620" s="178"/>
      <c r="X4620" s="177"/>
    </row>
    <row r="4621" spans="7:24" s="168" customFormat="1" ht="15" customHeight="1">
      <c r="G4621" s="175"/>
      <c r="I4621" s="176"/>
      <c r="J4621" s="176"/>
      <c r="K4621" s="176"/>
      <c r="L4621" s="679"/>
      <c r="M4621" s="175"/>
      <c r="N4621" s="177"/>
      <c r="P4621" s="176"/>
      <c r="R4621" s="178"/>
      <c r="S4621" s="177"/>
      <c r="U4621" s="177"/>
      <c r="W4621" s="178"/>
      <c r="X4621" s="177"/>
    </row>
    <row r="4622" spans="7:24" s="168" customFormat="1" ht="15" customHeight="1">
      <c r="G4622" s="175"/>
      <c r="I4622" s="176"/>
      <c r="J4622" s="176"/>
      <c r="K4622" s="176"/>
      <c r="L4622" s="679"/>
      <c r="M4622" s="175"/>
      <c r="N4622" s="177"/>
      <c r="P4622" s="176"/>
      <c r="R4622" s="178"/>
      <c r="S4622" s="177"/>
      <c r="U4622" s="177"/>
      <c r="W4622" s="178"/>
      <c r="X4622" s="177"/>
    </row>
    <row r="4623" spans="7:24" s="168" customFormat="1" ht="15" customHeight="1">
      <c r="G4623" s="175"/>
      <c r="I4623" s="176"/>
      <c r="J4623" s="176"/>
      <c r="K4623" s="176"/>
      <c r="L4623" s="679"/>
      <c r="M4623" s="175"/>
      <c r="N4623" s="177"/>
      <c r="P4623" s="176"/>
      <c r="R4623" s="178"/>
      <c r="S4623" s="177"/>
      <c r="U4623" s="177"/>
      <c r="W4623" s="178"/>
      <c r="X4623" s="177"/>
    </row>
    <row r="4624" spans="7:24" s="168" customFormat="1" ht="15" customHeight="1">
      <c r="G4624" s="175"/>
      <c r="I4624" s="176"/>
      <c r="J4624" s="176"/>
      <c r="K4624" s="176"/>
      <c r="L4624" s="679"/>
      <c r="M4624" s="175"/>
      <c r="N4624" s="177"/>
      <c r="P4624" s="176"/>
      <c r="R4624" s="178"/>
      <c r="S4624" s="177"/>
      <c r="U4624" s="177"/>
      <c r="W4624" s="178"/>
      <c r="X4624" s="177"/>
    </row>
    <row r="4625" spans="7:24" s="168" customFormat="1" ht="15" customHeight="1">
      <c r="G4625" s="175"/>
      <c r="I4625" s="176"/>
      <c r="J4625" s="176"/>
      <c r="K4625" s="176"/>
      <c r="L4625" s="679"/>
      <c r="M4625" s="175"/>
      <c r="N4625" s="177"/>
      <c r="P4625" s="176"/>
      <c r="R4625" s="178"/>
      <c r="S4625" s="177"/>
      <c r="U4625" s="177"/>
      <c r="W4625" s="178"/>
      <c r="X4625" s="177"/>
    </row>
    <row r="4626" spans="7:24" s="168" customFormat="1" ht="15" customHeight="1">
      <c r="G4626" s="175"/>
      <c r="I4626" s="176"/>
      <c r="J4626" s="176"/>
      <c r="K4626" s="176"/>
      <c r="L4626" s="679"/>
      <c r="M4626" s="175"/>
      <c r="N4626" s="177"/>
      <c r="P4626" s="176"/>
      <c r="R4626" s="178"/>
      <c r="S4626" s="177"/>
      <c r="U4626" s="177"/>
      <c r="W4626" s="178"/>
      <c r="X4626" s="177"/>
    </row>
    <row r="4627" spans="7:24" s="168" customFormat="1" ht="15" customHeight="1">
      <c r="G4627" s="175"/>
      <c r="I4627" s="176"/>
      <c r="J4627" s="176"/>
      <c r="K4627" s="176"/>
      <c r="L4627" s="679"/>
      <c r="M4627" s="175"/>
      <c r="N4627" s="177"/>
      <c r="P4627" s="176"/>
      <c r="R4627" s="178"/>
      <c r="S4627" s="177"/>
      <c r="U4627" s="177"/>
      <c r="W4627" s="178"/>
      <c r="X4627" s="177"/>
    </row>
    <row r="4628" spans="7:24" s="168" customFormat="1" ht="15" customHeight="1">
      <c r="G4628" s="175"/>
      <c r="I4628" s="176"/>
      <c r="J4628" s="176"/>
      <c r="K4628" s="176"/>
      <c r="L4628" s="679"/>
      <c r="M4628" s="175"/>
      <c r="N4628" s="177"/>
      <c r="P4628" s="176"/>
      <c r="R4628" s="178"/>
      <c r="S4628" s="177"/>
      <c r="U4628" s="177"/>
      <c r="W4628" s="178"/>
      <c r="X4628" s="177"/>
    </row>
    <row r="4629" spans="7:24" s="168" customFormat="1" ht="15" customHeight="1">
      <c r="G4629" s="175"/>
      <c r="I4629" s="176"/>
      <c r="J4629" s="176"/>
      <c r="K4629" s="176"/>
      <c r="L4629" s="679"/>
      <c r="M4629" s="175"/>
      <c r="N4629" s="177"/>
      <c r="P4629" s="176"/>
      <c r="R4629" s="178"/>
      <c r="S4629" s="177"/>
      <c r="U4629" s="177"/>
      <c r="W4629" s="178"/>
      <c r="X4629" s="177"/>
    </row>
    <row r="4630" spans="7:24" s="168" customFormat="1" ht="15" customHeight="1">
      <c r="G4630" s="175"/>
      <c r="I4630" s="176"/>
      <c r="J4630" s="176"/>
      <c r="K4630" s="176"/>
      <c r="L4630" s="679"/>
      <c r="M4630" s="175"/>
      <c r="N4630" s="177"/>
      <c r="P4630" s="176"/>
      <c r="R4630" s="178"/>
      <c r="S4630" s="177"/>
      <c r="U4630" s="177"/>
      <c r="W4630" s="178"/>
      <c r="X4630" s="177"/>
    </row>
    <row r="4631" spans="7:24" s="168" customFormat="1" ht="15" customHeight="1">
      <c r="G4631" s="175"/>
      <c r="I4631" s="176"/>
      <c r="J4631" s="176"/>
      <c r="K4631" s="176"/>
      <c r="L4631" s="679"/>
      <c r="M4631" s="175"/>
      <c r="N4631" s="177"/>
      <c r="P4631" s="176"/>
      <c r="R4631" s="178"/>
      <c r="S4631" s="177"/>
      <c r="U4631" s="177"/>
      <c r="W4631" s="178"/>
      <c r="X4631" s="177"/>
    </row>
    <row r="4632" spans="7:24" s="168" customFormat="1" ht="15" customHeight="1">
      <c r="G4632" s="175"/>
      <c r="I4632" s="176"/>
      <c r="J4632" s="176"/>
      <c r="K4632" s="176"/>
      <c r="L4632" s="679"/>
      <c r="M4632" s="175"/>
      <c r="N4632" s="177"/>
      <c r="P4632" s="176"/>
      <c r="R4632" s="178"/>
      <c r="S4632" s="177"/>
      <c r="U4632" s="177"/>
      <c r="W4632" s="178"/>
      <c r="X4632" s="177"/>
    </row>
    <row r="4633" spans="7:24" s="168" customFormat="1" ht="15" customHeight="1">
      <c r="G4633" s="175"/>
      <c r="I4633" s="176"/>
      <c r="J4633" s="176"/>
      <c r="K4633" s="176"/>
      <c r="L4633" s="679"/>
      <c r="M4633" s="175"/>
      <c r="N4633" s="177"/>
      <c r="P4633" s="176"/>
      <c r="R4633" s="178"/>
      <c r="S4633" s="177"/>
      <c r="U4633" s="177"/>
      <c r="W4633" s="178"/>
      <c r="X4633" s="177"/>
    </row>
    <row r="4634" spans="7:24" s="168" customFormat="1" ht="15" customHeight="1">
      <c r="G4634" s="175"/>
      <c r="I4634" s="176"/>
      <c r="J4634" s="176"/>
      <c r="K4634" s="176"/>
      <c r="L4634" s="679"/>
      <c r="M4634" s="175"/>
      <c r="N4634" s="177"/>
      <c r="P4634" s="176"/>
      <c r="R4634" s="178"/>
      <c r="S4634" s="177"/>
      <c r="U4634" s="177"/>
      <c r="W4634" s="178"/>
      <c r="X4634" s="177"/>
    </row>
    <row r="4635" spans="7:24" s="168" customFormat="1" ht="15" customHeight="1">
      <c r="G4635" s="175"/>
      <c r="I4635" s="176"/>
      <c r="J4635" s="176"/>
      <c r="K4635" s="176"/>
      <c r="L4635" s="679"/>
      <c r="M4635" s="175"/>
      <c r="N4635" s="177"/>
      <c r="P4635" s="176"/>
      <c r="R4635" s="178"/>
      <c r="S4635" s="177"/>
      <c r="U4635" s="177"/>
      <c r="W4635" s="178"/>
      <c r="X4635" s="177"/>
    </row>
    <row r="4636" spans="7:24" s="168" customFormat="1" ht="15" customHeight="1">
      <c r="G4636" s="175"/>
      <c r="I4636" s="176"/>
      <c r="J4636" s="176"/>
      <c r="K4636" s="176"/>
      <c r="L4636" s="679"/>
      <c r="M4636" s="175"/>
      <c r="N4636" s="177"/>
      <c r="P4636" s="176"/>
      <c r="R4636" s="178"/>
      <c r="S4636" s="177"/>
      <c r="U4636" s="177"/>
      <c r="W4636" s="178"/>
      <c r="X4636" s="177"/>
    </row>
    <row r="4637" spans="7:24" s="168" customFormat="1" ht="15" customHeight="1">
      <c r="G4637" s="175"/>
      <c r="I4637" s="176"/>
      <c r="J4637" s="176"/>
      <c r="K4637" s="176"/>
      <c r="L4637" s="679"/>
      <c r="M4637" s="175"/>
      <c r="N4637" s="177"/>
      <c r="P4637" s="176"/>
      <c r="R4637" s="178"/>
      <c r="S4637" s="177"/>
      <c r="U4637" s="177"/>
      <c r="W4637" s="178"/>
      <c r="X4637" s="177"/>
    </row>
    <row r="4638" spans="7:24" s="168" customFormat="1" ht="15" customHeight="1">
      <c r="G4638" s="175"/>
      <c r="I4638" s="176"/>
      <c r="J4638" s="176"/>
      <c r="K4638" s="176"/>
      <c r="L4638" s="679"/>
      <c r="M4638" s="175"/>
      <c r="N4638" s="177"/>
      <c r="P4638" s="176"/>
      <c r="R4638" s="178"/>
      <c r="S4638" s="177"/>
      <c r="U4638" s="177"/>
      <c r="W4638" s="178"/>
      <c r="X4638" s="177"/>
    </row>
    <row r="4639" spans="7:24" s="168" customFormat="1" ht="15" customHeight="1">
      <c r="G4639" s="175"/>
      <c r="I4639" s="176"/>
      <c r="J4639" s="176"/>
      <c r="K4639" s="176"/>
      <c r="L4639" s="679"/>
      <c r="M4639" s="175"/>
      <c r="N4639" s="177"/>
      <c r="P4639" s="176"/>
      <c r="R4639" s="178"/>
      <c r="S4639" s="177"/>
      <c r="U4639" s="177"/>
      <c r="W4639" s="178"/>
      <c r="X4639" s="177"/>
    </row>
    <row r="4640" spans="7:24" s="168" customFormat="1" ht="15" customHeight="1">
      <c r="G4640" s="175"/>
      <c r="I4640" s="176"/>
      <c r="J4640" s="176"/>
      <c r="K4640" s="176"/>
      <c r="L4640" s="679"/>
      <c r="M4640" s="175"/>
      <c r="N4640" s="177"/>
      <c r="P4640" s="176"/>
      <c r="R4640" s="178"/>
      <c r="S4640" s="177"/>
      <c r="U4640" s="177"/>
      <c r="W4640" s="178"/>
      <c r="X4640" s="177"/>
    </row>
    <row r="4641" spans="7:24" s="168" customFormat="1" ht="15" customHeight="1">
      <c r="G4641" s="175"/>
      <c r="I4641" s="176"/>
      <c r="J4641" s="176"/>
      <c r="K4641" s="176"/>
      <c r="L4641" s="679"/>
      <c r="M4641" s="175"/>
      <c r="N4641" s="177"/>
      <c r="P4641" s="176"/>
      <c r="R4641" s="178"/>
      <c r="S4641" s="177"/>
      <c r="U4641" s="177"/>
      <c r="W4641" s="178"/>
      <c r="X4641" s="177"/>
    </row>
    <row r="4642" spans="7:24" s="168" customFormat="1" ht="15" customHeight="1">
      <c r="G4642" s="175"/>
      <c r="I4642" s="176"/>
      <c r="J4642" s="176"/>
      <c r="K4642" s="176"/>
      <c r="L4642" s="679"/>
      <c r="M4642" s="175"/>
      <c r="N4642" s="177"/>
      <c r="P4642" s="176"/>
      <c r="R4642" s="178"/>
      <c r="S4642" s="177"/>
      <c r="U4642" s="177"/>
      <c r="W4642" s="178"/>
      <c r="X4642" s="177"/>
    </row>
    <row r="4643" spans="7:24" s="168" customFormat="1" ht="15" customHeight="1">
      <c r="G4643" s="175"/>
      <c r="I4643" s="176"/>
      <c r="J4643" s="176"/>
      <c r="K4643" s="176"/>
      <c r="L4643" s="679"/>
      <c r="M4643" s="175"/>
      <c r="N4643" s="177"/>
      <c r="P4643" s="176"/>
      <c r="R4643" s="178"/>
      <c r="S4643" s="177"/>
      <c r="U4643" s="177"/>
      <c r="W4643" s="178"/>
      <c r="X4643" s="177"/>
    </row>
    <row r="4644" spans="7:24" s="168" customFormat="1" ht="15" customHeight="1">
      <c r="G4644" s="175"/>
      <c r="I4644" s="176"/>
      <c r="J4644" s="176"/>
      <c r="K4644" s="176"/>
      <c r="L4644" s="679"/>
      <c r="M4644" s="175"/>
      <c r="N4644" s="177"/>
      <c r="P4644" s="176"/>
      <c r="R4644" s="178"/>
      <c r="S4644" s="177"/>
      <c r="U4644" s="177"/>
      <c r="W4644" s="178"/>
      <c r="X4644" s="177"/>
    </row>
    <row r="4645" spans="7:24" s="168" customFormat="1" ht="15" customHeight="1">
      <c r="G4645" s="175"/>
      <c r="I4645" s="176"/>
      <c r="J4645" s="176"/>
      <c r="K4645" s="176"/>
      <c r="L4645" s="679"/>
      <c r="M4645" s="175"/>
      <c r="N4645" s="177"/>
      <c r="P4645" s="176"/>
      <c r="R4645" s="178"/>
      <c r="S4645" s="177"/>
      <c r="U4645" s="177"/>
      <c r="W4645" s="178"/>
      <c r="X4645" s="177"/>
    </row>
    <row r="4646" spans="7:24" s="168" customFormat="1" ht="15" customHeight="1">
      <c r="G4646" s="175"/>
      <c r="I4646" s="176"/>
      <c r="J4646" s="176"/>
      <c r="K4646" s="176"/>
      <c r="L4646" s="679"/>
      <c r="M4646" s="175"/>
      <c r="N4646" s="177"/>
      <c r="P4646" s="176"/>
      <c r="R4646" s="178"/>
      <c r="S4646" s="177"/>
      <c r="U4646" s="177"/>
      <c r="W4646" s="178"/>
      <c r="X4646" s="177"/>
    </row>
    <row r="4647" spans="7:24" s="168" customFormat="1" ht="15" customHeight="1">
      <c r="G4647" s="175"/>
      <c r="I4647" s="176"/>
      <c r="J4647" s="176"/>
      <c r="K4647" s="176"/>
      <c r="L4647" s="679"/>
      <c r="M4647" s="175"/>
      <c r="N4647" s="177"/>
      <c r="P4647" s="176"/>
      <c r="R4647" s="178"/>
      <c r="S4647" s="177"/>
      <c r="U4647" s="177"/>
      <c r="W4647" s="178"/>
      <c r="X4647" s="177"/>
    </row>
    <row r="4648" spans="7:24" s="168" customFormat="1" ht="15" customHeight="1">
      <c r="G4648" s="175"/>
      <c r="I4648" s="176"/>
      <c r="J4648" s="176"/>
      <c r="K4648" s="176"/>
      <c r="L4648" s="679"/>
      <c r="M4648" s="175"/>
      <c r="N4648" s="177"/>
      <c r="P4648" s="176"/>
      <c r="R4648" s="178"/>
      <c r="S4648" s="177"/>
      <c r="U4648" s="177"/>
      <c r="W4648" s="178"/>
      <c r="X4648" s="177"/>
    </row>
    <row r="4649" spans="7:24" s="168" customFormat="1" ht="15" customHeight="1">
      <c r="G4649" s="175"/>
      <c r="I4649" s="176"/>
      <c r="J4649" s="176"/>
      <c r="K4649" s="176"/>
      <c r="L4649" s="679"/>
      <c r="M4649" s="175"/>
      <c r="N4649" s="177"/>
      <c r="P4649" s="176"/>
      <c r="R4649" s="178"/>
      <c r="S4649" s="177"/>
      <c r="U4649" s="177"/>
      <c r="W4649" s="178"/>
      <c r="X4649" s="177"/>
    </row>
    <row r="4650" spans="7:24" s="168" customFormat="1" ht="15" customHeight="1">
      <c r="G4650" s="175"/>
      <c r="I4650" s="176"/>
      <c r="J4650" s="176"/>
      <c r="K4650" s="176"/>
      <c r="L4650" s="679"/>
      <c r="M4650" s="175"/>
      <c r="N4650" s="177"/>
      <c r="P4650" s="176"/>
      <c r="R4650" s="178"/>
      <c r="S4650" s="177"/>
      <c r="U4650" s="177"/>
      <c r="W4650" s="178"/>
      <c r="X4650" s="177"/>
    </row>
    <row r="4651" spans="7:24" s="168" customFormat="1" ht="15" customHeight="1">
      <c r="G4651" s="175"/>
      <c r="I4651" s="176"/>
      <c r="J4651" s="176"/>
      <c r="K4651" s="176"/>
      <c r="L4651" s="679"/>
      <c r="M4651" s="175"/>
      <c r="N4651" s="177"/>
      <c r="P4651" s="176"/>
      <c r="R4651" s="178"/>
      <c r="S4651" s="177"/>
      <c r="U4651" s="177"/>
      <c r="W4651" s="178"/>
      <c r="X4651" s="177"/>
    </row>
    <row r="4652" spans="7:24" s="168" customFormat="1" ht="15" customHeight="1">
      <c r="G4652" s="175"/>
      <c r="I4652" s="176"/>
      <c r="J4652" s="176"/>
      <c r="K4652" s="176"/>
      <c r="L4652" s="679"/>
      <c r="M4652" s="175"/>
      <c r="N4652" s="177"/>
      <c r="P4652" s="176"/>
      <c r="R4652" s="178"/>
      <c r="S4652" s="177"/>
      <c r="U4652" s="177"/>
      <c r="W4652" s="178"/>
      <c r="X4652" s="177"/>
    </row>
    <row r="4653" spans="7:24" s="168" customFormat="1" ht="15" customHeight="1">
      <c r="G4653" s="175"/>
      <c r="I4653" s="176"/>
      <c r="J4653" s="176"/>
      <c r="K4653" s="176"/>
      <c r="L4653" s="679"/>
      <c r="M4653" s="175"/>
      <c r="N4653" s="177"/>
      <c r="P4653" s="176"/>
      <c r="R4653" s="178"/>
      <c r="S4653" s="177"/>
      <c r="U4653" s="177"/>
      <c r="W4653" s="178"/>
      <c r="X4653" s="177"/>
    </row>
    <row r="4654" spans="7:24" s="168" customFormat="1" ht="15" customHeight="1">
      <c r="G4654" s="175"/>
      <c r="I4654" s="176"/>
      <c r="J4654" s="176"/>
      <c r="K4654" s="176"/>
      <c r="L4654" s="679"/>
      <c r="M4654" s="175"/>
      <c r="N4654" s="177"/>
      <c r="P4654" s="176"/>
      <c r="R4654" s="178"/>
      <c r="S4654" s="177"/>
      <c r="U4654" s="177"/>
      <c r="W4654" s="178"/>
      <c r="X4654" s="177"/>
    </row>
    <row r="4655" spans="7:24" s="168" customFormat="1" ht="15" customHeight="1">
      <c r="G4655" s="175"/>
      <c r="I4655" s="176"/>
      <c r="J4655" s="176"/>
      <c r="K4655" s="176"/>
      <c r="L4655" s="679"/>
      <c r="M4655" s="175"/>
      <c r="N4655" s="177"/>
      <c r="P4655" s="176"/>
      <c r="R4655" s="178"/>
      <c r="S4655" s="177"/>
      <c r="U4655" s="177"/>
      <c r="W4655" s="178"/>
      <c r="X4655" s="177"/>
    </row>
    <row r="4656" spans="7:24" s="168" customFormat="1" ht="15" customHeight="1">
      <c r="G4656" s="175"/>
      <c r="I4656" s="176"/>
      <c r="J4656" s="176"/>
      <c r="K4656" s="176"/>
      <c r="L4656" s="679"/>
      <c r="M4656" s="175"/>
      <c r="N4656" s="177"/>
      <c r="P4656" s="176"/>
      <c r="R4656" s="178"/>
      <c r="S4656" s="177"/>
      <c r="U4656" s="177"/>
      <c r="W4656" s="178"/>
      <c r="X4656" s="177"/>
    </row>
    <row r="4657" spans="7:24" s="168" customFormat="1" ht="15" customHeight="1">
      <c r="G4657" s="175"/>
      <c r="I4657" s="176"/>
      <c r="J4657" s="176"/>
      <c r="K4657" s="176"/>
      <c r="L4657" s="679"/>
      <c r="M4657" s="175"/>
      <c r="N4657" s="177"/>
      <c r="P4657" s="176"/>
      <c r="R4657" s="178"/>
      <c r="S4657" s="177"/>
      <c r="U4657" s="177"/>
      <c r="W4657" s="178"/>
      <c r="X4657" s="177"/>
    </row>
    <row r="4658" spans="7:24" s="168" customFormat="1" ht="15" customHeight="1">
      <c r="G4658" s="175"/>
      <c r="I4658" s="176"/>
      <c r="J4658" s="176"/>
      <c r="K4658" s="176"/>
      <c r="L4658" s="679"/>
      <c r="M4658" s="175"/>
      <c r="N4658" s="177"/>
      <c r="P4658" s="176"/>
      <c r="R4658" s="178"/>
      <c r="S4658" s="177"/>
      <c r="U4658" s="177"/>
      <c r="W4658" s="178"/>
      <c r="X4658" s="177"/>
    </row>
    <row r="4659" spans="7:24" s="168" customFormat="1" ht="15" customHeight="1">
      <c r="G4659" s="175"/>
      <c r="I4659" s="176"/>
      <c r="J4659" s="176"/>
      <c r="K4659" s="176"/>
      <c r="L4659" s="679"/>
      <c r="M4659" s="175"/>
      <c r="N4659" s="177"/>
      <c r="P4659" s="176"/>
      <c r="R4659" s="178"/>
      <c r="S4659" s="177"/>
      <c r="U4659" s="177"/>
      <c r="W4659" s="178"/>
      <c r="X4659" s="177"/>
    </row>
    <row r="4660" spans="7:24" s="168" customFormat="1" ht="15" customHeight="1">
      <c r="G4660" s="175"/>
      <c r="I4660" s="176"/>
      <c r="J4660" s="176"/>
      <c r="K4660" s="176"/>
      <c r="L4660" s="679"/>
      <c r="M4660" s="175"/>
      <c r="N4660" s="177"/>
      <c r="P4660" s="176"/>
      <c r="R4660" s="178"/>
      <c r="S4660" s="177"/>
      <c r="U4660" s="177"/>
      <c r="W4660" s="178"/>
      <c r="X4660" s="177"/>
    </row>
    <row r="4661" spans="7:24" s="168" customFormat="1" ht="15" customHeight="1">
      <c r="G4661" s="175"/>
      <c r="I4661" s="176"/>
      <c r="J4661" s="176"/>
      <c r="K4661" s="176"/>
      <c r="L4661" s="679"/>
      <c r="M4661" s="175"/>
      <c r="N4661" s="177"/>
      <c r="P4661" s="176"/>
      <c r="R4661" s="178"/>
      <c r="S4661" s="177"/>
      <c r="U4661" s="177"/>
      <c r="W4661" s="178"/>
      <c r="X4661" s="177"/>
    </row>
    <row r="4662" spans="7:24" s="168" customFormat="1" ht="15" customHeight="1">
      <c r="G4662" s="175"/>
      <c r="I4662" s="176"/>
      <c r="J4662" s="176"/>
      <c r="K4662" s="176"/>
      <c r="L4662" s="679"/>
      <c r="M4662" s="175"/>
      <c r="N4662" s="177"/>
      <c r="P4662" s="176"/>
      <c r="R4662" s="178"/>
      <c r="S4662" s="177"/>
      <c r="U4662" s="177"/>
      <c r="W4662" s="178"/>
      <c r="X4662" s="177"/>
    </row>
    <row r="4663" spans="7:24" s="168" customFormat="1" ht="15" customHeight="1">
      <c r="G4663" s="175"/>
      <c r="I4663" s="176"/>
      <c r="J4663" s="176"/>
      <c r="K4663" s="176"/>
      <c r="L4663" s="679"/>
      <c r="M4663" s="175"/>
      <c r="N4663" s="177"/>
      <c r="P4663" s="176"/>
      <c r="R4663" s="178"/>
      <c r="S4663" s="177"/>
      <c r="U4663" s="177"/>
      <c r="W4663" s="178"/>
      <c r="X4663" s="177"/>
    </row>
    <row r="4664" spans="7:24" s="168" customFormat="1" ht="15" customHeight="1">
      <c r="G4664" s="175"/>
      <c r="I4664" s="176"/>
      <c r="J4664" s="176"/>
      <c r="K4664" s="176"/>
      <c r="L4664" s="679"/>
      <c r="M4664" s="175"/>
      <c r="N4664" s="177"/>
      <c r="P4664" s="176"/>
      <c r="R4664" s="178"/>
      <c r="S4664" s="177"/>
      <c r="U4664" s="177"/>
      <c r="W4664" s="178"/>
      <c r="X4664" s="177"/>
    </row>
    <row r="4665" spans="7:24" s="168" customFormat="1" ht="15" customHeight="1">
      <c r="G4665" s="175"/>
      <c r="I4665" s="176"/>
      <c r="J4665" s="176"/>
      <c r="K4665" s="176"/>
      <c r="L4665" s="679"/>
      <c r="M4665" s="175"/>
      <c r="N4665" s="177"/>
      <c r="P4665" s="176"/>
      <c r="R4665" s="178"/>
      <c r="S4665" s="177"/>
      <c r="U4665" s="177"/>
      <c r="W4665" s="178"/>
      <c r="X4665" s="177"/>
    </row>
    <row r="4666" spans="7:24" s="168" customFormat="1" ht="15" customHeight="1">
      <c r="G4666" s="175"/>
      <c r="I4666" s="176"/>
      <c r="J4666" s="176"/>
      <c r="K4666" s="176"/>
      <c r="L4666" s="679"/>
      <c r="M4666" s="175"/>
      <c r="N4666" s="177"/>
      <c r="P4666" s="176"/>
      <c r="R4666" s="178"/>
      <c r="S4666" s="177"/>
      <c r="U4666" s="177"/>
      <c r="W4666" s="178"/>
      <c r="X4666" s="177"/>
    </row>
    <row r="4667" spans="7:24" s="168" customFormat="1" ht="15" customHeight="1">
      <c r="G4667" s="175"/>
      <c r="I4667" s="176"/>
      <c r="J4667" s="176"/>
      <c r="K4667" s="176"/>
      <c r="L4667" s="679"/>
      <c r="M4667" s="175"/>
      <c r="N4667" s="177"/>
      <c r="P4667" s="176"/>
      <c r="R4667" s="178"/>
      <c r="S4667" s="177"/>
      <c r="U4667" s="177"/>
      <c r="W4667" s="178"/>
      <c r="X4667" s="177"/>
    </row>
    <row r="4668" spans="7:24" s="168" customFormat="1" ht="15" customHeight="1">
      <c r="G4668" s="175"/>
      <c r="I4668" s="176"/>
      <c r="J4668" s="176"/>
      <c r="K4668" s="176"/>
      <c r="L4668" s="679"/>
      <c r="M4668" s="175"/>
      <c r="N4668" s="177"/>
      <c r="P4668" s="176"/>
      <c r="R4668" s="178"/>
      <c r="S4668" s="177"/>
      <c r="U4668" s="177"/>
      <c r="W4668" s="178"/>
      <c r="X4668" s="177"/>
    </row>
    <row r="4669" spans="7:24" s="168" customFormat="1" ht="15" customHeight="1">
      <c r="G4669" s="175"/>
      <c r="I4669" s="176"/>
      <c r="J4669" s="176"/>
      <c r="K4669" s="176"/>
      <c r="L4669" s="679"/>
      <c r="M4669" s="175"/>
      <c r="N4669" s="177"/>
      <c r="P4669" s="176"/>
      <c r="R4669" s="178"/>
      <c r="S4669" s="177"/>
      <c r="U4669" s="177"/>
      <c r="W4669" s="178"/>
      <c r="X4669" s="177"/>
    </row>
    <row r="4670" spans="7:24" s="168" customFormat="1" ht="15" customHeight="1">
      <c r="G4670" s="175"/>
      <c r="I4670" s="176"/>
      <c r="J4670" s="176"/>
      <c r="K4670" s="176"/>
      <c r="L4670" s="679"/>
      <c r="M4670" s="175"/>
      <c r="N4670" s="177"/>
      <c r="P4670" s="176"/>
      <c r="R4670" s="178"/>
      <c r="S4670" s="177"/>
      <c r="U4670" s="177"/>
      <c r="W4670" s="178"/>
      <c r="X4670" s="177"/>
    </row>
    <row r="4671" spans="7:24" s="168" customFormat="1" ht="15" customHeight="1">
      <c r="G4671" s="175"/>
      <c r="I4671" s="176"/>
      <c r="J4671" s="176"/>
      <c r="K4671" s="176"/>
      <c r="L4671" s="679"/>
      <c r="M4671" s="175"/>
      <c r="N4671" s="177"/>
      <c r="P4671" s="176"/>
      <c r="R4671" s="178"/>
      <c r="S4671" s="177"/>
      <c r="U4671" s="177"/>
      <c r="W4671" s="178"/>
      <c r="X4671" s="177"/>
    </row>
    <row r="4672" spans="7:24" s="168" customFormat="1" ht="15" customHeight="1">
      <c r="G4672" s="175"/>
      <c r="I4672" s="176"/>
      <c r="J4672" s="176"/>
      <c r="K4672" s="176"/>
      <c r="L4672" s="679"/>
      <c r="M4672" s="175"/>
      <c r="N4672" s="177"/>
      <c r="P4672" s="176"/>
      <c r="R4672" s="178"/>
      <c r="S4672" s="177"/>
      <c r="U4672" s="177"/>
      <c r="W4672" s="178"/>
      <c r="X4672" s="177"/>
    </row>
    <row r="4673" spans="7:24" s="168" customFormat="1" ht="15" customHeight="1">
      <c r="G4673" s="175"/>
      <c r="I4673" s="176"/>
      <c r="J4673" s="176"/>
      <c r="K4673" s="176"/>
      <c r="L4673" s="679"/>
      <c r="M4673" s="175"/>
      <c r="N4673" s="177"/>
      <c r="P4673" s="176"/>
      <c r="R4673" s="178"/>
      <c r="S4673" s="177"/>
      <c r="U4673" s="177"/>
      <c r="W4673" s="178"/>
      <c r="X4673" s="177"/>
    </row>
    <row r="4674" spans="7:24" s="168" customFormat="1" ht="15" customHeight="1">
      <c r="G4674" s="175"/>
      <c r="I4674" s="176"/>
      <c r="J4674" s="176"/>
      <c r="K4674" s="176"/>
      <c r="L4674" s="679"/>
      <c r="M4674" s="175"/>
      <c r="N4674" s="177"/>
      <c r="P4674" s="176"/>
      <c r="R4674" s="178"/>
      <c r="S4674" s="177"/>
      <c r="U4674" s="177"/>
      <c r="W4674" s="178"/>
      <c r="X4674" s="177"/>
    </row>
    <row r="4675" spans="7:24" s="168" customFormat="1" ht="15" customHeight="1">
      <c r="G4675" s="175"/>
      <c r="I4675" s="176"/>
      <c r="J4675" s="176"/>
      <c r="K4675" s="176"/>
      <c r="L4675" s="679"/>
      <c r="M4675" s="175"/>
      <c r="N4675" s="177"/>
      <c r="P4675" s="176"/>
      <c r="R4675" s="178"/>
      <c r="S4675" s="177"/>
      <c r="U4675" s="177"/>
      <c r="W4675" s="178"/>
      <c r="X4675" s="177"/>
    </row>
    <row r="4676" spans="7:24" s="168" customFormat="1" ht="15" customHeight="1">
      <c r="G4676" s="175"/>
      <c r="I4676" s="176"/>
      <c r="J4676" s="176"/>
      <c r="K4676" s="176"/>
      <c r="L4676" s="679"/>
      <c r="M4676" s="175"/>
      <c r="N4676" s="177"/>
      <c r="P4676" s="176"/>
      <c r="R4676" s="178"/>
      <c r="S4676" s="177"/>
      <c r="U4676" s="177"/>
      <c r="W4676" s="178"/>
      <c r="X4676" s="177"/>
    </row>
    <row r="4677" spans="7:24" s="168" customFormat="1" ht="15" customHeight="1">
      <c r="G4677" s="175"/>
      <c r="I4677" s="176"/>
      <c r="J4677" s="176"/>
      <c r="K4677" s="176"/>
      <c r="L4677" s="679"/>
      <c r="M4677" s="175"/>
      <c r="N4677" s="177"/>
      <c r="P4677" s="176"/>
      <c r="R4677" s="178"/>
      <c r="S4677" s="177"/>
      <c r="U4677" s="177"/>
      <c r="W4677" s="178"/>
      <c r="X4677" s="177"/>
    </row>
    <row r="4678" spans="7:24" s="168" customFormat="1" ht="15" customHeight="1">
      <c r="G4678" s="175"/>
      <c r="I4678" s="176"/>
      <c r="J4678" s="176"/>
      <c r="K4678" s="176"/>
      <c r="L4678" s="679"/>
      <c r="M4678" s="175"/>
      <c r="N4678" s="177"/>
      <c r="P4678" s="176"/>
      <c r="R4678" s="178"/>
      <c r="S4678" s="177"/>
      <c r="U4678" s="177"/>
      <c r="W4678" s="178"/>
      <c r="X4678" s="177"/>
    </row>
    <row r="4679" spans="7:24" s="168" customFormat="1" ht="15" customHeight="1">
      <c r="G4679" s="175"/>
      <c r="I4679" s="176"/>
      <c r="J4679" s="176"/>
      <c r="K4679" s="176"/>
      <c r="L4679" s="679"/>
      <c r="M4679" s="175"/>
      <c r="N4679" s="177"/>
      <c r="P4679" s="176"/>
      <c r="R4679" s="178"/>
      <c r="S4679" s="177"/>
      <c r="U4679" s="177"/>
      <c r="W4679" s="178"/>
      <c r="X4679" s="177"/>
    </row>
    <row r="4680" spans="7:24" s="168" customFormat="1" ht="15" customHeight="1">
      <c r="G4680" s="175"/>
      <c r="I4680" s="176"/>
      <c r="J4680" s="176"/>
      <c r="K4680" s="176"/>
      <c r="L4680" s="679"/>
      <c r="M4680" s="175"/>
      <c r="N4680" s="177"/>
      <c r="P4680" s="176"/>
      <c r="R4680" s="178"/>
      <c r="S4680" s="177"/>
      <c r="U4680" s="177"/>
      <c r="W4680" s="178"/>
      <c r="X4680" s="177"/>
    </row>
    <row r="4681" spans="7:24" s="168" customFormat="1" ht="15" customHeight="1">
      <c r="G4681" s="175"/>
      <c r="I4681" s="176"/>
      <c r="J4681" s="176"/>
      <c r="K4681" s="176"/>
      <c r="L4681" s="679"/>
      <c r="M4681" s="175"/>
      <c r="N4681" s="177"/>
      <c r="P4681" s="176"/>
      <c r="R4681" s="178"/>
      <c r="S4681" s="177"/>
      <c r="U4681" s="177"/>
      <c r="W4681" s="178"/>
      <c r="X4681" s="177"/>
    </row>
    <row r="4682" spans="7:24" s="168" customFormat="1" ht="15" customHeight="1">
      <c r="G4682" s="175"/>
      <c r="I4682" s="176"/>
      <c r="J4682" s="176"/>
      <c r="K4682" s="176"/>
      <c r="L4682" s="679"/>
      <c r="M4682" s="175"/>
      <c r="N4682" s="177"/>
      <c r="P4682" s="176"/>
      <c r="R4682" s="178"/>
      <c r="S4682" s="177"/>
      <c r="U4682" s="177"/>
      <c r="W4682" s="178"/>
      <c r="X4682" s="177"/>
    </row>
    <row r="4683" spans="7:24" s="168" customFormat="1" ht="15" customHeight="1">
      <c r="G4683" s="175"/>
      <c r="I4683" s="176"/>
      <c r="J4683" s="176"/>
      <c r="K4683" s="176"/>
      <c r="L4683" s="679"/>
      <c r="M4683" s="175"/>
      <c r="N4683" s="177"/>
      <c r="P4683" s="176"/>
      <c r="R4683" s="178"/>
      <c r="S4683" s="177"/>
      <c r="U4683" s="177"/>
      <c r="W4683" s="178"/>
      <c r="X4683" s="177"/>
    </row>
    <row r="4684" spans="7:24" s="168" customFormat="1" ht="15" customHeight="1">
      <c r="G4684" s="175"/>
      <c r="I4684" s="176"/>
      <c r="J4684" s="176"/>
      <c r="K4684" s="176"/>
      <c r="L4684" s="679"/>
      <c r="M4684" s="175"/>
      <c r="N4684" s="177"/>
      <c r="P4684" s="176"/>
      <c r="R4684" s="178"/>
      <c r="S4684" s="177"/>
      <c r="U4684" s="177"/>
      <c r="W4684" s="178"/>
      <c r="X4684" s="177"/>
    </row>
    <row r="4685" spans="7:24" s="168" customFormat="1" ht="15" customHeight="1">
      <c r="G4685" s="175"/>
      <c r="I4685" s="176"/>
      <c r="J4685" s="176"/>
      <c r="K4685" s="176"/>
      <c r="L4685" s="679"/>
      <c r="M4685" s="175"/>
      <c r="N4685" s="177"/>
      <c r="P4685" s="176"/>
      <c r="R4685" s="178"/>
      <c r="S4685" s="177"/>
      <c r="U4685" s="177"/>
      <c r="W4685" s="178"/>
      <c r="X4685" s="177"/>
    </row>
    <row r="4686" spans="7:24" s="168" customFormat="1" ht="15" customHeight="1">
      <c r="G4686" s="175"/>
      <c r="I4686" s="176"/>
      <c r="J4686" s="176"/>
      <c r="K4686" s="176"/>
      <c r="L4686" s="679"/>
      <c r="M4686" s="175"/>
      <c r="N4686" s="177"/>
      <c r="P4686" s="176"/>
      <c r="R4686" s="178"/>
      <c r="S4686" s="177"/>
      <c r="U4686" s="177"/>
      <c r="W4686" s="178"/>
      <c r="X4686" s="177"/>
    </row>
    <row r="4687" spans="7:24" s="168" customFormat="1" ht="15" customHeight="1">
      <c r="G4687" s="175"/>
      <c r="I4687" s="176"/>
      <c r="J4687" s="176"/>
      <c r="K4687" s="176"/>
      <c r="L4687" s="679"/>
      <c r="M4687" s="175"/>
      <c r="N4687" s="177"/>
      <c r="P4687" s="176"/>
      <c r="R4687" s="178"/>
      <c r="S4687" s="177"/>
      <c r="U4687" s="177"/>
      <c r="W4687" s="178"/>
      <c r="X4687" s="177"/>
    </row>
    <row r="4688" spans="7:24" s="168" customFormat="1" ht="15" customHeight="1">
      <c r="G4688" s="175"/>
      <c r="I4688" s="176"/>
      <c r="J4688" s="176"/>
      <c r="K4688" s="176"/>
      <c r="L4688" s="679"/>
      <c r="M4688" s="175"/>
      <c r="N4688" s="177"/>
      <c r="P4688" s="176"/>
      <c r="R4688" s="178"/>
      <c r="S4688" s="177"/>
      <c r="U4688" s="177"/>
      <c r="W4688" s="178"/>
      <c r="X4688" s="177"/>
    </row>
    <row r="4689" spans="7:24" s="168" customFormat="1" ht="15" customHeight="1">
      <c r="G4689" s="175"/>
      <c r="I4689" s="176"/>
      <c r="J4689" s="176"/>
      <c r="K4689" s="176"/>
      <c r="L4689" s="679"/>
      <c r="M4689" s="175"/>
      <c r="N4689" s="177"/>
      <c r="P4689" s="176"/>
      <c r="R4689" s="178"/>
      <c r="S4689" s="177"/>
      <c r="U4689" s="177"/>
      <c r="W4689" s="178"/>
      <c r="X4689" s="177"/>
    </row>
    <row r="4690" spans="7:24" s="168" customFormat="1" ht="15" customHeight="1">
      <c r="G4690" s="175"/>
      <c r="I4690" s="176"/>
      <c r="J4690" s="176"/>
      <c r="K4690" s="176"/>
      <c r="L4690" s="679"/>
      <c r="M4690" s="175"/>
      <c r="N4690" s="177"/>
      <c r="P4690" s="176"/>
      <c r="R4690" s="178"/>
      <c r="S4690" s="177"/>
      <c r="U4690" s="177"/>
      <c r="W4690" s="178"/>
      <c r="X4690" s="177"/>
    </row>
    <row r="4691" spans="7:24" s="168" customFormat="1" ht="15" customHeight="1">
      <c r="G4691" s="175"/>
      <c r="I4691" s="176"/>
      <c r="J4691" s="176"/>
      <c r="K4691" s="176"/>
      <c r="L4691" s="679"/>
      <c r="M4691" s="175"/>
      <c r="N4691" s="177"/>
      <c r="P4691" s="176"/>
      <c r="R4691" s="178"/>
      <c r="S4691" s="177"/>
      <c r="U4691" s="177"/>
      <c r="W4691" s="178"/>
      <c r="X4691" s="177"/>
    </row>
    <row r="4692" spans="7:24" s="168" customFormat="1" ht="15" customHeight="1">
      <c r="G4692" s="175"/>
      <c r="I4692" s="176"/>
      <c r="J4692" s="176"/>
      <c r="K4692" s="176"/>
      <c r="L4692" s="679"/>
      <c r="M4692" s="175"/>
      <c r="N4692" s="177"/>
      <c r="P4692" s="176"/>
      <c r="R4692" s="178"/>
      <c r="S4692" s="177"/>
      <c r="U4692" s="177"/>
      <c r="W4692" s="178"/>
      <c r="X4692" s="177"/>
    </row>
    <row r="4693" spans="7:24" s="168" customFormat="1" ht="15" customHeight="1">
      <c r="G4693" s="175"/>
      <c r="I4693" s="176"/>
      <c r="J4693" s="176"/>
      <c r="K4693" s="176"/>
      <c r="L4693" s="679"/>
      <c r="M4693" s="175"/>
      <c r="N4693" s="177"/>
      <c r="P4693" s="176"/>
      <c r="R4693" s="178"/>
      <c r="S4693" s="177"/>
      <c r="U4693" s="177"/>
      <c r="W4693" s="178"/>
      <c r="X4693" s="177"/>
    </row>
    <row r="4694" spans="7:24" s="168" customFormat="1" ht="15" customHeight="1">
      <c r="G4694" s="175"/>
      <c r="I4694" s="176"/>
      <c r="J4694" s="176"/>
      <c r="K4694" s="176"/>
      <c r="L4694" s="679"/>
      <c r="M4694" s="175"/>
      <c r="N4694" s="177"/>
      <c r="P4694" s="176"/>
      <c r="R4694" s="178"/>
      <c r="S4694" s="177"/>
      <c r="U4694" s="177"/>
      <c r="W4694" s="178"/>
      <c r="X4694" s="177"/>
    </row>
    <row r="4695" spans="7:24" s="168" customFormat="1" ht="15" customHeight="1">
      <c r="G4695" s="175"/>
      <c r="I4695" s="176"/>
      <c r="J4695" s="176"/>
      <c r="K4695" s="176"/>
      <c r="L4695" s="679"/>
      <c r="M4695" s="175"/>
      <c r="N4695" s="177"/>
      <c r="P4695" s="176"/>
      <c r="R4695" s="178"/>
      <c r="S4695" s="177"/>
      <c r="U4695" s="177"/>
      <c r="W4695" s="178"/>
      <c r="X4695" s="177"/>
    </row>
    <row r="4696" spans="7:24" s="168" customFormat="1" ht="15" customHeight="1">
      <c r="G4696" s="175"/>
      <c r="I4696" s="176"/>
      <c r="J4696" s="176"/>
      <c r="K4696" s="176"/>
      <c r="L4696" s="679"/>
      <c r="M4696" s="175"/>
      <c r="N4696" s="177"/>
      <c r="P4696" s="176"/>
      <c r="R4696" s="178"/>
      <c r="S4696" s="177"/>
      <c r="U4696" s="177"/>
      <c r="W4696" s="178"/>
      <c r="X4696" s="177"/>
    </row>
    <row r="4697" spans="7:24" s="168" customFormat="1" ht="15" customHeight="1">
      <c r="G4697" s="175"/>
      <c r="I4697" s="176"/>
      <c r="J4697" s="176"/>
      <c r="K4697" s="176"/>
      <c r="L4697" s="679"/>
      <c r="M4697" s="175"/>
      <c r="N4697" s="177"/>
      <c r="P4697" s="176"/>
      <c r="R4697" s="178"/>
      <c r="S4697" s="177"/>
      <c r="U4697" s="177"/>
      <c r="W4697" s="178"/>
      <c r="X4697" s="177"/>
    </row>
    <row r="4698" spans="7:24" s="168" customFormat="1" ht="15" customHeight="1">
      <c r="G4698" s="175"/>
      <c r="I4698" s="176"/>
      <c r="J4698" s="176"/>
      <c r="K4698" s="176"/>
      <c r="L4698" s="679"/>
      <c r="M4698" s="175"/>
      <c r="N4698" s="177"/>
      <c r="P4698" s="176"/>
      <c r="R4698" s="178"/>
      <c r="S4698" s="177"/>
      <c r="U4698" s="177"/>
      <c r="W4698" s="178"/>
      <c r="X4698" s="177"/>
    </row>
    <row r="4699" spans="7:24" s="168" customFormat="1" ht="15" customHeight="1">
      <c r="G4699" s="175"/>
      <c r="I4699" s="176"/>
      <c r="J4699" s="176"/>
      <c r="K4699" s="176"/>
      <c r="L4699" s="679"/>
      <c r="M4699" s="175"/>
      <c r="N4699" s="177"/>
      <c r="P4699" s="176"/>
      <c r="R4699" s="178"/>
      <c r="S4699" s="177"/>
      <c r="U4699" s="177"/>
      <c r="W4699" s="178"/>
      <c r="X4699" s="177"/>
    </row>
    <row r="4700" spans="7:24" s="168" customFormat="1" ht="15" customHeight="1">
      <c r="G4700" s="175"/>
      <c r="I4700" s="176"/>
      <c r="J4700" s="176"/>
      <c r="K4700" s="176"/>
      <c r="L4700" s="679"/>
      <c r="M4700" s="175"/>
      <c r="N4700" s="177"/>
      <c r="P4700" s="176"/>
      <c r="R4700" s="178"/>
      <c r="S4700" s="177"/>
      <c r="U4700" s="177"/>
      <c r="W4700" s="178"/>
      <c r="X4700" s="177"/>
    </row>
    <row r="4701" spans="7:24" s="168" customFormat="1" ht="15" customHeight="1">
      <c r="G4701" s="175"/>
      <c r="I4701" s="176"/>
      <c r="J4701" s="176"/>
      <c r="K4701" s="176"/>
      <c r="L4701" s="679"/>
      <c r="M4701" s="175"/>
      <c r="N4701" s="177"/>
      <c r="P4701" s="176"/>
      <c r="R4701" s="178"/>
      <c r="S4701" s="177"/>
      <c r="U4701" s="177"/>
      <c r="W4701" s="178"/>
      <c r="X4701" s="177"/>
    </row>
    <row r="4702" spans="7:24" s="168" customFormat="1" ht="15" customHeight="1">
      <c r="G4702" s="175"/>
      <c r="I4702" s="176"/>
      <c r="J4702" s="176"/>
      <c r="K4702" s="176"/>
      <c r="L4702" s="679"/>
      <c r="M4702" s="175"/>
      <c r="N4702" s="177"/>
      <c r="P4702" s="176"/>
      <c r="R4702" s="178"/>
      <c r="S4702" s="177"/>
      <c r="U4702" s="177"/>
      <c r="W4702" s="178"/>
      <c r="X4702" s="177"/>
    </row>
    <row r="4703" spans="7:24" s="168" customFormat="1" ht="15" customHeight="1">
      <c r="G4703" s="175"/>
      <c r="I4703" s="176"/>
      <c r="J4703" s="176"/>
      <c r="K4703" s="176"/>
      <c r="L4703" s="679"/>
      <c r="M4703" s="175"/>
      <c r="N4703" s="177"/>
      <c r="P4703" s="176"/>
      <c r="R4703" s="178"/>
      <c r="S4703" s="177"/>
      <c r="U4703" s="177"/>
      <c r="W4703" s="178"/>
      <c r="X4703" s="177"/>
    </row>
    <row r="4704" spans="7:24" s="168" customFormat="1" ht="15" customHeight="1">
      <c r="G4704" s="175"/>
      <c r="I4704" s="176"/>
      <c r="J4704" s="176"/>
      <c r="K4704" s="176"/>
      <c r="L4704" s="679"/>
      <c r="M4704" s="175"/>
      <c r="N4704" s="177"/>
      <c r="P4704" s="176"/>
      <c r="R4704" s="178"/>
      <c r="S4704" s="177"/>
      <c r="U4704" s="177"/>
      <c r="W4704" s="178"/>
      <c r="X4704" s="177"/>
    </row>
    <row r="4705" spans="7:24" s="168" customFormat="1" ht="15" customHeight="1">
      <c r="G4705" s="175"/>
      <c r="I4705" s="176"/>
      <c r="J4705" s="176"/>
      <c r="K4705" s="176"/>
      <c r="L4705" s="679"/>
      <c r="M4705" s="175"/>
      <c r="N4705" s="177"/>
      <c r="P4705" s="176"/>
      <c r="R4705" s="178"/>
      <c r="S4705" s="177"/>
      <c r="U4705" s="177"/>
      <c r="W4705" s="178"/>
      <c r="X4705" s="177"/>
    </row>
    <row r="4706" spans="7:24" s="168" customFormat="1" ht="15" customHeight="1">
      <c r="G4706" s="175"/>
      <c r="I4706" s="176"/>
      <c r="J4706" s="176"/>
      <c r="K4706" s="176"/>
      <c r="L4706" s="679"/>
      <c r="M4706" s="175"/>
      <c r="N4706" s="177"/>
      <c r="P4706" s="176"/>
      <c r="R4706" s="178"/>
      <c r="S4706" s="177"/>
      <c r="U4706" s="177"/>
      <c r="W4706" s="178"/>
      <c r="X4706" s="177"/>
    </row>
    <row r="4707" spans="7:24" s="168" customFormat="1" ht="15" customHeight="1">
      <c r="G4707" s="175"/>
      <c r="I4707" s="176"/>
      <c r="J4707" s="176"/>
      <c r="K4707" s="176"/>
      <c r="L4707" s="679"/>
      <c r="M4707" s="175"/>
      <c r="N4707" s="177"/>
      <c r="P4707" s="176"/>
      <c r="R4707" s="178"/>
      <c r="S4707" s="177"/>
      <c r="U4707" s="177"/>
      <c r="W4707" s="178"/>
      <c r="X4707" s="177"/>
    </row>
    <row r="4708" spans="7:24" s="168" customFormat="1" ht="15" customHeight="1">
      <c r="G4708" s="175"/>
      <c r="I4708" s="176"/>
      <c r="J4708" s="176"/>
      <c r="K4708" s="176"/>
      <c r="L4708" s="679"/>
      <c r="M4708" s="175"/>
      <c r="N4708" s="177"/>
      <c r="P4708" s="176"/>
      <c r="R4708" s="178"/>
      <c r="S4708" s="177"/>
      <c r="U4708" s="177"/>
      <c r="W4708" s="178"/>
      <c r="X4708" s="177"/>
    </row>
    <row r="4709" spans="7:24" s="168" customFormat="1" ht="15" customHeight="1">
      <c r="G4709" s="175"/>
      <c r="I4709" s="176"/>
      <c r="J4709" s="176"/>
      <c r="K4709" s="176"/>
      <c r="L4709" s="679"/>
      <c r="M4709" s="175"/>
      <c r="N4709" s="177"/>
      <c r="P4709" s="176"/>
      <c r="R4709" s="178"/>
      <c r="S4709" s="177"/>
      <c r="U4709" s="177"/>
      <c r="W4709" s="178"/>
      <c r="X4709" s="177"/>
    </row>
    <row r="4710" spans="7:24" s="168" customFormat="1" ht="15" customHeight="1">
      <c r="G4710" s="175"/>
      <c r="I4710" s="176"/>
      <c r="J4710" s="176"/>
      <c r="K4710" s="176"/>
      <c r="L4710" s="679"/>
      <c r="M4710" s="175"/>
      <c r="N4710" s="177"/>
      <c r="P4710" s="176"/>
      <c r="R4710" s="178"/>
      <c r="S4710" s="177"/>
      <c r="U4710" s="177"/>
      <c r="W4710" s="178"/>
      <c r="X4710" s="177"/>
    </row>
    <row r="4711" spans="7:24" s="168" customFormat="1" ht="15" customHeight="1">
      <c r="G4711" s="175"/>
      <c r="I4711" s="176"/>
      <c r="J4711" s="176"/>
      <c r="K4711" s="176"/>
      <c r="L4711" s="679"/>
      <c r="M4711" s="175"/>
      <c r="N4711" s="177"/>
      <c r="P4711" s="176"/>
      <c r="R4711" s="178"/>
      <c r="S4711" s="177"/>
      <c r="U4711" s="177"/>
      <c r="W4711" s="178"/>
      <c r="X4711" s="177"/>
    </row>
    <row r="4712" spans="7:24" s="168" customFormat="1" ht="15" customHeight="1">
      <c r="G4712" s="175"/>
      <c r="I4712" s="176"/>
      <c r="J4712" s="176"/>
      <c r="K4712" s="176"/>
      <c r="L4712" s="679"/>
      <c r="M4712" s="175"/>
      <c r="N4712" s="177"/>
      <c r="P4712" s="176"/>
      <c r="R4712" s="178"/>
      <c r="S4712" s="177"/>
      <c r="U4712" s="177"/>
      <c r="W4712" s="178"/>
      <c r="X4712" s="177"/>
    </row>
    <row r="4713" spans="7:24" s="168" customFormat="1" ht="15" customHeight="1">
      <c r="G4713" s="175"/>
      <c r="I4713" s="176"/>
      <c r="J4713" s="176"/>
      <c r="K4713" s="176"/>
      <c r="L4713" s="679"/>
      <c r="M4713" s="175"/>
      <c r="N4713" s="177"/>
      <c r="P4713" s="176"/>
      <c r="R4713" s="178"/>
      <c r="S4713" s="177"/>
      <c r="U4713" s="177"/>
      <c r="W4713" s="178"/>
      <c r="X4713" s="177"/>
    </row>
    <row r="4714" spans="7:24" s="168" customFormat="1" ht="15" customHeight="1">
      <c r="G4714" s="175"/>
      <c r="I4714" s="176"/>
      <c r="J4714" s="176"/>
      <c r="K4714" s="176"/>
      <c r="L4714" s="679"/>
      <c r="M4714" s="175"/>
      <c r="N4714" s="177"/>
      <c r="P4714" s="176"/>
      <c r="R4714" s="178"/>
      <c r="S4714" s="177"/>
      <c r="U4714" s="177"/>
      <c r="W4714" s="178"/>
      <c r="X4714" s="177"/>
    </row>
    <row r="4715" spans="7:24" s="168" customFormat="1" ht="15" customHeight="1">
      <c r="G4715" s="175"/>
      <c r="I4715" s="176"/>
      <c r="J4715" s="176"/>
      <c r="K4715" s="176"/>
      <c r="L4715" s="679"/>
      <c r="M4715" s="175"/>
      <c r="N4715" s="177"/>
      <c r="P4715" s="176"/>
      <c r="R4715" s="178"/>
      <c r="S4715" s="177"/>
      <c r="U4715" s="177"/>
      <c r="W4715" s="178"/>
      <c r="X4715" s="177"/>
    </row>
    <row r="4716" spans="7:24" s="168" customFormat="1" ht="15" customHeight="1">
      <c r="G4716" s="175"/>
      <c r="I4716" s="176"/>
      <c r="J4716" s="176"/>
      <c r="K4716" s="176"/>
      <c r="L4716" s="679"/>
      <c r="M4716" s="175"/>
      <c r="N4716" s="177"/>
      <c r="P4716" s="176"/>
      <c r="R4716" s="178"/>
      <c r="S4716" s="177"/>
      <c r="U4716" s="177"/>
      <c r="W4716" s="178"/>
      <c r="X4716" s="177"/>
    </row>
    <row r="4717" spans="7:24" s="168" customFormat="1" ht="15" customHeight="1">
      <c r="G4717" s="175"/>
      <c r="I4717" s="176"/>
      <c r="J4717" s="176"/>
      <c r="K4717" s="176"/>
      <c r="L4717" s="679"/>
      <c r="M4717" s="175"/>
      <c r="N4717" s="177"/>
      <c r="P4717" s="176"/>
      <c r="R4717" s="178"/>
      <c r="S4717" s="177"/>
      <c r="U4717" s="177"/>
      <c r="W4717" s="178"/>
      <c r="X4717" s="177"/>
    </row>
    <row r="4718" spans="7:24" s="168" customFormat="1" ht="15" customHeight="1">
      <c r="G4718" s="175"/>
      <c r="I4718" s="176"/>
      <c r="J4718" s="176"/>
      <c r="K4718" s="176"/>
      <c r="L4718" s="679"/>
      <c r="M4718" s="175"/>
      <c r="N4718" s="177"/>
      <c r="P4718" s="176"/>
      <c r="R4718" s="178"/>
      <c r="S4718" s="177"/>
      <c r="U4718" s="177"/>
      <c r="W4718" s="178"/>
      <c r="X4718" s="177"/>
    </row>
    <row r="4719" spans="7:24" s="168" customFormat="1" ht="15" customHeight="1">
      <c r="G4719" s="175"/>
      <c r="I4719" s="176"/>
      <c r="J4719" s="176"/>
      <c r="K4719" s="176"/>
      <c r="L4719" s="679"/>
      <c r="M4719" s="175"/>
      <c r="N4719" s="177"/>
      <c r="P4719" s="176"/>
      <c r="R4719" s="178"/>
      <c r="S4719" s="177"/>
      <c r="U4719" s="177"/>
      <c r="W4719" s="178"/>
      <c r="X4719" s="177"/>
    </row>
    <row r="4720" spans="7:24" s="168" customFormat="1" ht="15" customHeight="1">
      <c r="G4720" s="175"/>
      <c r="I4720" s="176"/>
      <c r="J4720" s="176"/>
      <c r="K4720" s="176"/>
      <c r="L4720" s="679"/>
      <c r="M4720" s="175"/>
      <c r="N4720" s="177"/>
      <c r="P4720" s="176"/>
      <c r="R4720" s="178"/>
      <c r="S4720" s="177"/>
      <c r="U4720" s="177"/>
      <c r="W4720" s="178"/>
      <c r="X4720" s="177"/>
    </row>
    <row r="4721" spans="7:24" s="168" customFormat="1" ht="15" customHeight="1">
      <c r="G4721" s="175"/>
      <c r="I4721" s="176"/>
      <c r="J4721" s="176"/>
      <c r="K4721" s="176"/>
      <c r="L4721" s="679"/>
      <c r="M4721" s="175"/>
      <c r="N4721" s="177"/>
      <c r="P4721" s="176"/>
      <c r="R4721" s="178"/>
      <c r="S4721" s="177"/>
      <c r="U4721" s="177"/>
      <c r="W4721" s="178"/>
      <c r="X4721" s="177"/>
    </row>
    <row r="4722" spans="7:24" s="168" customFormat="1" ht="15" customHeight="1">
      <c r="G4722" s="175"/>
      <c r="I4722" s="176"/>
      <c r="J4722" s="176"/>
      <c r="K4722" s="176"/>
      <c r="L4722" s="679"/>
      <c r="M4722" s="175"/>
      <c r="N4722" s="177"/>
      <c r="P4722" s="176"/>
      <c r="R4722" s="178"/>
      <c r="S4722" s="177"/>
      <c r="U4722" s="177"/>
      <c r="W4722" s="178"/>
      <c r="X4722" s="177"/>
    </row>
    <row r="4723" spans="7:24" s="168" customFormat="1" ht="15" customHeight="1">
      <c r="G4723" s="175"/>
      <c r="I4723" s="176"/>
      <c r="J4723" s="176"/>
      <c r="K4723" s="176"/>
      <c r="L4723" s="679"/>
      <c r="M4723" s="175"/>
      <c r="N4723" s="177"/>
      <c r="P4723" s="176"/>
      <c r="R4723" s="178"/>
      <c r="S4723" s="177"/>
      <c r="U4723" s="177"/>
      <c r="W4723" s="178"/>
      <c r="X4723" s="177"/>
    </row>
    <row r="4724" spans="7:24" s="168" customFormat="1" ht="15" customHeight="1">
      <c r="G4724" s="175"/>
      <c r="I4724" s="176"/>
      <c r="J4724" s="176"/>
      <c r="K4724" s="176"/>
      <c r="L4724" s="679"/>
      <c r="M4724" s="175"/>
      <c r="N4724" s="177"/>
      <c r="P4724" s="176"/>
      <c r="R4724" s="178"/>
      <c r="S4724" s="177"/>
      <c r="U4724" s="177"/>
      <c r="W4724" s="178"/>
      <c r="X4724" s="177"/>
    </row>
    <row r="4725" spans="7:24" s="168" customFormat="1" ht="15" customHeight="1">
      <c r="G4725" s="175"/>
      <c r="I4725" s="176"/>
      <c r="J4725" s="176"/>
      <c r="K4725" s="176"/>
      <c r="L4725" s="679"/>
      <c r="M4725" s="175"/>
      <c r="N4725" s="177"/>
      <c r="P4725" s="176"/>
      <c r="R4725" s="178"/>
      <c r="S4725" s="177"/>
      <c r="U4725" s="177"/>
      <c r="W4725" s="178"/>
      <c r="X4725" s="177"/>
    </row>
    <row r="4726" spans="7:24" s="168" customFormat="1" ht="15" customHeight="1">
      <c r="G4726" s="175"/>
      <c r="I4726" s="176"/>
      <c r="J4726" s="176"/>
      <c r="K4726" s="176"/>
      <c r="L4726" s="679"/>
      <c r="M4726" s="175"/>
      <c r="N4726" s="177"/>
      <c r="P4726" s="176"/>
      <c r="R4726" s="178"/>
      <c r="S4726" s="177"/>
      <c r="U4726" s="177"/>
      <c r="W4726" s="178"/>
      <c r="X4726" s="177"/>
    </row>
    <row r="4727" spans="7:24" s="168" customFormat="1" ht="15" customHeight="1">
      <c r="G4727" s="175"/>
      <c r="I4727" s="176"/>
      <c r="J4727" s="176"/>
      <c r="K4727" s="176"/>
      <c r="L4727" s="679"/>
      <c r="M4727" s="175"/>
      <c r="N4727" s="177"/>
      <c r="P4727" s="176"/>
      <c r="R4727" s="178"/>
      <c r="S4727" s="177"/>
      <c r="U4727" s="177"/>
      <c r="W4727" s="178"/>
      <c r="X4727" s="177"/>
    </row>
    <row r="4728" spans="7:24" s="168" customFormat="1" ht="15" customHeight="1">
      <c r="G4728" s="175"/>
      <c r="I4728" s="176"/>
      <c r="J4728" s="176"/>
      <c r="K4728" s="176"/>
      <c r="L4728" s="679"/>
      <c r="M4728" s="175"/>
      <c r="N4728" s="177"/>
      <c r="P4728" s="176"/>
      <c r="R4728" s="178"/>
      <c r="S4728" s="177"/>
      <c r="U4728" s="177"/>
      <c r="W4728" s="178"/>
      <c r="X4728" s="177"/>
    </row>
    <row r="4729" spans="7:24" s="168" customFormat="1" ht="15" customHeight="1">
      <c r="G4729" s="175"/>
      <c r="I4729" s="176"/>
      <c r="J4729" s="176"/>
      <c r="K4729" s="176"/>
      <c r="L4729" s="679"/>
      <c r="M4729" s="175"/>
      <c r="N4729" s="177"/>
      <c r="P4729" s="176"/>
      <c r="R4729" s="178"/>
      <c r="S4729" s="177"/>
      <c r="U4729" s="177"/>
      <c r="W4729" s="178"/>
      <c r="X4729" s="177"/>
    </row>
    <row r="4730" spans="7:24" s="168" customFormat="1" ht="15" customHeight="1">
      <c r="G4730" s="175"/>
      <c r="I4730" s="176"/>
      <c r="J4730" s="176"/>
      <c r="K4730" s="176"/>
      <c r="L4730" s="679"/>
      <c r="M4730" s="175"/>
      <c r="N4730" s="177"/>
      <c r="P4730" s="176"/>
      <c r="R4730" s="178"/>
      <c r="S4730" s="177"/>
      <c r="U4730" s="177"/>
      <c r="W4730" s="178"/>
      <c r="X4730" s="177"/>
    </row>
    <row r="4731" spans="7:24" s="168" customFormat="1" ht="15" customHeight="1">
      <c r="G4731" s="175"/>
      <c r="I4731" s="176"/>
      <c r="J4731" s="176"/>
      <c r="K4731" s="176"/>
      <c r="L4731" s="679"/>
      <c r="M4731" s="175"/>
      <c r="N4731" s="177"/>
      <c r="P4731" s="176"/>
      <c r="R4731" s="178"/>
      <c r="S4731" s="177"/>
      <c r="U4731" s="177"/>
      <c r="W4731" s="178"/>
      <c r="X4731" s="177"/>
    </row>
    <row r="4732" spans="7:24" s="168" customFormat="1" ht="15" customHeight="1">
      <c r="G4732" s="175"/>
      <c r="I4732" s="176"/>
      <c r="J4732" s="176"/>
      <c r="K4732" s="176"/>
      <c r="L4732" s="679"/>
      <c r="M4732" s="175"/>
      <c r="N4732" s="177"/>
      <c r="P4732" s="176"/>
      <c r="R4732" s="178"/>
      <c r="S4732" s="177"/>
      <c r="U4732" s="177"/>
      <c r="W4732" s="178"/>
      <c r="X4732" s="177"/>
    </row>
    <row r="4733" spans="7:24" s="168" customFormat="1" ht="15" customHeight="1">
      <c r="G4733" s="175"/>
      <c r="I4733" s="176"/>
      <c r="J4733" s="176"/>
      <c r="K4733" s="176"/>
      <c r="L4733" s="679"/>
      <c r="M4733" s="175"/>
      <c r="N4733" s="177"/>
      <c r="P4733" s="176"/>
      <c r="R4733" s="178"/>
      <c r="S4733" s="177"/>
      <c r="U4733" s="177"/>
      <c r="W4733" s="178"/>
      <c r="X4733" s="177"/>
    </row>
    <row r="4734" spans="7:24" s="168" customFormat="1" ht="15" customHeight="1">
      <c r="G4734" s="175"/>
      <c r="I4734" s="176"/>
      <c r="J4734" s="176"/>
      <c r="K4734" s="176"/>
      <c r="L4734" s="679"/>
      <c r="M4734" s="175"/>
      <c r="N4734" s="177"/>
      <c r="P4734" s="176"/>
      <c r="R4734" s="178"/>
      <c r="S4734" s="177"/>
      <c r="U4734" s="177"/>
      <c r="W4734" s="178"/>
      <c r="X4734" s="177"/>
    </row>
    <row r="4735" spans="7:24" s="168" customFormat="1" ht="15" customHeight="1">
      <c r="G4735" s="175"/>
      <c r="I4735" s="176"/>
      <c r="J4735" s="176"/>
      <c r="K4735" s="176"/>
      <c r="L4735" s="679"/>
      <c r="M4735" s="175"/>
      <c r="N4735" s="177"/>
      <c r="P4735" s="176"/>
      <c r="R4735" s="178"/>
      <c r="S4735" s="177"/>
      <c r="U4735" s="177"/>
      <c r="W4735" s="178"/>
      <c r="X4735" s="177"/>
    </row>
    <row r="4736" spans="7:24" s="168" customFormat="1" ht="15" customHeight="1">
      <c r="G4736" s="175"/>
      <c r="I4736" s="176"/>
      <c r="J4736" s="176"/>
      <c r="K4736" s="176"/>
      <c r="L4736" s="679"/>
      <c r="M4736" s="175"/>
      <c r="N4736" s="177"/>
      <c r="P4736" s="176"/>
      <c r="R4736" s="178"/>
      <c r="S4736" s="177"/>
      <c r="U4736" s="177"/>
      <c r="W4736" s="178"/>
      <c r="X4736" s="177"/>
    </row>
    <row r="4737" spans="7:24" s="168" customFormat="1" ht="15" customHeight="1">
      <c r="G4737" s="175"/>
      <c r="I4737" s="176"/>
      <c r="J4737" s="176"/>
      <c r="K4737" s="176"/>
      <c r="L4737" s="679"/>
      <c r="M4737" s="175"/>
      <c r="N4737" s="177"/>
      <c r="P4737" s="176"/>
      <c r="R4737" s="178"/>
      <c r="S4737" s="177"/>
      <c r="U4737" s="177"/>
      <c r="W4737" s="178"/>
      <c r="X4737" s="177"/>
    </row>
    <row r="4738" spans="7:24" s="168" customFormat="1" ht="15" customHeight="1">
      <c r="G4738" s="175"/>
      <c r="I4738" s="176"/>
      <c r="J4738" s="176"/>
      <c r="K4738" s="176"/>
      <c r="L4738" s="679"/>
      <c r="M4738" s="175"/>
      <c r="N4738" s="177"/>
      <c r="P4738" s="176"/>
      <c r="R4738" s="178"/>
      <c r="S4738" s="177"/>
      <c r="U4738" s="177"/>
      <c r="W4738" s="178"/>
      <c r="X4738" s="177"/>
    </row>
    <row r="4739" spans="7:24" s="168" customFormat="1" ht="15" customHeight="1">
      <c r="G4739" s="175"/>
      <c r="I4739" s="176"/>
      <c r="J4739" s="176"/>
      <c r="K4739" s="176"/>
      <c r="L4739" s="679"/>
      <c r="M4739" s="175"/>
      <c r="N4739" s="177"/>
      <c r="P4739" s="176"/>
      <c r="R4739" s="178"/>
      <c r="S4739" s="177"/>
      <c r="U4739" s="177"/>
      <c r="W4739" s="178"/>
      <c r="X4739" s="177"/>
    </row>
    <row r="4740" spans="7:24" s="168" customFormat="1" ht="15" customHeight="1">
      <c r="G4740" s="175"/>
      <c r="I4740" s="176"/>
      <c r="J4740" s="176"/>
      <c r="K4740" s="176"/>
      <c r="L4740" s="679"/>
      <c r="M4740" s="175"/>
      <c r="N4740" s="177"/>
      <c r="P4740" s="176"/>
      <c r="R4740" s="178"/>
      <c r="S4740" s="177"/>
      <c r="U4740" s="177"/>
      <c r="W4740" s="178"/>
      <c r="X4740" s="177"/>
    </row>
    <row r="4741" spans="7:24" s="168" customFormat="1" ht="15" customHeight="1">
      <c r="G4741" s="175"/>
      <c r="I4741" s="176"/>
      <c r="J4741" s="176"/>
      <c r="K4741" s="176"/>
      <c r="L4741" s="679"/>
      <c r="M4741" s="175"/>
      <c r="N4741" s="177"/>
      <c r="P4741" s="176"/>
      <c r="R4741" s="178"/>
      <c r="S4741" s="177"/>
      <c r="U4741" s="177"/>
      <c r="W4741" s="178"/>
      <c r="X4741" s="177"/>
    </row>
    <row r="4742" spans="7:24" s="168" customFormat="1" ht="15" customHeight="1">
      <c r="G4742" s="175"/>
      <c r="I4742" s="176"/>
      <c r="J4742" s="176"/>
      <c r="K4742" s="176"/>
      <c r="L4742" s="679"/>
      <c r="M4742" s="175"/>
      <c r="N4742" s="177"/>
      <c r="P4742" s="176"/>
      <c r="R4742" s="178"/>
      <c r="S4742" s="177"/>
      <c r="U4742" s="177"/>
      <c r="W4742" s="178"/>
      <c r="X4742" s="177"/>
    </row>
    <row r="4743" spans="7:24" s="168" customFormat="1" ht="15" customHeight="1">
      <c r="G4743" s="175"/>
      <c r="I4743" s="176"/>
      <c r="J4743" s="176"/>
      <c r="K4743" s="176"/>
      <c r="L4743" s="679"/>
      <c r="M4743" s="175"/>
      <c r="N4743" s="177"/>
      <c r="P4743" s="176"/>
      <c r="R4743" s="178"/>
      <c r="S4743" s="177"/>
      <c r="U4743" s="177"/>
      <c r="W4743" s="178"/>
      <c r="X4743" s="177"/>
    </row>
    <row r="4744" spans="7:24" s="168" customFormat="1" ht="15" customHeight="1">
      <c r="G4744" s="175"/>
      <c r="I4744" s="176"/>
      <c r="J4744" s="176"/>
      <c r="K4744" s="176"/>
      <c r="L4744" s="679"/>
      <c r="M4744" s="175"/>
      <c r="N4744" s="177"/>
      <c r="P4744" s="176"/>
      <c r="R4744" s="178"/>
      <c r="S4744" s="177"/>
      <c r="U4744" s="177"/>
      <c r="W4744" s="178"/>
      <c r="X4744" s="177"/>
    </row>
    <row r="4745" spans="7:24" s="168" customFormat="1" ht="15" customHeight="1">
      <c r="G4745" s="175"/>
      <c r="I4745" s="176"/>
      <c r="J4745" s="176"/>
      <c r="K4745" s="176"/>
      <c r="L4745" s="679"/>
      <c r="M4745" s="175"/>
      <c r="N4745" s="177"/>
      <c r="P4745" s="176"/>
      <c r="R4745" s="178"/>
      <c r="S4745" s="177"/>
      <c r="U4745" s="177"/>
      <c r="W4745" s="178"/>
      <c r="X4745" s="177"/>
    </row>
    <row r="4746" spans="7:24" s="168" customFormat="1" ht="15" customHeight="1">
      <c r="G4746" s="175"/>
      <c r="I4746" s="176"/>
      <c r="J4746" s="176"/>
      <c r="K4746" s="176"/>
      <c r="L4746" s="679"/>
      <c r="M4746" s="175"/>
      <c r="N4746" s="177"/>
      <c r="P4746" s="176"/>
      <c r="R4746" s="178"/>
      <c r="S4746" s="177"/>
      <c r="U4746" s="177"/>
      <c r="W4746" s="178"/>
      <c r="X4746" s="177"/>
    </row>
    <row r="4747" spans="7:24" s="168" customFormat="1" ht="15" customHeight="1">
      <c r="G4747" s="175"/>
      <c r="I4747" s="176"/>
      <c r="J4747" s="176"/>
      <c r="K4747" s="176"/>
      <c r="L4747" s="679"/>
      <c r="M4747" s="175"/>
      <c r="N4747" s="177"/>
      <c r="P4747" s="176"/>
      <c r="R4747" s="178"/>
      <c r="S4747" s="177"/>
      <c r="U4747" s="177"/>
      <c r="W4747" s="178"/>
      <c r="X4747" s="177"/>
    </row>
    <row r="4748" spans="7:24" s="168" customFormat="1" ht="15" customHeight="1">
      <c r="G4748" s="175"/>
      <c r="I4748" s="176"/>
      <c r="J4748" s="176"/>
      <c r="K4748" s="176"/>
      <c r="L4748" s="679"/>
      <c r="M4748" s="175"/>
      <c r="N4748" s="177"/>
      <c r="P4748" s="176"/>
      <c r="R4748" s="178"/>
      <c r="S4748" s="177"/>
      <c r="U4748" s="177"/>
      <c r="W4748" s="178"/>
      <c r="X4748" s="177"/>
    </row>
    <row r="4749" spans="7:24" s="168" customFormat="1" ht="15" customHeight="1">
      <c r="G4749" s="175"/>
      <c r="I4749" s="176"/>
      <c r="J4749" s="176"/>
      <c r="K4749" s="176"/>
      <c r="L4749" s="679"/>
      <c r="M4749" s="175"/>
      <c r="N4749" s="177"/>
      <c r="P4749" s="176"/>
      <c r="R4749" s="178"/>
      <c r="S4749" s="177"/>
      <c r="U4749" s="177"/>
      <c r="W4749" s="178"/>
      <c r="X4749" s="177"/>
    </row>
    <row r="4750" spans="7:24" s="168" customFormat="1" ht="15" customHeight="1">
      <c r="G4750" s="175"/>
      <c r="I4750" s="176"/>
      <c r="J4750" s="176"/>
      <c r="K4750" s="176"/>
      <c r="L4750" s="679"/>
      <c r="M4750" s="175"/>
      <c r="N4750" s="177"/>
      <c r="P4750" s="176"/>
      <c r="R4750" s="178"/>
      <c r="S4750" s="177"/>
      <c r="U4750" s="177"/>
      <c r="W4750" s="178"/>
      <c r="X4750" s="177"/>
    </row>
    <row r="4751" spans="7:24" s="168" customFormat="1" ht="15" customHeight="1">
      <c r="G4751" s="175"/>
      <c r="I4751" s="176"/>
      <c r="J4751" s="176"/>
      <c r="K4751" s="176"/>
      <c r="L4751" s="679"/>
      <c r="M4751" s="175"/>
      <c r="N4751" s="177"/>
      <c r="P4751" s="176"/>
      <c r="R4751" s="178"/>
      <c r="S4751" s="177"/>
      <c r="U4751" s="177"/>
      <c r="W4751" s="178"/>
      <c r="X4751" s="177"/>
    </row>
    <row r="4752" spans="7:24" s="168" customFormat="1" ht="15" customHeight="1">
      <c r="G4752" s="175"/>
      <c r="I4752" s="176"/>
      <c r="J4752" s="176"/>
      <c r="K4752" s="176"/>
      <c r="L4752" s="679"/>
      <c r="M4752" s="175"/>
      <c r="N4752" s="177"/>
      <c r="P4752" s="176"/>
      <c r="R4752" s="178"/>
      <c r="S4752" s="177"/>
      <c r="U4752" s="177"/>
      <c r="W4752" s="178"/>
      <c r="X4752" s="177"/>
    </row>
    <row r="4753" spans="7:24" s="168" customFormat="1" ht="15" customHeight="1">
      <c r="G4753" s="175"/>
      <c r="I4753" s="176"/>
      <c r="J4753" s="176"/>
      <c r="K4753" s="176"/>
      <c r="L4753" s="679"/>
      <c r="M4753" s="175"/>
      <c r="N4753" s="177"/>
      <c r="P4753" s="176"/>
      <c r="R4753" s="178"/>
      <c r="S4753" s="177"/>
      <c r="U4753" s="177"/>
      <c r="W4753" s="178"/>
      <c r="X4753" s="177"/>
    </row>
    <row r="4754" spans="7:24" s="168" customFormat="1" ht="15" customHeight="1">
      <c r="G4754" s="175"/>
      <c r="I4754" s="176"/>
      <c r="J4754" s="176"/>
      <c r="K4754" s="176"/>
      <c r="L4754" s="679"/>
      <c r="M4754" s="175"/>
      <c r="N4754" s="177"/>
      <c r="P4754" s="176"/>
      <c r="R4754" s="178"/>
      <c r="S4754" s="177"/>
      <c r="U4754" s="177"/>
      <c r="W4754" s="178"/>
      <c r="X4754" s="177"/>
    </row>
    <row r="4755" spans="7:24" s="168" customFormat="1" ht="15" customHeight="1">
      <c r="G4755" s="175"/>
      <c r="I4755" s="176"/>
      <c r="J4755" s="176"/>
      <c r="K4755" s="176"/>
      <c r="L4755" s="679"/>
      <c r="M4755" s="175"/>
      <c r="N4755" s="177"/>
      <c r="P4755" s="176"/>
      <c r="R4755" s="178"/>
      <c r="S4755" s="177"/>
      <c r="U4755" s="177"/>
      <c r="W4755" s="178"/>
      <c r="X4755" s="177"/>
    </row>
    <row r="4756" spans="7:24" s="168" customFormat="1" ht="15" customHeight="1">
      <c r="G4756" s="175"/>
      <c r="I4756" s="176"/>
      <c r="J4756" s="176"/>
      <c r="K4756" s="176"/>
      <c r="L4756" s="679"/>
      <c r="M4756" s="175"/>
      <c r="N4756" s="177"/>
      <c r="P4756" s="176"/>
      <c r="R4756" s="178"/>
      <c r="S4756" s="177"/>
      <c r="U4756" s="177"/>
      <c r="W4756" s="178"/>
      <c r="X4756" s="177"/>
    </row>
    <row r="4757" spans="7:24" s="168" customFormat="1" ht="15" customHeight="1">
      <c r="G4757" s="175"/>
      <c r="I4757" s="176"/>
      <c r="J4757" s="176"/>
      <c r="K4757" s="176"/>
      <c r="L4757" s="679"/>
      <c r="M4757" s="175"/>
      <c r="N4757" s="177"/>
      <c r="P4757" s="176"/>
      <c r="R4757" s="178"/>
      <c r="S4757" s="177"/>
      <c r="U4757" s="177"/>
      <c r="W4757" s="178"/>
      <c r="X4757" s="177"/>
    </row>
    <row r="4758" spans="7:24" s="168" customFormat="1" ht="15" customHeight="1">
      <c r="G4758" s="175"/>
      <c r="I4758" s="176"/>
      <c r="J4758" s="176"/>
      <c r="K4758" s="176"/>
      <c r="L4758" s="679"/>
      <c r="M4758" s="175"/>
      <c r="N4758" s="177"/>
      <c r="P4758" s="176"/>
      <c r="R4758" s="178"/>
      <c r="S4758" s="177"/>
      <c r="U4758" s="177"/>
      <c r="W4758" s="178"/>
      <c r="X4758" s="177"/>
    </row>
    <row r="4759" spans="7:24" s="168" customFormat="1" ht="15" customHeight="1">
      <c r="G4759" s="175"/>
      <c r="I4759" s="176"/>
      <c r="J4759" s="176"/>
      <c r="K4759" s="176"/>
      <c r="L4759" s="679"/>
      <c r="M4759" s="175"/>
      <c r="N4759" s="177"/>
      <c r="P4759" s="176"/>
      <c r="R4759" s="178"/>
      <c r="S4759" s="177"/>
      <c r="U4759" s="177"/>
      <c r="W4759" s="178"/>
      <c r="X4759" s="177"/>
    </row>
    <row r="4760" spans="7:24" s="168" customFormat="1" ht="15" customHeight="1">
      <c r="G4760" s="175"/>
      <c r="I4760" s="176"/>
      <c r="J4760" s="176"/>
      <c r="K4760" s="176"/>
      <c r="L4760" s="679"/>
      <c r="M4760" s="175"/>
      <c r="N4760" s="177"/>
      <c r="P4760" s="176"/>
      <c r="R4760" s="178"/>
      <c r="S4760" s="177"/>
      <c r="U4760" s="177"/>
      <c r="W4760" s="178"/>
      <c r="X4760" s="177"/>
    </row>
    <row r="4761" spans="7:24" s="168" customFormat="1" ht="15" customHeight="1">
      <c r="G4761" s="175"/>
      <c r="I4761" s="176"/>
      <c r="J4761" s="176"/>
      <c r="K4761" s="176"/>
      <c r="L4761" s="679"/>
      <c r="M4761" s="175"/>
      <c r="N4761" s="177"/>
      <c r="P4761" s="176"/>
      <c r="R4761" s="178"/>
      <c r="S4761" s="177"/>
      <c r="U4761" s="177"/>
      <c r="W4761" s="178"/>
      <c r="X4761" s="177"/>
    </row>
    <row r="4762" spans="7:24" s="168" customFormat="1" ht="15" customHeight="1">
      <c r="G4762" s="175"/>
      <c r="I4762" s="176"/>
      <c r="J4762" s="176"/>
      <c r="K4762" s="176"/>
      <c r="L4762" s="679"/>
      <c r="M4762" s="175"/>
      <c r="N4762" s="177"/>
      <c r="P4762" s="176"/>
      <c r="R4762" s="178"/>
      <c r="S4762" s="177"/>
      <c r="U4762" s="177"/>
      <c r="W4762" s="178"/>
      <c r="X4762" s="177"/>
    </row>
    <row r="4763" spans="7:24" s="168" customFormat="1" ht="15" customHeight="1">
      <c r="G4763" s="175"/>
      <c r="I4763" s="176"/>
      <c r="J4763" s="176"/>
      <c r="K4763" s="176"/>
      <c r="L4763" s="679"/>
      <c r="M4763" s="175"/>
      <c r="N4763" s="177"/>
      <c r="P4763" s="176"/>
      <c r="R4763" s="178"/>
      <c r="S4763" s="177"/>
      <c r="U4763" s="177"/>
      <c r="W4763" s="178"/>
      <c r="X4763" s="177"/>
    </row>
    <row r="4764" spans="7:24" s="168" customFormat="1" ht="15" customHeight="1">
      <c r="G4764" s="175"/>
      <c r="I4764" s="176"/>
      <c r="J4764" s="176"/>
      <c r="K4764" s="176"/>
      <c r="L4764" s="679"/>
      <c r="M4764" s="175"/>
      <c r="N4764" s="177"/>
      <c r="P4764" s="176"/>
      <c r="R4764" s="178"/>
      <c r="S4764" s="177"/>
      <c r="U4764" s="177"/>
      <c r="W4764" s="178"/>
      <c r="X4764" s="177"/>
    </row>
    <row r="4765" spans="7:24" s="168" customFormat="1" ht="15" customHeight="1">
      <c r="G4765" s="175"/>
      <c r="I4765" s="176"/>
      <c r="J4765" s="176"/>
      <c r="K4765" s="176"/>
      <c r="L4765" s="679"/>
      <c r="M4765" s="175"/>
      <c r="N4765" s="177"/>
      <c r="P4765" s="176"/>
      <c r="R4765" s="178"/>
      <c r="S4765" s="177"/>
      <c r="U4765" s="177"/>
      <c r="W4765" s="178"/>
      <c r="X4765" s="177"/>
    </row>
    <row r="4766" spans="7:24" s="168" customFormat="1" ht="15" customHeight="1">
      <c r="G4766" s="175"/>
      <c r="I4766" s="176"/>
      <c r="J4766" s="176"/>
      <c r="K4766" s="176"/>
      <c r="L4766" s="679"/>
      <c r="M4766" s="175"/>
      <c r="N4766" s="177"/>
      <c r="P4766" s="176"/>
      <c r="R4766" s="178"/>
      <c r="S4766" s="177"/>
      <c r="U4766" s="177"/>
      <c r="W4766" s="178"/>
      <c r="X4766" s="177"/>
    </row>
    <row r="4767" spans="7:24" s="168" customFormat="1" ht="15" customHeight="1">
      <c r="G4767" s="175"/>
      <c r="I4767" s="176"/>
      <c r="J4767" s="176"/>
      <c r="K4767" s="176"/>
      <c r="L4767" s="679"/>
      <c r="M4767" s="175"/>
      <c r="N4767" s="177"/>
      <c r="P4767" s="176"/>
      <c r="R4767" s="178"/>
      <c r="S4767" s="177"/>
      <c r="U4767" s="177"/>
      <c r="W4767" s="178"/>
      <c r="X4767" s="177"/>
    </row>
    <row r="4768" spans="7:24" s="168" customFormat="1" ht="15" customHeight="1">
      <c r="G4768" s="175"/>
      <c r="I4768" s="176"/>
      <c r="J4768" s="176"/>
      <c r="K4768" s="176"/>
      <c r="L4768" s="679"/>
      <c r="M4768" s="175"/>
      <c r="N4768" s="177"/>
      <c r="P4768" s="176"/>
      <c r="R4768" s="178"/>
      <c r="S4768" s="177"/>
      <c r="U4768" s="177"/>
      <c r="W4768" s="178"/>
      <c r="X4768" s="177"/>
    </row>
    <row r="4769" spans="7:24" s="168" customFormat="1" ht="15" customHeight="1">
      <c r="G4769" s="175"/>
      <c r="I4769" s="176"/>
      <c r="J4769" s="176"/>
      <c r="K4769" s="176"/>
      <c r="L4769" s="679"/>
      <c r="M4769" s="175"/>
      <c r="N4769" s="177"/>
      <c r="P4769" s="176"/>
      <c r="R4769" s="178"/>
      <c r="S4769" s="177"/>
      <c r="U4769" s="177"/>
      <c r="W4769" s="178"/>
      <c r="X4769" s="177"/>
    </row>
    <row r="4770" spans="7:24" s="168" customFormat="1" ht="15" customHeight="1">
      <c r="G4770" s="175"/>
      <c r="I4770" s="176"/>
      <c r="J4770" s="176"/>
      <c r="K4770" s="176"/>
      <c r="L4770" s="679"/>
      <c r="M4770" s="175"/>
      <c r="N4770" s="177"/>
      <c r="P4770" s="176"/>
      <c r="R4770" s="178"/>
      <c r="S4770" s="177"/>
      <c r="U4770" s="177"/>
      <c r="W4770" s="178"/>
      <c r="X4770" s="177"/>
    </row>
    <row r="4771" spans="7:24" s="168" customFormat="1" ht="15" customHeight="1">
      <c r="G4771" s="175"/>
      <c r="I4771" s="176"/>
      <c r="J4771" s="176"/>
      <c r="K4771" s="176"/>
      <c r="L4771" s="679"/>
      <c r="M4771" s="175"/>
      <c r="N4771" s="177"/>
      <c r="P4771" s="176"/>
      <c r="R4771" s="178"/>
      <c r="S4771" s="177"/>
      <c r="U4771" s="177"/>
      <c r="W4771" s="178"/>
      <c r="X4771" s="177"/>
    </row>
    <row r="4772" spans="7:24" s="168" customFormat="1" ht="15" customHeight="1">
      <c r="G4772" s="175"/>
      <c r="I4772" s="176"/>
      <c r="J4772" s="176"/>
      <c r="K4772" s="176"/>
      <c r="L4772" s="679"/>
      <c r="M4772" s="175"/>
      <c r="N4772" s="177"/>
      <c r="P4772" s="176"/>
      <c r="R4772" s="178"/>
      <c r="S4772" s="177"/>
      <c r="U4772" s="177"/>
      <c r="W4772" s="178"/>
      <c r="X4772" s="177"/>
    </row>
    <row r="4773" spans="7:24" s="168" customFormat="1" ht="15" customHeight="1">
      <c r="G4773" s="175"/>
      <c r="I4773" s="176"/>
      <c r="J4773" s="176"/>
      <c r="K4773" s="176"/>
      <c r="L4773" s="679"/>
      <c r="M4773" s="175"/>
      <c r="N4773" s="177"/>
      <c r="P4773" s="176"/>
      <c r="R4773" s="178"/>
      <c r="S4773" s="177"/>
      <c r="U4773" s="177"/>
      <c r="W4773" s="178"/>
      <c r="X4773" s="177"/>
    </row>
    <row r="4774" spans="7:24" s="168" customFormat="1" ht="15" customHeight="1">
      <c r="G4774" s="175"/>
      <c r="I4774" s="176"/>
      <c r="J4774" s="176"/>
      <c r="K4774" s="176"/>
      <c r="L4774" s="679"/>
      <c r="M4774" s="175"/>
      <c r="N4774" s="177"/>
      <c r="P4774" s="176"/>
      <c r="R4774" s="178"/>
      <c r="S4774" s="177"/>
      <c r="U4774" s="177"/>
      <c r="W4774" s="178"/>
      <c r="X4774" s="177"/>
    </row>
    <row r="4775" spans="7:24" s="168" customFormat="1" ht="15" customHeight="1">
      <c r="G4775" s="175"/>
      <c r="I4775" s="176"/>
      <c r="J4775" s="176"/>
      <c r="K4775" s="176"/>
      <c r="L4775" s="679"/>
      <c r="M4775" s="175"/>
      <c r="N4775" s="177"/>
      <c r="P4775" s="176"/>
      <c r="R4775" s="178"/>
      <c r="S4775" s="177"/>
      <c r="U4775" s="177"/>
      <c r="W4775" s="178"/>
      <c r="X4775" s="177"/>
    </row>
    <row r="4776" spans="7:24" s="168" customFormat="1" ht="15" customHeight="1">
      <c r="G4776" s="175"/>
      <c r="I4776" s="176"/>
      <c r="J4776" s="176"/>
      <c r="K4776" s="176"/>
      <c r="L4776" s="679"/>
      <c r="M4776" s="175"/>
      <c r="N4776" s="177"/>
      <c r="P4776" s="176"/>
      <c r="R4776" s="178"/>
      <c r="S4776" s="177"/>
      <c r="U4776" s="177"/>
      <c r="W4776" s="178"/>
      <c r="X4776" s="177"/>
    </row>
    <row r="4777" spans="7:24" s="168" customFormat="1" ht="15" customHeight="1">
      <c r="G4777" s="175"/>
      <c r="I4777" s="176"/>
      <c r="J4777" s="176"/>
      <c r="K4777" s="176"/>
      <c r="L4777" s="679"/>
      <c r="M4777" s="175"/>
      <c r="N4777" s="177"/>
      <c r="P4777" s="176"/>
      <c r="R4777" s="178"/>
      <c r="S4777" s="177"/>
      <c r="U4777" s="177"/>
      <c r="W4777" s="178"/>
      <c r="X4777" s="177"/>
    </row>
    <row r="4778" spans="7:24" s="168" customFormat="1" ht="15" customHeight="1">
      <c r="G4778" s="175"/>
      <c r="I4778" s="176"/>
      <c r="J4778" s="176"/>
      <c r="K4778" s="176"/>
      <c r="L4778" s="679"/>
      <c r="M4778" s="175"/>
      <c r="N4778" s="177"/>
      <c r="P4778" s="176"/>
      <c r="R4778" s="178"/>
      <c r="S4778" s="177"/>
      <c r="U4778" s="177"/>
      <c r="W4778" s="178"/>
      <c r="X4778" s="177"/>
    </row>
    <row r="4779" spans="7:24" s="168" customFormat="1" ht="15" customHeight="1">
      <c r="G4779" s="175"/>
      <c r="I4779" s="176"/>
      <c r="J4779" s="176"/>
      <c r="K4779" s="176"/>
      <c r="L4779" s="679"/>
      <c r="M4779" s="175"/>
      <c r="N4779" s="177"/>
      <c r="P4779" s="176"/>
      <c r="R4779" s="178"/>
      <c r="S4779" s="177"/>
      <c r="U4779" s="177"/>
      <c r="W4779" s="178"/>
      <c r="X4779" s="177"/>
    </row>
    <row r="4780" spans="7:24" s="168" customFormat="1" ht="15" customHeight="1">
      <c r="G4780" s="175"/>
      <c r="I4780" s="176"/>
      <c r="J4780" s="176"/>
      <c r="K4780" s="176"/>
      <c r="L4780" s="679"/>
      <c r="M4780" s="175"/>
      <c r="N4780" s="177"/>
      <c r="P4780" s="176"/>
      <c r="R4780" s="178"/>
      <c r="S4780" s="177"/>
      <c r="U4780" s="177"/>
      <c r="W4780" s="178"/>
      <c r="X4780" s="177"/>
    </row>
    <row r="4781" spans="7:24" s="168" customFormat="1" ht="15" customHeight="1">
      <c r="G4781" s="175"/>
      <c r="I4781" s="176"/>
      <c r="J4781" s="176"/>
      <c r="K4781" s="176"/>
      <c r="L4781" s="679"/>
      <c r="M4781" s="175"/>
      <c r="N4781" s="177"/>
      <c r="P4781" s="176"/>
      <c r="R4781" s="178"/>
      <c r="S4781" s="177"/>
      <c r="U4781" s="177"/>
      <c r="W4781" s="178"/>
      <c r="X4781" s="177"/>
    </row>
    <row r="4782" spans="7:24" s="168" customFormat="1" ht="15" customHeight="1">
      <c r="G4782" s="175"/>
      <c r="I4782" s="176"/>
      <c r="J4782" s="176"/>
      <c r="K4782" s="176"/>
      <c r="L4782" s="679"/>
      <c r="M4782" s="175"/>
      <c r="N4782" s="177"/>
      <c r="P4782" s="176"/>
      <c r="R4782" s="178"/>
      <c r="S4782" s="177"/>
      <c r="U4782" s="177"/>
      <c r="W4782" s="178"/>
      <c r="X4782" s="177"/>
    </row>
    <row r="4783" spans="7:24" s="168" customFormat="1" ht="15" customHeight="1">
      <c r="G4783" s="175"/>
      <c r="I4783" s="176"/>
      <c r="J4783" s="176"/>
      <c r="K4783" s="176"/>
      <c r="L4783" s="679"/>
      <c r="M4783" s="175"/>
      <c r="N4783" s="177"/>
      <c r="P4783" s="176"/>
      <c r="R4783" s="178"/>
      <c r="S4783" s="177"/>
      <c r="U4783" s="177"/>
      <c r="W4783" s="178"/>
      <c r="X4783" s="177"/>
    </row>
    <row r="4784" spans="7:24" s="168" customFormat="1" ht="15" customHeight="1">
      <c r="G4784" s="175"/>
      <c r="I4784" s="176"/>
      <c r="J4784" s="176"/>
      <c r="K4784" s="176"/>
      <c r="L4784" s="679"/>
      <c r="M4784" s="175"/>
      <c r="N4784" s="177"/>
      <c r="P4784" s="176"/>
      <c r="R4784" s="178"/>
      <c r="S4784" s="177"/>
      <c r="U4784" s="177"/>
      <c r="W4784" s="178"/>
      <c r="X4784" s="177"/>
    </row>
    <row r="4785" spans="7:24" s="168" customFormat="1" ht="15" customHeight="1">
      <c r="G4785" s="175"/>
      <c r="I4785" s="176"/>
      <c r="J4785" s="176"/>
      <c r="K4785" s="176"/>
      <c r="L4785" s="679"/>
      <c r="M4785" s="175"/>
      <c r="N4785" s="177"/>
      <c r="P4785" s="176"/>
      <c r="R4785" s="178"/>
      <c r="S4785" s="177"/>
      <c r="U4785" s="177"/>
      <c r="W4785" s="178"/>
      <c r="X4785" s="177"/>
    </row>
    <row r="4786" spans="7:24" s="168" customFormat="1" ht="15" customHeight="1">
      <c r="G4786" s="175"/>
      <c r="I4786" s="176"/>
      <c r="J4786" s="176"/>
      <c r="K4786" s="176"/>
      <c r="L4786" s="679"/>
      <c r="M4786" s="175"/>
      <c r="N4786" s="177"/>
      <c r="P4786" s="176"/>
      <c r="R4786" s="178"/>
      <c r="S4786" s="177"/>
      <c r="U4786" s="177"/>
      <c r="W4786" s="178"/>
      <c r="X4786" s="177"/>
    </row>
    <row r="4787" spans="7:24" s="168" customFormat="1" ht="15" customHeight="1">
      <c r="G4787" s="175"/>
      <c r="I4787" s="176"/>
      <c r="J4787" s="176"/>
      <c r="K4787" s="176"/>
      <c r="L4787" s="679"/>
      <c r="M4787" s="175"/>
      <c r="N4787" s="177"/>
      <c r="P4787" s="176"/>
      <c r="R4787" s="178"/>
      <c r="S4787" s="177"/>
      <c r="U4787" s="177"/>
      <c r="W4787" s="178"/>
      <c r="X4787" s="177"/>
    </row>
    <row r="4788" spans="7:24" s="168" customFormat="1" ht="15" customHeight="1">
      <c r="G4788" s="175"/>
      <c r="I4788" s="176"/>
      <c r="J4788" s="176"/>
      <c r="K4788" s="176"/>
      <c r="L4788" s="679"/>
      <c r="M4788" s="175"/>
      <c r="N4788" s="177"/>
      <c r="P4788" s="176"/>
      <c r="R4788" s="178"/>
      <c r="S4788" s="177"/>
      <c r="U4788" s="177"/>
      <c r="W4788" s="178"/>
      <c r="X4788" s="177"/>
    </row>
    <row r="4789" spans="7:24" s="168" customFormat="1" ht="15" customHeight="1">
      <c r="G4789" s="175"/>
      <c r="I4789" s="176"/>
      <c r="J4789" s="176"/>
      <c r="K4789" s="176"/>
      <c r="L4789" s="679"/>
      <c r="M4789" s="175"/>
      <c r="N4789" s="177"/>
      <c r="P4789" s="176"/>
      <c r="R4789" s="178"/>
      <c r="S4789" s="177"/>
      <c r="U4789" s="177"/>
      <c r="W4789" s="178"/>
      <c r="X4789" s="177"/>
    </row>
    <row r="4790" spans="7:24" s="168" customFormat="1" ht="15" customHeight="1">
      <c r="G4790" s="175"/>
      <c r="I4790" s="176"/>
      <c r="J4790" s="176"/>
      <c r="K4790" s="176"/>
      <c r="L4790" s="679"/>
      <c r="M4790" s="175"/>
      <c r="N4790" s="177"/>
      <c r="P4790" s="176"/>
      <c r="R4790" s="178"/>
      <c r="S4790" s="177"/>
      <c r="U4790" s="177"/>
      <c r="W4790" s="178"/>
      <c r="X4790" s="177"/>
    </row>
    <row r="4791" spans="7:24" s="168" customFormat="1" ht="15" customHeight="1">
      <c r="G4791" s="175"/>
      <c r="I4791" s="176"/>
      <c r="J4791" s="176"/>
      <c r="K4791" s="176"/>
      <c r="L4791" s="679"/>
      <c r="M4791" s="175"/>
      <c r="N4791" s="177"/>
      <c r="P4791" s="176"/>
      <c r="R4791" s="178"/>
      <c r="S4791" s="177"/>
      <c r="U4791" s="177"/>
      <c r="W4791" s="178"/>
      <c r="X4791" s="177"/>
    </row>
    <row r="4792" spans="7:24" s="168" customFormat="1" ht="15" customHeight="1">
      <c r="G4792" s="175"/>
      <c r="I4792" s="176"/>
      <c r="J4792" s="176"/>
      <c r="K4792" s="176"/>
      <c r="L4792" s="679"/>
      <c r="M4792" s="175"/>
      <c r="N4792" s="177"/>
      <c r="P4792" s="176"/>
      <c r="R4792" s="178"/>
      <c r="S4792" s="177"/>
      <c r="U4792" s="177"/>
      <c r="W4792" s="178"/>
      <c r="X4792" s="177"/>
    </row>
    <row r="4793" spans="7:24" s="168" customFormat="1" ht="15" customHeight="1">
      <c r="G4793" s="175"/>
      <c r="I4793" s="176"/>
      <c r="J4793" s="176"/>
      <c r="K4793" s="176"/>
      <c r="L4793" s="679"/>
      <c r="M4793" s="175"/>
      <c r="N4793" s="177"/>
      <c r="P4793" s="176"/>
      <c r="R4793" s="178"/>
      <c r="S4793" s="177"/>
      <c r="U4793" s="177"/>
      <c r="W4793" s="178"/>
      <c r="X4793" s="177"/>
    </row>
    <row r="4794" spans="7:24" s="168" customFormat="1" ht="15" customHeight="1">
      <c r="G4794" s="175"/>
      <c r="I4794" s="176"/>
      <c r="J4794" s="176"/>
      <c r="K4794" s="176"/>
      <c r="L4794" s="679"/>
      <c r="M4794" s="175"/>
      <c r="N4794" s="177"/>
      <c r="P4794" s="176"/>
      <c r="R4794" s="178"/>
      <c r="S4794" s="177"/>
      <c r="U4794" s="177"/>
      <c r="W4794" s="178"/>
      <c r="X4794" s="177"/>
    </row>
    <row r="4795" spans="7:24" s="168" customFormat="1" ht="15" customHeight="1">
      <c r="G4795" s="175"/>
      <c r="I4795" s="176"/>
      <c r="J4795" s="176"/>
      <c r="K4795" s="176"/>
      <c r="L4795" s="679"/>
      <c r="M4795" s="175"/>
      <c r="N4795" s="177"/>
      <c r="P4795" s="176"/>
      <c r="R4795" s="178"/>
      <c r="S4795" s="177"/>
      <c r="U4795" s="177"/>
      <c r="W4795" s="178"/>
      <c r="X4795" s="177"/>
    </row>
    <row r="4796" spans="7:24" s="168" customFormat="1" ht="15" customHeight="1">
      <c r="G4796" s="175"/>
      <c r="I4796" s="176"/>
      <c r="J4796" s="176"/>
      <c r="K4796" s="176"/>
      <c r="L4796" s="679"/>
      <c r="M4796" s="175"/>
      <c r="N4796" s="177"/>
      <c r="P4796" s="176"/>
      <c r="R4796" s="178"/>
      <c r="S4796" s="177"/>
      <c r="U4796" s="177"/>
      <c r="W4796" s="178"/>
      <c r="X4796" s="177"/>
    </row>
    <row r="4797" spans="7:24" s="168" customFormat="1" ht="15" customHeight="1">
      <c r="G4797" s="175"/>
      <c r="I4797" s="176"/>
      <c r="J4797" s="176"/>
      <c r="K4797" s="176"/>
      <c r="L4797" s="679"/>
      <c r="M4797" s="175"/>
      <c r="N4797" s="177"/>
      <c r="P4797" s="176"/>
      <c r="R4797" s="178"/>
      <c r="S4797" s="177"/>
      <c r="U4797" s="177"/>
      <c r="W4797" s="178"/>
      <c r="X4797" s="177"/>
    </row>
    <row r="4798" spans="7:24" s="168" customFormat="1" ht="15" customHeight="1">
      <c r="G4798" s="175"/>
      <c r="I4798" s="176"/>
      <c r="J4798" s="176"/>
      <c r="K4798" s="176"/>
      <c r="L4798" s="679"/>
      <c r="M4798" s="175"/>
      <c r="N4798" s="177"/>
      <c r="P4798" s="176"/>
      <c r="R4798" s="178"/>
      <c r="S4798" s="177"/>
      <c r="U4798" s="177"/>
      <c r="W4798" s="178"/>
      <c r="X4798" s="177"/>
    </row>
    <row r="4799" spans="7:24" s="168" customFormat="1" ht="15" customHeight="1">
      <c r="G4799" s="175"/>
      <c r="I4799" s="176"/>
      <c r="J4799" s="176"/>
      <c r="K4799" s="176"/>
      <c r="L4799" s="679"/>
      <c r="M4799" s="175"/>
      <c r="N4799" s="177"/>
      <c r="P4799" s="176"/>
      <c r="R4799" s="178"/>
      <c r="S4799" s="177"/>
      <c r="U4799" s="177"/>
      <c r="W4799" s="178"/>
      <c r="X4799" s="177"/>
    </row>
    <row r="4800" spans="7:24" s="168" customFormat="1" ht="15" customHeight="1">
      <c r="G4800" s="175"/>
      <c r="I4800" s="176"/>
      <c r="J4800" s="176"/>
      <c r="K4800" s="176"/>
      <c r="L4800" s="679"/>
      <c r="M4800" s="175"/>
      <c r="N4800" s="177"/>
      <c r="P4800" s="176"/>
      <c r="R4800" s="178"/>
      <c r="S4800" s="177"/>
      <c r="U4800" s="177"/>
      <c r="W4800" s="178"/>
      <c r="X4800" s="177"/>
    </row>
    <row r="4801" spans="7:24" s="168" customFormat="1" ht="15" customHeight="1">
      <c r="G4801" s="175"/>
      <c r="I4801" s="176"/>
      <c r="J4801" s="176"/>
      <c r="K4801" s="176"/>
      <c r="L4801" s="679"/>
      <c r="M4801" s="175"/>
      <c r="N4801" s="177"/>
      <c r="P4801" s="176"/>
      <c r="R4801" s="178"/>
      <c r="S4801" s="177"/>
      <c r="U4801" s="177"/>
      <c r="W4801" s="178"/>
      <c r="X4801" s="177"/>
    </row>
    <row r="4802" spans="7:24" s="168" customFormat="1" ht="15" customHeight="1">
      <c r="G4802" s="175"/>
      <c r="I4802" s="176"/>
      <c r="J4802" s="176"/>
      <c r="K4802" s="176"/>
      <c r="L4802" s="679"/>
      <c r="M4802" s="175"/>
      <c r="N4802" s="177"/>
      <c r="P4802" s="176"/>
      <c r="R4802" s="178"/>
      <c r="S4802" s="177"/>
      <c r="U4802" s="177"/>
      <c r="W4802" s="178"/>
      <c r="X4802" s="177"/>
    </row>
    <row r="4803" spans="7:24" s="168" customFormat="1" ht="15" customHeight="1">
      <c r="G4803" s="175"/>
      <c r="I4803" s="176"/>
      <c r="J4803" s="176"/>
      <c r="K4803" s="176"/>
      <c r="L4803" s="679"/>
      <c r="M4803" s="175"/>
      <c r="N4803" s="177"/>
      <c r="P4803" s="176"/>
      <c r="R4803" s="178"/>
      <c r="S4803" s="177"/>
      <c r="U4803" s="177"/>
      <c r="W4803" s="178"/>
      <c r="X4803" s="177"/>
    </row>
    <row r="4804" spans="7:24" s="168" customFormat="1" ht="15" customHeight="1">
      <c r="G4804" s="175"/>
      <c r="I4804" s="176"/>
      <c r="J4804" s="176"/>
      <c r="K4804" s="176"/>
      <c r="L4804" s="679"/>
      <c r="M4804" s="175"/>
      <c r="N4804" s="177"/>
      <c r="P4804" s="176"/>
      <c r="R4804" s="178"/>
      <c r="S4804" s="177"/>
      <c r="U4804" s="177"/>
      <c r="W4804" s="178"/>
      <c r="X4804" s="177"/>
    </row>
    <row r="4805" spans="7:24" s="168" customFormat="1" ht="15" customHeight="1">
      <c r="G4805" s="175"/>
      <c r="I4805" s="176"/>
      <c r="J4805" s="176"/>
      <c r="K4805" s="176"/>
      <c r="L4805" s="679"/>
      <c r="M4805" s="175"/>
      <c r="N4805" s="177"/>
      <c r="P4805" s="176"/>
      <c r="R4805" s="178"/>
      <c r="S4805" s="177"/>
      <c r="U4805" s="177"/>
      <c r="W4805" s="178"/>
      <c r="X4805" s="177"/>
    </row>
    <row r="4806" spans="7:24" s="168" customFormat="1" ht="15" customHeight="1">
      <c r="G4806" s="175"/>
      <c r="I4806" s="176"/>
      <c r="J4806" s="176"/>
      <c r="K4806" s="176"/>
      <c r="L4806" s="679"/>
      <c r="M4806" s="175"/>
      <c r="N4806" s="177"/>
      <c r="P4806" s="176"/>
      <c r="R4806" s="178"/>
      <c r="S4806" s="177"/>
      <c r="U4806" s="177"/>
      <c r="W4806" s="178"/>
      <c r="X4806" s="177"/>
    </row>
    <row r="4807" spans="7:24" s="168" customFormat="1" ht="15" customHeight="1">
      <c r="G4807" s="175"/>
      <c r="I4807" s="176"/>
      <c r="J4807" s="176"/>
      <c r="K4807" s="176"/>
      <c r="L4807" s="679"/>
      <c r="M4807" s="175"/>
      <c r="N4807" s="177"/>
      <c r="P4807" s="176"/>
      <c r="R4807" s="178"/>
      <c r="S4807" s="177"/>
      <c r="U4807" s="177"/>
      <c r="W4807" s="178"/>
      <c r="X4807" s="177"/>
    </row>
    <row r="4808" spans="7:24" s="168" customFormat="1" ht="15" customHeight="1">
      <c r="G4808" s="175"/>
      <c r="I4808" s="176"/>
      <c r="J4808" s="176"/>
      <c r="K4808" s="176"/>
      <c r="L4808" s="679"/>
      <c r="M4808" s="175"/>
      <c r="N4808" s="177"/>
      <c r="P4808" s="176"/>
      <c r="R4808" s="178"/>
      <c r="S4808" s="177"/>
      <c r="U4808" s="177"/>
      <c r="W4808" s="178"/>
      <c r="X4808" s="177"/>
    </row>
    <row r="4809" spans="7:24" s="168" customFormat="1" ht="15" customHeight="1">
      <c r="G4809" s="175"/>
      <c r="I4809" s="176"/>
      <c r="J4809" s="176"/>
      <c r="K4809" s="176"/>
      <c r="L4809" s="679"/>
      <c r="M4809" s="175"/>
      <c r="N4809" s="177"/>
      <c r="P4809" s="176"/>
      <c r="R4809" s="178"/>
      <c r="S4809" s="177"/>
      <c r="U4809" s="177"/>
      <c r="W4809" s="178"/>
      <c r="X4809" s="177"/>
    </row>
    <row r="4810" spans="7:24" s="168" customFormat="1" ht="15" customHeight="1">
      <c r="G4810" s="175"/>
      <c r="I4810" s="176"/>
      <c r="J4810" s="176"/>
      <c r="K4810" s="176"/>
      <c r="L4810" s="679"/>
      <c r="M4810" s="175"/>
      <c r="N4810" s="177"/>
      <c r="P4810" s="176"/>
      <c r="R4810" s="178"/>
      <c r="S4810" s="177"/>
      <c r="U4810" s="177"/>
      <c r="W4810" s="178"/>
      <c r="X4810" s="177"/>
    </row>
    <row r="4811" spans="7:24" s="168" customFormat="1" ht="15" customHeight="1">
      <c r="G4811" s="175"/>
      <c r="I4811" s="176"/>
      <c r="J4811" s="176"/>
      <c r="K4811" s="176"/>
      <c r="L4811" s="679"/>
      <c r="M4811" s="175"/>
      <c r="N4811" s="177"/>
      <c r="P4811" s="176"/>
      <c r="R4811" s="178"/>
      <c r="S4811" s="177"/>
      <c r="U4811" s="177"/>
      <c r="W4811" s="178"/>
      <c r="X4811" s="177"/>
    </row>
    <row r="4812" spans="7:24" s="168" customFormat="1" ht="15" customHeight="1">
      <c r="G4812" s="175"/>
      <c r="I4812" s="176"/>
      <c r="J4812" s="176"/>
      <c r="K4812" s="176"/>
      <c r="L4812" s="679"/>
      <c r="M4812" s="175"/>
      <c r="N4812" s="177"/>
      <c r="P4812" s="176"/>
      <c r="R4812" s="178"/>
      <c r="S4812" s="177"/>
      <c r="U4812" s="177"/>
      <c r="W4812" s="178"/>
      <c r="X4812" s="177"/>
    </row>
    <row r="4813" spans="7:24" s="168" customFormat="1" ht="15" customHeight="1">
      <c r="G4813" s="175"/>
      <c r="I4813" s="176"/>
      <c r="J4813" s="176"/>
      <c r="K4813" s="176"/>
      <c r="L4813" s="679"/>
      <c r="M4813" s="175"/>
      <c r="N4813" s="177"/>
      <c r="P4813" s="176"/>
      <c r="R4813" s="178"/>
      <c r="S4813" s="177"/>
      <c r="U4813" s="177"/>
      <c r="W4813" s="178"/>
      <c r="X4813" s="177"/>
    </row>
    <row r="4814" spans="7:24" s="168" customFormat="1" ht="15" customHeight="1">
      <c r="G4814" s="175"/>
      <c r="I4814" s="176"/>
      <c r="J4814" s="176"/>
      <c r="K4814" s="176"/>
      <c r="L4814" s="679"/>
      <c r="M4814" s="175"/>
      <c r="N4814" s="177"/>
      <c r="P4814" s="176"/>
      <c r="R4814" s="178"/>
      <c r="S4814" s="177"/>
      <c r="U4814" s="177"/>
      <c r="W4814" s="178"/>
      <c r="X4814" s="177"/>
    </row>
    <row r="4815" spans="7:24" s="168" customFormat="1" ht="15" customHeight="1">
      <c r="G4815" s="175"/>
      <c r="I4815" s="176"/>
      <c r="J4815" s="176"/>
      <c r="K4815" s="176"/>
      <c r="L4815" s="679"/>
      <c r="M4815" s="175"/>
      <c r="N4815" s="177"/>
      <c r="P4815" s="176"/>
      <c r="R4815" s="178"/>
      <c r="S4815" s="177"/>
      <c r="U4815" s="177"/>
      <c r="W4815" s="178"/>
      <c r="X4815" s="177"/>
    </row>
    <row r="4816" spans="7:24" s="168" customFormat="1" ht="15" customHeight="1">
      <c r="G4816" s="175"/>
      <c r="I4816" s="176"/>
      <c r="J4816" s="176"/>
      <c r="K4816" s="176"/>
      <c r="L4816" s="679"/>
      <c r="M4816" s="175"/>
      <c r="N4816" s="177"/>
      <c r="P4816" s="176"/>
      <c r="R4816" s="178"/>
      <c r="S4816" s="177"/>
      <c r="U4816" s="177"/>
      <c r="W4816" s="178"/>
      <c r="X4816" s="177"/>
    </row>
    <row r="4817" spans="7:24" s="168" customFormat="1" ht="15" customHeight="1">
      <c r="G4817" s="175"/>
      <c r="I4817" s="176"/>
      <c r="J4817" s="176"/>
      <c r="K4817" s="176"/>
      <c r="L4817" s="679"/>
      <c r="M4817" s="175"/>
      <c r="N4817" s="177"/>
      <c r="P4817" s="176"/>
      <c r="R4817" s="178"/>
      <c r="S4817" s="177"/>
      <c r="U4817" s="177"/>
      <c r="W4817" s="178"/>
      <c r="X4817" s="177"/>
    </row>
    <row r="4818" spans="7:24" s="168" customFormat="1" ht="15" customHeight="1">
      <c r="G4818" s="175"/>
      <c r="I4818" s="176"/>
      <c r="J4818" s="176"/>
      <c r="K4818" s="176"/>
      <c r="L4818" s="679"/>
      <c r="M4818" s="175"/>
      <c r="N4818" s="177"/>
      <c r="P4818" s="176"/>
      <c r="R4818" s="178"/>
      <c r="S4818" s="177"/>
      <c r="U4818" s="177"/>
      <c r="W4818" s="178"/>
      <c r="X4818" s="177"/>
    </row>
    <row r="4819" spans="7:24" s="168" customFormat="1" ht="15" customHeight="1">
      <c r="G4819" s="175"/>
      <c r="I4819" s="176"/>
      <c r="J4819" s="176"/>
      <c r="K4819" s="176"/>
      <c r="L4819" s="679"/>
      <c r="M4819" s="175"/>
      <c r="N4819" s="177"/>
      <c r="P4819" s="176"/>
      <c r="R4819" s="178"/>
      <c r="S4819" s="177"/>
      <c r="U4819" s="177"/>
      <c r="W4819" s="178"/>
      <c r="X4819" s="177"/>
    </row>
    <row r="4820" spans="7:24" s="168" customFormat="1" ht="15" customHeight="1">
      <c r="G4820" s="175"/>
      <c r="I4820" s="176"/>
      <c r="J4820" s="176"/>
      <c r="K4820" s="176"/>
      <c r="L4820" s="679"/>
      <c r="M4820" s="175"/>
      <c r="N4820" s="177"/>
      <c r="P4820" s="176"/>
      <c r="R4820" s="178"/>
      <c r="S4820" s="177"/>
      <c r="U4820" s="177"/>
      <c r="W4820" s="178"/>
      <c r="X4820" s="177"/>
    </row>
    <row r="4821" spans="7:24" s="168" customFormat="1" ht="15" customHeight="1">
      <c r="G4821" s="175"/>
      <c r="I4821" s="176"/>
      <c r="J4821" s="176"/>
      <c r="K4821" s="176"/>
      <c r="L4821" s="679"/>
      <c r="M4821" s="175"/>
      <c r="N4821" s="177"/>
      <c r="P4821" s="176"/>
      <c r="R4821" s="178"/>
      <c r="S4821" s="177"/>
      <c r="U4821" s="177"/>
      <c r="W4821" s="178"/>
      <c r="X4821" s="177"/>
    </row>
    <row r="4822" spans="7:24" s="168" customFormat="1" ht="15" customHeight="1">
      <c r="G4822" s="175"/>
      <c r="I4822" s="176"/>
      <c r="J4822" s="176"/>
      <c r="K4822" s="176"/>
      <c r="L4822" s="679"/>
      <c r="M4822" s="175"/>
      <c r="N4822" s="177"/>
      <c r="P4822" s="176"/>
      <c r="R4822" s="178"/>
      <c r="S4822" s="177"/>
      <c r="U4822" s="177"/>
      <c r="W4822" s="178"/>
      <c r="X4822" s="177"/>
    </row>
    <row r="4823" spans="7:24" s="168" customFormat="1" ht="15" customHeight="1">
      <c r="G4823" s="175"/>
      <c r="I4823" s="176"/>
      <c r="J4823" s="176"/>
      <c r="K4823" s="176"/>
      <c r="L4823" s="679"/>
      <c r="M4823" s="175"/>
      <c r="N4823" s="177"/>
      <c r="P4823" s="176"/>
      <c r="R4823" s="178"/>
      <c r="S4823" s="177"/>
      <c r="U4823" s="177"/>
      <c r="W4823" s="178"/>
      <c r="X4823" s="177"/>
    </row>
    <row r="4824" spans="7:24" s="168" customFormat="1" ht="15" customHeight="1">
      <c r="G4824" s="175"/>
      <c r="I4824" s="176"/>
      <c r="J4824" s="176"/>
      <c r="K4824" s="176"/>
      <c r="L4824" s="679"/>
      <c r="M4824" s="175"/>
      <c r="N4824" s="177"/>
      <c r="P4824" s="176"/>
      <c r="R4824" s="178"/>
      <c r="S4824" s="177"/>
      <c r="U4824" s="177"/>
      <c r="W4824" s="178"/>
      <c r="X4824" s="177"/>
    </row>
    <row r="4825" spans="7:24" s="168" customFormat="1" ht="15" customHeight="1">
      <c r="G4825" s="175"/>
      <c r="I4825" s="176"/>
      <c r="J4825" s="176"/>
      <c r="K4825" s="176"/>
      <c r="L4825" s="679"/>
      <c r="M4825" s="175"/>
      <c r="N4825" s="177"/>
      <c r="P4825" s="176"/>
      <c r="R4825" s="178"/>
      <c r="S4825" s="177"/>
      <c r="U4825" s="177"/>
      <c r="W4825" s="178"/>
      <c r="X4825" s="177"/>
    </row>
    <row r="4826" spans="7:24" s="168" customFormat="1" ht="15" customHeight="1">
      <c r="G4826" s="175"/>
      <c r="I4826" s="176"/>
      <c r="J4826" s="176"/>
      <c r="K4826" s="176"/>
      <c r="L4826" s="679"/>
      <c r="M4826" s="175"/>
      <c r="N4826" s="177"/>
      <c r="P4826" s="176"/>
      <c r="R4826" s="178"/>
      <c r="S4826" s="177"/>
      <c r="U4826" s="177"/>
      <c r="W4826" s="178"/>
      <c r="X4826" s="177"/>
    </row>
    <row r="4827" spans="7:24" s="168" customFormat="1" ht="15" customHeight="1">
      <c r="G4827" s="175"/>
      <c r="I4827" s="176"/>
      <c r="J4827" s="176"/>
      <c r="K4827" s="176"/>
      <c r="L4827" s="679"/>
      <c r="M4827" s="175"/>
      <c r="N4827" s="177"/>
      <c r="P4827" s="176"/>
      <c r="R4827" s="178"/>
      <c r="S4827" s="177"/>
      <c r="U4827" s="177"/>
      <c r="W4827" s="178"/>
      <c r="X4827" s="177"/>
    </row>
    <row r="4828" spans="7:24" s="168" customFormat="1" ht="15" customHeight="1">
      <c r="G4828" s="175"/>
      <c r="I4828" s="176"/>
      <c r="J4828" s="176"/>
      <c r="K4828" s="176"/>
      <c r="L4828" s="679"/>
      <c r="M4828" s="175"/>
      <c r="N4828" s="177"/>
      <c r="P4828" s="176"/>
      <c r="R4828" s="178"/>
      <c r="S4828" s="177"/>
      <c r="U4828" s="177"/>
      <c r="W4828" s="178"/>
      <c r="X4828" s="177"/>
    </row>
    <row r="4829" spans="7:24" s="168" customFormat="1" ht="15" customHeight="1">
      <c r="G4829" s="175"/>
      <c r="I4829" s="176"/>
      <c r="J4829" s="176"/>
      <c r="K4829" s="176"/>
      <c r="L4829" s="679"/>
      <c r="M4829" s="175"/>
      <c r="N4829" s="177"/>
      <c r="P4829" s="176"/>
      <c r="R4829" s="178"/>
      <c r="S4829" s="177"/>
      <c r="U4829" s="177"/>
      <c r="W4829" s="178"/>
      <c r="X4829" s="177"/>
    </row>
    <row r="4830" spans="7:24" s="168" customFormat="1" ht="15" customHeight="1">
      <c r="G4830" s="175"/>
      <c r="I4830" s="176"/>
      <c r="J4830" s="176"/>
      <c r="K4830" s="176"/>
      <c r="L4830" s="679"/>
      <c r="M4830" s="175"/>
      <c r="N4830" s="177"/>
      <c r="P4830" s="176"/>
      <c r="R4830" s="178"/>
      <c r="S4830" s="177"/>
      <c r="U4830" s="177"/>
      <c r="W4830" s="178"/>
      <c r="X4830" s="177"/>
    </row>
    <row r="4831" spans="7:24" s="168" customFormat="1" ht="15" customHeight="1">
      <c r="G4831" s="175"/>
      <c r="I4831" s="176"/>
      <c r="J4831" s="176"/>
      <c r="K4831" s="176"/>
      <c r="L4831" s="679"/>
      <c r="M4831" s="175"/>
      <c r="N4831" s="177"/>
      <c r="P4831" s="176"/>
      <c r="R4831" s="178"/>
      <c r="S4831" s="177"/>
      <c r="U4831" s="177"/>
      <c r="W4831" s="178"/>
      <c r="X4831" s="177"/>
    </row>
    <row r="4832" spans="7:24" s="168" customFormat="1" ht="15" customHeight="1">
      <c r="G4832" s="175"/>
      <c r="I4832" s="176"/>
      <c r="J4832" s="176"/>
      <c r="K4832" s="176"/>
      <c r="L4832" s="679"/>
      <c r="M4832" s="175"/>
      <c r="N4832" s="177"/>
      <c r="P4832" s="176"/>
      <c r="R4832" s="178"/>
      <c r="S4832" s="177"/>
      <c r="U4832" s="177"/>
      <c r="W4832" s="178"/>
      <c r="X4832" s="177"/>
    </row>
    <row r="4833" spans="7:24" s="168" customFormat="1" ht="15" customHeight="1">
      <c r="G4833" s="175"/>
      <c r="I4833" s="176"/>
      <c r="J4833" s="176"/>
      <c r="K4833" s="176"/>
      <c r="L4833" s="679"/>
      <c r="M4833" s="175"/>
      <c r="N4833" s="177"/>
      <c r="P4833" s="176"/>
      <c r="R4833" s="178"/>
      <c r="S4833" s="177"/>
      <c r="U4833" s="177"/>
      <c r="W4833" s="178"/>
      <c r="X4833" s="177"/>
    </row>
    <row r="4834" spans="7:24" s="168" customFormat="1" ht="15" customHeight="1">
      <c r="G4834" s="175"/>
      <c r="I4834" s="176"/>
      <c r="J4834" s="176"/>
      <c r="K4834" s="176"/>
      <c r="L4834" s="679"/>
      <c r="M4834" s="175"/>
      <c r="N4834" s="177"/>
      <c r="P4834" s="176"/>
      <c r="R4834" s="178"/>
      <c r="S4834" s="177"/>
      <c r="U4834" s="177"/>
      <c r="W4834" s="178"/>
      <c r="X4834" s="177"/>
    </row>
    <row r="4835" spans="7:24" s="168" customFormat="1" ht="15" customHeight="1">
      <c r="G4835" s="175"/>
      <c r="I4835" s="176"/>
      <c r="J4835" s="176"/>
      <c r="K4835" s="176"/>
      <c r="L4835" s="679"/>
      <c r="M4835" s="175"/>
      <c r="N4835" s="177"/>
      <c r="P4835" s="176"/>
      <c r="R4835" s="178"/>
      <c r="S4835" s="177"/>
      <c r="U4835" s="177"/>
      <c r="W4835" s="178"/>
      <c r="X4835" s="177"/>
    </row>
    <row r="4836" spans="7:24" s="168" customFormat="1" ht="15" customHeight="1">
      <c r="G4836" s="175"/>
      <c r="I4836" s="176"/>
      <c r="J4836" s="176"/>
      <c r="K4836" s="176"/>
      <c r="L4836" s="679"/>
      <c r="M4836" s="175"/>
      <c r="N4836" s="177"/>
      <c r="P4836" s="176"/>
      <c r="R4836" s="178"/>
      <c r="S4836" s="177"/>
      <c r="U4836" s="177"/>
      <c r="W4836" s="178"/>
      <c r="X4836" s="177"/>
    </row>
    <row r="4837" spans="7:24" s="168" customFormat="1" ht="15" customHeight="1">
      <c r="G4837" s="175"/>
      <c r="I4837" s="176"/>
      <c r="J4837" s="176"/>
      <c r="K4837" s="176"/>
      <c r="L4837" s="679"/>
      <c r="M4837" s="175"/>
      <c r="N4837" s="177"/>
      <c r="P4837" s="176"/>
      <c r="R4837" s="178"/>
      <c r="S4837" s="177"/>
      <c r="U4837" s="177"/>
      <c r="W4837" s="178"/>
      <c r="X4837" s="177"/>
    </row>
    <row r="4838" spans="7:24" s="168" customFormat="1" ht="15" customHeight="1">
      <c r="G4838" s="175"/>
      <c r="I4838" s="176"/>
      <c r="J4838" s="176"/>
      <c r="K4838" s="176"/>
      <c r="L4838" s="679"/>
      <c r="M4838" s="175"/>
      <c r="N4838" s="177"/>
      <c r="P4838" s="176"/>
      <c r="R4838" s="178"/>
      <c r="S4838" s="177"/>
      <c r="U4838" s="177"/>
      <c r="W4838" s="178"/>
      <c r="X4838" s="177"/>
    </row>
    <row r="4839" spans="7:24" s="168" customFormat="1" ht="15" customHeight="1">
      <c r="G4839" s="175"/>
      <c r="I4839" s="176"/>
      <c r="J4839" s="176"/>
      <c r="K4839" s="176"/>
      <c r="L4839" s="679"/>
      <c r="M4839" s="175"/>
      <c r="N4839" s="177"/>
      <c r="P4839" s="176"/>
      <c r="R4839" s="178"/>
      <c r="S4839" s="177"/>
      <c r="U4839" s="177"/>
      <c r="W4839" s="178"/>
      <c r="X4839" s="177"/>
    </row>
    <row r="4840" spans="7:24" s="168" customFormat="1" ht="15" customHeight="1">
      <c r="G4840" s="175"/>
      <c r="I4840" s="176"/>
      <c r="J4840" s="176"/>
      <c r="K4840" s="176"/>
      <c r="L4840" s="679"/>
      <c r="M4840" s="175"/>
      <c r="N4840" s="177"/>
      <c r="P4840" s="176"/>
      <c r="R4840" s="178"/>
      <c r="S4840" s="177"/>
      <c r="U4840" s="177"/>
      <c r="W4840" s="178"/>
      <c r="X4840" s="177"/>
    </row>
    <row r="4841" spans="7:24" s="168" customFormat="1" ht="15" customHeight="1">
      <c r="G4841" s="175"/>
      <c r="I4841" s="176"/>
      <c r="J4841" s="176"/>
      <c r="K4841" s="176"/>
      <c r="L4841" s="679"/>
      <c r="M4841" s="175"/>
      <c r="N4841" s="177"/>
      <c r="P4841" s="176"/>
      <c r="R4841" s="178"/>
      <c r="S4841" s="177"/>
      <c r="U4841" s="177"/>
      <c r="W4841" s="178"/>
      <c r="X4841" s="177"/>
    </row>
    <row r="4842" spans="7:24" s="168" customFormat="1" ht="15" customHeight="1">
      <c r="G4842" s="175"/>
      <c r="I4842" s="176"/>
      <c r="J4842" s="176"/>
      <c r="K4842" s="176"/>
      <c r="L4842" s="679"/>
      <c r="M4842" s="175"/>
      <c r="N4842" s="177"/>
      <c r="P4842" s="176"/>
      <c r="R4842" s="178"/>
      <c r="S4842" s="177"/>
      <c r="U4842" s="177"/>
      <c r="W4842" s="178"/>
      <c r="X4842" s="177"/>
    </row>
    <row r="4843" spans="7:24" s="168" customFormat="1" ht="15" customHeight="1">
      <c r="G4843" s="175"/>
      <c r="I4843" s="176"/>
      <c r="J4843" s="176"/>
      <c r="K4843" s="176"/>
      <c r="L4843" s="679"/>
      <c r="M4843" s="175"/>
      <c r="N4843" s="177"/>
      <c r="P4843" s="176"/>
      <c r="R4843" s="178"/>
      <c r="S4843" s="177"/>
      <c r="U4843" s="177"/>
      <c r="W4843" s="178"/>
      <c r="X4843" s="177"/>
    </row>
    <row r="4844" spans="7:24" s="168" customFormat="1" ht="15" customHeight="1">
      <c r="G4844" s="175"/>
      <c r="I4844" s="176"/>
      <c r="J4844" s="176"/>
      <c r="K4844" s="176"/>
      <c r="L4844" s="679"/>
      <c r="M4844" s="175"/>
      <c r="N4844" s="177"/>
      <c r="P4844" s="176"/>
      <c r="R4844" s="178"/>
      <c r="S4844" s="177"/>
      <c r="U4844" s="177"/>
      <c r="W4844" s="178"/>
      <c r="X4844" s="177"/>
    </row>
    <row r="4845" spans="7:24" s="168" customFormat="1" ht="15" customHeight="1">
      <c r="G4845" s="175"/>
      <c r="I4845" s="176"/>
      <c r="J4845" s="176"/>
      <c r="K4845" s="176"/>
      <c r="L4845" s="679"/>
      <c r="M4845" s="175"/>
      <c r="N4845" s="177"/>
      <c r="P4845" s="176"/>
      <c r="R4845" s="178"/>
      <c r="S4845" s="177"/>
      <c r="U4845" s="177"/>
      <c r="W4845" s="178"/>
      <c r="X4845" s="177"/>
    </row>
    <row r="4846" spans="7:24" s="168" customFormat="1" ht="15" customHeight="1">
      <c r="G4846" s="175"/>
      <c r="I4846" s="176"/>
      <c r="J4846" s="176"/>
      <c r="K4846" s="176"/>
      <c r="L4846" s="679"/>
      <c r="M4846" s="175"/>
      <c r="N4846" s="177"/>
      <c r="P4846" s="176"/>
      <c r="R4846" s="178"/>
      <c r="S4846" s="177"/>
      <c r="U4846" s="177"/>
      <c r="W4846" s="178"/>
      <c r="X4846" s="177"/>
    </row>
    <row r="4847" spans="7:24" s="168" customFormat="1" ht="15" customHeight="1">
      <c r="G4847" s="175"/>
      <c r="I4847" s="176"/>
      <c r="J4847" s="176"/>
      <c r="K4847" s="176"/>
      <c r="L4847" s="679"/>
      <c r="M4847" s="175"/>
      <c r="N4847" s="177"/>
      <c r="P4847" s="176"/>
      <c r="R4847" s="178"/>
      <c r="S4847" s="177"/>
      <c r="U4847" s="177"/>
      <c r="W4847" s="178"/>
      <c r="X4847" s="177"/>
    </row>
    <row r="4848" spans="7:24" s="168" customFormat="1" ht="15" customHeight="1">
      <c r="G4848" s="175"/>
      <c r="I4848" s="176"/>
      <c r="J4848" s="176"/>
      <c r="K4848" s="176"/>
      <c r="L4848" s="679"/>
      <c r="M4848" s="175"/>
      <c r="N4848" s="177"/>
      <c r="P4848" s="176"/>
      <c r="R4848" s="178"/>
      <c r="S4848" s="177"/>
      <c r="U4848" s="177"/>
      <c r="W4848" s="178"/>
      <c r="X4848" s="177"/>
    </row>
    <row r="4849" spans="7:24" s="168" customFormat="1" ht="15" customHeight="1">
      <c r="G4849" s="175"/>
      <c r="I4849" s="176"/>
      <c r="J4849" s="176"/>
      <c r="K4849" s="176"/>
      <c r="L4849" s="679"/>
      <c r="M4849" s="175"/>
      <c r="N4849" s="177"/>
      <c r="P4849" s="176"/>
      <c r="R4849" s="178"/>
      <c r="S4849" s="177"/>
      <c r="U4849" s="177"/>
      <c r="W4849" s="178"/>
      <c r="X4849" s="177"/>
    </row>
    <row r="4850" spans="7:24" s="168" customFormat="1" ht="15" customHeight="1">
      <c r="G4850" s="175"/>
      <c r="I4850" s="176"/>
      <c r="J4850" s="176"/>
      <c r="K4850" s="176"/>
      <c r="L4850" s="679"/>
      <c r="M4850" s="175"/>
      <c r="N4850" s="177"/>
      <c r="P4850" s="176"/>
      <c r="R4850" s="178"/>
      <c r="S4850" s="177"/>
      <c r="U4850" s="177"/>
      <c r="W4850" s="178"/>
      <c r="X4850" s="177"/>
    </row>
    <row r="4851" spans="7:24" s="168" customFormat="1" ht="15" customHeight="1">
      <c r="G4851" s="175"/>
      <c r="I4851" s="176"/>
      <c r="J4851" s="176"/>
      <c r="K4851" s="176"/>
      <c r="L4851" s="679"/>
      <c r="M4851" s="175"/>
      <c r="N4851" s="177"/>
      <c r="P4851" s="176"/>
      <c r="R4851" s="178"/>
      <c r="S4851" s="177"/>
      <c r="U4851" s="177"/>
      <c r="W4851" s="178"/>
      <c r="X4851" s="177"/>
    </row>
    <row r="4852" spans="7:24" s="168" customFormat="1" ht="15" customHeight="1">
      <c r="G4852" s="175"/>
      <c r="I4852" s="176"/>
      <c r="J4852" s="176"/>
      <c r="K4852" s="176"/>
      <c r="L4852" s="679"/>
      <c r="M4852" s="175"/>
      <c r="N4852" s="177"/>
      <c r="P4852" s="176"/>
      <c r="R4852" s="178"/>
      <c r="S4852" s="177"/>
      <c r="U4852" s="177"/>
      <c r="W4852" s="178"/>
      <c r="X4852" s="177"/>
    </row>
    <row r="4853" spans="7:24" s="168" customFormat="1" ht="15" customHeight="1">
      <c r="G4853" s="175"/>
      <c r="I4853" s="176"/>
      <c r="J4853" s="176"/>
      <c r="K4853" s="176"/>
      <c r="L4853" s="679"/>
      <c r="M4853" s="175"/>
      <c r="N4853" s="177"/>
      <c r="P4853" s="176"/>
      <c r="R4853" s="178"/>
      <c r="S4853" s="177"/>
      <c r="U4853" s="177"/>
      <c r="W4853" s="178"/>
      <c r="X4853" s="177"/>
    </row>
    <row r="4854" spans="7:24" s="168" customFormat="1" ht="15" customHeight="1">
      <c r="G4854" s="175"/>
      <c r="I4854" s="176"/>
      <c r="J4854" s="176"/>
      <c r="K4854" s="176"/>
      <c r="L4854" s="679"/>
      <c r="M4854" s="175"/>
      <c r="N4854" s="177"/>
      <c r="P4854" s="176"/>
      <c r="R4854" s="178"/>
      <c r="S4854" s="177"/>
      <c r="U4854" s="177"/>
      <c r="W4854" s="178"/>
      <c r="X4854" s="177"/>
    </row>
    <row r="4855" spans="7:24" s="168" customFormat="1" ht="15" customHeight="1">
      <c r="G4855" s="175"/>
      <c r="I4855" s="176"/>
      <c r="J4855" s="176"/>
      <c r="K4855" s="176"/>
      <c r="L4855" s="679"/>
      <c r="M4855" s="175"/>
      <c r="N4855" s="177"/>
      <c r="P4855" s="176"/>
      <c r="R4855" s="178"/>
      <c r="S4855" s="177"/>
      <c r="U4855" s="177"/>
      <c r="W4855" s="178"/>
      <c r="X4855" s="177"/>
    </row>
    <row r="4856" spans="7:24" s="168" customFormat="1" ht="15" customHeight="1">
      <c r="G4856" s="175"/>
      <c r="I4856" s="176"/>
      <c r="J4856" s="176"/>
      <c r="K4856" s="176"/>
      <c r="L4856" s="679"/>
      <c r="M4856" s="175"/>
      <c r="N4856" s="177"/>
      <c r="P4856" s="176"/>
      <c r="R4856" s="178"/>
      <c r="S4856" s="177"/>
      <c r="U4856" s="177"/>
      <c r="W4856" s="178"/>
      <c r="X4856" s="177"/>
    </row>
    <row r="4857" spans="7:24" s="168" customFormat="1" ht="15" customHeight="1">
      <c r="G4857" s="175"/>
      <c r="I4857" s="176"/>
      <c r="J4857" s="176"/>
      <c r="K4857" s="176"/>
      <c r="L4857" s="679"/>
      <c r="M4857" s="175"/>
      <c r="N4857" s="177"/>
      <c r="P4857" s="176"/>
      <c r="R4857" s="178"/>
      <c r="S4857" s="177"/>
      <c r="U4857" s="177"/>
      <c r="W4857" s="178"/>
      <c r="X4857" s="177"/>
    </row>
    <row r="4858" spans="7:24" s="168" customFormat="1" ht="15" customHeight="1">
      <c r="G4858" s="175"/>
      <c r="I4858" s="176"/>
      <c r="J4858" s="176"/>
      <c r="K4858" s="176"/>
      <c r="L4858" s="679"/>
      <c r="M4858" s="175"/>
      <c r="N4858" s="177"/>
      <c r="P4858" s="176"/>
      <c r="R4858" s="178"/>
      <c r="S4858" s="177"/>
      <c r="U4858" s="177"/>
      <c r="W4858" s="178"/>
      <c r="X4858" s="177"/>
    </row>
    <row r="4859" spans="7:24" s="168" customFormat="1" ht="15" customHeight="1">
      <c r="G4859" s="175"/>
      <c r="I4859" s="176"/>
      <c r="J4859" s="176"/>
      <c r="K4859" s="176"/>
      <c r="L4859" s="679"/>
      <c r="M4859" s="175"/>
      <c r="N4859" s="177"/>
      <c r="P4859" s="176"/>
      <c r="R4859" s="178"/>
      <c r="S4859" s="177"/>
      <c r="U4859" s="177"/>
      <c r="W4859" s="178"/>
      <c r="X4859" s="177"/>
    </row>
    <row r="4860" spans="7:24" s="168" customFormat="1" ht="15" customHeight="1">
      <c r="G4860" s="175"/>
      <c r="I4860" s="176"/>
      <c r="J4860" s="176"/>
      <c r="K4860" s="176"/>
      <c r="L4860" s="679"/>
      <c r="M4860" s="175"/>
      <c r="N4860" s="177"/>
      <c r="P4860" s="176"/>
      <c r="R4860" s="178"/>
      <c r="S4860" s="177"/>
      <c r="U4860" s="177"/>
      <c r="W4860" s="178"/>
      <c r="X4860" s="177"/>
    </row>
    <row r="4861" spans="7:24" s="168" customFormat="1" ht="15" customHeight="1">
      <c r="G4861" s="175"/>
      <c r="I4861" s="176"/>
      <c r="J4861" s="176"/>
      <c r="K4861" s="176"/>
      <c r="L4861" s="679"/>
      <c r="M4861" s="175"/>
      <c r="N4861" s="177"/>
      <c r="P4861" s="176"/>
      <c r="R4861" s="178"/>
      <c r="S4861" s="177"/>
      <c r="U4861" s="177"/>
      <c r="W4861" s="178"/>
      <c r="X4861" s="177"/>
    </row>
    <row r="4862" spans="7:24" s="168" customFormat="1" ht="15" customHeight="1">
      <c r="G4862" s="175"/>
      <c r="I4862" s="176"/>
      <c r="J4862" s="176"/>
      <c r="K4862" s="176"/>
      <c r="L4862" s="679"/>
      <c r="M4862" s="175"/>
      <c r="N4862" s="177"/>
      <c r="P4862" s="176"/>
      <c r="R4862" s="178"/>
      <c r="S4862" s="177"/>
      <c r="U4862" s="177"/>
      <c r="W4862" s="178"/>
      <c r="X4862" s="177"/>
    </row>
    <row r="4863" spans="7:24" s="168" customFormat="1" ht="15" customHeight="1">
      <c r="G4863" s="175"/>
      <c r="I4863" s="176"/>
      <c r="J4863" s="176"/>
      <c r="K4863" s="176"/>
      <c r="L4863" s="679"/>
      <c r="M4863" s="175"/>
      <c r="N4863" s="177"/>
      <c r="P4863" s="176"/>
      <c r="R4863" s="178"/>
      <c r="S4863" s="177"/>
      <c r="U4863" s="177"/>
      <c r="W4863" s="178"/>
      <c r="X4863" s="177"/>
    </row>
    <row r="4864" spans="7:24" s="168" customFormat="1" ht="15" customHeight="1">
      <c r="G4864" s="175"/>
      <c r="I4864" s="176"/>
      <c r="J4864" s="176"/>
      <c r="K4864" s="176"/>
      <c r="L4864" s="679"/>
      <c r="M4864" s="175"/>
      <c r="N4864" s="177"/>
      <c r="P4864" s="176"/>
      <c r="R4864" s="178"/>
      <c r="S4864" s="177"/>
      <c r="U4864" s="177"/>
      <c r="W4864" s="178"/>
      <c r="X4864" s="177"/>
    </row>
    <row r="4865" spans="7:24" s="168" customFormat="1" ht="15" customHeight="1">
      <c r="G4865" s="175"/>
      <c r="I4865" s="176"/>
      <c r="J4865" s="176"/>
      <c r="K4865" s="176"/>
      <c r="L4865" s="679"/>
      <c r="M4865" s="175"/>
      <c r="N4865" s="177"/>
      <c r="P4865" s="176"/>
      <c r="R4865" s="178"/>
      <c r="S4865" s="177"/>
      <c r="U4865" s="177"/>
      <c r="W4865" s="178"/>
      <c r="X4865" s="177"/>
    </row>
    <row r="4866" spans="7:24" s="168" customFormat="1" ht="15" customHeight="1">
      <c r="G4866" s="175"/>
      <c r="I4866" s="176"/>
      <c r="J4866" s="176"/>
      <c r="K4866" s="176"/>
      <c r="L4866" s="679"/>
      <c r="M4866" s="175"/>
      <c r="N4866" s="177"/>
      <c r="P4866" s="176"/>
      <c r="R4866" s="178"/>
      <c r="S4866" s="177"/>
      <c r="U4866" s="177"/>
      <c r="W4866" s="178"/>
      <c r="X4866" s="177"/>
    </row>
    <row r="4867" spans="7:24" s="168" customFormat="1" ht="15" customHeight="1">
      <c r="G4867" s="175"/>
      <c r="I4867" s="176"/>
      <c r="J4867" s="176"/>
      <c r="K4867" s="176"/>
      <c r="L4867" s="679"/>
      <c r="M4867" s="175"/>
      <c r="N4867" s="177"/>
      <c r="P4867" s="176"/>
      <c r="R4867" s="178"/>
      <c r="S4867" s="177"/>
      <c r="U4867" s="177"/>
      <c r="W4867" s="178"/>
      <c r="X4867" s="177"/>
    </row>
    <row r="4868" spans="7:24" s="168" customFormat="1" ht="15" customHeight="1">
      <c r="G4868" s="175"/>
      <c r="I4868" s="176"/>
      <c r="J4868" s="176"/>
      <c r="K4868" s="176"/>
      <c r="L4868" s="679"/>
      <c r="M4868" s="175"/>
      <c r="N4868" s="177"/>
      <c r="P4868" s="176"/>
      <c r="R4868" s="178"/>
      <c r="S4868" s="177"/>
      <c r="U4868" s="177"/>
      <c r="W4868" s="178"/>
      <c r="X4868" s="177"/>
    </row>
    <row r="4869" spans="7:24" s="168" customFormat="1" ht="15" customHeight="1">
      <c r="G4869" s="175"/>
      <c r="I4869" s="176"/>
      <c r="J4869" s="176"/>
      <c r="K4869" s="176"/>
      <c r="L4869" s="679"/>
      <c r="M4869" s="175"/>
      <c r="N4869" s="177"/>
      <c r="P4869" s="176"/>
      <c r="R4869" s="178"/>
      <c r="S4869" s="177"/>
      <c r="U4869" s="177"/>
      <c r="W4869" s="178"/>
      <c r="X4869" s="177"/>
    </row>
    <row r="4870" spans="7:24" s="168" customFormat="1" ht="15" customHeight="1">
      <c r="G4870" s="175"/>
      <c r="I4870" s="176"/>
      <c r="J4870" s="176"/>
      <c r="K4870" s="176"/>
      <c r="L4870" s="679"/>
      <c r="M4870" s="175"/>
      <c r="N4870" s="177"/>
      <c r="P4870" s="176"/>
      <c r="R4870" s="178"/>
      <c r="S4870" s="177"/>
      <c r="U4870" s="177"/>
      <c r="W4870" s="178"/>
      <c r="X4870" s="177"/>
    </row>
    <row r="4871" spans="7:24" s="168" customFormat="1" ht="15" customHeight="1">
      <c r="G4871" s="175"/>
      <c r="I4871" s="176"/>
      <c r="J4871" s="176"/>
      <c r="K4871" s="176"/>
      <c r="L4871" s="679"/>
      <c r="M4871" s="175"/>
      <c r="N4871" s="177"/>
      <c r="P4871" s="176"/>
      <c r="R4871" s="178"/>
      <c r="S4871" s="177"/>
      <c r="U4871" s="177"/>
      <c r="W4871" s="178"/>
      <c r="X4871" s="177"/>
    </row>
    <row r="4872" spans="7:24" s="168" customFormat="1" ht="15" customHeight="1">
      <c r="G4872" s="175"/>
      <c r="I4872" s="176"/>
      <c r="J4872" s="176"/>
      <c r="K4872" s="176"/>
      <c r="L4872" s="679"/>
      <c r="M4872" s="175"/>
      <c r="N4872" s="177"/>
      <c r="P4872" s="176"/>
      <c r="R4872" s="178"/>
      <c r="S4872" s="177"/>
      <c r="U4872" s="177"/>
      <c r="W4872" s="178"/>
      <c r="X4872" s="177"/>
    </row>
    <row r="4873" spans="7:24" s="168" customFormat="1" ht="15" customHeight="1">
      <c r="G4873" s="175"/>
      <c r="I4873" s="176"/>
      <c r="J4873" s="176"/>
      <c r="K4873" s="176"/>
      <c r="L4873" s="679"/>
      <c r="M4873" s="175"/>
      <c r="N4873" s="177"/>
      <c r="P4873" s="176"/>
      <c r="R4873" s="178"/>
      <c r="S4873" s="177"/>
      <c r="U4873" s="177"/>
      <c r="W4873" s="178"/>
      <c r="X4873" s="177"/>
    </row>
    <row r="4874" spans="7:24" s="168" customFormat="1" ht="15" customHeight="1">
      <c r="G4874" s="175"/>
      <c r="I4874" s="176"/>
      <c r="J4874" s="176"/>
      <c r="K4874" s="176"/>
      <c r="L4874" s="679"/>
      <c r="M4874" s="175"/>
      <c r="N4874" s="177"/>
      <c r="P4874" s="176"/>
      <c r="R4874" s="178"/>
      <c r="S4874" s="177"/>
      <c r="U4874" s="177"/>
      <c r="W4874" s="178"/>
      <c r="X4874" s="177"/>
    </row>
    <row r="4875" spans="7:24" s="168" customFormat="1" ht="15" customHeight="1">
      <c r="G4875" s="175"/>
      <c r="I4875" s="176"/>
      <c r="J4875" s="176"/>
      <c r="K4875" s="176"/>
      <c r="L4875" s="679"/>
      <c r="M4875" s="175"/>
      <c r="N4875" s="177"/>
      <c r="P4875" s="176"/>
      <c r="R4875" s="178"/>
      <c r="S4875" s="177"/>
      <c r="U4875" s="177"/>
      <c r="W4875" s="178"/>
      <c r="X4875" s="177"/>
    </row>
    <row r="4876" spans="7:24" s="168" customFormat="1" ht="15" customHeight="1">
      <c r="G4876" s="175"/>
      <c r="I4876" s="176"/>
      <c r="J4876" s="176"/>
      <c r="K4876" s="176"/>
      <c r="L4876" s="679"/>
      <c r="M4876" s="175"/>
      <c r="N4876" s="177"/>
      <c r="P4876" s="176"/>
      <c r="R4876" s="178"/>
      <c r="S4876" s="177"/>
      <c r="U4876" s="177"/>
      <c r="W4876" s="178"/>
      <c r="X4876" s="177"/>
    </row>
    <row r="4877" spans="7:24" s="168" customFormat="1" ht="15" customHeight="1">
      <c r="G4877" s="175"/>
      <c r="I4877" s="176"/>
      <c r="J4877" s="176"/>
      <c r="K4877" s="176"/>
      <c r="L4877" s="679"/>
      <c r="M4877" s="175"/>
      <c r="N4877" s="177"/>
      <c r="P4877" s="176"/>
      <c r="R4877" s="178"/>
      <c r="S4877" s="177"/>
      <c r="U4877" s="177"/>
      <c r="W4877" s="178"/>
      <c r="X4877" s="177"/>
    </row>
    <row r="4878" spans="7:24" s="168" customFormat="1" ht="15" customHeight="1">
      <c r="G4878" s="175"/>
      <c r="I4878" s="176"/>
      <c r="J4878" s="176"/>
      <c r="K4878" s="176"/>
      <c r="L4878" s="679"/>
      <c r="M4878" s="175"/>
      <c r="N4878" s="177"/>
      <c r="P4878" s="176"/>
      <c r="R4878" s="178"/>
      <c r="S4878" s="177"/>
      <c r="U4878" s="177"/>
      <c r="W4878" s="178"/>
      <c r="X4878" s="177"/>
    </row>
    <row r="4879" spans="7:24" s="168" customFormat="1" ht="15" customHeight="1">
      <c r="G4879" s="175"/>
      <c r="I4879" s="176"/>
      <c r="J4879" s="176"/>
      <c r="K4879" s="176"/>
      <c r="L4879" s="679"/>
      <c r="M4879" s="175"/>
      <c r="N4879" s="177"/>
      <c r="P4879" s="176"/>
      <c r="R4879" s="178"/>
      <c r="S4879" s="177"/>
      <c r="U4879" s="177"/>
      <c r="W4879" s="178"/>
      <c r="X4879" s="177"/>
    </row>
    <row r="4880" spans="7:24" s="168" customFormat="1" ht="15" customHeight="1">
      <c r="G4880" s="175"/>
      <c r="I4880" s="176"/>
      <c r="J4880" s="176"/>
      <c r="K4880" s="176"/>
      <c r="L4880" s="679"/>
      <c r="M4880" s="175"/>
      <c r="N4880" s="177"/>
      <c r="P4880" s="176"/>
      <c r="R4880" s="178"/>
      <c r="S4880" s="177"/>
      <c r="U4880" s="177"/>
      <c r="W4880" s="178"/>
      <c r="X4880" s="177"/>
    </row>
    <row r="4881" spans="7:24" s="168" customFormat="1" ht="15" customHeight="1">
      <c r="G4881" s="175"/>
      <c r="I4881" s="176"/>
      <c r="J4881" s="176"/>
      <c r="K4881" s="176"/>
      <c r="L4881" s="679"/>
      <c r="M4881" s="175"/>
      <c r="N4881" s="177"/>
      <c r="P4881" s="176"/>
      <c r="R4881" s="178"/>
      <c r="S4881" s="177"/>
      <c r="U4881" s="177"/>
      <c r="W4881" s="178"/>
      <c r="X4881" s="177"/>
    </row>
    <row r="4882" spans="7:24" s="168" customFormat="1" ht="15" customHeight="1">
      <c r="G4882" s="175"/>
      <c r="I4882" s="176"/>
      <c r="J4882" s="176"/>
      <c r="K4882" s="176"/>
      <c r="L4882" s="679"/>
      <c r="M4882" s="175"/>
      <c r="N4882" s="177"/>
      <c r="P4882" s="176"/>
      <c r="R4882" s="178"/>
      <c r="S4882" s="177"/>
      <c r="U4882" s="177"/>
      <c r="W4882" s="178"/>
      <c r="X4882" s="177"/>
    </row>
    <row r="4883" spans="7:24" s="168" customFormat="1" ht="15" customHeight="1">
      <c r="G4883" s="175"/>
      <c r="I4883" s="176"/>
      <c r="J4883" s="176"/>
      <c r="K4883" s="176"/>
      <c r="L4883" s="679"/>
      <c r="M4883" s="175"/>
      <c r="N4883" s="177"/>
      <c r="P4883" s="176"/>
      <c r="R4883" s="178"/>
      <c r="S4883" s="177"/>
      <c r="U4883" s="177"/>
      <c r="W4883" s="178"/>
      <c r="X4883" s="177"/>
    </row>
    <row r="4884" spans="7:24" s="168" customFormat="1" ht="15" customHeight="1">
      <c r="G4884" s="175"/>
      <c r="I4884" s="176"/>
      <c r="J4884" s="176"/>
      <c r="K4884" s="176"/>
      <c r="L4884" s="679"/>
      <c r="M4884" s="175"/>
      <c r="N4884" s="177"/>
      <c r="P4884" s="176"/>
      <c r="R4884" s="178"/>
      <c r="S4884" s="177"/>
      <c r="U4884" s="177"/>
      <c r="W4884" s="178"/>
      <c r="X4884" s="177"/>
    </row>
    <row r="4885" spans="7:24" s="168" customFormat="1" ht="15" customHeight="1">
      <c r="G4885" s="175"/>
      <c r="I4885" s="176"/>
      <c r="J4885" s="176"/>
      <c r="K4885" s="176"/>
      <c r="L4885" s="679"/>
      <c r="M4885" s="175"/>
      <c r="N4885" s="177"/>
      <c r="P4885" s="176"/>
      <c r="R4885" s="178"/>
      <c r="S4885" s="177"/>
      <c r="U4885" s="177"/>
      <c r="W4885" s="178"/>
      <c r="X4885" s="177"/>
    </row>
    <row r="4886" spans="7:24" s="168" customFormat="1" ht="15" customHeight="1">
      <c r="G4886" s="175"/>
      <c r="I4886" s="176"/>
      <c r="J4886" s="176"/>
      <c r="K4886" s="176"/>
      <c r="L4886" s="679"/>
      <c r="M4886" s="175"/>
      <c r="N4886" s="177"/>
      <c r="P4886" s="176"/>
      <c r="R4886" s="178"/>
      <c r="S4886" s="177"/>
      <c r="U4886" s="177"/>
      <c r="W4886" s="178"/>
      <c r="X4886" s="177"/>
    </row>
    <row r="4887" spans="7:24" s="168" customFormat="1" ht="15" customHeight="1">
      <c r="G4887" s="175"/>
      <c r="I4887" s="176"/>
      <c r="J4887" s="176"/>
      <c r="K4887" s="176"/>
      <c r="L4887" s="679"/>
      <c r="M4887" s="175"/>
      <c r="N4887" s="177"/>
      <c r="P4887" s="176"/>
      <c r="R4887" s="178"/>
      <c r="S4887" s="177"/>
      <c r="U4887" s="177"/>
      <c r="W4887" s="178"/>
      <c r="X4887" s="177"/>
    </row>
    <row r="4888" spans="7:24" s="168" customFormat="1" ht="15" customHeight="1">
      <c r="G4888" s="175"/>
      <c r="I4888" s="176"/>
      <c r="J4888" s="176"/>
      <c r="K4888" s="176"/>
      <c r="L4888" s="679"/>
      <c r="M4888" s="175"/>
      <c r="N4888" s="177"/>
      <c r="P4888" s="176"/>
      <c r="R4888" s="178"/>
      <c r="S4888" s="177"/>
      <c r="U4888" s="177"/>
      <c r="W4888" s="178"/>
      <c r="X4888" s="177"/>
    </row>
    <row r="4889" spans="7:24" s="168" customFormat="1" ht="15" customHeight="1">
      <c r="G4889" s="175"/>
      <c r="I4889" s="176"/>
      <c r="J4889" s="176"/>
      <c r="K4889" s="176"/>
      <c r="L4889" s="679"/>
      <c r="M4889" s="175"/>
      <c r="N4889" s="177"/>
      <c r="P4889" s="176"/>
      <c r="R4889" s="178"/>
      <c r="S4889" s="177"/>
      <c r="U4889" s="177"/>
      <c r="W4889" s="178"/>
      <c r="X4889" s="177"/>
    </row>
    <row r="4890" spans="7:24" s="168" customFormat="1" ht="15" customHeight="1">
      <c r="G4890" s="175"/>
      <c r="I4890" s="176"/>
      <c r="J4890" s="176"/>
      <c r="K4890" s="176"/>
      <c r="L4890" s="679"/>
      <c r="M4890" s="175"/>
      <c r="N4890" s="177"/>
      <c r="P4890" s="176"/>
      <c r="R4890" s="178"/>
      <c r="S4890" s="177"/>
      <c r="U4890" s="177"/>
      <c r="W4890" s="178"/>
      <c r="X4890" s="177"/>
    </row>
    <row r="4891" spans="7:24" s="168" customFormat="1" ht="15" customHeight="1">
      <c r="G4891" s="175"/>
      <c r="I4891" s="176"/>
      <c r="J4891" s="176"/>
      <c r="K4891" s="176"/>
      <c r="L4891" s="679"/>
      <c r="M4891" s="175"/>
      <c r="N4891" s="177"/>
      <c r="P4891" s="176"/>
      <c r="R4891" s="178"/>
      <c r="S4891" s="177"/>
      <c r="U4891" s="177"/>
      <c r="W4891" s="178"/>
      <c r="X4891" s="177"/>
    </row>
    <row r="4892" spans="7:24" s="168" customFormat="1" ht="15" customHeight="1">
      <c r="G4892" s="175"/>
      <c r="I4892" s="176"/>
      <c r="J4892" s="176"/>
      <c r="K4892" s="176"/>
      <c r="L4892" s="679"/>
      <c r="M4892" s="175"/>
      <c r="N4892" s="177"/>
      <c r="P4892" s="176"/>
      <c r="R4892" s="178"/>
      <c r="S4892" s="177"/>
      <c r="U4892" s="177"/>
      <c r="W4892" s="178"/>
      <c r="X4892" s="177"/>
    </row>
    <row r="4893" spans="7:24" s="168" customFormat="1" ht="15" customHeight="1">
      <c r="G4893" s="175"/>
      <c r="I4893" s="176"/>
      <c r="J4893" s="176"/>
      <c r="K4893" s="176"/>
      <c r="L4893" s="679"/>
      <c r="M4893" s="175"/>
      <c r="N4893" s="177"/>
      <c r="P4893" s="176"/>
      <c r="R4893" s="178"/>
      <c r="S4893" s="177"/>
      <c r="U4893" s="177"/>
      <c r="W4893" s="178"/>
      <c r="X4893" s="177"/>
    </row>
    <row r="4894" spans="7:24" s="168" customFormat="1" ht="15" customHeight="1">
      <c r="G4894" s="175"/>
      <c r="I4894" s="176"/>
      <c r="J4894" s="176"/>
      <c r="K4894" s="176"/>
      <c r="L4894" s="679"/>
      <c r="M4894" s="175"/>
      <c r="N4894" s="177"/>
      <c r="P4894" s="176"/>
      <c r="R4894" s="178"/>
      <c r="S4894" s="177"/>
      <c r="U4894" s="177"/>
      <c r="W4894" s="178"/>
      <c r="X4894" s="177"/>
    </row>
    <row r="4895" spans="7:24" s="168" customFormat="1" ht="15" customHeight="1">
      <c r="G4895" s="175"/>
      <c r="I4895" s="176"/>
      <c r="J4895" s="176"/>
      <c r="K4895" s="176"/>
      <c r="L4895" s="679"/>
      <c r="M4895" s="175"/>
      <c r="N4895" s="177"/>
      <c r="P4895" s="176"/>
      <c r="R4895" s="178"/>
      <c r="S4895" s="177"/>
      <c r="U4895" s="177"/>
      <c r="W4895" s="178"/>
      <c r="X4895" s="177"/>
    </row>
    <row r="4896" spans="7:24" s="168" customFormat="1" ht="15" customHeight="1">
      <c r="G4896" s="175"/>
      <c r="I4896" s="176"/>
      <c r="J4896" s="176"/>
      <c r="K4896" s="176"/>
      <c r="L4896" s="679"/>
      <c r="M4896" s="175"/>
      <c r="N4896" s="177"/>
      <c r="P4896" s="176"/>
      <c r="R4896" s="178"/>
      <c r="S4896" s="177"/>
      <c r="U4896" s="177"/>
      <c r="W4896" s="178"/>
      <c r="X4896" s="177"/>
    </row>
    <row r="4897" spans="7:24" s="168" customFormat="1" ht="15" customHeight="1">
      <c r="G4897" s="175"/>
      <c r="I4897" s="176"/>
      <c r="J4897" s="176"/>
      <c r="K4897" s="176"/>
      <c r="L4897" s="679"/>
      <c r="M4897" s="175"/>
      <c r="N4897" s="177"/>
      <c r="P4897" s="176"/>
      <c r="R4897" s="178"/>
      <c r="S4897" s="177"/>
      <c r="U4897" s="177"/>
      <c r="W4897" s="178"/>
      <c r="X4897" s="177"/>
    </row>
    <row r="4898" spans="7:24" s="168" customFormat="1" ht="15" customHeight="1">
      <c r="G4898" s="175"/>
      <c r="I4898" s="176"/>
      <c r="J4898" s="176"/>
      <c r="K4898" s="176"/>
      <c r="L4898" s="679"/>
      <c r="M4898" s="175"/>
      <c r="N4898" s="177"/>
      <c r="P4898" s="176"/>
      <c r="R4898" s="178"/>
      <c r="S4898" s="177"/>
      <c r="U4898" s="177"/>
      <c r="W4898" s="178"/>
      <c r="X4898" s="177"/>
    </row>
    <row r="4899" spans="7:24" s="168" customFormat="1" ht="15" customHeight="1">
      <c r="G4899" s="175"/>
      <c r="I4899" s="176"/>
      <c r="J4899" s="176"/>
      <c r="K4899" s="176"/>
      <c r="L4899" s="679"/>
      <c r="M4899" s="175"/>
      <c r="N4899" s="177"/>
      <c r="P4899" s="176"/>
      <c r="R4899" s="178"/>
      <c r="S4899" s="177"/>
      <c r="U4899" s="177"/>
      <c r="W4899" s="178"/>
      <c r="X4899" s="177"/>
    </row>
    <row r="4900" spans="7:24" s="168" customFormat="1" ht="15" customHeight="1">
      <c r="G4900" s="175"/>
      <c r="I4900" s="176"/>
      <c r="J4900" s="176"/>
      <c r="K4900" s="176"/>
      <c r="L4900" s="679"/>
      <c r="M4900" s="175"/>
      <c r="N4900" s="177"/>
      <c r="P4900" s="176"/>
      <c r="R4900" s="178"/>
      <c r="S4900" s="177"/>
      <c r="U4900" s="177"/>
      <c r="W4900" s="178"/>
      <c r="X4900" s="177"/>
    </row>
    <row r="4901" spans="7:24" s="168" customFormat="1" ht="15" customHeight="1">
      <c r="G4901" s="175"/>
      <c r="I4901" s="176"/>
      <c r="J4901" s="176"/>
      <c r="K4901" s="176"/>
      <c r="L4901" s="679"/>
      <c r="M4901" s="175"/>
      <c r="N4901" s="177"/>
      <c r="P4901" s="176"/>
      <c r="R4901" s="178"/>
      <c r="S4901" s="177"/>
      <c r="U4901" s="177"/>
      <c r="W4901" s="178"/>
      <c r="X4901" s="177"/>
    </row>
    <row r="4902" spans="7:24" s="168" customFormat="1" ht="15" customHeight="1">
      <c r="G4902" s="175"/>
      <c r="I4902" s="176"/>
      <c r="J4902" s="176"/>
      <c r="K4902" s="176"/>
      <c r="L4902" s="679"/>
      <c r="M4902" s="175"/>
      <c r="N4902" s="177"/>
      <c r="P4902" s="176"/>
      <c r="R4902" s="178"/>
      <c r="S4902" s="177"/>
      <c r="U4902" s="177"/>
      <c r="W4902" s="178"/>
      <c r="X4902" s="177"/>
    </row>
    <row r="4903" spans="7:24" s="168" customFormat="1" ht="15" customHeight="1">
      <c r="G4903" s="175"/>
      <c r="I4903" s="176"/>
      <c r="J4903" s="176"/>
      <c r="K4903" s="176"/>
      <c r="L4903" s="679"/>
      <c r="M4903" s="175"/>
      <c r="N4903" s="177"/>
      <c r="P4903" s="176"/>
      <c r="R4903" s="178"/>
      <c r="S4903" s="177"/>
      <c r="U4903" s="177"/>
      <c r="W4903" s="178"/>
      <c r="X4903" s="177"/>
    </row>
    <row r="4904" spans="7:24" s="168" customFormat="1" ht="15" customHeight="1">
      <c r="G4904" s="175"/>
      <c r="I4904" s="176"/>
      <c r="J4904" s="176"/>
      <c r="K4904" s="176"/>
      <c r="L4904" s="679"/>
      <c r="M4904" s="175"/>
      <c r="N4904" s="177"/>
      <c r="P4904" s="176"/>
      <c r="R4904" s="178"/>
      <c r="S4904" s="177"/>
      <c r="U4904" s="177"/>
      <c r="W4904" s="178"/>
      <c r="X4904" s="177"/>
    </row>
    <row r="4905" spans="7:24" s="168" customFormat="1" ht="15" customHeight="1">
      <c r="G4905" s="175"/>
      <c r="I4905" s="176"/>
      <c r="J4905" s="176"/>
      <c r="K4905" s="176"/>
      <c r="L4905" s="679"/>
      <c r="M4905" s="175"/>
      <c r="N4905" s="177"/>
      <c r="P4905" s="176"/>
      <c r="R4905" s="178"/>
      <c r="S4905" s="177"/>
      <c r="U4905" s="177"/>
      <c r="W4905" s="178"/>
      <c r="X4905" s="177"/>
    </row>
    <row r="4906" spans="7:24" s="168" customFormat="1" ht="15" customHeight="1">
      <c r="G4906" s="175"/>
      <c r="I4906" s="176"/>
      <c r="J4906" s="176"/>
      <c r="K4906" s="176"/>
      <c r="L4906" s="679"/>
      <c r="M4906" s="175"/>
      <c r="N4906" s="177"/>
      <c r="P4906" s="176"/>
      <c r="R4906" s="178"/>
      <c r="S4906" s="177"/>
      <c r="U4906" s="177"/>
      <c r="W4906" s="178"/>
      <c r="X4906" s="177"/>
    </row>
    <row r="4907" spans="7:24" s="168" customFormat="1" ht="15" customHeight="1">
      <c r="G4907" s="175"/>
      <c r="I4907" s="176"/>
      <c r="J4907" s="176"/>
      <c r="K4907" s="176"/>
      <c r="L4907" s="679"/>
      <c r="M4907" s="175"/>
      <c r="N4907" s="177"/>
      <c r="P4907" s="176"/>
      <c r="R4907" s="178"/>
      <c r="S4907" s="177"/>
      <c r="U4907" s="177"/>
      <c r="W4907" s="178"/>
      <c r="X4907" s="177"/>
    </row>
    <row r="4908" spans="7:24" s="168" customFormat="1" ht="15" customHeight="1">
      <c r="G4908" s="175"/>
      <c r="I4908" s="176"/>
      <c r="J4908" s="176"/>
      <c r="K4908" s="176"/>
      <c r="L4908" s="679"/>
      <c r="M4908" s="175"/>
      <c r="N4908" s="177"/>
      <c r="P4908" s="176"/>
      <c r="R4908" s="178"/>
      <c r="S4908" s="177"/>
      <c r="U4908" s="177"/>
      <c r="W4908" s="178"/>
      <c r="X4908" s="177"/>
    </row>
    <row r="4909" spans="7:24" s="168" customFormat="1" ht="15" customHeight="1">
      <c r="G4909" s="175"/>
      <c r="I4909" s="176"/>
      <c r="J4909" s="176"/>
      <c r="K4909" s="176"/>
      <c r="L4909" s="679"/>
      <c r="M4909" s="175"/>
      <c r="N4909" s="177"/>
      <c r="P4909" s="176"/>
      <c r="R4909" s="178"/>
      <c r="S4909" s="177"/>
      <c r="U4909" s="177"/>
      <c r="W4909" s="178"/>
      <c r="X4909" s="177"/>
    </row>
    <row r="4910" spans="7:24" s="168" customFormat="1" ht="15" customHeight="1">
      <c r="G4910" s="175"/>
      <c r="I4910" s="176"/>
      <c r="J4910" s="176"/>
      <c r="K4910" s="176"/>
      <c r="L4910" s="679"/>
      <c r="M4910" s="175"/>
      <c r="N4910" s="177"/>
      <c r="P4910" s="176"/>
      <c r="R4910" s="178"/>
      <c r="S4910" s="177"/>
      <c r="U4910" s="177"/>
      <c r="W4910" s="178"/>
      <c r="X4910" s="177"/>
    </row>
    <row r="4911" spans="7:24" s="168" customFormat="1" ht="15" customHeight="1">
      <c r="G4911" s="175"/>
      <c r="I4911" s="176"/>
      <c r="J4911" s="176"/>
      <c r="K4911" s="176"/>
      <c r="L4911" s="679"/>
      <c r="M4911" s="175"/>
      <c r="N4911" s="177"/>
      <c r="P4911" s="176"/>
      <c r="R4911" s="178"/>
      <c r="S4911" s="177"/>
      <c r="U4911" s="177"/>
      <c r="W4911" s="178"/>
      <c r="X4911" s="177"/>
    </row>
    <row r="4912" spans="7:24" s="168" customFormat="1" ht="15" customHeight="1">
      <c r="G4912" s="175"/>
      <c r="I4912" s="176"/>
      <c r="J4912" s="176"/>
      <c r="K4912" s="176"/>
      <c r="L4912" s="679"/>
      <c r="M4912" s="175"/>
      <c r="N4912" s="177"/>
      <c r="P4912" s="176"/>
      <c r="R4912" s="178"/>
      <c r="S4912" s="177"/>
      <c r="U4912" s="177"/>
      <c r="W4912" s="178"/>
      <c r="X4912" s="177"/>
    </row>
    <row r="4913" spans="7:24" s="168" customFormat="1" ht="15" customHeight="1">
      <c r="G4913" s="175"/>
      <c r="I4913" s="176"/>
      <c r="J4913" s="176"/>
      <c r="K4913" s="176"/>
      <c r="L4913" s="679"/>
      <c r="M4913" s="175"/>
      <c r="N4913" s="177"/>
      <c r="P4913" s="176"/>
      <c r="R4913" s="178"/>
      <c r="S4913" s="177"/>
      <c r="U4913" s="177"/>
      <c r="W4913" s="178"/>
      <c r="X4913" s="177"/>
    </row>
    <row r="4914" spans="7:24" s="168" customFormat="1" ht="15" customHeight="1">
      <c r="G4914" s="175"/>
      <c r="I4914" s="176"/>
      <c r="J4914" s="176"/>
      <c r="K4914" s="176"/>
      <c r="L4914" s="679"/>
      <c r="M4914" s="175"/>
      <c r="N4914" s="177"/>
      <c r="P4914" s="176"/>
      <c r="R4914" s="178"/>
      <c r="S4914" s="177"/>
      <c r="U4914" s="177"/>
      <c r="W4914" s="178"/>
      <c r="X4914" s="177"/>
    </row>
    <row r="4915" spans="7:24" s="168" customFormat="1" ht="15" customHeight="1">
      <c r="G4915" s="175"/>
      <c r="I4915" s="176"/>
      <c r="J4915" s="176"/>
      <c r="K4915" s="176"/>
      <c r="L4915" s="679"/>
      <c r="M4915" s="175"/>
      <c r="N4915" s="177"/>
      <c r="P4915" s="176"/>
      <c r="R4915" s="178"/>
      <c r="S4915" s="177"/>
      <c r="U4915" s="177"/>
      <c r="W4915" s="178"/>
      <c r="X4915" s="177"/>
    </row>
    <row r="4916" spans="7:24" s="168" customFormat="1" ht="15" customHeight="1">
      <c r="G4916" s="175"/>
      <c r="I4916" s="176"/>
      <c r="J4916" s="176"/>
      <c r="K4916" s="176"/>
      <c r="L4916" s="679"/>
      <c r="M4916" s="175"/>
      <c r="N4916" s="177"/>
      <c r="P4916" s="176"/>
      <c r="R4916" s="178"/>
      <c r="S4916" s="177"/>
      <c r="U4916" s="177"/>
      <c r="W4916" s="178"/>
      <c r="X4916" s="177"/>
    </row>
    <row r="4917" spans="7:24" s="168" customFormat="1" ht="15" customHeight="1">
      <c r="G4917" s="175"/>
      <c r="I4917" s="176"/>
      <c r="J4917" s="176"/>
      <c r="K4917" s="176"/>
      <c r="L4917" s="679"/>
      <c r="M4917" s="175"/>
      <c r="N4917" s="177"/>
      <c r="P4917" s="176"/>
      <c r="R4917" s="178"/>
      <c r="S4917" s="177"/>
      <c r="U4917" s="177"/>
      <c r="W4917" s="178"/>
      <c r="X4917" s="177"/>
    </row>
    <row r="4918" spans="7:24" s="168" customFormat="1" ht="15" customHeight="1">
      <c r="G4918" s="175"/>
      <c r="I4918" s="176"/>
      <c r="J4918" s="176"/>
      <c r="K4918" s="176"/>
      <c r="L4918" s="679"/>
      <c r="M4918" s="175"/>
      <c r="N4918" s="177"/>
      <c r="P4918" s="176"/>
      <c r="R4918" s="178"/>
      <c r="S4918" s="177"/>
      <c r="U4918" s="177"/>
      <c r="W4918" s="178"/>
      <c r="X4918" s="177"/>
    </row>
    <row r="4919" spans="7:24" s="168" customFormat="1" ht="15" customHeight="1">
      <c r="G4919" s="175"/>
      <c r="I4919" s="176"/>
      <c r="J4919" s="176"/>
      <c r="K4919" s="176"/>
      <c r="L4919" s="679"/>
      <c r="M4919" s="175"/>
      <c r="N4919" s="177"/>
      <c r="P4919" s="176"/>
      <c r="R4919" s="178"/>
      <c r="S4919" s="177"/>
      <c r="U4919" s="177"/>
      <c r="W4919" s="178"/>
      <c r="X4919" s="177"/>
    </row>
    <row r="4920" spans="7:24" s="168" customFormat="1" ht="15" customHeight="1">
      <c r="G4920" s="175"/>
      <c r="I4920" s="176"/>
      <c r="J4920" s="176"/>
      <c r="K4920" s="176"/>
      <c r="L4920" s="679"/>
      <c r="M4920" s="175"/>
      <c r="N4920" s="177"/>
      <c r="P4920" s="176"/>
      <c r="R4920" s="178"/>
      <c r="S4920" s="177"/>
      <c r="U4920" s="177"/>
      <c r="W4920" s="178"/>
      <c r="X4920" s="177"/>
    </row>
    <row r="4921" spans="7:24" s="168" customFormat="1" ht="15" customHeight="1">
      <c r="G4921" s="175"/>
      <c r="I4921" s="176"/>
      <c r="J4921" s="176"/>
      <c r="K4921" s="176"/>
      <c r="L4921" s="679"/>
      <c r="M4921" s="175"/>
      <c r="N4921" s="177"/>
      <c r="P4921" s="176"/>
      <c r="R4921" s="178"/>
      <c r="S4921" s="177"/>
      <c r="U4921" s="177"/>
      <c r="W4921" s="178"/>
      <c r="X4921" s="177"/>
    </row>
    <row r="4922" spans="7:24" s="168" customFormat="1" ht="15" customHeight="1">
      <c r="G4922" s="175"/>
      <c r="I4922" s="176"/>
      <c r="J4922" s="176"/>
      <c r="K4922" s="176"/>
      <c r="L4922" s="679"/>
      <c r="M4922" s="175"/>
      <c r="N4922" s="177"/>
      <c r="P4922" s="176"/>
      <c r="R4922" s="178"/>
      <c r="S4922" s="177"/>
      <c r="U4922" s="177"/>
      <c r="W4922" s="178"/>
      <c r="X4922" s="177"/>
    </row>
    <row r="4923" spans="7:24" s="168" customFormat="1" ht="15" customHeight="1">
      <c r="G4923" s="175"/>
      <c r="I4923" s="176"/>
      <c r="J4923" s="176"/>
      <c r="K4923" s="176"/>
      <c r="L4923" s="679"/>
      <c r="M4923" s="175"/>
      <c r="N4923" s="177"/>
      <c r="P4923" s="176"/>
      <c r="R4923" s="178"/>
      <c r="S4923" s="177"/>
      <c r="U4923" s="177"/>
      <c r="W4923" s="178"/>
      <c r="X4923" s="177"/>
    </row>
    <row r="4924" spans="7:24" s="168" customFormat="1" ht="15" customHeight="1">
      <c r="G4924" s="175"/>
      <c r="I4924" s="176"/>
      <c r="J4924" s="176"/>
      <c r="K4924" s="176"/>
      <c r="L4924" s="679"/>
      <c r="M4924" s="175"/>
      <c r="N4924" s="177"/>
      <c r="P4924" s="176"/>
      <c r="R4924" s="178"/>
      <c r="S4924" s="177"/>
      <c r="U4924" s="177"/>
      <c r="W4924" s="178"/>
      <c r="X4924" s="177"/>
    </row>
    <row r="4925" spans="7:24" s="168" customFormat="1" ht="15" customHeight="1">
      <c r="G4925" s="175"/>
      <c r="I4925" s="176"/>
      <c r="J4925" s="176"/>
      <c r="K4925" s="176"/>
      <c r="L4925" s="679"/>
      <c r="M4925" s="175"/>
      <c r="N4925" s="177"/>
      <c r="P4925" s="176"/>
      <c r="R4925" s="178"/>
      <c r="S4925" s="177"/>
      <c r="U4925" s="177"/>
      <c r="W4925" s="178"/>
      <c r="X4925" s="177"/>
    </row>
    <row r="4926" spans="7:24" s="168" customFormat="1" ht="15" customHeight="1">
      <c r="G4926" s="175"/>
      <c r="I4926" s="176"/>
      <c r="J4926" s="176"/>
      <c r="K4926" s="176"/>
      <c r="L4926" s="679"/>
      <c r="M4926" s="175"/>
      <c r="N4926" s="177"/>
      <c r="P4926" s="176"/>
      <c r="R4926" s="178"/>
      <c r="S4926" s="177"/>
      <c r="U4926" s="177"/>
      <c r="W4926" s="178"/>
      <c r="X4926" s="177"/>
    </row>
    <row r="4927" spans="7:24" s="168" customFormat="1" ht="15" customHeight="1">
      <c r="G4927" s="175"/>
      <c r="I4927" s="176"/>
      <c r="J4927" s="176"/>
      <c r="K4927" s="176"/>
      <c r="L4927" s="679"/>
      <c r="M4927" s="175"/>
      <c r="N4927" s="177"/>
      <c r="P4927" s="176"/>
      <c r="R4927" s="178"/>
      <c r="S4927" s="177"/>
      <c r="U4927" s="177"/>
      <c r="W4927" s="178"/>
      <c r="X4927" s="177"/>
    </row>
    <row r="4928" spans="7:24" s="168" customFormat="1" ht="15" customHeight="1">
      <c r="G4928" s="175"/>
      <c r="I4928" s="176"/>
      <c r="J4928" s="176"/>
      <c r="K4928" s="176"/>
      <c r="L4928" s="679"/>
      <c r="M4928" s="175"/>
      <c r="N4928" s="177"/>
      <c r="P4928" s="176"/>
      <c r="R4928" s="178"/>
      <c r="S4928" s="177"/>
      <c r="U4928" s="177"/>
      <c r="W4928" s="178"/>
      <c r="X4928" s="177"/>
    </row>
    <row r="4929" spans="7:24" s="168" customFormat="1" ht="15" customHeight="1">
      <c r="G4929" s="175"/>
      <c r="I4929" s="176"/>
      <c r="J4929" s="176"/>
      <c r="K4929" s="176"/>
      <c r="L4929" s="679"/>
      <c r="M4929" s="175"/>
      <c r="N4929" s="177"/>
      <c r="P4929" s="176"/>
      <c r="R4929" s="178"/>
      <c r="S4929" s="177"/>
      <c r="U4929" s="177"/>
      <c r="W4929" s="178"/>
      <c r="X4929" s="177"/>
    </row>
    <row r="4930" spans="7:24" s="168" customFormat="1" ht="15" customHeight="1">
      <c r="G4930" s="175"/>
      <c r="I4930" s="176"/>
      <c r="J4930" s="176"/>
      <c r="K4930" s="176"/>
      <c r="L4930" s="679"/>
      <c r="M4930" s="175"/>
      <c r="N4930" s="177"/>
      <c r="P4930" s="176"/>
      <c r="R4930" s="178"/>
      <c r="S4930" s="177"/>
      <c r="U4930" s="177"/>
      <c r="W4930" s="178"/>
      <c r="X4930" s="177"/>
    </row>
    <row r="4931" spans="7:24" s="168" customFormat="1" ht="15" customHeight="1">
      <c r="G4931" s="175"/>
      <c r="I4931" s="176"/>
      <c r="J4931" s="176"/>
      <c r="K4931" s="176"/>
      <c r="L4931" s="679"/>
      <c r="M4931" s="175"/>
      <c r="N4931" s="177"/>
      <c r="P4931" s="176"/>
      <c r="R4931" s="178"/>
      <c r="S4931" s="177"/>
      <c r="U4931" s="177"/>
      <c r="W4931" s="178"/>
      <c r="X4931" s="177"/>
    </row>
    <row r="4932" spans="7:24" s="168" customFormat="1" ht="15" customHeight="1">
      <c r="G4932" s="175"/>
      <c r="I4932" s="176"/>
      <c r="J4932" s="176"/>
      <c r="K4932" s="176"/>
      <c r="L4932" s="679"/>
      <c r="M4932" s="175"/>
      <c r="N4932" s="177"/>
      <c r="P4932" s="176"/>
      <c r="R4932" s="178"/>
      <c r="S4932" s="177"/>
      <c r="U4932" s="177"/>
      <c r="W4932" s="178"/>
      <c r="X4932" s="177"/>
    </row>
    <row r="4933" spans="7:24" s="168" customFormat="1" ht="15" customHeight="1">
      <c r="G4933" s="175"/>
      <c r="I4933" s="176"/>
      <c r="J4933" s="176"/>
      <c r="K4933" s="176"/>
      <c r="L4933" s="679"/>
      <c r="M4933" s="175"/>
      <c r="N4933" s="177"/>
      <c r="P4933" s="176"/>
      <c r="R4933" s="178"/>
      <c r="S4933" s="177"/>
      <c r="U4933" s="177"/>
      <c r="W4933" s="178"/>
      <c r="X4933" s="177"/>
    </row>
    <row r="4934" spans="7:24" s="168" customFormat="1" ht="15" customHeight="1">
      <c r="G4934" s="175"/>
      <c r="I4934" s="176"/>
      <c r="J4934" s="176"/>
      <c r="K4934" s="176"/>
      <c r="L4934" s="679"/>
      <c r="M4934" s="175"/>
      <c r="N4934" s="177"/>
      <c r="P4934" s="176"/>
      <c r="R4934" s="178"/>
      <c r="S4934" s="177"/>
      <c r="U4934" s="177"/>
      <c r="W4934" s="178"/>
      <c r="X4934" s="177"/>
    </row>
    <row r="4935" spans="7:24" s="168" customFormat="1" ht="15" customHeight="1">
      <c r="G4935" s="175"/>
      <c r="I4935" s="176"/>
      <c r="J4935" s="176"/>
      <c r="K4935" s="176"/>
      <c r="L4935" s="679"/>
      <c r="M4935" s="175"/>
      <c r="N4935" s="177"/>
      <c r="P4935" s="176"/>
      <c r="R4935" s="178"/>
      <c r="S4935" s="177"/>
      <c r="U4935" s="177"/>
      <c r="W4935" s="178"/>
      <c r="X4935" s="177"/>
    </row>
    <row r="4936" spans="7:24" s="168" customFormat="1" ht="15" customHeight="1">
      <c r="G4936" s="175"/>
      <c r="I4936" s="176"/>
      <c r="J4936" s="176"/>
      <c r="K4936" s="176"/>
      <c r="L4936" s="679"/>
      <c r="M4936" s="175"/>
      <c r="N4936" s="177"/>
      <c r="P4936" s="176"/>
      <c r="R4936" s="178"/>
      <c r="S4936" s="177"/>
      <c r="U4936" s="177"/>
      <c r="W4936" s="178"/>
      <c r="X4936" s="177"/>
    </row>
    <row r="4937" spans="7:24" s="168" customFormat="1" ht="15" customHeight="1">
      <c r="G4937" s="175"/>
      <c r="I4937" s="176"/>
      <c r="J4937" s="176"/>
      <c r="K4937" s="176"/>
      <c r="L4937" s="679"/>
      <c r="M4937" s="175"/>
      <c r="N4937" s="177"/>
      <c r="P4937" s="176"/>
      <c r="R4937" s="178"/>
      <c r="S4937" s="177"/>
      <c r="U4937" s="177"/>
      <c r="W4937" s="178"/>
      <c r="X4937" s="177"/>
    </row>
    <row r="4938" spans="7:24" s="168" customFormat="1" ht="15" customHeight="1">
      <c r="G4938" s="175"/>
      <c r="I4938" s="176"/>
      <c r="J4938" s="176"/>
      <c r="K4938" s="176"/>
      <c r="L4938" s="679"/>
      <c r="M4938" s="175"/>
      <c r="N4938" s="177"/>
      <c r="P4938" s="176"/>
      <c r="R4938" s="178"/>
      <c r="S4938" s="177"/>
      <c r="U4938" s="177"/>
      <c r="W4938" s="178"/>
      <c r="X4938" s="177"/>
    </row>
    <row r="4939" spans="7:24" s="168" customFormat="1" ht="15" customHeight="1">
      <c r="G4939" s="175"/>
      <c r="I4939" s="176"/>
      <c r="J4939" s="176"/>
      <c r="K4939" s="176"/>
      <c r="L4939" s="679"/>
      <c r="M4939" s="175"/>
      <c r="N4939" s="177"/>
      <c r="P4939" s="176"/>
      <c r="R4939" s="178"/>
      <c r="S4939" s="177"/>
      <c r="U4939" s="177"/>
      <c r="W4939" s="178"/>
      <c r="X4939" s="177"/>
    </row>
    <row r="4940" spans="7:24" s="168" customFormat="1" ht="15" customHeight="1">
      <c r="G4940" s="175"/>
      <c r="I4940" s="176"/>
      <c r="J4940" s="176"/>
      <c r="K4940" s="176"/>
      <c r="L4940" s="679"/>
      <c r="M4940" s="175"/>
      <c r="N4940" s="177"/>
      <c r="P4940" s="176"/>
      <c r="R4940" s="178"/>
      <c r="S4940" s="177"/>
      <c r="U4940" s="177"/>
      <c r="W4940" s="178"/>
      <c r="X4940" s="177"/>
    </row>
    <row r="4941" spans="7:24" s="168" customFormat="1" ht="15" customHeight="1">
      <c r="G4941" s="175"/>
      <c r="I4941" s="176"/>
      <c r="J4941" s="176"/>
      <c r="K4941" s="176"/>
      <c r="L4941" s="679"/>
      <c r="M4941" s="175"/>
      <c r="N4941" s="177"/>
      <c r="P4941" s="176"/>
      <c r="R4941" s="178"/>
      <c r="S4941" s="177"/>
      <c r="U4941" s="177"/>
      <c r="W4941" s="178"/>
      <c r="X4941" s="177"/>
    </row>
    <row r="4942" spans="7:24" s="168" customFormat="1" ht="15" customHeight="1">
      <c r="G4942" s="175"/>
      <c r="I4942" s="176"/>
      <c r="J4942" s="176"/>
      <c r="K4942" s="176"/>
      <c r="L4942" s="679"/>
      <c r="M4942" s="175"/>
      <c r="N4942" s="177"/>
      <c r="P4942" s="176"/>
      <c r="R4942" s="178"/>
      <c r="S4942" s="177"/>
      <c r="U4942" s="177"/>
      <c r="W4942" s="178"/>
      <c r="X4942" s="177"/>
    </row>
    <row r="4943" spans="7:24" s="168" customFormat="1" ht="15" customHeight="1">
      <c r="G4943" s="175"/>
      <c r="I4943" s="176"/>
      <c r="J4943" s="176"/>
      <c r="K4943" s="176"/>
      <c r="L4943" s="679"/>
      <c r="M4943" s="175"/>
      <c r="N4943" s="177"/>
      <c r="P4943" s="176"/>
      <c r="R4943" s="178"/>
      <c r="S4943" s="177"/>
      <c r="U4943" s="177"/>
      <c r="W4943" s="178"/>
      <c r="X4943" s="177"/>
    </row>
    <row r="4944" spans="7:24" s="168" customFormat="1" ht="15" customHeight="1">
      <c r="G4944" s="175"/>
      <c r="I4944" s="176"/>
      <c r="J4944" s="176"/>
      <c r="K4944" s="176"/>
      <c r="L4944" s="679"/>
      <c r="M4944" s="175"/>
      <c r="N4944" s="177"/>
      <c r="P4944" s="176"/>
      <c r="R4944" s="178"/>
      <c r="S4944" s="177"/>
      <c r="U4944" s="177"/>
      <c r="W4944" s="178"/>
      <c r="X4944" s="177"/>
    </row>
    <row r="4945" spans="7:24" s="168" customFormat="1" ht="15" customHeight="1">
      <c r="G4945" s="175"/>
      <c r="I4945" s="176"/>
      <c r="J4945" s="176"/>
      <c r="K4945" s="176"/>
      <c r="L4945" s="679"/>
      <c r="M4945" s="175"/>
      <c r="N4945" s="177"/>
      <c r="P4945" s="176"/>
      <c r="R4945" s="178"/>
      <c r="S4945" s="177"/>
      <c r="U4945" s="177"/>
      <c r="W4945" s="178"/>
      <c r="X4945" s="177"/>
    </row>
    <row r="4946" spans="7:24" s="168" customFormat="1" ht="15" customHeight="1">
      <c r="G4946" s="175"/>
      <c r="I4946" s="176"/>
      <c r="J4946" s="176"/>
      <c r="K4946" s="176"/>
      <c r="L4946" s="679"/>
      <c r="M4946" s="175"/>
      <c r="N4946" s="177"/>
      <c r="P4946" s="176"/>
      <c r="R4946" s="178"/>
      <c r="S4946" s="177"/>
      <c r="U4946" s="177"/>
      <c r="W4946" s="178"/>
      <c r="X4946" s="177"/>
    </row>
    <row r="4947" spans="7:24" s="168" customFormat="1" ht="15" customHeight="1">
      <c r="G4947" s="175"/>
      <c r="I4947" s="176"/>
      <c r="J4947" s="176"/>
      <c r="K4947" s="176"/>
      <c r="L4947" s="679"/>
      <c r="M4947" s="175"/>
      <c r="N4947" s="177"/>
      <c r="P4947" s="176"/>
      <c r="R4947" s="178"/>
      <c r="S4947" s="177"/>
      <c r="U4947" s="177"/>
      <c r="W4947" s="178"/>
      <c r="X4947" s="177"/>
    </row>
    <row r="4948" spans="7:24" s="168" customFormat="1" ht="15" customHeight="1">
      <c r="G4948" s="175"/>
      <c r="I4948" s="176"/>
      <c r="J4948" s="176"/>
      <c r="K4948" s="176"/>
      <c r="L4948" s="679"/>
      <c r="M4948" s="175"/>
      <c r="N4948" s="177"/>
      <c r="P4948" s="176"/>
      <c r="R4948" s="178"/>
      <c r="S4948" s="177"/>
      <c r="U4948" s="177"/>
      <c r="W4948" s="178"/>
      <c r="X4948" s="177"/>
    </row>
    <row r="4949" spans="7:24" s="168" customFormat="1" ht="15" customHeight="1">
      <c r="G4949" s="175"/>
      <c r="I4949" s="176"/>
      <c r="J4949" s="176"/>
      <c r="K4949" s="176"/>
      <c r="L4949" s="679"/>
      <c r="M4949" s="175"/>
      <c r="N4949" s="177"/>
      <c r="P4949" s="176"/>
      <c r="R4949" s="178"/>
      <c r="S4949" s="177"/>
      <c r="U4949" s="177"/>
      <c r="W4949" s="178"/>
      <c r="X4949" s="177"/>
    </row>
    <row r="4950" spans="7:24" s="168" customFormat="1" ht="15" customHeight="1">
      <c r="G4950" s="175"/>
      <c r="I4950" s="176"/>
      <c r="J4950" s="176"/>
      <c r="K4950" s="176"/>
      <c r="L4950" s="679"/>
      <c r="M4950" s="175"/>
      <c r="N4950" s="177"/>
      <c r="P4950" s="176"/>
      <c r="R4950" s="178"/>
      <c r="S4950" s="177"/>
      <c r="U4950" s="177"/>
      <c r="W4950" s="178"/>
      <c r="X4950" s="177"/>
    </row>
    <row r="4951" spans="7:24" s="168" customFormat="1" ht="15" customHeight="1">
      <c r="G4951" s="175"/>
      <c r="I4951" s="176"/>
      <c r="J4951" s="176"/>
      <c r="K4951" s="176"/>
      <c r="L4951" s="679"/>
      <c r="M4951" s="175"/>
      <c r="N4951" s="177"/>
      <c r="P4951" s="176"/>
      <c r="R4951" s="178"/>
      <c r="S4951" s="177"/>
      <c r="U4951" s="177"/>
      <c r="W4951" s="178"/>
      <c r="X4951" s="177"/>
    </row>
    <row r="4952" spans="7:24" s="168" customFormat="1" ht="15" customHeight="1">
      <c r="G4952" s="175"/>
      <c r="I4952" s="176"/>
      <c r="J4952" s="176"/>
      <c r="K4952" s="176"/>
      <c r="L4952" s="679"/>
      <c r="M4952" s="175"/>
      <c r="N4952" s="177"/>
      <c r="P4952" s="176"/>
      <c r="R4952" s="178"/>
      <c r="S4952" s="177"/>
      <c r="U4952" s="177"/>
      <c r="W4952" s="178"/>
      <c r="X4952" s="177"/>
    </row>
    <row r="4953" spans="7:24" s="168" customFormat="1" ht="15" customHeight="1">
      <c r="G4953" s="175"/>
      <c r="I4953" s="176"/>
      <c r="J4953" s="176"/>
      <c r="K4953" s="176"/>
      <c r="L4953" s="679"/>
      <c r="M4953" s="175"/>
      <c r="N4953" s="177"/>
      <c r="P4953" s="176"/>
      <c r="R4953" s="178"/>
      <c r="S4953" s="177"/>
      <c r="U4953" s="177"/>
      <c r="W4953" s="178"/>
      <c r="X4953" s="177"/>
    </row>
    <row r="4954" spans="7:24" s="168" customFormat="1" ht="15" customHeight="1">
      <c r="G4954" s="175"/>
      <c r="I4954" s="176"/>
      <c r="J4954" s="176"/>
      <c r="K4954" s="176"/>
      <c r="L4954" s="679"/>
      <c r="M4954" s="175"/>
      <c r="N4954" s="177"/>
      <c r="P4954" s="176"/>
      <c r="R4954" s="178"/>
      <c r="S4954" s="177"/>
      <c r="U4954" s="177"/>
      <c r="W4954" s="178"/>
      <c r="X4954" s="177"/>
    </row>
    <row r="4955" spans="7:24" s="168" customFormat="1" ht="15" customHeight="1">
      <c r="G4955" s="175"/>
      <c r="I4955" s="176"/>
      <c r="J4955" s="176"/>
      <c r="K4955" s="176"/>
      <c r="L4955" s="679"/>
      <c r="M4955" s="175"/>
      <c r="N4955" s="177"/>
      <c r="P4955" s="176"/>
      <c r="R4955" s="178"/>
      <c r="S4955" s="177"/>
      <c r="U4955" s="177"/>
      <c r="W4955" s="178"/>
      <c r="X4955" s="177"/>
    </row>
    <row r="4956" spans="7:24" s="168" customFormat="1" ht="15" customHeight="1">
      <c r="G4956" s="175"/>
      <c r="I4956" s="176"/>
      <c r="J4956" s="176"/>
      <c r="K4956" s="176"/>
      <c r="L4956" s="679"/>
      <c r="M4956" s="175"/>
      <c r="N4956" s="177"/>
      <c r="P4956" s="176"/>
      <c r="R4956" s="178"/>
      <c r="S4956" s="177"/>
      <c r="U4956" s="177"/>
      <c r="W4956" s="178"/>
      <c r="X4956" s="177"/>
    </row>
    <row r="4957" spans="7:24" s="168" customFormat="1" ht="15" customHeight="1">
      <c r="G4957" s="175"/>
      <c r="I4957" s="176"/>
      <c r="J4957" s="176"/>
      <c r="K4957" s="176"/>
      <c r="L4957" s="679"/>
      <c r="M4957" s="175"/>
      <c r="N4957" s="177"/>
      <c r="P4957" s="176"/>
      <c r="R4957" s="178"/>
      <c r="S4957" s="177"/>
      <c r="U4957" s="177"/>
      <c r="W4957" s="178"/>
      <c r="X4957" s="177"/>
    </row>
    <row r="4958" spans="7:24" s="168" customFormat="1" ht="15" customHeight="1">
      <c r="G4958" s="175"/>
      <c r="I4958" s="176"/>
      <c r="J4958" s="176"/>
      <c r="K4958" s="176"/>
      <c r="L4958" s="679"/>
      <c r="M4958" s="175"/>
      <c r="N4958" s="177"/>
      <c r="P4958" s="176"/>
      <c r="R4958" s="178"/>
      <c r="S4958" s="177"/>
      <c r="U4958" s="177"/>
      <c r="W4958" s="178"/>
      <c r="X4958" s="177"/>
    </row>
    <row r="4959" spans="7:24" s="168" customFormat="1" ht="15" customHeight="1">
      <c r="G4959" s="175"/>
      <c r="I4959" s="176"/>
      <c r="J4959" s="176"/>
      <c r="K4959" s="176"/>
      <c r="L4959" s="679"/>
      <c r="M4959" s="175"/>
      <c r="N4959" s="177"/>
      <c r="P4959" s="176"/>
      <c r="R4959" s="178"/>
      <c r="S4959" s="177"/>
      <c r="U4959" s="177"/>
      <c r="W4959" s="178"/>
      <c r="X4959" s="177"/>
    </row>
    <row r="4960" spans="7:24" s="168" customFormat="1" ht="15" customHeight="1">
      <c r="G4960" s="175"/>
      <c r="I4960" s="176"/>
      <c r="J4960" s="176"/>
      <c r="K4960" s="176"/>
      <c r="L4960" s="679"/>
      <c r="M4960" s="175"/>
      <c r="N4960" s="177"/>
      <c r="P4960" s="176"/>
      <c r="R4960" s="178"/>
      <c r="S4960" s="177"/>
      <c r="U4960" s="177"/>
      <c r="W4960" s="178"/>
      <c r="X4960" s="177"/>
    </row>
    <row r="4961" spans="7:24" s="168" customFormat="1" ht="15" customHeight="1">
      <c r="G4961" s="175"/>
      <c r="I4961" s="176"/>
      <c r="J4961" s="176"/>
      <c r="K4961" s="176"/>
      <c r="L4961" s="679"/>
      <c r="M4961" s="175"/>
      <c r="N4961" s="177"/>
      <c r="P4961" s="176"/>
      <c r="R4961" s="178"/>
      <c r="S4961" s="177"/>
      <c r="U4961" s="177"/>
      <c r="W4961" s="178"/>
      <c r="X4961" s="177"/>
    </row>
    <row r="4962" spans="7:24" s="168" customFormat="1" ht="15" customHeight="1">
      <c r="G4962" s="175"/>
      <c r="I4962" s="176"/>
      <c r="J4962" s="176"/>
      <c r="K4962" s="176"/>
      <c r="L4962" s="679"/>
      <c r="M4962" s="175"/>
      <c r="N4962" s="177"/>
      <c r="P4962" s="176"/>
      <c r="R4962" s="178"/>
      <c r="S4962" s="177"/>
      <c r="U4962" s="177"/>
      <c r="W4962" s="178"/>
      <c r="X4962" s="177"/>
    </row>
    <row r="4963" spans="7:24" s="168" customFormat="1" ht="15" customHeight="1">
      <c r="G4963" s="175"/>
      <c r="I4963" s="176"/>
      <c r="J4963" s="176"/>
      <c r="K4963" s="176"/>
      <c r="L4963" s="679"/>
      <c r="M4963" s="175"/>
      <c r="N4963" s="177"/>
      <c r="P4963" s="176"/>
      <c r="R4963" s="178"/>
      <c r="S4963" s="177"/>
      <c r="U4963" s="177"/>
      <c r="W4963" s="178"/>
      <c r="X4963" s="177"/>
    </row>
    <row r="4964" spans="7:24" s="168" customFormat="1" ht="15" customHeight="1">
      <c r="G4964" s="175"/>
      <c r="I4964" s="176"/>
      <c r="J4964" s="176"/>
      <c r="K4964" s="176"/>
      <c r="L4964" s="679"/>
      <c r="M4964" s="175"/>
      <c r="N4964" s="177"/>
      <c r="P4964" s="176"/>
      <c r="R4964" s="178"/>
      <c r="S4964" s="177"/>
      <c r="U4964" s="177"/>
      <c r="W4964" s="178"/>
      <c r="X4964" s="177"/>
    </row>
    <row r="4965" spans="7:24" s="168" customFormat="1" ht="15" customHeight="1">
      <c r="G4965" s="175"/>
      <c r="I4965" s="176"/>
      <c r="J4965" s="176"/>
      <c r="K4965" s="176"/>
      <c r="L4965" s="679"/>
      <c r="M4965" s="175"/>
      <c r="N4965" s="177"/>
      <c r="P4965" s="176"/>
      <c r="R4965" s="178"/>
      <c r="S4965" s="177"/>
      <c r="U4965" s="177"/>
      <c r="W4965" s="178"/>
      <c r="X4965" s="177"/>
    </row>
    <row r="4966" spans="7:24" s="168" customFormat="1" ht="15" customHeight="1">
      <c r="G4966" s="175"/>
      <c r="I4966" s="176"/>
      <c r="J4966" s="176"/>
      <c r="K4966" s="176"/>
      <c r="L4966" s="679"/>
      <c r="M4966" s="175"/>
      <c r="N4966" s="177"/>
      <c r="P4966" s="176"/>
      <c r="R4966" s="178"/>
      <c r="S4966" s="177"/>
      <c r="U4966" s="177"/>
      <c r="W4966" s="178"/>
      <c r="X4966" s="177"/>
    </row>
    <row r="4967" spans="7:24" s="168" customFormat="1" ht="15" customHeight="1">
      <c r="G4967" s="175"/>
      <c r="I4967" s="176"/>
      <c r="J4967" s="176"/>
      <c r="K4967" s="176"/>
      <c r="L4967" s="679"/>
      <c r="M4967" s="175"/>
      <c r="N4967" s="177"/>
      <c r="P4967" s="176"/>
      <c r="R4967" s="178"/>
      <c r="S4967" s="177"/>
      <c r="U4967" s="177"/>
      <c r="W4967" s="178"/>
      <c r="X4967" s="177"/>
    </row>
    <row r="4968" spans="7:24" s="168" customFormat="1" ht="15" customHeight="1">
      <c r="G4968" s="175"/>
      <c r="I4968" s="176"/>
      <c r="J4968" s="176"/>
      <c r="K4968" s="176"/>
      <c r="L4968" s="679"/>
      <c r="M4968" s="175"/>
      <c r="N4968" s="177"/>
      <c r="P4968" s="176"/>
      <c r="R4968" s="178"/>
      <c r="S4968" s="177"/>
      <c r="U4968" s="177"/>
      <c r="W4968" s="178"/>
      <c r="X4968" s="177"/>
    </row>
    <row r="4969" spans="7:24" s="168" customFormat="1" ht="15" customHeight="1">
      <c r="G4969" s="175"/>
      <c r="I4969" s="176"/>
      <c r="J4969" s="176"/>
      <c r="K4969" s="176"/>
      <c r="L4969" s="679"/>
      <c r="M4969" s="175"/>
      <c r="N4969" s="177"/>
      <c r="P4969" s="176"/>
      <c r="R4969" s="178"/>
      <c r="S4969" s="177"/>
      <c r="U4969" s="177"/>
      <c r="W4969" s="178"/>
      <c r="X4969" s="177"/>
    </row>
    <row r="4970" spans="7:24" s="168" customFormat="1" ht="15" customHeight="1">
      <c r="G4970" s="175"/>
      <c r="I4970" s="176"/>
      <c r="J4970" s="176"/>
      <c r="K4970" s="176"/>
      <c r="L4970" s="679"/>
      <c r="M4970" s="175"/>
      <c r="N4970" s="177"/>
      <c r="P4970" s="176"/>
      <c r="R4970" s="178"/>
      <c r="S4970" s="177"/>
      <c r="U4970" s="177"/>
      <c r="W4970" s="178"/>
      <c r="X4970" s="177"/>
    </row>
    <row r="4971" spans="7:24" s="168" customFormat="1" ht="15" customHeight="1">
      <c r="G4971" s="175"/>
      <c r="I4971" s="176"/>
      <c r="J4971" s="176"/>
      <c r="K4971" s="176"/>
      <c r="L4971" s="679"/>
      <c r="M4971" s="175"/>
      <c r="N4971" s="177"/>
      <c r="P4971" s="176"/>
      <c r="R4971" s="178"/>
      <c r="S4971" s="177"/>
      <c r="U4971" s="177"/>
      <c r="W4971" s="178"/>
      <c r="X4971" s="177"/>
    </row>
    <row r="4972" spans="7:24" s="168" customFormat="1" ht="15" customHeight="1">
      <c r="G4972" s="175"/>
      <c r="I4972" s="176"/>
      <c r="J4972" s="176"/>
      <c r="K4972" s="176"/>
      <c r="L4972" s="679"/>
      <c r="M4972" s="175"/>
      <c r="N4972" s="177"/>
      <c r="P4972" s="176"/>
      <c r="R4972" s="178"/>
      <c r="S4972" s="177"/>
      <c r="U4972" s="177"/>
      <c r="W4972" s="178"/>
      <c r="X4972" s="177"/>
    </row>
    <row r="4973" spans="7:24" s="168" customFormat="1" ht="15" customHeight="1">
      <c r="G4973" s="175"/>
      <c r="I4973" s="176"/>
      <c r="J4973" s="176"/>
      <c r="K4973" s="176"/>
      <c r="L4973" s="679"/>
      <c r="M4973" s="175"/>
      <c r="N4973" s="177"/>
      <c r="P4973" s="176"/>
      <c r="R4973" s="178"/>
      <c r="S4973" s="177"/>
      <c r="U4973" s="177"/>
      <c r="W4973" s="178"/>
      <c r="X4973" s="177"/>
    </row>
    <row r="4974" spans="7:24" s="168" customFormat="1" ht="15" customHeight="1">
      <c r="G4974" s="175"/>
      <c r="I4974" s="176"/>
      <c r="J4974" s="176"/>
      <c r="K4974" s="176"/>
      <c r="L4974" s="679"/>
      <c r="M4974" s="175"/>
      <c r="N4974" s="177"/>
      <c r="P4974" s="176"/>
      <c r="R4974" s="178"/>
      <c r="S4974" s="177"/>
      <c r="U4974" s="177"/>
      <c r="W4974" s="178"/>
      <c r="X4974" s="177"/>
    </row>
    <row r="4975" spans="7:24" s="168" customFormat="1" ht="15" customHeight="1">
      <c r="G4975" s="175"/>
      <c r="I4975" s="176"/>
      <c r="J4975" s="176"/>
      <c r="K4975" s="176"/>
      <c r="L4975" s="679"/>
      <c r="M4975" s="175"/>
      <c r="N4975" s="177"/>
      <c r="P4975" s="176"/>
      <c r="R4975" s="178"/>
      <c r="S4975" s="177"/>
      <c r="U4975" s="177"/>
      <c r="W4975" s="178"/>
      <c r="X4975" s="177"/>
    </row>
    <row r="4976" spans="7:24" s="168" customFormat="1" ht="15" customHeight="1">
      <c r="G4976" s="175"/>
      <c r="I4976" s="176"/>
      <c r="J4976" s="176"/>
      <c r="K4976" s="176"/>
      <c r="L4976" s="679"/>
      <c r="M4976" s="175"/>
      <c r="N4976" s="177"/>
      <c r="P4976" s="176"/>
      <c r="R4976" s="178"/>
      <c r="S4976" s="177"/>
      <c r="U4976" s="177"/>
      <c r="W4976" s="178"/>
      <c r="X4976" s="177"/>
    </row>
    <row r="4977" spans="7:24" s="168" customFormat="1" ht="15" customHeight="1">
      <c r="G4977" s="175"/>
      <c r="I4977" s="176"/>
      <c r="J4977" s="176"/>
      <c r="K4977" s="176"/>
      <c r="L4977" s="679"/>
      <c r="M4977" s="175"/>
      <c r="N4977" s="177"/>
      <c r="P4977" s="176"/>
      <c r="R4977" s="178"/>
      <c r="S4977" s="177"/>
      <c r="U4977" s="177"/>
      <c r="W4977" s="178"/>
      <c r="X4977" s="177"/>
    </row>
    <row r="4978" spans="7:24" s="168" customFormat="1" ht="15" customHeight="1">
      <c r="G4978" s="175"/>
      <c r="I4978" s="176"/>
      <c r="J4978" s="176"/>
      <c r="K4978" s="176"/>
      <c r="L4978" s="679"/>
      <c r="M4978" s="175"/>
      <c r="N4978" s="177"/>
      <c r="P4978" s="176"/>
      <c r="R4978" s="178"/>
      <c r="S4978" s="177"/>
      <c r="U4978" s="177"/>
      <c r="W4978" s="178"/>
      <c r="X4978" s="177"/>
    </row>
    <row r="4979" spans="7:24" s="168" customFormat="1" ht="15" customHeight="1">
      <c r="G4979" s="175"/>
      <c r="I4979" s="176"/>
      <c r="J4979" s="176"/>
      <c r="K4979" s="176"/>
      <c r="L4979" s="679"/>
      <c r="M4979" s="175"/>
      <c r="N4979" s="177"/>
      <c r="P4979" s="176"/>
      <c r="R4979" s="178"/>
      <c r="S4979" s="177"/>
      <c r="U4979" s="177"/>
      <c r="W4979" s="178"/>
      <c r="X4979" s="177"/>
    </row>
    <row r="4980" spans="7:24" s="168" customFormat="1" ht="15" customHeight="1">
      <c r="G4980" s="175"/>
      <c r="I4980" s="176"/>
      <c r="J4980" s="176"/>
      <c r="K4980" s="176"/>
      <c r="L4980" s="679"/>
      <c r="M4980" s="175"/>
      <c r="N4980" s="177"/>
      <c r="P4980" s="176"/>
      <c r="R4980" s="178"/>
      <c r="S4980" s="177"/>
      <c r="U4980" s="177"/>
      <c r="W4980" s="178"/>
      <c r="X4980" s="177"/>
    </row>
    <row r="4981" spans="7:24" s="168" customFormat="1" ht="15" customHeight="1">
      <c r="G4981" s="175"/>
      <c r="I4981" s="176"/>
      <c r="J4981" s="176"/>
      <c r="K4981" s="176"/>
      <c r="L4981" s="679"/>
      <c r="M4981" s="175"/>
      <c r="N4981" s="177"/>
      <c r="P4981" s="176"/>
      <c r="R4981" s="178"/>
      <c r="S4981" s="177"/>
      <c r="U4981" s="177"/>
      <c r="W4981" s="178"/>
      <c r="X4981" s="177"/>
    </row>
    <row r="4982" spans="7:24" s="168" customFormat="1" ht="15" customHeight="1">
      <c r="G4982" s="175"/>
      <c r="I4982" s="176"/>
      <c r="J4982" s="176"/>
      <c r="K4982" s="176"/>
      <c r="L4982" s="679"/>
      <c r="M4982" s="175"/>
      <c r="N4982" s="177"/>
      <c r="P4982" s="176"/>
      <c r="R4982" s="178"/>
      <c r="S4982" s="177"/>
      <c r="U4982" s="177"/>
      <c r="W4982" s="178"/>
      <c r="X4982" s="177"/>
    </row>
    <row r="4983" spans="7:24" s="168" customFormat="1" ht="15" customHeight="1">
      <c r="G4983" s="175"/>
      <c r="I4983" s="176"/>
      <c r="J4983" s="176"/>
      <c r="K4983" s="176"/>
      <c r="L4983" s="679"/>
      <c r="M4983" s="175"/>
      <c r="N4983" s="177"/>
      <c r="P4983" s="176"/>
      <c r="R4983" s="178"/>
      <c r="S4983" s="177"/>
      <c r="U4983" s="177"/>
      <c r="W4983" s="178"/>
      <c r="X4983" s="177"/>
    </row>
    <row r="4984" spans="7:24" s="168" customFormat="1" ht="15" customHeight="1">
      <c r="G4984" s="175"/>
      <c r="I4984" s="176"/>
      <c r="J4984" s="176"/>
      <c r="K4984" s="176"/>
      <c r="L4984" s="679"/>
      <c r="M4984" s="175"/>
      <c r="N4984" s="177"/>
      <c r="P4984" s="176"/>
      <c r="R4984" s="178"/>
      <c r="S4984" s="177"/>
      <c r="U4984" s="177"/>
      <c r="W4984" s="178"/>
      <c r="X4984" s="177"/>
    </row>
    <row r="4985" spans="7:24" s="168" customFormat="1" ht="15" customHeight="1">
      <c r="G4985" s="175"/>
      <c r="I4985" s="176"/>
      <c r="J4985" s="176"/>
      <c r="K4985" s="176"/>
      <c r="L4985" s="679"/>
      <c r="M4985" s="175"/>
      <c r="N4985" s="177"/>
      <c r="P4985" s="176"/>
      <c r="R4985" s="178"/>
      <c r="S4985" s="177"/>
      <c r="U4985" s="177"/>
      <c r="W4985" s="178"/>
      <c r="X4985" s="177"/>
    </row>
    <row r="4986" spans="7:24" s="168" customFormat="1" ht="15" customHeight="1">
      <c r="G4986" s="175"/>
      <c r="I4986" s="176"/>
      <c r="J4986" s="176"/>
      <c r="K4986" s="176"/>
      <c r="L4986" s="679"/>
      <c r="M4986" s="175"/>
      <c r="N4986" s="177"/>
      <c r="P4986" s="176"/>
      <c r="R4986" s="178"/>
      <c r="S4986" s="177"/>
      <c r="U4986" s="177"/>
      <c r="W4986" s="178"/>
      <c r="X4986" s="177"/>
    </row>
    <row r="4987" spans="7:24" s="168" customFormat="1" ht="15" customHeight="1">
      <c r="G4987" s="175"/>
      <c r="I4987" s="176"/>
      <c r="J4987" s="176"/>
      <c r="K4987" s="176"/>
      <c r="L4987" s="679"/>
      <c r="M4987" s="175"/>
      <c r="N4987" s="177"/>
      <c r="P4987" s="176"/>
      <c r="R4987" s="178"/>
      <c r="S4987" s="177"/>
      <c r="U4987" s="177"/>
      <c r="W4987" s="178"/>
      <c r="X4987" s="177"/>
    </row>
    <row r="4988" spans="7:24" s="168" customFormat="1" ht="15" customHeight="1">
      <c r="G4988" s="175"/>
      <c r="I4988" s="176"/>
      <c r="J4988" s="176"/>
      <c r="K4988" s="176"/>
      <c r="L4988" s="679"/>
      <c r="M4988" s="175"/>
      <c r="N4988" s="177"/>
      <c r="P4988" s="176"/>
      <c r="R4988" s="178"/>
      <c r="S4988" s="177"/>
      <c r="U4988" s="177"/>
      <c r="W4988" s="178"/>
      <c r="X4988" s="177"/>
    </row>
    <row r="4989" spans="7:24" s="168" customFormat="1" ht="15" customHeight="1">
      <c r="G4989" s="175"/>
      <c r="I4989" s="176"/>
      <c r="J4989" s="176"/>
      <c r="K4989" s="176"/>
      <c r="L4989" s="679"/>
      <c r="M4989" s="175"/>
      <c r="N4989" s="177"/>
      <c r="P4989" s="176"/>
      <c r="R4989" s="178"/>
      <c r="S4989" s="177"/>
      <c r="U4989" s="177"/>
      <c r="W4989" s="178"/>
      <c r="X4989" s="177"/>
    </row>
    <row r="4990" spans="7:24" s="168" customFormat="1" ht="15" customHeight="1">
      <c r="G4990" s="175"/>
      <c r="I4990" s="176"/>
      <c r="J4990" s="176"/>
      <c r="K4990" s="176"/>
      <c r="L4990" s="679"/>
      <c r="M4990" s="175"/>
      <c r="N4990" s="177"/>
      <c r="P4990" s="176"/>
      <c r="R4990" s="178"/>
      <c r="S4990" s="177"/>
      <c r="U4990" s="177"/>
      <c r="W4990" s="178"/>
      <c r="X4990" s="177"/>
    </row>
    <row r="4991" spans="7:24" s="168" customFormat="1" ht="15" customHeight="1">
      <c r="G4991" s="175"/>
      <c r="I4991" s="176"/>
      <c r="J4991" s="176"/>
      <c r="K4991" s="176"/>
      <c r="L4991" s="679"/>
      <c r="M4991" s="175"/>
      <c r="N4991" s="177"/>
      <c r="P4991" s="176"/>
      <c r="R4991" s="178"/>
      <c r="S4991" s="177"/>
      <c r="U4991" s="177"/>
      <c r="W4991" s="178"/>
      <c r="X4991" s="177"/>
    </row>
    <row r="4992" spans="7:24" s="168" customFormat="1" ht="15" customHeight="1">
      <c r="G4992" s="175"/>
      <c r="I4992" s="176"/>
      <c r="J4992" s="176"/>
      <c r="K4992" s="176"/>
      <c r="L4992" s="679"/>
      <c r="M4992" s="175"/>
      <c r="N4992" s="177"/>
      <c r="P4992" s="176"/>
      <c r="R4992" s="178"/>
      <c r="S4992" s="177"/>
      <c r="U4992" s="177"/>
      <c r="W4992" s="178"/>
      <c r="X4992" s="177"/>
    </row>
    <row r="4993" spans="7:24" s="168" customFormat="1" ht="15" customHeight="1">
      <c r="G4993" s="175"/>
      <c r="I4993" s="176"/>
      <c r="J4993" s="176"/>
      <c r="K4993" s="176"/>
      <c r="L4993" s="679"/>
      <c r="M4993" s="175"/>
      <c r="N4993" s="177"/>
      <c r="P4993" s="176"/>
      <c r="R4993" s="178"/>
      <c r="S4993" s="177"/>
      <c r="U4993" s="177"/>
      <c r="W4993" s="178"/>
      <c r="X4993" s="177"/>
    </row>
    <row r="4994" spans="7:24" s="168" customFormat="1" ht="15" customHeight="1">
      <c r="G4994" s="175"/>
      <c r="I4994" s="176"/>
      <c r="J4994" s="176"/>
      <c r="K4994" s="176"/>
      <c r="L4994" s="679"/>
      <c r="M4994" s="175"/>
      <c r="N4994" s="177"/>
      <c r="P4994" s="176"/>
      <c r="R4994" s="178"/>
      <c r="S4994" s="177"/>
      <c r="U4994" s="177"/>
      <c r="W4994" s="178"/>
      <c r="X4994" s="177"/>
    </row>
    <row r="4995" spans="7:24" s="168" customFormat="1" ht="15" customHeight="1">
      <c r="G4995" s="175"/>
      <c r="I4995" s="176"/>
      <c r="J4995" s="176"/>
      <c r="K4995" s="176"/>
      <c r="L4995" s="679"/>
      <c r="M4995" s="175"/>
      <c r="N4995" s="177"/>
      <c r="P4995" s="176"/>
      <c r="R4995" s="178"/>
      <c r="S4995" s="177"/>
      <c r="U4995" s="177"/>
      <c r="W4995" s="178"/>
      <c r="X4995" s="177"/>
    </row>
    <row r="4996" spans="7:24" s="168" customFormat="1" ht="15" customHeight="1">
      <c r="G4996" s="175"/>
      <c r="I4996" s="176"/>
      <c r="J4996" s="176"/>
      <c r="K4996" s="176"/>
      <c r="L4996" s="679"/>
      <c r="M4996" s="175"/>
      <c r="N4996" s="177"/>
      <c r="P4996" s="176"/>
      <c r="R4996" s="178"/>
      <c r="S4996" s="177"/>
      <c r="U4996" s="177"/>
      <c r="W4996" s="178"/>
      <c r="X4996" s="177"/>
    </row>
    <row r="4997" spans="7:24" s="168" customFormat="1" ht="15" customHeight="1">
      <c r="G4997" s="175"/>
      <c r="I4997" s="176"/>
      <c r="J4997" s="176"/>
      <c r="K4997" s="176"/>
      <c r="L4997" s="679"/>
      <c r="M4997" s="175"/>
      <c r="N4997" s="177"/>
      <c r="P4997" s="176"/>
      <c r="R4997" s="178"/>
      <c r="S4997" s="177"/>
      <c r="U4997" s="177"/>
      <c r="W4997" s="178"/>
      <c r="X4997" s="177"/>
    </row>
    <row r="4998" spans="7:24" s="168" customFormat="1" ht="15" customHeight="1">
      <c r="G4998" s="175"/>
      <c r="I4998" s="176"/>
      <c r="J4998" s="176"/>
      <c r="K4998" s="176"/>
      <c r="L4998" s="679"/>
      <c r="M4998" s="175"/>
      <c r="N4998" s="177"/>
      <c r="P4998" s="176"/>
      <c r="R4998" s="178"/>
      <c r="S4998" s="177"/>
      <c r="U4998" s="177"/>
      <c r="W4998" s="178"/>
      <c r="X4998" s="177"/>
    </row>
    <row r="4999" spans="7:24" s="168" customFormat="1" ht="15" customHeight="1">
      <c r="G4999" s="175"/>
      <c r="I4999" s="176"/>
      <c r="J4999" s="176"/>
      <c r="K4999" s="176"/>
      <c r="L4999" s="679"/>
      <c r="M4999" s="175"/>
      <c r="N4999" s="177"/>
      <c r="P4999" s="176"/>
      <c r="R4999" s="178"/>
      <c r="S4999" s="177"/>
      <c r="U4999" s="177"/>
      <c r="W4999" s="178"/>
      <c r="X4999" s="177"/>
    </row>
    <row r="5000" spans="7:24" s="168" customFormat="1" ht="15" customHeight="1">
      <c r="G5000" s="175"/>
      <c r="I5000" s="176"/>
      <c r="J5000" s="176"/>
      <c r="K5000" s="176"/>
      <c r="L5000" s="679"/>
      <c r="M5000" s="175"/>
      <c r="N5000" s="177"/>
      <c r="P5000" s="176"/>
      <c r="R5000" s="178"/>
      <c r="S5000" s="177"/>
      <c r="U5000" s="177"/>
      <c r="W5000" s="178"/>
      <c r="X5000" s="177"/>
    </row>
    <row r="5001" spans="7:24" s="168" customFormat="1" ht="15" customHeight="1">
      <c r="G5001" s="175"/>
      <c r="I5001" s="176"/>
      <c r="J5001" s="176"/>
      <c r="K5001" s="176"/>
      <c r="L5001" s="679"/>
      <c r="M5001" s="175"/>
      <c r="N5001" s="177"/>
      <c r="P5001" s="176"/>
      <c r="R5001" s="178"/>
      <c r="S5001" s="177"/>
      <c r="U5001" s="177"/>
      <c r="W5001" s="178"/>
      <c r="X5001" s="177"/>
    </row>
    <row r="5002" spans="7:24" s="168" customFormat="1" ht="15" customHeight="1">
      <c r="G5002" s="175"/>
      <c r="I5002" s="176"/>
      <c r="J5002" s="176"/>
      <c r="K5002" s="176"/>
      <c r="L5002" s="679"/>
      <c r="M5002" s="175"/>
      <c r="N5002" s="177"/>
      <c r="P5002" s="176"/>
      <c r="R5002" s="178"/>
      <c r="S5002" s="177"/>
      <c r="U5002" s="177"/>
      <c r="W5002" s="178"/>
      <c r="X5002" s="177"/>
    </row>
    <row r="5003" spans="7:24" s="168" customFormat="1" ht="15" customHeight="1">
      <c r="G5003" s="175"/>
      <c r="I5003" s="176"/>
      <c r="J5003" s="176"/>
      <c r="K5003" s="176"/>
      <c r="L5003" s="679"/>
      <c r="M5003" s="175"/>
      <c r="N5003" s="177"/>
      <c r="P5003" s="176"/>
      <c r="R5003" s="178"/>
      <c r="S5003" s="177"/>
      <c r="U5003" s="177"/>
      <c r="W5003" s="178"/>
      <c r="X5003" s="177"/>
    </row>
    <row r="5004" spans="7:24" s="168" customFormat="1" ht="15" customHeight="1">
      <c r="G5004" s="175"/>
      <c r="I5004" s="176"/>
      <c r="J5004" s="176"/>
      <c r="K5004" s="176"/>
      <c r="L5004" s="679"/>
      <c r="M5004" s="175"/>
      <c r="N5004" s="177"/>
      <c r="P5004" s="176"/>
      <c r="R5004" s="178"/>
      <c r="S5004" s="177"/>
      <c r="U5004" s="177"/>
      <c r="W5004" s="178"/>
      <c r="X5004" s="177"/>
    </row>
    <row r="5005" spans="7:24" s="168" customFormat="1" ht="15" customHeight="1">
      <c r="G5005" s="175"/>
      <c r="I5005" s="176"/>
      <c r="J5005" s="176"/>
      <c r="K5005" s="176"/>
      <c r="L5005" s="679"/>
      <c r="M5005" s="175"/>
      <c r="N5005" s="177"/>
      <c r="P5005" s="176"/>
      <c r="R5005" s="178"/>
      <c r="S5005" s="177"/>
      <c r="U5005" s="177"/>
      <c r="W5005" s="178"/>
      <c r="X5005" s="177"/>
    </row>
    <row r="5006" spans="7:24" s="168" customFormat="1" ht="15" customHeight="1">
      <c r="G5006" s="175"/>
      <c r="I5006" s="176"/>
      <c r="J5006" s="176"/>
      <c r="K5006" s="176"/>
      <c r="L5006" s="679"/>
      <c r="M5006" s="175"/>
      <c r="N5006" s="177"/>
      <c r="P5006" s="176"/>
      <c r="R5006" s="178"/>
      <c r="S5006" s="177"/>
      <c r="U5006" s="177"/>
      <c r="W5006" s="178"/>
      <c r="X5006" s="177"/>
    </row>
    <row r="5007" spans="7:24" s="168" customFormat="1" ht="15" customHeight="1">
      <c r="G5007" s="175"/>
      <c r="I5007" s="176"/>
      <c r="J5007" s="176"/>
      <c r="K5007" s="176"/>
      <c r="L5007" s="679"/>
      <c r="M5007" s="175"/>
      <c r="N5007" s="177"/>
      <c r="P5007" s="176"/>
      <c r="R5007" s="178"/>
      <c r="S5007" s="177"/>
      <c r="U5007" s="177"/>
      <c r="W5007" s="178"/>
      <c r="X5007" s="177"/>
    </row>
    <row r="5008" spans="7:24" s="168" customFormat="1" ht="15" customHeight="1">
      <c r="G5008" s="175"/>
      <c r="I5008" s="176"/>
      <c r="J5008" s="176"/>
      <c r="K5008" s="176"/>
      <c r="L5008" s="679"/>
      <c r="M5008" s="175"/>
      <c r="N5008" s="177"/>
      <c r="P5008" s="176"/>
      <c r="R5008" s="178"/>
      <c r="S5008" s="177"/>
      <c r="U5008" s="177"/>
      <c r="W5008" s="178"/>
      <c r="X5008" s="177"/>
    </row>
    <row r="5009" spans="7:24" s="168" customFormat="1" ht="15" customHeight="1">
      <c r="G5009" s="175"/>
      <c r="I5009" s="176"/>
      <c r="J5009" s="176"/>
      <c r="K5009" s="176"/>
      <c r="L5009" s="679"/>
      <c r="M5009" s="175"/>
      <c r="N5009" s="177"/>
      <c r="P5009" s="176"/>
      <c r="R5009" s="178"/>
      <c r="S5009" s="177"/>
      <c r="U5009" s="177"/>
      <c r="W5009" s="178"/>
      <c r="X5009" s="177"/>
    </row>
    <row r="5010" spans="7:24" s="168" customFormat="1" ht="15" customHeight="1">
      <c r="G5010" s="175"/>
      <c r="I5010" s="176"/>
      <c r="J5010" s="176"/>
      <c r="K5010" s="176"/>
      <c r="L5010" s="679"/>
      <c r="M5010" s="175"/>
      <c r="N5010" s="177"/>
      <c r="P5010" s="176"/>
      <c r="R5010" s="178"/>
      <c r="S5010" s="177"/>
      <c r="U5010" s="177"/>
      <c r="W5010" s="178"/>
      <c r="X5010" s="177"/>
    </row>
    <row r="5011" spans="7:24" s="168" customFormat="1" ht="15" customHeight="1">
      <c r="G5011" s="175"/>
      <c r="I5011" s="176"/>
      <c r="J5011" s="176"/>
      <c r="K5011" s="176"/>
      <c r="L5011" s="679"/>
      <c r="M5011" s="175"/>
      <c r="N5011" s="177"/>
      <c r="P5011" s="176"/>
      <c r="R5011" s="178"/>
      <c r="S5011" s="177"/>
      <c r="U5011" s="177"/>
      <c r="W5011" s="178"/>
      <c r="X5011" s="177"/>
    </row>
    <row r="5012" spans="7:24" s="168" customFormat="1" ht="15" customHeight="1">
      <c r="G5012" s="175"/>
      <c r="I5012" s="176"/>
      <c r="J5012" s="176"/>
      <c r="K5012" s="176"/>
      <c r="L5012" s="679"/>
      <c r="M5012" s="175"/>
      <c r="N5012" s="177"/>
      <c r="P5012" s="176"/>
      <c r="R5012" s="178"/>
      <c r="S5012" s="177"/>
      <c r="U5012" s="177"/>
      <c r="W5012" s="178"/>
      <c r="X5012" s="177"/>
    </row>
    <row r="5013" spans="7:24" s="168" customFormat="1" ht="15" customHeight="1">
      <c r="G5013" s="175"/>
      <c r="I5013" s="176"/>
      <c r="J5013" s="176"/>
      <c r="K5013" s="176"/>
      <c r="L5013" s="679"/>
      <c r="M5013" s="175"/>
      <c r="N5013" s="177"/>
      <c r="P5013" s="176"/>
      <c r="R5013" s="178"/>
      <c r="S5013" s="177"/>
      <c r="U5013" s="177"/>
      <c r="W5013" s="178"/>
      <c r="X5013" s="177"/>
    </row>
    <row r="5014" spans="7:24" s="168" customFormat="1" ht="15" customHeight="1">
      <c r="G5014" s="175"/>
      <c r="I5014" s="176"/>
      <c r="J5014" s="176"/>
      <c r="K5014" s="176"/>
      <c r="L5014" s="679"/>
      <c r="M5014" s="175"/>
      <c r="N5014" s="177"/>
      <c r="P5014" s="176"/>
      <c r="R5014" s="178"/>
      <c r="S5014" s="177"/>
      <c r="U5014" s="177"/>
      <c r="W5014" s="178"/>
      <c r="X5014" s="177"/>
    </row>
    <row r="5015" spans="7:24" s="168" customFormat="1" ht="15" customHeight="1">
      <c r="G5015" s="175"/>
      <c r="I5015" s="176"/>
      <c r="J5015" s="176"/>
      <c r="K5015" s="176"/>
      <c r="L5015" s="679"/>
      <c r="M5015" s="175"/>
      <c r="N5015" s="177"/>
      <c r="P5015" s="176"/>
      <c r="R5015" s="178"/>
      <c r="S5015" s="177"/>
      <c r="U5015" s="177"/>
      <c r="W5015" s="178"/>
      <c r="X5015" s="177"/>
    </row>
    <row r="5016" spans="7:24" s="168" customFormat="1" ht="15" customHeight="1">
      <c r="G5016" s="175"/>
      <c r="I5016" s="176"/>
      <c r="J5016" s="176"/>
      <c r="K5016" s="176"/>
      <c r="L5016" s="679"/>
      <c r="M5016" s="175"/>
      <c r="N5016" s="177"/>
      <c r="P5016" s="176"/>
      <c r="R5016" s="178"/>
      <c r="S5016" s="177"/>
      <c r="U5016" s="177"/>
      <c r="W5016" s="178"/>
      <c r="X5016" s="177"/>
    </row>
    <row r="5017" spans="7:24" s="168" customFormat="1" ht="15" customHeight="1">
      <c r="G5017" s="175"/>
      <c r="I5017" s="176"/>
      <c r="J5017" s="176"/>
      <c r="K5017" s="176"/>
      <c r="L5017" s="679"/>
      <c r="M5017" s="175"/>
      <c r="N5017" s="177"/>
      <c r="P5017" s="176"/>
      <c r="R5017" s="178"/>
      <c r="S5017" s="177"/>
      <c r="U5017" s="177"/>
      <c r="W5017" s="178"/>
      <c r="X5017" s="177"/>
    </row>
    <row r="5018" spans="7:24" s="168" customFormat="1" ht="15" customHeight="1">
      <c r="G5018" s="175"/>
      <c r="I5018" s="176"/>
      <c r="J5018" s="176"/>
      <c r="K5018" s="176"/>
      <c r="L5018" s="679"/>
      <c r="M5018" s="175"/>
      <c r="N5018" s="177"/>
      <c r="P5018" s="176"/>
      <c r="R5018" s="178"/>
      <c r="S5018" s="177"/>
      <c r="U5018" s="177"/>
      <c r="W5018" s="178"/>
      <c r="X5018" s="177"/>
    </row>
    <row r="5019" spans="7:24" s="168" customFormat="1" ht="15" customHeight="1">
      <c r="G5019" s="175"/>
      <c r="I5019" s="176"/>
      <c r="J5019" s="176"/>
      <c r="K5019" s="176"/>
      <c r="L5019" s="679"/>
      <c r="M5019" s="175"/>
      <c r="N5019" s="177"/>
      <c r="P5019" s="176"/>
      <c r="R5019" s="178"/>
      <c r="S5019" s="177"/>
      <c r="U5019" s="177"/>
      <c r="W5019" s="178"/>
      <c r="X5019" s="177"/>
    </row>
    <row r="5020" spans="7:24" s="168" customFormat="1" ht="15" customHeight="1">
      <c r="G5020" s="175"/>
      <c r="I5020" s="176"/>
      <c r="J5020" s="176"/>
      <c r="K5020" s="176"/>
      <c r="L5020" s="679"/>
      <c r="M5020" s="175"/>
      <c r="N5020" s="177"/>
      <c r="P5020" s="176"/>
      <c r="R5020" s="178"/>
      <c r="S5020" s="177"/>
      <c r="U5020" s="177"/>
      <c r="W5020" s="178"/>
      <c r="X5020" s="177"/>
    </row>
    <row r="5021" spans="7:24" s="168" customFormat="1" ht="15" customHeight="1">
      <c r="G5021" s="175"/>
      <c r="I5021" s="176"/>
      <c r="J5021" s="176"/>
      <c r="K5021" s="176"/>
      <c r="L5021" s="679"/>
      <c r="M5021" s="175"/>
      <c r="N5021" s="177"/>
      <c r="P5021" s="176"/>
      <c r="R5021" s="178"/>
      <c r="S5021" s="177"/>
      <c r="U5021" s="177"/>
      <c r="W5021" s="178"/>
      <c r="X5021" s="177"/>
    </row>
    <row r="5022" spans="7:24" s="168" customFormat="1" ht="15" customHeight="1">
      <c r="G5022" s="175"/>
      <c r="I5022" s="176"/>
      <c r="J5022" s="176"/>
      <c r="K5022" s="176"/>
      <c r="L5022" s="679"/>
      <c r="M5022" s="175"/>
      <c r="N5022" s="177"/>
      <c r="P5022" s="176"/>
      <c r="R5022" s="178"/>
      <c r="S5022" s="177"/>
      <c r="U5022" s="177"/>
      <c r="W5022" s="178"/>
      <c r="X5022" s="177"/>
    </row>
    <row r="5023" spans="7:24" s="168" customFormat="1" ht="15" customHeight="1">
      <c r="G5023" s="175"/>
      <c r="I5023" s="176"/>
      <c r="J5023" s="176"/>
      <c r="K5023" s="176"/>
      <c r="L5023" s="679"/>
      <c r="M5023" s="175"/>
      <c r="N5023" s="177"/>
      <c r="P5023" s="176"/>
      <c r="R5023" s="178"/>
      <c r="S5023" s="177"/>
      <c r="U5023" s="177"/>
      <c r="W5023" s="178"/>
      <c r="X5023" s="177"/>
    </row>
    <row r="5024" spans="7:24" s="168" customFormat="1" ht="15" customHeight="1">
      <c r="G5024" s="175"/>
      <c r="I5024" s="176"/>
      <c r="J5024" s="176"/>
      <c r="K5024" s="176"/>
      <c r="L5024" s="679"/>
      <c r="M5024" s="175"/>
      <c r="N5024" s="177"/>
      <c r="P5024" s="176"/>
      <c r="R5024" s="178"/>
      <c r="S5024" s="177"/>
      <c r="U5024" s="177"/>
      <c r="W5024" s="178"/>
      <c r="X5024" s="177"/>
    </row>
    <row r="5025" spans="7:24" s="168" customFormat="1" ht="15" customHeight="1">
      <c r="G5025" s="175"/>
      <c r="I5025" s="176"/>
      <c r="J5025" s="176"/>
      <c r="K5025" s="176"/>
      <c r="L5025" s="679"/>
      <c r="M5025" s="175"/>
      <c r="N5025" s="177"/>
      <c r="P5025" s="176"/>
      <c r="R5025" s="178"/>
      <c r="S5025" s="177"/>
      <c r="U5025" s="177"/>
      <c r="W5025" s="178"/>
      <c r="X5025" s="177"/>
    </row>
    <row r="5026" spans="7:24" s="168" customFormat="1" ht="15" customHeight="1">
      <c r="G5026" s="175"/>
      <c r="I5026" s="176"/>
      <c r="J5026" s="176"/>
      <c r="K5026" s="176"/>
      <c r="L5026" s="679"/>
      <c r="M5026" s="175"/>
      <c r="N5026" s="177"/>
      <c r="P5026" s="176"/>
      <c r="R5026" s="178"/>
      <c r="S5026" s="177"/>
      <c r="U5026" s="177"/>
      <c r="W5026" s="178"/>
      <c r="X5026" s="177"/>
    </row>
    <row r="5027" spans="7:24" s="168" customFormat="1" ht="15" customHeight="1">
      <c r="G5027" s="175"/>
      <c r="I5027" s="176"/>
      <c r="J5027" s="176"/>
      <c r="K5027" s="176"/>
      <c r="L5027" s="679"/>
      <c r="M5027" s="175"/>
      <c r="N5027" s="177"/>
      <c r="P5027" s="176"/>
      <c r="R5027" s="178"/>
      <c r="S5027" s="177"/>
      <c r="U5027" s="177"/>
      <c r="W5027" s="178"/>
      <c r="X5027" s="177"/>
    </row>
    <row r="5028" spans="7:24" s="168" customFormat="1" ht="15" customHeight="1">
      <c r="G5028" s="175"/>
      <c r="I5028" s="176"/>
      <c r="J5028" s="176"/>
      <c r="K5028" s="176"/>
      <c r="L5028" s="679"/>
      <c r="M5028" s="175"/>
      <c r="N5028" s="177"/>
      <c r="P5028" s="176"/>
      <c r="R5028" s="178"/>
      <c r="S5028" s="177"/>
      <c r="U5028" s="177"/>
      <c r="W5028" s="178"/>
      <c r="X5028" s="177"/>
    </row>
    <row r="5029" spans="7:24" s="168" customFormat="1" ht="15" customHeight="1">
      <c r="G5029" s="175"/>
      <c r="I5029" s="176"/>
      <c r="J5029" s="176"/>
      <c r="K5029" s="176"/>
      <c r="L5029" s="679"/>
      <c r="M5029" s="175"/>
      <c r="N5029" s="177"/>
      <c r="P5029" s="176"/>
      <c r="R5029" s="178"/>
      <c r="S5029" s="177"/>
      <c r="U5029" s="177"/>
      <c r="W5029" s="178"/>
      <c r="X5029" s="177"/>
    </row>
    <row r="5030" spans="7:24" s="168" customFormat="1" ht="15" customHeight="1">
      <c r="G5030" s="175"/>
      <c r="I5030" s="176"/>
      <c r="J5030" s="176"/>
      <c r="K5030" s="176"/>
      <c r="L5030" s="679"/>
      <c r="M5030" s="175"/>
      <c r="N5030" s="177"/>
      <c r="P5030" s="176"/>
      <c r="R5030" s="178"/>
      <c r="S5030" s="177"/>
      <c r="U5030" s="177"/>
      <c r="W5030" s="178"/>
      <c r="X5030" s="177"/>
    </row>
    <row r="5031" spans="7:24" s="168" customFormat="1" ht="15" customHeight="1">
      <c r="G5031" s="175"/>
      <c r="I5031" s="176"/>
      <c r="J5031" s="176"/>
      <c r="K5031" s="176"/>
      <c r="L5031" s="679"/>
      <c r="M5031" s="175"/>
      <c r="N5031" s="177"/>
      <c r="P5031" s="176"/>
      <c r="R5031" s="178"/>
      <c r="S5031" s="177"/>
      <c r="U5031" s="177"/>
      <c r="W5031" s="178"/>
      <c r="X5031" s="177"/>
    </row>
    <row r="5032" spans="7:24" s="168" customFormat="1" ht="15" customHeight="1">
      <c r="G5032" s="175"/>
      <c r="I5032" s="176"/>
      <c r="J5032" s="176"/>
      <c r="K5032" s="176"/>
      <c r="L5032" s="679"/>
      <c r="M5032" s="175"/>
      <c r="N5032" s="177"/>
      <c r="P5032" s="176"/>
      <c r="R5032" s="178"/>
      <c r="S5032" s="177"/>
      <c r="U5032" s="177"/>
      <c r="W5032" s="178"/>
      <c r="X5032" s="177"/>
    </row>
    <row r="5033" spans="7:24" s="168" customFormat="1" ht="15" customHeight="1">
      <c r="G5033" s="175"/>
      <c r="I5033" s="176"/>
      <c r="J5033" s="176"/>
      <c r="K5033" s="176"/>
      <c r="L5033" s="679"/>
      <c r="M5033" s="175"/>
      <c r="N5033" s="177"/>
      <c r="P5033" s="176"/>
      <c r="R5033" s="178"/>
      <c r="S5033" s="177"/>
      <c r="U5033" s="177"/>
      <c r="W5033" s="178"/>
      <c r="X5033" s="177"/>
    </row>
    <row r="5034" spans="7:24" s="168" customFormat="1" ht="15" customHeight="1">
      <c r="G5034" s="175"/>
      <c r="I5034" s="176"/>
      <c r="J5034" s="176"/>
      <c r="K5034" s="176"/>
      <c r="L5034" s="679"/>
      <c r="M5034" s="175"/>
      <c r="N5034" s="177"/>
      <c r="P5034" s="176"/>
      <c r="R5034" s="178"/>
      <c r="S5034" s="177"/>
      <c r="U5034" s="177"/>
      <c r="W5034" s="178"/>
      <c r="X5034" s="177"/>
    </row>
    <row r="5035" spans="7:24" s="168" customFormat="1" ht="15" customHeight="1">
      <c r="G5035" s="175"/>
      <c r="I5035" s="176"/>
      <c r="J5035" s="176"/>
      <c r="K5035" s="176"/>
      <c r="L5035" s="679"/>
      <c r="M5035" s="175"/>
      <c r="N5035" s="177"/>
      <c r="P5035" s="176"/>
      <c r="R5035" s="178"/>
      <c r="S5035" s="177"/>
      <c r="U5035" s="177"/>
      <c r="W5035" s="178"/>
      <c r="X5035" s="177"/>
    </row>
    <row r="5036" spans="7:24" s="168" customFormat="1" ht="15" customHeight="1">
      <c r="G5036" s="175"/>
      <c r="I5036" s="176"/>
      <c r="J5036" s="176"/>
      <c r="K5036" s="176"/>
      <c r="L5036" s="679"/>
      <c r="M5036" s="175"/>
      <c r="N5036" s="177"/>
      <c r="P5036" s="176"/>
      <c r="R5036" s="178"/>
      <c r="S5036" s="177"/>
      <c r="U5036" s="177"/>
      <c r="W5036" s="178"/>
      <c r="X5036" s="177"/>
    </row>
    <row r="5037" spans="7:24" s="168" customFormat="1" ht="15" customHeight="1">
      <c r="G5037" s="175"/>
      <c r="I5037" s="176"/>
      <c r="J5037" s="176"/>
      <c r="K5037" s="176"/>
      <c r="L5037" s="679"/>
      <c r="M5037" s="175"/>
      <c r="N5037" s="177"/>
      <c r="P5037" s="176"/>
      <c r="R5037" s="178"/>
      <c r="S5037" s="177"/>
      <c r="U5037" s="177"/>
      <c r="W5037" s="178"/>
      <c r="X5037" s="177"/>
    </row>
    <row r="5038" spans="7:24" s="168" customFormat="1" ht="15" customHeight="1">
      <c r="G5038" s="175"/>
      <c r="I5038" s="176"/>
      <c r="J5038" s="176"/>
      <c r="K5038" s="176"/>
      <c r="L5038" s="679"/>
      <c r="M5038" s="175"/>
      <c r="N5038" s="177"/>
      <c r="P5038" s="176"/>
      <c r="R5038" s="178"/>
      <c r="S5038" s="177"/>
      <c r="U5038" s="177"/>
      <c r="W5038" s="178"/>
      <c r="X5038" s="177"/>
    </row>
    <row r="5039" spans="7:24" s="168" customFormat="1" ht="15" customHeight="1">
      <c r="G5039" s="175"/>
      <c r="I5039" s="176"/>
      <c r="J5039" s="176"/>
      <c r="K5039" s="176"/>
      <c r="L5039" s="679"/>
      <c r="M5039" s="175"/>
      <c r="N5039" s="177"/>
      <c r="P5039" s="176"/>
      <c r="R5039" s="178"/>
      <c r="S5039" s="177"/>
      <c r="U5039" s="177"/>
      <c r="W5039" s="178"/>
      <c r="X5039" s="177"/>
    </row>
    <row r="5040" spans="7:24" s="168" customFormat="1" ht="15" customHeight="1">
      <c r="G5040" s="175"/>
      <c r="I5040" s="176"/>
      <c r="J5040" s="176"/>
      <c r="K5040" s="176"/>
      <c r="L5040" s="679"/>
      <c r="M5040" s="175"/>
      <c r="N5040" s="177"/>
      <c r="P5040" s="176"/>
      <c r="R5040" s="178"/>
      <c r="S5040" s="177"/>
      <c r="U5040" s="177"/>
      <c r="W5040" s="178"/>
      <c r="X5040" s="177"/>
    </row>
    <row r="5041" spans="7:24" s="168" customFormat="1" ht="15" customHeight="1">
      <c r="G5041" s="175"/>
      <c r="I5041" s="176"/>
      <c r="J5041" s="176"/>
      <c r="K5041" s="176"/>
      <c r="L5041" s="679"/>
      <c r="M5041" s="175"/>
      <c r="N5041" s="177"/>
      <c r="P5041" s="176"/>
      <c r="R5041" s="178"/>
      <c r="S5041" s="177"/>
      <c r="U5041" s="177"/>
      <c r="W5041" s="178"/>
      <c r="X5041" s="177"/>
    </row>
    <row r="5042" spans="7:24" s="168" customFormat="1" ht="15" customHeight="1">
      <c r="G5042" s="175"/>
      <c r="I5042" s="176"/>
      <c r="J5042" s="176"/>
      <c r="K5042" s="176"/>
      <c r="L5042" s="679"/>
      <c r="M5042" s="175"/>
      <c r="N5042" s="177"/>
      <c r="P5042" s="176"/>
      <c r="R5042" s="178"/>
      <c r="S5042" s="177"/>
      <c r="U5042" s="177"/>
      <c r="W5042" s="178"/>
      <c r="X5042" s="177"/>
    </row>
    <row r="5043" spans="7:24" s="168" customFormat="1" ht="15" customHeight="1">
      <c r="G5043" s="175"/>
      <c r="I5043" s="176"/>
      <c r="J5043" s="176"/>
      <c r="K5043" s="176"/>
      <c r="L5043" s="679"/>
      <c r="M5043" s="175"/>
      <c r="N5043" s="177"/>
      <c r="P5043" s="176"/>
      <c r="R5043" s="178"/>
      <c r="S5043" s="177"/>
      <c r="U5043" s="177"/>
      <c r="W5043" s="178"/>
      <c r="X5043" s="177"/>
    </row>
    <row r="5044" spans="7:24" s="168" customFormat="1" ht="15" customHeight="1">
      <c r="G5044" s="175"/>
      <c r="I5044" s="176"/>
      <c r="J5044" s="176"/>
      <c r="K5044" s="176"/>
      <c r="L5044" s="679"/>
      <c r="M5044" s="175"/>
      <c r="N5044" s="177"/>
      <c r="P5044" s="176"/>
      <c r="R5044" s="178"/>
      <c r="S5044" s="177"/>
      <c r="U5044" s="177"/>
      <c r="W5044" s="178"/>
      <c r="X5044" s="177"/>
    </row>
    <row r="5045" spans="7:24" s="168" customFormat="1" ht="15" customHeight="1">
      <c r="G5045" s="175"/>
      <c r="I5045" s="176"/>
      <c r="J5045" s="176"/>
      <c r="K5045" s="176"/>
      <c r="L5045" s="679"/>
      <c r="M5045" s="175"/>
      <c r="N5045" s="177"/>
      <c r="P5045" s="176"/>
      <c r="R5045" s="178"/>
      <c r="S5045" s="177"/>
      <c r="U5045" s="177"/>
      <c r="W5045" s="178"/>
      <c r="X5045" s="177"/>
    </row>
    <row r="5046" spans="7:24" s="168" customFormat="1" ht="15" customHeight="1">
      <c r="G5046" s="175"/>
      <c r="I5046" s="176"/>
      <c r="J5046" s="176"/>
      <c r="K5046" s="176"/>
      <c r="L5046" s="679"/>
      <c r="M5046" s="175"/>
      <c r="N5046" s="177"/>
      <c r="P5046" s="176"/>
      <c r="R5046" s="178"/>
      <c r="S5046" s="177"/>
      <c r="U5046" s="177"/>
      <c r="W5046" s="178"/>
      <c r="X5046" s="177"/>
    </row>
    <row r="5047" spans="7:24" s="168" customFormat="1" ht="15" customHeight="1">
      <c r="G5047" s="175"/>
      <c r="I5047" s="176"/>
      <c r="J5047" s="176"/>
      <c r="K5047" s="176"/>
      <c r="L5047" s="679"/>
      <c r="M5047" s="175"/>
      <c r="N5047" s="177"/>
      <c r="P5047" s="176"/>
      <c r="R5047" s="178"/>
      <c r="S5047" s="177"/>
      <c r="U5047" s="177"/>
      <c r="W5047" s="178"/>
      <c r="X5047" s="177"/>
    </row>
    <row r="5048" spans="7:24" s="168" customFormat="1" ht="15" customHeight="1">
      <c r="G5048" s="175"/>
      <c r="I5048" s="176"/>
      <c r="J5048" s="176"/>
      <c r="K5048" s="176"/>
      <c r="L5048" s="679"/>
      <c r="M5048" s="175"/>
      <c r="N5048" s="177"/>
      <c r="P5048" s="176"/>
      <c r="R5048" s="178"/>
      <c r="S5048" s="177"/>
      <c r="U5048" s="177"/>
      <c r="W5048" s="178"/>
      <c r="X5048" s="177"/>
    </row>
    <row r="5049" spans="7:24" s="168" customFormat="1" ht="15" customHeight="1">
      <c r="G5049" s="175"/>
      <c r="I5049" s="176"/>
      <c r="J5049" s="176"/>
      <c r="K5049" s="176"/>
      <c r="L5049" s="679"/>
      <c r="M5049" s="175"/>
      <c r="N5049" s="177"/>
      <c r="P5049" s="176"/>
      <c r="R5049" s="178"/>
      <c r="S5049" s="177"/>
      <c r="U5049" s="177"/>
      <c r="W5049" s="178"/>
      <c r="X5049" s="177"/>
    </row>
    <row r="5050" spans="7:24" s="168" customFormat="1" ht="15" customHeight="1">
      <c r="G5050" s="175"/>
      <c r="I5050" s="176"/>
      <c r="J5050" s="176"/>
      <c r="K5050" s="176"/>
      <c r="L5050" s="679"/>
      <c r="M5050" s="175"/>
      <c r="N5050" s="177"/>
      <c r="P5050" s="176"/>
      <c r="R5050" s="178"/>
      <c r="S5050" s="177"/>
      <c r="U5050" s="177"/>
      <c r="W5050" s="178"/>
      <c r="X5050" s="177"/>
    </row>
    <row r="5051" spans="7:24" s="168" customFormat="1" ht="15" customHeight="1">
      <c r="G5051" s="175"/>
      <c r="I5051" s="176"/>
      <c r="J5051" s="176"/>
      <c r="K5051" s="176"/>
      <c r="L5051" s="679"/>
      <c r="M5051" s="175"/>
      <c r="N5051" s="177"/>
      <c r="P5051" s="176"/>
      <c r="R5051" s="178"/>
      <c r="S5051" s="177"/>
      <c r="U5051" s="177"/>
      <c r="W5051" s="178"/>
      <c r="X5051" s="177"/>
    </row>
    <row r="5052" spans="7:24" s="168" customFormat="1" ht="15" customHeight="1">
      <c r="G5052" s="175"/>
      <c r="I5052" s="176"/>
      <c r="J5052" s="176"/>
      <c r="K5052" s="176"/>
      <c r="L5052" s="679"/>
      <c r="M5052" s="175"/>
      <c r="N5052" s="177"/>
      <c r="P5052" s="176"/>
      <c r="R5052" s="178"/>
      <c r="S5052" s="177"/>
      <c r="U5052" s="177"/>
      <c r="W5052" s="178"/>
      <c r="X5052" s="177"/>
    </row>
    <row r="5053" spans="7:24" s="168" customFormat="1" ht="15" customHeight="1">
      <c r="G5053" s="175"/>
      <c r="I5053" s="176"/>
      <c r="J5053" s="176"/>
      <c r="K5053" s="176"/>
      <c r="L5053" s="679"/>
      <c r="M5053" s="175"/>
      <c r="N5053" s="177"/>
      <c r="P5053" s="176"/>
      <c r="R5053" s="178"/>
      <c r="S5053" s="177"/>
      <c r="U5053" s="177"/>
      <c r="W5053" s="178"/>
      <c r="X5053" s="177"/>
    </row>
    <row r="5054" spans="7:24" s="168" customFormat="1" ht="15" customHeight="1">
      <c r="G5054" s="175"/>
      <c r="I5054" s="176"/>
      <c r="J5054" s="176"/>
      <c r="K5054" s="176"/>
      <c r="L5054" s="679"/>
      <c r="M5054" s="175"/>
      <c r="N5054" s="177"/>
      <c r="P5054" s="176"/>
      <c r="R5054" s="178"/>
      <c r="S5054" s="177"/>
      <c r="U5054" s="177"/>
      <c r="W5054" s="178"/>
      <c r="X5054" s="177"/>
    </row>
    <row r="5055" spans="7:24" s="168" customFormat="1" ht="15" customHeight="1">
      <c r="G5055" s="175"/>
      <c r="I5055" s="176"/>
      <c r="J5055" s="176"/>
      <c r="K5055" s="176"/>
      <c r="L5055" s="679"/>
      <c r="M5055" s="175"/>
      <c r="N5055" s="177"/>
      <c r="P5055" s="176"/>
      <c r="R5055" s="178"/>
      <c r="S5055" s="177"/>
      <c r="U5055" s="177"/>
      <c r="W5055" s="178"/>
      <c r="X5055" s="177"/>
    </row>
    <row r="5056" spans="7:24" s="168" customFormat="1" ht="15" customHeight="1">
      <c r="G5056" s="175"/>
      <c r="I5056" s="176"/>
      <c r="J5056" s="176"/>
      <c r="K5056" s="176"/>
      <c r="L5056" s="679"/>
      <c r="M5056" s="175"/>
      <c r="N5056" s="177"/>
      <c r="P5056" s="176"/>
      <c r="R5056" s="178"/>
      <c r="S5056" s="177"/>
      <c r="U5056" s="177"/>
      <c r="W5056" s="178"/>
      <c r="X5056" s="177"/>
    </row>
    <row r="5057" spans="7:24" s="168" customFormat="1" ht="15" customHeight="1">
      <c r="G5057" s="175"/>
      <c r="I5057" s="176"/>
      <c r="J5057" s="176"/>
      <c r="K5057" s="176"/>
      <c r="L5057" s="679"/>
      <c r="M5057" s="175"/>
      <c r="N5057" s="177"/>
      <c r="P5057" s="176"/>
      <c r="R5057" s="178"/>
      <c r="S5057" s="177"/>
      <c r="U5057" s="177"/>
      <c r="W5057" s="178"/>
      <c r="X5057" s="177"/>
    </row>
    <row r="5058" spans="7:24" s="168" customFormat="1" ht="15" customHeight="1">
      <c r="G5058" s="175"/>
      <c r="I5058" s="176"/>
      <c r="J5058" s="176"/>
      <c r="K5058" s="176"/>
      <c r="L5058" s="679"/>
      <c r="M5058" s="175"/>
      <c r="N5058" s="177"/>
      <c r="P5058" s="176"/>
      <c r="R5058" s="178"/>
      <c r="S5058" s="177"/>
      <c r="U5058" s="177"/>
      <c r="W5058" s="178"/>
      <c r="X5058" s="177"/>
    </row>
    <row r="5059" spans="7:24" s="168" customFormat="1" ht="15" customHeight="1">
      <c r="G5059" s="175"/>
      <c r="I5059" s="176"/>
      <c r="J5059" s="176"/>
      <c r="K5059" s="176"/>
      <c r="L5059" s="679"/>
      <c r="M5059" s="175"/>
      <c r="N5059" s="177"/>
      <c r="P5059" s="176"/>
      <c r="R5059" s="178"/>
      <c r="S5059" s="177"/>
      <c r="U5059" s="177"/>
      <c r="W5059" s="178"/>
      <c r="X5059" s="177"/>
    </row>
    <row r="5060" spans="7:24" s="168" customFormat="1" ht="15" customHeight="1">
      <c r="G5060" s="175"/>
      <c r="I5060" s="176"/>
      <c r="J5060" s="176"/>
      <c r="K5060" s="176"/>
      <c r="L5060" s="679"/>
      <c r="M5060" s="175"/>
      <c r="N5060" s="177"/>
      <c r="P5060" s="176"/>
      <c r="R5060" s="178"/>
      <c r="S5060" s="177"/>
      <c r="U5060" s="177"/>
      <c r="W5060" s="178"/>
      <c r="X5060" s="177"/>
    </row>
    <row r="5061" spans="7:24" s="168" customFormat="1" ht="15" customHeight="1">
      <c r="G5061" s="175"/>
      <c r="I5061" s="176"/>
      <c r="J5061" s="176"/>
      <c r="K5061" s="176"/>
      <c r="L5061" s="679"/>
      <c r="M5061" s="175"/>
      <c r="N5061" s="177"/>
      <c r="P5061" s="176"/>
      <c r="R5061" s="178"/>
      <c r="S5061" s="177"/>
      <c r="U5061" s="177"/>
      <c r="W5061" s="178"/>
      <c r="X5061" s="177"/>
    </row>
    <row r="5062" spans="7:24" s="168" customFormat="1" ht="15" customHeight="1">
      <c r="G5062" s="175"/>
      <c r="I5062" s="176"/>
      <c r="J5062" s="176"/>
      <c r="K5062" s="176"/>
      <c r="L5062" s="679"/>
      <c r="M5062" s="175"/>
      <c r="N5062" s="177"/>
      <c r="P5062" s="176"/>
      <c r="R5062" s="178"/>
      <c r="S5062" s="177"/>
      <c r="U5062" s="177"/>
      <c r="W5062" s="178"/>
      <c r="X5062" s="177"/>
    </row>
    <row r="5063" spans="7:24" s="168" customFormat="1" ht="15" customHeight="1">
      <c r="G5063" s="175"/>
      <c r="I5063" s="176"/>
      <c r="J5063" s="176"/>
      <c r="K5063" s="176"/>
      <c r="L5063" s="679"/>
      <c r="M5063" s="175"/>
      <c r="N5063" s="177"/>
      <c r="P5063" s="176"/>
      <c r="R5063" s="178"/>
      <c r="S5063" s="177"/>
      <c r="U5063" s="177"/>
      <c r="W5063" s="178"/>
      <c r="X5063" s="177"/>
    </row>
    <row r="5064" spans="7:24" s="168" customFormat="1" ht="15" customHeight="1">
      <c r="G5064" s="175"/>
      <c r="I5064" s="176"/>
      <c r="J5064" s="176"/>
      <c r="K5064" s="176"/>
      <c r="L5064" s="679"/>
      <c r="M5064" s="175"/>
      <c r="N5064" s="177"/>
      <c r="P5064" s="176"/>
      <c r="R5064" s="178"/>
      <c r="S5064" s="177"/>
      <c r="U5064" s="177"/>
      <c r="W5064" s="178"/>
      <c r="X5064" s="177"/>
    </row>
    <row r="5065" spans="7:24" s="168" customFormat="1" ht="15" customHeight="1">
      <c r="G5065" s="175"/>
      <c r="I5065" s="176"/>
      <c r="J5065" s="176"/>
      <c r="K5065" s="176"/>
      <c r="L5065" s="679"/>
      <c r="M5065" s="175"/>
      <c r="N5065" s="177"/>
      <c r="P5065" s="176"/>
      <c r="R5065" s="178"/>
      <c r="S5065" s="177"/>
      <c r="U5065" s="177"/>
      <c r="W5065" s="178"/>
      <c r="X5065" s="177"/>
    </row>
    <row r="5066" spans="7:24" s="168" customFormat="1" ht="15" customHeight="1">
      <c r="G5066" s="175"/>
      <c r="I5066" s="176"/>
      <c r="J5066" s="176"/>
      <c r="K5066" s="176"/>
      <c r="L5066" s="679"/>
      <c r="M5066" s="175"/>
      <c r="N5066" s="177"/>
      <c r="P5066" s="176"/>
      <c r="R5066" s="178"/>
      <c r="S5066" s="177"/>
      <c r="U5066" s="177"/>
      <c r="W5066" s="178"/>
      <c r="X5066" s="177"/>
    </row>
    <row r="5067" spans="7:24" s="168" customFormat="1" ht="15" customHeight="1">
      <c r="G5067" s="175"/>
      <c r="I5067" s="176"/>
      <c r="J5067" s="176"/>
      <c r="K5067" s="176"/>
      <c r="L5067" s="679"/>
      <c r="M5067" s="175"/>
      <c r="N5067" s="177"/>
      <c r="P5067" s="176"/>
      <c r="R5067" s="178"/>
      <c r="S5067" s="177"/>
      <c r="U5067" s="177"/>
      <c r="W5067" s="178"/>
      <c r="X5067" s="177"/>
    </row>
    <row r="5068" spans="7:24" s="168" customFormat="1" ht="15" customHeight="1">
      <c r="G5068" s="175"/>
      <c r="I5068" s="176"/>
      <c r="J5068" s="176"/>
      <c r="K5068" s="176"/>
      <c r="L5068" s="679"/>
      <c r="M5068" s="175"/>
      <c r="N5068" s="177"/>
      <c r="P5068" s="176"/>
      <c r="R5068" s="178"/>
      <c r="S5068" s="177"/>
      <c r="U5068" s="177"/>
      <c r="W5068" s="178"/>
      <c r="X5068" s="177"/>
    </row>
    <row r="5069" spans="7:24" s="168" customFormat="1" ht="15" customHeight="1">
      <c r="G5069" s="175"/>
      <c r="I5069" s="176"/>
      <c r="J5069" s="176"/>
      <c r="K5069" s="176"/>
      <c r="L5069" s="679"/>
      <c r="M5069" s="175"/>
      <c r="N5069" s="177"/>
      <c r="P5069" s="176"/>
      <c r="R5069" s="178"/>
      <c r="S5069" s="177"/>
      <c r="U5069" s="177"/>
      <c r="W5069" s="178"/>
      <c r="X5069" s="177"/>
    </row>
    <row r="5070" spans="7:24" s="168" customFormat="1" ht="15" customHeight="1">
      <c r="G5070" s="175"/>
      <c r="I5070" s="176"/>
      <c r="J5070" s="176"/>
      <c r="K5070" s="176"/>
      <c r="L5070" s="679"/>
      <c r="M5070" s="175"/>
      <c r="N5070" s="177"/>
      <c r="P5070" s="176"/>
      <c r="R5070" s="178"/>
      <c r="S5070" s="177"/>
      <c r="U5070" s="177"/>
      <c r="W5070" s="178"/>
      <c r="X5070" s="177"/>
    </row>
    <row r="5071" spans="7:24" s="168" customFormat="1" ht="15" customHeight="1">
      <c r="G5071" s="175"/>
      <c r="I5071" s="176"/>
      <c r="J5071" s="176"/>
      <c r="K5071" s="176"/>
      <c r="L5071" s="679"/>
      <c r="M5071" s="175"/>
      <c r="N5071" s="177"/>
      <c r="P5071" s="176"/>
      <c r="R5071" s="178"/>
      <c r="S5071" s="177"/>
      <c r="U5071" s="177"/>
      <c r="W5071" s="178"/>
      <c r="X5071" s="177"/>
    </row>
    <row r="5072" spans="7:24" s="168" customFormat="1" ht="15" customHeight="1">
      <c r="G5072" s="175"/>
      <c r="I5072" s="176"/>
      <c r="J5072" s="176"/>
      <c r="K5072" s="176"/>
      <c r="L5072" s="679"/>
      <c r="M5072" s="175"/>
      <c r="N5072" s="177"/>
      <c r="P5072" s="176"/>
      <c r="R5072" s="178"/>
      <c r="S5072" s="177"/>
      <c r="U5072" s="177"/>
      <c r="W5072" s="178"/>
      <c r="X5072" s="177"/>
    </row>
    <row r="5073" spans="7:24" s="168" customFormat="1" ht="15" customHeight="1">
      <c r="G5073" s="175"/>
      <c r="I5073" s="176"/>
      <c r="J5073" s="176"/>
      <c r="K5073" s="176"/>
      <c r="L5073" s="679"/>
      <c r="M5073" s="175"/>
      <c r="N5073" s="177"/>
      <c r="P5073" s="176"/>
      <c r="R5073" s="178"/>
      <c r="S5073" s="177"/>
      <c r="U5073" s="177"/>
      <c r="W5073" s="178"/>
      <c r="X5073" s="177"/>
    </row>
    <row r="5074" spans="7:24" s="168" customFormat="1" ht="15" customHeight="1">
      <c r="G5074" s="175"/>
      <c r="I5074" s="176"/>
      <c r="J5074" s="176"/>
      <c r="K5074" s="176"/>
      <c r="L5074" s="679"/>
      <c r="M5074" s="175"/>
      <c r="N5074" s="177"/>
      <c r="P5074" s="176"/>
      <c r="R5074" s="178"/>
      <c r="S5074" s="177"/>
      <c r="U5074" s="177"/>
      <c r="W5074" s="178"/>
      <c r="X5074" s="177"/>
    </row>
    <row r="5075" spans="7:24" s="168" customFormat="1" ht="15" customHeight="1">
      <c r="G5075" s="175"/>
      <c r="I5075" s="176"/>
      <c r="J5075" s="176"/>
      <c r="K5075" s="176"/>
      <c r="L5075" s="679"/>
      <c r="M5075" s="175"/>
      <c r="N5075" s="177"/>
      <c r="P5075" s="176"/>
      <c r="R5075" s="178"/>
      <c r="S5075" s="177"/>
      <c r="U5075" s="177"/>
      <c r="W5075" s="178"/>
      <c r="X5075" s="177"/>
    </row>
    <row r="5076" spans="7:24" s="168" customFormat="1" ht="15" customHeight="1">
      <c r="G5076" s="175"/>
      <c r="I5076" s="176"/>
      <c r="J5076" s="176"/>
      <c r="K5076" s="176"/>
      <c r="L5076" s="679"/>
      <c r="M5076" s="175"/>
      <c r="N5076" s="177"/>
      <c r="P5076" s="176"/>
      <c r="R5076" s="178"/>
      <c r="S5076" s="177"/>
      <c r="U5076" s="177"/>
      <c r="W5076" s="178"/>
      <c r="X5076" s="177"/>
    </row>
    <row r="5077" spans="7:24" s="168" customFormat="1" ht="15" customHeight="1">
      <c r="G5077" s="175"/>
      <c r="I5077" s="176"/>
      <c r="J5077" s="176"/>
      <c r="K5077" s="176"/>
      <c r="L5077" s="679"/>
      <c r="M5077" s="175"/>
      <c r="N5077" s="177"/>
      <c r="P5077" s="176"/>
      <c r="R5077" s="178"/>
      <c r="S5077" s="177"/>
      <c r="U5077" s="177"/>
      <c r="W5077" s="178"/>
      <c r="X5077" s="177"/>
    </row>
    <row r="5078" spans="7:24" s="168" customFormat="1" ht="15" customHeight="1">
      <c r="G5078" s="175"/>
      <c r="I5078" s="176"/>
      <c r="J5078" s="176"/>
      <c r="K5078" s="176"/>
      <c r="L5078" s="679"/>
      <c r="M5078" s="175"/>
      <c r="N5078" s="177"/>
      <c r="P5078" s="176"/>
      <c r="R5078" s="178"/>
      <c r="S5078" s="177"/>
      <c r="U5078" s="177"/>
      <c r="W5078" s="178"/>
      <c r="X5078" s="177"/>
    </row>
    <row r="5079" spans="7:24" s="168" customFormat="1" ht="15" customHeight="1">
      <c r="G5079" s="175"/>
      <c r="I5079" s="176"/>
      <c r="J5079" s="176"/>
      <c r="K5079" s="176"/>
      <c r="L5079" s="679"/>
      <c r="M5079" s="175"/>
      <c r="N5079" s="177"/>
      <c r="P5079" s="176"/>
      <c r="R5079" s="178"/>
      <c r="S5079" s="177"/>
      <c r="U5079" s="177"/>
      <c r="W5079" s="178"/>
      <c r="X5079" s="177"/>
    </row>
    <row r="5080" spans="7:24" s="168" customFormat="1" ht="15" customHeight="1">
      <c r="G5080" s="175"/>
      <c r="I5080" s="176"/>
      <c r="J5080" s="176"/>
      <c r="K5080" s="176"/>
      <c r="L5080" s="679"/>
      <c r="M5080" s="175"/>
      <c r="N5080" s="177"/>
      <c r="P5080" s="176"/>
      <c r="R5080" s="178"/>
      <c r="S5080" s="177"/>
      <c r="U5080" s="177"/>
      <c r="W5080" s="178"/>
      <c r="X5080" s="177"/>
    </row>
    <row r="5081" spans="7:24" s="168" customFormat="1" ht="15" customHeight="1">
      <c r="G5081" s="175"/>
      <c r="I5081" s="176"/>
      <c r="J5081" s="176"/>
      <c r="K5081" s="176"/>
      <c r="L5081" s="679"/>
      <c r="M5081" s="175"/>
      <c r="N5081" s="177"/>
      <c r="P5081" s="176"/>
      <c r="R5081" s="178"/>
      <c r="S5081" s="177"/>
      <c r="U5081" s="177"/>
      <c r="W5081" s="178"/>
      <c r="X5081" s="177"/>
    </row>
    <row r="5082" spans="7:24" s="168" customFormat="1" ht="15" customHeight="1">
      <c r="G5082" s="175"/>
      <c r="I5082" s="176"/>
      <c r="J5082" s="176"/>
      <c r="K5082" s="176"/>
      <c r="L5082" s="679"/>
      <c r="M5082" s="175"/>
      <c r="N5082" s="177"/>
      <c r="P5082" s="176"/>
      <c r="R5082" s="178"/>
      <c r="S5082" s="177"/>
      <c r="U5082" s="177"/>
      <c r="W5082" s="178"/>
      <c r="X5082" s="177"/>
    </row>
    <row r="5083" spans="7:24" s="168" customFormat="1" ht="15" customHeight="1">
      <c r="G5083" s="175"/>
      <c r="I5083" s="176"/>
      <c r="J5083" s="176"/>
      <c r="K5083" s="176"/>
      <c r="L5083" s="679"/>
      <c r="M5083" s="175"/>
      <c r="N5083" s="177"/>
      <c r="P5083" s="176"/>
      <c r="R5083" s="178"/>
      <c r="S5083" s="177"/>
      <c r="U5083" s="177"/>
      <c r="W5083" s="178"/>
      <c r="X5083" s="177"/>
    </row>
    <row r="5084" spans="7:24" s="168" customFormat="1" ht="15" customHeight="1">
      <c r="G5084" s="175"/>
      <c r="I5084" s="176"/>
      <c r="J5084" s="176"/>
      <c r="K5084" s="176"/>
      <c r="L5084" s="679"/>
      <c r="M5084" s="175"/>
      <c r="N5084" s="177"/>
      <c r="P5084" s="176"/>
      <c r="R5084" s="178"/>
      <c r="S5084" s="177"/>
      <c r="U5084" s="177"/>
      <c r="W5084" s="178"/>
      <c r="X5084" s="177"/>
    </row>
    <row r="5085" spans="7:24" s="168" customFormat="1" ht="15" customHeight="1">
      <c r="G5085" s="175"/>
      <c r="I5085" s="176"/>
      <c r="J5085" s="176"/>
      <c r="K5085" s="176"/>
      <c r="L5085" s="679"/>
      <c r="M5085" s="175"/>
      <c r="N5085" s="177"/>
      <c r="P5085" s="176"/>
      <c r="R5085" s="178"/>
      <c r="S5085" s="177"/>
      <c r="U5085" s="177"/>
      <c r="W5085" s="178"/>
      <c r="X5085" s="177"/>
    </row>
    <row r="5086" spans="7:24" s="168" customFormat="1" ht="15" customHeight="1">
      <c r="G5086" s="175"/>
      <c r="I5086" s="176"/>
      <c r="J5086" s="176"/>
      <c r="K5086" s="176"/>
      <c r="L5086" s="679"/>
      <c r="M5086" s="175"/>
      <c r="N5086" s="177"/>
      <c r="P5086" s="176"/>
      <c r="R5086" s="178"/>
      <c r="S5086" s="177"/>
      <c r="U5086" s="177"/>
      <c r="W5086" s="178"/>
      <c r="X5086" s="177"/>
    </row>
    <row r="5087" spans="7:24" s="168" customFormat="1" ht="15" customHeight="1">
      <c r="G5087" s="175"/>
      <c r="I5087" s="176"/>
      <c r="J5087" s="176"/>
      <c r="K5087" s="176"/>
      <c r="L5087" s="679"/>
      <c r="M5087" s="175"/>
      <c r="N5087" s="177"/>
      <c r="P5087" s="176"/>
      <c r="R5087" s="178"/>
      <c r="S5087" s="177"/>
      <c r="U5087" s="177"/>
      <c r="W5087" s="178"/>
      <c r="X5087" s="177"/>
    </row>
    <row r="5088" spans="7:24" s="168" customFormat="1" ht="15" customHeight="1">
      <c r="G5088" s="175"/>
      <c r="I5088" s="176"/>
      <c r="J5088" s="176"/>
      <c r="K5088" s="176"/>
      <c r="L5088" s="679"/>
      <c r="M5088" s="175"/>
      <c r="N5088" s="177"/>
      <c r="P5088" s="176"/>
      <c r="R5088" s="178"/>
      <c r="S5088" s="177"/>
      <c r="U5088" s="177"/>
      <c r="W5088" s="178"/>
      <c r="X5088" s="177"/>
    </row>
    <row r="5089" spans="7:24" s="168" customFormat="1" ht="15" customHeight="1">
      <c r="G5089" s="175"/>
      <c r="I5089" s="176"/>
      <c r="J5089" s="176"/>
      <c r="K5089" s="176"/>
      <c r="L5089" s="679"/>
      <c r="M5089" s="175"/>
      <c r="N5089" s="177"/>
      <c r="P5089" s="176"/>
      <c r="R5089" s="178"/>
      <c r="S5089" s="177"/>
      <c r="U5089" s="177"/>
      <c r="W5089" s="178"/>
      <c r="X5089" s="177"/>
    </row>
    <row r="5090" spans="7:24" s="168" customFormat="1" ht="15" customHeight="1">
      <c r="G5090" s="175"/>
      <c r="I5090" s="176"/>
      <c r="J5090" s="176"/>
      <c r="K5090" s="176"/>
      <c r="L5090" s="679"/>
      <c r="M5090" s="175"/>
      <c r="N5090" s="177"/>
      <c r="P5090" s="176"/>
      <c r="R5090" s="178"/>
      <c r="S5090" s="177"/>
      <c r="U5090" s="177"/>
      <c r="W5090" s="178"/>
      <c r="X5090" s="177"/>
    </row>
    <row r="5091" spans="7:24" s="168" customFormat="1" ht="15" customHeight="1">
      <c r="G5091" s="175"/>
      <c r="I5091" s="176"/>
      <c r="J5091" s="176"/>
      <c r="K5091" s="176"/>
      <c r="L5091" s="679"/>
      <c r="M5091" s="175"/>
      <c r="N5091" s="177"/>
      <c r="P5091" s="176"/>
      <c r="R5091" s="178"/>
      <c r="S5091" s="177"/>
      <c r="U5091" s="177"/>
      <c r="W5091" s="178"/>
      <c r="X5091" s="177"/>
    </row>
    <row r="5092" spans="7:24" s="168" customFormat="1" ht="15" customHeight="1">
      <c r="G5092" s="175"/>
      <c r="I5092" s="176"/>
      <c r="J5092" s="176"/>
      <c r="K5092" s="176"/>
      <c r="L5092" s="679"/>
      <c r="M5092" s="175"/>
      <c r="N5092" s="177"/>
      <c r="P5092" s="176"/>
      <c r="R5092" s="178"/>
      <c r="S5092" s="177"/>
      <c r="U5092" s="177"/>
      <c r="W5092" s="178"/>
      <c r="X5092" s="177"/>
    </row>
    <row r="5093" spans="7:24" s="168" customFormat="1" ht="15" customHeight="1">
      <c r="G5093" s="175"/>
      <c r="I5093" s="176"/>
      <c r="J5093" s="176"/>
      <c r="K5093" s="176"/>
      <c r="L5093" s="679"/>
      <c r="M5093" s="175"/>
      <c r="N5093" s="177"/>
      <c r="P5093" s="176"/>
      <c r="R5093" s="178"/>
      <c r="S5093" s="177"/>
      <c r="U5093" s="177"/>
      <c r="W5093" s="178"/>
      <c r="X5093" s="177"/>
    </row>
    <row r="5094" spans="7:24" s="168" customFormat="1" ht="15" customHeight="1">
      <c r="G5094" s="175"/>
      <c r="I5094" s="176"/>
      <c r="J5094" s="176"/>
      <c r="K5094" s="176"/>
      <c r="L5094" s="679"/>
      <c r="M5094" s="175"/>
      <c r="N5094" s="177"/>
      <c r="P5094" s="176"/>
      <c r="R5094" s="178"/>
      <c r="S5094" s="177"/>
      <c r="U5094" s="177"/>
      <c r="W5094" s="178"/>
      <c r="X5094" s="177"/>
    </row>
    <row r="5095" spans="7:24" s="168" customFormat="1" ht="15" customHeight="1">
      <c r="G5095" s="175"/>
      <c r="I5095" s="176"/>
      <c r="J5095" s="176"/>
      <c r="K5095" s="176"/>
      <c r="L5095" s="679"/>
      <c r="M5095" s="175"/>
      <c r="N5095" s="177"/>
      <c r="P5095" s="176"/>
      <c r="R5095" s="178"/>
      <c r="S5095" s="177"/>
      <c r="U5095" s="177"/>
      <c r="W5095" s="178"/>
      <c r="X5095" s="177"/>
    </row>
    <row r="5096" spans="7:24" s="168" customFormat="1" ht="15" customHeight="1">
      <c r="G5096" s="175"/>
      <c r="I5096" s="176"/>
      <c r="J5096" s="176"/>
      <c r="K5096" s="176"/>
      <c r="L5096" s="679"/>
      <c r="M5096" s="175"/>
      <c r="N5096" s="177"/>
      <c r="P5096" s="176"/>
      <c r="R5096" s="178"/>
      <c r="S5096" s="177"/>
      <c r="U5096" s="177"/>
      <c r="W5096" s="178"/>
      <c r="X5096" s="177"/>
    </row>
    <row r="5097" spans="7:24" s="168" customFormat="1" ht="15" customHeight="1">
      <c r="G5097" s="175"/>
      <c r="I5097" s="176"/>
      <c r="J5097" s="176"/>
      <c r="K5097" s="176"/>
      <c r="L5097" s="679"/>
      <c r="M5097" s="175"/>
      <c r="N5097" s="177"/>
      <c r="P5097" s="176"/>
      <c r="R5097" s="178"/>
      <c r="S5097" s="177"/>
      <c r="U5097" s="177"/>
      <c r="W5097" s="178"/>
      <c r="X5097" s="177"/>
    </row>
    <row r="5098" spans="7:24" s="168" customFormat="1" ht="15" customHeight="1">
      <c r="G5098" s="175"/>
      <c r="I5098" s="176"/>
      <c r="J5098" s="176"/>
      <c r="K5098" s="176"/>
      <c r="L5098" s="679"/>
      <c r="M5098" s="175"/>
      <c r="N5098" s="177"/>
      <c r="P5098" s="176"/>
      <c r="R5098" s="178"/>
      <c r="S5098" s="177"/>
      <c r="U5098" s="177"/>
      <c r="W5098" s="178"/>
      <c r="X5098" s="177"/>
    </row>
    <row r="5099" spans="7:24" s="168" customFormat="1" ht="15" customHeight="1">
      <c r="G5099" s="175"/>
      <c r="I5099" s="176"/>
      <c r="J5099" s="176"/>
      <c r="K5099" s="176"/>
      <c r="L5099" s="679"/>
      <c r="M5099" s="175"/>
      <c r="N5099" s="177"/>
      <c r="P5099" s="176"/>
      <c r="R5099" s="178"/>
      <c r="S5099" s="177"/>
      <c r="U5099" s="177"/>
      <c r="W5099" s="178"/>
      <c r="X5099" s="177"/>
    </row>
    <row r="5100" spans="7:24" s="168" customFormat="1" ht="15" customHeight="1">
      <c r="G5100" s="175"/>
      <c r="I5100" s="176"/>
      <c r="J5100" s="176"/>
      <c r="K5100" s="176"/>
      <c r="L5100" s="679"/>
      <c r="M5100" s="175"/>
      <c r="N5100" s="177"/>
      <c r="P5100" s="176"/>
      <c r="R5100" s="178"/>
      <c r="S5100" s="177"/>
      <c r="U5100" s="177"/>
      <c r="W5100" s="178"/>
      <c r="X5100" s="177"/>
    </row>
    <row r="5101" spans="7:24" s="168" customFormat="1" ht="15" customHeight="1">
      <c r="G5101" s="175"/>
      <c r="I5101" s="176"/>
      <c r="J5101" s="176"/>
      <c r="K5101" s="176"/>
      <c r="L5101" s="679"/>
      <c r="M5101" s="175"/>
      <c r="N5101" s="177"/>
      <c r="P5101" s="176"/>
      <c r="R5101" s="178"/>
      <c r="S5101" s="177"/>
      <c r="U5101" s="177"/>
      <c r="W5101" s="178"/>
      <c r="X5101" s="177"/>
    </row>
    <row r="5102" spans="7:24" s="168" customFormat="1" ht="15" customHeight="1">
      <c r="G5102" s="175"/>
      <c r="I5102" s="176"/>
      <c r="J5102" s="176"/>
      <c r="K5102" s="176"/>
      <c r="L5102" s="679"/>
      <c r="M5102" s="175"/>
      <c r="N5102" s="177"/>
      <c r="P5102" s="176"/>
      <c r="R5102" s="178"/>
      <c r="S5102" s="177"/>
      <c r="U5102" s="177"/>
      <c r="W5102" s="178"/>
      <c r="X5102" s="177"/>
    </row>
    <row r="5103" spans="7:24" s="168" customFormat="1" ht="15" customHeight="1">
      <c r="G5103" s="175"/>
      <c r="I5103" s="176"/>
      <c r="J5103" s="176"/>
      <c r="K5103" s="176"/>
      <c r="L5103" s="679"/>
      <c r="M5103" s="175"/>
      <c r="N5103" s="177"/>
      <c r="P5103" s="176"/>
      <c r="R5103" s="178"/>
      <c r="S5103" s="177"/>
      <c r="U5103" s="177"/>
      <c r="W5103" s="178"/>
      <c r="X5103" s="177"/>
    </row>
    <row r="5104" spans="7:24" s="168" customFormat="1" ht="15" customHeight="1">
      <c r="G5104" s="175"/>
      <c r="I5104" s="176"/>
      <c r="J5104" s="176"/>
      <c r="K5104" s="176"/>
      <c r="L5104" s="679"/>
      <c r="M5104" s="175"/>
      <c r="N5104" s="177"/>
      <c r="P5104" s="176"/>
      <c r="R5104" s="178"/>
      <c r="S5104" s="177"/>
      <c r="U5104" s="177"/>
      <c r="W5104" s="178"/>
      <c r="X5104" s="177"/>
    </row>
    <row r="5105" spans="7:24" s="168" customFormat="1" ht="15" customHeight="1">
      <c r="G5105" s="175"/>
      <c r="I5105" s="176"/>
      <c r="J5105" s="176"/>
      <c r="K5105" s="176"/>
      <c r="L5105" s="679"/>
      <c r="M5105" s="175"/>
      <c r="N5105" s="177"/>
      <c r="P5105" s="176"/>
      <c r="R5105" s="178"/>
      <c r="S5105" s="177"/>
      <c r="U5105" s="177"/>
      <c r="W5105" s="178"/>
      <c r="X5105" s="177"/>
    </row>
    <row r="5106" spans="7:24" s="168" customFormat="1" ht="15" customHeight="1">
      <c r="G5106" s="175"/>
      <c r="I5106" s="176"/>
      <c r="J5106" s="176"/>
      <c r="K5106" s="176"/>
      <c r="L5106" s="679"/>
      <c r="M5106" s="175"/>
      <c r="N5106" s="177"/>
      <c r="P5106" s="176"/>
      <c r="R5106" s="178"/>
      <c r="S5106" s="177"/>
      <c r="U5106" s="177"/>
      <c r="W5106" s="178"/>
      <c r="X5106" s="177"/>
    </row>
    <row r="5107" spans="7:24" s="168" customFormat="1" ht="15" customHeight="1">
      <c r="G5107" s="175"/>
      <c r="I5107" s="176"/>
      <c r="J5107" s="176"/>
      <c r="K5107" s="176"/>
      <c r="L5107" s="679"/>
      <c r="M5107" s="175"/>
      <c r="N5107" s="177"/>
      <c r="P5107" s="176"/>
      <c r="R5107" s="178"/>
      <c r="S5107" s="177"/>
      <c r="U5107" s="177"/>
      <c r="W5107" s="178"/>
      <c r="X5107" s="177"/>
    </row>
    <row r="5108" spans="7:24" s="168" customFormat="1" ht="15" customHeight="1">
      <c r="G5108" s="175"/>
      <c r="I5108" s="176"/>
      <c r="J5108" s="176"/>
      <c r="K5108" s="176"/>
      <c r="L5108" s="679"/>
      <c r="M5108" s="175"/>
      <c r="N5108" s="177"/>
      <c r="P5108" s="176"/>
      <c r="R5108" s="178"/>
      <c r="S5108" s="177"/>
      <c r="U5108" s="177"/>
      <c r="W5108" s="178"/>
      <c r="X5108" s="177"/>
    </row>
    <row r="5109" spans="7:24" s="168" customFormat="1" ht="15" customHeight="1">
      <c r="G5109" s="175"/>
      <c r="I5109" s="176"/>
      <c r="J5109" s="176"/>
      <c r="K5109" s="176"/>
      <c r="L5109" s="679"/>
      <c r="M5109" s="175"/>
      <c r="N5109" s="177"/>
      <c r="P5109" s="176"/>
      <c r="R5109" s="178"/>
      <c r="S5109" s="177"/>
      <c r="U5109" s="177"/>
      <c r="W5109" s="178"/>
      <c r="X5109" s="177"/>
    </row>
    <row r="5110" spans="7:24" s="168" customFormat="1" ht="15" customHeight="1">
      <c r="G5110" s="175"/>
      <c r="I5110" s="176"/>
      <c r="J5110" s="176"/>
      <c r="K5110" s="176"/>
      <c r="L5110" s="679"/>
      <c r="M5110" s="175"/>
      <c r="N5110" s="177"/>
      <c r="P5110" s="176"/>
      <c r="R5110" s="178"/>
      <c r="S5110" s="177"/>
      <c r="U5110" s="177"/>
      <c r="W5110" s="178"/>
      <c r="X5110" s="177"/>
    </row>
    <row r="5111" spans="7:24" s="168" customFormat="1" ht="15" customHeight="1">
      <c r="G5111" s="175"/>
      <c r="I5111" s="176"/>
      <c r="J5111" s="176"/>
      <c r="K5111" s="176"/>
      <c r="L5111" s="679"/>
      <c r="M5111" s="175"/>
      <c r="N5111" s="177"/>
      <c r="P5111" s="176"/>
      <c r="R5111" s="178"/>
      <c r="S5111" s="177"/>
      <c r="U5111" s="177"/>
      <c r="W5111" s="178"/>
      <c r="X5111" s="177"/>
    </row>
    <row r="5112" spans="7:24" s="168" customFormat="1" ht="15" customHeight="1">
      <c r="G5112" s="175"/>
      <c r="I5112" s="176"/>
      <c r="J5112" s="176"/>
      <c r="K5112" s="176"/>
      <c r="L5112" s="679"/>
      <c r="M5112" s="175"/>
      <c r="N5112" s="177"/>
      <c r="P5112" s="176"/>
      <c r="R5112" s="178"/>
      <c r="S5112" s="177"/>
      <c r="U5112" s="177"/>
      <c r="W5112" s="178"/>
      <c r="X5112" s="177"/>
    </row>
    <row r="5113" spans="7:24" s="168" customFormat="1" ht="15" customHeight="1">
      <c r="G5113" s="175"/>
      <c r="I5113" s="176"/>
      <c r="J5113" s="176"/>
      <c r="K5113" s="176"/>
      <c r="L5113" s="679"/>
      <c r="M5113" s="175"/>
      <c r="N5113" s="177"/>
      <c r="P5113" s="176"/>
      <c r="R5113" s="178"/>
      <c r="S5113" s="177"/>
      <c r="U5113" s="177"/>
      <c r="W5113" s="178"/>
      <c r="X5113" s="177"/>
    </row>
    <row r="5114" spans="7:24" s="168" customFormat="1" ht="15" customHeight="1">
      <c r="G5114" s="175"/>
      <c r="I5114" s="176"/>
      <c r="J5114" s="176"/>
      <c r="K5114" s="176"/>
      <c r="L5114" s="679"/>
      <c r="M5114" s="175"/>
      <c r="N5114" s="177"/>
      <c r="P5114" s="176"/>
      <c r="R5114" s="178"/>
      <c r="S5114" s="177"/>
      <c r="U5114" s="177"/>
      <c r="W5114" s="178"/>
      <c r="X5114" s="177"/>
    </row>
    <row r="5115" spans="7:24" s="168" customFormat="1" ht="15" customHeight="1">
      <c r="G5115" s="175"/>
      <c r="I5115" s="176"/>
      <c r="J5115" s="176"/>
      <c r="K5115" s="176"/>
      <c r="L5115" s="679"/>
      <c r="M5115" s="175"/>
      <c r="N5115" s="177"/>
      <c r="P5115" s="176"/>
      <c r="R5115" s="178"/>
      <c r="S5115" s="177"/>
      <c r="U5115" s="177"/>
      <c r="W5115" s="178"/>
      <c r="X5115" s="177"/>
    </row>
    <row r="5116" spans="7:24" s="168" customFormat="1" ht="15" customHeight="1">
      <c r="G5116" s="175"/>
      <c r="I5116" s="176"/>
      <c r="J5116" s="176"/>
      <c r="K5116" s="176"/>
      <c r="L5116" s="679"/>
      <c r="M5116" s="175"/>
      <c r="N5116" s="177"/>
      <c r="P5116" s="176"/>
      <c r="R5116" s="178"/>
      <c r="S5116" s="177"/>
      <c r="U5116" s="177"/>
      <c r="W5116" s="178"/>
      <c r="X5116" s="177"/>
    </row>
    <row r="5117" spans="7:24" s="168" customFormat="1" ht="15" customHeight="1">
      <c r="G5117" s="175"/>
      <c r="I5117" s="176"/>
      <c r="J5117" s="176"/>
      <c r="K5117" s="176"/>
      <c r="L5117" s="679"/>
      <c r="M5117" s="175"/>
      <c r="N5117" s="177"/>
      <c r="P5117" s="176"/>
      <c r="R5117" s="178"/>
      <c r="S5117" s="177"/>
      <c r="U5117" s="177"/>
      <c r="W5117" s="178"/>
      <c r="X5117" s="177"/>
    </row>
    <row r="5118" spans="7:24" s="168" customFormat="1" ht="15" customHeight="1">
      <c r="G5118" s="175"/>
      <c r="I5118" s="176"/>
      <c r="J5118" s="176"/>
      <c r="K5118" s="176"/>
      <c r="L5118" s="679"/>
      <c r="M5118" s="175"/>
      <c r="N5118" s="177"/>
      <c r="P5118" s="176"/>
      <c r="R5118" s="178"/>
      <c r="S5118" s="177"/>
      <c r="U5118" s="177"/>
      <c r="W5118" s="178"/>
      <c r="X5118" s="177"/>
    </row>
    <row r="5119" spans="7:24" s="168" customFormat="1" ht="15" customHeight="1">
      <c r="G5119" s="175"/>
      <c r="I5119" s="176"/>
      <c r="J5119" s="176"/>
      <c r="K5119" s="176"/>
      <c r="L5119" s="679"/>
      <c r="M5119" s="175"/>
      <c r="N5119" s="177"/>
      <c r="P5119" s="176"/>
      <c r="R5119" s="178"/>
      <c r="S5119" s="177"/>
      <c r="U5119" s="177"/>
      <c r="W5119" s="178"/>
      <c r="X5119" s="177"/>
    </row>
    <row r="5120" spans="7:24" s="168" customFormat="1" ht="15" customHeight="1">
      <c r="G5120" s="175"/>
      <c r="I5120" s="176"/>
      <c r="J5120" s="176"/>
      <c r="K5120" s="176"/>
      <c r="L5120" s="679"/>
      <c r="M5120" s="175"/>
      <c r="N5120" s="177"/>
      <c r="P5120" s="176"/>
      <c r="R5120" s="178"/>
      <c r="S5120" s="177"/>
      <c r="U5120" s="177"/>
      <c r="W5120" s="178"/>
      <c r="X5120" s="177"/>
    </row>
    <row r="5121" spans="7:24" s="168" customFormat="1" ht="15" customHeight="1">
      <c r="G5121" s="175"/>
      <c r="I5121" s="176"/>
      <c r="J5121" s="176"/>
      <c r="K5121" s="176"/>
      <c r="L5121" s="679"/>
      <c r="M5121" s="175"/>
      <c r="N5121" s="177"/>
      <c r="P5121" s="176"/>
      <c r="R5121" s="178"/>
      <c r="S5121" s="177"/>
      <c r="U5121" s="177"/>
      <c r="W5121" s="178"/>
      <c r="X5121" s="177"/>
    </row>
    <row r="5122" spans="7:24" s="168" customFormat="1" ht="15" customHeight="1">
      <c r="G5122" s="175"/>
      <c r="I5122" s="176"/>
      <c r="J5122" s="176"/>
      <c r="K5122" s="176"/>
      <c r="L5122" s="679"/>
      <c r="M5122" s="175"/>
      <c r="N5122" s="177"/>
      <c r="P5122" s="176"/>
      <c r="R5122" s="178"/>
      <c r="S5122" s="177"/>
      <c r="U5122" s="177"/>
      <c r="W5122" s="178"/>
      <c r="X5122" s="177"/>
    </row>
    <row r="5123" spans="7:24" s="168" customFormat="1" ht="15" customHeight="1">
      <c r="G5123" s="175"/>
      <c r="I5123" s="176"/>
      <c r="J5123" s="176"/>
      <c r="K5123" s="176"/>
      <c r="L5123" s="679"/>
      <c r="M5123" s="175"/>
      <c r="N5123" s="177"/>
      <c r="P5123" s="176"/>
      <c r="R5123" s="178"/>
      <c r="S5123" s="177"/>
      <c r="U5123" s="177"/>
      <c r="W5123" s="178"/>
      <c r="X5123" s="177"/>
    </row>
    <row r="5124" spans="7:24" s="168" customFormat="1" ht="15" customHeight="1">
      <c r="G5124" s="175"/>
      <c r="I5124" s="176"/>
      <c r="J5124" s="176"/>
      <c r="K5124" s="176"/>
      <c r="L5124" s="679"/>
      <c r="M5124" s="175"/>
      <c r="N5124" s="177"/>
      <c r="P5124" s="176"/>
      <c r="R5124" s="178"/>
      <c r="S5124" s="177"/>
      <c r="U5124" s="177"/>
      <c r="W5124" s="178"/>
      <c r="X5124" s="177"/>
    </row>
    <row r="5125" spans="7:24" s="168" customFormat="1" ht="15" customHeight="1">
      <c r="G5125" s="175"/>
      <c r="I5125" s="176"/>
      <c r="J5125" s="176"/>
      <c r="K5125" s="176"/>
      <c r="L5125" s="679"/>
      <c r="M5125" s="175"/>
      <c r="N5125" s="177"/>
      <c r="P5125" s="176"/>
      <c r="R5125" s="178"/>
      <c r="S5125" s="177"/>
      <c r="U5125" s="177"/>
      <c r="W5125" s="178"/>
      <c r="X5125" s="177"/>
    </row>
    <row r="5126" spans="7:24" s="168" customFormat="1" ht="15" customHeight="1">
      <c r="G5126" s="175"/>
      <c r="I5126" s="176"/>
      <c r="J5126" s="176"/>
      <c r="K5126" s="176"/>
      <c r="L5126" s="679"/>
      <c r="M5126" s="175"/>
      <c r="N5126" s="177"/>
      <c r="P5126" s="176"/>
      <c r="R5126" s="178"/>
      <c r="S5126" s="177"/>
      <c r="U5126" s="177"/>
      <c r="W5126" s="178"/>
      <c r="X5126" s="177"/>
    </row>
    <row r="5127" spans="7:24" s="168" customFormat="1" ht="15" customHeight="1">
      <c r="G5127" s="175"/>
      <c r="I5127" s="176"/>
      <c r="J5127" s="176"/>
      <c r="K5127" s="176"/>
      <c r="L5127" s="679"/>
      <c r="M5127" s="175"/>
      <c r="N5127" s="177"/>
      <c r="P5127" s="176"/>
      <c r="R5127" s="178"/>
      <c r="S5127" s="177"/>
      <c r="U5127" s="177"/>
      <c r="W5127" s="178"/>
      <c r="X5127" s="177"/>
    </row>
    <row r="5128" spans="7:24" s="168" customFormat="1" ht="15" customHeight="1">
      <c r="G5128" s="175"/>
      <c r="I5128" s="176"/>
      <c r="J5128" s="176"/>
      <c r="K5128" s="176"/>
      <c r="L5128" s="679"/>
      <c r="M5128" s="175"/>
      <c r="N5128" s="177"/>
      <c r="P5128" s="176"/>
      <c r="R5128" s="178"/>
      <c r="S5128" s="177"/>
      <c r="U5128" s="177"/>
      <c r="W5128" s="178"/>
      <c r="X5128" s="177"/>
    </row>
    <row r="5129" spans="7:24" s="168" customFormat="1" ht="15" customHeight="1">
      <c r="G5129" s="175"/>
      <c r="I5129" s="176"/>
      <c r="J5129" s="176"/>
      <c r="K5129" s="176"/>
      <c r="L5129" s="679"/>
      <c r="M5129" s="175"/>
      <c r="N5129" s="177"/>
      <c r="P5129" s="176"/>
      <c r="R5129" s="178"/>
      <c r="S5129" s="177"/>
      <c r="U5129" s="177"/>
      <c r="W5129" s="178"/>
      <c r="X5129" s="177"/>
    </row>
    <row r="5130" spans="7:24" s="168" customFormat="1" ht="15" customHeight="1">
      <c r="G5130" s="175"/>
      <c r="I5130" s="176"/>
      <c r="J5130" s="176"/>
      <c r="K5130" s="176"/>
      <c r="L5130" s="679"/>
      <c r="M5130" s="175"/>
      <c r="N5130" s="177"/>
      <c r="P5130" s="176"/>
      <c r="R5130" s="178"/>
      <c r="S5130" s="177"/>
      <c r="U5130" s="177"/>
      <c r="W5130" s="178"/>
      <c r="X5130" s="177"/>
    </row>
    <row r="5131" spans="7:24" s="168" customFormat="1" ht="15" customHeight="1">
      <c r="G5131" s="175"/>
      <c r="I5131" s="176"/>
      <c r="J5131" s="176"/>
      <c r="K5131" s="176"/>
      <c r="L5131" s="679"/>
      <c r="M5131" s="175"/>
      <c r="N5131" s="177"/>
      <c r="P5131" s="176"/>
      <c r="R5131" s="178"/>
      <c r="S5131" s="177"/>
      <c r="U5131" s="177"/>
      <c r="W5131" s="178"/>
      <c r="X5131" s="177"/>
    </row>
    <row r="5132" spans="7:24" s="168" customFormat="1" ht="15" customHeight="1">
      <c r="G5132" s="175"/>
      <c r="I5132" s="176"/>
      <c r="J5132" s="176"/>
      <c r="K5132" s="176"/>
      <c r="L5132" s="679"/>
      <c r="M5132" s="175"/>
      <c r="N5132" s="177"/>
      <c r="P5132" s="176"/>
      <c r="R5132" s="178"/>
      <c r="S5132" s="177"/>
      <c r="U5132" s="177"/>
      <c r="W5132" s="178"/>
      <c r="X5132" s="177"/>
    </row>
    <row r="5133" spans="7:24" s="168" customFormat="1" ht="15" customHeight="1">
      <c r="G5133" s="175"/>
      <c r="I5133" s="176"/>
      <c r="J5133" s="176"/>
      <c r="K5133" s="176"/>
      <c r="L5133" s="679"/>
      <c r="M5133" s="175"/>
      <c r="N5133" s="177"/>
      <c r="P5133" s="176"/>
      <c r="R5133" s="178"/>
      <c r="S5133" s="177"/>
      <c r="U5133" s="177"/>
      <c r="W5133" s="178"/>
      <c r="X5133" s="177"/>
    </row>
    <row r="5134" spans="7:24" s="168" customFormat="1" ht="15" customHeight="1">
      <c r="G5134" s="175"/>
      <c r="I5134" s="176"/>
      <c r="J5134" s="176"/>
      <c r="K5134" s="176"/>
      <c r="L5134" s="679"/>
      <c r="M5134" s="175"/>
      <c r="N5134" s="177"/>
      <c r="P5134" s="176"/>
      <c r="R5134" s="178"/>
      <c r="S5134" s="177"/>
      <c r="U5134" s="177"/>
      <c r="W5134" s="178"/>
      <c r="X5134" s="177"/>
    </row>
    <row r="5135" spans="7:24" s="168" customFormat="1" ht="15" customHeight="1">
      <c r="G5135" s="175"/>
      <c r="I5135" s="176"/>
      <c r="J5135" s="176"/>
      <c r="K5135" s="176"/>
      <c r="L5135" s="679"/>
      <c r="M5135" s="175"/>
      <c r="N5135" s="177"/>
      <c r="P5135" s="176"/>
      <c r="R5135" s="178"/>
      <c r="S5135" s="177"/>
      <c r="U5135" s="177"/>
      <c r="W5135" s="178"/>
      <c r="X5135" s="177"/>
    </row>
    <row r="5136" spans="7:24" s="168" customFormat="1" ht="15" customHeight="1">
      <c r="G5136" s="175"/>
      <c r="I5136" s="176"/>
      <c r="J5136" s="176"/>
      <c r="K5136" s="176"/>
      <c r="L5136" s="679"/>
      <c r="M5136" s="175"/>
      <c r="N5136" s="177"/>
      <c r="P5136" s="176"/>
      <c r="R5136" s="178"/>
      <c r="S5136" s="177"/>
      <c r="U5136" s="177"/>
      <c r="W5136" s="178"/>
      <c r="X5136" s="177"/>
    </row>
    <row r="5137" spans="7:24" s="168" customFormat="1" ht="15" customHeight="1">
      <c r="G5137" s="175"/>
      <c r="I5137" s="176"/>
      <c r="J5137" s="176"/>
      <c r="K5137" s="176"/>
      <c r="L5137" s="679"/>
      <c r="M5137" s="175"/>
      <c r="N5137" s="177"/>
      <c r="P5137" s="176"/>
      <c r="R5137" s="178"/>
      <c r="S5137" s="177"/>
      <c r="U5137" s="177"/>
      <c r="W5137" s="178"/>
      <c r="X5137" s="177"/>
    </row>
    <row r="5138" spans="7:24" s="168" customFormat="1" ht="15" customHeight="1">
      <c r="G5138" s="175"/>
      <c r="I5138" s="176"/>
      <c r="J5138" s="176"/>
      <c r="K5138" s="176"/>
      <c r="L5138" s="679"/>
      <c r="M5138" s="175"/>
      <c r="N5138" s="177"/>
      <c r="P5138" s="176"/>
      <c r="R5138" s="178"/>
      <c r="S5138" s="177"/>
      <c r="U5138" s="177"/>
      <c r="W5138" s="178"/>
      <c r="X5138" s="177"/>
    </row>
    <row r="5139" spans="7:24" s="168" customFormat="1" ht="15" customHeight="1">
      <c r="G5139" s="175"/>
      <c r="I5139" s="176"/>
      <c r="J5139" s="176"/>
      <c r="K5139" s="176"/>
      <c r="L5139" s="679"/>
      <c r="M5139" s="175"/>
      <c r="N5139" s="177"/>
      <c r="P5139" s="176"/>
      <c r="R5139" s="178"/>
      <c r="S5139" s="177"/>
      <c r="U5139" s="177"/>
      <c r="W5139" s="178"/>
      <c r="X5139" s="177"/>
    </row>
    <row r="5140" spans="7:24" s="168" customFormat="1" ht="15" customHeight="1">
      <c r="G5140" s="175"/>
      <c r="I5140" s="176"/>
      <c r="J5140" s="176"/>
      <c r="K5140" s="176"/>
      <c r="L5140" s="679"/>
      <c r="M5140" s="175"/>
      <c r="N5140" s="177"/>
      <c r="P5140" s="176"/>
      <c r="R5140" s="178"/>
      <c r="S5140" s="177"/>
      <c r="U5140" s="177"/>
      <c r="W5140" s="178"/>
      <c r="X5140" s="177"/>
    </row>
    <row r="5141" spans="7:24" s="168" customFormat="1" ht="15" customHeight="1">
      <c r="G5141" s="175"/>
      <c r="I5141" s="176"/>
      <c r="J5141" s="176"/>
      <c r="K5141" s="176"/>
      <c r="L5141" s="679"/>
      <c r="M5141" s="175"/>
      <c r="N5141" s="177"/>
      <c r="P5141" s="176"/>
      <c r="R5141" s="178"/>
      <c r="S5141" s="177"/>
      <c r="U5141" s="177"/>
      <c r="W5141" s="178"/>
      <c r="X5141" s="177"/>
    </row>
    <row r="5142" spans="7:24" s="168" customFormat="1" ht="15" customHeight="1">
      <c r="G5142" s="175"/>
      <c r="I5142" s="176"/>
      <c r="J5142" s="176"/>
      <c r="K5142" s="176"/>
      <c r="L5142" s="679"/>
      <c r="M5142" s="175"/>
      <c r="N5142" s="177"/>
      <c r="P5142" s="176"/>
      <c r="R5142" s="178"/>
      <c r="S5142" s="177"/>
      <c r="U5142" s="177"/>
      <c r="W5142" s="178"/>
      <c r="X5142" s="177"/>
    </row>
    <row r="5143" spans="7:24" s="168" customFormat="1" ht="15" customHeight="1">
      <c r="G5143" s="175"/>
      <c r="I5143" s="176"/>
      <c r="J5143" s="176"/>
      <c r="K5143" s="176"/>
      <c r="L5143" s="679"/>
      <c r="M5143" s="175"/>
      <c r="N5143" s="177"/>
      <c r="P5143" s="176"/>
      <c r="R5143" s="178"/>
      <c r="S5143" s="177"/>
      <c r="U5143" s="177"/>
      <c r="W5143" s="178"/>
      <c r="X5143" s="177"/>
    </row>
    <row r="5144" spans="7:24" s="168" customFormat="1" ht="15" customHeight="1">
      <c r="G5144" s="175"/>
      <c r="I5144" s="176"/>
      <c r="J5144" s="176"/>
      <c r="K5144" s="176"/>
      <c r="L5144" s="679"/>
      <c r="M5144" s="175"/>
      <c r="N5144" s="177"/>
      <c r="P5144" s="176"/>
      <c r="R5144" s="178"/>
      <c r="S5144" s="177"/>
      <c r="U5144" s="177"/>
      <c r="W5144" s="178"/>
      <c r="X5144" s="177"/>
    </row>
    <row r="5145" spans="7:24" s="168" customFormat="1" ht="15" customHeight="1">
      <c r="G5145" s="175"/>
      <c r="I5145" s="176"/>
      <c r="J5145" s="176"/>
      <c r="K5145" s="176"/>
      <c r="L5145" s="679"/>
      <c r="M5145" s="175"/>
      <c r="N5145" s="177"/>
      <c r="P5145" s="176"/>
      <c r="R5145" s="178"/>
      <c r="S5145" s="177"/>
      <c r="U5145" s="177"/>
      <c r="W5145" s="178"/>
      <c r="X5145" s="177"/>
    </row>
    <row r="5146" spans="7:24" s="168" customFormat="1" ht="15" customHeight="1">
      <c r="G5146" s="175"/>
      <c r="I5146" s="176"/>
      <c r="J5146" s="176"/>
      <c r="K5146" s="176"/>
      <c r="L5146" s="679"/>
      <c r="M5146" s="175"/>
      <c r="N5146" s="177"/>
      <c r="P5146" s="176"/>
      <c r="R5146" s="178"/>
      <c r="S5146" s="177"/>
      <c r="U5146" s="177"/>
      <c r="W5146" s="178"/>
      <c r="X5146" s="177"/>
    </row>
    <row r="5147" spans="7:24" s="168" customFormat="1" ht="15" customHeight="1">
      <c r="G5147" s="175"/>
      <c r="I5147" s="176"/>
      <c r="J5147" s="176"/>
      <c r="K5147" s="176"/>
      <c r="L5147" s="679"/>
      <c r="M5147" s="175"/>
      <c r="N5147" s="177"/>
      <c r="P5147" s="176"/>
      <c r="R5147" s="178"/>
      <c r="S5147" s="177"/>
      <c r="U5147" s="177"/>
      <c r="W5147" s="178"/>
      <c r="X5147" s="177"/>
    </row>
    <row r="5148" spans="7:24" s="168" customFormat="1" ht="15" customHeight="1">
      <c r="G5148" s="175"/>
      <c r="I5148" s="176"/>
      <c r="J5148" s="176"/>
      <c r="K5148" s="176"/>
      <c r="L5148" s="679"/>
      <c r="M5148" s="175"/>
      <c r="N5148" s="177"/>
      <c r="P5148" s="176"/>
      <c r="R5148" s="178"/>
      <c r="S5148" s="177"/>
      <c r="U5148" s="177"/>
      <c r="W5148" s="178"/>
      <c r="X5148" s="177"/>
    </row>
    <row r="5149" spans="7:24" s="168" customFormat="1" ht="15" customHeight="1">
      <c r="G5149" s="175"/>
      <c r="I5149" s="176"/>
      <c r="J5149" s="176"/>
      <c r="K5149" s="176"/>
      <c r="L5149" s="679"/>
      <c r="M5149" s="175"/>
      <c r="N5149" s="177"/>
      <c r="P5149" s="176"/>
      <c r="R5149" s="178"/>
      <c r="S5149" s="177"/>
      <c r="U5149" s="177"/>
      <c r="W5149" s="178"/>
      <c r="X5149" s="177"/>
    </row>
    <row r="5150" spans="7:24" s="168" customFormat="1" ht="15" customHeight="1">
      <c r="G5150" s="175"/>
      <c r="I5150" s="176"/>
      <c r="J5150" s="176"/>
      <c r="K5150" s="176"/>
      <c r="L5150" s="679"/>
      <c r="M5150" s="175"/>
      <c r="N5150" s="177"/>
      <c r="P5150" s="176"/>
      <c r="R5150" s="178"/>
      <c r="S5150" s="177"/>
      <c r="U5150" s="177"/>
      <c r="W5150" s="178"/>
      <c r="X5150" s="177"/>
    </row>
    <row r="5151" spans="7:24" s="168" customFormat="1" ht="15" customHeight="1">
      <c r="G5151" s="175"/>
      <c r="I5151" s="176"/>
      <c r="J5151" s="176"/>
      <c r="K5151" s="176"/>
      <c r="L5151" s="679"/>
      <c r="M5151" s="175"/>
      <c r="N5151" s="177"/>
      <c r="P5151" s="176"/>
      <c r="R5151" s="178"/>
      <c r="S5151" s="177"/>
      <c r="U5151" s="177"/>
      <c r="W5151" s="178"/>
      <c r="X5151" s="177"/>
    </row>
    <row r="5152" spans="7:24" s="168" customFormat="1" ht="15" customHeight="1">
      <c r="G5152" s="175"/>
      <c r="I5152" s="176"/>
      <c r="J5152" s="176"/>
      <c r="K5152" s="176"/>
      <c r="L5152" s="679"/>
      <c r="M5152" s="175"/>
      <c r="N5152" s="177"/>
      <c r="P5152" s="176"/>
      <c r="R5152" s="178"/>
      <c r="S5152" s="177"/>
      <c r="U5152" s="177"/>
      <c r="W5152" s="178"/>
      <c r="X5152" s="177"/>
    </row>
    <row r="5153" spans="7:24" s="168" customFormat="1" ht="15" customHeight="1">
      <c r="G5153" s="175"/>
      <c r="I5153" s="176"/>
      <c r="J5153" s="176"/>
      <c r="K5153" s="176"/>
      <c r="L5153" s="679"/>
      <c r="M5153" s="175"/>
      <c r="N5153" s="177"/>
      <c r="P5153" s="176"/>
      <c r="R5153" s="178"/>
      <c r="S5153" s="177"/>
      <c r="U5153" s="177"/>
      <c r="W5153" s="178"/>
      <c r="X5153" s="177"/>
    </row>
    <row r="5154" spans="7:24" s="168" customFormat="1" ht="15" customHeight="1">
      <c r="G5154" s="175"/>
      <c r="I5154" s="176"/>
      <c r="J5154" s="176"/>
      <c r="K5154" s="176"/>
      <c r="L5154" s="679"/>
      <c r="M5154" s="175"/>
      <c r="N5154" s="177"/>
      <c r="P5154" s="176"/>
      <c r="R5154" s="178"/>
      <c r="S5154" s="177"/>
      <c r="U5154" s="177"/>
      <c r="W5154" s="178"/>
      <c r="X5154" s="177"/>
    </row>
    <row r="5155" spans="7:24" s="168" customFormat="1" ht="15" customHeight="1">
      <c r="G5155" s="175"/>
      <c r="I5155" s="176"/>
      <c r="J5155" s="176"/>
      <c r="K5155" s="176"/>
      <c r="L5155" s="679"/>
      <c r="M5155" s="175"/>
      <c r="N5155" s="177"/>
      <c r="P5155" s="176"/>
      <c r="R5155" s="178"/>
      <c r="S5155" s="177"/>
      <c r="U5155" s="177"/>
      <c r="W5155" s="178"/>
      <c r="X5155" s="177"/>
    </row>
    <row r="5156" spans="7:24" s="168" customFormat="1" ht="15" customHeight="1">
      <c r="G5156" s="175"/>
      <c r="I5156" s="176"/>
      <c r="J5156" s="176"/>
      <c r="K5156" s="176"/>
      <c r="L5156" s="679"/>
      <c r="M5156" s="175"/>
      <c r="N5156" s="177"/>
      <c r="P5156" s="176"/>
      <c r="R5156" s="178"/>
      <c r="S5156" s="177"/>
      <c r="U5156" s="177"/>
      <c r="W5156" s="178"/>
      <c r="X5156" s="177"/>
    </row>
    <row r="5157" spans="7:24" s="168" customFormat="1" ht="15" customHeight="1">
      <c r="G5157" s="175"/>
      <c r="I5157" s="176"/>
      <c r="J5157" s="176"/>
      <c r="K5157" s="176"/>
      <c r="L5157" s="679"/>
      <c r="M5157" s="175"/>
      <c r="N5157" s="177"/>
      <c r="P5157" s="176"/>
      <c r="R5157" s="178"/>
      <c r="S5157" s="177"/>
      <c r="U5157" s="177"/>
      <c r="W5157" s="178"/>
      <c r="X5157" s="177"/>
    </row>
    <row r="5158" spans="7:24" s="168" customFormat="1" ht="15" customHeight="1">
      <c r="G5158" s="175"/>
      <c r="I5158" s="176"/>
      <c r="J5158" s="176"/>
      <c r="K5158" s="176"/>
      <c r="L5158" s="679"/>
      <c r="M5158" s="175"/>
      <c r="N5158" s="177"/>
      <c r="P5158" s="176"/>
      <c r="R5158" s="178"/>
      <c r="S5158" s="177"/>
      <c r="U5158" s="177"/>
      <c r="W5158" s="178"/>
      <c r="X5158" s="177"/>
    </row>
    <row r="5159" spans="7:24" s="168" customFormat="1" ht="15" customHeight="1">
      <c r="G5159" s="175"/>
      <c r="I5159" s="176"/>
      <c r="J5159" s="176"/>
      <c r="K5159" s="176"/>
      <c r="L5159" s="679"/>
      <c r="M5159" s="175"/>
      <c r="N5159" s="177"/>
      <c r="P5159" s="176"/>
      <c r="R5159" s="178"/>
      <c r="S5159" s="177"/>
      <c r="U5159" s="177"/>
      <c r="W5159" s="178"/>
      <c r="X5159" s="177"/>
    </row>
    <row r="5160" spans="7:24" s="168" customFormat="1" ht="15" customHeight="1">
      <c r="G5160" s="175"/>
      <c r="I5160" s="176"/>
      <c r="J5160" s="176"/>
      <c r="K5160" s="176"/>
      <c r="L5160" s="679"/>
      <c r="M5160" s="175"/>
      <c r="N5160" s="177"/>
      <c r="P5160" s="176"/>
      <c r="R5160" s="178"/>
      <c r="S5160" s="177"/>
      <c r="U5160" s="177"/>
      <c r="W5160" s="178"/>
      <c r="X5160" s="177"/>
    </row>
    <row r="5161" spans="7:24" s="168" customFormat="1" ht="15" customHeight="1">
      <c r="G5161" s="175"/>
      <c r="I5161" s="176"/>
      <c r="J5161" s="176"/>
      <c r="K5161" s="176"/>
      <c r="L5161" s="679"/>
      <c r="M5161" s="175"/>
      <c r="N5161" s="177"/>
      <c r="P5161" s="176"/>
      <c r="R5161" s="178"/>
      <c r="S5161" s="177"/>
      <c r="U5161" s="177"/>
      <c r="W5161" s="178"/>
      <c r="X5161" s="177"/>
    </row>
    <row r="5162" spans="7:24" s="168" customFormat="1" ht="15" customHeight="1">
      <c r="G5162" s="175"/>
      <c r="I5162" s="176"/>
      <c r="J5162" s="176"/>
      <c r="K5162" s="176"/>
      <c r="L5162" s="679"/>
      <c r="M5162" s="175"/>
      <c r="N5162" s="177"/>
      <c r="P5162" s="176"/>
      <c r="R5162" s="178"/>
      <c r="S5162" s="177"/>
      <c r="U5162" s="177"/>
      <c r="W5162" s="178"/>
      <c r="X5162" s="177"/>
    </row>
    <row r="5163" spans="7:24" s="168" customFormat="1" ht="15" customHeight="1">
      <c r="G5163" s="175"/>
      <c r="I5163" s="176"/>
      <c r="J5163" s="176"/>
      <c r="K5163" s="176"/>
      <c r="L5163" s="679"/>
      <c r="M5163" s="175"/>
      <c r="N5163" s="177"/>
      <c r="P5163" s="176"/>
      <c r="R5163" s="178"/>
      <c r="S5163" s="177"/>
      <c r="U5163" s="177"/>
      <c r="W5163" s="178"/>
      <c r="X5163" s="177"/>
    </row>
    <row r="5164" spans="7:24" s="168" customFormat="1" ht="15" customHeight="1">
      <c r="G5164" s="175"/>
      <c r="I5164" s="176"/>
      <c r="J5164" s="176"/>
      <c r="K5164" s="176"/>
      <c r="L5164" s="679"/>
      <c r="M5164" s="175"/>
      <c r="N5164" s="177"/>
      <c r="P5164" s="176"/>
      <c r="R5164" s="178"/>
      <c r="S5164" s="177"/>
      <c r="U5164" s="177"/>
      <c r="W5164" s="178"/>
      <c r="X5164" s="177"/>
    </row>
    <row r="5165" spans="7:24" s="168" customFormat="1" ht="15" customHeight="1">
      <c r="G5165" s="175"/>
      <c r="I5165" s="176"/>
      <c r="J5165" s="176"/>
      <c r="K5165" s="176"/>
      <c r="L5165" s="679"/>
      <c r="M5165" s="175"/>
      <c r="N5165" s="177"/>
      <c r="P5165" s="176"/>
      <c r="R5165" s="178"/>
      <c r="S5165" s="177"/>
      <c r="U5165" s="177"/>
      <c r="W5165" s="178"/>
      <c r="X5165" s="177"/>
    </row>
    <row r="5166" spans="7:24" s="168" customFormat="1" ht="15" customHeight="1">
      <c r="G5166" s="175"/>
      <c r="I5166" s="176"/>
      <c r="J5166" s="176"/>
      <c r="K5166" s="176"/>
      <c r="L5166" s="679"/>
      <c r="M5166" s="175"/>
      <c r="N5166" s="177"/>
      <c r="P5166" s="176"/>
      <c r="R5166" s="178"/>
      <c r="S5166" s="177"/>
      <c r="U5166" s="177"/>
      <c r="W5166" s="178"/>
      <c r="X5166" s="177"/>
    </row>
    <row r="5167" spans="7:24" s="168" customFormat="1" ht="15" customHeight="1">
      <c r="G5167" s="175"/>
      <c r="I5167" s="176"/>
      <c r="J5167" s="176"/>
      <c r="K5167" s="176"/>
      <c r="L5167" s="679"/>
      <c r="M5167" s="175"/>
      <c r="N5167" s="177"/>
      <c r="P5167" s="176"/>
      <c r="R5167" s="178"/>
      <c r="S5167" s="177"/>
      <c r="U5167" s="177"/>
      <c r="W5167" s="178"/>
      <c r="X5167" s="177"/>
    </row>
    <row r="5168" spans="7:24" s="168" customFormat="1" ht="15" customHeight="1">
      <c r="G5168" s="175"/>
      <c r="I5168" s="176"/>
      <c r="J5168" s="176"/>
      <c r="K5168" s="176"/>
      <c r="L5168" s="679"/>
      <c r="M5168" s="175"/>
      <c r="N5168" s="177"/>
      <c r="P5168" s="176"/>
      <c r="R5168" s="178"/>
      <c r="S5168" s="177"/>
      <c r="U5168" s="177"/>
      <c r="W5168" s="178"/>
      <c r="X5168" s="177"/>
    </row>
    <row r="5169" spans="7:24" s="168" customFormat="1" ht="15" customHeight="1">
      <c r="G5169" s="175"/>
      <c r="I5169" s="176"/>
      <c r="J5169" s="176"/>
      <c r="K5169" s="176"/>
      <c r="L5169" s="679"/>
      <c r="M5169" s="175"/>
      <c r="N5169" s="177"/>
      <c r="P5169" s="176"/>
      <c r="R5169" s="178"/>
      <c r="S5169" s="177"/>
      <c r="U5169" s="177"/>
      <c r="W5169" s="178"/>
      <c r="X5169" s="177"/>
    </row>
    <row r="5170" spans="7:24" s="168" customFormat="1" ht="15" customHeight="1">
      <c r="G5170" s="175"/>
      <c r="I5170" s="176"/>
      <c r="J5170" s="176"/>
      <c r="K5170" s="176"/>
      <c r="L5170" s="679"/>
      <c r="M5170" s="175"/>
      <c r="N5170" s="177"/>
      <c r="P5170" s="176"/>
      <c r="R5170" s="178"/>
      <c r="S5170" s="177"/>
      <c r="U5170" s="177"/>
      <c r="W5170" s="178"/>
      <c r="X5170" s="177"/>
    </row>
    <row r="5171" spans="7:24" s="168" customFormat="1" ht="15" customHeight="1">
      <c r="G5171" s="175"/>
      <c r="I5171" s="176"/>
      <c r="J5171" s="176"/>
      <c r="K5171" s="176"/>
      <c r="L5171" s="679"/>
      <c r="M5171" s="175"/>
      <c r="N5171" s="177"/>
      <c r="P5171" s="176"/>
      <c r="R5171" s="178"/>
      <c r="S5171" s="177"/>
      <c r="U5171" s="177"/>
      <c r="W5171" s="178"/>
      <c r="X5171" s="177"/>
    </row>
    <row r="5172" spans="7:24" s="168" customFormat="1" ht="15" customHeight="1">
      <c r="G5172" s="175"/>
      <c r="I5172" s="176"/>
      <c r="J5172" s="176"/>
      <c r="K5172" s="176"/>
      <c r="L5172" s="679"/>
      <c r="M5172" s="175"/>
      <c r="N5172" s="177"/>
      <c r="P5172" s="176"/>
      <c r="R5172" s="178"/>
      <c r="S5172" s="177"/>
      <c r="U5172" s="177"/>
      <c r="W5172" s="178"/>
      <c r="X5172" s="177"/>
    </row>
    <row r="5173" spans="7:24" s="168" customFormat="1" ht="15" customHeight="1">
      <c r="G5173" s="175"/>
      <c r="I5173" s="176"/>
      <c r="J5173" s="176"/>
      <c r="K5173" s="176"/>
      <c r="L5173" s="679"/>
      <c r="M5173" s="175"/>
      <c r="N5173" s="177"/>
      <c r="P5173" s="176"/>
      <c r="R5173" s="178"/>
      <c r="S5173" s="177"/>
      <c r="U5173" s="177"/>
      <c r="W5173" s="178"/>
      <c r="X5173" s="177"/>
    </row>
    <row r="5174" spans="7:24" s="168" customFormat="1" ht="15" customHeight="1">
      <c r="G5174" s="175"/>
      <c r="I5174" s="176"/>
      <c r="J5174" s="176"/>
      <c r="K5174" s="176"/>
      <c r="L5174" s="679"/>
      <c r="M5174" s="175"/>
      <c r="N5174" s="177"/>
      <c r="P5174" s="176"/>
      <c r="R5174" s="178"/>
      <c r="S5174" s="177"/>
      <c r="U5174" s="177"/>
      <c r="W5174" s="178"/>
      <c r="X5174" s="177"/>
    </row>
    <row r="5175" spans="7:24" s="168" customFormat="1" ht="15" customHeight="1">
      <c r="G5175" s="175"/>
      <c r="I5175" s="176"/>
      <c r="J5175" s="176"/>
      <c r="K5175" s="176"/>
      <c r="L5175" s="679"/>
      <c r="M5175" s="175"/>
      <c r="N5175" s="177"/>
      <c r="P5175" s="176"/>
      <c r="R5175" s="178"/>
      <c r="S5175" s="177"/>
      <c r="U5175" s="177"/>
      <c r="W5175" s="178"/>
      <c r="X5175" s="177"/>
    </row>
    <row r="5176" spans="7:24" s="168" customFormat="1" ht="15" customHeight="1">
      <c r="G5176" s="175"/>
      <c r="I5176" s="176"/>
      <c r="J5176" s="176"/>
      <c r="K5176" s="176"/>
      <c r="L5176" s="679"/>
      <c r="M5176" s="175"/>
      <c r="N5176" s="177"/>
      <c r="P5176" s="176"/>
      <c r="R5176" s="178"/>
      <c r="S5176" s="177"/>
      <c r="U5176" s="177"/>
      <c r="W5176" s="178"/>
      <c r="X5176" s="177"/>
    </row>
    <row r="5177" spans="7:24" s="168" customFormat="1" ht="15" customHeight="1">
      <c r="G5177" s="175"/>
      <c r="I5177" s="176"/>
      <c r="J5177" s="176"/>
      <c r="K5177" s="176"/>
      <c r="L5177" s="679"/>
      <c r="M5177" s="175"/>
      <c r="N5177" s="177"/>
      <c r="P5177" s="176"/>
      <c r="R5177" s="178"/>
      <c r="S5177" s="177"/>
      <c r="U5177" s="177"/>
      <c r="W5177" s="178"/>
      <c r="X5177" s="177"/>
    </row>
    <row r="5178" spans="7:24" s="168" customFormat="1" ht="15" customHeight="1">
      <c r="G5178" s="175"/>
      <c r="I5178" s="176"/>
      <c r="J5178" s="176"/>
      <c r="K5178" s="176"/>
      <c r="L5178" s="679"/>
      <c r="M5178" s="175"/>
      <c r="N5178" s="177"/>
      <c r="P5178" s="176"/>
      <c r="R5178" s="178"/>
      <c r="S5178" s="177"/>
      <c r="U5178" s="177"/>
      <c r="W5178" s="178"/>
      <c r="X5178" s="177"/>
    </row>
    <row r="5179" spans="7:24" s="168" customFormat="1" ht="15" customHeight="1">
      <c r="G5179" s="175"/>
      <c r="I5179" s="176"/>
      <c r="J5179" s="176"/>
      <c r="K5179" s="176"/>
      <c r="L5179" s="679"/>
      <c r="M5179" s="175"/>
      <c r="N5179" s="177"/>
      <c r="P5179" s="176"/>
      <c r="R5179" s="178"/>
      <c r="S5179" s="177"/>
      <c r="U5179" s="177"/>
      <c r="W5179" s="178"/>
      <c r="X5179" s="177"/>
    </row>
    <row r="5180" spans="7:24" s="168" customFormat="1" ht="15" customHeight="1">
      <c r="G5180" s="175"/>
      <c r="I5180" s="176"/>
      <c r="J5180" s="176"/>
      <c r="K5180" s="176"/>
      <c r="L5180" s="679"/>
      <c r="M5180" s="175"/>
      <c r="N5180" s="177"/>
      <c r="P5180" s="176"/>
      <c r="R5180" s="178"/>
      <c r="S5180" s="177"/>
      <c r="U5180" s="177"/>
      <c r="W5180" s="178"/>
      <c r="X5180" s="177"/>
    </row>
    <row r="5181" spans="7:24" s="168" customFormat="1" ht="15" customHeight="1">
      <c r="G5181" s="175"/>
      <c r="I5181" s="176"/>
      <c r="J5181" s="176"/>
      <c r="K5181" s="176"/>
      <c r="L5181" s="679"/>
      <c r="M5181" s="175"/>
      <c r="N5181" s="177"/>
      <c r="P5181" s="176"/>
      <c r="R5181" s="178"/>
      <c r="S5181" s="177"/>
      <c r="U5181" s="177"/>
      <c r="W5181" s="178"/>
      <c r="X5181" s="177"/>
    </row>
    <row r="5182" spans="7:24" s="168" customFormat="1" ht="15" customHeight="1">
      <c r="G5182" s="175"/>
      <c r="I5182" s="176"/>
      <c r="J5182" s="176"/>
      <c r="K5182" s="176"/>
      <c r="L5182" s="679"/>
      <c r="M5182" s="175"/>
      <c r="N5182" s="177"/>
      <c r="P5182" s="176"/>
      <c r="R5182" s="178"/>
      <c r="S5182" s="177"/>
      <c r="U5182" s="177"/>
      <c r="W5182" s="178"/>
      <c r="X5182" s="177"/>
    </row>
    <row r="5183" spans="7:24" s="168" customFormat="1" ht="15" customHeight="1">
      <c r="G5183" s="175"/>
      <c r="I5183" s="176"/>
      <c r="J5183" s="176"/>
      <c r="K5183" s="176"/>
      <c r="L5183" s="679"/>
      <c r="M5183" s="175"/>
      <c r="N5183" s="177"/>
      <c r="P5183" s="176"/>
      <c r="R5183" s="178"/>
      <c r="S5183" s="177"/>
      <c r="U5183" s="177"/>
      <c r="W5183" s="178"/>
      <c r="X5183" s="177"/>
    </row>
    <row r="5184" spans="7:24" s="168" customFormat="1" ht="15" customHeight="1">
      <c r="G5184" s="175"/>
      <c r="I5184" s="176"/>
      <c r="J5184" s="176"/>
      <c r="K5184" s="176"/>
      <c r="L5184" s="679"/>
      <c r="M5184" s="175"/>
      <c r="N5184" s="177"/>
      <c r="P5184" s="176"/>
      <c r="R5184" s="178"/>
      <c r="S5184" s="177"/>
      <c r="U5184" s="177"/>
      <c r="W5184" s="178"/>
      <c r="X5184" s="177"/>
    </row>
    <row r="5185" spans="7:24" s="168" customFormat="1" ht="15" customHeight="1">
      <c r="G5185" s="175"/>
      <c r="I5185" s="176"/>
      <c r="J5185" s="176"/>
      <c r="K5185" s="176"/>
      <c r="L5185" s="679"/>
      <c r="M5185" s="175"/>
      <c r="N5185" s="177"/>
      <c r="P5185" s="176"/>
      <c r="R5185" s="178"/>
      <c r="S5185" s="177"/>
      <c r="U5185" s="177"/>
      <c r="W5185" s="178"/>
      <c r="X5185" s="177"/>
    </row>
    <row r="5186" spans="7:24" s="168" customFormat="1" ht="15" customHeight="1">
      <c r="G5186" s="175"/>
      <c r="I5186" s="176"/>
      <c r="J5186" s="176"/>
      <c r="K5186" s="176"/>
      <c r="L5186" s="679"/>
      <c r="M5186" s="175"/>
      <c r="N5186" s="177"/>
      <c r="P5186" s="176"/>
      <c r="R5186" s="178"/>
      <c r="S5186" s="177"/>
      <c r="U5186" s="177"/>
      <c r="W5186" s="178"/>
      <c r="X5186" s="177"/>
    </row>
    <row r="5187" spans="7:24" s="168" customFormat="1" ht="15" customHeight="1">
      <c r="G5187" s="175"/>
      <c r="I5187" s="176"/>
      <c r="J5187" s="176"/>
      <c r="K5187" s="176"/>
      <c r="L5187" s="679"/>
      <c r="M5187" s="175"/>
      <c r="N5187" s="177"/>
      <c r="P5187" s="176"/>
      <c r="R5187" s="178"/>
      <c r="S5187" s="177"/>
      <c r="U5187" s="177"/>
      <c r="W5187" s="178"/>
      <c r="X5187" s="177"/>
    </row>
    <row r="5188" spans="7:24" s="168" customFormat="1" ht="15" customHeight="1">
      <c r="G5188" s="175"/>
      <c r="I5188" s="176"/>
      <c r="J5188" s="176"/>
      <c r="K5188" s="176"/>
      <c r="L5188" s="679"/>
      <c r="M5188" s="175"/>
      <c r="N5188" s="177"/>
      <c r="P5188" s="176"/>
      <c r="R5188" s="178"/>
      <c r="S5188" s="177"/>
      <c r="U5188" s="177"/>
      <c r="W5188" s="178"/>
      <c r="X5188" s="177"/>
    </row>
    <row r="5189" spans="7:24" s="168" customFormat="1" ht="15" customHeight="1">
      <c r="G5189" s="175"/>
      <c r="I5189" s="176"/>
      <c r="J5189" s="176"/>
      <c r="K5189" s="176"/>
      <c r="L5189" s="679"/>
      <c r="M5189" s="175"/>
      <c r="N5189" s="177"/>
      <c r="P5189" s="176"/>
      <c r="R5189" s="178"/>
      <c r="S5189" s="177"/>
      <c r="U5189" s="177"/>
      <c r="W5189" s="178"/>
      <c r="X5189" s="177"/>
    </row>
    <row r="5190" spans="7:24" s="168" customFormat="1" ht="15" customHeight="1">
      <c r="G5190" s="175"/>
      <c r="I5190" s="176"/>
      <c r="J5190" s="176"/>
      <c r="K5190" s="176"/>
      <c r="L5190" s="679"/>
      <c r="M5190" s="175"/>
      <c r="N5190" s="177"/>
      <c r="P5190" s="176"/>
      <c r="R5190" s="178"/>
      <c r="S5190" s="177"/>
      <c r="U5190" s="177"/>
      <c r="W5190" s="178"/>
      <c r="X5190" s="177"/>
    </row>
    <row r="5191" spans="7:24" s="168" customFormat="1" ht="15" customHeight="1">
      <c r="G5191" s="175"/>
      <c r="I5191" s="176"/>
      <c r="J5191" s="176"/>
      <c r="K5191" s="176"/>
      <c r="L5191" s="679"/>
      <c r="M5191" s="175"/>
      <c r="N5191" s="177"/>
      <c r="P5191" s="176"/>
      <c r="R5191" s="178"/>
      <c r="S5191" s="177"/>
      <c r="U5191" s="177"/>
      <c r="W5191" s="178"/>
      <c r="X5191" s="177"/>
    </row>
    <row r="5192" spans="7:24" s="168" customFormat="1" ht="15" customHeight="1">
      <c r="G5192" s="175"/>
      <c r="I5192" s="176"/>
      <c r="J5192" s="176"/>
      <c r="K5192" s="176"/>
      <c r="L5192" s="679"/>
      <c r="M5192" s="175"/>
      <c r="N5192" s="177"/>
      <c r="P5192" s="176"/>
      <c r="R5192" s="178"/>
      <c r="S5192" s="177"/>
      <c r="U5192" s="177"/>
      <c r="W5192" s="178"/>
      <c r="X5192" s="177"/>
    </row>
    <row r="5193" spans="7:24" s="168" customFormat="1" ht="15" customHeight="1">
      <c r="G5193" s="175"/>
      <c r="I5193" s="176"/>
      <c r="J5193" s="176"/>
      <c r="K5193" s="176"/>
      <c r="L5193" s="679"/>
      <c r="M5193" s="175"/>
      <c r="N5193" s="177"/>
      <c r="P5193" s="176"/>
      <c r="R5193" s="178"/>
      <c r="S5193" s="177"/>
      <c r="U5193" s="177"/>
      <c r="W5193" s="178"/>
      <c r="X5193" s="177"/>
    </row>
    <row r="5194" spans="7:24" s="168" customFormat="1" ht="15" customHeight="1">
      <c r="G5194" s="175"/>
      <c r="I5194" s="176"/>
      <c r="J5194" s="176"/>
      <c r="K5194" s="176"/>
      <c r="L5194" s="679"/>
      <c r="M5194" s="175"/>
      <c r="N5194" s="177"/>
      <c r="P5194" s="176"/>
      <c r="R5194" s="178"/>
      <c r="S5194" s="177"/>
      <c r="U5194" s="177"/>
      <c r="W5194" s="178"/>
      <c r="X5194" s="177"/>
    </row>
    <row r="5195" spans="7:24" s="168" customFormat="1" ht="15" customHeight="1">
      <c r="G5195" s="175"/>
      <c r="I5195" s="176"/>
      <c r="J5195" s="176"/>
      <c r="K5195" s="176"/>
      <c r="L5195" s="679"/>
      <c r="M5195" s="175"/>
      <c r="N5195" s="177"/>
      <c r="P5195" s="176"/>
      <c r="R5195" s="178"/>
      <c r="S5195" s="177"/>
      <c r="U5195" s="177"/>
      <c r="W5195" s="178"/>
      <c r="X5195" s="177"/>
    </row>
    <row r="5196" spans="7:24" s="168" customFormat="1" ht="15" customHeight="1">
      <c r="G5196" s="175"/>
      <c r="I5196" s="176"/>
      <c r="J5196" s="176"/>
      <c r="K5196" s="176"/>
      <c r="L5196" s="679"/>
      <c r="M5196" s="175"/>
      <c r="N5196" s="177"/>
      <c r="P5196" s="176"/>
      <c r="R5196" s="178"/>
      <c r="S5196" s="177"/>
      <c r="U5196" s="177"/>
      <c r="W5196" s="178"/>
      <c r="X5196" s="177"/>
    </row>
    <row r="5197" spans="7:24" s="168" customFormat="1" ht="15" customHeight="1">
      <c r="G5197" s="175"/>
      <c r="I5197" s="176"/>
      <c r="J5197" s="176"/>
      <c r="K5197" s="176"/>
      <c r="L5197" s="679"/>
      <c r="M5197" s="175"/>
      <c r="N5197" s="177"/>
      <c r="P5197" s="176"/>
      <c r="R5197" s="178"/>
      <c r="S5197" s="177"/>
      <c r="U5197" s="177"/>
      <c r="W5197" s="178"/>
      <c r="X5197" s="177"/>
    </row>
    <row r="5198" spans="7:24" s="168" customFormat="1" ht="15" customHeight="1">
      <c r="G5198" s="175"/>
      <c r="I5198" s="176"/>
      <c r="J5198" s="176"/>
      <c r="K5198" s="176"/>
      <c r="L5198" s="679"/>
      <c r="M5198" s="175"/>
      <c r="N5198" s="177"/>
      <c r="P5198" s="176"/>
      <c r="R5198" s="178"/>
      <c r="S5198" s="177"/>
      <c r="U5198" s="177"/>
      <c r="W5198" s="178"/>
      <c r="X5198" s="177"/>
    </row>
    <row r="5199" spans="7:24" s="168" customFormat="1" ht="15" customHeight="1">
      <c r="G5199" s="175"/>
      <c r="I5199" s="176"/>
      <c r="J5199" s="176"/>
      <c r="K5199" s="176"/>
      <c r="L5199" s="679"/>
      <c r="M5199" s="175"/>
      <c r="N5199" s="177"/>
      <c r="P5199" s="176"/>
      <c r="R5199" s="178"/>
      <c r="S5199" s="177"/>
      <c r="U5199" s="177"/>
      <c r="W5199" s="178"/>
      <c r="X5199" s="177"/>
    </row>
    <row r="5200" spans="7:24" s="168" customFormat="1" ht="15" customHeight="1">
      <c r="G5200" s="175"/>
      <c r="I5200" s="176"/>
      <c r="J5200" s="176"/>
      <c r="K5200" s="176"/>
      <c r="L5200" s="679"/>
      <c r="M5200" s="175"/>
      <c r="N5200" s="177"/>
      <c r="P5200" s="176"/>
      <c r="R5200" s="178"/>
      <c r="S5200" s="177"/>
      <c r="U5200" s="177"/>
      <c r="W5200" s="178"/>
      <c r="X5200" s="177"/>
    </row>
    <row r="5201" spans="7:24" s="168" customFormat="1" ht="15" customHeight="1">
      <c r="G5201" s="175"/>
      <c r="I5201" s="176"/>
      <c r="J5201" s="176"/>
      <c r="K5201" s="176"/>
      <c r="L5201" s="679"/>
      <c r="M5201" s="175"/>
      <c r="N5201" s="177"/>
      <c r="P5201" s="176"/>
      <c r="R5201" s="178"/>
      <c r="S5201" s="177"/>
      <c r="U5201" s="177"/>
      <c r="W5201" s="178"/>
      <c r="X5201" s="177"/>
    </row>
    <row r="5202" spans="7:24" s="168" customFormat="1" ht="15" customHeight="1">
      <c r="G5202" s="175"/>
      <c r="I5202" s="176"/>
      <c r="J5202" s="176"/>
      <c r="K5202" s="176"/>
      <c r="L5202" s="679"/>
      <c r="M5202" s="175"/>
      <c r="N5202" s="177"/>
      <c r="P5202" s="176"/>
      <c r="R5202" s="178"/>
      <c r="S5202" s="177"/>
      <c r="U5202" s="177"/>
      <c r="W5202" s="178"/>
      <c r="X5202" s="177"/>
    </row>
    <row r="5203" spans="7:24" s="168" customFormat="1" ht="15" customHeight="1">
      <c r="G5203" s="175"/>
      <c r="I5203" s="176"/>
      <c r="J5203" s="176"/>
      <c r="K5203" s="176"/>
      <c r="L5203" s="679"/>
      <c r="M5203" s="175"/>
      <c r="N5203" s="177"/>
      <c r="P5203" s="176"/>
      <c r="R5203" s="178"/>
      <c r="S5203" s="177"/>
      <c r="U5203" s="177"/>
      <c r="W5203" s="178"/>
      <c r="X5203" s="177"/>
    </row>
    <row r="5204" spans="7:24" s="168" customFormat="1" ht="15" customHeight="1">
      <c r="G5204" s="175"/>
      <c r="I5204" s="176"/>
      <c r="J5204" s="176"/>
      <c r="K5204" s="176"/>
      <c r="L5204" s="679"/>
      <c r="M5204" s="175"/>
      <c r="N5204" s="177"/>
      <c r="P5204" s="176"/>
      <c r="R5204" s="178"/>
      <c r="S5204" s="177"/>
      <c r="U5204" s="177"/>
      <c r="W5204" s="178"/>
      <c r="X5204" s="177"/>
    </row>
    <row r="5205" spans="7:24" s="168" customFormat="1" ht="15" customHeight="1">
      <c r="G5205" s="175"/>
      <c r="I5205" s="176"/>
      <c r="J5205" s="176"/>
      <c r="K5205" s="176"/>
      <c r="L5205" s="679"/>
      <c r="M5205" s="175"/>
      <c r="N5205" s="177"/>
      <c r="P5205" s="176"/>
      <c r="R5205" s="178"/>
      <c r="S5205" s="177"/>
      <c r="U5205" s="177"/>
      <c r="W5205" s="178"/>
      <c r="X5205" s="177"/>
    </row>
    <row r="5206" spans="7:24" s="168" customFormat="1" ht="15" customHeight="1">
      <c r="G5206" s="175"/>
      <c r="I5206" s="176"/>
      <c r="J5206" s="176"/>
      <c r="K5206" s="176"/>
      <c r="L5206" s="679"/>
      <c r="M5206" s="175"/>
      <c r="N5206" s="177"/>
      <c r="P5206" s="176"/>
      <c r="R5206" s="178"/>
      <c r="S5206" s="177"/>
      <c r="U5206" s="177"/>
      <c r="W5206" s="178"/>
      <c r="X5206" s="177"/>
    </row>
    <row r="5207" spans="7:24" s="168" customFormat="1" ht="15" customHeight="1">
      <c r="G5207" s="175"/>
      <c r="I5207" s="176"/>
      <c r="J5207" s="176"/>
      <c r="K5207" s="176"/>
      <c r="L5207" s="679"/>
      <c r="M5207" s="175"/>
      <c r="N5207" s="177"/>
      <c r="P5207" s="176"/>
      <c r="R5207" s="178"/>
      <c r="S5207" s="177"/>
      <c r="U5207" s="177"/>
      <c r="W5207" s="178"/>
      <c r="X5207" s="177"/>
    </row>
    <row r="5208" spans="7:24" s="168" customFormat="1" ht="15" customHeight="1">
      <c r="G5208" s="175"/>
      <c r="I5208" s="176"/>
      <c r="J5208" s="176"/>
      <c r="K5208" s="176"/>
      <c r="L5208" s="679"/>
      <c r="M5208" s="175"/>
      <c r="N5208" s="177"/>
      <c r="P5208" s="176"/>
      <c r="R5208" s="178"/>
      <c r="S5208" s="177"/>
      <c r="U5208" s="177"/>
      <c r="W5208" s="178"/>
      <c r="X5208" s="177"/>
    </row>
    <row r="5209" spans="7:24" s="168" customFormat="1" ht="15" customHeight="1">
      <c r="G5209" s="175"/>
      <c r="I5209" s="176"/>
      <c r="J5209" s="176"/>
      <c r="K5209" s="176"/>
      <c r="L5209" s="679"/>
      <c r="M5209" s="175"/>
      <c r="N5209" s="177"/>
      <c r="P5209" s="176"/>
      <c r="R5209" s="178"/>
      <c r="S5209" s="177"/>
      <c r="U5209" s="177"/>
      <c r="W5209" s="178"/>
      <c r="X5209" s="177"/>
    </row>
    <row r="5210" spans="7:24" s="168" customFormat="1" ht="15" customHeight="1">
      <c r="G5210" s="175"/>
      <c r="I5210" s="176"/>
      <c r="J5210" s="176"/>
      <c r="K5210" s="176"/>
      <c r="L5210" s="679"/>
      <c r="M5210" s="175"/>
      <c r="N5210" s="177"/>
      <c r="P5210" s="176"/>
      <c r="R5210" s="178"/>
      <c r="S5210" s="177"/>
      <c r="U5210" s="177"/>
      <c r="W5210" s="178"/>
      <c r="X5210" s="177"/>
    </row>
    <row r="5211" spans="7:24" s="168" customFormat="1" ht="15" customHeight="1">
      <c r="G5211" s="175"/>
      <c r="I5211" s="176"/>
      <c r="J5211" s="176"/>
      <c r="K5211" s="176"/>
      <c r="L5211" s="679"/>
      <c r="M5211" s="175"/>
      <c r="N5211" s="177"/>
      <c r="P5211" s="176"/>
      <c r="R5211" s="178"/>
      <c r="S5211" s="177"/>
      <c r="U5211" s="177"/>
      <c r="W5211" s="178"/>
      <c r="X5211" s="177"/>
    </row>
    <row r="5212" spans="7:24" s="168" customFormat="1" ht="15" customHeight="1">
      <c r="G5212" s="175"/>
      <c r="I5212" s="176"/>
      <c r="J5212" s="176"/>
      <c r="K5212" s="176"/>
      <c r="L5212" s="679"/>
      <c r="M5212" s="175"/>
      <c r="N5212" s="177"/>
      <c r="P5212" s="176"/>
      <c r="R5212" s="178"/>
      <c r="S5212" s="177"/>
      <c r="U5212" s="177"/>
      <c r="W5212" s="178"/>
      <c r="X5212" s="177"/>
    </row>
    <row r="5213" spans="7:24" s="168" customFormat="1" ht="15" customHeight="1">
      <c r="G5213" s="175"/>
      <c r="I5213" s="176"/>
      <c r="J5213" s="176"/>
      <c r="K5213" s="176"/>
      <c r="L5213" s="679"/>
      <c r="M5213" s="175"/>
      <c r="N5213" s="177"/>
      <c r="P5213" s="176"/>
      <c r="R5213" s="178"/>
      <c r="S5213" s="177"/>
      <c r="U5213" s="177"/>
      <c r="W5213" s="178"/>
      <c r="X5213" s="177"/>
    </row>
    <row r="5214" spans="7:24" s="168" customFormat="1" ht="15" customHeight="1">
      <c r="G5214" s="175"/>
      <c r="I5214" s="176"/>
      <c r="J5214" s="176"/>
      <c r="K5214" s="176"/>
      <c r="L5214" s="679"/>
      <c r="M5214" s="175"/>
      <c r="N5214" s="177"/>
      <c r="P5214" s="176"/>
      <c r="R5214" s="178"/>
      <c r="S5214" s="177"/>
      <c r="U5214" s="177"/>
      <c r="W5214" s="178"/>
      <c r="X5214" s="177"/>
    </row>
    <row r="5215" spans="7:24" s="168" customFormat="1" ht="15" customHeight="1">
      <c r="G5215" s="175"/>
      <c r="I5215" s="176"/>
      <c r="J5215" s="176"/>
      <c r="K5215" s="176"/>
      <c r="L5215" s="679"/>
      <c r="M5215" s="175"/>
      <c r="N5215" s="177"/>
      <c r="P5215" s="176"/>
      <c r="R5215" s="178"/>
      <c r="S5215" s="177"/>
      <c r="U5215" s="177"/>
      <c r="W5215" s="178"/>
      <c r="X5215" s="177"/>
    </row>
    <row r="5216" spans="7:24" s="168" customFormat="1" ht="15" customHeight="1">
      <c r="G5216" s="175"/>
      <c r="I5216" s="176"/>
      <c r="J5216" s="176"/>
      <c r="K5216" s="176"/>
      <c r="L5216" s="679"/>
      <c r="M5216" s="175"/>
      <c r="N5216" s="177"/>
      <c r="P5216" s="176"/>
      <c r="R5216" s="178"/>
      <c r="S5216" s="177"/>
      <c r="U5216" s="177"/>
      <c r="W5216" s="178"/>
      <c r="X5216" s="177"/>
    </row>
    <row r="5217" spans="7:24" s="168" customFormat="1" ht="15" customHeight="1">
      <c r="G5217" s="175"/>
      <c r="I5217" s="176"/>
      <c r="J5217" s="176"/>
      <c r="K5217" s="176"/>
      <c r="L5217" s="679"/>
      <c r="M5217" s="175"/>
      <c r="N5217" s="177"/>
      <c r="P5217" s="176"/>
      <c r="R5217" s="178"/>
      <c r="S5217" s="177"/>
      <c r="U5217" s="177"/>
      <c r="W5217" s="178"/>
      <c r="X5217" s="177"/>
    </row>
    <row r="5218" spans="7:24" s="168" customFormat="1" ht="15" customHeight="1">
      <c r="G5218" s="175"/>
      <c r="I5218" s="176"/>
      <c r="J5218" s="176"/>
      <c r="K5218" s="176"/>
      <c r="L5218" s="679"/>
      <c r="M5218" s="175"/>
      <c r="N5218" s="177"/>
      <c r="P5218" s="176"/>
      <c r="R5218" s="178"/>
      <c r="S5218" s="177"/>
      <c r="U5218" s="177"/>
      <c r="W5218" s="178"/>
      <c r="X5218" s="177"/>
    </row>
    <row r="5219" spans="7:24" s="168" customFormat="1" ht="15" customHeight="1">
      <c r="G5219" s="175"/>
      <c r="I5219" s="176"/>
      <c r="J5219" s="176"/>
      <c r="K5219" s="176"/>
      <c r="L5219" s="679"/>
      <c r="M5219" s="175"/>
      <c r="N5219" s="177"/>
      <c r="P5219" s="176"/>
      <c r="R5219" s="178"/>
      <c r="S5219" s="177"/>
      <c r="U5219" s="177"/>
      <c r="W5219" s="178"/>
      <c r="X5219" s="177"/>
    </row>
    <row r="5220" spans="7:24" s="168" customFormat="1" ht="15" customHeight="1">
      <c r="G5220" s="175"/>
      <c r="I5220" s="176"/>
      <c r="J5220" s="176"/>
      <c r="K5220" s="176"/>
      <c r="L5220" s="679"/>
      <c r="M5220" s="175"/>
      <c r="N5220" s="177"/>
      <c r="P5220" s="176"/>
      <c r="R5220" s="178"/>
      <c r="S5220" s="177"/>
      <c r="U5220" s="177"/>
      <c r="W5220" s="178"/>
      <c r="X5220" s="177"/>
    </row>
    <row r="5221" spans="7:24" s="168" customFormat="1" ht="15" customHeight="1">
      <c r="G5221" s="175"/>
      <c r="I5221" s="176"/>
      <c r="J5221" s="176"/>
      <c r="K5221" s="176"/>
      <c r="L5221" s="679"/>
      <c r="M5221" s="175"/>
      <c r="N5221" s="177"/>
      <c r="P5221" s="176"/>
      <c r="R5221" s="178"/>
      <c r="S5221" s="177"/>
      <c r="U5221" s="177"/>
      <c r="W5221" s="178"/>
      <c r="X5221" s="177"/>
    </row>
    <row r="5222" spans="7:24" s="168" customFormat="1" ht="15" customHeight="1">
      <c r="G5222" s="175"/>
      <c r="I5222" s="176"/>
      <c r="J5222" s="176"/>
      <c r="K5222" s="176"/>
      <c r="L5222" s="679"/>
      <c r="M5222" s="175"/>
      <c r="N5222" s="177"/>
      <c r="P5222" s="176"/>
      <c r="R5222" s="178"/>
      <c r="S5222" s="177"/>
      <c r="U5222" s="177"/>
      <c r="W5222" s="178"/>
      <c r="X5222" s="177"/>
    </row>
    <row r="5223" spans="7:24" s="168" customFormat="1" ht="15" customHeight="1">
      <c r="G5223" s="175"/>
      <c r="I5223" s="176"/>
      <c r="J5223" s="176"/>
      <c r="K5223" s="176"/>
      <c r="L5223" s="679"/>
      <c r="M5223" s="175"/>
      <c r="N5223" s="177"/>
      <c r="P5223" s="176"/>
      <c r="R5223" s="178"/>
      <c r="S5223" s="177"/>
      <c r="U5223" s="177"/>
      <c r="W5223" s="178"/>
      <c r="X5223" s="177"/>
    </row>
    <row r="5224" spans="7:24" s="168" customFormat="1" ht="15" customHeight="1">
      <c r="G5224" s="175"/>
      <c r="I5224" s="176"/>
      <c r="J5224" s="176"/>
      <c r="K5224" s="176"/>
      <c r="L5224" s="679"/>
      <c r="M5224" s="175"/>
      <c r="N5224" s="177"/>
      <c r="P5224" s="176"/>
      <c r="R5224" s="178"/>
      <c r="S5224" s="177"/>
      <c r="U5224" s="177"/>
      <c r="W5224" s="178"/>
      <c r="X5224" s="177"/>
    </row>
    <row r="5225" spans="7:24" s="168" customFormat="1" ht="15" customHeight="1">
      <c r="G5225" s="175"/>
      <c r="I5225" s="176"/>
      <c r="J5225" s="176"/>
      <c r="K5225" s="176"/>
      <c r="L5225" s="679"/>
      <c r="M5225" s="175"/>
      <c r="N5225" s="177"/>
      <c r="P5225" s="176"/>
      <c r="R5225" s="178"/>
      <c r="S5225" s="177"/>
      <c r="U5225" s="177"/>
      <c r="W5225" s="178"/>
      <c r="X5225" s="177"/>
    </row>
    <row r="5226" spans="7:24" s="168" customFormat="1" ht="15" customHeight="1">
      <c r="G5226" s="175"/>
      <c r="I5226" s="176"/>
      <c r="J5226" s="176"/>
      <c r="K5226" s="176"/>
      <c r="L5226" s="679"/>
      <c r="M5226" s="175"/>
      <c r="N5226" s="177"/>
      <c r="P5226" s="176"/>
      <c r="R5226" s="178"/>
      <c r="S5226" s="177"/>
      <c r="U5226" s="177"/>
      <c r="W5226" s="178"/>
      <c r="X5226" s="177"/>
    </row>
    <row r="5227" spans="7:24" s="168" customFormat="1" ht="15" customHeight="1">
      <c r="G5227" s="175"/>
      <c r="I5227" s="176"/>
      <c r="J5227" s="176"/>
      <c r="K5227" s="176"/>
      <c r="L5227" s="679"/>
      <c r="M5227" s="175"/>
      <c r="N5227" s="177"/>
      <c r="P5227" s="176"/>
      <c r="R5227" s="178"/>
      <c r="S5227" s="177"/>
      <c r="U5227" s="177"/>
      <c r="W5227" s="178"/>
      <c r="X5227" s="177"/>
    </row>
    <row r="5228" spans="7:24" s="168" customFormat="1" ht="15" customHeight="1">
      <c r="G5228" s="175"/>
      <c r="I5228" s="176"/>
      <c r="J5228" s="176"/>
      <c r="K5228" s="176"/>
      <c r="L5228" s="679"/>
      <c r="M5228" s="175"/>
      <c r="N5228" s="177"/>
      <c r="P5228" s="176"/>
      <c r="R5228" s="178"/>
      <c r="S5228" s="177"/>
      <c r="U5228" s="177"/>
      <c r="W5228" s="178"/>
      <c r="X5228" s="177"/>
    </row>
    <row r="5229" spans="7:24" s="168" customFormat="1" ht="15" customHeight="1">
      <c r="G5229" s="175"/>
      <c r="I5229" s="176"/>
      <c r="J5229" s="176"/>
      <c r="K5229" s="176"/>
      <c r="L5229" s="679"/>
      <c r="M5229" s="175"/>
      <c r="N5229" s="177"/>
      <c r="P5229" s="176"/>
      <c r="R5229" s="178"/>
      <c r="S5229" s="177"/>
      <c r="U5229" s="177"/>
      <c r="W5229" s="178"/>
      <c r="X5229" s="177"/>
    </row>
    <row r="5230" spans="7:24" s="168" customFormat="1" ht="15" customHeight="1">
      <c r="G5230" s="175"/>
      <c r="I5230" s="176"/>
      <c r="J5230" s="176"/>
      <c r="K5230" s="176"/>
      <c r="L5230" s="679"/>
      <c r="M5230" s="175"/>
      <c r="N5230" s="177"/>
      <c r="P5230" s="176"/>
      <c r="R5230" s="178"/>
      <c r="S5230" s="177"/>
      <c r="U5230" s="177"/>
      <c r="W5230" s="178"/>
      <c r="X5230" s="177"/>
    </row>
    <row r="5231" spans="7:24" s="168" customFormat="1" ht="15" customHeight="1">
      <c r="G5231" s="175"/>
      <c r="I5231" s="176"/>
      <c r="J5231" s="176"/>
      <c r="K5231" s="176"/>
      <c r="L5231" s="679"/>
      <c r="M5231" s="175"/>
      <c r="N5231" s="177"/>
      <c r="P5231" s="176"/>
      <c r="R5231" s="178"/>
      <c r="S5231" s="177"/>
      <c r="U5231" s="177"/>
      <c r="W5231" s="178"/>
      <c r="X5231" s="177"/>
    </row>
    <row r="5232" spans="7:24" s="168" customFormat="1" ht="15" customHeight="1">
      <c r="G5232" s="175"/>
      <c r="I5232" s="176"/>
      <c r="J5232" s="176"/>
      <c r="K5232" s="176"/>
      <c r="L5232" s="679"/>
      <c r="M5232" s="175"/>
      <c r="N5232" s="177"/>
      <c r="P5232" s="176"/>
      <c r="R5232" s="178"/>
      <c r="S5232" s="177"/>
      <c r="U5232" s="177"/>
      <c r="W5232" s="178"/>
      <c r="X5232" s="177"/>
    </row>
    <row r="5233" spans="7:24" s="168" customFormat="1" ht="15" customHeight="1">
      <c r="G5233" s="175"/>
      <c r="I5233" s="176"/>
      <c r="J5233" s="176"/>
      <c r="K5233" s="176"/>
      <c r="L5233" s="679"/>
      <c r="M5233" s="175"/>
      <c r="N5233" s="177"/>
      <c r="P5233" s="176"/>
      <c r="R5233" s="178"/>
      <c r="S5233" s="177"/>
      <c r="U5233" s="177"/>
      <c r="W5233" s="178"/>
      <c r="X5233" s="177"/>
    </row>
    <row r="5234" spans="7:24" s="168" customFormat="1" ht="15" customHeight="1">
      <c r="G5234" s="175"/>
      <c r="I5234" s="176"/>
      <c r="J5234" s="176"/>
      <c r="K5234" s="176"/>
      <c r="L5234" s="679"/>
      <c r="M5234" s="175"/>
      <c r="N5234" s="177"/>
      <c r="P5234" s="176"/>
      <c r="R5234" s="178"/>
      <c r="S5234" s="177"/>
      <c r="U5234" s="177"/>
      <c r="W5234" s="178"/>
      <c r="X5234" s="177"/>
    </row>
    <row r="5235" spans="7:24" s="168" customFormat="1" ht="15" customHeight="1">
      <c r="G5235" s="175"/>
      <c r="I5235" s="176"/>
      <c r="J5235" s="176"/>
      <c r="K5235" s="176"/>
      <c r="L5235" s="679"/>
      <c r="M5235" s="175"/>
      <c r="N5235" s="177"/>
      <c r="P5235" s="176"/>
      <c r="R5235" s="178"/>
      <c r="S5235" s="177"/>
      <c r="U5235" s="177"/>
      <c r="W5235" s="178"/>
      <c r="X5235" s="177"/>
    </row>
    <row r="5236" spans="7:24" s="168" customFormat="1" ht="15" customHeight="1">
      <c r="G5236" s="175"/>
      <c r="I5236" s="176"/>
      <c r="J5236" s="176"/>
      <c r="K5236" s="176"/>
      <c r="L5236" s="679"/>
      <c r="M5236" s="175"/>
      <c r="N5236" s="177"/>
      <c r="P5236" s="176"/>
      <c r="R5236" s="178"/>
      <c r="S5236" s="177"/>
      <c r="U5236" s="177"/>
      <c r="W5236" s="178"/>
      <c r="X5236" s="177"/>
    </row>
    <row r="5237" spans="7:24" s="168" customFormat="1" ht="15" customHeight="1">
      <c r="G5237" s="175"/>
      <c r="I5237" s="176"/>
      <c r="J5237" s="176"/>
      <c r="K5237" s="176"/>
      <c r="L5237" s="679"/>
      <c r="M5237" s="175"/>
      <c r="N5237" s="177"/>
      <c r="P5237" s="176"/>
      <c r="R5237" s="178"/>
      <c r="S5237" s="177"/>
      <c r="U5237" s="177"/>
      <c r="W5237" s="178"/>
      <c r="X5237" s="177"/>
    </row>
    <row r="5238" spans="7:24" s="168" customFormat="1" ht="15" customHeight="1">
      <c r="G5238" s="175"/>
      <c r="I5238" s="176"/>
      <c r="J5238" s="176"/>
      <c r="K5238" s="176"/>
      <c r="L5238" s="679"/>
      <c r="M5238" s="175"/>
      <c r="N5238" s="177"/>
      <c r="P5238" s="176"/>
      <c r="R5238" s="178"/>
      <c r="S5238" s="177"/>
      <c r="U5238" s="177"/>
      <c r="W5238" s="178"/>
      <c r="X5238" s="177"/>
    </row>
    <row r="5239" spans="7:24" s="168" customFormat="1" ht="15" customHeight="1">
      <c r="G5239" s="175"/>
      <c r="I5239" s="176"/>
      <c r="J5239" s="176"/>
      <c r="K5239" s="176"/>
      <c r="L5239" s="679"/>
      <c r="M5239" s="175"/>
      <c r="N5239" s="177"/>
      <c r="P5239" s="176"/>
      <c r="R5239" s="178"/>
      <c r="S5239" s="177"/>
      <c r="U5239" s="177"/>
      <c r="W5239" s="178"/>
      <c r="X5239" s="177"/>
    </row>
    <row r="5240" spans="7:24" s="168" customFormat="1" ht="15" customHeight="1">
      <c r="G5240" s="175"/>
      <c r="I5240" s="176"/>
      <c r="J5240" s="176"/>
      <c r="K5240" s="176"/>
      <c r="L5240" s="679"/>
      <c r="M5240" s="175"/>
      <c r="N5240" s="177"/>
      <c r="P5240" s="176"/>
      <c r="R5240" s="178"/>
      <c r="S5240" s="177"/>
      <c r="U5240" s="177"/>
      <c r="W5240" s="178"/>
      <c r="X5240" s="177"/>
    </row>
    <row r="5241" spans="7:24" s="168" customFormat="1" ht="15" customHeight="1">
      <c r="G5241" s="175"/>
      <c r="I5241" s="176"/>
      <c r="J5241" s="176"/>
      <c r="K5241" s="176"/>
      <c r="L5241" s="679"/>
      <c r="M5241" s="175"/>
      <c r="N5241" s="177"/>
      <c r="P5241" s="176"/>
      <c r="R5241" s="178"/>
      <c r="S5241" s="177"/>
      <c r="U5241" s="177"/>
      <c r="W5241" s="178"/>
      <c r="X5241" s="177"/>
    </row>
    <row r="5242" spans="7:24" s="168" customFormat="1" ht="15" customHeight="1">
      <c r="G5242" s="175"/>
      <c r="I5242" s="176"/>
      <c r="J5242" s="176"/>
      <c r="K5242" s="176"/>
      <c r="L5242" s="679"/>
      <c r="M5242" s="175"/>
      <c r="N5242" s="177"/>
      <c r="P5242" s="176"/>
      <c r="R5242" s="178"/>
      <c r="S5242" s="177"/>
      <c r="U5242" s="177"/>
      <c r="W5242" s="178"/>
      <c r="X5242" s="177"/>
    </row>
    <row r="5243" spans="7:24" s="168" customFormat="1" ht="15" customHeight="1">
      <c r="G5243" s="175"/>
      <c r="I5243" s="176"/>
      <c r="J5243" s="176"/>
      <c r="K5243" s="176"/>
      <c r="L5243" s="679"/>
      <c r="M5243" s="175"/>
      <c r="N5243" s="177"/>
      <c r="P5243" s="176"/>
      <c r="R5243" s="178"/>
      <c r="S5243" s="177"/>
      <c r="U5243" s="177"/>
      <c r="W5243" s="178"/>
      <c r="X5243" s="177"/>
    </row>
    <row r="5244" spans="7:24" s="168" customFormat="1" ht="15" customHeight="1">
      <c r="G5244" s="175"/>
      <c r="I5244" s="176"/>
      <c r="J5244" s="176"/>
      <c r="K5244" s="176"/>
      <c r="L5244" s="679"/>
      <c r="M5244" s="175"/>
      <c r="N5244" s="177"/>
      <c r="P5244" s="176"/>
      <c r="R5244" s="178"/>
      <c r="S5244" s="177"/>
      <c r="U5244" s="177"/>
      <c r="W5244" s="178"/>
      <c r="X5244" s="177"/>
    </row>
    <row r="5245" spans="7:24" s="168" customFormat="1" ht="15" customHeight="1">
      <c r="G5245" s="175"/>
      <c r="I5245" s="176"/>
      <c r="J5245" s="176"/>
      <c r="K5245" s="176"/>
      <c r="L5245" s="679"/>
      <c r="M5245" s="175"/>
      <c r="N5245" s="177"/>
      <c r="P5245" s="176"/>
      <c r="R5245" s="178"/>
      <c r="S5245" s="177"/>
      <c r="U5245" s="177"/>
      <c r="W5245" s="178"/>
      <c r="X5245" s="177"/>
    </row>
    <row r="5246" spans="7:24" s="168" customFormat="1" ht="15" customHeight="1">
      <c r="G5246" s="175"/>
      <c r="I5246" s="176"/>
      <c r="J5246" s="176"/>
      <c r="K5246" s="176"/>
      <c r="L5246" s="679"/>
      <c r="M5246" s="175"/>
      <c r="N5246" s="177"/>
      <c r="P5246" s="176"/>
      <c r="R5246" s="178"/>
      <c r="S5246" s="177"/>
      <c r="U5246" s="177"/>
      <c r="W5246" s="178"/>
      <c r="X5246" s="177"/>
    </row>
    <row r="5247" spans="7:24" s="168" customFormat="1" ht="15" customHeight="1">
      <c r="G5247" s="175"/>
      <c r="I5247" s="176"/>
      <c r="J5247" s="176"/>
      <c r="K5247" s="176"/>
      <c r="L5247" s="679"/>
      <c r="M5247" s="175"/>
      <c r="N5247" s="177"/>
      <c r="P5247" s="176"/>
      <c r="R5247" s="178"/>
      <c r="S5247" s="177"/>
      <c r="U5247" s="177"/>
      <c r="W5247" s="178"/>
      <c r="X5247" s="177"/>
    </row>
    <row r="5248" spans="7:24" s="168" customFormat="1" ht="15" customHeight="1">
      <c r="G5248" s="175"/>
      <c r="I5248" s="176"/>
      <c r="J5248" s="176"/>
      <c r="K5248" s="176"/>
      <c r="L5248" s="679"/>
      <c r="M5248" s="175"/>
      <c r="N5248" s="177"/>
      <c r="P5248" s="176"/>
      <c r="R5248" s="178"/>
      <c r="S5248" s="177"/>
      <c r="U5248" s="177"/>
      <c r="W5248" s="178"/>
      <c r="X5248" s="177"/>
    </row>
    <row r="5249" spans="7:24" s="168" customFormat="1" ht="15" customHeight="1">
      <c r="G5249" s="175"/>
      <c r="I5249" s="176"/>
      <c r="J5249" s="176"/>
      <c r="K5249" s="176"/>
      <c r="L5249" s="679"/>
      <c r="M5249" s="175"/>
      <c r="N5249" s="177"/>
      <c r="P5249" s="176"/>
      <c r="R5249" s="178"/>
      <c r="S5249" s="177"/>
      <c r="U5249" s="177"/>
      <c r="W5249" s="178"/>
      <c r="X5249" s="177"/>
    </row>
    <row r="5250" spans="7:24" s="168" customFormat="1" ht="15" customHeight="1">
      <c r="G5250" s="175"/>
      <c r="I5250" s="176"/>
      <c r="J5250" s="176"/>
      <c r="K5250" s="176"/>
      <c r="L5250" s="679"/>
      <c r="M5250" s="175"/>
      <c r="N5250" s="177"/>
      <c r="P5250" s="176"/>
      <c r="R5250" s="178"/>
      <c r="S5250" s="177"/>
      <c r="U5250" s="177"/>
      <c r="W5250" s="178"/>
      <c r="X5250" s="177"/>
    </row>
    <row r="5251" spans="7:24" s="168" customFormat="1" ht="15" customHeight="1">
      <c r="G5251" s="175"/>
      <c r="I5251" s="176"/>
      <c r="J5251" s="176"/>
      <c r="K5251" s="176"/>
      <c r="L5251" s="679"/>
      <c r="M5251" s="175"/>
      <c r="N5251" s="177"/>
      <c r="P5251" s="176"/>
      <c r="R5251" s="178"/>
      <c r="S5251" s="177"/>
      <c r="U5251" s="177"/>
      <c r="W5251" s="178"/>
      <c r="X5251" s="177"/>
    </row>
    <row r="5252" spans="7:24" s="168" customFormat="1" ht="15" customHeight="1">
      <c r="G5252" s="175"/>
      <c r="I5252" s="176"/>
      <c r="J5252" s="176"/>
      <c r="K5252" s="176"/>
      <c r="L5252" s="679"/>
      <c r="M5252" s="175"/>
      <c r="N5252" s="177"/>
      <c r="P5252" s="176"/>
      <c r="R5252" s="178"/>
      <c r="S5252" s="177"/>
      <c r="U5252" s="177"/>
      <c r="W5252" s="178"/>
      <c r="X5252" s="177"/>
    </row>
    <row r="5253" spans="7:24" s="168" customFormat="1" ht="15" customHeight="1">
      <c r="G5253" s="175"/>
      <c r="I5253" s="176"/>
      <c r="J5253" s="176"/>
      <c r="K5253" s="176"/>
      <c r="L5253" s="679"/>
      <c r="M5253" s="175"/>
      <c r="N5253" s="177"/>
      <c r="P5253" s="176"/>
      <c r="R5253" s="178"/>
      <c r="S5253" s="177"/>
      <c r="U5253" s="177"/>
      <c r="W5253" s="178"/>
      <c r="X5253" s="177"/>
    </row>
    <row r="5254" spans="7:24" s="168" customFormat="1" ht="15" customHeight="1">
      <c r="G5254" s="175"/>
      <c r="I5254" s="176"/>
      <c r="J5254" s="176"/>
      <c r="K5254" s="176"/>
      <c r="L5254" s="679"/>
      <c r="M5254" s="175"/>
      <c r="N5254" s="177"/>
      <c r="P5254" s="176"/>
      <c r="R5254" s="178"/>
      <c r="S5254" s="177"/>
      <c r="U5254" s="177"/>
      <c r="W5254" s="178"/>
      <c r="X5254" s="177"/>
    </row>
    <row r="5255" spans="7:24" s="168" customFormat="1" ht="15" customHeight="1">
      <c r="G5255" s="175"/>
      <c r="I5255" s="176"/>
      <c r="J5255" s="176"/>
      <c r="K5255" s="176"/>
      <c r="L5255" s="679"/>
      <c r="M5255" s="175"/>
      <c r="N5255" s="177"/>
      <c r="P5255" s="176"/>
      <c r="R5255" s="178"/>
      <c r="S5255" s="177"/>
      <c r="U5255" s="177"/>
      <c r="W5255" s="178"/>
      <c r="X5255" s="177"/>
    </row>
    <row r="5256" spans="7:24" s="168" customFormat="1" ht="15" customHeight="1">
      <c r="G5256" s="175"/>
      <c r="I5256" s="176"/>
      <c r="J5256" s="176"/>
      <c r="K5256" s="176"/>
      <c r="L5256" s="679"/>
      <c r="M5256" s="175"/>
      <c r="N5256" s="177"/>
      <c r="P5256" s="176"/>
      <c r="R5256" s="178"/>
      <c r="S5256" s="177"/>
      <c r="U5256" s="177"/>
      <c r="W5256" s="178"/>
      <c r="X5256" s="177"/>
    </row>
    <row r="5257" spans="7:24" s="168" customFormat="1" ht="15" customHeight="1">
      <c r="G5257" s="175"/>
      <c r="I5257" s="176"/>
      <c r="J5257" s="176"/>
      <c r="K5257" s="176"/>
      <c r="L5257" s="679"/>
      <c r="M5257" s="175"/>
      <c r="N5257" s="177"/>
      <c r="P5257" s="176"/>
      <c r="R5257" s="178"/>
      <c r="S5257" s="177"/>
      <c r="U5257" s="177"/>
      <c r="W5257" s="178"/>
      <c r="X5257" s="177"/>
    </row>
    <row r="5258" spans="7:24" s="168" customFormat="1" ht="15" customHeight="1">
      <c r="G5258" s="175"/>
      <c r="I5258" s="176"/>
      <c r="J5258" s="176"/>
      <c r="K5258" s="176"/>
      <c r="L5258" s="679"/>
      <c r="M5258" s="175"/>
      <c r="N5258" s="177"/>
      <c r="P5258" s="176"/>
      <c r="R5258" s="178"/>
      <c r="S5258" s="177"/>
      <c r="U5258" s="177"/>
      <c r="W5258" s="178"/>
      <c r="X5258" s="177"/>
    </row>
    <row r="5259" spans="7:24" s="168" customFormat="1" ht="15" customHeight="1">
      <c r="G5259" s="175"/>
      <c r="I5259" s="176"/>
      <c r="J5259" s="176"/>
      <c r="K5259" s="176"/>
      <c r="L5259" s="679"/>
      <c r="M5259" s="175"/>
      <c r="N5259" s="177"/>
      <c r="P5259" s="176"/>
      <c r="R5259" s="178"/>
      <c r="S5259" s="177"/>
      <c r="U5259" s="177"/>
      <c r="W5259" s="178"/>
      <c r="X5259" s="177"/>
    </row>
    <row r="5260" spans="7:24" s="168" customFormat="1" ht="15" customHeight="1">
      <c r="G5260" s="175"/>
      <c r="I5260" s="176"/>
      <c r="J5260" s="176"/>
      <c r="K5260" s="176"/>
      <c r="L5260" s="679"/>
      <c r="M5260" s="175"/>
      <c r="N5260" s="177"/>
      <c r="P5260" s="176"/>
      <c r="R5260" s="178"/>
      <c r="S5260" s="177"/>
      <c r="U5260" s="177"/>
      <c r="W5260" s="178"/>
      <c r="X5260" s="177"/>
    </row>
    <row r="5261" spans="7:24" s="168" customFormat="1" ht="15" customHeight="1">
      <c r="G5261" s="175"/>
      <c r="I5261" s="176"/>
      <c r="J5261" s="176"/>
      <c r="K5261" s="176"/>
      <c r="L5261" s="679"/>
      <c r="M5261" s="175"/>
      <c r="N5261" s="177"/>
      <c r="P5261" s="176"/>
      <c r="R5261" s="178"/>
      <c r="S5261" s="177"/>
      <c r="U5261" s="177"/>
      <c r="W5261" s="178"/>
      <c r="X5261" s="177"/>
    </row>
    <row r="5262" spans="7:24" s="168" customFormat="1" ht="15" customHeight="1">
      <c r="G5262" s="175"/>
      <c r="I5262" s="176"/>
      <c r="J5262" s="176"/>
      <c r="K5262" s="176"/>
      <c r="L5262" s="679"/>
      <c r="M5262" s="175"/>
      <c r="N5262" s="177"/>
      <c r="P5262" s="176"/>
      <c r="R5262" s="178"/>
      <c r="S5262" s="177"/>
      <c r="U5262" s="177"/>
      <c r="W5262" s="178"/>
      <c r="X5262" s="177"/>
    </row>
    <row r="5263" spans="7:24" s="168" customFormat="1" ht="15" customHeight="1">
      <c r="G5263" s="175"/>
      <c r="I5263" s="176"/>
      <c r="J5263" s="176"/>
      <c r="K5263" s="176"/>
      <c r="L5263" s="679"/>
      <c r="M5263" s="175"/>
      <c r="N5263" s="177"/>
      <c r="P5263" s="176"/>
      <c r="R5263" s="178"/>
      <c r="S5263" s="177"/>
      <c r="U5263" s="177"/>
      <c r="W5263" s="178"/>
      <c r="X5263" s="177"/>
    </row>
    <row r="5264" spans="7:24" s="168" customFormat="1" ht="15" customHeight="1">
      <c r="G5264" s="175"/>
      <c r="I5264" s="176"/>
      <c r="J5264" s="176"/>
      <c r="K5264" s="176"/>
      <c r="L5264" s="679"/>
      <c r="M5264" s="175"/>
      <c r="N5264" s="177"/>
      <c r="P5264" s="176"/>
      <c r="R5264" s="178"/>
      <c r="S5264" s="177"/>
      <c r="U5264" s="177"/>
      <c r="W5264" s="178"/>
      <c r="X5264" s="177"/>
    </row>
    <row r="5265" spans="7:24" s="168" customFormat="1" ht="15" customHeight="1">
      <c r="G5265" s="175"/>
      <c r="I5265" s="176"/>
      <c r="J5265" s="176"/>
      <c r="K5265" s="176"/>
      <c r="L5265" s="679"/>
      <c r="M5265" s="175"/>
      <c r="N5265" s="177"/>
      <c r="P5265" s="176"/>
      <c r="R5265" s="178"/>
      <c r="S5265" s="177"/>
      <c r="U5265" s="177"/>
      <c r="W5265" s="178"/>
      <c r="X5265" s="177"/>
    </row>
    <row r="5266" spans="7:24" s="168" customFormat="1" ht="15" customHeight="1">
      <c r="G5266" s="175"/>
      <c r="I5266" s="176"/>
      <c r="J5266" s="176"/>
      <c r="K5266" s="176"/>
      <c r="L5266" s="679"/>
      <c r="M5266" s="175"/>
      <c r="N5266" s="177"/>
      <c r="P5266" s="176"/>
      <c r="R5266" s="178"/>
      <c r="S5266" s="177"/>
      <c r="U5266" s="177"/>
      <c r="W5266" s="178"/>
      <c r="X5266" s="177"/>
    </row>
    <row r="5267" spans="7:24" s="168" customFormat="1" ht="15" customHeight="1">
      <c r="G5267" s="175"/>
      <c r="I5267" s="176"/>
      <c r="J5267" s="176"/>
      <c r="K5267" s="176"/>
      <c r="L5267" s="679"/>
      <c r="M5267" s="175"/>
      <c r="N5267" s="177"/>
      <c r="P5267" s="176"/>
      <c r="R5267" s="178"/>
      <c r="S5267" s="177"/>
      <c r="U5267" s="177"/>
      <c r="W5267" s="178"/>
      <c r="X5267" s="177"/>
    </row>
    <row r="5268" spans="7:24" s="168" customFormat="1" ht="15" customHeight="1">
      <c r="G5268" s="175"/>
      <c r="I5268" s="176"/>
      <c r="J5268" s="176"/>
      <c r="K5268" s="176"/>
      <c r="L5268" s="679"/>
      <c r="M5268" s="175"/>
      <c r="N5268" s="177"/>
      <c r="P5268" s="176"/>
      <c r="R5268" s="178"/>
      <c r="S5268" s="177"/>
      <c r="U5268" s="177"/>
      <c r="W5268" s="178"/>
      <c r="X5268" s="177"/>
    </row>
    <row r="5269" spans="7:24" s="168" customFormat="1" ht="15" customHeight="1">
      <c r="G5269" s="175"/>
      <c r="I5269" s="176"/>
      <c r="J5269" s="176"/>
      <c r="K5269" s="176"/>
      <c r="L5269" s="679"/>
      <c r="M5269" s="175"/>
      <c r="N5269" s="177"/>
      <c r="P5269" s="176"/>
      <c r="R5269" s="178"/>
      <c r="S5269" s="177"/>
      <c r="U5269" s="177"/>
      <c r="W5269" s="178"/>
      <c r="X5269" s="177"/>
    </row>
    <row r="5270" spans="7:24" s="168" customFormat="1" ht="15" customHeight="1">
      <c r="G5270" s="175"/>
      <c r="I5270" s="176"/>
      <c r="J5270" s="176"/>
      <c r="K5270" s="176"/>
      <c r="L5270" s="679"/>
      <c r="M5270" s="175"/>
      <c r="N5270" s="177"/>
      <c r="P5270" s="176"/>
      <c r="R5270" s="178"/>
      <c r="S5270" s="177"/>
      <c r="U5270" s="177"/>
      <c r="W5270" s="178"/>
      <c r="X5270" s="177"/>
    </row>
    <row r="5271" spans="7:24" s="168" customFormat="1" ht="15" customHeight="1">
      <c r="G5271" s="175"/>
      <c r="I5271" s="176"/>
      <c r="J5271" s="176"/>
      <c r="K5271" s="176"/>
      <c r="L5271" s="679"/>
      <c r="M5271" s="175"/>
      <c r="N5271" s="177"/>
      <c r="P5271" s="176"/>
      <c r="R5271" s="178"/>
      <c r="S5271" s="177"/>
      <c r="U5271" s="177"/>
      <c r="W5271" s="178"/>
      <c r="X5271" s="177"/>
    </row>
    <row r="5272" spans="7:24" s="168" customFormat="1" ht="15" customHeight="1">
      <c r="G5272" s="175"/>
      <c r="I5272" s="176"/>
      <c r="J5272" s="176"/>
      <c r="K5272" s="176"/>
      <c r="L5272" s="679"/>
      <c r="M5272" s="175"/>
      <c r="N5272" s="177"/>
      <c r="P5272" s="176"/>
      <c r="R5272" s="178"/>
      <c r="S5272" s="177"/>
      <c r="U5272" s="177"/>
      <c r="W5272" s="178"/>
      <c r="X5272" s="177"/>
    </row>
    <row r="5273" spans="7:24" s="168" customFormat="1" ht="15" customHeight="1">
      <c r="G5273" s="175"/>
      <c r="I5273" s="176"/>
      <c r="J5273" s="176"/>
      <c r="K5273" s="176"/>
      <c r="L5273" s="679"/>
      <c r="M5273" s="175"/>
      <c r="N5273" s="177"/>
      <c r="P5273" s="176"/>
      <c r="R5273" s="178"/>
      <c r="S5273" s="177"/>
      <c r="U5273" s="177"/>
      <c r="W5273" s="178"/>
      <c r="X5273" s="177"/>
    </row>
    <row r="5274" spans="7:24" s="168" customFormat="1" ht="15" customHeight="1">
      <c r="G5274" s="175"/>
      <c r="I5274" s="176"/>
      <c r="J5274" s="176"/>
      <c r="K5274" s="176"/>
      <c r="L5274" s="679"/>
      <c r="M5274" s="175"/>
      <c r="N5274" s="177"/>
      <c r="P5274" s="176"/>
      <c r="R5274" s="178"/>
      <c r="S5274" s="177"/>
      <c r="U5274" s="177"/>
      <c r="W5274" s="178"/>
      <c r="X5274" s="177"/>
    </row>
    <row r="5275" spans="7:24" s="168" customFormat="1" ht="15" customHeight="1">
      <c r="G5275" s="175"/>
      <c r="I5275" s="176"/>
      <c r="J5275" s="176"/>
      <c r="K5275" s="176"/>
      <c r="L5275" s="679"/>
      <c r="M5275" s="175"/>
      <c r="N5275" s="177"/>
      <c r="P5275" s="176"/>
      <c r="R5275" s="178"/>
      <c r="S5275" s="177"/>
      <c r="U5275" s="177"/>
      <c r="W5275" s="178"/>
      <c r="X5275" s="177"/>
    </row>
    <row r="5276" spans="7:24" s="168" customFormat="1" ht="15" customHeight="1">
      <c r="G5276" s="175"/>
      <c r="I5276" s="176"/>
      <c r="J5276" s="176"/>
      <c r="K5276" s="176"/>
      <c r="L5276" s="679"/>
      <c r="M5276" s="175"/>
      <c r="N5276" s="177"/>
      <c r="P5276" s="176"/>
      <c r="R5276" s="178"/>
      <c r="S5276" s="177"/>
      <c r="U5276" s="177"/>
      <c r="W5276" s="178"/>
      <c r="X5276" s="177"/>
    </row>
    <row r="5277" spans="7:24" s="168" customFormat="1" ht="15" customHeight="1">
      <c r="G5277" s="175"/>
      <c r="I5277" s="176"/>
      <c r="J5277" s="176"/>
      <c r="K5277" s="176"/>
      <c r="L5277" s="679"/>
      <c r="M5277" s="175"/>
      <c r="N5277" s="177"/>
      <c r="P5277" s="176"/>
      <c r="R5277" s="178"/>
      <c r="S5277" s="177"/>
      <c r="U5277" s="177"/>
      <c r="W5277" s="178"/>
      <c r="X5277" s="177"/>
    </row>
    <row r="5278" spans="7:24" s="168" customFormat="1" ht="15" customHeight="1">
      <c r="G5278" s="175"/>
      <c r="I5278" s="176"/>
      <c r="J5278" s="176"/>
      <c r="K5278" s="176"/>
      <c r="L5278" s="679"/>
      <c r="M5278" s="175"/>
      <c r="N5278" s="177"/>
      <c r="P5278" s="176"/>
      <c r="R5278" s="178"/>
      <c r="S5278" s="177"/>
      <c r="U5278" s="177"/>
      <c r="W5278" s="178"/>
      <c r="X5278" s="177"/>
    </row>
    <row r="5279" spans="7:24" s="168" customFormat="1" ht="15" customHeight="1">
      <c r="G5279" s="175"/>
      <c r="I5279" s="176"/>
      <c r="J5279" s="176"/>
      <c r="K5279" s="176"/>
      <c r="L5279" s="679"/>
      <c r="M5279" s="175"/>
      <c r="N5279" s="177"/>
      <c r="P5279" s="176"/>
      <c r="R5279" s="178"/>
      <c r="S5279" s="177"/>
      <c r="U5279" s="177"/>
      <c r="W5279" s="178"/>
      <c r="X5279" s="177"/>
    </row>
    <row r="5280" spans="7:24" s="168" customFormat="1" ht="15" customHeight="1">
      <c r="G5280" s="175"/>
      <c r="I5280" s="176"/>
      <c r="J5280" s="176"/>
      <c r="K5280" s="176"/>
      <c r="L5280" s="679"/>
      <c r="M5280" s="175"/>
      <c r="N5280" s="177"/>
      <c r="P5280" s="176"/>
      <c r="R5280" s="178"/>
      <c r="S5280" s="177"/>
      <c r="U5280" s="177"/>
      <c r="W5280" s="178"/>
      <c r="X5280" s="177"/>
    </row>
    <row r="5281" spans="7:24" s="168" customFormat="1" ht="15" customHeight="1">
      <c r="G5281" s="175"/>
      <c r="I5281" s="176"/>
      <c r="J5281" s="176"/>
      <c r="K5281" s="176"/>
      <c r="L5281" s="679"/>
      <c r="M5281" s="175"/>
      <c r="N5281" s="177"/>
      <c r="P5281" s="176"/>
      <c r="R5281" s="178"/>
      <c r="S5281" s="177"/>
      <c r="U5281" s="177"/>
      <c r="W5281" s="178"/>
      <c r="X5281" s="177"/>
    </row>
    <row r="5282" spans="7:24" s="168" customFormat="1" ht="15" customHeight="1">
      <c r="G5282" s="175"/>
      <c r="I5282" s="176"/>
      <c r="J5282" s="176"/>
      <c r="K5282" s="176"/>
      <c r="L5282" s="679"/>
      <c r="M5282" s="175"/>
      <c r="N5282" s="177"/>
      <c r="P5282" s="176"/>
      <c r="R5282" s="178"/>
      <c r="S5282" s="177"/>
      <c r="U5282" s="177"/>
      <c r="W5282" s="178"/>
      <c r="X5282" s="177"/>
    </row>
    <row r="5283" spans="7:24" s="168" customFormat="1" ht="15" customHeight="1">
      <c r="G5283" s="175"/>
      <c r="I5283" s="176"/>
      <c r="J5283" s="176"/>
      <c r="K5283" s="176"/>
      <c r="L5283" s="679"/>
      <c r="M5283" s="175"/>
      <c r="N5283" s="177"/>
      <c r="P5283" s="176"/>
      <c r="R5283" s="178"/>
      <c r="S5283" s="177"/>
      <c r="U5283" s="177"/>
      <c r="W5283" s="178"/>
      <c r="X5283" s="177"/>
    </row>
    <row r="5284" spans="7:24" s="168" customFormat="1" ht="15" customHeight="1">
      <c r="G5284" s="175"/>
      <c r="I5284" s="176"/>
      <c r="J5284" s="176"/>
      <c r="K5284" s="176"/>
      <c r="L5284" s="679"/>
      <c r="M5284" s="175"/>
      <c r="N5284" s="177"/>
      <c r="P5284" s="176"/>
      <c r="R5284" s="178"/>
      <c r="S5284" s="177"/>
      <c r="U5284" s="177"/>
      <c r="W5284" s="178"/>
      <c r="X5284" s="177"/>
    </row>
    <row r="5285" spans="7:24" s="168" customFormat="1" ht="15" customHeight="1">
      <c r="G5285" s="175"/>
      <c r="I5285" s="176"/>
      <c r="J5285" s="176"/>
      <c r="K5285" s="176"/>
      <c r="L5285" s="679"/>
      <c r="M5285" s="175"/>
      <c r="N5285" s="177"/>
      <c r="P5285" s="176"/>
      <c r="R5285" s="178"/>
      <c r="S5285" s="177"/>
      <c r="U5285" s="177"/>
      <c r="W5285" s="178"/>
      <c r="X5285" s="177"/>
    </row>
    <row r="5286" spans="7:24" s="168" customFormat="1" ht="15" customHeight="1">
      <c r="G5286" s="175"/>
      <c r="I5286" s="176"/>
      <c r="J5286" s="176"/>
      <c r="K5286" s="176"/>
      <c r="L5286" s="679"/>
      <c r="M5286" s="175"/>
      <c r="N5286" s="177"/>
      <c r="P5286" s="176"/>
      <c r="R5286" s="178"/>
      <c r="S5286" s="177"/>
      <c r="U5286" s="177"/>
      <c r="W5286" s="178"/>
      <c r="X5286" s="177"/>
    </row>
    <row r="5287" spans="7:24" s="168" customFormat="1" ht="15" customHeight="1">
      <c r="G5287" s="175"/>
      <c r="I5287" s="176"/>
      <c r="J5287" s="176"/>
      <c r="K5287" s="176"/>
      <c r="L5287" s="679"/>
      <c r="M5287" s="175"/>
      <c r="N5287" s="177"/>
      <c r="P5287" s="176"/>
      <c r="R5287" s="178"/>
      <c r="S5287" s="177"/>
      <c r="U5287" s="177"/>
      <c r="W5287" s="178"/>
      <c r="X5287" s="177"/>
    </row>
    <row r="5288" spans="7:24" s="168" customFormat="1" ht="15" customHeight="1">
      <c r="G5288" s="175"/>
      <c r="I5288" s="176"/>
      <c r="J5288" s="176"/>
      <c r="K5288" s="176"/>
      <c r="L5288" s="679"/>
      <c r="M5288" s="175"/>
      <c r="N5288" s="177"/>
      <c r="P5288" s="176"/>
      <c r="R5288" s="178"/>
      <c r="S5288" s="177"/>
      <c r="U5288" s="177"/>
      <c r="W5288" s="178"/>
      <c r="X5288" s="177"/>
    </row>
    <row r="5289" spans="7:24" s="168" customFormat="1" ht="15" customHeight="1">
      <c r="G5289" s="175"/>
      <c r="I5289" s="176"/>
      <c r="J5289" s="176"/>
      <c r="K5289" s="176"/>
      <c r="L5289" s="679"/>
      <c r="M5289" s="175"/>
      <c r="N5289" s="177"/>
      <c r="P5289" s="176"/>
      <c r="R5289" s="178"/>
      <c r="S5289" s="177"/>
      <c r="U5289" s="177"/>
      <c r="W5289" s="178"/>
      <c r="X5289" s="177"/>
    </row>
    <row r="5290" spans="7:24" s="168" customFormat="1" ht="15" customHeight="1">
      <c r="G5290" s="175"/>
      <c r="I5290" s="176"/>
      <c r="J5290" s="176"/>
      <c r="K5290" s="176"/>
      <c r="L5290" s="679"/>
      <c r="M5290" s="175"/>
      <c r="N5290" s="177"/>
      <c r="P5290" s="176"/>
      <c r="R5290" s="178"/>
      <c r="S5290" s="177"/>
      <c r="U5290" s="177"/>
      <c r="W5290" s="178"/>
      <c r="X5290" s="177"/>
    </row>
    <row r="5291" spans="7:24" s="168" customFormat="1" ht="15" customHeight="1">
      <c r="G5291" s="175"/>
      <c r="I5291" s="176"/>
      <c r="J5291" s="176"/>
      <c r="K5291" s="176"/>
      <c r="L5291" s="679"/>
      <c r="M5291" s="175"/>
      <c r="N5291" s="177"/>
      <c r="P5291" s="176"/>
      <c r="R5291" s="178"/>
      <c r="S5291" s="177"/>
      <c r="U5291" s="177"/>
      <c r="W5291" s="178"/>
      <c r="X5291" s="177"/>
    </row>
    <row r="5292" spans="7:24" s="168" customFormat="1" ht="15" customHeight="1">
      <c r="G5292" s="175"/>
      <c r="I5292" s="176"/>
      <c r="J5292" s="176"/>
      <c r="K5292" s="176"/>
      <c r="L5292" s="679"/>
      <c r="M5292" s="175"/>
      <c r="N5292" s="177"/>
      <c r="P5292" s="176"/>
      <c r="R5292" s="178"/>
      <c r="S5292" s="177"/>
      <c r="U5292" s="177"/>
      <c r="W5292" s="178"/>
      <c r="X5292" s="177"/>
    </row>
    <row r="5293" spans="7:24" s="168" customFormat="1" ht="15" customHeight="1">
      <c r="G5293" s="175"/>
      <c r="I5293" s="176"/>
      <c r="J5293" s="176"/>
      <c r="K5293" s="176"/>
      <c r="L5293" s="679"/>
      <c r="M5293" s="175"/>
      <c r="N5293" s="177"/>
      <c r="P5293" s="176"/>
      <c r="R5293" s="178"/>
      <c r="S5293" s="177"/>
      <c r="U5293" s="177"/>
      <c r="W5293" s="178"/>
      <c r="X5293" s="177"/>
    </row>
    <row r="5294" spans="7:24" s="168" customFormat="1" ht="15" customHeight="1">
      <c r="G5294" s="175"/>
      <c r="I5294" s="176"/>
      <c r="J5294" s="176"/>
      <c r="K5294" s="176"/>
      <c r="L5294" s="679"/>
      <c r="M5294" s="175"/>
      <c r="N5294" s="177"/>
      <c r="P5294" s="176"/>
      <c r="R5294" s="178"/>
      <c r="S5294" s="177"/>
      <c r="U5294" s="177"/>
      <c r="W5294" s="178"/>
      <c r="X5294" s="177"/>
    </row>
    <row r="5295" spans="7:24" s="168" customFormat="1" ht="15" customHeight="1">
      <c r="G5295" s="175"/>
      <c r="I5295" s="176"/>
      <c r="J5295" s="176"/>
      <c r="K5295" s="176"/>
      <c r="L5295" s="679"/>
      <c r="M5295" s="175"/>
      <c r="N5295" s="177"/>
      <c r="P5295" s="176"/>
      <c r="R5295" s="178"/>
      <c r="S5295" s="177"/>
      <c r="U5295" s="177"/>
      <c r="W5295" s="178"/>
      <c r="X5295" s="177"/>
    </row>
    <row r="5296" spans="7:24" s="168" customFormat="1" ht="15" customHeight="1">
      <c r="G5296" s="175"/>
      <c r="I5296" s="176"/>
      <c r="J5296" s="176"/>
      <c r="K5296" s="176"/>
      <c r="L5296" s="679"/>
      <c r="M5296" s="175"/>
      <c r="N5296" s="177"/>
      <c r="P5296" s="176"/>
      <c r="R5296" s="178"/>
      <c r="S5296" s="177"/>
      <c r="U5296" s="177"/>
      <c r="W5296" s="178"/>
      <c r="X5296" s="177"/>
    </row>
    <row r="5297" spans="7:24" s="168" customFormat="1" ht="15" customHeight="1">
      <c r="G5297" s="175"/>
      <c r="I5297" s="176"/>
      <c r="J5297" s="176"/>
      <c r="K5297" s="176"/>
      <c r="L5297" s="679"/>
      <c r="M5297" s="175"/>
      <c r="N5297" s="177"/>
      <c r="P5297" s="176"/>
      <c r="R5297" s="178"/>
      <c r="S5297" s="177"/>
      <c r="U5297" s="177"/>
      <c r="W5297" s="178"/>
      <c r="X5297" s="177"/>
    </row>
    <row r="5298" spans="7:24" s="168" customFormat="1" ht="15" customHeight="1">
      <c r="G5298" s="175"/>
      <c r="I5298" s="176"/>
      <c r="J5298" s="176"/>
      <c r="K5298" s="176"/>
      <c r="L5298" s="679"/>
      <c r="M5298" s="175"/>
      <c r="N5298" s="177"/>
      <c r="P5298" s="176"/>
      <c r="R5298" s="178"/>
      <c r="S5298" s="177"/>
      <c r="U5298" s="177"/>
      <c r="W5298" s="178"/>
      <c r="X5298" s="177"/>
    </row>
    <row r="5299" spans="7:24" s="168" customFormat="1" ht="15" customHeight="1">
      <c r="G5299" s="175"/>
      <c r="I5299" s="176"/>
      <c r="J5299" s="176"/>
      <c r="K5299" s="176"/>
      <c r="L5299" s="679"/>
      <c r="M5299" s="175"/>
      <c r="N5299" s="177"/>
      <c r="P5299" s="176"/>
      <c r="R5299" s="178"/>
      <c r="S5299" s="177"/>
      <c r="U5299" s="177"/>
      <c r="W5299" s="178"/>
      <c r="X5299" s="177"/>
    </row>
    <row r="5300" spans="7:24" s="168" customFormat="1" ht="15" customHeight="1">
      <c r="G5300" s="175"/>
      <c r="I5300" s="176"/>
      <c r="J5300" s="176"/>
      <c r="K5300" s="176"/>
      <c r="L5300" s="679"/>
      <c r="M5300" s="175"/>
      <c r="N5300" s="177"/>
      <c r="P5300" s="176"/>
      <c r="R5300" s="178"/>
      <c r="S5300" s="177"/>
      <c r="U5300" s="177"/>
      <c r="W5300" s="178"/>
      <c r="X5300" s="177"/>
    </row>
    <row r="5301" spans="7:24" s="168" customFormat="1" ht="15" customHeight="1">
      <c r="G5301" s="175"/>
      <c r="I5301" s="176"/>
      <c r="J5301" s="176"/>
      <c r="K5301" s="176"/>
      <c r="L5301" s="679"/>
      <c r="M5301" s="175"/>
      <c r="N5301" s="177"/>
      <c r="P5301" s="176"/>
      <c r="R5301" s="178"/>
      <c r="S5301" s="177"/>
      <c r="U5301" s="177"/>
      <c r="W5301" s="178"/>
      <c r="X5301" s="177"/>
    </row>
    <row r="5302" spans="7:24" s="168" customFormat="1" ht="15" customHeight="1">
      <c r="G5302" s="175"/>
      <c r="I5302" s="176"/>
      <c r="J5302" s="176"/>
      <c r="K5302" s="176"/>
      <c r="L5302" s="679"/>
      <c r="M5302" s="175"/>
      <c r="N5302" s="177"/>
      <c r="P5302" s="176"/>
      <c r="R5302" s="178"/>
      <c r="S5302" s="177"/>
      <c r="U5302" s="177"/>
      <c r="W5302" s="178"/>
      <c r="X5302" s="177"/>
    </row>
    <row r="5303" spans="7:24" s="168" customFormat="1" ht="15" customHeight="1">
      <c r="G5303" s="175"/>
      <c r="I5303" s="176"/>
      <c r="J5303" s="176"/>
      <c r="K5303" s="176"/>
      <c r="L5303" s="679"/>
      <c r="M5303" s="175"/>
      <c r="N5303" s="177"/>
      <c r="P5303" s="176"/>
      <c r="R5303" s="178"/>
      <c r="S5303" s="177"/>
      <c r="U5303" s="177"/>
      <c r="W5303" s="178"/>
      <c r="X5303" s="177"/>
    </row>
    <row r="5304" spans="7:24" s="168" customFormat="1" ht="15" customHeight="1">
      <c r="G5304" s="175"/>
      <c r="I5304" s="176"/>
      <c r="J5304" s="176"/>
      <c r="K5304" s="176"/>
      <c r="L5304" s="679"/>
      <c r="M5304" s="175"/>
      <c r="N5304" s="177"/>
      <c r="P5304" s="176"/>
      <c r="R5304" s="178"/>
      <c r="S5304" s="177"/>
      <c r="U5304" s="177"/>
      <c r="W5304" s="178"/>
      <c r="X5304" s="177"/>
    </row>
    <row r="5305" spans="7:24" s="168" customFormat="1" ht="15" customHeight="1">
      <c r="G5305" s="175"/>
      <c r="I5305" s="176"/>
      <c r="J5305" s="176"/>
      <c r="K5305" s="176"/>
      <c r="L5305" s="679"/>
      <c r="M5305" s="175"/>
      <c r="N5305" s="177"/>
      <c r="P5305" s="176"/>
      <c r="R5305" s="178"/>
      <c r="S5305" s="177"/>
      <c r="U5305" s="177"/>
      <c r="W5305" s="178"/>
      <c r="X5305" s="177"/>
    </row>
    <row r="5306" spans="7:24" s="168" customFormat="1" ht="15" customHeight="1">
      <c r="G5306" s="175"/>
      <c r="I5306" s="176"/>
      <c r="J5306" s="176"/>
      <c r="K5306" s="176"/>
      <c r="L5306" s="679"/>
      <c r="M5306" s="175"/>
      <c r="N5306" s="177"/>
      <c r="P5306" s="176"/>
      <c r="R5306" s="178"/>
      <c r="S5306" s="177"/>
      <c r="U5306" s="177"/>
      <c r="W5306" s="178"/>
      <c r="X5306" s="177"/>
    </row>
    <row r="5307" spans="7:24" s="168" customFormat="1" ht="15" customHeight="1">
      <c r="G5307" s="175"/>
      <c r="I5307" s="176"/>
      <c r="J5307" s="176"/>
      <c r="K5307" s="176"/>
      <c r="L5307" s="679"/>
      <c r="M5307" s="175"/>
      <c r="N5307" s="177"/>
      <c r="P5307" s="176"/>
      <c r="R5307" s="178"/>
      <c r="S5307" s="177"/>
      <c r="U5307" s="177"/>
      <c r="W5307" s="178"/>
      <c r="X5307" s="177"/>
    </row>
    <row r="5308" spans="7:24" s="168" customFormat="1" ht="15" customHeight="1">
      <c r="G5308" s="175"/>
      <c r="I5308" s="176"/>
      <c r="J5308" s="176"/>
      <c r="K5308" s="176"/>
      <c r="L5308" s="679"/>
      <c r="M5308" s="175"/>
      <c r="N5308" s="177"/>
      <c r="P5308" s="176"/>
      <c r="R5308" s="178"/>
      <c r="S5308" s="177"/>
      <c r="U5308" s="177"/>
      <c r="W5308" s="178"/>
      <c r="X5308" s="177"/>
    </row>
    <row r="5309" spans="7:24" s="168" customFormat="1" ht="15" customHeight="1">
      <c r="G5309" s="175"/>
      <c r="I5309" s="176"/>
      <c r="J5309" s="176"/>
      <c r="K5309" s="176"/>
      <c r="L5309" s="679"/>
      <c r="M5309" s="175"/>
      <c r="N5309" s="177"/>
      <c r="P5309" s="176"/>
      <c r="R5309" s="178"/>
      <c r="S5309" s="177"/>
      <c r="U5309" s="177"/>
      <c r="W5309" s="178"/>
      <c r="X5309" s="177"/>
    </row>
    <row r="5310" spans="7:24" s="168" customFormat="1" ht="15" customHeight="1">
      <c r="G5310" s="175"/>
      <c r="I5310" s="176"/>
      <c r="J5310" s="176"/>
      <c r="K5310" s="176"/>
      <c r="L5310" s="679"/>
      <c r="M5310" s="175"/>
      <c r="N5310" s="177"/>
      <c r="P5310" s="176"/>
      <c r="R5310" s="178"/>
      <c r="S5310" s="177"/>
      <c r="U5310" s="177"/>
      <c r="W5310" s="178"/>
      <c r="X5310" s="177"/>
    </row>
    <row r="5311" spans="7:24" s="168" customFormat="1" ht="15" customHeight="1">
      <c r="G5311" s="175"/>
      <c r="I5311" s="176"/>
      <c r="J5311" s="176"/>
      <c r="K5311" s="176"/>
      <c r="L5311" s="679"/>
      <c r="M5311" s="175"/>
      <c r="N5311" s="177"/>
      <c r="P5311" s="176"/>
      <c r="R5311" s="178"/>
      <c r="S5311" s="177"/>
      <c r="U5311" s="177"/>
      <c r="W5311" s="178"/>
      <c r="X5311" s="177"/>
    </row>
    <row r="5312" spans="7:24" s="168" customFormat="1" ht="15" customHeight="1">
      <c r="G5312" s="175"/>
      <c r="I5312" s="176"/>
      <c r="J5312" s="176"/>
      <c r="K5312" s="176"/>
      <c r="L5312" s="679"/>
      <c r="M5312" s="175"/>
      <c r="N5312" s="177"/>
      <c r="P5312" s="176"/>
      <c r="R5312" s="178"/>
      <c r="S5312" s="177"/>
      <c r="U5312" s="177"/>
      <c r="W5312" s="178"/>
      <c r="X5312" s="177"/>
    </row>
    <row r="5313" spans="7:24" s="168" customFormat="1" ht="15" customHeight="1">
      <c r="G5313" s="175"/>
      <c r="I5313" s="176"/>
      <c r="J5313" s="176"/>
      <c r="K5313" s="176"/>
      <c r="L5313" s="679"/>
      <c r="M5313" s="175"/>
      <c r="N5313" s="177"/>
      <c r="P5313" s="176"/>
      <c r="R5313" s="178"/>
      <c r="S5313" s="177"/>
      <c r="U5313" s="177"/>
      <c r="W5313" s="178"/>
      <c r="X5313" s="177"/>
    </row>
    <row r="5314" spans="7:24" s="168" customFormat="1" ht="15" customHeight="1">
      <c r="G5314" s="175"/>
      <c r="I5314" s="176"/>
      <c r="J5314" s="176"/>
      <c r="K5314" s="176"/>
      <c r="L5314" s="679"/>
      <c r="M5314" s="175"/>
      <c r="N5314" s="177"/>
      <c r="P5314" s="176"/>
      <c r="R5314" s="178"/>
      <c r="S5314" s="177"/>
      <c r="U5314" s="177"/>
      <c r="W5314" s="178"/>
      <c r="X5314" s="177"/>
    </row>
    <row r="5315" spans="7:24" s="168" customFormat="1" ht="15" customHeight="1">
      <c r="G5315" s="175"/>
      <c r="I5315" s="176"/>
      <c r="J5315" s="176"/>
      <c r="K5315" s="176"/>
      <c r="L5315" s="679"/>
      <c r="M5315" s="175"/>
      <c r="N5315" s="177"/>
      <c r="P5315" s="176"/>
      <c r="R5315" s="178"/>
      <c r="S5315" s="177"/>
      <c r="U5315" s="177"/>
      <c r="W5315" s="178"/>
      <c r="X5315" s="177"/>
    </row>
    <row r="5316" spans="7:24" s="168" customFormat="1" ht="15" customHeight="1">
      <c r="G5316" s="175"/>
      <c r="I5316" s="176"/>
      <c r="J5316" s="176"/>
      <c r="K5316" s="176"/>
      <c r="L5316" s="679"/>
      <c r="M5316" s="175"/>
      <c r="N5316" s="177"/>
      <c r="P5316" s="176"/>
      <c r="R5316" s="178"/>
      <c r="S5316" s="177"/>
      <c r="U5316" s="177"/>
      <c r="W5316" s="178"/>
      <c r="X5316" s="177"/>
    </row>
    <row r="5317" spans="7:24" s="168" customFormat="1" ht="15" customHeight="1">
      <c r="G5317" s="175"/>
      <c r="I5317" s="176"/>
      <c r="J5317" s="176"/>
      <c r="K5317" s="176"/>
      <c r="L5317" s="679"/>
      <c r="M5317" s="175"/>
      <c r="N5317" s="177"/>
      <c r="P5317" s="176"/>
      <c r="R5317" s="178"/>
      <c r="S5317" s="177"/>
      <c r="U5317" s="177"/>
      <c r="W5317" s="178"/>
      <c r="X5317" s="177"/>
    </row>
    <row r="5318" spans="7:24" s="168" customFormat="1" ht="15" customHeight="1">
      <c r="G5318" s="175"/>
      <c r="I5318" s="176"/>
      <c r="J5318" s="176"/>
      <c r="K5318" s="176"/>
      <c r="L5318" s="679"/>
      <c r="M5318" s="175"/>
      <c r="N5318" s="177"/>
      <c r="P5318" s="176"/>
      <c r="R5318" s="178"/>
      <c r="S5318" s="177"/>
      <c r="U5318" s="177"/>
      <c r="W5318" s="178"/>
      <c r="X5318" s="177"/>
    </row>
    <row r="5319" spans="7:24" s="168" customFormat="1" ht="15" customHeight="1">
      <c r="G5319" s="175"/>
      <c r="I5319" s="176"/>
      <c r="J5319" s="176"/>
      <c r="K5319" s="176"/>
      <c r="L5319" s="679"/>
      <c r="M5319" s="175"/>
      <c r="N5319" s="177"/>
      <c r="P5319" s="176"/>
      <c r="R5319" s="178"/>
      <c r="S5319" s="177"/>
      <c r="U5319" s="177"/>
      <c r="W5319" s="178"/>
      <c r="X5319" s="177"/>
    </row>
    <row r="5320" spans="7:24" s="168" customFormat="1" ht="15" customHeight="1">
      <c r="G5320" s="175"/>
      <c r="I5320" s="176"/>
      <c r="J5320" s="176"/>
      <c r="K5320" s="176"/>
      <c r="L5320" s="679"/>
      <c r="M5320" s="175"/>
      <c r="N5320" s="177"/>
      <c r="P5320" s="176"/>
      <c r="R5320" s="178"/>
      <c r="S5320" s="177"/>
      <c r="U5320" s="177"/>
      <c r="W5320" s="178"/>
      <c r="X5320" s="177"/>
    </row>
    <row r="5321" spans="7:24" s="168" customFormat="1" ht="15" customHeight="1">
      <c r="G5321" s="175"/>
      <c r="I5321" s="176"/>
      <c r="J5321" s="176"/>
      <c r="K5321" s="176"/>
      <c r="L5321" s="679"/>
      <c r="M5321" s="175"/>
      <c r="N5321" s="177"/>
      <c r="P5321" s="176"/>
      <c r="R5321" s="178"/>
      <c r="S5321" s="177"/>
      <c r="U5321" s="177"/>
      <c r="W5321" s="178"/>
      <c r="X5321" s="177"/>
    </row>
    <row r="5322" spans="7:24" s="168" customFormat="1" ht="15" customHeight="1">
      <c r="G5322" s="175"/>
      <c r="I5322" s="176"/>
      <c r="J5322" s="176"/>
      <c r="K5322" s="176"/>
      <c r="L5322" s="679"/>
      <c r="M5322" s="175"/>
      <c r="N5322" s="177"/>
      <c r="P5322" s="176"/>
      <c r="R5322" s="178"/>
      <c r="S5322" s="177"/>
      <c r="U5322" s="177"/>
      <c r="W5322" s="178"/>
      <c r="X5322" s="177"/>
    </row>
    <row r="5323" spans="7:24" s="168" customFormat="1" ht="15" customHeight="1">
      <c r="G5323" s="175"/>
      <c r="I5323" s="176"/>
      <c r="J5323" s="176"/>
      <c r="K5323" s="176"/>
      <c r="L5323" s="679"/>
      <c r="M5323" s="175"/>
      <c r="N5323" s="177"/>
      <c r="P5323" s="176"/>
      <c r="R5323" s="178"/>
      <c r="S5323" s="177"/>
      <c r="U5323" s="177"/>
      <c r="W5323" s="178"/>
      <c r="X5323" s="177"/>
    </row>
    <row r="5324" spans="7:24" s="168" customFormat="1" ht="15" customHeight="1">
      <c r="G5324" s="175"/>
      <c r="I5324" s="176"/>
      <c r="J5324" s="176"/>
      <c r="K5324" s="176"/>
      <c r="L5324" s="679"/>
      <c r="M5324" s="175"/>
      <c r="N5324" s="177"/>
      <c r="P5324" s="176"/>
      <c r="R5324" s="178"/>
      <c r="S5324" s="177"/>
      <c r="U5324" s="177"/>
      <c r="W5324" s="178"/>
      <c r="X5324" s="177"/>
    </row>
    <row r="5325" spans="7:24" s="168" customFormat="1" ht="15" customHeight="1">
      <c r="G5325" s="175"/>
      <c r="I5325" s="176"/>
      <c r="J5325" s="176"/>
      <c r="K5325" s="176"/>
      <c r="L5325" s="679"/>
      <c r="M5325" s="175"/>
      <c r="N5325" s="177"/>
      <c r="P5325" s="176"/>
      <c r="R5325" s="178"/>
      <c r="S5325" s="177"/>
      <c r="U5325" s="177"/>
      <c r="W5325" s="178"/>
      <c r="X5325" s="177"/>
    </row>
    <row r="5326" spans="7:24" s="168" customFormat="1" ht="15" customHeight="1">
      <c r="G5326" s="175"/>
      <c r="I5326" s="176"/>
      <c r="J5326" s="176"/>
      <c r="K5326" s="176"/>
      <c r="L5326" s="679"/>
      <c r="M5326" s="175"/>
      <c r="N5326" s="177"/>
      <c r="P5326" s="176"/>
      <c r="R5326" s="178"/>
      <c r="S5326" s="177"/>
      <c r="U5326" s="177"/>
      <c r="W5326" s="178"/>
      <c r="X5326" s="177"/>
    </row>
    <row r="5327" spans="7:24" s="168" customFormat="1" ht="15" customHeight="1">
      <c r="G5327" s="175"/>
      <c r="I5327" s="176"/>
      <c r="J5327" s="176"/>
      <c r="K5327" s="176"/>
      <c r="L5327" s="679"/>
      <c r="M5327" s="175"/>
      <c r="N5327" s="177"/>
      <c r="P5327" s="176"/>
      <c r="R5327" s="178"/>
      <c r="S5327" s="177"/>
      <c r="U5327" s="177"/>
      <c r="W5327" s="178"/>
      <c r="X5327" s="177"/>
    </row>
    <row r="5328" spans="7:24" s="168" customFormat="1" ht="15" customHeight="1">
      <c r="G5328" s="175"/>
      <c r="I5328" s="176"/>
      <c r="J5328" s="176"/>
      <c r="K5328" s="176"/>
      <c r="L5328" s="679"/>
      <c r="M5328" s="175"/>
      <c r="N5328" s="177"/>
      <c r="P5328" s="176"/>
      <c r="R5328" s="178"/>
      <c r="S5328" s="177"/>
      <c r="U5328" s="177"/>
      <c r="W5328" s="178"/>
      <c r="X5328" s="177"/>
    </row>
    <row r="5329" spans="7:24" s="168" customFormat="1" ht="15" customHeight="1">
      <c r="G5329" s="175"/>
      <c r="I5329" s="176"/>
      <c r="J5329" s="176"/>
      <c r="K5329" s="176"/>
      <c r="L5329" s="679"/>
      <c r="M5329" s="175"/>
      <c r="N5329" s="177"/>
      <c r="P5329" s="176"/>
      <c r="R5329" s="178"/>
      <c r="S5329" s="177"/>
      <c r="U5329" s="177"/>
      <c r="W5329" s="178"/>
      <c r="X5329" s="177"/>
    </row>
    <row r="5330" spans="7:24" s="168" customFormat="1" ht="15" customHeight="1">
      <c r="G5330" s="175"/>
      <c r="I5330" s="176"/>
      <c r="J5330" s="176"/>
      <c r="K5330" s="176"/>
      <c r="L5330" s="679"/>
      <c r="M5330" s="175"/>
      <c r="N5330" s="177"/>
      <c r="P5330" s="176"/>
      <c r="R5330" s="178"/>
      <c r="S5330" s="177"/>
      <c r="U5330" s="177"/>
      <c r="W5330" s="178"/>
      <c r="X5330" s="177"/>
    </row>
    <row r="5331" spans="7:24" s="168" customFormat="1" ht="15" customHeight="1">
      <c r="G5331" s="175"/>
      <c r="I5331" s="176"/>
      <c r="J5331" s="176"/>
      <c r="K5331" s="176"/>
      <c r="L5331" s="679"/>
      <c r="M5331" s="175"/>
      <c r="N5331" s="177"/>
      <c r="P5331" s="176"/>
      <c r="R5331" s="178"/>
      <c r="S5331" s="177"/>
      <c r="U5331" s="177"/>
      <c r="W5331" s="178"/>
      <c r="X5331" s="177"/>
    </row>
    <row r="5332" spans="7:24" s="168" customFormat="1" ht="15" customHeight="1">
      <c r="G5332" s="175"/>
      <c r="I5332" s="176"/>
      <c r="J5332" s="176"/>
      <c r="K5332" s="176"/>
      <c r="L5332" s="679"/>
      <c r="M5332" s="175"/>
      <c r="N5332" s="177"/>
      <c r="P5332" s="176"/>
      <c r="R5332" s="178"/>
      <c r="S5332" s="177"/>
      <c r="U5332" s="177"/>
      <c r="W5332" s="178"/>
      <c r="X5332" s="177"/>
    </row>
    <row r="5333" spans="7:24" s="168" customFormat="1" ht="15" customHeight="1">
      <c r="G5333" s="175"/>
      <c r="I5333" s="176"/>
      <c r="J5333" s="176"/>
      <c r="K5333" s="176"/>
      <c r="L5333" s="679"/>
      <c r="M5333" s="175"/>
      <c r="N5333" s="177"/>
      <c r="P5333" s="176"/>
      <c r="R5333" s="178"/>
      <c r="S5333" s="177"/>
      <c r="U5333" s="177"/>
      <c r="W5333" s="178"/>
      <c r="X5333" s="177"/>
    </row>
    <row r="5334" spans="7:24" s="168" customFormat="1" ht="15" customHeight="1">
      <c r="G5334" s="175"/>
      <c r="I5334" s="176"/>
      <c r="J5334" s="176"/>
      <c r="K5334" s="176"/>
      <c r="L5334" s="679"/>
      <c r="M5334" s="175"/>
      <c r="N5334" s="177"/>
      <c r="P5334" s="176"/>
      <c r="R5334" s="178"/>
      <c r="S5334" s="177"/>
      <c r="U5334" s="177"/>
      <c r="W5334" s="178"/>
      <c r="X5334" s="177"/>
    </row>
    <row r="5335" spans="7:24" s="168" customFormat="1" ht="15" customHeight="1">
      <c r="G5335" s="175"/>
      <c r="I5335" s="176"/>
      <c r="J5335" s="176"/>
      <c r="K5335" s="176"/>
      <c r="L5335" s="679"/>
      <c r="M5335" s="175"/>
      <c r="N5335" s="177"/>
      <c r="P5335" s="176"/>
      <c r="R5335" s="178"/>
      <c r="S5335" s="177"/>
      <c r="U5335" s="177"/>
      <c r="W5335" s="178"/>
      <c r="X5335" s="177"/>
    </row>
    <row r="5336" spans="7:24" s="168" customFormat="1" ht="15" customHeight="1">
      <c r="G5336" s="175"/>
      <c r="I5336" s="176"/>
      <c r="J5336" s="176"/>
      <c r="K5336" s="176"/>
      <c r="L5336" s="679"/>
      <c r="M5336" s="175"/>
      <c r="N5336" s="177"/>
      <c r="P5336" s="176"/>
      <c r="R5336" s="178"/>
      <c r="S5336" s="177"/>
      <c r="U5336" s="177"/>
      <c r="W5336" s="178"/>
      <c r="X5336" s="177"/>
    </row>
    <row r="5337" spans="7:24" s="168" customFormat="1" ht="15" customHeight="1">
      <c r="G5337" s="175"/>
      <c r="I5337" s="176"/>
      <c r="J5337" s="176"/>
      <c r="K5337" s="176"/>
      <c r="L5337" s="679"/>
      <c r="M5337" s="175"/>
      <c r="N5337" s="177"/>
      <c r="P5337" s="176"/>
      <c r="R5337" s="178"/>
      <c r="S5337" s="177"/>
      <c r="U5337" s="177"/>
      <c r="W5337" s="178"/>
      <c r="X5337" s="177"/>
    </row>
    <row r="5338" spans="7:24" s="168" customFormat="1" ht="15" customHeight="1">
      <c r="G5338" s="175"/>
      <c r="I5338" s="176"/>
      <c r="J5338" s="176"/>
      <c r="K5338" s="176"/>
      <c r="L5338" s="679"/>
      <c r="M5338" s="175"/>
      <c r="N5338" s="177"/>
      <c r="P5338" s="176"/>
      <c r="R5338" s="178"/>
      <c r="S5338" s="177"/>
      <c r="U5338" s="177"/>
      <c r="W5338" s="178"/>
      <c r="X5338" s="177"/>
    </row>
    <row r="5339" spans="7:24" s="168" customFormat="1" ht="15" customHeight="1">
      <c r="G5339" s="175"/>
      <c r="I5339" s="176"/>
      <c r="J5339" s="176"/>
      <c r="K5339" s="176"/>
      <c r="L5339" s="679"/>
      <c r="M5339" s="175"/>
      <c r="N5339" s="177"/>
      <c r="P5339" s="176"/>
      <c r="R5339" s="178"/>
      <c r="S5339" s="177"/>
      <c r="U5339" s="177"/>
      <c r="W5339" s="178"/>
      <c r="X5339" s="177"/>
    </row>
    <row r="5340" spans="7:24" s="168" customFormat="1" ht="15" customHeight="1">
      <c r="G5340" s="175"/>
      <c r="I5340" s="176"/>
      <c r="J5340" s="176"/>
      <c r="K5340" s="176"/>
      <c r="L5340" s="679"/>
      <c r="M5340" s="175"/>
      <c r="N5340" s="177"/>
      <c r="P5340" s="176"/>
      <c r="R5340" s="178"/>
      <c r="S5340" s="177"/>
      <c r="U5340" s="177"/>
      <c r="W5340" s="178"/>
      <c r="X5340" s="177"/>
    </row>
    <row r="5341" spans="7:24" s="168" customFormat="1" ht="15" customHeight="1">
      <c r="G5341" s="175"/>
      <c r="I5341" s="176"/>
      <c r="J5341" s="176"/>
      <c r="K5341" s="176"/>
      <c r="L5341" s="679"/>
      <c r="M5341" s="175"/>
      <c r="N5341" s="177"/>
      <c r="P5341" s="176"/>
      <c r="R5341" s="178"/>
      <c r="S5341" s="177"/>
      <c r="U5341" s="177"/>
      <c r="W5341" s="178"/>
      <c r="X5341" s="177"/>
    </row>
    <row r="5342" spans="7:24" s="168" customFormat="1" ht="15" customHeight="1">
      <c r="G5342" s="175"/>
      <c r="I5342" s="176"/>
      <c r="J5342" s="176"/>
      <c r="K5342" s="176"/>
      <c r="L5342" s="679"/>
      <c r="M5342" s="175"/>
      <c r="N5342" s="177"/>
      <c r="P5342" s="176"/>
      <c r="R5342" s="178"/>
      <c r="S5342" s="177"/>
      <c r="U5342" s="177"/>
      <c r="W5342" s="178"/>
      <c r="X5342" s="177"/>
    </row>
    <row r="5343" spans="7:24" s="168" customFormat="1" ht="15" customHeight="1">
      <c r="G5343" s="175"/>
      <c r="I5343" s="176"/>
      <c r="J5343" s="176"/>
      <c r="K5343" s="176"/>
      <c r="L5343" s="679"/>
      <c r="M5343" s="175"/>
      <c r="N5343" s="177"/>
      <c r="P5343" s="176"/>
      <c r="R5343" s="178"/>
      <c r="S5343" s="177"/>
      <c r="U5343" s="177"/>
      <c r="W5343" s="178"/>
      <c r="X5343" s="177"/>
    </row>
    <row r="5344" spans="7:24" s="168" customFormat="1" ht="15" customHeight="1">
      <c r="G5344" s="175"/>
      <c r="I5344" s="176"/>
      <c r="J5344" s="176"/>
      <c r="K5344" s="176"/>
      <c r="L5344" s="679"/>
      <c r="M5344" s="175"/>
      <c r="N5344" s="177"/>
      <c r="P5344" s="176"/>
      <c r="R5344" s="178"/>
      <c r="S5344" s="177"/>
      <c r="U5344" s="177"/>
      <c r="W5344" s="178"/>
      <c r="X5344" s="177"/>
    </row>
    <row r="5345" spans="7:24" s="168" customFormat="1" ht="15" customHeight="1">
      <c r="G5345" s="175"/>
      <c r="I5345" s="176"/>
      <c r="J5345" s="176"/>
      <c r="K5345" s="176"/>
      <c r="L5345" s="679"/>
      <c r="M5345" s="175"/>
      <c r="N5345" s="177"/>
      <c r="P5345" s="176"/>
      <c r="R5345" s="178"/>
      <c r="S5345" s="177"/>
      <c r="U5345" s="177"/>
      <c r="W5345" s="178"/>
      <c r="X5345" s="177"/>
    </row>
    <row r="5346" spans="7:24" s="168" customFormat="1" ht="15" customHeight="1">
      <c r="G5346" s="175"/>
      <c r="I5346" s="176"/>
      <c r="J5346" s="176"/>
      <c r="K5346" s="176"/>
      <c r="L5346" s="679"/>
      <c r="M5346" s="175"/>
      <c r="N5346" s="177"/>
      <c r="P5346" s="176"/>
      <c r="R5346" s="178"/>
      <c r="S5346" s="177"/>
      <c r="U5346" s="177"/>
      <c r="W5346" s="178"/>
      <c r="X5346" s="177"/>
    </row>
    <row r="5347" spans="7:24" s="168" customFormat="1" ht="15" customHeight="1">
      <c r="G5347" s="175"/>
      <c r="I5347" s="176"/>
      <c r="J5347" s="176"/>
      <c r="K5347" s="176"/>
      <c r="L5347" s="679"/>
      <c r="M5347" s="175"/>
      <c r="N5347" s="177"/>
      <c r="P5347" s="176"/>
      <c r="R5347" s="178"/>
      <c r="S5347" s="177"/>
      <c r="U5347" s="177"/>
      <c r="W5347" s="178"/>
      <c r="X5347" s="177"/>
    </row>
    <row r="5348" spans="7:24" s="168" customFormat="1" ht="15" customHeight="1">
      <c r="G5348" s="175"/>
      <c r="I5348" s="176"/>
      <c r="J5348" s="176"/>
      <c r="K5348" s="176"/>
      <c r="L5348" s="679"/>
      <c r="M5348" s="175"/>
      <c r="N5348" s="177"/>
      <c r="P5348" s="176"/>
      <c r="R5348" s="178"/>
      <c r="S5348" s="177"/>
      <c r="U5348" s="177"/>
      <c r="W5348" s="178"/>
      <c r="X5348" s="177"/>
    </row>
    <row r="5349" spans="7:24" s="168" customFormat="1" ht="15" customHeight="1">
      <c r="G5349" s="175"/>
      <c r="I5349" s="176"/>
      <c r="J5349" s="176"/>
      <c r="K5349" s="176"/>
      <c r="L5349" s="679"/>
      <c r="M5349" s="175"/>
      <c r="N5349" s="177"/>
      <c r="P5349" s="176"/>
      <c r="R5349" s="178"/>
      <c r="S5349" s="177"/>
      <c r="U5349" s="177"/>
      <c r="W5349" s="178"/>
      <c r="X5349" s="177"/>
    </row>
    <row r="5350" spans="7:24" s="168" customFormat="1" ht="15" customHeight="1">
      <c r="G5350" s="175"/>
      <c r="I5350" s="176"/>
      <c r="J5350" s="176"/>
      <c r="K5350" s="176"/>
      <c r="L5350" s="679"/>
      <c r="M5350" s="175"/>
      <c r="N5350" s="177"/>
      <c r="P5350" s="176"/>
      <c r="R5350" s="178"/>
      <c r="S5350" s="177"/>
      <c r="U5350" s="177"/>
      <c r="W5350" s="178"/>
      <c r="X5350" s="177"/>
    </row>
    <row r="5351" spans="7:24" s="168" customFormat="1" ht="15" customHeight="1">
      <c r="G5351" s="175"/>
      <c r="I5351" s="176"/>
      <c r="J5351" s="176"/>
      <c r="K5351" s="176"/>
      <c r="L5351" s="679"/>
      <c r="M5351" s="175"/>
      <c r="N5351" s="177"/>
      <c r="P5351" s="176"/>
      <c r="R5351" s="178"/>
      <c r="S5351" s="177"/>
      <c r="U5351" s="177"/>
      <c r="W5351" s="178"/>
      <c r="X5351" s="177"/>
    </row>
    <row r="5352" spans="7:24" s="168" customFormat="1" ht="15" customHeight="1">
      <c r="G5352" s="175"/>
      <c r="I5352" s="176"/>
      <c r="J5352" s="176"/>
      <c r="K5352" s="176"/>
      <c r="L5352" s="679"/>
      <c r="M5352" s="175"/>
      <c r="N5352" s="177"/>
      <c r="P5352" s="176"/>
      <c r="R5352" s="178"/>
      <c r="S5352" s="177"/>
      <c r="U5352" s="177"/>
      <c r="W5352" s="178"/>
      <c r="X5352" s="177"/>
    </row>
    <row r="5353" spans="7:24" s="168" customFormat="1" ht="15" customHeight="1">
      <c r="G5353" s="175"/>
      <c r="I5353" s="176"/>
      <c r="J5353" s="176"/>
      <c r="K5353" s="176"/>
      <c r="L5353" s="679"/>
      <c r="M5353" s="175"/>
      <c r="N5353" s="177"/>
      <c r="P5353" s="176"/>
      <c r="R5353" s="178"/>
      <c r="S5353" s="177"/>
      <c r="U5353" s="177"/>
      <c r="W5353" s="178"/>
      <c r="X5353" s="177"/>
    </row>
    <row r="5354" spans="7:24" s="168" customFormat="1" ht="15" customHeight="1">
      <c r="G5354" s="175"/>
      <c r="I5354" s="176"/>
      <c r="J5354" s="176"/>
      <c r="K5354" s="176"/>
      <c r="L5354" s="679"/>
      <c r="M5354" s="175"/>
      <c r="N5354" s="177"/>
      <c r="P5354" s="176"/>
      <c r="R5354" s="178"/>
      <c r="S5354" s="177"/>
      <c r="U5354" s="177"/>
      <c r="W5354" s="178"/>
      <c r="X5354" s="177"/>
    </row>
    <row r="5355" spans="7:24" s="168" customFormat="1" ht="15" customHeight="1">
      <c r="G5355" s="175"/>
      <c r="I5355" s="176"/>
      <c r="J5355" s="176"/>
      <c r="K5355" s="176"/>
      <c r="L5355" s="679"/>
      <c r="M5355" s="175"/>
      <c r="N5355" s="177"/>
      <c r="P5355" s="176"/>
      <c r="R5355" s="178"/>
      <c r="S5355" s="177"/>
      <c r="U5355" s="177"/>
      <c r="W5355" s="178"/>
      <c r="X5355" s="177"/>
    </row>
    <row r="5356" spans="7:24" s="168" customFormat="1" ht="15" customHeight="1">
      <c r="G5356" s="175"/>
      <c r="I5356" s="176"/>
      <c r="J5356" s="176"/>
      <c r="K5356" s="176"/>
      <c r="L5356" s="679"/>
      <c r="M5356" s="175"/>
      <c r="N5356" s="177"/>
      <c r="P5356" s="176"/>
      <c r="R5356" s="178"/>
      <c r="S5356" s="177"/>
      <c r="U5356" s="177"/>
      <c r="W5356" s="178"/>
      <c r="X5356" s="177"/>
    </row>
    <row r="5357" spans="7:24" s="168" customFormat="1" ht="15" customHeight="1">
      <c r="G5357" s="175"/>
      <c r="I5357" s="176"/>
      <c r="J5357" s="176"/>
      <c r="K5357" s="176"/>
      <c r="L5357" s="679"/>
      <c r="M5357" s="175"/>
      <c r="N5357" s="177"/>
      <c r="P5357" s="176"/>
      <c r="R5357" s="178"/>
      <c r="S5357" s="177"/>
      <c r="U5357" s="177"/>
      <c r="W5357" s="178"/>
      <c r="X5357" s="177"/>
    </row>
    <row r="5358" spans="7:24" s="168" customFormat="1" ht="15" customHeight="1">
      <c r="G5358" s="175"/>
      <c r="I5358" s="176"/>
      <c r="J5358" s="176"/>
      <c r="K5358" s="176"/>
      <c r="L5358" s="679"/>
      <c r="M5358" s="175"/>
      <c r="N5358" s="177"/>
      <c r="P5358" s="176"/>
      <c r="R5358" s="178"/>
      <c r="S5358" s="177"/>
      <c r="U5358" s="177"/>
      <c r="W5358" s="178"/>
      <c r="X5358" s="177"/>
    </row>
    <row r="5359" spans="7:24" s="168" customFormat="1" ht="15" customHeight="1">
      <c r="G5359" s="175"/>
      <c r="I5359" s="176"/>
      <c r="J5359" s="176"/>
      <c r="K5359" s="176"/>
      <c r="L5359" s="679"/>
      <c r="M5359" s="175"/>
      <c r="N5359" s="177"/>
      <c r="P5359" s="176"/>
      <c r="R5359" s="178"/>
      <c r="S5359" s="177"/>
      <c r="U5359" s="177"/>
      <c r="W5359" s="178"/>
      <c r="X5359" s="177"/>
    </row>
    <row r="5360" spans="7:24" s="168" customFormat="1" ht="15" customHeight="1">
      <c r="G5360" s="175"/>
      <c r="I5360" s="176"/>
      <c r="J5360" s="176"/>
      <c r="K5360" s="176"/>
      <c r="L5360" s="679"/>
      <c r="M5360" s="175"/>
      <c r="N5360" s="177"/>
      <c r="P5360" s="176"/>
      <c r="R5360" s="178"/>
      <c r="S5360" s="177"/>
      <c r="U5360" s="177"/>
      <c r="W5360" s="178"/>
      <c r="X5360" s="177"/>
    </row>
    <row r="5361" spans="7:24" s="168" customFormat="1" ht="15" customHeight="1">
      <c r="G5361" s="175"/>
      <c r="I5361" s="176"/>
      <c r="J5361" s="176"/>
      <c r="K5361" s="176"/>
      <c r="L5361" s="679"/>
      <c r="M5361" s="175"/>
      <c r="N5361" s="177"/>
      <c r="P5361" s="176"/>
      <c r="R5361" s="178"/>
      <c r="S5361" s="177"/>
      <c r="U5361" s="177"/>
      <c r="W5361" s="178"/>
      <c r="X5361" s="177"/>
    </row>
    <row r="5362" spans="7:24" s="168" customFormat="1" ht="15" customHeight="1">
      <c r="G5362" s="175"/>
      <c r="I5362" s="176"/>
      <c r="J5362" s="176"/>
      <c r="K5362" s="176"/>
      <c r="L5362" s="679"/>
      <c r="M5362" s="175"/>
      <c r="N5362" s="177"/>
      <c r="P5362" s="176"/>
      <c r="R5362" s="178"/>
      <c r="S5362" s="177"/>
      <c r="U5362" s="177"/>
      <c r="W5362" s="178"/>
      <c r="X5362" s="177"/>
    </row>
    <row r="5363" spans="7:24" s="168" customFormat="1" ht="15" customHeight="1">
      <c r="G5363" s="175"/>
      <c r="I5363" s="176"/>
      <c r="J5363" s="176"/>
      <c r="K5363" s="176"/>
      <c r="L5363" s="679"/>
      <c r="M5363" s="175"/>
      <c r="N5363" s="177"/>
      <c r="P5363" s="176"/>
      <c r="R5363" s="178"/>
      <c r="S5363" s="177"/>
      <c r="U5363" s="177"/>
      <c r="W5363" s="178"/>
      <c r="X5363" s="177"/>
    </row>
    <row r="5364" spans="7:24" s="168" customFormat="1" ht="15" customHeight="1">
      <c r="G5364" s="175"/>
      <c r="I5364" s="176"/>
      <c r="J5364" s="176"/>
      <c r="K5364" s="176"/>
      <c r="L5364" s="679"/>
      <c r="M5364" s="175"/>
      <c r="N5364" s="177"/>
      <c r="P5364" s="176"/>
      <c r="R5364" s="178"/>
      <c r="S5364" s="177"/>
      <c r="U5364" s="177"/>
      <c r="W5364" s="178"/>
      <c r="X5364" s="177"/>
    </row>
    <row r="5365" spans="7:24" s="168" customFormat="1" ht="15" customHeight="1">
      <c r="G5365" s="175"/>
      <c r="I5365" s="176"/>
      <c r="J5365" s="176"/>
      <c r="K5365" s="176"/>
      <c r="L5365" s="679"/>
      <c r="M5365" s="175"/>
      <c r="N5365" s="177"/>
      <c r="P5365" s="176"/>
      <c r="R5365" s="178"/>
      <c r="S5365" s="177"/>
      <c r="U5365" s="177"/>
      <c r="W5365" s="178"/>
      <c r="X5365" s="177"/>
    </row>
    <row r="5366" spans="7:24" s="168" customFormat="1" ht="15" customHeight="1">
      <c r="G5366" s="175"/>
      <c r="I5366" s="176"/>
      <c r="J5366" s="176"/>
      <c r="K5366" s="176"/>
      <c r="L5366" s="679"/>
      <c r="M5366" s="175"/>
      <c r="N5366" s="177"/>
      <c r="P5366" s="176"/>
      <c r="R5366" s="178"/>
      <c r="S5366" s="177"/>
      <c r="U5366" s="177"/>
      <c r="W5366" s="178"/>
      <c r="X5366" s="177"/>
    </row>
    <row r="5367" spans="7:24" s="168" customFormat="1" ht="15" customHeight="1">
      <c r="G5367" s="175"/>
      <c r="I5367" s="176"/>
      <c r="J5367" s="176"/>
      <c r="K5367" s="176"/>
      <c r="L5367" s="679"/>
      <c r="M5367" s="175"/>
      <c r="N5367" s="177"/>
      <c r="P5367" s="176"/>
      <c r="R5367" s="178"/>
      <c r="S5367" s="177"/>
      <c r="U5367" s="177"/>
      <c r="W5367" s="178"/>
      <c r="X5367" s="177"/>
    </row>
    <row r="5368" spans="7:24" s="168" customFormat="1" ht="15" customHeight="1">
      <c r="G5368" s="175"/>
      <c r="I5368" s="176"/>
      <c r="J5368" s="176"/>
      <c r="K5368" s="176"/>
      <c r="L5368" s="679"/>
      <c r="M5368" s="175"/>
      <c r="N5368" s="177"/>
      <c r="P5368" s="176"/>
      <c r="R5368" s="178"/>
      <c r="S5368" s="177"/>
      <c r="U5368" s="177"/>
      <c r="W5368" s="178"/>
      <c r="X5368" s="177"/>
    </row>
    <row r="5369" spans="7:24" s="168" customFormat="1" ht="15" customHeight="1">
      <c r="G5369" s="175"/>
      <c r="I5369" s="176"/>
      <c r="J5369" s="176"/>
      <c r="K5369" s="176"/>
      <c r="L5369" s="679"/>
      <c r="M5369" s="175"/>
      <c r="N5369" s="177"/>
      <c r="P5369" s="176"/>
      <c r="R5369" s="178"/>
      <c r="S5369" s="177"/>
      <c r="U5369" s="177"/>
      <c r="W5369" s="178"/>
      <c r="X5369" s="177"/>
    </row>
    <row r="5370" spans="7:24" s="168" customFormat="1" ht="15" customHeight="1">
      <c r="G5370" s="175"/>
      <c r="I5370" s="176"/>
      <c r="J5370" s="176"/>
      <c r="K5370" s="176"/>
      <c r="L5370" s="679"/>
      <c r="M5370" s="175"/>
      <c r="N5370" s="177"/>
      <c r="P5370" s="176"/>
      <c r="R5370" s="178"/>
      <c r="S5370" s="177"/>
      <c r="U5370" s="177"/>
      <c r="W5370" s="178"/>
      <c r="X5370" s="177"/>
    </row>
    <row r="5371" spans="7:24" s="168" customFormat="1" ht="15" customHeight="1">
      <c r="G5371" s="175"/>
      <c r="I5371" s="176"/>
      <c r="J5371" s="176"/>
      <c r="K5371" s="176"/>
      <c r="L5371" s="679"/>
      <c r="M5371" s="175"/>
      <c r="N5371" s="177"/>
      <c r="P5371" s="176"/>
      <c r="R5371" s="178"/>
      <c r="S5371" s="177"/>
      <c r="U5371" s="177"/>
      <c r="W5371" s="178"/>
      <c r="X5371" s="177"/>
    </row>
    <row r="5372" spans="7:24" s="168" customFormat="1" ht="15" customHeight="1">
      <c r="G5372" s="175"/>
      <c r="I5372" s="176"/>
      <c r="J5372" s="176"/>
      <c r="K5372" s="176"/>
      <c r="L5372" s="679"/>
      <c r="M5372" s="175"/>
      <c r="N5372" s="177"/>
      <c r="P5372" s="176"/>
      <c r="R5372" s="178"/>
      <c r="S5372" s="177"/>
      <c r="U5372" s="177"/>
      <c r="W5372" s="178"/>
      <c r="X5372" s="177"/>
    </row>
    <row r="5373" spans="7:24" s="168" customFormat="1" ht="15" customHeight="1">
      <c r="G5373" s="175"/>
      <c r="I5373" s="176"/>
      <c r="J5373" s="176"/>
      <c r="K5373" s="176"/>
      <c r="L5373" s="679"/>
      <c r="M5373" s="175"/>
      <c r="N5373" s="177"/>
      <c r="P5373" s="176"/>
      <c r="R5373" s="178"/>
      <c r="S5373" s="177"/>
      <c r="U5373" s="177"/>
      <c r="W5373" s="178"/>
      <c r="X5373" s="177"/>
    </row>
    <row r="5374" spans="7:24" s="168" customFormat="1" ht="15" customHeight="1">
      <c r="G5374" s="175"/>
      <c r="I5374" s="176"/>
      <c r="J5374" s="176"/>
      <c r="K5374" s="176"/>
      <c r="L5374" s="679"/>
      <c r="M5374" s="175"/>
      <c r="N5374" s="177"/>
      <c r="P5374" s="176"/>
      <c r="R5374" s="178"/>
      <c r="S5374" s="177"/>
      <c r="U5374" s="177"/>
      <c r="W5374" s="178"/>
      <c r="X5374" s="177"/>
    </row>
    <row r="5375" spans="7:24" s="168" customFormat="1" ht="15" customHeight="1">
      <c r="G5375" s="175"/>
      <c r="I5375" s="176"/>
      <c r="J5375" s="176"/>
      <c r="K5375" s="176"/>
      <c r="L5375" s="679"/>
      <c r="M5375" s="175"/>
      <c r="N5375" s="177"/>
      <c r="P5375" s="176"/>
      <c r="R5375" s="178"/>
      <c r="S5375" s="177"/>
      <c r="U5375" s="177"/>
      <c r="W5375" s="178"/>
      <c r="X5375" s="177"/>
    </row>
    <row r="5376" spans="7:24" s="168" customFormat="1" ht="15" customHeight="1">
      <c r="G5376" s="175"/>
      <c r="I5376" s="176"/>
      <c r="J5376" s="176"/>
      <c r="K5376" s="176"/>
      <c r="L5376" s="679"/>
      <c r="M5376" s="175"/>
      <c r="N5376" s="177"/>
      <c r="P5376" s="176"/>
      <c r="R5376" s="178"/>
      <c r="S5376" s="177"/>
      <c r="U5376" s="177"/>
      <c r="W5376" s="178"/>
      <c r="X5376" s="177"/>
    </row>
    <row r="5377" spans="7:24" s="168" customFormat="1" ht="15" customHeight="1">
      <c r="G5377" s="175"/>
      <c r="I5377" s="176"/>
      <c r="J5377" s="176"/>
      <c r="K5377" s="176"/>
      <c r="L5377" s="679"/>
      <c r="M5377" s="175"/>
      <c r="N5377" s="177"/>
      <c r="P5377" s="176"/>
      <c r="R5377" s="178"/>
      <c r="S5377" s="177"/>
      <c r="U5377" s="177"/>
      <c r="W5377" s="178"/>
      <c r="X5377" s="177"/>
    </row>
    <row r="5378" spans="7:24" s="168" customFormat="1" ht="15" customHeight="1">
      <c r="G5378" s="175"/>
      <c r="I5378" s="176"/>
      <c r="J5378" s="176"/>
      <c r="K5378" s="176"/>
      <c r="L5378" s="679"/>
      <c r="M5378" s="175"/>
      <c r="N5378" s="177"/>
      <c r="P5378" s="176"/>
      <c r="R5378" s="178"/>
      <c r="S5378" s="177"/>
      <c r="U5378" s="177"/>
      <c r="W5378" s="178"/>
      <c r="X5378" s="177"/>
    </row>
    <row r="5379" spans="7:24" s="168" customFormat="1" ht="15" customHeight="1">
      <c r="G5379" s="175"/>
      <c r="I5379" s="176"/>
      <c r="J5379" s="176"/>
      <c r="K5379" s="176"/>
      <c r="L5379" s="679"/>
      <c r="M5379" s="175"/>
      <c r="N5379" s="177"/>
      <c r="P5379" s="176"/>
      <c r="R5379" s="178"/>
      <c r="S5379" s="177"/>
      <c r="U5379" s="177"/>
      <c r="W5379" s="178"/>
      <c r="X5379" s="177"/>
    </row>
    <row r="5380" spans="7:24" s="168" customFormat="1" ht="15" customHeight="1">
      <c r="G5380" s="175"/>
      <c r="I5380" s="176"/>
      <c r="J5380" s="176"/>
      <c r="K5380" s="176"/>
      <c r="L5380" s="679"/>
      <c r="M5380" s="175"/>
      <c r="N5380" s="177"/>
      <c r="P5380" s="176"/>
      <c r="R5380" s="178"/>
      <c r="S5380" s="177"/>
      <c r="U5380" s="177"/>
      <c r="W5380" s="178"/>
      <c r="X5380" s="177"/>
    </row>
    <row r="5381" spans="7:24" s="168" customFormat="1" ht="15" customHeight="1">
      <c r="G5381" s="175"/>
      <c r="I5381" s="176"/>
      <c r="J5381" s="176"/>
      <c r="K5381" s="176"/>
      <c r="L5381" s="679"/>
      <c r="M5381" s="175"/>
      <c r="N5381" s="177"/>
      <c r="P5381" s="176"/>
      <c r="R5381" s="178"/>
      <c r="S5381" s="177"/>
      <c r="U5381" s="177"/>
      <c r="W5381" s="178"/>
      <c r="X5381" s="177"/>
    </row>
    <row r="5382" spans="7:24" s="168" customFormat="1" ht="15" customHeight="1">
      <c r="G5382" s="175"/>
      <c r="I5382" s="176"/>
      <c r="J5382" s="176"/>
      <c r="K5382" s="176"/>
      <c r="L5382" s="679"/>
      <c r="M5382" s="175"/>
      <c r="N5382" s="177"/>
      <c r="P5382" s="176"/>
      <c r="R5382" s="178"/>
      <c r="S5382" s="177"/>
      <c r="U5382" s="177"/>
      <c r="W5382" s="178"/>
      <c r="X5382" s="177"/>
    </row>
    <row r="5383" spans="7:24" s="168" customFormat="1" ht="15" customHeight="1">
      <c r="G5383" s="175"/>
      <c r="I5383" s="176"/>
      <c r="J5383" s="176"/>
      <c r="K5383" s="176"/>
      <c r="L5383" s="679"/>
      <c r="M5383" s="175"/>
      <c r="N5383" s="177"/>
      <c r="P5383" s="176"/>
      <c r="R5383" s="178"/>
      <c r="S5383" s="177"/>
      <c r="U5383" s="177"/>
      <c r="W5383" s="178"/>
      <c r="X5383" s="177"/>
    </row>
    <row r="5384" spans="7:24" s="168" customFormat="1" ht="15" customHeight="1">
      <c r="G5384" s="175"/>
      <c r="I5384" s="176"/>
      <c r="J5384" s="176"/>
      <c r="K5384" s="176"/>
      <c r="L5384" s="679"/>
      <c r="M5384" s="175"/>
      <c r="N5384" s="177"/>
      <c r="P5384" s="176"/>
      <c r="R5384" s="178"/>
      <c r="S5384" s="177"/>
      <c r="U5384" s="177"/>
      <c r="W5384" s="178"/>
      <c r="X5384" s="177"/>
    </row>
    <row r="5385" spans="7:24" s="168" customFormat="1" ht="15" customHeight="1">
      <c r="G5385" s="175"/>
      <c r="I5385" s="176"/>
      <c r="J5385" s="176"/>
      <c r="K5385" s="176"/>
      <c r="L5385" s="679"/>
      <c r="M5385" s="175"/>
      <c r="N5385" s="177"/>
      <c r="P5385" s="176"/>
      <c r="R5385" s="178"/>
      <c r="S5385" s="177"/>
      <c r="U5385" s="177"/>
      <c r="W5385" s="178"/>
      <c r="X5385" s="177"/>
    </row>
    <row r="5386" spans="7:24" s="168" customFormat="1" ht="15" customHeight="1">
      <c r="G5386" s="175"/>
      <c r="I5386" s="176"/>
      <c r="J5386" s="176"/>
      <c r="K5386" s="176"/>
      <c r="L5386" s="679"/>
      <c r="M5386" s="175"/>
      <c r="N5386" s="177"/>
      <c r="P5386" s="176"/>
      <c r="R5386" s="178"/>
      <c r="S5386" s="177"/>
      <c r="U5386" s="177"/>
      <c r="W5386" s="178"/>
      <c r="X5386" s="177"/>
    </row>
    <row r="5387" spans="7:24" s="168" customFormat="1" ht="15" customHeight="1">
      <c r="G5387" s="175"/>
      <c r="I5387" s="176"/>
      <c r="J5387" s="176"/>
      <c r="K5387" s="176"/>
      <c r="L5387" s="679"/>
      <c r="M5387" s="175"/>
      <c r="N5387" s="177"/>
      <c r="P5387" s="176"/>
      <c r="R5387" s="178"/>
      <c r="S5387" s="177"/>
      <c r="U5387" s="177"/>
      <c r="W5387" s="178"/>
      <c r="X5387" s="177"/>
    </row>
    <row r="5388" spans="7:24" s="168" customFormat="1" ht="15" customHeight="1">
      <c r="G5388" s="175"/>
      <c r="I5388" s="176"/>
      <c r="J5388" s="176"/>
      <c r="K5388" s="176"/>
      <c r="L5388" s="679"/>
      <c r="M5388" s="175"/>
      <c r="N5388" s="177"/>
      <c r="P5388" s="176"/>
      <c r="R5388" s="178"/>
      <c r="S5388" s="177"/>
      <c r="U5388" s="177"/>
      <c r="W5388" s="178"/>
      <c r="X5388" s="177"/>
    </row>
    <row r="5389" spans="7:24" s="168" customFormat="1" ht="15" customHeight="1">
      <c r="G5389" s="175"/>
      <c r="I5389" s="176"/>
      <c r="J5389" s="176"/>
      <c r="K5389" s="176"/>
      <c r="L5389" s="679"/>
      <c r="M5389" s="175"/>
      <c r="N5389" s="177"/>
      <c r="P5389" s="176"/>
      <c r="R5389" s="178"/>
      <c r="S5389" s="177"/>
      <c r="U5389" s="177"/>
      <c r="W5389" s="178"/>
      <c r="X5389" s="177"/>
    </row>
    <row r="5390" spans="7:24" s="168" customFormat="1" ht="15" customHeight="1">
      <c r="G5390" s="175"/>
      <c r="I5390" s="176"/>
      <c r="J5390" s="176"/>
      <c r="K5390" s="176"/>
      <c r="L5390" s="679"/>
      <c r="M5390" s="175"/>
      <c r="N5390" s="177"/>
      <c r="P5390" s="176"/>
      <c r="R5390" s="178"/>
      <c r="S5390" s="177"/>
      <c r="U5390" s="177"/>
      <c r="W5390" s="178"/>
      <c r="X5390" s="177"/>
    </row>
    <row r="5391" spans="7:24" s="168" customFormat="1" ht="15" customHeight="1">
      <c r="G5391" s="175"/>
      <c r="I5391" s="176"/>
      <c r="J5391" s="176"/>
      <c r="K5391" s="176"/>
      <c r="L5391" s="679"/>
      <c r="M5391" s="175"/>
      <c r="N5391" s="177"/>
      <c r="P5391" s="176"/>
      <c r="R5391" s="178"/>
      <c r="S5391" s="177"/>
      <c r="U5391" s="177"/>
      <c r="W5391" s="178"/>
      <c r="X5391" s="177"/>
    </row>
    <row r="5392" spans="7:24" s="168" customFormat="1" ht="15" customHeight="1">
      <c r="G5392" s="175"/>
      <c r="I5392" s="176"/>
      <c r="J5392" s="176"/>
      <c r="K5392" s="176"/>
      <c r="L5392" s="679"/>
      <c r="M5392" s="175"/>
      <c r="N5392" s="177"/>
      <c r="P5392" s="176"/>
      <c r="R5392" s="178"/>
      <c r="S5392" s="177"/>
      <c r="U5392" s="177"/>
      <c r="W5392" s="178"/>
      <c r="X5392" s="177"/>
    </row>
    <row r="5393" spans="7:24" s="168" customFormat="1" ht="15" customHeight="1">
      <c r="G5393" s="175"/>
      <c r="I5393" s="176"/>
      <c r="J5393" s="176"/>
      <c r="K5393" s="176"/>
      <c r="L5393" s="679"/>
      <c r="M5393" s="175"/>
      <c r="N5393" s="177"/>
      <c r="P5393" s="176"/>
      <c r="R5393" s="178"/>
      <c r="S5393" s="177"/>
      <c r="U5393" s="177"/>
      <c r="W5393" s="178"/>
      <c r="X5393" s="177"/>
    </row>
    <row r="5394" spans="7:24" s="168" customFormat="1" ht="15" customHeight="1">
      <c r="G5394" s="175"/>
      <c r="I5394" s="176"/>
      <c r="J5394" s="176"/>
      <c r="K5394" s="176"/>
      <c r="L5394" s="679"/>
      <c r="M5394" s="175"/>
      <c r="N5394" s="177"/>
      <c r="P5394" s="176"/>
      <c r="R5394" s="178"/>
      <c r="S5394" s="177"/>
      <c r="U5394" s="177"/>
      <c r="W5394" s="178"/>
      <c r="X5394" s="177"/>
    </row>
    <row r="5395" spans="7:24" s="168" customFormat="1" ht="15" customHeight="1">
      <c r="G5395" s="175"/>
      <c r="I5395" s="176"/>
      <c r="J5395" s="176"/>
      <c r="K5395" s="176"/>
      <c r="L5395" s="679"/>
      <c r="M5395" s="175"/>
      <c r="N5395" s="177"/>
      <c r="P5395" s="176"/>
      <c r="R5395" s="178"/>
      <c r="S5395" s="177"/>
      <c r="U5395" s="177"/>
      <c r="W5395" s="178"/>
      <c r="X5395" s="177"/>
    </row>
    <row r="5396" spans="7:24" s="168" customFormat="1" ht="15" customHeight="1">
      <c r="G5396" s="175"/>
      <c r="I5396" s="176"/>
      <c r="J5396" s="176"/>
      <c r="K5396" s="176"/>
      <c r="L5396" s="679"/>
      <c r="M5396" s="175"/>
      <c r="N5396" s="177"/>
      <c r="P5396" s="176"/>
      <c r="R5396" s="178"/>
      <c r="S5396" s="177"/>
      <c r="U5396" s="177"/>
      <c r="W5396" s="178"/>
      <c r="X5396" s="177"/>
    </row>
    <row r="5397" spans="7:24" s="168" customFormat="1" ht="15" customHeight="1">
      <c r="G5397" s="175"/>
      <c r="I5397" s="176"/>
      <c r="J5397" s="176"/>
      <c r="K5397" s="176"/>
      <c r="L5397" s="679"/>
      <c r="M5397" s="175"/>
      <c r="N5397" s="177"/>
      <c r="P5397" s="176"/>
      <c r="R5397" s="178"/>
      <c r="S5397" s="177"/>
      <c r="U5397" s="177"/>
      <c r="W5397" s="178"/>
      <c r="X5397" s="177"/>
    </row>
    <row r="5398" spans="7:24" s="168" customFormat="1" ht="15" customHeight="1">
      <c r="G5398" s="175"/>
      <c r="I5398" s="176"/>
      <c r="J5398" s="176"/>
      <c r="K5398" s="176"/>
      <c r="L5398" s="679"/>
      <c r="M5398" s="175"/>
      <c r="N5398" s="177"/>
      <c r="P5398" s="176"/>
      <c r="R5398" s="178"/>
      <c r="S5398" s="177"/>
      <c r="U5398" s="177"/>
      <c r="W5398" s="178"/>
      <c r="X5398" s="177"/>
    </row>
    <row r="5399" spans="7:24" s="168" customFormat="1" ht="15" customHeight="1">
      <c r="G5399" s="175"/>
      <c r="I5399" s="176"/>
      <c r="J5399" s="176"/>
      <c r="K5399" s="176"/>
      <c r="L5399" s="679"/>
      <c r="M5399" s="175"/>
      <c r="N5399" s="177"/>
      <c r="P5399" s="176"/>
      <c r="R5399" s="178"/>
      <c r="S5399" s="177"/>
      <c r="U5399" s="177"/>
      <c r="W5399" s="178"/>
      <c r="X5399" s="177"/>
    </row>
    <row r="5400" spans="7:24" s="168" customFormat="1" ht="15" customHeight="1">
      <c r="G5400" s="175"/>
      <c r="I5400" s="176"/>
      <c r="J5400" s="176"/>
      <c r="K5400" s="176"/>
      <c r="L5400" s="679"/>
      <c r="M5400" s="175"/>
      <c r="N5400" s="177"/>
      <c r="P5400" s="176"/>
      <c r="R5400" s="178"/>
      <c r="S5400" s="177"/>
      <c r="U5400" s="177"/>
      <c r="W5400" s="178"/>
      <c r="X5400" s="177"/>
    </row>
    <row r="5401" spans="7:24" s="168" customFormat="1" ht="15" customHeight="1">
      <c r="G5401" s="175"/>
      <c r="I5401" s="176"/>
      <c r="J5401" s="176"/>
      <c r="K5401" s="176"/>
      <c r="L5401" s="679"/>
      <c r="M5401" s="175"/>
      <c r="N5401" s="177"/>
      <c r="P5401" s="176"/>
      <c r="R5401" s="178"/>
      <c r="S5401" s="177"/>
      <c r="U5401" s="177"/>
      <c r="W5401" s="178"/>
      <c r="X5401" s="177"/>
    </row>
    <row r="5402" spans="7:24" s="168" customFormat="1" ht="15" customHeight="1">
      <c r="G5402" s="175"/>
      <c r="I5402" s="176"/>
      <c r="J5402" s="176"/>
      <c r="K5402" s="176"/>
      <c r="L5402" s="679"/>
      <c r="M5402" s="175"/>
      <c r="N5402" s="177"/>
      <c r="P5402" s="176"/>
      <c r="R5402" s="178"/>
      <c r="S5402" s="177"/>
      <c r="U5402" s="177"/>
      <c r="W5402" s="178"/>
      <c r="X5402" s="177"/>
    </row>
    <row r="5403" spans="7:24" s="168" customFormat="1" ht="15" customHeight="1">
      <c r="G5403" s="175"/>
      <c r="I5403" s="176"/>
      <c r="J5403" s="176"/>
      <c r="K5403" s="176"/>
      <c r="L5403" s="679"/>
      <c r="M5403" s="175"/>
      <c r="N5403" s="177"/>
      <c r="P5403" s="176"/>
      <c r="R5403" s="178"/>
      <c r="S5403" s="177"/>
      <c r="U5403" s="177"/>
      <c r="W5403" s="178"/>
      <c r="X5403" s="177"/>
    </row>
    <row r="5404" spans="7:24" s="168" customFormat="1" ht="15" customHeight="1">
      <c r="G5404" s="175"/>
      <c r="I5404" s="176"/>
      <c r="J5404" s="176"/>
      <c r="K5404" s="176"/>
      <c r="L5404" s="679"/>
      <c r="M5404" s="175"/>
      <c r="N5404" s="177"/>
      <c r="P5404" s="176"/>
      <c r="R5404" s="178"/>
      <c r="S5404" s="177"/>
      <c r="U5404" s="177"/>
      <c r="W5404" s="178"/>
      <c r="X5404" s="177"/>
    </row>
    <row r="5405" spans="7:24" s="168" customFormat="1" ht="15" customHeight="1">
      <c r="G5405" s="175"/>
      <c r="I5405" s="176"/>
      <c r="J5405" s="176"/>
      <c r="K5405" s="176"/>
      <c r="L5405" s="679"/>
      <c r="M5405" s="175"/>
      <c r="N5405" s="177"/>
      <c r="P5405" s="176"/>
      <c r="R5405" s="178"/>
      <c r="S5405" s="177"/>
      <c r="U5405" s="177"/>
      <c r="W5405" s="178"/>
      <c r="X5405" s="177"/>
    </row>
    <row r="5406" spans="7:24" s="168" customFormat="1" ht="15" customHeight="1">
      <c r="G5406" s="175"/>
      <c r="I5406" s="176"/>
      <c r="J5406" s="176"/>
      <c r="K5406" s="176"/>
      <c r="L5406" s="679"/>
      <c r="M5406" s="175"/>
      <c r="N5406" s="177"/>
      <c r="P5406" s="176"/>
      <c r="R5406" s="178"/>
      <c r="S5406" s="177"/>
      <c r="U5406" s="177"/>
      <c r="W5406" s="178"/>
      <c r="X5406" s="177"/>
    </row>
    <row r="5407" spans="7:24" s="168" customFormat="1" ht="15" customHeight="1">
      <c r="G5407" s="175"/>
      <c r="I5407" s="176"/>
      <c r="J5407" s="176"/>
      <c r="K5407" s="176"/>
      <c r="L5407" s="679"/>
      <c r="M5407" s="175"/>
      <c r="N5407" s="177"/>
      <c r="P5407" s="176"/>
      <c r="R5407" s="178"/>
      <c r="S5407" s="177"/>
      <c r="U5407" s="177"/>
      <c r="W5407" s="178"/>
      <c r="X5407" s="177"/>
    </row>
    <row r="5408" spans="7:24" s="168" customFormat="1" ht="15" customHeight="1">
      <c r="G5408" s="175"/>
      <c r="I5408" s="176"/>
      <c r="J5408" s="176"/>
      <c r="K5408" s="176"/>
      <c r="L5408" s="679"/>
      <c r="M5408" s="175"/>
      <c r="N5408" s="177"/>
      <c r="P5408" s="176"/>
      <c r="R5408" s="178"/>
      <c r="S5408" s="177"/>
      <c r="U5408" s="177"/>
      <c r="W5408" s="178"/>
      <c r="X5408" s="177"/>
    </row>
    <row r="5409" spans="7:24" s="168" customFormat="1" ht="15" customHeight="1">
      <c r="G5409" s="175"/>
      <c r="I5409" s="176"/>
      <c r="J5409" s="176"/>
      <c r="K5409" s="176"/>
      <c r="L5409" s="679"/>
      <c r="M5409" s="175"/>
      <c r="N5409" s="177"/>
      <c r="P5409" s="176"/>
      <c r="R5409" s="178"/>
      <c r="S5409" s="177"/>
      <c r="U5409" s="177"/>
      <c r="W5409" s="178"/>
      <c r="X5409" s="177"/>
    </row>
    <row r="5410" spans="7:24" s="168" customFormat="1" ht="15" customHeight="1">
      <c r="G5410" s="175"/>
      <c r="I5410" s="176"/>
      <c r="J5410" s="176"/>
      <c r="K5410" s="176"/>
      <c r="L5410" s="679"/>
      <c r="M5410" s="175"/>
      <c r="N5410" s="177"/>
      <c r="P5410" s="176"/>
      <c r="R5410" s="178"/>
      <c r="S5410" s="177"/>
      <c r="U5410" s="177"/>
      <c r="W5410" s="178"/>
      <c r="X5410" s="177"/>
    </row>
    <row r="5411" spans="7:24" s="168" customFormat="1" ht="15" customHeight="1">
      <c r="G5411" s="175"/>
      <c r="I5411" s="176"/>
      <c r="J5411" s="176"/>
      <c r="K5411" s="176"/>
      <c r="L5411" s="679"/>
      <c r="M5411" s="175"/>
      <c r="N5411" s="177"/>
      <c r="P5411" s="176"/>
      <c r="R5411" s="178"/>
      <c r="S5411" s="177"/>
      <c r="U5411" s="177"/>
      <c r="W5411" s="178"/>
      <c r="X5411" s="177"/>
    </row>
    <row r="5412" spans="7:24" s="168" customFormat="1" ht="15" customHeight="1">
      <c r="G5412" s="175"/>
      <c r="I5412" s="176"/>
      <c r="J5412" s="176"/>
      <c r="K5412" s="176"/>
      <c r="L5412" s="679"/>
      <c r="M5412" s="175"/>
      <c r="N5412" s="177"/>
      <c r="P5412" s="176"/>
      <c r="R5412" s="178"/>
      <c r="S5412" s="177"/>
      <c r="U5412" s="177"/>
      <c r="W5412" s="178"/>
      <c r="X5412" s="177"/>
    </row>
    <row r="5413" spans="7:24" s="168" customFormat="1" ht="15" customHeight="1">
      <c r="G5413" s="175"/>
      <c r="I5413" s="176"/>
      <c r="J5413" s="176"/>
      <c r="K5413" s="176"/>
      <c r="L5413" s="679"/>
      <c r="M5413" s="175"/>
      <c r="N5413" s="177"/>
      <c r="P5413" s="176"/>
      <c r="R5413" s="178"/>
      <c r="S5413" s="177"/>
      <c r="U5413" s="177"/>
      <c r="W5413" s="178"/>
      <c r="X5413" s="177"/>
    </row>
    <row r="5414" spans="7:24" s="168" customFormat="1" ht="15" customHeight="1">
      <c r="G5414" s="175"/>
      <c r="I5414" s="176"/>
      <c r="J5414" s="176"/>
      <c r="K5414" s="176"/>
      <c r="L5414" s="679"/>
      <c r="M5414" s="175"/>
      <c r="N5414" s="177"/>
      <c r="P5414" s="176"/>
      <c r="R5414" s="178"/>
      <c r="S5414" s="177"/>
      <c r="U5414" s="177"/>
      <c r="W5414" s="178"/>
      <c r="X5414" s="177"/>
    </row>
    <row r="5415" spans="7:24" s="168" customFormat="1" ht="15" customHeight="1">
      <c r="G5415" s="175"/>
      <c r="I5415" s="176"/>
      <c r="J5415" s="176"/>
      <c r="K5415" s="176"/>
      <c r="L5415" s="679"/>
      <c r="M5415" s="175"/>
      <c r="N5415" s="177"/>
      <c r="P5415" s="176"/>
      <c r="R5415" s="178"/>
      <c r="S5415" s="177"/>
      <c r="U5415" s="177"/>
      <c r="W5415" s="178"/>
      <c r="X5415" s="177"/>
    </row>
    <row r="5416" spans="7:24" s="168" customFormat="1" ht="15" customHeight="1">
      <c r="G5416" s="175"/>
      <c r="I5416" s="176"/>
      <c r="J5416" s="176"/>
      <c r="K5416" s="176"/>
      <c r="L5416" s="679"/>
      <c r="M5416" s="175"/>
      <c r="N5416" s="177"/>
      <c r="P5416" s="176"/>
      <c r="R5416" s="178"/>
      <c r="S5416" s="177"/>
      <c r="U5416" s="177"/>
      <c r="W5416" s="178"/>
      <c r="X5416" s="177"/>
    </row>
    <row r="5417" spans="7:24" s="168" customFormat="1" ht="15" customHeight="1">
      <c r="G5417" s="175"/>
      <c r="I5417" s="176"/>
      <c r="J5417" s="176"/>
      <c r="K5417" s="176"/>
      <c r="L5417" s="679"/>
      <c r="M5417" s="175"/>
      <c r="N5417" s="177"/>
      <c r="P5417" s="176"/>
      <c r="R5417" s="178"/>
      <c r="S5417" s="177"/>
      <c r="U5417" s="177"/>
      <c r="W5417" s="178"/>
      <c r="X5417" s="177"/>
    </row>
    <row r="5418" spans="7:24" s="168" customFormat="1" ht="15" customHeight="1">
      <c r="G5418" s="175"/>
      <c r="I5418" s="176"/>
      <c r="J5418" s="176"/>
      <c r="K5418" s="176"/>
      <c r="L5418" s="679"/>
      <c r="M5418" s="175"/>
      <c r="N5418" s="177"/>
      <c r="P5418" s="176"/>
      <c r="R5418" s="178"/>
      <c r="S5418" s="177"/>
      <c r="U5418" s="177"/>
      <c r="W5418" s="178"/>
      <c r="X5418" s="177"/>
    </row>
    <row r="5419" spans="7:24" s="168" customFormat="1" ht="15" customHeight="1">
      <c r="G5419" s="175"/>
      <c r="I5419" s="176"/>
      <c r="J5419" s="176"/>
      <c r="K5419" s="176"/>
      <c r="L5419" s="679"/>
      <c r="M5419" s="175"/>
      <c r="N5419" s="177"/>
      <c r="P5419" s="176"/>
      <c r="R5419" s="178"/>
      <c r="S5419" s="177"/>
      <c r="U5419" s="177"/>
      <c r="W5419" s="178"/>
      <c r="X5419" s="177"/>
    </row>
    <row r="5420" spans="7:24" s="168" customFormat="1" ht="15" customHeight="1">
      <c r="G5420" s="175"/>
      <c r="I5420" s="176"/>
      <c r="J5420" s="176"/>
      <c r="K5420" s="176"/>
      <c r="L5420" s="679"/>
      <c r="M5420" s="175"/>
      <c r="N5420" s="177"/>
      <c r="P5420" s="176"/>
      <c r="R5420" s="178"/>
      <c r="S5420" s="177"/>
      <c r="U5420" s="177"/>
      <c r="W5420" s="178"/>
      <c r="X5420" s="177"/>
    </row>
    <row r="5421" spans="7:24" s="168" customFormat="1" ht="15" customHeight="1">
      <c r="G5421" s="175"/>
      <c r="I5421" s="176"/>
      <c r="J5421" s="176"/>
      <c r="K5421" s="176"/>
      <c r="L5421" s="679"/>
      <c r="M5421" s="175"/>
      <c r="N5421" s="177"/>
      <c r="P5421" s="176"/>
      <c r="R5421" s="178"/>
      <c r="S5421" s="177"/>
      <c r="U5421" s="177"/>
      <c r="W5421" s="178"/>
      <c r="X5421" s="177"/>
    </row>
    <row r="5422" spans="7:24" s="168" customFormat="1" ht="15" customHeight="1">
      <c r="G5422" s="175"/>
      <c r="I5422" s="176"/>
      <c r="J5422" s="176"/>
      <c r="K5422" s="176"/>
      <c r="L5422" s="679"/>
      <c r="M5422" s="175"/>
      <c r="N5422" s="177"/>
      <c r="P5422" s="176"/>
      <c r="R5422" s="178"/>
      <c r="S5422" s="177"/>
      <c r="U5422" s="177"/>
      <c r="W5422" s="178"/>
      <c r="X5422" s="177"/>
    </row>
    <row r="5423" spans="7:24" s="168" customFormat="1" ht="15" customHeight="1">
      <c r="G5423" s="175"/>
      <c r="I5423" s="176"/>
      <c r="J5423" s="176"/>
      <c r="K5423" s="176"/>
      <c r="L5423" s="679"/>
      <c r="M5423" s="175"/>
      <c r="N5423" s="177"/>
      <c r="P5423" s="176"/>
      <c r="R5423" s="178"/>
      <c r="S5423" s="177"/>
      <c r="U5423" s="177"/>
      <c r="W5423" s="178"/>
      <c r="X5423" s="177"/>
    </row>
    <row r="5424" spans="7:24" s="168" customFormat="1" ht="15" customHeight="1">
      <c r="G5424" s="175"/>
      <c r="I5424" s="176"/>
      <c r="J5424" s="176"/>
      <c r="K5424" s="176"/>
      <c r="L5424" s="679"/>
      <c r="M5424" s="175"/>
      <c r="N5424" s="177"/>
      <c r="P5424" s="176"/>
      <c r="R5424" s="178"/>
      <c r="S5424" s="177"/>
      <c r="U5424" s="177"/>
      <c r="W5424" s="178"/>
      <c r="X5424" s="177"/>
    </row>
    <row r="5425" spans="7:24" s="168" customFormat="1" ht="15" customHeight="1">
      <c r="G5425" s="175"/>
      <c r="I5425" s="176"/>
      <c r="J5425" s="176"/>
      <c r="K5425" s="176"/>
      <c r="L5425" s="679"/>
      <c r="M5425" s="175"/>
      <c r="N5425" s="177"/>
      <c r="P5425" s="176"/>
      <c r="R5425" s="178"/>
      <c r="S5425" s="177"/>
      <c r="U5425" s="177"/>
      <c r="W5425" s="178"/>
      <c r="X5425" s="177"/>
    </row>
    <row r="5426" spans="7:24" s="168" customFormat="1" ht="15" customHeight="1">
      <c r="G5426" s="175"/>
      <c r="I5426" s="176"/>
      <c r="J5426" s="176"/>
      <c r="K5426" s="176"/>
      <c r="L5426" s="679"/>
      <c r="M5426" s="175"/>
      <c r="N5426" s="177"/>
      <c r="P5426" s="176"/>
      <c r="R5426" s="178"/>
      <c r="S5426" s="177"/>
      <c r="U5426" s="177"/>
      <c r="W5426" s="178"/>
      <c r="X5426" s="177"/>
    </row>
    <row r="5427" spans="7:24" s="168" customFormat="1" ht="15" customHeight="1">
      <c r="G5427" s="175"/>
      <c r="I5427" s="176"/>
      <c r="J5427" s="176"/>
      <c r="K5427" s="176"/>
      <c r="L5427" s="679"/>
      <c r="M5427" s="175"/>
      <c r="N5427" s="177"/>
      <c r="P5427" s="176"/>
      <c r="R5427" s="178"/>
      <c r="S5427" s="177"/>
      <c r="U5427" s="177"/>
      <c r="W5427" s="178"/>
      <c r="X5427" s="177"/>
    </row>
    <row r="5428" spans="7:24" s="168" customFormat="1" ht="15" customHeight="1">
      <c r="G5428" s="175"/>
      <c r="I5428" s="176"/>
      <c r="J5428" s="176"/>
      <c r="K5428" s="176"/>
      <c r="L5428" s="679"/>
      <c r="M5428" s="175"/>
      <c r="N5428" s="177"/>
      <c r="P5428" s="176"/>
      <c r="R5428" s="178"/>
      <c r="S5428" s="177"/>
      <c r="U5428" s="177"/>
      <c r="W5428" s="178"/>
      <c r="X5428" s="177"/>
    </row>
    <row r="5429" spans="7:24" s="168" customFormat="1" ht="15" customHeight="1">
      <c r="G5429" s="175"/>
      <c r="I5429" s="176"/>
      <c r="J5429" s="176"/>
      <c r="K5429" s="176"/>
      <c r="L5429" s="679"/>
      <c r="M5429" s="175"/>
      <c r="N5429" s="177"/>
      <c r="P5429" s="176"/>
      <c r="R5429" s="178"/>
      <c r="S5429" s="177"/>
      <c r="U5429" s="177"/>
      <c r="W5429" s="178"/>
      <c r="X5429" s="177"/>
    </row>
    <row r="5430" spans="7:24" s="168" customFormat="1" ht="15" customHeight="1">
      <c r="G5430" s="175"/>
      <c r="I5430" s="176"/>
      <c r="J5430" s="176"/>
      <c r="K5430" s="176"/>
      <c r="L5430" s="679"/>
      <c r="M5430" s="175"/>
      <c r="N5430" s="177"/>
      <c r="P5430" s="176"/>
      <c r="R5430" s="178"/>
      <c r="S5430" s="177"/>
      <c r="U5430" s="177"/>
      <c r="W5430" s="178"/>
      <c r="X5430" s="177"/>
    </row>
    <row r="5431" spans="7:24" s="168" customFormat="1" ht="15" customHeight="1">
      <c r="G5431" s="175"/>
      <c r="I5431" s="176"/>
      <c r="J5431" s="176"/>
      <c r="K5431" s="176"/>
      <c r="L5431" s="679"/>
      <c r="M5431" s="175"/>
      <c r="N5431" s="177"/>
      <c r="P5431" s="176"/>
      <c r="R5431" s="178"/>
      <c r="S5431" s="177"/>
      <c r="U5431" s="177"/>
      <c r="W5431" s="178"/>
      <c r="X5431" s="177"/>
    </row>
    <row r="5432" spans="7:24" s="168" customFormat="1" ht="15" customHeight="1">
      <c r="G5432" s="175"/>
      <c r="I5432" s="176"/>
      <c r="J5432" s="176"/>
      <c r="K5432" s="176"/>
      <c r="L5432" s="679"/>
      <c r="M5432" s="175"/>
      <c r="N5432" s="177"/>
      <c r="P5432" s="176"/>
      <c r="R5432" s="178"/>
      <c r="S5432" s="177"/>
      <c r="U5432" s="177"/>
      <c r="W5432" s="178"/>
      <c r="X5432" s="177"/>
    </row>
    <row r="5433" spans="7:24" s="168" customFormat="1" ht="15" customHeight="1">
      <c r="G5433" s="175"/>
      <c r="I5433" s="176"/>
      <c r="J5433" s="176"/>
      <c r="K5433" s="176"/>
      <c r="L5433" s="679"/>
      <c r="M5433" s="175"/>
      <c r="N5433" s="177"/>
      <c r="P5433" s="176"/>
      <c r="R5433" s="178"/>
      <c r="S5433" s="177"/>
      <c r="U5433" s="177"/>
      <c r="W5433" s="178"/>
      <c r="X5433" s="177"/>
    </row>
    <row r="5434" spans="7:24" s="168" customFormat="1" ht="15" customHeight="1">
      <c r="G5434" s="175"/>
      <c r="I5434" s="176"/>
      <c r="J5434" s="176"/>
      <c r="K5434" s="176"/>
      <c r="L5434" s="679"/>
      <c r="M5434" s="175"/>
      <c r="N5434" s="177"/>
      <c r="P5434" s="176"/>
      <c r="R5434" s="178"/>
      <c r="S5434" s="177"/>
      <c r="U5434" s="177"/>
      <c r="W5434" s="178"/>
      <c r="X5434" s="177"/>
    </row>
    <row r="5435" spans="7:24" s="168" customFormat="1" ht="15" customHeight="1">
      <c r="G5435" s="175"/>
      <c r="I5435" s="176"/>
      <c r="J5435" s="176"/>
      <c r="K5435" s="176"/>
      <c r="L5435" s="679"/>
      <c r="M5435" s="175"/>
      <c r="N5435" s="177"/>
      <c r="P5435" s="176"/>
      <c r="R5435" s="178"/>
      <c r="S5435" s="177"/>
      <c r="U5435" s="177"/>
      <c r="W5435" s="178"/>
      <c r="X5435" s="177"/>
    </row>
    <row r="5436" spans="7:24" s="168" customFormat="1" ht="15" customHeight="1">
      <c r="G5436" s="175"/>
      <c r="I5436" s="176"/>
      <c r="J5436" s="176"/>
      <c r="K5436" s="176"/>
      <c r="L5436" s="679"/>
      <c r="M5436" s="175"/>
      <c r="N5436" s="177"/>
      <c r="P5436" s="176"/>
      <c r="R5436" s="178"/>
      <c r="S5436" s="177"/>
      <c r="U5436" s="177"/>
      <c r="W5436" s="178"/>
      <c r="X5436" s="177"/>
    </row>
    <row r="5437" spans="7:24" s="168" customFormat="1" ht="15" customHeight="1">
      <c r="G5437" s="175"/>
      <c r="I5437" s="176"/>
      <c r="J5437" s="176"/>
      <c r="K5437" s="176"/>
      <c r="L5437" s="679"/>
      <c r="M5437" s="175"/>
      <c r="N5437" s="177"/>
      <c r="P5437" s="176"/>
      <c r="R5437" s="178"/>
      <c r="S5437" s="177"/>
      <c r="U5437" s="177"/>
      <c r="W5437" s="178"/>
      <c r="X5437" s="177"/>
    </row>
    <row r="5438" spans="7:24" s="168" customFormat="1" ht="15" customHeight="1">
      <c r="G5438" s="175"/>
      <c r="I5438" s="176"/>
      <c r="J5438" s="176"/>
      <c r="K5438" s="176"/>
      <c r="L5438" s="679"/>
      <c r="M5438" s="175"/>
      <c r="N5438" s="177"/>
      <c r="P5438" s="176"/>
      <c r="R5438" s="178"/>
      <c r="S5438" s="177"/>
      <c r="U5438" s="177"/>
      <c r="W5438" s="178"/>
      <c r="X5438" s="177"/>
    </row>
    <row r="5439" spans="7:24" s="168" customFormat="1" ht="15" customHeight="1">
      <c r="G5439" s="175"/>
      <c r="I5439" s="176"/>
      <c r="J5439" s="176"/>
      <c r="K5439" s="176"/>
      <c r="L5439" s="679"/>
      <c r="M5439" s="175"/>
      <c r="N5439" s="177"/>
      <c r="P5439" s="176"/>
      <c r="R5439" s="178"/>
      <c r="S5439" s="177"/>
      <c r="U5439" s="177"/>
      <c r="W5439" s="178"/>
      <c r="X5439" s="177"/>
    </row>
    <row r="5440" spans="7:24" s="168" customFormat="1" ht="15" customHeight="1">
      <c r="G5440" s="175"/>
      <c r="I5440" s="176"/>
      <c r="J5440" s="176"/>
      <c r="K5440" s="176"/>
      <c r="L5440" s="679"/>
      <c r="M5440" s="175"/>
      <c r="N5440" s="177"/>
      <c r="P5440" s="176"/>
      <c r="R5440" s="178"/>
      <c r="S5440" s="177"/>
      <c r="U5440" s="177"/>
      <c r="W5440" s="178"/>
      <c r="X5440" s="177"/>
    </row>
    <row r="5441" spans="7:24" s="168" customFormat="1" ht="15" customHeight="1">
      <c r="G5441" s="175"/>
      <c r="I5441" s="176"/>
      <c r="J5441" s="176"/>
      <c r="K5441" s="176"/>
      <c r="L5441" s="679"/>
      <c r="M5441" s="175"/>
      <c r="N5441" s="177"/>
      <c r="P5441" s="176"/>
      <c r="R5441" s="178"/>
      <c r="S5441" s="177"/>
      <c r="U5441" s="177"/>
      <c r="W5441" s="178"/>
      <c r="X5441" s="177"/>
    </row>
    <row r="5442" spans="7:24" s="168" customFormat="1" ht="15" customHeight="1">
      <c r="G5442" s="175"/>
      <c r="I5442" s="176"/>
      <c r="J5442" s="176"/>
      <c r="K5442" s="176"/>
      <c r="L5442" s="679"/>
      <c r="M5442" s="175"/>
      <c r="N5442" s="177"/>
      <c r="P5442" s="176"/>
      <c r="R5442" s="178"/>
      <c r="S5442" s="177"/>
      <c r="U5442" s="177"/>
      <c r="W5442" s="178"/>
      <c r="X5442" s="177"/>
    </row>
    <row r="5443" spans="7:24" s="168" customFormat="1" ht="15" customHeight="1">
      <c r="G5443" s="175"/>
      <c r="I5443" s="176"/>
      <c r="J5443" s="176"/>
      <c r="K5443" s="176"/>
      <c r="L5443" s="679"/>
      <c r="M5443" s="175"/>
      <c r="N5443" s="177"/>
      <c r="P5443" s="176"/>
      <c r="R5443" s="178"/>
      <c r="S5443" s="177"/>
      <c r="U5443" s="177"/>
      <c r="W5443" s="178"/>
      <c r="X5443" s="177"/>
    </row>
    <row r="5444" spans="7:24" s="168" customFormat="1" ht="15" customHeight="1">
      <c r="G5444" s="175"/>
      <c r="I5444" s="176"/>
      <c r="J5444" s="176"/>
      <c r="K5444" s="176"/>
      <c r="L5444" s="679"/>
      <c r="M5444" s="175"/>
      <c r="N5444" s="177"/>
      <c r="P5444" s="176"/>
      <c r="R5444" s="178"/>
      <c r="S5444" s="177"/>
      <c r="U5444" s="177"/>
      <c r="W5444" s="178"/>
      <c r="X5444" s="177"/>
    </row>
    <row r="5445" spans="7:24" s="168" customFormat="1" ht="15" customHeight="1">
      <c r="G5445" s="175"/>
      <c r="I5445" s="176"/>
      <c r="J5445" s="176"/>
      <c r="K5445" s="176"/>
      <c r="L5445" s="679"/>
      <c r="M5445" s="175"/>
      <c r="N5445" s="177"/>
      <c r="P5445" s="176"/>
      <c r="R5445" s="178"/>
      <c r="S5445" s="177"/>
      <c r="U5445" s="177"/>
      <c r="W5445" s="178"/>
      <c r="X5445" s="177"/>
    </row>
    <row r="5446" spans="7:24" s="168" customFormat="1" ht="15" customHeight="1">
      <c r="G5446" s="175"/>
      <c r="I5446" s="176"/>
      <c r="J5446" s="176"/>
      <c r="K5446" s="176"/>
      <c r="L5446" s="679"/>
      <c r="M5446" s="175"/>
      <c r="N5446" s="177"/>
      <c r="P5446" s="176"/>
      <c r="R5446" s="178"/>
      <c r="S5446" s="177"/>
      <c r="U5446" s="177"/>
      <c r="W5446" s="178"/>
      <c r="X5446" s="177"/>
    </row>
    <row r="5447" spans="7:24" s="168" customFormat="1" ht="15" customHeight="1">
      <c r="G5447" s="175"/>
      <c r="I5447" s="176"/>
      <c r="J5447" s="176"/>
      <c r="K5447" s="176"/>
      <c r="L5447" s="679"/>
      <c r="M5447" s="175"/>
      <c r="N5447" s="177"/>
      <c r="P5447" s="176"/>
      <c r="R5447" s="178"/>
      <c r="S5447" s="177"/>
      <c r="U5447" s="177"/>
      <c r="W5447" s="178"/>
      <c r="X5447" s="177"/>
    </row>
    <row r="5448" spans="7:24" s="168" customFormat="1" ht="15" customHeight="1">
      <c r="G5448" s="175"/>
      <c r="I5448" s="176"/>
      <c r="J5448" s="176"/>
      <c r="K5448" s="176"/>
      <c r="L5448" s="679"/>
      <c r="M5448" s="175"/>
      <c r="N5448" s="177"/>
      <c r="P5448" s="176"/>
      <c r="R5448" s="178"/>
      <c r="S5448" s="177"/>
      <c r="U5448" s="177"/>
      <c r="W5448" s="178"/>
      <c r="X5448" s="177"/>
    </row>
    <row r="5449" spans="7:24" s="168" customFormat="1" ht="15" customHeight="1">
      <c r="G5449" s="175"/>
      <c r="I5449" s="176"/>
      <c r="J5449" s="176"/>
      <c r="K5449" s="176"/>
      <c r="L5449" s="679"/>
      <c r="M5449" s="175"/>
      <c r="N5449" s="177"/>
      <c r="P5449" s="176"/>
      <c r="R5449" s="178"/>
      <c r="S5449" s="177"/>
      <c r="U5449" s="177"/>
      <c r="W5449" s="178"/>
      <c r="X5449" s="177"/>
    </row>
    <row r="5450" spans="7:24" s="168" customFormat="1" ht="15" customHeight="1">
      <c r="G5450" s="175"/>
      <c r="I5450" s="176"/>
      <c r="J5450" s="176"/>
      <c r="K5450" s="176"/>
      <c r="L5450" s="679"/>
      <c r="M5450" s="175"/>
      <c r="N5450" s="177"/>
      <c r="P5450" s="176"/>
      <c r="R5450" s="178"/>
      <c r="S5450" s="177"/>
      <c r="U5450" s="177"/>
      <c r="W5450" s="178"/>
      <c r="X5450" s="177"/>
    </row>
    <row r="5451" spans="7:24" s="168" customFormat="1" ht="15" customHeight="1">
      <c r="G5451" s="175"/>
      <c r="I5451" s="176"/>
      <c r="J5451" s="176"/>
      <c r="K5451" s="176"/>
      <c r="L5451" s="679"/>
      <c r="M5451" s="175"/>
      <c r="N5451" s="177"/>
      <c r="P5451" s="176"/>
      <c r="R5451" s="178"/>
      <c r="S5451" s="177"/>
      <c r="U5451" s="177"/>
      <c r="W5451" s="178"/>
      <c r="X5451" s="177"/>
    </row>
    <row r="5452" spans="7:24" s="168" customFormat="1" ht="15" customHeight="1">
      <c r="G5452" s="175"/>
      <c r="I5452" s="176"/>
      <c r="J5452" s="176"/>
      <c r="K5452" s="176"/>
      <c r="L5452" s="679"/>
      <c r="M5452" s="175"/>
      <c r="N5452" s="177"/>
      <c r="P5452" s="176"/>
      <c r="R5452" s="178"/>
      <c r="S5452" s="177"/>
      <c r="U5452" s="177"/>
      <c r="W5452" s="178"/>
      <c r="X5452" s="177"/>
    </row>
    <row r="5453" spans="7:24" s="168" customFormat="1" ht="15" customHeight="1">
      <c r="G5453" s="175"/>
      <c r="I5453" s="176"/>
      <c r="J5453" s="176"/>
      <c r="K5453" s="176"/>
      <c r="L5453" s="679"/>
      <c r="M5453" s="175"/>
      <c r="N5453" s="177"/>
      <c r="P5453" s="176"/>
      <c r="R5453" s="178"/>
      <c r="S5453" s="177"/>
      <c r="U5453" s="177"/>
      <c r="W5453" s="178"/>
      <c r="X5453" s="177"/>
    </row>
    <row r="5454" spans="7:24" s="168" customFormat="1" ht="15" customHeight="1">
      <c r="G5454" s="175"/>
      <c r="I5454" s="176"/>
      <c r="J5454" s="176"/>
      <c r="K5454" s="176"/>
      <c r="L5454" s="679"/>
      <c r="M5454" s="175"/>
      <c r="N5454" s="177"/>
      <c r="P5454" s="176"/>
      <c r="R5454" s="178"/>
      <c r="S5454" s="177"/>
      <c r="U5454" s="177"/>
      <c r="W5454" s="178"/>
      <c r="X5454" s="177"/>
    </row>
    <row r="5455" spans="7:24" s="168" customFormat="1" ht="15" customHeight="1">
      <c r="G5455" s="175"/>
      <c r="I5455" s="176"/>
      <c r="J5455" s="176"/>
      <c r="K5455" s="176"/>
      <c r="L5455" s="679"/>
      <c r="M5455" s="175"/>
      <c r="N5455" s="177"/>
      <c r="P5455" s="176"/>
      <c r="R5455" s="178"/>
      <c r="S5455" s="177"/>
      <c r="U5455" s="177"/>
      <c r="W5455" s="178"/>
      <c r="X5455" s="177"/>
    </row>
    <row r="5456" spans="7:24" s="168" customFormat="1" ht="15" customHeight="1">
      <c r="G5456" s="175"/>
      <c r="I5456" s="176"/>
      <c r="J5456" s="176"/>
      <c r="K5456" s="176"/>
      <c r="L5456" s="679"/>
      <c r="M5456" s="175"/>
      <c r="N5456" s="177"/>
      <c r="P5456" s="176"/>
      <c r="R5456" s="178"/>
      <c r="S5456" s="177"/>
      <c r="U5456" s="177"/>
      <c r="W5456" s="178"/>
      <c r="X5456" s="177"/>
    </row>
    <row r="5457" spans="7:24" s="168" customFormat="1" ht="15" customHeight="1">
      <c r="G5457" s="175"/>
      <c r="I5457" s="176"/>
      <c r="J5457" s="176"/>
      <c r="K5457" s="176"/>
      <c r="L5457" s="679"/>
      <c r="M5457" s="175"/>
      <c r="N5457" s="177"/>
      <c r="P5457" s="176"/>
      <c r="R5457" s="178"/>
      <c r="S5457" s="177"/>
      <c r="U5457" s="177"/>
      <c r="W5457" s="178"/>
      <c r="X5457" s="177"/>
    </row>
    <row r="5458" spans="7:24" s="168" customFormat="1" ht="15" customHeight="1">
      <c r="G5458" s="175"/>
      <c r="I5458" s="176"/>
      <c r="J5458" s="176"/>
      <c r="K5458" s="176"/>
      <c r="L5458" s="679"/>
      <c r="M5458" s="175"/>
      <c r="N5458" s="177"/>
      <c r="P5458" s="176"/>
      <c r="R5458" s="178"/>
      <c r="S5458" s="177"/>
      <c r="U5458" s="177"/>
      <c r="W5458" s="178"/>
      <c r="X5458" s="177"/>
    </row>
    <row r="5459" spans="7:24" s="168" customFormat="1" ht="15" customHeight="1">
      <c r="G5459" s="175"/>
      <c r="I5459" s="176"/>
      <c r="J5459" s="176"/>
      <c r="K5459" s="176"/>
      <c r="L5459" s="679"/>
      <c r="M5459" s="175"/>
      <c r="N5459" s="177"/>
      <c r="P5459" s="176"/>
      <c r="R5459" s="178"/>
      <c r="S5459" s="177"/>
      <c r="U5459" s="177"/>
      <c r="W5459" s="178"/>
      <c r="X5459" s="177"/>
    </row>
    <row r="5460" spans="7:24" s="168" customFormat="1" ht="15" customHeight="1">
      <c r="G5460" s="175"/>
      <c r="I5460" s="176"/>
      <c r="J5460" s="176"/>
      <c r="K5460" s="176"/>
      <c r="L5460" s="679"/>
      <c r="M5460" s="175"/>
      <c r="N5460" s="177"/>
      <c r="P5460" s="176"/>
      <c r="R5460" s="178"/>
      <c r="S5460" s="177"/>
      <c r="U5460" s="177"/>
      <c r="W5460" s="178"/>
      <c r="X5460" s="177"/>
    </row>
    <row r="5461" spans="7:24" s="168" customFormat="1" ht="15" customHeight="1">
      <c r="G5461" s="175"/>
      <c r="I5461" s="176"/>
      <c r="J5461" s="176"/>
      <c r="K5461" s="176"/>
      <c r="L5461" s="679"/>
      <c r="M5461" s="175"/>
      <c r="N5461" s="177"/>
      <c r="P5461" s="176"/>
      <c r="R5461" s="178"/>
      <c r="S5461" s="177"/>
      <c r="U5461" s="177"/>
      <c r="W5461" s="178"/>
      <c r="X5461" s="177"/>
    </row>
    <row r="5462" spans="7:24" s="168" customFormat="1" ht="15" customHeight="1">
      <c r="G5462" s="175"/>
      <c r="I5462" s="176"/>
      <c r="J5462" s="176"/>
      <c r="K5462" s="176"/>
      <c r="L5462" s="679"/>
      <c r="M5462" s="175"/>
      <c r="N5462" s="177"/>
      <c r="P5462" s="176"/>
      <c r="R5462" s="178"/>
      <c r="S5462" s="177"/>
      <c r="U5462" s="177"/>
      <c r="W5462" s="178"/>
      <c r="X5462" s="177"/>
    </row>
    <row r="5463" spans="7:24" s="168" customFormat="1" ht="15" customHeight="1">
      <c r="G5463" s="175"/>
      <c r="I5463" s="176"/>
      <c r="J5463" s="176"/>
      <c r="K5463" s="176"/>
      <c r="L5463" s="679"/>
      <c r="M5463" s="175"/>
      <c r="N5463" s="177"/>
      <c r="P5463" s="176"/>
      <c r="R5463" s="178"/>
      <c r="S5463" s="177"/>
      <c r="U5463" s="177"/>
      <c r="W5463" s="178"/>
      <c r="X5463" s="177"/>
    </row>
    <row r="5464" spans="7:24" s="168" customFormat="1" ht="15" customHeight="1">
      <c r="G5464" s="175"/>
      <c r="I5464" s="176"/>
      <c r="J5464" s="176"/>
      <c r="K5464" s="176"/>
      <c r="L5464" s="679"/>
      <c r="M5464" s="175"/>
      <c r="N5464" s="177"/>
      <c r="P5464" s="176"/>
      <c r="R5464" s="178"/>
      <c r="S5464" s="177"/>
      <c r="U5464" s="177"/>
      <c r="W5464" s="178"/>
      <c r="X5464" s="177"/>
    </row>
    <row r="5465" spans="7:24" s="168" customFormat="1" ht="15" customHeight="1">
      <c r="G5465" s="175"/>
      <c r="I5465" s="176"/>
      <c r="J5465" s="176"/>
      <c r="K5465" s="176"/>
      <c r="L5465" s="679"/>
      <c r="M5465" s="175"/>
      <c r="N5465" s="177"/>
      <c r="P5465" s="176"/>
      <c r="R5465" s="178"/>
      <c r="S5465" s="177"/>
      <c r="U5465" s="177"/>
      <c r="W5465" s="178"/>
      <c r="X5465" s="177"/>
    </row>
    <row r="5466" spans="7:24" s="168" customFormat="1" ht="15" customHeight="1">
      <c r="G5466" s="175"/>
      <c r="I5466" s="176"/>
      <c r="J5466" s="176"/>
      <c r="K5466" s="176"/>
      <c r="L5466" s="679"/>
      <c r="M5466" s="175"/>
      <c r="N5466" s="177"/>
      <c r="P5466" s="176"/>
      <c r="R5466" s="178"/>
      <c r="S5466" s="177"/>
      <c r="U5466" s="177"/>
      <c r="W5466" s="178"/>
      <c r="X5466" s="177"/>
    </row>
    <row r="5467" spans="7:24" s="168" customFormat="1" ht="15" customHeight="1">
      <c r="G5467" s="175"/>
      <c r="I5467" s="176"/>
      <c r="J5467" s="176"/>
      <c r="K5467" s="176"/>
      <c r="L5467" s="679"/>
      <c r="M5467" s="175"/>
      <c r="N5467" s="177"/>
      <c r="P5467" s="176"/>
      <c r="R5467" s="178"/>
      <c r="S5467" s="177"/>
      <c r="U5467" s="177"/>
      <c r="W5467" s="178"/>
      <c r="X5467" s="177"/>
    </row>
    <row r="5468" spans="7:24" s="168" customFormat="1" ht="15" customHeight="1">
      <c r="G5468" s="175"/>
      <c r="I5468" s="176"/>
      <c r="J5468" s="176"/>
      <c r="K5468" s="176"/>
      <c r="L5468" s="679"/>
      <c r="M5468" s="175"/>
      <c r="N5468" s="177"/>
      <c r="P5468" s="176"/>
      <c r="R5468" s="178"/>
      <c r="S5468" s="177"/>
      <c r="U5468" s="177"/>
      <c r="W5468" s="178"/>
      <c r="X5468" s="177"/>
    </row>
    <row r="5469" spans="7:24" s="168" customFormat="1" ht="15" customHeight="1">
      <c r="G5469" s="175"/>
      <c r="I5469" s="176"/>
      <c r="J5469" s="176"/>
      <c r="K5469" s="176"/>
      <c r="L5469" s="679"/>
      <c r="M5469" s="175"/>
      <c r="N5469" s="177"/>
      <c r="P5469" s="176"/>
      <c r="R5469" s="178"/>
      <c r="S5469" s="177"/>
      <c r="U5469" s="177"/>
      <c r="W5469" s="178"/>
      <c r="X5469" s="177"/>
    </row>
    <row r="5470" spans="7:24" s="168" customFormat="1" ht="15" customHeight="1">
      <c r="G5470" s="175"/>
      <c r="I5470" s="176"/>
      <c r="J5470" s="176"/>
      <c r="K5470" s="176"/>
      <c r="L5470" s="679"/>
      <c r="M5470" s="175"/>
      <c r="N5470" s="177"/>
      <c r="P5470" s="176"/>
      <c r="R5470" s="178"/>
      <c r="S5470" s="177"/>
      <c r="U5470" s="177"/>
      <c r="W5470" s="178"/>
      <c r="X5470" s="177"/>
    </row>
    <row r="5471" spans="7:24" s="168" customFormat="1" ht="15" customHeight="1">
      <c r="G5471" s="175"/>
      <c r="I5471" s="176"/>
      <c r="J5471" s="176"/>
      <c r="K5471" s="176"/>
      <c r="L5471" s="679"/>
      <c r="M5471" s="175"/>
      <c r="N5471" s="177"/>
      <c r="P5471" s="176"/>
      <c r="R5471" s="178"/>
      <c r="S5471" s="177"/>
      <c r="U5471" s="177"/>
      <c r="W5471" s="178"/>
      <c r="X5471" s="177"/>
    </row>
    <row r="5472" spans="7:24" s="168" customFormat="1" ht="15" customHeight="1">
      <c r="G5472" s="175"/>
      <c r="I5472" s="176"/>
      <c r="J5472" s="176"/>
      <c r="K5472" s="176"/>
      <c r="L5472" s="679"/>
      <c r="M5472" s="175"/>
      <c r="N5472" s="177"/>
      <c r="P5472" s="176"/>
      <c r="R5472" s="178"/>
      <c r="S5472" s="177"/>
      <c r="U5472" s="177"/>
      <c r="W5472" s="178"/>
      <c r="X5472" s="177"/>
    </row>
    <row r="5473" spans="7:24" s="168" customFormat="1" ht="15" customHeight="1">
      <c r="G5473" s="175"/>
      <c r="I5473" s="176"/>
      <c r="J5473" s="176"/>
      <c r="K5473" s="176"/>
      <c r="L5473" s="679"/>
      <c r="M5473" s="175"/>
      <c r="N5473" s="177"/>
      <c r="P5473" s="176"/>
      <c r="R5473" s="178"/>
      <c r="S5473" s="177"/>
      <c r="U5473" s="177"/>
      <c r="W5473" s="178"/>
      <c r="X5473" s="177"/>
    </row>
    <row r="5474" spans="7:24" s="168" customFormat="1" ht="15" customHeight="1">
      <c r="G5474" s="175"/>
      <c r="I5474" s="176"/>
      <c r="J5474" s="176"/>
      <c r="K5474" s="176"/>
      <c r="L5474" s="679"/>
      <c r="M5474" s="175"/>
      <c r="N5474" s="177"/>
      <c r="P5474" s="176"/>
      <c r="R5474" s="178"/>
      <c r="S5474" s="177"/>
      <c r="U5474" s="177"/>
      <c r="W5474" s="178"/>
      <c r="X5474" s="177"/>
    </row>
    <row r="5475" spans="7:24" s="168" customFormat="1" ht="15" customHeight="1">
      <c r="G5475" s="175"/>
      <c r="I5475" s="176"/>
      <c r="J5475" s="176"/>
      <c r="K5475" s="176"/>
      <c r="L5475" s="679"/>
      <c r="M5475" s="175"/>
      <c r="N5475" s="177"/>
      <c r="P5475" s="176"/>
      <c r="R5475" s="178"/>
      <c r="S5475" s="177"/>
      <c r="U5475" s="177"/>
      <c r="W5475" s="178"/>
      <c r="X5475" s="177"/>
    </row>
    <row r="5476" spans="7:24" s="168" customFormat="1" ht="15" customHeight="1">
      <c r="G5476" s="175"/>
      <c r="I5476" s="176"/>
      <c r="J5476" s="176"/>
      <c r="K5476" s="176"/>
      <c r="L5476" s="679"/>
      <c r="M5476" s="175"/>
      <c r="N5476" s="177"/>
      <c r="P5476" s="176"/>
      <c r="R5476" s="178"/>
      <c r="S5476" s="177"/>
      <c r="U5476" s="177"/>
      <c r="W5476" s="178"/>
      <c r="X5476" s="177"/>
    </row>
    <row r="5477" spans="7:24" s="168" customFormat="1" ht="15" customHeight="1">
      <c r="G5477" s="175"/>
      <c r="I5477" s="176"/>
      <c r="J5477" s="176"/>
      <c r="K5477" s="176"/>
      <c r="L5477" s="679"/>
      <c r="M5477" s="175"/>
      <c r="N5477" s="177"/>
      <c r="P5477" s="176"/>
      <c r="R5477" s="178"/>
      <c r="S5477" s="177"/>
      <c r="U5477" s="177"/>
      <c r="W5477" s="178"/>
      <c r="X5477" s="177"/>
    </row>
    <row r="5478" spans="7:24" s="168" customFormat="1" ht="15" customHeight="1">
      <c r="G5478" s="175"/>
      <c r="I5478" s="176"/>
      <c r="J5478" s="176"/>
      <c r="K5478" s="176"/>
      <c r="L5478" s="679"/>
      <c r="M5478" s="175"/>
      <c r="N5478" s="177"/>
      <c r="P5478" s="176"/>
      <c r="R5478" s="178"/>
      <c r="S5478" s="177"/>
      <c r="U5478" s="177"/>
      <c r="W5478" s="178"/>
      <c r="X5478" s="177"/>
    </row>
    <row r="5479" spans="7:24" s="168" customFormat="1" ht="15" customHeight="1">
      <c r="G5479" s="175"/>
      <c r="I5479" s="176"/>
      <c r="J5479" s="176"/>
      <c r="K5479" s="176"/>
      <c r="L5479" s="679"/>
      <c r="M5479" s="175"/>
      <c r="N5479" s="177"/>
      <c r="P5479" s="176"/>
      <c r="R5479" s="178"/>
      <c r="S5479" s="177"/>
      <c r="U5479" s="177"/>
      <c r="W5479" s="178"/>
      <c r="X5479" s="177"/>
    </row>
    <row r="5480" spans="7:24" s="168" customFormat="1" ht="15" customHeight="1">
      <c r="G5480" s="175"/>
      <c r="I5480" s="176"/>
      <c r="J5480" s="176"/>
      <c r="K5480" s="176"/>
      <c r="L5480" s="679"/>
      <c r="M5480" s="175"/>
      <c r="N5480" s="177"/>
      <c r="P5480" s="176"/>
      <c r="R5480" s="178"/>
      <c r="S5480" s="177"/>
      <c r="U5480" s="177"/>
      <c r="W5480" s="178"/>
      <c r="X5480" s="177"/>
    </row>
    <row r="5481" spans="7:24" s="168" customFormat="1" ht="15" customHeight="1">
      <c r="G5481" s="175"/>
      <c r="I5481" s="176"/>
      <c r="J5481" s="176"/>
      <c r="K5481" s="176"/>
      <c r="L5481" s="679"/>
      <c r="M5481" s="175"/>
      <c r="N5481" s="177"/>
      <c r="P5481" s="176"/>
      <c r="R5481" s="178"/>
      <c r="S5481" s="177"/>
      <c r="U5481" s="177"/>
      <c r="W5481" s="178"/>
      <c r="X5481" s="177"/>
    </row>
    <row r="5482" spans="7:24" s="168" customFormat="1" ht="15" customHeight="1">
      <c r="G5482" s="175"/>
      <c r="I5482" s="176"/>
      <c r="J5482" s="176"/>
      <c r="K5482" s="176"/>
      <c r="L5482" s="679"/>
      <c r="M5482" s="175"/>
      <c r="N5482" s="177"/>
      <c r="P5482" s="176"/>
      <c r="R5482" s="178"/>
      <c r="S5482" s="177"/>
      <c r="U5482" s="177"/>
      <c r="W5482" s="178"/>
      <c r="X5482" s="177"/>
    </row>
    <row r="5483" spans="7:24" s="168" customFormat="1" ht="15" customHeight="1">
      <c r="G5483" s="175"/>
      <c r="I5483" s="176"/>
      <c r="J5483" s="176"/>
      <c r="K5483" s="176"/>
      <c r="L5483" s="679"/>
      <c r="M5483" s="175"/>
      <c r="N5483" s="177"/>
      <c r="P5483" s="176"/>
      <c r="R5483" s="178"/>
      <c r="S5483" s="177"/>
      <c r="U5483" s="177"/>
      <c r="W5483" s="178"/>
      <c r="X5483" s="177"/>
    </row>
    <row r="5484" spans="7:24" s="168" customFormat="1" ht="15" customHeight="1">
      <c r="G5484" s="175"/>
      <c r="I5484" s="176"/>
      <c r="J5484" s="176"/>
      <c r="K5484" s="176"/>
      <c r="L5484" s="679"/>
      <c r="M5484" s="175"/>
      <c r="N5484" s="177"/>
      <c r="P5484" s="176"/>
      <c r="R5484" s="178"/>
      <c r="S5484" s="177"/>
      <c r="U5484" s="177"/>
      <c r="W5484" s="178"/>
      <c r="X5484" s="177"/>
    </row>
    <row r="5485" spans="7:24" s="168" customFormat="1" ht="15" customHeight="1">
      <c r="G5485" s="175"/>
      <c r="I5485" s="176"/>
      <c r="J5485" s="176"/>
      <c r="K5485" s="176"/>
      <c r="L5485" s="679"/>
      <c r="M5485" s="175"/>
      <c r="N5485" s="177"/>
      <c r="P5485" s="176"/>
      <c r="R5485" s="178"/>
      <c r="S5485" s="177"/>
      <c r="U5485" s="177"/>
      <c r="W5485" s="178"/>
      <c r="X5485" s="177"/>
    </row>
    <row r="5486" spans="7:24" s="168" customFormat="1" ht="15" customHeight="1">
      <c r="G5486" s="175"/>
      <c r="I5486" s="176"/>
      <c r="J5486" s="176"/>
      <c r="K5486" s="176"/>
      <c r="L5486" s="679"/>
      <c r="M5486" s="175"/>
      <c r="N5486" s="177"/>
      <c r="P5486" s="176"/>
      <c r="R5486" s="178"/>
      <c r="S5486" s="177"/>
      <c r="U5486" s="177"/>
      <c r="W5486" s="178"/>
      <c r="X5486" s="177"/>
    </row>
    <row r="5487" spans="7:24" s="168" customFormat="1" ht="15" customHeight="1">
      <c r="G5487" s="175"/>
      <c r="I5487" s="176"/>
      <c r="J5487" s="176"/>
      <c r="K5487" s="176"/>
      <c r="L5487" s="679"/>
      <c r="M5487" s="175"/>
      <c r="N5487" s="177"/>
      <c r="P5487" s="176"/>
      <c r="R5487" s="178"/>
      <c r="S5487" s="177"/>
      <c r="U5487" s="177"/>
      <c r="W5487" s="178"/>
      <c r="X5487" s="177"/>
    </row>
    <row r="5488" spans="7:24" s="168" customFormat="1" ht="15" customHeight="1">
      <c r="G5488" s="175"/>
      <c r="I5488" s="176"/>
      <c r="J5488" s="176"/>
      <c r="K5488" s="176"/>
      <c r="L5488" s="679"/>
      <c r="M5488" s="175"/>
      <c r="N5488" s="177"/>
      <c r="P5488" s="176"/>
      <c r="R5488" s="178"/>
      <c r="S5488" s="177"/>
      <c r="U5488" s="177"/>
      <c r="W5488" s="178"/>
      <c r="X5488" s="177"/>
    </row>
    <row r="5489" spans="7:24" s="168" customFormat="1" ht="15" customHeight="1">
      <c r="G5489" s="175"/>
      <c r="I5489" s="176"/>
      <c r="J5489" s="176"/>
      <c r="K5489" s="176"/>
      <c r="L5489" s="679"/>
      <c r="M5489" s="175"/>
      <c r="N5489" s="177"/>
      <c r="P5489" s="176"/>
      <c r="R5489" s="178"/>
      <c r="S5489" s="177"/>
      <c r="U5489" s="177"/>
      <c r="W5489" s="178"/>
      <c r="X5489" s="177"/>
    </row>
    <row r="5490" spans="7:24" s="168" customFormat="1" ht="15" customHeight="1">
      <c r="G5490" s="175"/>
      <c r="I5490" s="176"/>
      <c r="J5490" s="176"/>
      <c r="K5490" s="176"/>
      <c r="L5490" s="679"/>
      <c r="M5490" s="175"/>
      <c r="N5490" s="177"/>
      <c r="P5490" s="176"/>
      <c r="R5490" s="178"/>
      <c r="S5490" s="177"/>
      <c r="U5490" s="177"/>
      <c r="W5490" s="178"/>
      <c r="X5490" s="177"/>
    </row>
    <row r="5491" spans="7:24" s="168" customFormat="1" ht="15" customHeight="1">
      <c r="G5491" s="175"/>
      <c r="I5491" s="176"/>
      <c r="J5491" s="176"/>
      <c r="K5491" s="176"/>
      <c r="L5491" s="679"/>
      <c r="M5491" s="175"/>
      <c r="N5491" s="177"/>
      <c r="P5491" s="176"/>
      <c r="R5491" s="178"/>
      <c r="S5491" s="177"/>
      <c r="U5491" s="177"/>
      <c r="W5491" s="178"/>
      <c r="X5491" s="177"/>
    </row>
    <row r="5492" spans="7:24" s="168" customFormat="1" ht="15" customHeight="1">
      <c r="G5492" s="175"/>
      <c r="I5492" s="176"/>
      <c r="J5492" s="176"/>
      <c r="K5492" s="176"/>
      <c r="L5492" s="679"/>
      <c r="M5492" s="175"/>
      <c r="N5492" s="177"/>
      <c r="P5492" s="176"/>
      <c r="R5492" s="178"/>
      <c r="S5492" s="177"/>
      <c r="U5492" s="177"/>
      <c r="W5492" s="178"/>
      <c r="X5492" s="177"/>
    </row>
    <row r="5493" spans="7:24" s="168" customFormat="1" ht="15" customHeight="1">
      <c r="G5493" s="175"/>
      <c r="I5493" s="176"/>
      <c r="J5493" s="176"/>
      <c r="K5493" s="176"/>
      <c r="L5493" s="679"/>
      <c r="M5493" s="175"/>
      <c r="N5493" s="177"/>
      <c r="P5493" s="176"/>
      <c r="R5493" s="178"/>
      <c r="S5493" s="177"/>
      <c r="U5493" s="177"/>
      <c r="W5493" s="178"/>
      <c r="X5493" s="177"/>
    </row>
    <row r="5494" spans="7:24" s="168" customFormat="1" ht="15" customHeight="1">
      <c r="G5494" s="175"/>
      <c r="I5494" s="176"/>
      <c r="J5494" s="176"/>
      <c r="K5494" s="176"/>
      <c r="L5494" s="679"/>
      <c r="M5494" s="175"/>
      <c r="N5494" s="177"/>
      <c r="P5494" s="176"/>
      <c r="R5494" s="178"/>
      <c r="S5494" s="177"/>
      <c r="U5494" s="177"/>
      <c r="W5494" s="178"/>
      <c r="X5494" s="177"/>
    </row>
    <row r="5495" spans="7:24" s="168" customFormat="1" ht="15" customHeight="1">
      <c r="G5495" s="175"/>
      <c r="I5495" s="176"/>
      <c r="J5495" s="176"/>
      <c r="K5495" s="176"/>
      <c r="L5495" s="679"/>
      <c r="M5495" s="175"/>
      <c r="N5495" s="177"/>
      <c r="P5495" s="176"/>
      <c r="R5495" s="178"/>
      <c r="S5495" s="177"/>
      <c r="U5495" s="177"/>
      <c r="W5495" s="178"/>
      <c r="X5495" s="177"/>
    </row>
    <row r="5496" spans="7:24" s="168" customFormat="1" ht="15" customHeight="1">
      <c r="G5496" s="175"/>
      <c r="I5496" s="176"/>
      <c r="J5496" s="176"/>
      <c r="K5496" s="176"/>
      <c r="L5496" s="679"/>
      <c r="M5496" s="175"/>
      <c r="N5496" s="177"/>
      <c r="P5496" s="176"/>
      <c r="R5496" s="178"/>
      <c r="S5496" s="177"/>
      <c r="U5496" s="177"/>
      <c r="W5496" s="178"/>
      <c r="X5496" s="177"/>
    </row>
    <row r="5497" spans="7:24" s="168" customFormat="1" ht="15" customHeight="1">
      <c r="G5497" s="175"/>
      <c r="I5497" s="176"/>
      <c r="J5497" s="176"/>
      <c r="K5497" s="176"/>
      <c r="L5497" s="679"/>
      <c r="M5497" s="175"/>
      <c r="N5497" s="177"/>
      <c r="P5497" s="176"/>
      <c r="R5497" s="178"/>
      <c r="S5497" s="177"/>
      <c r="U5497" s="177"/>
      <c r="W5497" s="178"/>
      <c r="X5497" s="177"/>
    </row>
    <row r="5498" spans="7:24" s="168" customFormat="1" ht="15" customHeight="1">
      <c r="G5498" s="175"/>
      <c r="I5498" s="176"/>
      <c r="J5498" s="176"/>
      <c r="K5498" s="176"/>
      <c r="L5498" s="679"/>
      <c r="M5498" s="175"/>
      <c r="N5498" s="177"/>
      <c r="P5498" s="176"/>
      <c r="R5498" s="178"/>
      <c r="S5498" s="177"/>
      <c r="U5498" s="177"/>
      <c r="W5498" s="178"/>
      <c r="X5498" s="177"/>
    </row>
    <row r="5499" spans="7:24" s="168" customFormat="1" ht="15" customHeight="1">
      <c r="G5499" s="175"/>
      <c r="I5499" s="176"/>
      <c r="J5499" s="176"/>
      <c r="K5499" s="176"/>
      <c r="L5499" s="679"/>
      <c r="M5499" s="175"/>
      <c r="N5499" s="177"/>
      <c r="P5499" s="176"/>
      <c r="R5499" s="178"/>
      <c r="S5499" s="177"/>
      <c r="U5499" s="177"/>
      <c r="W5499" s="178"/>
      <c r="X5499" s="177"/>
    </row>
    <row r="5500" spans="7:24" s="168" customFormat="1" ht="15" customHeight="1">
      <c r="G5500" s="175"/>
      <c r="I5500" s="176"/>
      <c r="J5500" s="176"/>
      <c r="K5500" s="176"/>
      <c r="L5500" s="679"/>
      <c r="M5500" s="175"/>
      <c r="N5500" s="177"/>
      <c r="P5500" s="176"/>
      <c r="R5500" s="178"/>
      <c r="S5500" s="177"/>
      <c r="U5500" s="177"/>
      <c r="W5500" s="178"/>
      <c r="X5500" s="177"/>
    </row>
    <row r="5501" spans="7:24" s="168" customFormat="1" ht="15" customHeight="1">
      <c r="G5501" s="175"/>
      <c r="I5501" s="176"/>
      <c r="J5501" s="176"/>
      <c r="K5501" s="176"/>
      <c r="L5501" s="679"/>
      <c r="M5501" s="175"/>
      <c r="N5501" s="177"/>
      <c r="P5501" s="176"/>
      <c r="R5501" s="178"/>
      <c r="S5501" s="177"/>
      <c r="U5501" s="177"/>
      <c r="W5501" s="178"/>
      <c r="X5501" s="177"/>
    </row>
    <row r="5502" spans="7:24" s="168" customFormat="1" ht="15" customHeight="1">
      <c r="G5502" s="175"/>
      <c r="I5502" s="176"/>
      <c r="J5502" s="176"/>
      <c r="K5502" s="176"/>
      <c r="L5502" s="679"/>
      <c r="M5502" s="175"/>
      <c r="N5502" s="177"/>
      <c r="P5502" s="176"/>
      <c r="R5502" s="178"/>
      <c r="S5502" s="177"/>
      <c r="U5502" s="177"/>
      <c r="W5502" s="178"/>
      <c r="X5502" s="177"/>
    </row>
    <row r="5503" spans="7:24" s="168" customFormat="1" ht="15" customHeight="1">
      <c r="G5503" s="175"/>
      <c r="I5503" s="176"/>
      <c r="J5503" s="176"/>
      <c r="K5503" s="176"/>
      <c r="L5503" s="679"/>
      <c r="M5503" s="175"/>
      <c r="N5503" s="177"/>
      <c r="P5503" s="176"/>
      <c r="R5503" s="178"/>
      <c r="S5503" s="177"/>
      <c r="U5503" s="177"/>
      <c r="W5503" s="178"/>
      <c r="X5503" s="177"/>
    </row>
    <row r="5504" spans="7:24" s="168" customFormat="1" ht="15" customHeight="1">
      <c r="G5504" s="175"/>
      <c r="I5504" s="176"/>
      <c r="J5504" s="176"/>
      <c r="K5504" s="176"/>
      <c r="L5504" s="679"/>
      <c r="M5504" s="175"/>
      <c r="N5504" s="177"/>
      <c r="P5504" s="176"/>
      <c r="R5504" s="178"/>
      <c r="S5504" s="177"/>
      <c r="U5504" s="177"/>
      <c r="W5504" s="178"/>
      <c r="X5504" s="177"/>
    </row>
    <row r="5505" spans="7:24" s="168" customFormat="1" ht="15" customHeight="1">
      <c r="G5505" s="175"/>
      <c r="I5505" s="176"/>
      <c r="J5505" s="176"/>
      <c r="K5505" s="176"/>
      <c r="L5505" s="679"/>
      <c r="M5505" s="175"/>
      <c r="N5505" s="177"/>
      <c r="P5505" s="176"/>
      <c r="R5505" s="178"/>
      <c r="S5505" s="177"/>
      <c r="U5505" s="177"/>
      <c r="W5505" s="178"/>
      <c r="X5505" s="177"/>
    </row>
    <row r="5506" spans="7:24" s="168" customFormat="1" ht="15" customHeight="1">
      <c r="G5506" s="175"/>
      <c r="I5506" s="176"/>
      <c r="J5506" s="176"/>
      <c r="K5506" s="176"/>
      <c r="L5506" s="679"/>
      <c r="M5506" s="175"/>
      <c r="N5506" s="177"/>
      <c r="P5506" s="176"/>
      <c r="R5506" s="178"/>
      <c r="S5506" s="177"/>
      <c r="U5506" s="177"/>
      <c r="W5506" s="178"/>
      <c r="X5506" s="177"/>
    </row>
    <row r="5507" spans="7:24" s="168" customFormat="1" ht="15" customHeight="1">
      <c r="G5507" s="175"/>
      <c r="I5507" s="176"/>
      <c r="J5507" s="176"/>
      <c r="K5507" s="176"/>
      <c r="L5507" s="679"/>
      <c r="M5507" s="175"/>
      <c r="N5507" s="177"/>
      <c r="P5507" s="176"/>
      <c r="R5507" s="178"/>
      <c r="S5507" s="177"/>
      <c r="U5507" s="177"/>
      <c r="W5507" s="178"/>
      <c r="X5507" s="177"/>
    </row>
    <row r="5508" spans="7:24" s="168" customFormat="1" ht="15" customHeight="1">
      <c r="G5508" s="175"/>
      <c r="I5508" s="176"/>
      <c r="J5508" s="176"/>
      <c r="K5508" s="176"/>
      <c r="L5508" s="679"/>
      <c r="M5508" s="175"/>
      <c r="N5508" s="177"/>
      <c r="P5508" s="176"/>
      <c r="R5508" s="178"/>
      <c r="S5508" s="177"/>
      <c r="U5508" s="177"/>
      <c r="W5508" s="178"/>
      <c r="X5508" s="177"/>
    </row>
    <row r="5509" spans="7:24" s="168" customFormat="1" ht="15" customHeight="1">
      <c r="G5509" s="175"/>
      <c r="I5509" s="176"/>
      <c r="J5509" s="176"/>
      <c r="K5509" s="176"/>
      <c r="L5509" s="679"/>
      <c r="M5509" s="175"/>
      <c r="N5509" s="177"/>
      <c r="P5509" s="176"/>
      <c r="R5509" s="178"/>
      <c r="S5509" s="177"/>
      <c r="U5509" s="177"/>
      <c r="W5509" s="178"/>
      <c r="X5509" s="177"/>
    </row>
    <row r="5510" spans="7:24" s="168" customFormat="1" ht="15" customHeight="1">
      <c r="G5510" s="175"/>
      <c r="I5510" s="176"/>
      <c r="J5510" s="176"/>
      <c r="K5510" s="176"/>
      <c r="L5510" s="679"/>
      <c r="M5510" s="175"/>
      <c r="N5510" s="177"/>
      <c r="P5510" s="176"/>
      <c r="R5510" s="178"/>
      <c r="S5510" s="177"/>
      <c r="U5510" s="177"/>
      <c r="W5510" s="178"/>
      <c r="X5510" s="177"/>
    </row>
    <row r="5511" spans="7:24" s="168" customFormat="1" ht="15" customHeight="1">
      <c r="G5511" s="175"/>
      <c r="I5511" s="176"/>
      <c r="J5511" s="176"/>
      <c r="K5511" s="176"/>
      <c r="L5511" s="679"/>
      <c r="M5511" s="175"/>
      <c r="N5511" s="177"/>
      <c r="P5511" s="176"/>
      <c r="R5511" s="178"/>
      <c r="S5511" s="177"/>
      <c r="U5511" s="177"/>
      <c r="W5511" s="178"/>
      <c r="X5511" s="177"/>
    </row>
    <row r="5512" spans="7:24" s="168" customFormat="1" ht="15" customHeight="1">
      <c r="G5512" s="175"/>
      <c r="I5512" s="176"/>
      <c r="J5512" s="176"/>
      <c r="K5512" s="176"/>
      <c r="L5512" s="679"/>
      <c r="M5512" s="175"/>
      <c r="N5512" s="177"/>
      <c r="P5512" s="176"/>
      <c r="R5512" s="178"/>
      <c r="S5512" s="177"/>
      <c r="U5512" s="177"/>
      <c r="W5512" s="178"/>
      <c r="X5512" s="177"/>
    </row>
    <row r="5513" spans="7:24" s="168" customFormat="1" ht="15" customHeight="1">
      <c r="G5513" s="175"/>
      <c r="I5513" s="176"/>
      <c r="J5513" s="176"/>
      <c r="K5513" s="176"/>
      <c r="L5513" s="679"/>
      <c r="M5513" s="175"/>
      <c r="N5513" s="177"/>
      <c r="P5513" s="176"/>
      <c r="R5513" s="178"/>
      <c r="S5513" s="177"/>
      <c r="U5513" s="177"/>
      <c r="W5513" s="178"/>
      <c r="X5513" s="177"/>
    </row>
    <row r="5514" spans="7:24" s="168" customFormat="1" ht="15" customHeight="1">
      <c r="G5514" s="175"/>
      <c r="I5514" s="176"/>
      <c r="J5514" s="176"/>
      <c r="K5514" s="176"/>
      <c r="L5514" s="679"/>
      <c r="M5514" s="175"/>
      <c r="N5514" s="177"/>
      <c r="P5514" s="176"/>
      <c r="R5514" s="178"/>
      <c r="S5514" s="177"/>
      <c r="U5514" s="177"/>
      <c r="W5514" s="178"/>
      <c r="X5514" s="177"/>
    </row>
    <row r="5515" spans="7:24" s="168" customFormat="1" ht="15" customHeight="1">
      <c r="G5515" s="175"/>
      <c r="I5515" s="176"/>
      <c r="J5515" s="176"/>
      <c r="K5515" s="176"/>
      <c r="L5515" s="679"/>
      <c r="M5515" s="175"/>
      <c r="N5515" s="177"/>
      <c r="P5515" s="176"/>
      <c r="R5515" s="178"/>
      <c r="S5515" s="177"/>
      <c r="U5515" s="177"/>
      <c r="W5515" s="178"/>
      <c r="X5515" s="177"/>
    </row>
    <row r="5516" spans="7:24" s="168" customFormat="1" ht="15" customHeight="1">
      <c r="G5516" s="175"/>
      <c r="I5516" s="176"/>
      <c r="J5516" s="176"/>
      <c r="K5516" s="176"/>
      <c r="L5516" s="679"/>
      <c r="M5516" s="175"/>
      <c r="N5516" s="177"/>
      <c r="P5516" s="176"/>
      <c r="R5516" s="178"/>
      <c r="S5516" s="177"/>
      <c r="U5516" s="177"/>
      <c r="W5516" s="178"/>
      <c r="X5516" s="177"/>
    </row>
    <row r="5517" spans="7:24" s="168" customFormat="1" ht="15" customHeight="1">
      <c r="G5517" s="175"/>
      <c r="I5517" s="176"/>
      <c r="J5517" s="176"/>
      <c r="K5517" s="176"/>
      <c r="L5517" s="679"/>
      <c r="M5517" s="175"/>
      <c r="N5517" s="177"/>
      <c r="P5517" s="176"/>
      <c r="R5517" s="178"/>
      <c r="S5517" s="177"/>
      <c r="U5517" s="177"/>
      <c r="W5517" s="178"/>
      <c r="X5517" s="177"/>
    </row>
    <row r="5518" spans="7:24" s="168" customFormat="1" ht="15" customHeight="1">
      <c r="G5518" s="175"/>
      <c r="I5518" s="176"/>
      <c r="J5518" s="176"/>
      <c r="K5518" s="176"/>
      <c r="L5518" s="679"/>
      <c r="M5518" s="175"/>
      <c r="N5518" s="177"/>
      <c r="P5518" s="176"/>
      <c r="R5518" s="178"/>
      <c r="S5518" s="177"/>
      <c r="U5518" s="177"/>
      <c r="W5518" s="178"/>
      <c r="X5518" s="177"/>
    </row>
    <row r="5519" spans="7:24" s="168" customFormat="1" ht="15" customHeight="1">
      <c r="G5519" s="175"/>
      <c r="I5519" s="176"/>
      <c r="J5519" s="176"/>
      <c r="K5519" s="176"/>
      <c r="L5519" s="679"/>
      <c r="M5519" s="175"/>
      <c r="N5519" s="177"/>
      <c r="P5519" s="176"/>
      <c r="R5519" s="178"/>
      <c r="S5519" s="177"/>
      <c r="U5519" s="177"/>
      <c r="W5519" s="178"/>
      <c r="X5519" s="177"/>
    </row>
    <row r="5520" spans="7:24" s="168" customFormat="1" ht="15" customHeight="1">
      <c r="G5520" s="175"/>
      <c r="I5520" s="176"/>
      <c r="J5520" s="176"/>
      <c r="K5520" s="176"/>
      <c r="L5520" s="679"/>
      <c r="M5520" s="175"/>
      <c r="N5520" s="177"/>
      <c r="P5520" s="176"/>
      <c r="R5520" s="178"/>
      <c r="S5520" s="177"/>
      <c r="U5520" s="177"/>
      <c r="W5520" s="178"/>
      <c r="X5520" s="177"/>
    </row>
    <row r="5521" spans="7:24" s="168" customFormat="1" ht="15" customHeight="1">
      <c r="G5521" s="175"/>
      <c r="I5521" s="176"/>
      <c r="J5521" s="176"/>
      <c r="K5521" s="176"/>
      <c r="L5521" s="679"/>
      <c r="M5521" s="175"/>
      <c r="N5521" s="177"/>
      <c r="P5521" s="176"/>
      <c r="R5521" s="178"/>
      <c r="S5521" s="177"/>
      <c r="U5521" s="177"/>
      <c r="W5521" s="178"/>
      <c r="X5521" s="177"/>
    </row>
    <row r="5522" spans="7:24" s="168" customFormat="1" ht="15" customHeight="1">
      <c r="G5522" s="175"/>
      <c r="I5522" s="176"/>
      <c r="J5522" s="176"/>
      <c r="K5522" s="176"/>
      <c r="L5522" s="679"/>
      <c r="M5522" s="175"/>
      <c r="N5522" s="177"/>
      <c r="P5522" s="176"/>
      <c r="R5522" s="178"/>
      <c r="S5522" s="177"/>
      <c r="U5522" s="177"/>
      <c r="W5522" s="178"/>
      <c r="X5522" s="177"/>
    </row>
    <row r="5523" spans="7:24" s="168" customFormat="1" ht="15" customHeight="1">
      <c r="G5523" s="175"/>
      <c r="I5523" s="176"/>
      <c r="J5523" s="176"/>
      <c r="K5523" s="176"/>
      <c r="L5523" s="679"/>
      <c r="M5523" s="175"/>
      <c r="N5523" s="177"/>
      <c r="P5523" s="176"/>
      <c r="R5523" s="178"/>
      <c r="S5523" s="177"/>
      <c r="U5523" s="177"/>
      <c r="W5523" s="178"/>
      <c r="X5523" s="177"/>
    </row>
    <row r="5524" spans="7:24" s="168" customFormat="1" ht="15" customHeight="1">
      <c r="G5524" s="175"/>
      <c r="I5524" s="176"/>
      <c r="J5524" s="176"/>
      <c r="K5524" s="176"/>
      <c r="L5524" s="679"/>
      <c r="M5524" s="175"/>
      <c r="N5524" s="177"/>
      <c r="P5524" s="176"/>
      <c r="R5524" s="178"/>
      <c r="S5524" s="177"/>
      <c r="U5524" s="177"/>
      <c r="W5524" s="178"/>
      <c r="X5524" s="177"/>
    </row>
    <row r="5525" spans="7:24" s="168" customFormat="1" ht="15" customHeight="1">
      <c r="G5525" s="175"/>
      <c r="I5525" s="176"/>
      <c r="J5525" s="176"/>
      <c r="K5525" s="176"/>
      <c r="L5525" s="679"/>
      <c r="M5525" s="175"/>
      <c r="N5525" s="177"/>
      <c r="P5525" s="176"/>
      <c r="R5525" s="178"/>
      <c r="S5525" s="177"/>
      <c r="U5525" s="177"/>
      <c r="W5525" s="178"/>
      <c r="X5525" s="177"/>
    </row>
    <row r="5526" spans="7:24" s="168" customFormat="1" ht="15" customHeight="1">
      <c r="G5526" s="175"/>
      <c r="I5526" s="176"/>
      <c r="J5526" s="176"/>
      <c r="K5526" s="176"/>
      <c r="L5526" s="679"/>
      <c r="M5526" s="175"/>
      <c r="N5526" s="177"/>
      <c r="P5526" s="176"/>
      <c r="R5526" s="178"/>
      <c r="S5526" s="177"/>
      <c r="U5526" s="177"/>
      <c r="W5526" s="178"/>
      <c r="X5526" s="177"/>
    </row>
    <row r="5527" spans="7:24" s="168" customFormat="1" ht="15" customHeight="1">
      <c r="G5527" s="175"/>
      <c r="I5527" s="176"/>
      <c r="J5527" s="176"/>
      <c r="K5527" s="176"/>
      <c r="L5527" s="679"/>
      <c r="M5527" s="175"/>
      <c r="N5527" s="177"/>
      <c r="P5527" s="176"/>
      <c r="R5527" s="178"/>
      <c r="S5527" s="177"/>
      <c r="U5527" s="177"/>
      <c r="W5527" s="178"/>
      <c r="X5527" s="177"/>
    </row>
    <row r="5528" spans="7:24" s="168" customFormat="1" ht="15" customHeight="1">
      <c r="G5528" s="175"/>
      <c r="I5528" s="176"/>
      <c r="J5528" s="176"/>
      <c r="K5528" s="176"/>
      <c r="L5528" s="679"/>
      <c r="M5528" s="175"/>
      <c r="N5528" s="177"/>
      <c r="P5528" s="176"/>
      <c r="R5528" s="178"/>
      <c r="S5528" s="177"/>
      <c r="U5528" s="177"/>
      <c r="W5528" s="178"/>
      <c r="X5528" s="177"/>
    </row>
    <row r="5529" spans="7:24" s="168" customFormat="1" ht="15" customHeight="1">
      <c r="G5529" s="175"/>
      <c r="I5529" s="176"/>
      <c r="J5529" s="176"/>
      <c r="K5529" s="176"/>
      <c r="L5529" s="679"/>
      <c r="M5529" s="175"/>
      <c r="N5529" s="177"/>
      <c r="P5529" s="176"/>
      <c r="R5529" s="178"/>
      <c r="S5529" s="177"/>
      <c r="U5529" s="177"/>
      <c r="W5529" s="178"/>
      <c r="X5529" s="177"/>
    </row>
    <row r="5530" spans="7:24" s="168" customFormat="1" ht="15" customHeight="1">
      <c r="G5530" s="175"/>
      <c r="I5530" s="176"/>
      <c r="J5530" s="176"/>
      <c r="K5530" s="176"/>
      <c r="L5530" s="679"/>
      <c r="M5530" s="175"/>
      <c r="N5530" s="177"/>
      <c r="P5530" s="176"/>
      <c r="R5530" s="178"/>
      <c r="S5530" s="177"/>
      <c r="U5530" s="177"/>
      <c r="W5530" s="178"/>
      <c r="X5530" s="177"/>
    </row>
    <row r="5531" spans="7:24" s="168" customFormat="1" ht="15" customHeight="1">
      <c r="G5531" s="175"/>
      <c r="I5531" s="176"/>
      <c r="J5531" s="176"/>
      <c r="K5531" s="176"/>
      <c r="L5531" s="679"/>
      <c r="M5531" s="175"/>
      <c r="N5531" s="177"/>
      <c r="P5531" s="176"/>
      <c r="R5531" s="178"/>
      <c r="S5531" s="177"/>
      <c r="U5531" s="177"/>
      <c r="W5531" s="178"/>
      <c r="X5531" s="177"/>
    </row>
    <row r="5532" spans="7:24" s="168" customFormat="1" ht="15" customHeight="1">
      <c r="G5532" s="175"/>
      <c r="I5532" s="176"/>
      <c r="J5532" s="176"/>
      <c r="K5532" s="176"/>
      <c r="L5532" s="679"/>
      <c r="M5532" s="175"/>
      <c r="N5532" s="177"/>
      <c r="P5532" s="176"/>
      <c r="R5532" s="178"/>
      <c r="S5532" s="177"/>
      <c r="U5532" s="177"/>
      <c r="W5532" s="178"/>
      <c r="X5532" s="177"/>
    </row>
    <row r="5533" spans="7:24" s="168" customFormat="1" ht="15" customHeight="1">
      <c r="G5533" s="175"/>
      <c r="I5533" s="176"/>
      <c r="J5533" s="176"/>
      <c r="K5533" s="176"/>
      <c r="L5533" s="679"/>
      <c r="M5533" s="175"/>
      <c r="N5533" s="177"/>
      <c r="P5533" s="176"/>
      <c r="R5533" s="178"/>
      <c r="S5533" s="177"/>
      <c r="U5533" s="177"/>
      <c r="W5533" s="178"/>
      <c r="X5533" s="177"/>
    </row>
    <row r="5534" spans="7:24" s="168" customFormat="1" ht="15" customHeight="1">
      <c r="G5534" s="175"/>
      <c r="I5534" s="176"/>
      <c r="J5534" s="176"/>
      <c r="K5534" s="176"/>
      <c r="L5534" s="679"/>
      <c r="M5534" s="175"/>
      <c r="N5534" s="177"/>
      <c r="P5534" s="176"/>
      <c r="R5534" s="178"/>
      <c r="S5534" s="177"/>
      <c r="U5534" s="177"/>
      <c r="W5534" s="178"/>
      <c r="X5534" s="177"/>
    </row>
    <row r="5535" spans="7:24" s="168" customFormat="1" ht="15" customHeight="1">
      <c r="G5535" s="175"/>
      <c r="I5535" s="176"/>
      <c r="J5535" s="176"/>
      <c r="K5535" s="176"/>
      <c r="L5535" s="679"/>
      <c r="M5535" s="175"/>
      <c r="N5535" s="177"/>
      <c r="P5535" s="176"/>
      <c r="R5535" s="178"/>
      <c r="S5535" s="177"/>
      <c r="U5535" s="177"/>
      <c r="W5535" s="178"/>
      <c r="X5535" s="177"/>
    </row>
    <row r="5536" spans="7:24" s="168" customFormat="1" ht="15" customHeight="1">
      <c r="G5536" s="175"/>
      <c r="I5536" s="176"/>
      <c r="J5536" s="176"/>
      <c r="K5536" s="176"/>
      <c r="L5536" s="679"/>
      <c r="M5536" s="175"/>
      <c r="N5536" s="177"/>
      <c r="P5536" s="176"/>
      <c r="R5536" s="178"/>
      <c r="S5536" s="177"/>
      <c r="U5536" s="177"/>
      <c r="W5536" s="178"/>
      <c r="X5536" s="177"/>
    </row>
    <row r="5537" spans="7:24" s="168" customFormat="1" ht="15" customHeight="1">
      <c r="G5537" s="175"/>
      <c r="I5537" s="176"/>
      <c r="J5537" s="176"/>
      <c r="K5537" s="176"/>
      <c r="L5537" s="679"/>
      <c r="M5537" s="175"/>
      <c r="N5537" s="177"/>
      <c r="P5537" s="176"/>
      <c r="R5537" s="178"/>
      <c r="S5537" s="177"/>
      <c r="U5537" s="177"/>
      <c r="W5537" s="178"/>
      <c r="X5537" s="177"/>
    </row>
    <row r="5538" spans="7:24" s="168" customFormat="1" ht="15" customHeight="1">
      <c r="G5538" s="175"/>
      <c r="I5538" s="176"/>
      <c r="J5538" s="176"/>
      <c r="K5538" s="176"/>
      <c r="L5538" s="679"/>
      <c r="M5538" s="175"/>
      <c r="N5538" s="177"/>
      <c r="P5538" s="176"/>
      <c r="R5538" s="178"/>
      <c r="S5538" s="177"/>
      <c r="U5538" s="177"/>
      <c r="W5538" s="178"/>
      <c r="X5538" s="177"/>
    </row>
    <row r="5539" spans="7:24" s="168" customFormat="1" ht="15" customHeight="1">
      <c r="G5539" s="175"/>
      <c r="I5539" s="176"/>
      <c r="J5539" s="176"/>
      <c r="K5539" s="176"/>
      <c r="L5539" s="679"/>
      <c r="M5539" s="175"/>
      <c r="N5539" s="177"/>
      <c r="P5539" s="176"/>
      <c r="R5539" s="178"/>
      <c r="S5539" s="177"/>
      <c r="U5539" s="177"/>
      <c r="W5539" s="178"/>
      <c r="X5539" s="177"/>
    </row>
    <row r="5540" spans="7:24" s="168" customFormat="1" ht="15" customHeight="1">
      <c r="G5540" s="175"/>
      <c r="I5540" s="176"/>
      <c r="J5540" s="176"/>
      <c r="K5540" s="176"/>
      <c r="L5540" s="679"/>
      <c r="M5540" s="175"/>
      <c r="N5540" s="177"/>
      <c r="P5540" s="176"/>
      <c r="R5540" s="178"/>
      <c r="S5540" s="177"/>
      <c r="U5540" s="177"/>
      <c r="W5540" s="178"/>
      <c r="X5540" s="177"/>
    </row>
    <row r="5541" spans="7:24" s="168" customFormat="1" ht="15" customHeight="1">
      <c r="G5541" s="175"/>
      <c r="I5541" s="176"/>
      <c r="J5541" s="176"/>
      <c r="K5541" s="176"/>
      <c r="L5541" s="679"/>
      <c r="M5541" s="175"/>
      <c r="N5541" s="177"/>
      <c r="P5541" s="176"/>
      <c r="R5541" s="178"/>
      <c r="S5541" s="177"/>
      <c r="U5541" s="177"/>
      <c r="W5541" s="178"/>
      <c r="X5541" s="177"/>
    </row>
    <row r="5542" spans="7:24" s="168" customFormat="1" ht="15" customHeight="1">
      <c r="G5542" s="175"/>
      <c r="I5542" s="176"/>
      <c r="J5542" s="176"/>
      <c r="K5542" s="176"/>
      <c r="L5542" s="679"/>
      <c r="M5542" s="175"/>
      <c r="N5542" s="177"/>
      <c r="P5542" s="176"/>
      <c r="R5542" s="178"/>
      <c r="S5542" s="177"/>
      <c r="U5542" s="177"/>
      <c r="W5542" s="178"/>
      <c r="X5542" s="177"/>
    </row>
    <row r="5543" spans="7:24" s="168" customFormat="1" ht="15" customHeight="1">
      <c r="G5543" s="175"/>
      <c r="I5543" s="176"/>
      <c r="J5543" s="176"/>
      <c r="K5543" s="176"/>
      <c r="L5543" s="679"/>
      <c r="M5543" s="175"/>
      <c r="N5543" s="177"/>
      <c r="P5543" s="176"/>
      <c r="R5543" s="178"/>
      <c r="S5543" s="177"/>
      <c r="U5543" s="177"/>
      <c r="W5543" s="178"/>
      <c r="X5543" s="177"/>
    </row>
    <row r="5544" spans="7:24" s="168" customFormat="1" ht="15" customHeight="1">
      <c r="G5544" s="175"/>
      <c r="I5544" s="176"/>
      <c r="J5544" s="176"/>
      <c r="K5544" s="176"/>
      <c r="L5544" s="679"/>
      <c r="M5544" s="175"/>
      <c r="N5544" s="177"/>
      <c r="P5544" s="176"/>
      <c r="R5544" s="178"/>
      <c r="S5544" s="177"/>
      <c r="U5544" s="177"/>
      <c r="W5544" s="178"/>
      <c r="X5544" s="177"/>
    </row>
    <row r="5545" spans="7:24" s="168" customFormat="1" ht="15" customHeight="1">
      <c r="G5545" s="175"/>
      <c r="I5545" s="176"/>
      <c r="J5545" s="176"/>
      <c r="K5545" s="176"/>
      <c r="L5545" s="679"/>
      <c r="M5545" s="175"/>
      <c r="N5545" s="177"/>
      <c r="P5545" s="176"/>
      <c r="R5545" s="178"/>
      <c r="S5545" s="177"/>
      <c r="U5545" s="177"/>
      <c r="W5545" s="178"/>
      <c r="X5545" s="177"/>
    </row>
    <row r="5546" spans="7:24" s="168" customFormat="1" ht="15" customHeight="1">
      <c r="G5546" s="175"/>
      <c r="I5546" s="176"/>
      <c r="J5546" s="176"/>
      <c r="K5546" s="176"/>
      <c r="L5546" s="679"/>
      <c r="M5546" s="175"/>
      <c r="N5546" s="177"/>
      <c r="P5546" s="176"/>
      <c r="R5546" s="178"/>
      <c r="S5546" s="177"/>
      <c r="U5546" s="177"/>
      <c r="W5546" s="178"/>
      <c r="X5546" s="177"/>
    </row>
    <row r="5547" spans="7:24" s="168" customFormat="1" ht="15" customHeight="1">
      <c r="G5547" s="175"/>
      <c r="I5547" s="176"/>
      <c r="J5547" s="176"/>
      <c r="K5547" s="176"/>
      <c r="L5547" s="679"/>
      <c r="M5547" s="175"/>
      <c r="N5547" s="177"/>
      <c r="P5547" s="176"/>
      <c r="R5547" s="178"/>
      <c r="S5547" s="177"/>
      <c r="U5547" s="177"/>
      <c r="W5547" s="178"/>
      <c r="X5547" s="177"/>
    </row>
    <row r="5548" spans="7:24" s="168" customFormat="1" ht="15" customHeight="1">
      <c r="G5548" s="175"/>
      <c r="I5548" s="176"/>
      <c r="J5548" s="176"/>
      <c r="K5548" s="176"/>
      <c r="L5548" s="679"/>
      <c r="M5548" s="175"/>
      <c r="N5548" s="177"/>
      <c r="P5548" s="176"/>
      <c r="R5548" s="178"/>
      <c r="S5548" s="177"/>
      <c r="U5548" s="177"/>
      <c r="W5548" s="178"/>
      <c r="X5548" s="177"/>
    </row>
    <row r="5549" spans="7:24" s="168" customFormat="1" ht="15" customHeight="1">
      <c r="G5549" s="175"/>
      <c r="I5549" s="176"/>
      <c r="J5549" s="176"/>
      <c r="K5549" s="176"/>
      <c r="L5549" s="679"/>
      <c r="M5549" s="175"/>
      <c r="N5549" s="177"/>
      <c r="P5549" s="176"/>
      <c r="R5549" s="178"/>
      <c r="S5549" s="177"/>
      <c r="U5549" s="177"/>
      <c r="W5549" s="178"/>
      <c r="X5549" s="177"/>
    </row>
    <row r="5550" spans="7:24" s="168" customFormat="1" ht="15" customHeight="1">
      <c r="G5550" s="175"/>
      <c r="I5550" s="176"/>
      <c r="J5550" s="176"/>
      <c r="K5550" s="176"/>
      <c r="L5550" s="679"/>
      <c r="M5550" s="175"/>
      <c r="N5550" s="177"/>
      <c r="P5550" s="176"/>
      <c r="R5550" s="178"/>
      <c r="S5550" s="177"/>
      <c r="U5550" s="177"/>
      <c r="W5550" s="178"/>
      <c r="X5550" s="177"/>
    </row>
    <row r="5551" spans="7:24" s="168" customFormat="1" ht="15" customHeight="1">
      <c r="G5551" s="175"/>
      <c r="I5551" s="176"/>
      <c r="J5551" s="176"/>
      <c r="K5551" s="176"/>
      <c r="L5551" s="679"/>
      <c r="M5551" s="175"/>
      <c r="N5551" s="177"/>
      <c r="P5551" s="176"/>
      <c r="R5551" s="178"/>
      <c r="S5551" s="177"/>
      <c r="U5551" s="177"/>
      <c r="W5551" s="178"/>
      <c r="X5551" s="177"/>
    </row>
    <row r="5552" spans="7:24" s="168" customFormat="1" ht="15" customHeight="1">
      <c r="G5552" s="175"/>
      <c r="I5552" s="176"/>
      <c r="J5552" s="176"/>
      <c r="K5552" s="176"/>
      <c r="L5552" s="679"/>
      <c r="M5552" s="175"/>
      <c r="N5552" s="177"/>
      <c r="P5552" s="176"/>
      <c r="R5552" s="178"/>
      <c r="S5552" s="177"/>
      <c r="U5552" s="177"/>
      <c r="W5552" s="178"/>
      <c r="X5552" s="177"/>
    </row>
    <row r="5553" spans="7:24" s="168" customFormat="1" ht="15" customHeight="1">
      <c r="G5553" s="175"/>
      <c r="I5553" s="176"/>
      <c r="J5553" s="176"/>
      <c r="K5553" s="176"/>
      <c r="L5553" s="679"/>
      <c r="M5553" s="175"/>
      <c r="N5553" s="177"/>
      <c r="P5553" s="176"/>
      <c r="R5553" s="178"/>
      <c r="S5553" s="177"/>
      <c r="U5553" s="177"/>
      <c r="W5553" s="178"/>
      <c r="X5553" s="177"/>
    </row>
    <row r="5554" spans="7:24" s="168" customFormat="1" ht="15" customHeight="1">
      <c r="G5554" s="175"/>
      <c r="I5554" s="176"/>
      <c r="J5554" s="176"/>
      <c r="K5554" s="176"/>
      <c r="L5554" s="679"/>
      <c r="M5554" s="175"/>
      <c r="N5554" s="177"/>
      <c r="P5554" s="176"/>
      <c r="R5554" s="178"/>
      <c r="S5554" s="177"/>
      <c r="U5554" s="177"/>
      <c r="W5554" s="178"/>
      <c r="X5554" s="177"/>
    </row>
    <row r="5555" spans="7:24" s="168" customFormat="1" ht="15" customHeight="1">
      <c r="G5555" s="175"/>
      <c r="I5555" s="176"/>
      <c r="J5555" s="176"/>
      <c r="K5555" s="176"/>
      <c r="L5555" s="679"/>
      <c r="M5555" s="175"/>
      <c r="N5555" s="177"/>
      <c r="P5555" s="176"/>
      <c r="R5555" s="178"/>
      <c r="S5555" s="177"/>
      <c r="U5555" s="177"/>
      <c r="W5555" s="178"/>
      <c r="X5555" s="177"/>
    </row>
    <row r="5556" spans="7:24" s="168" customFormat="1" ht="15" customHeight="1">
      <c r="G5556" s="175"/>
      <c r="I5556" s="176"/>
      <c r="J5556" s="176"/>
      <c r="K5556" s="176"/>
      <c r="L5556" s="679"/>
      <c r="M5556" s="175"/>
      <c r="N5556" s="177"/>
      <c r="P5556" s="176"/>
      <c r="R5556" s="178"/>
      <c r="S5556" s="177"/>
      <c r="U5556" s="177"/>
      <c r="W5556" s="178"/>
      <c r="X5556" s="177"/>
    </row>
    <row r="5557" spans="7:24" s="168" customFormat="1" ht="15" customHeight="1">
      <c r="G5557" s="175"/>
      <c r="I5557" s="176"/>
      <c r="J5557" s="176"/>
      <c r="K5557" s="176"/>
      <c r="L5557" s="679"/>
      <c r="M5557" s="175"/>
      <c r="N5557" s="177"/>
      <c r="P5557" s="176"/>
      <c r="R5557" s="178"/>
      <c r="S5557" s="177"/>
      <c r="U5557" s="177"/>
      <c r="W5557" s="178"/>
      <c r="X5557" s="177"/>
    </row>
    <row r="5558" spans="7:24" s="168" customFormat="1" ht="15" customHeight="1">
      <c r="G5558" s="175"/>
      <c r="I5558" s="176"/>
      <c r="J5558" s="176"/>
      <c r="K5558" s="176"/>
      <c r="L5558" s="679"/>
      <c r="M5558" s="175"/>
      <c r="N5558" s="177"/>
      <c r="P5558" s="176"/>
      <c r="R5558" s="178"/>
      <c r="S5558" s="177"/>
      <c r="U5558" s="177"/>
      <c r="W5558" s="178"/>
      <c r="X5558" s="177"/>
    </row>
    <row r="5559" spans="7:24" s="168" customFormat="1" ht="15" customHeight="1">
      <c r="G5559" s="175"/>
      <c r="I5559" s="176"/>
      <c r="J5559" s="176"/>
      <c r="K5559" s="176"/>
      <c r="L5559" s="679"/>
      <c r="M5559" s="175"/>
      <c r="N5559" s="177"/>
      <c r="P5559" s="176"/>
      <c r="R5559" s="178"/>
      <c r="S5559" s="177"/>
      <c r="U5559" s="177"/>
      <c r="W5559" s="178"/>
      <c r="X5559" s="177"/>
    </row>
    <row r="5560" spans="7:24" s="168" customFormat="1" ht="15" customHeight="1">
      <c r="G5560" s="175"/>
      <c r="I5560" s="176"/>
      <c r="J5560" s="176"/>
      <c r="K5560" s="176"/>
      <c r="L5560" s="679"/>
      <c r="M5560" s="175"/>
      <c r="N5560" s="177"/>
      <c r="P5560" s="176"/>
      <c r="R5560" s="178"/>
      <c r="S5560" s="177"/>
      <c r="U5560" s="177"/>
      <c r="W5560" s="178"/>
      <c r="X5560" s="177"/>
    </row>
    <row r="5561" spans="7:24" s="168" customFormat="1" ht="15" customHeight="1">
      <c r="G5561" s="175"/>
      <c r="I5561" s="176"/>
      <c r="J5561" s="176"/>
      <c r="K5561" s="176"/>
      <c r="L5561" s="679"/>
      <c r="M5561" s="175"/>
      <c r="N5561" s="177"/>
      <c r="P5561" s="176"/>
      <c r="R5561" s="178"/>
      <c r="S5561" s="177"/>
      <c r="U5561" s="177"/>
      <c r="W5561" s="178"/>
      <c r="X5561" s="177"/>
    </row>
    <row r="5562" spans="7:24" s="168" customFormat="1" ht="15" customHeight="1">
      <c r="G5562" s="175"/>
      <c r="I5562" s="176"/>
      <c r="J5562" s="176"/>
      <c r="K5562" s="176"/>
      <c r="L5562" s="679"/>
      <c r="M5562" s="175"/>
      <c r="N5562" s="177"/>
      <c r="P5562" s="176"/>
      <c r="R5562" s="178"/>
      <c r="S5562" s="177"/>
      <c r="U5562" s="177"/>
      <c r="W5562" s="178"/>
      <c r="X5562" s="177"/>
    </row>
    <row r="5563" spans="7:24" s="168" customFormat="1" ht="15" customHeight="1">
      <c r="G5563" s="175"/>
      <c r="I5563" s="176"/>
      <c r="J5563" s="176"/>
      <c r="K5563" s="176"/>
      <c r="L5563" s="679"/>
      <c r="M5563" s="175"/>
      <c r="N5563" s="177"/>
      <c r="P5563" s="176"/>
      <c r="R5563" s="178"/>
      <c r="S5563" s="177"/>
      <c r="U5563" s="177"/>
      <c r="W5563" s="178"/>
      <c r="X5563" s="177"/>
    </row>
    <row r="5564" spans="7:24" s="168" customFormat="1" ht="15" customHeight="1">
      <c r="G5564" s="175"/>
      <c r="I5564" s="176"/>
      <c r="J5564" s="176"/>
      <c r="K5564" s="176"/>
      <c r="L5564" s="679"/>
      <c r="M5564" s="175"/>
      <c r="N5564" s="177"/>
      <c r="P5564" s="176"/>
      <c r="R5564" s="178"/>
      <c r="S5564" s="177"/>
      <c r="U5564" s="177"/>
      <c r="W5564" s="178"/>
      <c r="X5564" s="177"/>
    </row>
    <row r="5565" spans="7:24" s="168" customFormat="1" ht="15" customHeight="1">
      <c r="G5565" s="175"/>
      <c r="I5565" s="176"/>
      <c r="J5565" s="176"/>
      <c r="K5565" s="176"/>
      <c r="L5565" s="679"/>
      <c r="M5565" s="175"/>
      <c r="N5565" s="177"/>
      <c r="P5565" s="176"/>
      <c r="R5565" s="178"/>
      <c r="S5565" s="177"/>
      <c r="U5565" s="177"/>
      <c r="W5565" s="178"/>
      <c r="X5565" s="177"/>
    </row>
    <row r="5566" spans="7:24" s="168" customFormat="1" ht="15" customHeight="1">
      <c r="G5566" s="175"/>
      <c r="I5566" s="176"/>
      <c r="J5566" s="176"/>
      <c r="K5566" s="176"/>
      <c r="L5566" s="679"/>
      <c r="M5566" s="175"/>
      <c r="N5566" s="177"/>
      <c r="P5566" s="176"/>
      <c r="R5566" s="178"/>
      <c r="S5566" s="177"/>
      <c r="U5566" s="177"/>
      <c r="W5566" s="178"/>
      <c r="X5566" s="177"/>
    </row>
    <row r="5567" spans="7:24" s="168" customFormat="1" ht="15" customHeight="1">
      <c r="G5567" s="175"/>
      <c r="I5567" s="176"/>
      <c r="J5567" s="176"/>
      <c r="K5567" s="176"/>
      <c r="L5567" s="679"/>
      <c r="M5567" s="175"/>
      <c r="N5567" s="177"/>
      <c r="P5567" s="176"/>
      <c r="R5567" s="178"/>
      <c r="S5567" s="177"/>
      <c r="U5567" s="177"/>
      <c r="W5567" s="178"/>
      <c r="X5567" s="177"/>
    </row>
    <row r="5568" spans="7:24" s="168" customFormat="1" ht="15" customHeight="1">
      <c r="G5568" s="175"/>
      <c r="I5568" s="176"/>
      <c r="J5568" s="176"/>
      <c r="K5568" s="176"/>
      <c r="L5568" s="679"/>
      <c r="M5568" s="175"/>
      <c r="N5568" s="177"/>
      <c r="P5568" s="176"/>
      <c r="R5568" s="178"/>
      <c r="S5568" s="177"/>
      <c r="U5568" s="177"/>
      <c r="W5568" s="178"/>
      <c r="X5568" s="177"/>
    </row>
    <row r="5569" spans="7:24" s="168" customFormat="1" ht="15" customHeight="1">
      <c r="G5569" s="175"/>
      <c r="I5569" s="176"/>
      <c r="J5569" s="176"/>
      <c r="K5569" s="176"/>
      <c r="L5569" s="679"/>
      <c r="M5569" s="175"/>
      <c r="N5569" s="177"/>
      <c r="P5569" s="176"/>
      <c r="R5569" s="178"/>
      <c r="S5569" s="177"/>
      <c r="U5569" s="177"/>
      <c r="W5569" s="178"/>
      <c r="X5569" s="177"/>
    </row>
    <row r="5570" spans="7:24" s="168" customFormat="1" ht="15" customHeight="1">
      <c r="G5570" s="175"/>
      <c r="I5570" s="176"/>
      <c r="J5570" s="176"/>
      <c r="K5570" s="176"/>
      <c r="L5570" s="679"/>
      <c r="M5570" s="175"/>
      <c r="N5570" s="177"/>
      <c r="P5570" s="176"/>
      <c r="R5570" s="178"/>
      <c r="S5570" s="177"/>
      <c r="U5570" s="177"/>
      <c r="W5570" s="178"/>
      <c r="X5570" s="177"/>
    </row>
    <row r="5571" spans="7:24" s="168" customFormat="1" ht="15" customHeight="1">
      <c r="G5571" s="175"/>
      <c r="I5571" s="176"/>
      <c r="J5571" s="176"/>
      <c r="K5571" s="176"/>
      <c r="L5571" s="679"/>
      <c r="M5571" s="175"/>
      <c r="N5571" s="177"/>
      <c r="P5571" s="176"/>
      <c r="R5571" s="178"/>
      <c r="S5571" s="177"/>
      <c r="U5571" s="177"/>
      <c r="W5571" s="178"/>
      <c r="X5571" s="177"/>
    </row>
    <row r="5572" spans="7:24" s="168" customFormat="1" ht="15" customHeight="1">
      <c r="G5572" s="175"/>
      <c r="I5572" s="176"/>
      <c r="J5572" s="176"/>
      <c r="K5572" s="176"/>
      <c r="L5572" s="679"/>
      <c r="M5572" s="175"/>
      <c r="N5572" s="177"/>
      <c r="P5572" s="176"/>
      <c r="R5572" s="178"/>
      <c r="S5572" s="177"/>
      <c r="U5572" s="177"/>
      <c r="W5572" s="178"/>
      <c r="X5572" s="177"/>
    </row>
    <row r="5573" spans="7:24" s="168" customFormat="1" ht="15" customHeight="1">
      <c r="G5573" s="175"/>
      <c r="I5573" s="176"/>
      <c r="J5573" s="176"/>
      <c r="K5573" s="176"/>
      <c r="L5573" s="679"/>
      <c r="M5573" s="175"/>
      <c r="N5573" s="177"/>
      <c r="P5573" s="176"/>
      <c r="R5573" s="178"/>
      <c r="S5573" s="177"/>
      <c r="U5573" s="177"/>
      <c r="W5573" s="178"/>
      <c r="X5573" s="177"/>
    </row>
    <row r="5574" spans="7:24" s="168" customFormat="1" ht="15" customHeight="1">
      <c r="G5574" s="175"/>
      <c r="I5574" s="176"/>
      <c r="J5574" s="176"/>
      <c r="K5574" s="176"/>
      <c r="L5574" s="679"/>
      <c r="M5574" s="175"/>
      <c r="N5574" s="177"/>
      <c r="P5574" s="176"/>
      <c r="R5574" s="178"/>
      <c r="S5574" s="177"/>
      <c r="U5574" s="177"/>
      <c r="W5574" s="178"/>
      <c r="X5574" s="177"/>
    </row>
    <row r="5575" spans="7:24" s="168" customFormat="1" ht="15" customHeight="1">
      <c r="G5575" s="175"/>
      <c r="I5575" s="176"/>
      <c r="J5575" s="176"/>
      <c r="K5575" s="176"/>
      <c r="L5575" s="679"/>
      <c r="M5575" s="175"/>
      <c r="N5575" s="177"/>
      <c r="P5575" s="176"/>
      <c r="R5575" s="178"/>
      <c r="S5575" s="177"/>
      <c r="U5575" s="177"/>
      <c r="W5575" s="178"/>
      <c r="X5575" s="177"/>
    </row>
    <row r="5576" spans="7:24" s="168" customFormat="1" ht="15" customHeight="1">
      <c r="G5576" s="175"/>
      <c r="I5576" s="176"/>
      <c r="J5576" s="176"/>
      <c r="K5576" s="176"/>
      <c r="L5576" s="679"/>
      <c r="M5576" s="175"/>
      <c r="N5576" s="177"/>
      <c r="P5576" s="176"/>
      <c r="R5576" s="178"/>
      <c r="S5576" s="177"/>
      <c r="U5576" s="177"/>
      <c r="W5576" s="178"/>
      <c r="X5576" s="177"/>
    </row>
    <row r="5577" spans="7:24" s="168" customFormat="1" ht="15" customHeight="1">
      <c r="G5577" s="175"/>
      <c r="I5577" s="176"/>
      <c r="J5577" s="176"/>
      <c r="K5577" s="176"/>
      <c r="L5577" s="679"/>
      <c r="M5577" s="175"/>
      <c r="N5577" s="177"/>
      <c r="P5577" s="176"/>
      <c r="R5577" s="178"/>
      <c r="S5577" s="177"/>
      <c r="U5577" s="177"/>
      <c r="W5577" s="178"/>
      <c r="X5577" s="177"/>
    </row>
    <row r="5578" spans="7:24" s="168" customFormat="1" ht="15" customHeight="1">
      <c r="G5578" s="175"/>
      <c r="I5578" s="176"/>
      <c r="J5578" s="176"/>
      <c r="K5578" s="176"/>
      <c r="L5578" s="679"/>
      <c r="M5578" s="175"/>
      <c r="N5578" s="177"/>
      <c r="P5578" s="176"/>
      <c r="R5578" s="178"/>
      <c r="S5578" s="177"/>
      <c r="U5578" s="177"/>
      <c r="W5578" s="178"/>
      <c r="X5578" s="177"/>
    </row>
    <row r="5579" spans="7:24" s="168" customFormat="1" ht="15" customHeight="1">
      <c r="G5579" s="175"/>
      <c r="I5579" s="176"/>
      <c r="J5579" s="176"/>
      <c r="K5579" s="176"/>
      <c r="L5579" s="679"/>
      <c r="M5579" s="175"/>
      <c r="N5579" s="177"/>
      <c r="P5579" s="176"/>
      <c r="R5579" s="178"/>
      <c r="S5579" s="177"/>
      <c r="U5579" s="177"/>
      <c r="W5579" s="178"/>
      <c r="X5579" s="177"/>
    </row>
    <row r="5580" spans="7:24" s="168" customFormat="1" ht="15" customHeight="1">
      <c r="G5580" s="175"/>
      <c r="I5580" s="176"/>
      <c r="J5580" s="176"/>
      <c r="K5580" s="176"/>
      <c r="L5580" s="679"/>
      <c r="M5580" s="175"/>
      <c r="N5580" s="177"/>
      <c r="P5580" s="176"/>
      <c r="R5580" s="178"/>
      <c r="S5580" s="177"/>
      <c r="U5580" s="177"/>
      <c r="W5580" s="178"/>
      <c r="X5580" s="177"/>
    </row>
    <row r="5581" spans="7:24" s="168" customFormat="1" ht="15" customHeight="1">
      <c r="G5581" s="175"/>
      <c r="I5581" s="176"/>
      <c r="J5581" s="176"/>
      <c r="K5581" s="176"/>
      <c r="L5581" s="679"/>
      <c r="M5581" s="175"/>
      <c r="N5581" s="177"/>
      <c r="P5581" s="176"/>
      <c r="R5581" s="178"/>
      <c r="S5581" s="177"/>
      <c r="U5581" s="177"/>
      <c r="W5581" s="178"/>
      <c r="X5581" s="177"/>
    </row>
    <row r="5582" spans="7:24" s="168" customFormat="1" ht="15" customHeight="1">
      <c r="G5582" s="175"/>
      <c r="I5582" s="176"/>
      <c r="J5582" s="176"/>
      <c r="K5582" s="176"/>
      <c r="L5582" s="679"/>
      <c r="M5582" s="175"/>
      <c r="N5582" s="177"/>
      <c r="P5582" s="176"/>
      <c r="R5582" s="178"/>
      <c r="S5582" s="177"/>
      <c r="U5582" s="177"/>
      <c r="W5582" s="178"/>
      <c r="X5582" s="177"/>
    </row>
    <row r="5583" spans="7:24" s="168" customFormat="1" ht="15" customHeight="1">
      <c r="G5583" s="175"/>
      <c r="I5583" s="176"/>
      <c r="J5583" s="176"/>
      <c r="K5583" s="176"/>
      <c r="L5583" s="679"/>
      <c r="M5583" s="175"/>
      <c r="N5583" s="177"/>
      <c r="P5583" s="176"/>
      <c r="R5583" s="178"/>
      <c r="S5583" s="177"/>
      <c r="U5583" s="177"/>
      <c r="W5583" s="178"/>
      <c r="X5583" s="177"/>
    </row>
    <row r="5584" spans="7:24" s="168" customFormat="1" ht="15" customHeight="1">
      <c r="G5584" s="175"/>
      <c r="I5584" s="176"/>
      <c r="J5584" s="176"/>
      <c r="K5584" s="176"/>
      <c r="L5584" s="679"/>
      <c r="M5584" s="175"/>
      <c r="N5584" s="177"/>
      <c r="P5584" s="176"/>
      <c r="R5584" s="178"/>
      <c r="S5584" s="177"/>
      <c r="U5584" s="177"/>
      <c r="W5584" s="178"/>
      <c r="X5584" s="177"/>
    </row>
    <row r="5585" spans="7:24" s="168" customFormat="1" ht="15" customHeight="1">
      <c r="G5585" s="175"/>
      <c r="I5585" s="176"/>
      <c r="J5585" s="176"/>
      <c r="K5585" s="176"/>
      <c r="L5585" s="679"/>
      <c r="M5585" s="175"/>
      <c r="N5585" s="177"/>
      <c r="P5585" s="176"/>
      <c r="R5585" s="178"/>
      <c r="S5585" s="177"/>
      <c r="U5585" s="177"/>
      <c r="W5585" s="178"/>
      <c r="X5585" s="177"/>
    </row>
    <row r="5586" spans="7:24" s="168" customFormat="1" ht="15" customHeight="1">
      <c r="G5586" s="175"/>
      <c r="I5586" s="176"/>
      <c r="J5586" s="176"/>
      <c r="K5586" s="176"/>
      <c r="L5586" s="679"/>
      <c r="M5586" s="175"/>
      <c r="N5586" s="177"/>
      <c r="P5586" s="176"/>
      <c r="R5586" s="178"/>
      <c r="S5586" s="177"/>
      <c r="U5586" s="177"/>
      <c r="W5586" s="178"/>
      <c r="X5586" s="177"/>
    </row>
    <row r="5587" spans="7:24" s="168" customFormat="1" ht="15" customHeight="1">
      <c r="G5587" s="175"/>
      <c r="I5587" s="176"/>
      <c r="J5587" s="176"/>
      <c r="K5587" s="176"/>
      <c r="L5587" s="679"/>
      <c r="M5587" s="175"/>
      <c r="N5587" s="177"/>
      <c r="P5587" s="176"/>
      <c r="R5587" s="178"/>
      <c r="S5587" s="177"/>
      <c r="U5587" s="177"/>
      <c r="W5587" s="178"/>
      <c r="X5587" s="177"/>
    </row>
    <row r="5588" spans="7:24" s="168" customFormat="1" ht="15" customHeight="1">
      <c r="G5588" s="175"/>
      <c r="I5588" s="176"/>
      <c r="J5588" s="176"/>
      <c r="K5588" s="176"/>
      <c r="L5588" s="679"/>
      <c r="M5588" s="175"/>
      <c r="N5588" s="177"/>
      <c r="P5588" s="176"/>
      <c r="R5588" s="178"/>
      <c r="S5588" s="177"/>
      <c r="U5588" s="177"/>
      <c r="W5588" s="178"/>
      <c r="X5588" s="177"/>
    </row>
    <row r="5589" spans="7:24" s="168" customFormat="1" ht="15" customHeight="1">
      <c r="G5589" s="175"/>
      <c r="I5589" s="176"/>
      <c r="J5589" s="176"/>
      <c r="K5589" s="176"/>
      <c r="L5589" s="679"/>
      <c r="M5589" s="175"/>
      <c r="N5589" s="177"/>
      <c r="P5589" s="176"/>
      <c r="R5589" s="178"/>
      <c r="S5589" s="177"/>
      <c r="U5589" s="177"/>
      <c r="W5589" s="178"/>
      <c r="X5589" s="177"/>
    </row>
    <row r="5590" spans="7:24" s="168" customFormat="1" ht="15" customHeight="1">
      <c r="G5590" s="175"/>
      <c r="I5590" s="176"/>
      <c r="J5590" s="176"/>
      <c r="K5590" s="176"/>
      <c r="L5590" s="679"/>
      <c r="M5590" s="175"/>
      <c r="N5590" s="177"/>
      <c r="P5590" s="176"/>
      <c r="R5590" s="178"/>
      <c r="S5590" s="177"/>
      <c r="U5590" s="177"/>
      <c r="W5590" s="178"/>
      <c r="X5590" s="177"/>
    </row>
    <row r="5591" spans="7:24" s="168" customFormat="1" ht="15" customHeight="1">
      <c r="G5591" s="175"/>
      <c r="I5591" s="176"/>
      <c r="J5591" s="176"/>
      <c r="K5591" s="176"/>
      <c r="L5591" s="679"/>
      <c r="M5591" s="175"/>
      <c r="N5591" s="177"/>
      <c r="P5591" s="176"/>
      <c r="R5591" s="178"/>
      <c r="S5591" s="177"/>
      <c r="U5591" s="177"/>
      <c r="W5591" s="178"/>
      <c r="X5591" s="177"/>
    </row>
    <row r="5592" spans="7:24" s="168" customFormat="1" ht="15" customHeight="1">
      <c r="G5592" s="175"/>
      <c r="I5592" s="176"/>
      <c r="J5592" s="176"/>
      <c r="K5592" s="176"/>
      <c r="L5592" s="679"/>
      <c r="M5592" s="175"/>
      <c r="N5592" s="177"/>
      <c r="P5592" s="176"/>
      <c r="R5592" s="178"/>
      <c r="S5592" s="177"/>
      <c r="U5592" s="177"/>
      <c r="W5592" s="178"/>
      <c r="X5592" s="177"/>
    </row>
    <row r="5593" spans="7:24" s="168" customFormat="1" ht="15" customHeight="1">
      <c r="G5593" s="175"/>
      <c r="I5593" s="176"/>
      <c r="J5593" s="176"/>
      <c r="K5593" s="176"/>
      <c r="L5593" s="679"/>
      <c r="M5593" s="175"/>
      <c r="N5593" s="177"/>
      <c r="P5593" s="176"/>
      <c r="R5593" s="178"/>
      <c r="S5593" s="177"/>
      <c r="U5593" s="177"/>
      <c r="W5593" s="178"/>
      <c r="X5593" s="177"/>
    </row>
    <row r="5594" spans="7:24" s="168" customFormat="1" ht="15" customHeight="1">
      <c r="G5594" s="175"/>
      <c r="I5594" s="176"/>
      <c r="J5594" s="176"/>
      <c r="K5594" s="176"/>
      <c r="L5594" s="679"/>
      <c r="M5594" s="175"/>
      <c r="N5594" s="177"/>
      <c r="P5594" s="176"/>
      <c r="R5594" s="178"/>
      <c r="S5594" s="177"/>
      <c r="U5594" s="177"/>
      <c r="W5594" s="178"/>
      <c r="X5594" s="177"/>
    </row>
    <row r="5595" spans="7:24" s="168" customFormat="1" ht="15" customHeight="1">
      <c r="G5595" s="175"/>
      <c r="I5595" s="176"/>
      <c r="J5595" s="176"/>
      <c r="K5595" s="176"/>
      <c r="L5595" s="679"/>
      <c r="M5595" s="175"/>
      <c r="N5595" s="177"/>
      <c r="P5595" s="176"/>
      <c r="R5595" s="178"/>
      <c r="S5595" s="177"/>
      <c r="U5595" s="177"/>
      <c r="W5595" s="178"/>
      <c r="X5595" s="177"/>
    </row>
    <row r="5596" spans="7:24" s="168" customFormat="1" ht="15" customHeight="1">
      <c r="G5596" s="175"/>
      <c r="I5596" s="176"/>
      <c r="J5596" s="176"/>
      <c r="K5596" s="176"/>
      <c r="L5596" s="679"/>
      <c r="M5596" s="175"/>
      <c r="N5596" s="177"/>
      <c r="P5596" s="176"/>
      <c r="R5596" s="178"/>
      <c r="S5596" s="177"/>
      <c r="U5596" s="177"/>
      <c r="W5596" s="178"/>
      <c r="X5596" s="177"/>
    </row>
    <row r="5597" spans="7:24" s="168" customFormat="1" ht="15" customHeight="1">
      <c r="G5597" s="175"/>
      <c r="I5597" s="176"/>
      <c r="J5597" s="176"/>
      <c r="K5597" s="176"/>
      <c r="L5597" s="679"/>
      <c r="M5597" s="175"/>
      <c r="N5597" s="177"/>
      <c r="P5597" s="176"/>
      <c r="R5597" s="178"/>
      <c r="S5597" s="177"/>
      <c r="U5597" s="177"/>
      <c r="W5597" s="178"/>
      <c r="X5597" s="177"/>
    </row>
    <row r="5598" spans="7:24" s="168" customFormat="1" ht="15" customHeight="1">
      <c r="G5598" s="175"/>
      <c r="I5598" s="176"/>
      <c r="J5598" s="176"/>
      <c r="K5598" s="176"/>
      <c r="L5598" s="679"/>
      <c r="M5598" s="175"/>
      <c r="N5598" s="177"/>
      <c r="P5598" s="176"/>
      <c r="R5598" s="178"/>
      <c r="S5598" s="177"/>
      <c r="U5598" s="177"/>
      <c r="W5598" s="178"/>
      <c r="X5598" s="177"/>
    </row>
    <row r="5599" spans="7:24" s="168" customFormat="1" ht="15" customHeight="1">
      <c r="G5599" s="175"/>
      <c r="I5599" s="176"/>
      <c r="J5599" s="176"/>
      <c r="K5599" s="176"/>
      <c r="L5599" s="679"/>
      <c r="M5599" s="175"/>
      <c r="N5599" s="177"/>
      <c r="P5599" s="176"/>
      <c r="R5599" s="178"/>
      <c r="S5599" s="177"/>
      <c r="U5599" s="177"/>
      <c r="W5599" s="178"/>
      <c r="X5599" s="177"/>
    </row>
    <row r="5600" spans="7:24" s="168" customFormat="1" ht="15" customHeight="1">
      <c r="G5600" s="175"/>
      <c r="I5600" s="176"/>
      <c r="J5600" s="176"/>
      <c r="K5600" s="176"/>
      <c r="L5600" s="679"/>
      <c r="M5600" s="175"/>
      <c r="N5600" s="177"/>
      <c r="P5600" s="176"/>
      <c r="R5600" s="178"/>
      <c r="S5600" s="177"/>
      <c r="U5600" s="177"/>
      <c r="W5600" s="178"/>
      <c r="X5600" s="177"/>
    </row>
    <row r="5601" spans="7:24" s="168" customFormat="1" ht="15" customHeight="1">
      <c r="G5601" s="175"/>
      <c r="I5601" s="176"/>
      <c r="J5601" s="176"/>
      <c r="K5601" s="176"/>
      <c r="L5601" s="679"/>
      <c r="M5601" s="175"/>
      <c r="N5601" s="177"/>
      <c r="P5601" s="176"/>
      <c r="R5601" s="178"/>
      <c r="S5601" s="177"/>
      <c r="U5601" s="177"/>
      <c r="W5601" s="178"/>
      <c r="X5601" s="177"/>
    </row>
    <row r="5602" spans="7:24" s="168" customFormat="1" ht="15" customHeight="1">
      <c r="G5602" s="175"/>
      <c r="I5602" s="176"/>
      <c r="J5602" s="176"/>
      <c r="K5602" s="176"/>
      <c r="L5602" s="679"/>
      <c r="M5602" s="175"/>
      <c r="N5602" s="177"/>
      <c r="P5602" s="176"/>
      <c r="R5602" s="178"/>
      <c r="S5602" s="177"/>
      <c r="U5602" s="177"/>
      <c r="W5602" s="178"/>
      <c r="X5602" s="177"/>
    </row>
    <row r="5603" spans="7:24" s="168" customFormat="1" ht="15" customHeight="1">
      <c r="G5603" s="175"/>
      <c r="I5603" s="176"/>
      <c r="J5603" s="176"/>
      <c r="K5603" s="176"/>
      <c r="L5603" s="679"/>
      <c r="M5603" s="175"/>
      <c r="N5603" s="177"/>
      <c r="P5603" s="176"/>
      <c r="R5603" s="178"/>
      <c r="S5603" s="177"/>
      <c r="U5603" s="177"/>
      <c r="W5603" s="178"/>
      <c r="X5603" s="177"/>
    </row>
    <row r="5604" spans="7:24" s="168" customFormat="1" ht="15" customHeight="1">
      <c r="G5604" s="175"/>
      <c r="I5604" s="176"/>
      <c r="J5604" s="176"/>
      <c r="K5604" s="176"/>
      <c r="L5604" s="679"/>
      <c r="M5604" s="175"/>
      <c r="N5604" s="177"/>
      <c r="P5604" s="176"/>
      <c r="R5604" s="178"/>
      <c r="S5604" s="177"/>
      <c r="U5604" s="177"/>
      <c r="W5604" s="178"/>
      <c r="X5604" s="177"/>
    </row>
    <row r="5605" spans="7:24" s="168" customFormat="1" ht="15" customHeight="1">
      <c r="G5605" s="175"/>
      <c r="I5605" s="176"/>
      <c r="J5605" s="176"/>
      <c r="K5605" s="176"/>
      <c r="L5605" s="679"/>
      <c r="M5605" s="175"/>
      <c r="N5605" s="177"/>
      <c r="P5605" s="176"/>
      <c r="R5605" s="178"/>
      <c r="S5605" s="177"/>
      <c r="U5605" s="177"/>
      <c r="W5605" s="178"/>
      <c r="X5605" s="177"/>
    </row>
    <row r="5606" spans="7:24" s="168" customFormat="1" ht="15" customHeight="1">
      <c r="G5606" s="175"/>
      <c r="I5606" s="176"/>
      <c r="J5606" s="176"/>
      <c r="K5606" s="176"/>
      <c r="L5606" s="679"/>
      <c r="M5606" s="175"/>
      <c r="N5606" s="177"/>
      <c r="P5606" s="176"/>
      <c r="R5606" s="178"/>
      <c r="S5606" s="177"/>
      <c r="U5606" s="177"/>
      <c r="W5606" s="178"/>
      <c r="X5606" s="177"/>
    </row>
    <row r="5607" spans="7:24" s="168" customFormat="1" ht="15" customHeight="1">
      <c r="G5607" s="175"/>
      <c r="I5607" s="176"/>
      <c r="J5607" s="176"/>
      <c r="K5607" s="176"/>
      <c r="L5607" s="679"/>
      <c r="M5607" s="175"/>
      <c r="N5607" s="177"/>
      <c r="P5607" s="176"/>
      <c r="R5607" s="178"/>
      <c r="S5607" s="177"/>
      <c r="U5607" s="177"/>
      <c r="W5607" s="178"/>
      <c r="X5607" s="177"/>
    </row>
    <row r="5608" spans="7:24" s="168" customFormat="1" ht="15" customHeight="1">
      <c r="G5608" s="175"/>
      <c r="I5608" s="176"/>
      <c r="J5608" s="176"/>
      <c r="K5608" s="176"/>
      <c r="L5608" s="679"/>
      <c r="M5608" s="175"/>
      <c r="N5608" s="177"/>
      <c r="P5608" s="176"/>
      <c r="R5608" s="178"/>
      <c r="S5608" s="177"/>
      <c r="U5608" s="177"/>
      <c r="W5608" s="178"/>
      <c r="X5608" s="177"/>
    </row>
    <row r="5609" spans="7:24" s="168" customFormat="1" ht="15" customHeight="1">
      <c r="G5609" s="175"/>
      <c r="I5609" s="176"/>
      <c r="J5609" s="176"/>
      <c r="K5609" s="176"/>
      <c r="L5609" s="679"/>
      <c r="M5609" s="175"/>
      <c r="N5609" s="177"/>
      <c r="P5609" s="176"/>
      <c r="R5609" s="178"/>
      <c r="S5609" s="177"/>
      <c r="U5609" s="177"/>
      <c r="W5609" s="178"/>
      <c r="X5609" s="177"/>
    </row>
    <row r="5610" spans="7:24" s="168" customFormat="1" ht="15" customHeight="1">
      <c r="G5610" s="175"/>
      <c r="I5610" s="176"/>
      <c r="J5610" s="176"/>
      <c r="K5610" s="176"/>
      <c r="L5610" s="679"/>
      <c r="M5610" s="175"/>
      <c r="N5610" s="177"/>
      <c r="P5610" s="176"/>
      <c r="R5610" s="178"/>
      <c r="S5610" s="177"/>
      <c r="U5610" s="177"/>
      <c r="W5610" s="178"/>
      <c r="X5610" s="177"/>
    </row>
    <row r="5611" spans="7:24" s="168" customFormat="1" ht="15" customHeight="1">
      <c r="G5611" s="175"/>
      <c r="I5611" s="176"/>
      <c r="J5611" s="176"/>
      <c r="K5611" s="176"/>
      <c r="L5611" s="679"/>
      <c r="M5611" s="175"/>
      <c r="N5611" s="177"/>
      <c r="P5611" s="176"/>
      <c r="R5611" s="178"/>
      <c r="S5611" s="177"/>
      <c r="U5611" s="177"/>
      <c r="W5611" s="178"/>
      <c r="X5611" s="177"/>
    </row>
    <row r="5612" spans="7:24" s="168" customFormat="1" ht="15" customHeight="1">
      <c r="G5612" s="175"/>
      <c r="I5612" s="176"/>
      <c r="J5612" s="176"/>
      <c r="K5612" s="176"/>
      <c r="L5612" s="679"/>
      <c r="M5612" s="175"/>
      <c r="N5612" s="177"/>
      <c r="P5612" s="176"/>
      <c r="R5612" s="178"/>
      <c r="S5612" s="177"/>
      <c r="U5612" s="177"/>
      <c r="W5612" s="178"/>
      <c r="X5612" s="177"/>
    </row>
    <row r="5613" spans="7:24" s="168" customFormat="1" ht="15" customHeight="1">
      <c r="G5613" s="175"/>
      <c r="I5613" s="176"/>
      <c r="J5613" s="176"/>
      <c r="K5613" s="176"/>
      <c r="L5613" s="679"/>
      <c r="M5613" s="175"/>
      <c r="N5613" s="177"/>
      <c r="P5613" s="176"/>
      <c r="R5613" s="178"/>
      <c r="S5613" s="177"/>
      <c r="U5613" s="177"/>
      <c r="W5613" s="178"/>
      <c r="X5613" s="177"/>
    </row>
    <row r="5614" spans="7:24" s="168" customFormat="1" ht="15" customHeight="1">
      <c r="G5614" s="175"/>
      <c r="I5614" s="176"/>
      <c r="J5614" s="176"/>
      <c r="K5614" s="176"/>
      <c r="L5614" s="679"/>
      <c r="M5614" s="175"/>
      <c r="N5614" s="177"/>
      <c r="P5614" s="176"/>
      <c r="R5614" s="178"/>
      <c r="S5614" s="177"/>
      <c r="U5614" s="177"/>
      <c r="W5614" s="178"/>
      <c r="X5614" s="177"/>
    </row>
    <row r="5615" spans="7:24" s="168" customFormat="1" ht="15" customHeight="1">
      <c r="G5615" s="175"/>
      <c r="I5615" s="176"/>
      <c r="J5615" s="176"/>
      <c r="K5615" s="176"/>
      <c r="L5615" s="679"/>
      <c r="M5615" s="175"/>
      <c r="N5615" s="177"/>
      <c r="P5615" s="176"/>
      <c r="R5615" s="178"/>
      <c r="S5615" s="177"/>
      <c r="U5615" s="177"/>
      <c r="W5615" s="178"/>
      <c r="X5615" s="177"/>
    </row>
    <row r="5616" spans="7:24" s="168" customFormat="1" ht="15" customHeight="1">
      <c r="G5616" s="175"/>
      <c r="I5616" s="176"/>
      <c r="J5616" s="176"/>
      <c r="K5616" s="176"/>
      <c r="L5616" s="679"/>
      <c r="M5616" s="175"/>
      <c r="N5616" s="177"/>
      <c r="P5616" s="176"/>
      <c r="R5616" s="178"/>
      <c r="S5616" s="177"/>
      <c r="U5616" s="177"/>
      <c r="W5616" s="178"/>
      <c r="X5616" s="177"/>
    </row>
    <row r="5617" spans="7:24" s="168" customFormat="1" ht="15" customHeight="1">
      <c r="G5617" s="175"/>
      <c r="I5617" s="176"/>
      <c r="J5617" s="176"/>
      <c r="K5617" s="176"/>
      <c r="L5617" s="679"/>
      <c r="M5617" s="175"/>
      <c r="N5617" s="177"/>
      <c r="P5617" s="176"/>
      <c r="R5617" s="178"/>
      <c r="S5617" s="177"/>
      <c r="U5617" s="177"/>
      <c r="W5617" s="178"/>
      <c r="X5617" s="177"/>
    </row>
    <row r="5618" spans="7:24" s="168" customFormat="1" ht="15" customHeight="1">
      <c r="G5618" s="175"/>
      <c r="I5618" s="176"/>
      <c r="J5618" s="176"/>
      <c r="K5618" s="176"/>
      <c r="L5618" s="679"/>
      <c r="M5618" s="175"/>
      <c r="N5618" s="177"/>
      <c r="P5618" s="176"/>
      <c r="R5618" s="178"/>
      <c r="S5618" s="177"/>
      <c r="U5618" s="177"/>
      <c r="W5618" s="178"/>
      <c r="X5618" s="177"/>
    </row>
    <row r="5619" spans="7:24" s="168" customFormat="1" ht="15" customHeight="1">
      <c r="G5619" s="175"/>
      <c r="I5619" s="176"/>
      <c r="J5619" s="176"/>
      <c r="K5619" s="176"/>
      <c r="L5619" s="679"/>
      <c r="M5619" s="175"/>
      <c r="N5619" s="177"/>
      <c r="P5619" s="176"/>
      <c r="R5619" s="178"/>
      <c r="S5619" s="177"/>
      <c r="U5619" s="177"/>
      <c r="W5619" s="178"/>
      <c r="X5619" s="177"/>
    </row>
    <row r="5620" spans="7:24" s="168" customFormat="1" ht="15" customHeight="1">
      <c r="G5620" s="175"/>
      <c r="I5620" s="176"/>
      <c r="J5620" s="176"/>
      <c r="K5620" s="176"/>
      <c r="L5620" s="679"/>
      <c r="M5620" s="175"/>
      <c r="N5620" s="177"/>
      <c r="P5620" s="176"/>
      <c r="R5620" s="178"/>
      <c r="S5620" s="177"/>
      <c r="U5620" s="177"/>
      <c r="W5620" s="178"/>
      <c r="X5620" s="177"/>
    </row>
    <row r="5621" spans="7:24" s="168" customFormat="1" ht="15" customHeight="1">
      <c r="G5621" s="175"/>
      <c r="I5621" s="176"/>
      <c r="J5621" s="176"/>
      <c r="K5621" s="176"/>
      <c r="L5621" s="679"/>
      <c r="M5621" s="175"/>
      <c r="N5621" s="177"/>
      <c r="P5621" s="176"/>
      <c r="R5621" s="178"/>
      <c r="S5621" s="177"/>
      <c r="U5621" s="177"/>
      <c r="W5621" s="178"/>
      <c r="X5621" s="177"/>
    </row>
    <row r="5622" spans="7:24" s="168" customFormat="1" ht="15" customHeight="1">
      <c r="G5622" s="175"/>
      <c r="I5622" s="176"/>
      <c r="J5622" s="176"/>
      <c r="K5622" s="176"/>
      <c r="L5622" s="679"/>
      <c r="M5622" s="175"/>
      <c r="N5622" s="177"/>
      <c r="P5622" s="176"/>
      <c r="R5622" s="178"/>
      <c r="S5622" s="177"/>
      <c r="U5622" s="177"/>
      <c r="W5622" s="178"/>
      <c r="X5622" s="177"/>
    </row>
    <row r="5623" spans="7:24" s="168" customFormat="1" ht="15" customHeight="1">
      <c r="G5623" s="175"/>
      <c r="I5623" s="176"/>
      <c r="J5623" s="176"/>
      <c r="K5623" s="176"/>
      <c r="L5623" s="679"/>
      <c r="M5623" s="175"/>
      <c r="N5623" s="177"/>
      <c r="P5623" s="176"/>
      <c r="R5623" s="178"/>
      <c r="S5623" s="177"/>
      <c r="U5623" s="177"/>
      <c r="W5623" s="178"/>
      <c r="X5623" s="177"/>
    </row>
    <row r="5624" spans="7:24" s="168" customFormat="1" ht="15" customHeight="1">
      <c r="G5624" s="175"/>
      <c r="I5624" s="176"/>
      <c r="J5624" s="176"/>
      <c r="K5624" s="176"/>
      <c r="L5624" s="679"/>
      <c r="M5624" s="175"/>
      <c r="N5624" s="177"/>
      <c r="P5624" s="176"/>
      <c r="R5624" s="178"/>
      <c r="S5624" s="177"/>
      <c r="U5624" s="177"/>
      <c r="W5624" s="178"/>
      <c r="X5624" s="177"/>
    </row>
    <row r="5625" spans="7:24" s="168" customFormat="1" ht="15" customHeight="1">
      <c r="G5625" s="175"/>
      <c r="I5625" s="176"/>
      <c r="J5625" s="176"/>
      <c r="K5625" s="176"/>
      <c r="L5625" s="679"/>
      <c r="M5625" s="175"/>
      <c r="N5625" s="177"/>
      <c r="P5625" s="176"/>
      <c r="R5625" s="178"/>
      <c r="S5625" s="177"/>
      <c r="U5625" s="177"/>
      <c r="W5625" s="178"/>
      <c r="X5625" s="177"/>
    </row>
    <row r="5626" spans="7:24" s="168" customFormat="1" ht="15" customHeight="1">
      <c r="G5626" s="175"/>
      <c r="I5626" s="176"/>
      <c r="J5626" s="176"/>
      <c r="K5626" s="176"/>
      <c r="L5626" s="679"/>
      <c r="M5626" s="175"/>
      <c r="N5626" s="177"/>
      <c r="P5626" s="176"/>
      <c r="R5626" s="178"/>
      <c r="S5626" s="177"/>
      <c r="U5626" s="177"/>
      <c r="W5626" s="178"/>
      <c r="X5626" s="177"/>
    </row>
    <row r="5627" spans="7:24" s="168" customFormat="1" ht="15" customHeight="1">
      <c r="G5627" s="175"/>
      <c r="I5627" s="176"/>
      <c r="J5627" s="176"/>
      <c r="K5627" s="176"/>
      <c r="L5627" s="679"/>
      <c r="M5627" s="175"/>
      <c r="N5627" s="177"/>
      <c r="P5627" s="176"/>
      <c r="R5627" s="178"/>
      <c r="S5627" s="177"/>
      <c r="U5627" s="177"/>
      <c r="W5627" s="178"/>
      <c r="X5627" s="177"/>
    </row>
    <row r="5628" spans="7:24" s="168" customFormat="1" ht="15" customHeight="1">
      <c r="G5628" s="175"/>
      <c r="I5628" s="176"/>
      <c r="J5628" s="176"/>
      <c r="K5628" s="176"/>
      <c r="L5628" s="679"/>
      <c r="M5628" s="175"/>
      <c r="N5628" s="177"/>
      <c r="P5628" s="176"/>
      <c r="R5628" s="178"/>
      <c r="S5628" s="177"/>
      <c r="U5628" s="177"/>
      <c r="W5628" s="178"/>
      <c r="X5628" s="177"/>
    </row>
    <row r="5629" spans="7:24" s="168" customFormat="1" ht="15" customHeight="1">
      <c r="G5629" s="175"/>
      <c r="I5629" s="176"/>
      <c r="J5629" s="176"/>
      <c r="K5629" s="176"/>
      <c r="L5629" s="679"/>
      <c r="M5629" s="175"/>
      <c r="N5629" s="177"/>
      <c r="P5629" s="176"/>
      <c r="R5629" s="178"/>
      <c r="S5629" s="177"/>
      <c r="U5629" s="177"/>
      <c r="W5629" s="178"/>
      <c r="X5629" s="177"/>
    </row>
    <row r="5630" spans="7:24" s="168" customFormat="1" ht="15" customHeight="1">
      <c r="G5630" s="175"/>
      <c r="I5630" s="176"/>
      <c r="J5630" s="176"/>
      <c r="K5630" s="176"/>
      <c r="L5630" s="679"/>
      <c r="M5630" s="175"/>
      <c r="N5630" s="177"/>
      <c r="P5630" s="176"/>
      <c r="R5630" s="178"/>
      <c r="S5630" s="177"/>
      <c r="U5630" s="177"/>
      <c r="W5630" s="178"/>
      <c r="X5630" s="177"/>
    </row>
    <row r="5631" spans="7:24" s="168" customFormat="1" ht="15" customHeight="1">
      <c r="G5631" s="175"/>
      <c r="I5631" s="176"/>
      <c r="J5631" s="176"/>
      <c r="K5631" s="176"/>
      <c r="L5631" s="679"/>
      <c r="M5631" s="175"/>
      <c r="N5631" s="177"/>
      <c r="P5631" s="176"/>
      <c r="R5631" s="178"/>
      <c r="S5631" s="177"/>
      <c r="U5631" s="177"/>
      <c r="W5631" s="178"/>
      <c r="X5631" s="177"/>
    </row>
    <row r="5632" spans="7:24" s="168" customFormat="1" ht="15" customHeight="1">
      <c r="G5632" s="175"/>
      <c r="I5632" s="176"/>
      <c r="J5632" s="176"/>
      <c r="K5632" s="176"/>
      <c r="L5632" s="679"/>
      <c r="M5632" s="175"/>
      <c r="N5632" s="177"/>
      <c r="P5632" s="176"/>
      <c r="R5632" s="178"/>
      <c r="S5632" s="177"/>
      <c r="U5632" s="177"/>
      <c r="W5632" s="178"/>
      <c r="X5632" s="177"/>
    </row>
    <row r="5633" spans="7:24" s="168" customFormat="1" ht="15" customHeight="1">
      <c r="G5633" s="175"/>
      <c r="I5633" s="176"/>
      <c r="J5633" s="176"/>
      <c r="K5633" s="176"/>
      <c r="L5633" s="679"/>
      <c r="M5633" s="175"/>
      <c r="N5633" s="177"/>
      <c r="P5633" s="176"/>
      <c r="R5633" s="178"/>
      <c r="S5633" s="177"/>
      <c r="U5633" s="177"/>
      <c r="W5633" s="178"/>
      <c r="X5633" s="177"/>
    </row>
    <row r="5634" spans="7:24" s="168" customFormat="1" ht="15" customHeight="1">
      <c r="G5634" s="175"/>
      <c r="I5634" s="176"/>
      <c r="J5634" s="176"/>
      <c r="K5634" s="176"/>
      <c r="L5634" s="679"/>
      <c r="M5634" s="175"/>
      <c r="N5634" s="177"/>
      <c r="P5634" s="176"/>
      <c r="R5634" s="178"/>
      <c r="S5634" s="177"/>
      <c r="U5634" s="177"/>
      <c r="W5634" s="178"/>
      <c r="X5634" s="177"/>
    </row>
    <row r="5635" spans="7:24" s="168" customFormat="1" ht="15" customHeight="1">
      <c r="G5635" s="175"/>
      <c r="I5635" s="176"/>
      <c r="J5635" s="176"/>
      <c r="K5635" s="176"/>
      <c r="L5635" s="679"/>
      <c r="M5635" s="175"/>
      <c r="N5635" s="177"/>
      <c r="P5635" s="176"/>
      <c r="R5635" s="178"/>
      <c r="S5635" s="177"/>
      <c r="U5635" s="177"/>
      <c r="W5635" s="178"/>
      <c r="X5635" s="177"/>
    </row>
    <row r="5636" spans="7:24" s="168" customFormat="1" ht="15" customHeight="1">
      <c r="G5636" s="175"/>
      <c r="I5636" s="176"/>
      <c r="J5636" s="176"/>
      <c r="K5636" s="176"/>
      <c r="L5636" s="679"/>
      <c r="M5636" s="175"/>
      <c r="N5636" s="177"/>
      <c r="P5636" s="176"/>
      <c r="R5636" s="178"/>
      <c r="S5636" s="177"/>
      <c r="U5636" s="177"/>
      <c r="W5636" s="178"/>
      <c r="X5636" s="177"/>
    </row>
    <row r="5637" spans="7:24" s="168" customFormat="1" ht="15" customHeight="1">
      <c r="G5637" s="175"/>
      <c r="I5637" s="176"/>
      <c r="J5637" s="176"/>
      <c r="K5637" s="176"/>
      <c r="L5637" s="679"/>
      <c r="M5637" s="175"/>
      <c r="N5637" s="177"/>
      <c r="P5637" s="176"/>
      <c r="R5637" s="178"/>
      <c r="S5637" s="177"/>
      <c r="U5637" s="177"/>
      <c r="W5637" s="178"/>
      <c r="X5637" s="177"/>
    </row>
    <row r="5638" spans="7:24" s="168" customFormat="1" ht="15" customHeight="1">
      <c r="G5638" s="175"/>
      <c r="I5638" s="176"/>
      <c r="J5638" s="176"/>
      <c r="K5638" s="176"/>
      <c r="L5638" s="679"/>
      <c r="M5638" s="175"/>
      <c r="N5638" s="177"/>
      <c r="P5638" s="176"/>
      <c r="R5638" s="178"/>
      <c r="S5638" s="177"/>
      <c r="U5638" s="177"/>
      <c r="W5638" s="178"/>
      <c r="X5638" s="177"/>
    </row>
    <row r="5639" spans="7:24" s="168" customFormat="1" ht="15" customHeight="1">
      <c r="G5639" s="175"/>
      <c r="I5639" s="176"/>
      <c r="J5639" s="176"/>
      <c r="K5639" s="176"/>
      <c r="L5639" s="679"/>
      <c r="M5639" s="175"/>
      <c r="N5639" s="177"/>
      <c r="P5639" s="176"/>
      <c r="R5639" s="178"/>
      <c r="S5639" s="177"/>
      <c r="U5639" s="177"/>
      <c r="W5639" s="178"/>
      <c r="X5639" s="177"/>
    </row>
    <row r="5640" spans="7:24" s="168" customFormat="1" ht="15" customHeight="1">
      <c r="G5640" s="175"/>
      <c r="I5640" s="176"/>
      <c r="J5640" s="176"/>
      <c r="K5640" s="176"/>
      <c r="L5640" s="679"/>
      <c r="M5640" s="175"/>
      <c r="N5640" s="177"/>
      <c r="P5640" s="176"/>
      <c r="R5640" s="178"/>
      <c r="S5640" s="177"/>
      <c r="U5640" s="177"/>
      <c r="W5640" s="178"/>
      <c r="X5640" s="177"/>
    </row>
    <row r="5641" spans="7:24" s="168" customFormat="1" ht="15" customHeight="1">
      <c r="G5641" s="175"/>
      <c r="I5641" s="176"/>
      <c r="J5641" s="176"/>
      <c r="K5641" s="176"/>
      <c r="L5641" s="679"/>
      <c r="M5641" s="175"/>
      <c r="N5641" s="177"/>
      <c r="P5641" s="176"/>
      <c r="R5641" s="178"/>
      <c r="S5641" s="177"/>
      <c r="U5641" s="177"/>
      <c r="W5641" s="178"/>
      <c r="X5641" s="177"/>
    </row>
    <row r="5642" spans="7:24" s="168" customFormat="1" ht="15" customHeight="1">
      <c r="G5642" s="175"/>
      <c r="I5642" s="176"/>
      <c r="J5642" s="176"/>
      <c r="K5642" s="176"/>
      <c r="L5642" s="679"/>
      <c r="M5642" s="175"/>
      <c r="N5642" s="177"/>
      <c r="P5642" s="176"/>
      <c r="R5642" s="178"/>
      <c r="S5642" s="177"/>
      <c r="U5642" s="177"/>
      <c r="W5642" s="178"/>
      <c r="X5642" s="177"/>
    </row>
    <row r="5643" spans="7:24" s="168" customFormat="1" ht="15" customHeight="1">
      <c r="G5643" s="175"/>
      <c r="I5643" s="176"/>
      <c r="J5643" s="176"/>
      <c r="K5643" s="176"/>
      <c r="L5643" s="679"/>
      <c r="M5643" s="175"/>
      <c r="N5643" s="177"/>
      <c r="P5643" s="176"/>
      <c r="R5643" s="178"/>
      <c r="S5643" s="177"/>
      <c r="U5643" s="177"/>
      <c r="W5643" s="178"/>
      <c r="X5643" s="177"/>
    </row>
    <row r="5644" spans="7:24" s="168" customFormat="1" ht="15" customHeight="1">
      <c r="G5644" s="175"/>
      <c r="I5644" s="176"/>
      <c r="J5644" s="176"/>
      <c r="K5644" s="176"/>
      <c r="L5644" s="679"/>
      <c r="M5644" s="175"/>
      <c r="N5644" s="177"/>
      <c r="P5644" s="176"/>
      <c r="R5644" s="178"/>
      <c r="S5644" s="177"/>
      <c r="U5644" s="177"/>
      <c r="W5644" s="178"/>
      <c r="X5644" s="177"/>
    </row>
    <row r="5645" spans="7:24" s="168" customFormat="1" ht="15" customHeight="1">
      <c r="G5645" s="175"/>
      <c r="I5645" s="176"/>
      <c r="J5645" s="176"/>
      <c r="K5645" s="176"/>
      <c r="L5645" s="679"/>
      <c r="M5645" s="175"/>
      <c r="N5645" s="177"/>
      <c r="P5645" s="176"/>
      <c r="R5645" s="178"/>
      <c r="S5645" s="177"/>
      <c r="U5645" s="177"/>
      <c r="W5645" s="178"/>
      <c r="X5645" s="177"/>
    </row>
    <row r="5646" spans="7:24" s="168" customFormat="1" ht="15" customHeight="1">
      <c r="G5646" s="175"/>
      <c r="I5646" s="176"/>
      <c r="J5646" s="176"/>
      <c r="K5646" s="176"/>
      <c r="L5646" s="679"/>
      <c r="M5646" s="175"/>
      <c r="N5646" s="177"/>
      <c r="P5646" s="176"/>
      <c r="R5646" s="178"/>
      <c r="S5646" s="177"/>
      <c r="U5646" s="177"/>
      <c r="W5646" s="178"/>
      <c r="X5646" s="177"/>
    </row>
    <row r="5647" spans="7:24" s="168" customFormat="1" ht="15" customHeight="1">
      <c r="G5647" s="175"/>
      <c r="I5647" s="176"/>
      <c r="J5647" s="176"/>
      <c r="K5647" s="176"/>
      <c r="L5647" s="679"/>
      <c r="M5647" s="175"/>
      <c r="N5647" s="177"/>
      <c r="P5647" s="176"/>
      <c r="R5647" s="178"/>
      <c r="S5647" s="177"/>
      <c r="U5647" s="177"/>
      <c r="W5647" s="178"/>
      <c r="X5647" s="177"/>
    </row>
    <row r="5648" spans="7:24" s="168" customFormat="1" ht="15" customHeight="1">
      <c r="G5648" s="175"/>
      <c r="I5648" s="176"/>
      <c r="J5648" s="176"/>
      <c r="K5648" s="176"/>
      <c r="L5648" s="679"/>
      <c r="M5648" s="175"/>
      <c r="N5648" s="177"/>
      <c r="P5648" s="176"/>
      <c r="R5648" s="178"/>
      <c r="S5648" s="177"/>
      <c r="U5648" s="177"/>
      <c r="W5648" s="178"/>
      <c r="X5648" s="177"/>
    </row>
    <row r="5649" spans="7:24" s="168" customFormat="1" ht="15" customHeight="1">
      <c r="G5649" s="175"/>
      <c r="I5649" s="176"/>
      <c r="J5649" s="176"/>
      <c r="K5649" s="176"/>
      <c r="L5649" s="679"/>
      <c r="M5649" s="175"/>
      <c r="N5649" s="177"/>
      <c r="P5649" s="176"/>
      <c r="R5649" s="178"/>
      <c r="S5649" s="177"/>
      <c r="U5649" s="177"/>
      <c r="W5649" s="178"/>
      <c r="X5649" s="177"/>
    </row>
    <row r="5650" spans="7:24" s="168" customFormat="1" ht="15" customHeight="1">
      <c r="G5650" s="175"/>
      <c r="I5650" s="176"/>
      <c r="J5650" s="176"/>
      <c r="K5650" s="176"/>
      <c r="L5650" s="679"/>
      <c r="M5650" s="175"/>
      <c r="N5650" s="177"/>
      <c r="P5650" s="176"/>
      <c r="R5650" s="178"/>
      <c r="S5650" s="177"/>
      <c r="U5650" s="177"/>
      <c r="W5650" s="178"/>
      <c r="X5650" s="177"/>
    </row>
    <row r="5651" spans="7:24" s="168" customFormat="1" ht="15" customHeight="1">
      <c r="G5651" s="175"/>
      <c r="I5651" s="176"/>
      <c r="J5651" s="176"/>
      <c r="K5651" s="176"/>
      <c r="L5651" s="679"/>
      <c r="M5651" s="175"/>
      <c r="N5651" s="177"/>
      <c r="P5651" s="176"/>
      <c r="R5651" s="178"/>
      <c r="S5651" s="177"/>
      <c r="U5651" s="177"/>
      <c r="W5651" s="178"/>
      <c r="X5651" s="177"/>
    </row>
    <row r="5652" spans="7:24" s="168" customFormat="1" ht="15" customHeight="1">
      <c r="G5652" s="175"/>
      <c r="I5652" s="176"/>
      <c r="J5652" s="176"/>
      <c r="K5652" s="176"/>
      <c r="L5652" s="679"/>
      <c r="M5652" s="175"/>
      <c r="N5652" s="177"/>
      <c r="P5652" s="176"/>
      <c r="R5652" s="178"/>
      <c r="S5652" s="177"/>
      <c r="U5652" s="177"/>
      <c r="W5652" s="178"/>
      <c r="X5652" s="177"/>
    </row>
    <row r="5653" spans="7:24" s="168" customFormat="1" ht="15" customHeight="1">
      <c r="G5653" s="175"/>
      <c r="I5653" s="176"/>
      <c r="J5653" s="176"/>
      <c r="K5653" s="176"/>
      <c r="L5653" s="679"/>
      <c r="M5653" s="175"/>
      <c r="N5653" s="177"/>
      <c r="P5653" s="176"/>
      <c r="R5653" s="178"/>
      <c r="S5653" s="177"/>
      <c r="U5653" s="177"/>
      <c r="W5653" s="178"/>
      <c r="X5653" s="177"/>
    </row>
    <row r="5654" spans="7:24" s="168" customFormat="1" ht="15" customHeight="1">
      <c r="G5654" s="175"/>
      <c r="I5654" s="176"/>
      <c r="J5654" s="176"/>
      <c r="K5654" s="176"/>
      <c r="L5654" s="679"/>
      <c r="M5654" s="175"/>
      <c r="N5654" s="177"/>
      <c r="P5654" s="176"/>
      <c r="R5654" s="178"/>
      <c r="S5654" s="177"/>
      <c r="U5654" s="177"/>
      <c r="W5654" s="178"/>
      <c r="X5654" s="177"/>
    </row>
    <row r="5655" spans="7:24" s="168" customFormat="1" ht="15" customHeight="1">
      <c r="G5655" s="175"/>
      <c r="I5655" s="176"/>
      <c r="J5655" s="176"/>
      <c r="K5655" s="176"/>
      <c r="L5655" s="679"/>
      <c r="M5655" s="175"/>
      <c r="N5655" s="177"/>
      <c r="P5655" s="176"/>
      <c r="R5655" s="178"/>
      <c r="S5655" s="177"/>
      <c r="U5655" s="177"/>
      <c r="W5655" s="178"/>
      <c r="X5655" s="177"/>
    </row>
    <row r="5656" spans="7:24" s="168" customFormat="1" ht="15" customHeight="1">
      <c r="G5656" s="175"/>
      <c r="I5656" s="176"/>
      <c r="J5656" s="176"/>
      <c r="K5656" s="176"/>
      <c r="L5656" s="679"/>
      <c r="M5656" s="175"/>
      <c r="N5656" s="177"/>
      <c r="P5656" s="176"/>
      <c r="R5656" s="178"/>
      <c r="S5656" s="177"/>
      <c r="U5656" s="177"/>
      <c r="W5656" s="178"/>
      <c r="X5656" s="177"/>
    </row>
    <row r="5657" spans="7:24" s="168" customFormat="1" ht="15" customHeight="1">
      <c r="G5657" s="175"/>
      <c r="I5657" s="176"/>
      <c r="J5657" s="176"/>
      <c r="K5657" s="176"/>
      <c r="L5657" s="679"/>
      <c r="M5657" s="175"/>
      <c r="N5657" s="177"/>
      <c r="P5657" s="176"/>
      <c r="R5657" s="178"/>
      <c r="S5657" s="177"/>
      <c r="U5657" s="177"/>
      <c r="W5657" s="178"/>
      <c r="X5657" s="177"/>
    </row>
    <row r="5658" spans="7:24" s="168" customFormat="1" ht="15" customHeight="1">
      <c r="G5658" s="175"/>
      <c r="I5658" s="176"/>
      <c r="J5658" s="176"/>
      <c r="K5658" s="176"/>
      <c r="L5658" s="679"/>
      <c r="M5658" s="175"/>
      <c r="N5658" s="177"/>
      <c r="P5658" s="176"/>
      <c r="R5658" s="178"/>
      <c r="S5658" s="177"/>
      <c r="U5658" s="177"/>
      <c r="W5658" s="178"/>
      <c r="X5658" s="177"/>
    </row>
    <row r="5659" spans="7:24" s="168" customFormat="1" ht="15" customHeight="1">
      <c r="G5659" s="175"/>
      <c r="I5659" s="176"/>
      <c r="J5659" s="176"/>
      <c r="K5659" s="176"/>
      <c r="L5659" s="679"/>
      <c r="M5659" s="175"/>
      <c r="N5659" s="177"/>
      <c r="P5659" s="176"/>
      <c r="R5659" s="178"/>
      <c r="S5659" s="177"/>
      <c r="U5659" s="177"/>
      <c r="W5659" s="178"/>
      <c r="X5659" s="177"/>
    </row>
    <row r="5660" spans="7:24" s="168" customFormat="1" ht="15" customHeight="1">
      <c r="G5660" s="175"/>
      <c r="I5660" s="176"/>
      <c r="J5660" s="176"/>
      <c r="K5660" s="176"/>
      <c r="L5660" s="679"/>
      <c r="M5660" s="175"/>
      <c r="N5660" s="177"/>
      <c r="P5660" s="176"/>
      <c r="R5660" s="178"/>
      <c r="S5660" s="177"/>
      <c r="U5660" s="177"/>
      <c r="W5660" s="178"/>
      <c r="X5660" s="177"/>
    </row>
    <row r="5661" spans="7:24" s="168" customFormat="1" ht="15" customHeight="1">
      <c r="G5661" s="175"/>
      <c r="I5661" s="176"/>
      <c r="J5661" s="176"/>
      <c r="K5661" s="176"/>
      <c r="L5661" s="679"/>
      <c r="M5661" s="175"/>
      <c r="N5661" s="177"/>
      <c r="P5661" s="176"/>
      <c r="R5661" s="178"/>
      <c r="S5661" s="177"/>
      <c r="U5661" s="177"/>
      <c r="W5661" s="178"/>
      <c r="X5661" s="177"/>
    </row>
    <row r="5662" spans="7:24" s="168" customFormat="1" ht="15" customHeight="1">
      <c r="G5662" s="175"/>
      <c r="I5662" s="176"/>
      <c r="J5662" s="176"/>
      <c r="K5662" s="176"/>
      <c r="L5662" s="679"/>
      <c r="M5662" s="175"/>
      <c r="N5662" s="177"/>
      <c r="P5662" s="176"/>
      <c r="R5662" s="178"/>
      <c r="S5662" s="177"/>
      <c r="U5662" s="177"/>
      <c r="W5662" s="178"/>
      <c r="X5662" s="177"/>
    </row>
    <row r="5663" spans="7:24" s="168" customFormat="1" ht="15" customHeight="1">
      <c r="G5663" s="175"/>
      <c r="I5663" s="176"/>
      <c r="J5663" s="176"/>
      <c r="K5663" s="176"/>
      <c r="L5663" s="679"/>
      <c r="M5663" s="175"/>
      <c r="N5663" s="177"/>
      <c r="P5663" s="176"/>
      <c r="R5663" s="178"/>
      <c r="S5663" s="177"/>
      <c r="U5663" s="177"/>
      <c r="W5663" s="178"/>
      <c r="X5663" s="177"/>
    </row>
    <row r="5664" spans="7:24" s="168" customFormat="1" ht="15" customHeight="1">
      <c r="G5664" s="175"/>
      <c r="I5664" s="176"/>
      <c r="J5664" s="176"/>
      <c r="K5664" s="176"/>
      <c r="L5664" s="679"/>
      <c r="M5664" s="175"/>
      <c r="N5664" s="177"/>
      <c r="P5664" s="176"/>
      <c r="R5664" s="178"/>
      <c r="S5664" s="177"/>
      <c r="U5664" s="177"/>
      <c r="W5664" s="178"/>
      <c r="X5664" s="177"/>
    </row>
    <row r="5665" spans="7:24" s="168" customFormat="1" ht="15" customHeight="1">
      <c r="G5665" s="175"/>
      <c r="I5665" s="176"/>
      <c r="J5665" s="176"/>
      <c r="K5665" s="176"/>
      <c r="L5665" s="679"/>
      <c r="M5665" s="175"/>
      <c r="N5665" s="177"/>
      <c r="P5665" s="176"/>
      <c r="R5665" s="178"/>
      <c r="S5665" s="177"/>
      <c r="U5665" s="177"/>
      <c r="W5665" s="178"/>
      <c r="X5665" s="177"/>
    </row>
    <row r="5666" spans="7:24" s="168" customFormat="1" ht="15" customHeight="1">
      <c r="G5666" s="175"/>
      <c r="I5666" s="176"/>
      <c r="J5666" s="176"/>
      <c r="K5666" s="176"/>
      <c r="L5666" s="679"/>
      <c r="M5666" s="175"/>
      <c r="N5666" s="177"/>
      <c r="P5666" s="176"/>
      <c r="R5666" s="178"/>
      <c r="S5666" s="177"/>
      <c r="U5666" s="177"/>
      <c r="W5666" s="178"/>
      <c r="X5666" s="177"/>
    </row>
    <row r="5667" spans="7:24" s="168" customFormat="1" ht="15" customHeight="1">
      <c r="G5667" s="175"/>
      <c r="I5667" s="176"/>
      <c r="J5667" s="176"/>
      <c r="K5667" s="176"/>
      <c r="L5667" s="679"/>
      <c r="M5667" s="175"/>
      <c r="N5667" s="177"/>
      <c r="P5667" s="176"/>
      <c r="R5667" s="178"/>
      <c r="S5667" s="177"/>
      <c r="U5667" s="177"/>
      <c r="W5667" s="178"/>
      <c r="X5667" s="177"/>
    </row>
    <row r="5668" spans="7:24" s="168" customFormat="1" ht="15" customHeight="1">
      <c r="G5668" s="175"/>
      <c r="I5668" s="176"/>
      <c r="J5668" s="176"/>
      <c r="K5668" s="176"/>
      <c r="L5668" s="679"/>
      <c r="M5668" s="175"/>
      <c r="N5668" s="177"/>
      <c r="P5668" s="176"/>
      <c r="R5668" s="178"/>
      <c r="S5668" s="177"/>
      <c r="U5668" s="177"/>
      <c r="W5668" s="178"/>
      <c r="X5668" s="177"/>
    </row>
    <row r="5669" spans="7:24" s="168" customFormat="1" ht="15" customHeight="1">
      <c r="G5669" s="175"/>
      <c r="I5669" s="176"/>
      <c r="J5669" s="176"/>
      <c r="K5669" s="176"/>
      <c r="L5669" s="679"/>
      <c r="M5669" s="175"/>
      <c r="N5669" s="177"/>
      <c r="P5669" s="176"/>
      <c r="R5669" s="178"/>
      <c r="S5669" s="177"/>
      <c r="U5669" s="177"/>
      <c r="W5669" s="178"/>
      <c r="X5669" s="177"/>
    </row>
    <row r="5670" spans="7:24" s="168" customFormat="1" ht="15" customHeight="1">
      <c r="G5670" s="175"/>
      <c r="I5670" s="176"/>
      <c r="J5670" s="176"/>
      <c r="K5670" s="176"/>
      <c r="L5670" s="679"/>
      <c r="M5670" s="175"/>
      <c r="N5670" s="177"/>
      <c r="P5670" s="176"/>
      <c r="R5670" s="178"/>
      <c r="S5670" s="177"/>
      <c r="U5670" s="177"/>
      <c r="W5670" s="178"/>
      <c r="X5670" s="177"/>
    </row>
    <row r="5671" spans="7:24" s="168" customFormat="1" ht="15" customHeight="1">
      <c r="G5671" s="175"/>
      <c r="I5671" s="176"/>
      <c r="J5671" s="176"/>
      <c r="K5671" s="176"/>
      <c r="L5671" s="679"/>
      <c r="M5671" s="175"/>
      <c r="N5671" s="177"/>
      <c r="P5671" s="176"/>
      <c r="R5671" s="178"/>
      <c r="S5671" s="177"/>
      <c r="U5671" s="177"/>
      <c r="W5671" s="178"/>
      <c r="X5671" s="177"/>
    </row>
    <row r="5672" spans="7:24" s="168" customFormat="1" ht="15" customHeight="1">
      <c r="G5672" s="175"/>
      <c r="I5672" s="176"/>
      <c r="J5672" s="176"/>
      <c r="K5672" s="176"/>
      <c r="L5672" s="679"/>
      <c r="M5672" s="175"/>
      <c r="N5672" s="177"/>
      <c r="P5672" s="176"/>
      <c r="R5672" s="178"/>
      <c r="S5672" s="177"/>
      <c r="U5672" s="177"/>
      <c r="W5672" s="178"/>
      <c r="X5672" s="177"/>
    </row>
    <row r="5673" spans="7:24" s="168" customFormat="1" ht="15" customHeight="1">
      <c r="G5673" s="175"/>
      <c r="I5673" s="176"/>
      <c r="J5673" s="176"/>
      <c r="K5673" s="176"/>
      <c r="L5673" s="679"/>
      <c r="M5673" s="175"/>
      <c r="N5673" s="177"/>
      <c r="P5673" s="176"/>
      <c r="R5673" s="178"/>
      <c r="S5673" s="177"/>
      <c r="U5673" s="177"/>
      <c r="W5673" s="178"/>
      <c r="X5673" s="177"/>
    </row>
    <row r="5674" spans="7:24" s="168" customFormat="1" ht="15" customHeight="1">
      <c r="G5674" s="175"/>
      <c r="I5674" s="176"/>
      <c r="J5674" s="176"/>
      <c r="K5674" s="176"/>
      <c r="L5674" s="679"/>
      <c r="M5674" s="175"/>
      <c r="N5674" s="177"/>
      <c r="P5674" s="176"/>
      <c r="R5674" s="178"/>
      <c r="S5674" s="177"/>
      <c r="U5674" s="177"/>
      <c r="W5674" s="178"/>
      <c r="X5674" s="177"/>
    </row>
    <row r="5675" spans="7:24" s="168" customFormat="1" ht="15" customHeight="1">
      <c r="G5675" s="175"/>
      <c r="I5675" s="176"/>
      <c r="J5675" s="176"/>
      <c r="K5675" s="176"/>
      <c r="L5675" s="679"/>
      <c r="M5675" s="175"/>
      <c r="N5675" s="177"/>
      <c r="P5675" s="176"/>
      <c r="R5675" s="178"/>
      <c r="S5675" s="177"/>
      <c r="U5675" s="177"/>
      <c r="W5675" s="178"/>
      <c r="X5675" s="177"/>
    </row>
    <row r="5676" spans="7:24" s="168" customFormat="1" ht="15" customHeight="1">
      <c r="G5676" s="175"/>
      <c r="I5676" s="176"/>
      <c r="J5676" s="176"/>
      <c r="K5676" s="176"/>
      <c r="L5676" s="679"/>
      <c r="M5676" s="175"/>
      <c r="N5676" s="177"/>
      <c r="P5676" s="176"/>
      <c r="R5676" s="178"/>
      <c r="S5676" s="177"/>
      <c r="U5676" s="177"/>
      <c r="W5676" s="178"/>
      <c r="X5676" s="177"/>
    </row>
    <row r="5677" spans="7:24" s="168" customFormat="1" ht="15" customHeight="1">
      <c r="G5677" s="175"/>
      <c r="I5677" s="176"/>
      <c r="J5677" s="176"/>
      <c r="K5677" s="176"/>
      <c r="L5677" s="679"/>
      <c r="M5677" s="175"/>
      <c r="N5677" s="177"/>
      <c r="P5677" s="176"/>
      <c r="R5677" s="178"/>
      <c r="S5677" s="177"/>
      <c r="U5677" s="177"/>
      <c r="W5677" s="178"/>
      <c r="X5677" s="177"/>
    </row>
    <row r="5678" spans="7:24" s="168" customFormat="1" ht="15" customHeight="1">
      <c r="G5678" s="175"/>
      <c r="I5678" s="176"/>
      <c r="J5678" s="176"/>
      <c r="K5678" s="176"/>
      <c r="L5678" s="679"/>
      <c r="M5678" s="175"/>
      <c r="N5678" s="177"/>
      <c r="P5678" s="176"/>
      <c r="R5678" s="178"/>
      <c r="S5678" s="177"/>
      <c r="U5678" s="177"/>
      <c r="W5678" s="178"/>
      <c r="X5678" s="177"/>
    </row>
    <row r="5679" spans="7:24" s="168" customFormat="1" ht="15" customHeight="1">
      <c r="G5679" s="175"/>
      <c r="I5679" s="176"/>
      <c r="J5679" s="176"/>
      <c r="K5679" s="176"/>
      <c r="L5679" s="679"/>
      <c r="M5679" s="175"/>
      <c r="N5679" s="177"/>
      <c r="P5679" s="176"/>
      <c r="R5679" s="178"/>
      <c r="S5679" s="177"/>
      <c r="U5679" s="177"/>
      <c r="W5679" s="178"/>
      <c r="X5679" s="177"/>
    </row>
    <row r="5680" spans="7:24" s="168" customFormat="1" ht="15" customHeight="1">
      <c r="G5680" s="175"/>
      <c r="I5680" s="176"/>
      <c r="J5680" s="176"/>
      <c r="K5680" s="176"/>
      <c r="L5680" s="679"/>
      <c r="M5680" s="175"/>
      <c r="N5680" s="177"/>
      <c r="P5680" s="176"/>
      <c r="R5680" s="178"/>
      <c r="S5680" s="177"/>
      <c r="U5680" s="177"/>
      <c r="W5680" s="178"/>
      <c r="X5680" s="177"/>
    </row>
    <row r="5681" spans="7:24" s="168" customFormat="1" ht="15" customHeight="1">
      <c r="G5681" s="175"/>
      <c r="I5681" s="176"/>
      <c r="J5681" s="176"/>
      <c r="K5681" s="176"/>
      <c r="L5681" s="679"/>
      <c r="M5681" s="175"/>
      <c r="N5681" s="177"/>
      <c r="P5681" s="176"/>
      <c r="R5681" s="178"/>
      <c r="S5681" s="177"/>
      <c r="U5681" s="177"/>
      <c r="W5681" s="178"/>
      <c r="X5681" s="177"/>
    </row>
    <row r="5682" spans="7:24" s="168" customFormat="1" ht="15" customHeight="1">
      <c r="G5682" s="175"/>
      <c r="I5682" s="176"/>
      <c r="J5682" s="176"/>
      <c r="K5682" s="176"/>
      <c r="L5682" s="679"/>
      <c r="M5682" s="175"/>
      <c r="N5682" s="177"/>
      <c r="P5682" s="176"/>
      <c r="R5682" s="178"/>
      <c r="S5682" s="177"/>
      <c r="U5682" s="177"/>
      <c r="W5682" s="178"/>
      <c r="X5682" s="177"/>
    </row>
    <row r="5683" spans="7:24" s="168" customFormat="1" ht="15" customHeight="1">
      <c r="G5683" s="175"/>
      <c r="I5683" s="176"/>
      <c r="J5683" s="176"/>
      <c r="K5683" s="176"/>
      <c r="L5683" s="679"/>
      <c r="M5683" s="175"/>
      <c r="N5683" s="177"/>
      <c r="P5683" s="176"/>
      <c r="R5683" s="178"/>
      <c r="S5683" s="177"/>
      <c r="U5683" s="177"/>
      <c r="W5683" s="178"/>
      <c r="X5683" s="177"/>
    </row>
    <row r="5684" spans="7:24" s="168" customFormat="1" ht="15" customHeight="1">
      <c r="G5684" s="175"/>
      <c r="I5684" s="176"/>
      <c r="J5684" s="176"/>
      <c r="K5684" s="176"/>
      <c r="L5684" s="679"/>
      <c r="M5684" s="175"/>
      <c r="N5684" s="177"/>
      <c r="P5684" s="176"/>
      <c r="R5684" s="178"/>
      <c r="S5684" s="177"/>
      <c r="U5684" s="177"/>
      <c r="W5684" s="178"/>
      <c r="X5684" s="177"/>
    </row>
    <row r="5685" spans="7:24" s="168" customFormat="1" ht="15" customHeight="1">
      <c r="G5685" s="175"/>
      <c r="I5685" s="176"/>
      <c r="J5685" s="176"/>
      <c r="K5685" s="176"/>
      <c r="L5685" s="679"/>
      <c r="M5685" s="175"/>
      <c r="N5685" s="177"/>
      <c r="P5685" s="176"/>
      <c r="R5685" s="178"/>
      <c r="S5685" s="177"/>
      <c r="U5685" s="177"/>
      <c r="W5685" s="178"/>
      <c r="X5685" s="177"/>
    </row>
    <row r="5686" spans="7:24" s="168" customFormat="1" ht="15" customHeight="1">
      <c r="G5686" s="175"/>
      <c r="I5686" s="176"/>
      <c r="J5686" s="176"/>
      <c r="K5686" s="176"/>
      <c r="L5686" s="679"/>
      <c r="M5686" s="175"/>
      <c r="N5686" s="177"/>
      <c r="P5686" s="176"/>
      <c r="R5686" s="178"/>
      <c r="S5686" s="177"/>
      <c r="U5686" s="177"/>
      <c r="W5686" s="178"/>
      <c r="X5686" s="177"/>
    </row>
    <row r="5687" spans="7:24" s="168" customFormat="1" ht="15" customHeight="1">
      <c r="G5687" s="175"/>
      <c r="I5687" s="176"/>
      <c r="J5687" s="176"/>
      <c r="K5687" s="176"/>
      <c r="L5687" s="679"/>
      <c r="M5687" s="175"/>
      <c r="N5687" s="177"/>
      <c r="P5687" s="176"/>
      <c r="R5687" s="178"/>
      <c r="S5687" s="177"/>
      <c r="U5687" s="177"/>
      <c r="W5687" s="178"/>
      <c r="X5687" s="177"/>
    </row>
    <row r="5688" spans="7:24" s="168" customFormat="1" ht="15" customHeight="1">
      <c r="G5688" s="175"/>
      <c r="I5688" s="176"/>
      <c r="J5688" s="176"/>
      <c r="K5688" s="176"/>
      <c r="L5688" s="679"/>
      <c r="M5688" s="175"/>
      <c r="N5688" s="177"/>
      <c r="P5688" s="176"/>
      <c r="R5688" s="178"/>
      <c r="S5688" s="177"/>
      <c r="U5688" s="177"/>
      <c r="W5688" s="178"/>
      <c r="X5688" s="177"/>
    </row>
    <row r="5689" spans="7:24" s="168" customFormat="1" ht="15" customHeight="1">
      <c r="G5689" s="175"/>
      <c r="I5689" s="176"/>
      <c r="J5689" s="176"/>
      <c r="K5689" s="176"/>
      <c r="L5689" s="679"/>
      <c r="M5689" s="175"/>
      <c r="N5689" s="177"/>
      <c r="P5689" s="176"/>
      <c r="R5689" s="178"/>
      <c r="S5689" s="177"/>
      <c r="U5689" s="177"/>
      <c r="W5689" s="178"/>
      <c r="X5689" s="177"/>
    </row>
    <row r="5690" spans="7:24" s="168" customFormat="1" ht="15" customHeight="1">
      <c r="G5690" s="175"/>
      <c r="I5690" s="176"/>
      <c r="J5690" s="176"/>
      <c r="K5690" s="176"/>
      <c r="L5690" s="679"/>
      <c r="M5690" s="175"/>
      <c r="N5690" s="177"/>
      <c r="P5690" s="176"/>
      <c r="R5690" s="178"/>
      <c r="S5690" s="177"/>
      <c r="U5690" s="177"/>
      <c r="W5690" s="178"/>
      <c r="X5690" s="177"/>
    </row>
    <row r="5691" spans="7:24" s="168" customFormat="1" ht="15" customHeight="1">
      <c r="G5691" s="175"/>
      <c r="I5691" s="176"/>
      <c r="J5691" s="176"/>
      <c r="K5691" s="176"/>
      <c r="L5691" s="679"/>
      <c r="M5691" s="175"/>
      <c r="N5691" s="177"/>
      <c r="P5691" s="176"/>
      <c r="R5691" s="178"/>
      <c r="S5691" s="177"/>
      <c r="U5691" s="177"/>
      <c r="W5691" s="178"/>
      <c r="X5691" s="177"/>
    </row>
    <row r="5692" spans="7:24" s="168" customFormat="1" ht="15" customHeight="1">
      <c r="G5692" s="175"/>
      <c r="I5692" s="176"/>
      <c r="J5692" s="176"/>
      <c r="K5692" s="176"/>
      <c r="L5692" s="679"/>
      <c r="M5692" s="175"/>
      <c r="N5692" s="177"/>
      <c r="P5692" s="176"/>
      <c r="R5692" s="178"/>
      <c r="S5692" s="177"/>
      <c r="U5692" s="177"/>
      <c r="W5692" s="178"/>
      <c r="X5692" s="177"/>
    </row>
    <row r="5693" spans="7:24" s="168" customFormat="1" ht="15" customHeight="1">
      <c r="G5693" s="175"/>
      <c r="I5693" s="176"/>
      <c r="J5693" s="176"/>
      <c r="K5693" s="176"/>
      <c r="L5693" s="679"/>
      <c r="M5693" s="175"/>
      <c r="N5693" s="177"/>
      <c r="P5693" s="176"/>
      <c r="R5693" s="178"/>
      <c r="S5693" s="177"/>
      <c r="U5693" s="177"/>
      <c r="W5693" s="178"/>
      <c r="X5693" s="177"/>
    </row>
    <row r="5694" spans="7:24" s="168" customFormat="1" ht="15" customHeight="1">
      <c r="G5694" s="175"/>
      <c r="I5694" s="176"/>
      <c r="J5694" s="176"/>
      <c r="K5694" s="176"/>
      <c r="L5694" s="679"/>
      <c r="M5694" s="175"/>
      <c r="N5694" s="177"/>
      <c r="P5694" s="176"/>
      <c r="R5694" s="178"/>
      <c r="S5694" s="177"/>
      <c r="U5694" s="177"/>
      <c r="W5694" s="178"/>
      <c r="X5694" s="177"/>
    </row>
    <row r="5695" spans="7:24" s="168" customFormat="1" ht="15" customHeight="1">
      <c r="G5695" s="175"/>
      <c r="I5695" s="176"/>
      <c r="J5695" s="176"/>
      <c r="K5695" s="176"/>
      <c r="L5695" s="679"/>
      <c r="M5695" s="175"/>
      <c r="N5695" s="177"/>
      <c r="P5695" s="176"/>
      <c r="R5695" s="178"/>
      <c r="S5695" s="177"/>
      <c r="U5695" s="177"/>
      <c r="W5695" s="178"/>
      <c r="X5695" s="177"/>
    </row>
    <row r="5696" spans="7:24" s="168" customFormat="1" ht="15" customHeight="1">
      <c r="G5696" s="175"/>
      <c r="I5696" s="176"/>
      <c r="J5696" s="176"/>
      <c r="K5696" s="176"/>
      <c r="L5696" s="679"/>
      <c r="M5696" s="175"/>
      <c r="N5696" s="177"/>
      <c r="P5696" s="176"/>
      <c r="R5696" s="178"/>
      <c r="S5696" s="177"/>
      <c r="U5696" s="177"/>
      <c r="W5696" s="178"/>
      <c r="X5696" s="177"/>
    </row>
    <row r="5697" spans="7:24" s="168" customFormat="1" ht="15" customHeight="1">
      <c r="G5697" s="175"/>
      <c r="I5697" s="176"/>
      <c r="J5697" s="176"/>
      <c r="K5697" s="176"/>
      <c r="L5697" s="679"/>
      <c r="M5697" s="175"/>
      <c r="N5697" s="177"/>
      <c r="P5697" s="176"/>
      <c r="R5697" s="178"/>
      <c r="S5697" s="177"/>
      <c r="U5697" s="177"/>
      <c r="W5697" s="178"/>
      <c r="X5697" s="177"/>
    </row>
    <row r="5698" spans="7:24" s="168" customFormat="1" ht="15" customHeight="1">
      <c r="G5698" s="175"/>
      <c r="I5698" s="176"/>
      <c r="J5698" s="176"/>
      <c r="K5698" s="176"/>
      <c r="L5698" s="679"/>
      <c r="M5698" s="175"/>
      <c r="N5698" s="177"/>
      <c r="P5698" s="176"/>
      <c r="R5698" s="178"/>
      <c r="S5698" s="177"/>
      <c r="U5698" s="177"/>
      <c r="W5698" s="178"/>
      <c r="X5698" s="177"/>
    </row>
    <row r="5699" spans="7:24" s="168" customFormat="1" ht="15" customHeight="1">
      <c r="G5699" s="175"/>
      <c r="I5699" s="176"/>
      <c r="J5699" s="176"/>
      <c r="K5699" s="176"/>
      <c r="L5699" s="679"/>
      <c r="M5699" s="175"/>
      <c r="N5699" s="177"/>
      <c r="P5699" s="176"/>
      <c r="R5699" s="178"/>
      <c r="S5699" s="177"/>
      <c r="U5699" s="177"/>
      <c r="W5699" s="178"/>
      <c r="X5699" s="177"/>
    </row>
    <row r="5700" spans="7:24" s="168" customFormat="1" ht="15" customHeight="1">
      <c r="G5700" s="175"/>
      <c r="I5700" s="176"/>
      <c r="J5700" s="176"/>
      <c r="K5700" s="176"/>
      <c r="L5700" s="679"/>
      <c r="M5700" s="175"/>
      <c r="N5700" s="177"/>
      <c r="P5700" s="176"/>
      <c r="R5700" s="178"/>
      <c r="S5700" s="177"/>
      <c r="U5700" s="177"/>
      <c r="W5700" s="178"/>
      <c r="X5700" s="177"/>
    </row>
    <row r="5701" spans="7:24" s="168" customFormat="1" ht="15" customHeight="1">
      <c r="G5701" s="175"/>
      <c r="I5701" s="176"/>
      <c r="J5701" s="176"/>
      <c r="K5701" s="176"/>
      <c r="L5701" s="679"/>
      <c r="M5701" s="175"/>
      <c r="N5701" s="177"/>
      <c r="P5701" s="176"/>
      <c r="R5701" s="178"/>
      <c r="S5701" s="177"/>
      <c r="U5701" s="177"/>
      <c r="W5701" s="178"/>
      <c r="X5701" s="177"/>
    </row>
    <row r="5702" spans="7:24" s="168" customFormat="1" ht="15" customHeight="1">
      <c r="G5702" s="175"/>
      <c r="I5702" s="176"/>
      <c r="J5702" s="176"/>
      <c r="K5702" s="176"/>
      <c r="L5702" s="679"/>
      <c r="M5702" s="175"/>
      <c r="N5702" s="177"/>
      <c r="P5702" s="176"/>
      <c r="R5702" s="178"/>
      <c r="S5702" s="177"/>
      <c r="U5702" s="177"/>
      <c r="W5702" s="178"/>
      <c r="X5702" s="177"/>
    </row>
    <row r="5703" spans="7:24" s="168" customFormat="1" ht="15" customHeight="1">
      <c r="G5703" s="175"/>
      <c r="I5703" s="176"/>
      <c r="J5703" s="176"/>
      <c r="K5703" s="176"/>
      <c r="L5703" s="679"/>
      <c r="M5703" s="175"/>
      <c r="N5703" s="177"/>
      <c r="P5703" s="176"/>
      <c r="R5703" s="178"/>
      <c r="S5703" s="177"/>
      <c r="U5703" s="177"/>
      <c r="W5703" s="178"/>
      <c r="X5703" s="177"/>
    </row>
    <row r="5704" spans="7:24" s="168" customFormat="1" ht="15" customHeight="1">
      <c r="G5704" s="175"/>
      <c r="I5704" s="176"/>
      <c r="J5704" s="176"/>
      <c r="K5704" s="176"/>
      <c r="L5704" s="679"/>
      <c r="M5704" s="175"/>
      <c r="N5704" s="177"/>
      <c r="P5704" s="176"/>
      <c r="R5704" s="178"/>
      <c r="S5704" s="177"/>
      <c r="U5704" s="177"/>
      <c r="W5704" s="178"/>
      <c r="X5704" s="177"/>
    </row>
    <row r="5705" spans="7:24" s="168" customFormat="1" ht="15" customHeight="1">
      <c r="G5705" s="175"/>
      <c r="I5705" s="176"/>
      <c r="J5705" s="176"/>
      <c r="K5705" s="176"/>
      <c r="L5705" s="679"/>
      <c r="M5705" s="175"/>
      <c r="N5705" s="177"/>
      <c r="P5705" s="176"/>
      <c r="R5705" s="178"/>
      <c r="S5705" s="177"/>
      <c r="U5705" s="177"/>
      <c r="W5705" s="178"/>
      <c r="X5705" s="177"/>
    </row>
    <row r="5706" spans="7:24" s="168" customFormat="1" ht="15" customHeight="1">
      <c r="G5706" s="175"/>
      <c r="I5706" s="176"/>
      <c r="J5706" s="176"/>
      <c r="K5706" s="176"/>
      <c r="L5706" s="679"/>
      <c r="M5706" s="175"/>
      <c r="N5706" s="177"/>
      <c r="P5706" s="176"/>
      <c r="R5706" s="178"/>
      <c r="S5706" s="177"/>
      <c r="U5706" s="177"/>
      <c r="W5706" s="178"/>
      <c r="X5706" s="177"/>
    </row>
    <row r="5707" spans="7:24" s="168" customFormat="1" ht="15" customHeight="1">
      <c r="G5707" s="175"/>
      <c r="I5707" s="176"/>
      <c r="J5707" s="176"/>
      <c r="K5707" s="176"/>
      <c r="L5707" s="679"/>
      <c r="M5707" s="175"/>
      <c r="N5707" s="177"/>
      <c r="P5707" s="176"/>
      <c r="R5707" s="178"/>
      <c r="S5707" s="177"/>
      <c r="U5707" s="177"/>
      <c r="W5707" s="178"/>
      <c r="X5707" s="177"/>
    </row>
    <row r="5708" spans="7:24" s="168" customFormat="1" ht="15" customHeight="1">
      <c r="G5708" s="175"/>
      <c r="I5708" s="176"/>
      <c r="J5708" s="176"/>
      <c r="K5708" s="176"/>
      <c r="L5708" s="679"/>
      <c r="M5708" s="175"/>
      <c r="N5708" s="177"/>
      <c r="P5708" s="176"/>
      <c r="R5708" s="178"/>
      <c r="S5708" s="177"/>
      <c r="U5708" s="177"/>
      <c r="W5708" s="178"/>
      <c r="X5708" s="177"/>
    </row>
    <row r="5709" spans="7:24" s="168" customFormat="1" ht="15" customHeight="1">
      <c r="G5709" s="175"/>
      <c r="I5709" s="176"/>
      <c r="J5709" s="176"/>
      <c r="K5709" s="176"/>
      <c r="L5709" s="679"/>
      <c r="M5709" s="175"/>
      <c r="N5709" s="177"/>
      <c r="P5709" s="176"/>
      <c r="R5709" s="178"/>
      <c r="S5709" s="177"/>
      <c r="U5709" s="177"/>
      <c r="W5709" s="178"/>
      <c r="X5709" s="177"/>
    </row>
    <row r="5710" spans="7:24" s="168" customFormat="1" ht="15" customHeight="1">
      <c r="G5710" s="175"/>
      <c r="I5710" s="176"/>
      <c r="J5710" s="176"/>
      <c r="K5710" s="176"/>
      <c r="L5710" s="679"/>
      <c r="M5710" s="175"/>
      <c r="N5710" s="177"/>
      <c r="P5710" s="176"/>
      <c r="R5710" s="178"/>
      <c r="S5710" s="177"/>
      <c r="U5710" s="177"/>
      <c r="W5710" s="178"/>
      <c r="X5710" s="177"/>
    </row>
    <row r="5711" spans="7:24" s="168" customFormat="1" ht="15" customHeight="1">
      <c r="G5711" s="175"/>
      <c r="I5711" s="176"/>
      <c r="J5711" s="176"/>
      <c r="K5711" s="176"/>
      <c r="L5711" s="679"/>
      <c r="M5711" s="175"/>
      <c r="N5711" s="177"/>
      <c r="P5711" s="176"/>
      <c r="R5711" s="178"/>
      <c r="S5711" s="177"/>
      <c r="U5711" s="177"/>
      <c r="W5711" s="178"/>
      <c r="X5711" s="177"/>
    </row>
    <row r="5712" spans="7:24" s="168" customFormat="1" ht="15" customHeight="1">
      <c r="G5712" s="175"/>
      <c r="I5712" s="176"/>
      <c r="J5712" s="176"/>
      <c r="K5712" s="176"/>
      <c r="L5712" s="679"/>
      <c r="M5712" s="175"/>
      <c r="N5712" s="177"/>
      <c r="P5712" s="176"/>
      <c r="R5712" s="178"/>
      <c r="S5712" s="177"/>
      <c r="U5712" s="177"/>
      <c r="W5712" s="178"/>
      <c r="X5712" s="177"/>
    </row>
    <row r="5713" spans="7:24" s="168" customFormat="1" ht="15" customHeight="1">
      <c r="G5713" s="175"/>
      <c r="I5713" s="176"/>
      <c r="J5713" s="176"/>
      <c r="K5713" s="176"/>
      <c r="L5713" s="679"/>
      <c r="M5713" s="175"/>
      <c r="N5713" s="177"/>
      <c r="P5713" s="176"/>
      <c r="R5713" s="178"/>
      <c r="S5713" s="177"/>
      <c r="U5713" s="177"/>
      <c r="W5713" s="178"/>
      <c r="X5713" s="177"/>
    </row>
    <row r="5714" spans="7:24" s="168" customFormat="1" ht="15" customHeight="1">
      <c r="G5714" s="175"/>
      <c r="I5714" s="176"/>
      <c r="J5714" s="176"/>
      <c r="K5714" s="176"/>
      <c r="L5714" s="679"/>
      <c r="M5714" s="175"/>
      <c r="N5714" s="177"/>
      <c r="P5714" s="176"/>
      <c r="R5714" s="178"/>
      <c r="S5714" s="177"/>
      <c r="U5714" s="177"/>
      <c r="W5714" s="178"/>
      <c r="X5714" s="177"/>
    </row>
    <row r="5715" spans="7:24" s="168" customFormat="1" ht="15" customHeight="1">
      <c r="G5715" s="175"/>
      <c r="I5715" s="176"/>
      <c r="J5715" s="176"/>
      <c r="K5715" s="176"/>
      <c r="L5715" s="679"/>
      <c r="M5715" s="175"/>
      <c r="N5715" s="177"/>
      <c r="P5715" s="176"/>
      <c r="R5715" s="178"/>
      <c r="S5715" s="177"/>
      <c r="U5715" s="177"/>
      <c r="W5715" s="178"/>
      <c r="X5715" s="177"/>
    </row>
    <row r="5716" spans="7:24" s="168" customFormat="1" ht="15" customHeight="1">
      <c r="G5716" s="175"/>
      <c r="I5716" s="176"/>
      <c r="J5716" s="176"/>
      <c r="K5716" s="176"/>
      <c r="L5716" s="679"/>
      <c r="M5716" s="175"/>
      <c r="N5716" s="177"/>
      <c r="P5716" s="176"/>
      <c r="R5716" s="178"/>
      <c r="S5716" s="177"/>
      <c r="U5716" s="177"/>
      <c r="W5716" s="178"/>
      <c r="X5716" s="177"/>
    </row>
    <row r="5717" spans="7:24" s="168" customFormat="1" ht="15" customHeight="1">
      <c r="G5717" s="175"/>
      <c r="I5717" s="176"/>
      <c r="J5717" s="176"/>
      <c r="K5717" s="176"/>
      <c r="L5717" s="679"/>
      <c r="M5717" s="175"/>
      <c r="N5717" s="177"/>
      <c r="P5717" s="176"/>
      <c r="R5717" s="178"/>
      <c r="S5717" s="177"/>
      <c r="U5717" s="177"/>
      <c r="W5717" s="178"/>
      <c r="X5717" s="177"/>
    </row>
    <row r="5718" spans="7:24" s="168" customFormat="1" ht="15" customHeight="1">
      <c r="G5718" s="175"/>
      <c r="I5718" s="176"/>
      <c r="J5718" s="176"/>
      <c r="K5718" s="176"/>
      <c r="L5718" s="679"/>
      <c r="M5718" s="175"/>
      <c r="N5718" s="177"/>
      <c r="P5718" s="176"/>
      <c r="R5718" s="178"/>
      <c r="S5718" s="177"/>
      <c r="U5718" s="177"/>
      <c r="W5718" s="178"/>
      <c r="X5718" s="177"/>
    </row>
    <row r="5719" spans="7:24" s="168" customFormat="1" ht="15" customHeight="1">
      <c r="G5719" s="175"/>
      <c r="I5719" s="176"/>
      <c r="J5719" s="176"/>
      <c r="K5719" s="176"/>
      <c r="L5719" s="679"/>
      <c r="M5719" s="175"/>
      <c r="N5719" s="177"/>
      <c r="P5719" s="176"/>
      <c r="R5719" s="178"/>
      <c r="S5719" s="177"/>
      <c r="U5719" s="177"/>
      <c r="W5719" s="178"/>
      <c r="X5719" s="177"/>
    </row>
    <row r="5720" spans="7:24" s="168" customFormat="1" ht="15" customHeight="1">
      <c r="G5720" s="175"/>
      <c r="I5720" s="176"/>
      <c r="J5720" s="176"/>
      <c r="K5720" s="176"/>
      <c r="L5720" s="679"/>
      <c r="M5720" s="175"/>
      <c r="N5720" s="177"/>
      <c r="P5720" s="176"/>
      <c r="R5720" s="178"/>
      <c r="S5720" s="177"/>
      <c r="U5720" s="177"/>
      <c r="W5720" s="178"/>
      <c r="X5720" s="177"/>
    </row>
    <row r="5721" spans="7:24" s="168" customFormat="1" ht="15" customHeight="1">
      <c r="G5721" s="175"/>
      <c r="I5721" s="176"/>
      <c r="J5721" s="176"/>
      <c r="K5721" s="176"/>
      <c r="L5721" s="679"/>
      <c r="M5721" s="175"/>
      <c r="N5721" s="177"/>
      <c r="P5721" s="176"/>
      <c r="R5721" s="178"/>
      <c r="S5721" s="177"/>
      <c r="U5721" s="177"/>
      <c r="W5721" s="178"/>
      <c r="X5721" s="177"/>
    </row>
    <row r="5722" spans="7:24" s="168" customFormat="1" ht="15" customHeight="1">
      <c r="G5722" s="175"/>
      <c r="I5722" s="176"/>
      <c r="J5722" s="176"/>
      <c r="K5722" s="176"/>
      <c r="L5722" s="679"/>
      <c r="M5722" s="175"/>
      <c r="N5722" s="177"/>
      <c r="P5722" s="176"/>
      <c r="R5722" s="178"/>
      <c r="S5722" s="177"/>
      <c r="U5722" s="177"/>
      <c r="W5722" s="178"/>
      <c r="X5722" s="177"/>
    </row>
    <row r="5723" spans="7:24" s="168" customFormat="1" ht="15" customHeight="1">
      <c r="G5723" s="175"/>
      <c r="I5723" s="176"/>
      <c r="J5723" s="176"/>
      <c r="K5723" s="176"/>
      <c r="L5723" s="679"/>
      <c r="M5723" s="175"/>
      <c r="N5723" s="177"/>
      <c r="P5723" s="176"/>
      <c r="R5723" s="178"/>
      <c r="S5723" s="177"/>
      <c r="U5723" s="177"/>
      <c r="W5723" s="178"/>
      <c r="X5723" s="177"/>
    </row>
    <row r="5724" spans="7:24" s="168" customFormat="1" ht="15" customHeight="1">
      <c r="G5724" s="175"/>
      <c r="I5724" s="176"/>
      <c r="J5724" s="176"/>
      <c r="K5724" s="176"/>
      <c r="L5724" s="679"/>
      <c r="M5724" s="175"/>
      <c r="N5724" s="177"/>
      <c r="P5724" s="176"/>
      <c r="R5724" s="178"/>
      <c r="S5724" s="177"/>
      <c r="U5724" s="177"/>
      <c r="W5724" s="178"/>
      <c r="X5724" s="177"/>
    </row>
    <row r="5725" spans="7:24" s="168" customFormat="1" ht="15" customHeight="1">
      <c r="G5725" s="175"/>
      <c r="I5725" s="176"/>
      <c r="J5725" s="176"/>
      <c r="K5725" s="176"/>
      <c r="L5725" s="679"/>
      <c r="M5725" s="175"/>
      <c r="N5725" s="177"/>
      <c r="P5725" s="176"/>
      <c r="R5725" s="178"/>
      <c r="S5725" s="177"/>
      <c r="U5725" s="177"/>
      <c r="W5725" s="178"/>
      <c r="X5725" s="177"/>
    </row>
    <row r="5726" spans="7:24" s="168" customFormat="1" ht="15" customHeight="1">
      <c r="G5726" s="175"/>
      <c r="I5726" s="176"/>
      <c r="J5726" s="176"/>
      <c r="K5726" s="176"/>
      <c r="L5726" s="679"/>
      <c r="M5726" s="175"/>
      <c r="N5726" s="177"/>
      <c r="P5726" s="176"/>
      <c r="R5726" s="178"/>
      <c r="S5726" s="177"/>
      <c r="U5726" s="177"/>
      <c r="W5726" s="178"/>
      <c r="X5726" s="177"/>
    </row>
    <row r="5727" spans="7:24" s="168" customFormat="1" ht="15" customHeight="1">
      <c r="G5727" s="175"/>
      <c r="I5727" s="176"/>
      <c r="J5727" s="176"/>
      <c r="K5727" s="176"/>
      <c r="L5727" s="679"/>
      <c r="M5727" s="175"/>
      <c r="N5727" s="177"/>
      <c r="P5727" s="176"/>
      <c r="R5727" s="178"/>
      <c r="S5727" s="177"/>
      <c r="U5727" s="177"/>
      <c r="W5727" s="178"/>
      <c r="X5727" s="177"/>
    </row>
    <row r="5728" spans="7:24" s="168" customFormat="1" ht="15" customHeight="1">
      <c r="G5728" s="175"/>
      <c r="I5728" s="176"/>
      <c r="J5728" s="176"/>
      <c r="K5728" s="176"/>
      <c r="L5728" s="679"/>
      <c r="M5728" s="175"/>
      <c r="N5728" s="177"/>
      <c r="P5728" s="176"/>
      <c r="R5728" s="178"/>
      <c r="S5728" s="177"/>
      <c r="U5728" s="177"/>
      <c r="W5728" s="178"/>
      <c r="X5728" s="177"/>
    </row>
    <row r="5729" spans="7:24" s="168" customFormat="1" ht="15" customHeight="1">
      <c r="G5729" s="175"/>
      <c r="I5729" s="176"/>
      <c r="J5729" s="176"/>
      <c r="K5729" s="176"/>
      <c r="L5729" s="679"/>
      <c r="M5729" s="175"/>
      <c r="N5729" s="177"/>
      <c r="P5729" s="176"/>
      <c r="R5729" s="178"/>
      <c r="S5729" s="177"/>
      <c r="U5729" s="177"/>
      <c r="W5729" s="178"/>
      <c r="X5729" s="177"/>
    </row>
    <row r="5730" spans="7:24" s="168" customFormat="1" ht="15" customHeight="1">
      <c r="G5730" s="175"/>
      <c r="I5730" s="176"/>
      <c r="J5730" s="176"/>
      <c r="K5730" s="176"/>
      <c r="L5730" s="679"/>
      <c r="M5730" s="175"/>
      <c r="N5730" s="177"/>
      <c r="P5730" s="176"/>
      <c r="R5730" s="178"/>
      <c r="S5730" s="177"/>
      <c r="U5730" s="177"/>
      <c r="W5730" s="178"/>
      <c r="X5730" s="177"/>
    </row>
    <row r="5731" spans="7:24" s="168" customFormat="1" ht="15" customHeight="1">
      <c r="G5731" s="175"/>
      <c r="I5731" s="176"/>
      <c r="J5731" s="176"/>
      <c r="K5731" s="176"/>
      <c r="L5731" s="679"/>
      <c r="M5731" s="175"/>
      <c r="N5731" s="177"/>
      <c r="P5731" s="176"/>
      <c r="R5731" s="178"/>
      <c r="S5731" s="177"/>
      <c r="U5731" s="177"/>
      <c r="W5731" s="178"/>
      <c r="X5731" s="177"/>
    </row>
    <row r="5732" spans="7:24" s="168" customFormat="1" ht="15" customHeight="1">
      <c r="G5732" s="175"/>
      <c r="I5732" s="176"/>
      <c r="J5732" s="176"/>
      <c r="K5732" s="176"/>
      <c r="L5732" s="679"/>
      <c r="M5732" s="175"/>
      <c r="N5732" s="177"/>
      <c r="P5732" s="176"/>
      <c r="R5732" s="178"/>
      <c r="S5732" s="177"/>
      <c r="U5732" s="177"/>
      <c r="W5732" s="178"/>
      <c r="X5732" s="177"/>
    </row>
    <row r="5733" spans="7:24" s="168" customFormat="1" ht="15" customHeight="1">
      <c r="G5733" s="175"/>
      <c r="I5733" s="176"/>
      <c r="J5733" s="176"/>
      <c r="K5733" s="176"/>
      <c r="L5733" s="679"/>
      <c r="M5733" s="175"/>
      <c r="N5733" s="177"/>
      <c r="P5733" s="176"/>
      <c r="R5733" s="178"/>
      <c r="S5733" s="177"/>
      <c r="U5733" s="177"/>
      <c r="W5733" s="178"/>
      <c r="X5733" s="177"/>
    </row>
    <row r="5734" spans="7:24" s="168" customFormat="1" ht="15" customHeight="1">
      <c r="G5734" s="175"/>
      <c r="I5734" s="176"/>
      <c r="J5734" s="176"/>
      <c r="K5734" s="176"/>
      <c r="L5734" s="679"/>
      <c r="M5734" s="175"/>
      <c r="N5734" s="177"/>
      <c r="P5734" s="176"/>
      <c r="R5734" s="178"/>
      <c r="S5734" s="177"/>
      <c r="U5734" s="177"/>
      <c r="W5734" s="178"/>
      <c r="X5734" s="177"/>
    </row>
    <row r="5735" spans="7:24" s="168" customFormat="1" ht="15" customHeight="1">
      <c r="G5735" s="175"/>
      <c r="I5735" s="176"/>
      <c r="J5735" s="176"/>
      <c r="K5735" s="176"/>
      <c r="L5735" s="679"/>
      <c r="M5735" s="175"/>
      <c r="N5735" s="177"/>
      <c r="P5735" s="176"/>
      <c r="R5735" s="178"/>
      <c r="S5735" s="177"/>
      <c r="U5735" s="177"/>
      <c r="W5735" s="178"/>
      <c r="X5735" s="177"/>
    </row>
    <row r="5736" spans="7:24" s="168" customFormat="1" ht="15" customHeight="1">
      <c r="G5736" s="175"/>
      <c r="I5736" s="176"/>
      <c r="J5736" s="176"/>
      <c r="K5736" s="176"/>
      <c r="L5736" s="679"/>
      <c r="M5736" s="175"/>
      <c r="N5736" s="177"/>
      <c r="P5736" s="176"/>
      <c r="R5736" s="178"/>
      <c r="S5736" s="177"/>
      <c r="U5736" s="177"/>
      <c r="W5736" s="178"/>
      <c r="X5736" s="177"/>
    </row>
    <row r="5737" spans="7:24" s="168" customFormat="1" ht="15" customHeight="1">
      <c r="G5737" s="175"/>
      <c r="I5737" s="176"/>
      <c r="J5737" s="176"/>
      <c r="K5737" s="176"/>
      <c r="L5737" s="679"/>
      <c r="M5737" s="175"/>
      <c r="N5737" s="177"/>
      <c r="P5737" s="176"/>
      <c r="R5737" s="178"/>
      <c r="S5737" s="177"/>
      <c r="U5737" s="177"/>
      <c r="W5737" s="178"/>
      <c r="X5737" s="177"/>
    </row>
    <row r="5738" spans="7:24" s="168" customFormat="1" ht="15" customHeight="1">
      <c r="G5738" s="175"/>
      <c r="I5738" s="176"/>
      <c r="J5738" s="176"/>
      <c r="K5738" s="176"/>
      <c r="L5738" s="679"/>
      <c r="M5738" s="175"/>
      <c r="N5738" s="177"/>
      <c r="P5738" s="176"/>
      <c r="R5738" s="178"/>
      <c r="S5738" s="177"/>
      <c r="U5738" s="177"/>
      <c r="W5738" s="178"/>
      <c r="X5738" s="177"/>
    </row>
    <row r="5739" spans="7:24" s="168" customFormat="1" ht="15" customHeight="1">
      <c r="G5739" s="175"/>
      <c r="I5739" s="176"/>
      <c r="J5739" s="176"/>
      <c r="K5739" s="176"/>
      <c r="L5739" s="679"/>
      <c r="M5739" s="175"/>
      <c r="N5739" s="177"/>
      <c r="P5739" s="176"/>
      <c r="R5739" s="178"/>
      <c r="S5739" s="177"/>
      <c r="U5739" s="177"/>
      <c r="W5739" s="178"/>
      <c r="X5739" s="177"/>
    </row>
    <row r="5740" spans="7:24" s="168" customFormat="1" ht="15" customHeight="1">
      <c r="G5740" s="175"/>
      <c r="I5740" s="176"/>
      <c r="J5740" s="176"/>
      <c r="K5740" s="176"/>
      <c r="L5740" s="679"/>
      <c r="M5740" s="175"/>
      <c r="N5740" s="177"/>
      <c r="P5740" s="176"/>
      <c r="R5740" s="178"/>
      <c r="S5740" s="177"/>
      <c r="U5740" s="177"/>
      <c r="W5740" s="178"/>
      <c r="X5740" s="177"/>
    </row>
    <row r="5741" spans="7:24" s="168" customFormat="1" ht="15" customHeight="1">
      <c r="G5741" s="175"/>
      <c r="I5741" s="176"/>
      <c r="J5741" s="176"/>
      <c r="K5741" s="176"/>
      <c r="L5741" s="679"/>
      <c r="M5741" s="175"/>
      <c r="N5741" s="177"/>
      <c r="P5741" s="176"/>
      <c r="R5741" s="178"/>
      <c r="S5741" s="177"/>
      <c r="U5741" s="177"/>
      <c r="W5741" s="178"/>
      <c r="X5741" s="177"/>
    </row>
    <row r="5742" spans="7:24" s="168" customFormat="1" ht="15" customHeight="1">
      <c r="G5742" s="175"/>
      <c r="I5742" s="176"/>
      <c r="J5742" s="176"/>
      <c r="K5742" s="176"/>
      <c r="L5742" s="679"/>
      <c r="M5742" s="175"/>
      <c r="N5742" s="177"/>
      <c r="P5742" s="176"/>
      <c r="R5742" s="178"/>
      <c r="S5742" s="177"/>
      <c r="U5742" s="177"/>
      <c r="W5742" s="178"/>
      <c r="X5742" s="177"/>
    </row>
    <row r="5743" spans="7:24" s="168" customFormat="1" ht="15" customHeight="1">
      <c r="G5743" s="175"/>
      <c r="I5743" s="176"/>
      <c r="J5743" s="176"/>
      <c r="K5743" s="176"/>
      <c r="L5743" s="679"/>
      <c r="M5743" s="175"/>
      <c r="N5743" s="177"/>
      <c r="P5743" s="176"/>
      <c r="R5743" s="178"/>
      <c r="S5743" s="177"/>
      <c r="U5743" s="177"/>
      <c r="W5743" s="178"/>
      <c r="X5743" s="177"/>
    </row>
    <row r="5744" spans="7:24" s="168" customFormat="1" ht="15" customHeight="1">
      <c r="G5744" s="175"/>
      <c r="I5744" s="176"/>
      <c r="J5744" s="176"/>
      <c r="K5744" s="176"/>
      <c r="L5744" s="679"/>
      <c r="M5744" s="175"/>
      <c r="N5744" s="177"/>
      <c r="P5744" s="176"/>
      <c r="R5744" s="178"/>
      <c r="S5744" s="177"/>
      <c r="U5744" s="177"/>
      <c r="W5744" s="178"/>
      <c r="X5744" s="177"/>
    </row>
    <row r="5745" spans="7:24" s="168" customFormat="1" ht="15" customHeight="1">
      <c r="G5745" s="175"/>
      <c r="I5745" s="176"/>
      <c r="J5745" s="176"/>
      <c r="K5745" s="176"/>
      <c r="L5745" s="679"/>
      <c r="M5745" s="175"/>
      <c r="N5745" s="177"/>
      <c r="P5745" s="176"/>
      <c r="R5745" s="178"/>
      <c r="S5745" s="177"/>
      <c r="U5745" s="177"/>
      <c r="W5745" s="178"/>
      <c r="X5745" s="177"/>
    </row>
    <row r="5746" spans="7:24" s="168" customFormat="1" ht="15" customHeight="1">
      <c r="G5746" s="175"/>
      <c r="I5746" s="176"/>
      <c r="J5746" s="176"/>
      <c r="K5746" s="176"/>
      <c r="L5746" s="679"/>
      <c r="M5746" s="175"/>
      <c r="N5746" s="177"/>
      <c r="P5746" s="176"/>
      <c r="R5746" s="178"/>
      <c r="S5746" s="177"/>
      <c r="U5746" s="177"/>
      <c r="W5746" s="178"/>
      <c r="X5746" s="177"/>
    </row>
    <row r="5747" spans="7:24" s="168" customFormat="1" ht="15" customHeight="1">
      <c r="G5747" s="175"/>
      <c r="I5747" s="176"/>
      <c r="J5747" s="176"/>
      <c r="K5747" s="176"/>
      <c r="L5747" s="679"/>
      <c r="M5747" s="175"/>
      <c r="N5747" s="177"/>
      <c r="P5747" s="176"/>
      <c r="R5747" s="178"/>
      <c r="S5747" s="177"/>
      <c r="U5747" s="177"/>
      <c r="W5747" s="178"/>
      <c r="X5747" s="177"/>
    </row>
    <row r="5748" spans="7:24" s="168" customFormat="1" ht="15" customHeight="1">
      <c r="G5748" s="175"/>
      <c r="I5748" s="176"/>
      <c r="J5748" s="176"/>
      <c r="K5748" s="176"/>
      <c r="L5748" s="679"/>
      <c r="M5748" s="175"/>
      <c r="N5748" s="177"/>
      <c r="P5748" s="176"/>
      <c r="R5748" s="178"/>
      <c r="S5748" s="177"/>
      <c r="U5748" s="177"/>
      <c r="W5748" s="178"/>
      <c r="X5748" s="177"/>
    </row>
    <row r="5749" spans="7:24" s="168" customFormat="1" ht="15" customHeight="1">
      <c r="G5749" s="175"/>
      <c r="I5749" s="176"/>
      <c r="J5749" s="176"/>
      <c r="K5749" s="176"/>
      <c r="L5749" s="679"/>
      <c r="M5749" s="175"/>
      <c r="N5749" s="177"/>
      <c r="P5749" s="176"/>
      <c r="R5749" s="178"/>
      <c r="S5749" s="177"/>
      <c r="U5749" s="177"/>
      <c r="W5749" s="178"/>
      <c r="X5749" s="177"/>
    </row>
    <row r="5750" spans="7:24" s="168" customFormat="1" ht="15" customHeight="1">
      <c r="G5750" s="175"/>
      <c r="I5750" s="176"/>
      <c r="J5750" s="176"/>
      <c r="K5750" s="176"/>
      <c r="L5750" s="679"/>
      <c r="M5750" s="175"/>
      <c r="N5750" s="177"/>
      <c r="P5750" s="176"/>
      <c r="R5750" s="178"/>
      <c r="S5750" s="177"/>
      <c r="U5750" s="177"/>
      <c r="W5750" s="178"/>
      <c r="X5750" s="177"/>
    </row>
    <row r="5751" spans="7:24" s="168" customFormat="1" ht="15" customHeight="1">
      <c r="G5751" s="175"/>
      <c r="I5751" s="176"/>
      <c r="J5751" s="176"/>
      <c r="K5751" s="176"/>
      <c r="L5751" s="679"/>
      <c r="M5751" s="175"/>
      <c r="N5751" s="177"/>
      <c r="P5751" s="176"/>
      <c r="R5751" s="178"/>
      <c r="S5751" s="177"/>
      <c r="U5751" s="177"/>
      <c r="W5751" s="178"/>
      <c r="X5751" s="177"/>
    </row>
    <row r="5752" spans="7:24" s="168" customFormat="1" ht="15" customHeight="1">
      <c r="G5752" s="175"/>
      <c r="I5752" s="176"/>
      <c r="J5752" s="176"/>
      <c r="K5752" s="176"/>
      <c r="L5752" s="679"/>
      <c r="M5752" s="175"/>
      <c r="N5752" s="177"/>
      <c r="P5752" s="176"/>
      <c r="R5752" s="178"/>
      <c r="S5752" s="177"/>
      <c r="U5752" s="177"/>
      <c r="W5752" s="178"/>
      <c r="X5752" s="177"/>
    </row>
    <row r="5753" spans="7:24" s="168" customFormat="1" ht="15" customHeight="1">
      <c r="G5753" s="175"/>
      <c r="I5753" s="176"/>
      <c r="J5753" s="176"/>
      <c r="K5753" s="176"/>
      <c r="L5753" s="679"/>
      <c r="M5753" s="175"/>
      <c r="N5753" s="177"/>
      <c r="P5753" s="176"/>
      <c r="R5753" s="178"/>
      <c r="S5753" s="177"/>
      <c r="U5753" s="177"/>
      <c r="W5753" s="178"/>
      <c r="X5753" s="177"/>
    </row>
    <row r="5754" spans="7:24" s="168" customFormat="1" ht="15" customHeight="1">
      <c r="G5754" s="175"/>
      <c r="I5754" s="176"/>
      <c r="J5754" s="176"/>
      <c r="K5754" s="176"/>
      <c r="L5754" s="679"/>
      <c r="M5754" s="175"/>
      <c r="N5754" s="177"/>
      <c r="P5754" s="176"/>
      <c r="R5754" s="178"/>
      <c r="S5754" s="177"/>
      <c r="U5754" s="177"/>
      <c r="W5754" s="178"/>
      <c r="X5754" s="177"/>
    </row>
    <row r="5755" spans="7:24" s="168" customFormat="1" ht="15" customHeight="1">
      <c r="G5755" s="175"/>
      <c r="I5755" s="176"/>
      <c r="J5755" s="176"/>
      <c r="K5755" s="176"/>
      <c r="L5755" s="679"/>
      <c r="M5755" s="175"/>
      <c r="N5755" s="177"/>
      <c r="P5755" s="176"/>
      <c r="R5755" s="178"/>
      <c r="S5755" s="177"/>
      <c r="U5755" s="177"/>
      <c r="W5755" s="178"/>
      <c r="X5755" s="177"/>
    </row>
    <row r="5756" spans="7:24" s="168" customFormat="1" ht="15" customHeight="1">
      <c r="G5756" s="175"/>
      <c r="I5756" s="176"/>
      <c r="J5756" s="176"/>
      <c r="K5756" s="176"/>
      <c r="L5756" s="679"/>
      <c r="M5756" s="175"/>
      <c r="N5756" s="177"/>
      <c r="P5756" s="176"/>
      <c r="R5756" s="178"/>
      <c r="S5756" s="177"/>
      <c r="U5756" s="177"/>
      <c r="W5756" s="178"/>
      <c r="X5756" s="177"/>
    </row>
    <row r="5757" spans="7:24" s="168" customFormat="1" ht="15" customHeight="1">
      <c r="G5757" s="175"/>
      <c r="I5757" s="176"/>
      <c r="J5757" s="176"/>
      <c r="K5757" s="176"/>
      <c r="L5757" s="679"/>
      <c r="M5757" s="175"/>
      <c r="N5757" s="177"/>
      <c r="P5757" s="176"/>
      <c r="R5757" s="178"/>
      <c r="S5757" s="177"/>
      <c r="U5757" s="177"/>
      <c r="W5757" s="178"/>
      <c r="X5757" s="177"/>
    </row>
    <row r="5758" spans="7:24" s="168" customFormat="1" ht="15" customHeight="1">
      <c r="G5758" s="175"/>
      <c r="I5758" s="176"/>
      <c r="J5758" s="176"/>
      <c r="K5758" s="176"/>
      <c r="L5758" s="679"/>
      <c r="M5758" s="175"/>
      <c r="N5758" s="177"/>
      <c r="P5758" s="176"/>
      <c r="R5758" s="178"/>
      <c r="S5758" s="177"/>
      <c r="U5758" s="177"/>
      <c r="W5758" s="178"/>
      <c r="X5758" s="177"/>
    </row>
    <row r="5759" spans="7:24" s="168" customFormat="1" ht="15" customHeight="1">
      <c r="G5759" s="175"/>
      <c r="I5759" s="176"/>
      <c r="J5759" s="176"/>
      <c r="K5759" s="176"/>
      <c r="L5759" s="679"/>
      <c r="M5759" s="175"/>
      <c r="N5759" s="177"/>
      <c r="P5759" s="176"/>
      <c r="R5759" s="178"/>
      <c r="S5759" s="177"/>
      <c r="U5759" s="177"/>
      <c r="W5759" s="178"/>
      <c r="X5759" s="177"/>
    </row>
    <row r="5760" spans="7:24" s="168" customFormat="1" ht="15" customHeight="1">
      <c r="G5760" s="175"/>
      <c r="I5760" s="176"/>
      <c r="J5760" s="176"/>
      <c r="K5760" s="176"/>
      <c r="L5760" s="679"/>
      <c r="M5760" s="175"/>
      <c r="N5760" s="177"/>
      <c r="P5760" s="176"/>
      <c r="R5760" s="178"/>
      <c r="S5760" s="177"/>
      <c r="U5760" s="177"/>
      <c r="W5760" s="178"/>
      <c r="X5760" s="177"/>
    </row>
    <row r="5761" spans="7:24" s="168" customFormat="1" ht="15" customHeight="1">
      <c r="G5761" s="175"/>
      <c r="I5761" s="176"/>
      <c r="J5761" s="176"/>
      <c r="K5761" s="176"/>
      <c r="L5761" s="679"/>
      <c r="M5761" s="175"/>
      <c r="N5761" s="177"/>
      <c r="P5761" s="176"/>
      <c r="R5761" s="178"/>
      <c r="S5761" s="177"/>
      <c r="U5761" s="177"/>
      <c r="W5761" s="178"/>
      <c r="X5761" s="177"/>
    </row>
    <row r="5762" spans="7:24" s="168" customFormat="1" ht="15" customHeight="1">
      <c r="G5762" s="175"/>
      <c r="I5762" s="176"/>
      <c r="J5762" s="176"/>
      <c r="K5762" s="176"/>
      <c r="L5762" s="679"/>
      <c r="M5762" s="175"/>
      <c r="N5762" s="177"/>
      <c r="P5762" s="176"/>
      <c r="R5762" s="178"/>
      <c r="S5762" s="177"/>
      <c r="U5762" s="177"/>
      <c r="W5762" s="178"/>
      <c r="X5762" s="177"/>
    </row>
    <row r="5763" spans="7:24" s="168" customFormat="1" ht="15" customHeight="1">
      <c r="G5763" s="175"/>
      <c r="I5763" s="176"/>
      <c r="J5763" s="176"/>
      <c r="K5763" s="176"/>
      <c r="L5763" s="679"/>
      <c r="M5763" s="175"/>
      <c r="N5763" s="177"/>
      <c r="P5763" s="176"/>
      <c r="R5763" s="178"/>
      <c r="S5763" s="177"/>
      <c r="U5763" s="177"/>
      <c r="W5763" s="178"/>
      <c r="X5763" s="177"/>
    </row>
    <row r="5764" spans="7:24" s="168" customFormat="1" ht="15" customHeight="1">
      <c r="G5764" s="175"/>
      <c r="I5764" s="176"/>
      <c r="J5764" s="176"/>
      <c r="K5764" s="176"/>
      <c r="L5764" s="679"/>
      <c r="M5764" s="175"/>
      <c r="N5764" s="177"/>
      <c r="P5764" s="176"/>
      <c r="R5764" s="178"/>
      <c r="S5764" s="177"/>
      <c r="U5764" s="177"/>
      <c r="W5764" s="178"/>
      <c r="X5764" s="177"/>
    </row>
    <row r="5765" spans="7:24" s="168" customFormat="1" ht="15" customHeight="1">
      <c r="G5765" s="175"/>
      <c r="I5765" s="176"/>
      <c r="J5765" s="176"/>
      <c r="K5765" s="176"/>
      <c r="L5765" s="679"/>
      <c r="M5765" s="175"/>
      <c r="N5765" s="177"/>
      <c r="P5765" s="176"/>
      <c r="R5765" s="178"/>
      <c r="S5765" s="177"/>
      <c r="U5765" s="177"/>
      <c r="W5765" s="178"/>
      <c r="X5765" s="177"/>
    </row>
    <row r="5766" spans="7:24" s="168" customFormat="1" ht="15" customHeight="1">
      <c r="G5766" s="175"/>
      <c r="I5766" s="176"/>
      <c r="J5766" s="176"/>
      <c r="K5766" s="176"/>
      <c r="L5766" s="679"/>
      <c r="M5766" s="175"/>
      <c r="N5766" s="177"/>
      <c r="P5766" s="176"/>
      <c r="R5766" s="178"/>
      <c r="S5766" s="177"/>
      <c r="U5766" s="177"/>
      <c r="W5766" s="178"/>
      <c r="X5766" s="177"/>
    </row>
    <row r="5767" spans="7:24" s="168" customFormat="1" ht="15" customHeight="1">
      <c r="G5767" s="175"/>
      <c r="I5767" s="176"/>
      <c r="J5767" s="176"/>
      <c r="K5767" s="176"/>
      <c r="L5767" s="679"/>
      <c r="M5767" s="175"/>
      <c r="N5767" s="177"/>
      <c r="P5767" s="176"/>
      <c r="R5767" s="178"/>
      <c r="S5767" s="177"/>
      <c r="U5767" s="177"/>
      <c r="W5767" s="178"/>
      <c r="X5767" s="177"/>
    </row>
    <row r="5768" spans="7:24" s="168" customFormat="1" ht="15" customHeight="1">
      <c r="G5768" s="175"/>
      <c r="I5768" s="176"/>
      <c r="J5768" s="176"/>
      <c r="K5768" s="176"/>
      <c r="L5768" s="679"/>
      <c r="M5768" s="175"/>
      <c r="N5768" s="177"/>
      <c r="P5768" s="176"/>
      <c r="R5768" s="178"/>
      <c r="S5768" s="177"/>
      <c r="U5768" s="177"/>
      <c r="W5768" s="178"/>
      <c r="X5768" s="177"/>
    </row>
    <row r="5769" spans="7:24" s="168" customFormat="1" ht="15" customHeight="1">
      <c r="G5769" s="175"/>
      <c r="I5769" s="176"/>
      <c r="J5769" s="176"/>
      <c r="K5769" s="176"/>
      <c r="L5769" s="679"/>
      <c r="M5769" s="175"/>
      <c r="N5769" s="177"/>
      <c r="P5769" s="176"/>
      <c r="R5769" s="178"/>
      <c r="S5769" s="177"/>
      <c r="U5769" s="177"/>
      <c r="W5769" s="178"/>
      <c r="X5769" s="177"/>
    </row>
    <row r="5770" spans="7:24" s="168" customFormat="1" ht="15" customHeight="1">
      <c r="G5770" s="175"/>
      <c r="I5770" s="176"/>
      <c r="J5770" s="176"/>
      <c r="K5770" s="176"/>
      <c r="L5770" s="679"/>
      <c r="M5770" s="175"/>
      <c r="N5770" s="177"/>
      <c r="P5770" s="176"/>
      <c r="R5770" s="178"/>
      <c r="S5770" s="177"/>
      <c r="U5770" s="177"/>
      <c r="W5770" s="178"/>
      <c r="X5770" s="177"/>
    </row>
    <row r="5771" spans="7:24" s="168" customFormat="1" ht="15" customHeight="1">
      <c r="G5771" s="175"/>
      <c r="I5771" s="176"/>
      <c r="J5771" s="176"/>
      <c r="K5771" s="176"/>
      <c r="L5771" s="679"/>
      <c r="M5771" s="175"/>
      <c r="N5771" s="177"/>
      <c r="P5771" s="176"/>
      <c r="R5771" s="178"/>
      <c r="S5771" s="177"/>
      <c r="U5771" s="177"/>
      <c r="W5771" s="178"/>
      <c r="X5771" s="177"/>
    </row>
    <row r="5772" spans="7:24" s="168" customFormat="1" ht="15" customHeight="1">
      <c r="G5772" s="175"/>
      <c r="I5772" s="176"/>
      <c r="J5772" s="176"/>
      <c r="K5772" s="176"/>
      <c r="L5772" s="679"/>
      <c r="M5772" s="175"/>
      <c r="N5772" s="177"/>
      <c r="P5772" s="176"/>
      <c r="R5772" s="178"/>
      <c r="S5772" s="177"/>
      <c r="U5772" s="177"/>
      <c r="W5772" s="178"/>
      <c r="X5772" s="177"/>
    </row>
    <row r="5773" spans="7:24" s="168" customFormat="1" ht="15" customHeight="1">
      <c r="G5773" s="175"/>
      <c r="I5773" s="176"/>
      <c r="J5773" s="176"/>
      <c r="K5773" s="176"/>
      <c r="L5773" s="679"/>
      <c r="M5773" s="175"/>
      <c r="N5773" s="177"/>
      <c r="P5773" s="176"/>
      <c r="R5773" s="178"/>
      <c r="S5773" s="177"/>
      <c r="U5773" s="177"/>
      <c r="W5773" s="178"/>
      <c r="X5773" s="177"/>
    </row>
    <row r="5774" spans="7:24" s="168" customFormat="1" ht="15" customHeight="1">
      <c r="G5774" s="175"/>
      <c r="I5774" s="176"/>
      <c r="J5774" s="176"/>
      <c r="K5774" s="176"/>
      <c r="L5774" s="679"/>
      <c r="M5774" s="175"/>
      <c r="N5774" s="177"/>
      <c r="P5774" s="176"/>
      <c r="R5774" s="178"/>
      <c r="S5774" s="177"/>
      <c r="U5774" s="177"/>
      <c r="W5774" s="178"/>
      <c r="X5774" s="177"/>
    </row>
    <row r="5775" spans="7:24" s="168" customFormat="1" ht="15" customHeight="1">
      <c r="G5775" s="175"/>
      <c r="I5775" s="176"/>
      <c r="J5775" s="176"/>
      <c r="K5775" s="176"/>
      <c r="L5775" s="679"/>
      <c r="M5775" s="175"/>
      <c r="N5775" s="177"/>
      <c r="P5775" s="176"/>
      <c r="R5775" s="178"/>
      <c r="S5775" s="177"/>
      <c r="U5775" s="177"/>
      <c r="W5775" s="178"/>
      <c r="X5775" s="177"/>
    </row>
    <row r="5776" spans="7:24" s="168" customFormat="1" ht="15" customHeight="1">
      <c r="G5776" s="175"/>
      <c r="I5776" s="176"/>
      <c r="J5776" s="176"/>
      <c r="K5776" s="176"/>
      <c r="L5776" s="679"/>
      <c r="M5776" s="175"/>
      <c r="N5776" s="177"/>
      <c r="P5776" s="176"/>
      <c r="R5776" s="178"/>
      <c r="S5776" s="177"/>
      <c r="U5776" s="177"/>
      <c r="W5776" s="178"/>
      <c r="X5776" s="177"/>
    </row>
    <row r="5777" spans="7:24" s="168" customFormat="1" ht="15" customHeight="1">
      <c r="G5777" s="175"/>
      <c r="I5777" s="176"/>
      <c r="J5777" s="176"/>
      <c r="K5777" s="176"/>
      <c r="L5777" s="679"/>
      <c r="M5777" s="175"/>
      <c r="N5777" s="177"/>
      <c r="P5777" s="176"/>
      <c r="R5777" s="178"/>
      <c r="S5777" s="177"/>
      <c r="U5777" s="177"/>
      <c r="W5777" s="178"/>
      <c r="X5777" s="177"/>
    </row>
    <row r="5778" spans="7:24" s="168" customFormat="1" ht="15" customHeight="1">
      <c r="G5778" s="175"/>
      <c r="I5778" s="176"/>
      <c r="J5778" s="176"/>
      <c r="K5778" s="176"/>
      <c r="L5778" s="679"/>
      <c r="M5778" s="175"/>
      <c r="N5778" s="177"/>
      <c r="P5778" s="176"/>
      <c r="R5778" s="178"/>
      <c r="S5778" s="177"/>
      <c r="U5778" s="177"/>
      <c r="W5778" s="178"/>
      <c r="X5778" s="177"/>
    </row>
    <row r="5779" spans="7:24" s="168" customFormat="1" ht="15" customHeight="1">
      <c r="G5779" s="175"/>
      <c r="I5779" s="176"/>
      <c r="J5779" s="176"/>
      <c r="K5779" s="176"/>
      <c r="L5779" s="679"/>
      <c r="M5779" s="175"/>
      <c r="N5779" s="177"/>
      <c r="P5779" s="176"/>
      <c r="R5779" s="178"/>
      <c r="S5779" s="177"/>
      <c r="U5779" s="177"/>
      <c r="W5779" s="178"/>
      <c r="X5779" s="177"/>
    </row>
    <row r="5780" spans="7:24" s="168" customFormat="1" ht="15" customHeight="1">
      <c r="G5780" s="175"/>
      <c r="I5780" s="176"/>
      <c r="J5780" s="176"/>
      <c r="K5780" s="176"/>
      <c r="L5780" s="679"/>
      <c r="M5780" s="175"/>
      <c r="N5780" s="177"/>
      <c r="P5780" s="176"/>
      <c r="R5780" s="178"/>
      <c r="S5780" s="177"/>
      <c r="U5780" s="177"/>
      <c r="W5780" s="178"/>
      <c r="X5780" s="177"/>
    </row>
    <row r="5781" spans="7:24" s="168" customFormat="1" ht="15" customHeight="1">
      <c r="G5781" s="175"/>
      <c r="I5781" s="176"/>
      <c r="J5781" s="176"/>
      <c r="K5781" s="176"/>
      <c r="L5781" s="679"/>
      <c r="M5781" s="175"/>
      <c r="N5781" s="177"/>
      <c r="P5781" s="176"/>
      <c r="R5781" s="178"/>
      <c r="S5781" s="177"/>
      <c r="U5781" s="177"/>
      <c r="W5781" s="178"/>
      <c r="X5781" s="177"/>
    </row>
    <row r="5782" spans="7:24" s="168" customFormat="1" ht="15" customHeight="1">
      <c r="G5782" s="175"/>
      <c r="I5782" s="176"/>
      <c r="J5782" s="176"/>
      <c r="K5782" s="176"/>
      <c r="L5782" s="679"/>
      <c r="M5782" s="175"/>
      <c r="N5782" s="177"/>
      <c r="P5782" s="176"/>
      <c r="R5782" s="178"/>
      <c r="S5782" s="177"/>
      <c r="U5782" s="177"/>
      <c r="W5782" s="178"/>
      <c r="X5782" s="177"/>
    </row>
    <row r="5783" spans="7:24" s="168" customFormat="1" ht="15" customHeight="1">
      <c r="G5783" s="175"/>
      <c r="I5783" s="176"/>
      <c r="J5783" s="176"/>
      <c r="K5783" s="176"/>
      <c r="L5783" s="679"/>
      <c r="M5783" s="175"/>
      <c r="N5783" s="177"/>
      <c r="P5783" s="176"/>
      <c r="R5783" s="178"/>
      <c r="S5783" s="177"/>
      <c r="U5783" s="177"/>
      <c r="W5783" s="178"/>
      <c r="X5783" s="177"/>
    </row>
    <row r="5784" spans="7:24" s="168" customFormat="1" ht="15" customHeight="1">
      <c r="G5784" s="175"/>
      <c r="I5784" s="176"/>
      <c r="J5784" s="176"/>
      <c r="K5784" s="176"/>
      <c r="L5784" s="679"/>
      <c r="M5784" s="175"/>
      <c r="N5784" s="177"/>
      <c r="P5784" s="176"/>
      <c r="R5784" s="178"/>
      <c r="S5784" s="177"/>
      <c r="U5784" s="177"/>
      <c r="W5784" s="178"/>
      <c r="X5784" s="177"/>
    </row>
    <row r="5785" spans="7:24" s="168" customFormat="1" ht="15" customHeight="1">
      <c r="G5785" s="175"/>
      <c r="I5785" s="176"/>
      <c r="J5785" s="176"/>
      <c r="K5785" s="176"/>
      <c r="L5785" s="679"/>
      <c r="M5785" s="175"/>
      <c r="N5785" s="177"/>
      <c r="P5785" s="176"/>
      <c r="R5785" s="178"/>
      <c r="S5785" s="177"/>
      <c r="U5785" s="177"/>
      <c r="W5785" s="178"/>
      <c r="X5785" s="177"/>
    </row>
    <row r="5786" spans="7:24" s="168" customFormat="1" ht="15" customHeight="1">
      <c r="G5786" s="175"/>
      <c r="I5786" s="176"/>
      <c r="J5786" s="176"/>
      <c r="K5786" s="176"/>
      <c r="L5786" s="679"/>
      <c r="M5786" s="175"/>
      <c r="N5786" s="177"/>
      <c r="P5786" s="176"/>
      <c r="R5786" s="178"/>
      <c r="S5786" s="177"/>
      <c r="U5786" s="177"/>
      <c r="W5786" s="178"/>
      <c r="X5786" s="177"/>
    </row>
    <row r="5787" spans="7:24" s="168" customFormat="1" ht="15" customHeight="1">
      <c r="G5787" s="175"/>
      <c r="I5787" s="176"/>
      <c r="J5787" s="176"/>
      <c r="K5787" s="176"/>
      <c r="L5787" s="679"/>
      <c r="M5787" s="175"/>
      <c r="N5787" s="177"/>
      <c r="P5787" s="176"/>
      <c r="R5787" s="178"/>
      <c r="S5787" s="177"/>
      <c r="U5787" s="177"/>
      <c r="W5787" s="178"/>
      <c r="X5787" s="177"/>
    </row>
    <row r="5788" spans="7:24" s="168" customFormat="1" ht="15" customHeight="1">
      <c r="G5788" s="175"/>
      <c r="I5788" s="176"/>
      <c r="J5788" s="176"/>
      <c r="K5788" s="176"/>
      <c r="L5788" s="679"/>
      <c r="M5788" s="175"/>
      <c r="N5788" s="177"/>
      <c r="P5788" s="176"/>
      <c r="R5788" s="178"/>
      <c r="S5788" s="177"/>
      <c r="U5788" s="177"/>
      <c r="W5788" s="178"/>
      <c r="X5788" s="177"/>
    </row>
    <row r="5789" spans="7:24" s="168" customFormat="1" ht="15" customHeight="1">
      <c r="G5789" s="175"/>
      <c r="I5789" s="176"/>
      <c r="J5789" s="176"/>
      <c r="K5789" s="176"/>
      <c r="L5789" s="679"/>
      <c r="M5789" s="175"/>
      <c r="N5789" s="177"/>
      <c r="P5789" s="176"/>
      <c r="R5789" s="178"/>
      <c r="S5789" s="177"/>
      <c r="U5789" s="177"/>
      <c r="W5789" s="178"/>
      <c r="X5789" s="177"/>
    </row>
    <row r="5790" spans="7:24" s="168" customFormat="1" ht="15" customHeight="1">
      <c r="G5790" s="175"/>
      <c r="I5790" s="176"/>
      <c r="J5790" s="176"/>
      <c r="K5790" s="176"/>
      <c r="L5790" s="679"/>
      <c r="M5790" s="175"/>
      <c r="N5790" s="177"/>
      <c r="P5790" s="176"/>
      <c r="R5790" s="178"/>
      <c r="S5790" s="177"/>
      <c r="U5790" s="177"/>
      <c r="W5790" s="178"/>
      <c r="X5790" s="177"/>
    </row>
    <row r="5791" spans="7:24" s="168" customFormat="1" ht="15" customHeight="1">
      <c r="G5791" s="175"/>
      <c r="I5791" s="176"/>
      <c r="J5791" s="176"/>
      <c r="K5791" s="176"/>
      <c r="L5791" s="679"/>
      <c r="M5791" s="175"/>
      <c r="N5791" s="177"/>
      <c r="P5791" s="176"/>
      <c r="R5791" s="178"/>
      <c r="S5791" s="177"/>
      <c r="U5791" s="177"/>
      <c r="W5791" s="178"/>
      <c r="X5791" s="177"/>
    </row>
    <row r="5792" spans="7:24" s="168" customFormat="1" ht="15" customHeight="1">
      <c r="G5792" s="175"/>
      <c r="I5792" s="176"/>
      <c r="J5792" s="176"/>
      <c r="K5792" s="176"/>
      <c r="L5792" s="679"/>
      <c r="M5792" s="175"/>
      <c r="N5792" s="177"/>
      <c r="P5792" s="176"/>
      <c r="R5792" s="178"/>
      <c r="S5792" s="177"/>
      <c r="U5792" s="177"/>
      <c r="W5792" s="178"/>
      <c r="X5792" s="177"/>
    </row>
    <row r="5793" spans="7:24" s="168" customFormat="1" ht="15" customHeight="1">
      <c r="G5793" s="175"/>
      <c r="I5793" s="176"/>
      <c r="J5793" s="176"/>
      <c r="K5793" s="176"/>
      <c r="L5793" s="679"/>
      <c r="M5793" s="175"/>
      <c r="N5793" s="177"/>
      <c r="P5793" s="176"/>
      <c r="R5793" s="178"/>
      <c r="S5793" s="177"/>
      <c r="U5793" s="177"/>
      <c r="W5793" s="178"/>
      <c r="X5793" s="177"/>
    </row>
    <row r="5794" spans="7:24" s="168" customFormat="1" ht="15" customHeight="1">
      <c r="G5794" s="175"/>
      <c r="I5794" s="176"/>
      <c r="J5794" s="176"/>
      <c r="K5794" s="176"/>
      <c r="L5794" s="679"/>
      <c r="M5794" s="175"/>
      <c r="N5794" s="177"/>
      <c r="P5794" s="176"/>
      <c r="R5794" s="178"/>
      <c r="S5794" s="177"/>
      <c r="U5794" s="177"/>
      <c r="W5794" s="178"/>
      <c r="X5794" s="177"/>
    </row>
    <row r="5795" spans="7:24" s="168" customFormat="1" ht="15" customHeight="1">
      <c r="G5795" s="175"/>
      <c r="I5795" s="176"/>
      <c r="J5795" s="176"/>
      <c r="K5795" s="176"/>
      <c r="L5795" s="679"/>
      <c r="M5795" s="175"/>
      <c r="N5795" s="177"/>
      <c r="P5795" s="176"/>
      <c r="R5795" s="178"/>
      <c r="S5795" s="177"/>
      <c r="U5795" s="177"/>
      <c r="W5795" s="178"/>
      <c r="X5795" s="177"/>
    </row>
    <row r="5796" spans="7:24" s="168" customFormat="1" ht="15" customHeight="1">
      <c r="G5796" s="175"/>
      <c r="I5796" s="176"/>
      <c r="J5796" s="176"/>
      <c r="K5796" s="176"/>
      <c r="L5796" s="679"/>
      <c r="M5796" s="175"/>
      <c r="N5796" s="177"/>
      <c r="P5796" s="176"/>
      <c r="R5796" s="178"/>
      <c r="S5796" s="177"/>
      <c r="U5796" s="177"/>
      <c r="W5796" s="178"/>
      <c r="X5796" s="177"/>
    </row>
    <row r="5797" spans="7:24" s="168" customFormat="1" ht="15" customHeight="1">
      <c r="G5797" s="175"/>
      <c r="I5797" s="176"/>
      <c r="J5797" s="176"/>
      <c r="K5797" s="176"/>
      <c r="L5797" s="679"/>
      <c r="M5797" s="175"/>
      <c r="N5797" s="177"/>
      <c r="P5797" s="176"/>
      <c r="R5797" s="178"/>
      <c r="S5797" s="177"/>
      <c r="U5797" s="177"/>
      <c r="W5797" s="178"/>
      <c r="X5797" s="177"/>
    </row>
    <row r="5798" spans="7:24" s="168" customFormat="1" ht="15" customHeight="1">
      <c r="G5798" s="175"/>
      <c r="I5798" s="176"/>
      <c r="J5798" s="176"/>
      <c r="K5798" s="176"/>
      <c r="L5798" s="679"/>
      <c r="M5798" s="175"/>
      <c r="N5798" s="177"/>
      <c r="P5798" s="176"/>
      <c r="R5798" s="178"/>
      <c r="S5798" s="177"/>
      <c r="U5798" s="177"/>
      <c r="W5798" s="178"/>
      <c r="X5798" s="177"/>
    </row>
    <row r="5799" spans="7:24" s="168" customFormat="1" ht="15" customHeight="1">
      <c r="G5799" s="175"/>
      <c r="I5799" s="176"/>
      <c r="J5799" s="176"/>
      <c r="K5799" s="176"/>
      <c r="L5799" s="679"/>
      <c r="M5799" s="175"/>
      <c r="N5799" s="177"/>
      <c r="P5799" s="176"/>
      <c r="R5799" s="178"/>
      <c r="S5799" s="177"/>
      <c r="U5799" s="177"/>
      <c r="W5799" s="178"/>
      <c r="X5799" s="177"/>
    </row>
    <row r="5800" spans="7:24" s="168" customFormat="1" ht="15" customHeight="1">
      <c r="G5800" s="175"/>
      <c r="I5800" s="176"/>
      <c r="J5800" s="176"/>
      <c r="K5800" s="176"/>
      <c r="L5800" s="679"/>
      <c r="M5800" s="175"/>
      <c r="N5800" s="177"/>
      <c r="P5800" s="176"/>
      <c r="R5800" s="178"/>
      <c r="S5800" s="177"/>
      <c r="U5800" s="177"/>
      <c r="W5800" s="178"/>
      <c r="X5800" s="177"/>
    </row>
    <row r="5801" spans="7:24" s="168" customFormat="1" ht="15" customHeight="1">
      <c r="G5801" s="175"/>
      <c r="I5801" s="176"/>
      <c r="J5801" s="176"/>
      <c r="K5801" s="176"/>
      <c r="L5801" s="679"/>
      <c r="M5801" s="175"/>
      <c r="N5801" s="177"/>
      <c r="P5801" s="176"/>
      <c r="R5801" s="178"/>
      <c r="S5801" s="177"/>
      <c r="U5801" s="177"/>
      <c r="W5801" s="178"/>
      <c r="X5801" s="177"/>
    </row>
    <row r="5802" spans="7:24" s="168" customFormat="1" ht="15" customHeight="1">
      <c r="G5802" s="175"/>
      <c r="I5802" s="176"/>
      <c r="J5802" s="176"/>
      <c r="K5802" s="176"/>
      <c r="L5802" s="679"/>
      <c r="M5802" s="175"/>
      <c r="N5802" s="177"/>
      <c r="P5802" s="176"/>
      <c r="R5802" s="178"/>
      <c r="S5802" s="177"/>
      <c r="U5802" s="177"/>
      <c r="W5802" s="178"/>
      <c r="X5802" s="177"/>
    </row>
    <row r="5803" spans="7:24" s="168" customFormat="1" ht="15" customHeight="1">
      <c r="G5803" s="175"/>
      <c r="I5803" s="176"/>
      <c r="J5803" s="176"/>
      <c r="K5803" s="176"/>
      <c r="L5803" s="679"/>
      <c r="M5803" s="175"/>
      <c r="N5803" s="177"/>
      <c r="P5803" s="176"/>
      <c r="R5803" s="178"/>
      <c r="S5803" s="177"/>
      <c r="U5803" s="177"/>
      <c r="W5803" s="178"/>
      <c r="X5803" s="177"/>
    </row>
    <row r="5804" spans="7:24" s="168" customFormat="1" ht="15" customHeight="1">
      <c r="G5804" s="175"/>
      <c r="I5804" s="176"/>
      <c r="J5804" s="176"/>
      <c r="K5804" s="176"/>
      <c r="L5804" s="679"/>
      <c r="M5804" s="175"/>
      <c r="N5804" s="177"/>
      <c r="P5804" s="176"/>
      <c r="R5804" s="178"/>
      <c r="S5804" s="177"/>
      <c r="U5804" s="177"/>
      <c r="W5804" s="178"/>
      <c r="X5804" s="177"/>
    </row>
    <row r="5805" spans="7:24" s="168" customFormat="1" ht="15" customHeight="1">
      <c r="G5805" s="175"/>
      <c r="I5805" s="176"/>
      <c r="J5805" s="176"/>
      <c r="K5805" s="176"/>
      <c r="L5805" s="679"/>
      <c r="M5805" s="175"/>
      <c r="N5805" s="177"/>
      <c r="P5805" s="176"/>
      <c r="R5805" s="178"/>
      <c r="S5805" s="177"/>
      <c r="U5805" s="177"/>
      <c r="W5805" s="178"/>
      <c r="X5805" s="177"/>
    </row>
    <row r="5806" spans="7:24" s="168" customFormat="1" ht="15" customHeight="1">
      <c r="G5806" s="175"/>
      <c r="I5806" s="176"/>
      <c r="J5806" s="176"/>
      <c r="K5806" s="176"/>
      <c r="L5806" s="679"/>
      <c r="M5806" s="175"/>
      <c r="N5806" s="177"/>
      <c r="P5806" s="176"/>
      <c r="R5806" s="178"/>
      <c r="S5806" s="177"/>
      <c r="U5806" s="177"/>
      <c r="W5806" s="178"/>
      <c r="X5806" s="177"/>
    </row>
    <row r="5807" spans="7:24" s="168" customFormat="1" ht="15" customHeight="1">
      <c r="G5807" s="175"/>
      <c r="I5807" s="176"/>
      <c r="J5807" s="176"/>
      <c r="K5807" s="176"/>
      <c r="L5807" s="679"/>
      <c r="M5807" s="175"/>
      <c r="N5807" s="177"/>
      <c r="P5807" s="176"/>
      <c r="R5807" s="178"/>
      <c r="S5807" s="177"/>
      <c r="U5807" s="177"/>
      <c r="W5807" s="178"/>
      <c r="X5807" s="177"/>
    </row>
    <row r="5808" spans="7:24" s="168" customFormat="1" ht="15" customHeight="1">
      <c r="G5808" s="175"/>
      <c r="I5808" s="176"/>
      <c r="J5808" s="176"/>
      <c r="K5808" s="176"/>
      <c r="L5808" s="679"/>
      <c r="M5808" s="175"/>
      <c r="N5808" s="177"/>
      <c r="P5808" s="176"/>
      <c r="R5808" s="178"/>
      <c r="S5808" s="177"/>
      <c r="U5808" s="177"/>
      <c r="W5808" s="178"/>
      <c r="X5808" s="177"/>
    </row>
    <row r="5809" spans="7:24" s="168" customFormat="1" ht="15" customHeight="1">
      <c r="G5809" s="175"/>
      <c r="I5809" s="176"/>
      <c r="J5809" s="176"/>
      <c r="K5809" s="176"/>
      <c r="L5809" s="679"/>
      <c r="M5809" s="175"/>
      <c r="N5809" s="177"/>
      <c r="P5809" s="176"/>
      <c r="R5809" s="178"/>
      <c r="S5809" s="177"/>
      <c r="U5809" s="177"/>
      <c r="W5809" s="178"/>
      <c r="X5809" s="177"/>
    </row>
    <row r="5810" spans="7:24" s="168" customFormat="1" ht="15" customHeight="1">
      <c r="G5810" s="175"/>
      <c r="I5810" s="176"/>
      <c r="J5810" s="176"/>
      <c r="K5810" s="176"/>
      <c r="L5810" s="679"/>
      <c r="M5810" s="175"/>
      <c r="N5810" s="177"/>
      <c r="P5810" s="176"/>
      <c r="R5810" s="178"/>
      <c r="S5810" s="177"/>
      <c r="U5810" s="177"/>
      <c r="W5810" s="178"/>
      <c r="X5810" s="177"/>
    </row>
    <row r="5811" spans="7:24" s="168" customFormat="1" ht="15" customHeight="1">
      <c r="G5811" s="175"/>
      <c r="I5811" s="176"/>
      <c r="J5811" s="176"/>
      <c r="K5811" s="176"/>
      <c r="L5811" s="679"/>
      <c r="M5811" s="175"/>
      <c r="N5811" s="177"/>
      <c r="P5811" s="176"/>
      <c r="R5811" s="178"/>
      <c r="S5811" s="177"/>
      <c r="U5811" s="177"/>
      <c r="W5811" s="178"/>
      <c r="X5811" s="177"/>
    </row>
    <row r="5812" spans="7:24" s="168" customFormat="1" ht="15" customHeight="1">
      <c r="G5812" s="175"/>
      <c r="I5812" s="176"/>
      <c r="J5812" s="176"/>
      <c r="K5812" s="176"/>
      <c r="L5812" s="679"/>
      <c r="M5812" s="175"/>
      <c r="N5812" s="177"/>
      <c r="P5812" s="176"/>
      <c r="R5812" s="178"/>
      <c r="S5812" s="177"/>
      <c r="U5812" s="177"/>
      <c r="W5812" s="178"/>
      <c r="X5812" s="177"/>
    </row>
    <row r="5813" spans="7:24" s="168" customFormat="1" ht="15" customHeight="1">
      <c r="G5813" s="175"/>
      <c r="I5813" s="176"/>
      <c r="J5813" s="176"/>
      <c r="K5813" s="176"/>
      <c r="L5813" s="679"/>
      <c r="M5813" s="175"/>
      <c r="N5813" s="177"/>
      <c r="P5813" s="176"/>
      <c r="R5813" s="178"/>
      <c r="S5813" s="177"/>
      <c r="U5813" s="177"/>
      <c r="W5813" s="178"/>
      <c r="X5813" s="177"/>
    </row>
    <row r="5814" spans="7:24" s="168" customFormat="1" ht="15" customHeight="1">
      <c r="G5814" s="175"/>
      <c r="I5814" s="176"/>
      <c r="J5814" s="176"/>
      <c r="K5814" s="176"/>
      <c r="L5814" s="679"/>
      <c r="M5814" s="175"/>
      <c r="N5814" s="177"/>
      <c r="P5814" s="176"/>
      <c r="R5814" s="178"/>
      <c r="S5814" s="177"/>
      <c r="U5814" s="177"/>
      <c r="W5814" s="178"/>
      <c r="X5814" s="177"/>
    </row>
    <row r="5815" spans="7:24" s="168" customFormat="1" ht="15" customHeight="1">
      <c r="G5815" s="175"/>
      <c r="I5815" s="176"/>
      <c r="J5815" s="176"/>
      <c r="K5815" s="176"/>
      <c r="L5815" s="679"/>
      <c r="M5815" s="175"/>
      <c r="N5815" s="177"/>
      <c r="P5815" s="176"/>
      <c r="R5815" s="178"/>
      <c r="S5815" s="177"/>
      <c r="U5815" s="177"/>
      <c r="W5815" s="178"/>
      <c r="X5815" s="177"/>
    </row>
    <row r="5816" spans="7:24" s="168" customFormat="1" ht="15" customHeight="1">
      <c r="G5816" s="175"/>
      <c r="I5816" s="176"/>
      <c r="J5816" s="176"/>
      <c r="K5816" s="176"/>
      <c r="L5816" s="679"/>
      <c r="M5816" s="175"/>
      <c r="N5816" s="177"/>
      <c r="P5816" s="176"/>
      <c r="R5816" s="178"/>
      <c r="S5816" s="177"/>
      <c r="U5816" s="177"/>
      <c r="W5816" s="178"/>
      <c r="X5816" s="177"/>
    </row>
    <row r="5817" spans="7:24" s="168" customFormat="1" ht="15" customHeight="1">
      <c r="G5817" s="175"/>
      <c r="I5817" s="176"/>
      <c r="J5817" s="176"/>
      <c r="K5817" s="176"/>
      <c r="L5817" s="679"/>
      <c r="M5817" s="175"/>
      <c r="N5817" s="177"/>
      <c r="P5817" s="176"/>
      <c r="R5817" s="178"/>
      <c r="S5817" s="177"/>
      <c r="U5817" s="177"/>
      <c r="W5817" s="178"/>
      <c r="X5817" s="177"/>
    </row>
    <row r="5818" spans="7:24" s="168" customFormat="1" ht="15" customHeight="1">
      <c r="G5818" s="175"/>
      <c r="I5818" s="176"/>
      <c r="J5818" s="176"/>
      <c r="K5818" s="176"/>
      <c r="L5818" s="679"/>
      <c r="M5818" s="175"/>
      <c r="N5818" s="177"/>
      <c r="P5818" s="176"/>
      <c r="R5818" s="178"/>
      <c r="S5818" s="177"/>
      <c r="U5818" s="177"/>
      <c r="W5818" s="178"/>
      <c r="X5818" s="177"/>
    </row>
    <row r="5819" spans="7:24" s="168" customFormat="1" ht="15" customHeight="1">
      <c r="G5819" s="175"/>
      <c r="I5819" s="176"/>
      <c r="J5819" s="176"/>
      <c r="K5819" s="176"/>
      <c r="L5819" s="679"/>
      <c r="M5819" s="175"/>
      <c r="N5819" s="177"/>
      <c r="P5819" s="176"/>
      <c r="R5819" s="178"/>
      <c r="S5819" s="177"/>
      <c r="U5819" s="177"/>
      <c r="W5819" s="178"/>
      <c r="X5819" s="177"/>
    </row>
    <row r="5820" spans="7:24" s="168" customFormat="1" ht="15" customHeight="1">
      <c r="G5820" s="175"/>
      <c r="I5820" s="176"/>
      <c r="J5820" s="176"/>
      <c r="K5820" s="176"/>
      <c r="L5820" s="679"/>
      <c r="M5820" s="175"/>
      <c r="N5820" s="177"/>
      <c r="P5820" s="176"/>
      <c r="R5820" s="178"/>
      <c r="S5820" s="177"/>
      <c r="U5820" s="177"/>
      <c r="W5820" s="178"/>
      <c r="X5820" s="177"/>
    </row>
    <row r="5821" spans="7:24" s="168" customFormat="1" ht="15" customHeight="1">
      <c r="G5821" s="175"/>
      <c r="I5821" s="176"/>
      <c r="J5821" s="176"/>
      <c r="K5821" s="176"/>
      <c r="L5821" s="679"/>
      <c r="M5821" s="175"/>
      <c r="N5821" s="177"/>
      <c r="P5821" s="176"/>
      <c r="R5821" s="178"/>
      <c r="S5821" s="177"/>
      <c r="U5821" s="177"/>
      <c r="W5821" s="178"/>
      <c r="X5821" s="177"/>
    </row>
    <row r="5822" spans="7:24" s="168" customFormat="1" ht="15" customHeight="1">
      <c r="G5822" s="175"/>
      <c r="I5822" s="176"/>
      <c r="J5822" s="176"/>
      <c r="K5822" s="176"/>
      <c r="L5822" s="679"/>
      <c r="M5822" s="175"/>
      <c r="N5822" s="177"/>
      <c r="P5822" s="176"/>
      <c r="R5822" s="178"/>
      <c r="S5822" s="177"/>
      <c r="U5822" s="177"/>
      <c r="W5822" s="178"/>
      <c r="X5822" s="177"/>
    </row>
    <row r="5823" spans="7:24" s="168" customFormat="1" ht="15" customHeight="1">
      <c r="G5823" s="175"/>
      <c r="I5823" s="176"/>
      <c r="J5823" s="176"/>
      <c r="K5823" s="176"/>
      <c r="L5823" s="679"/>
      <c r="M5823" s="175"/>
      <c r="N5823" s="177"/>
      <c r="P5823" s="176"/>
      <c r="R5823" s="178"/>
      <c r="S5823" s="177"/>
      <c r="U5823" s="177"/>
      <c r="W5823" s="178"/>
      <c r="X5823" s="177"/>
    </row>
    <row r="5824" spans="7:24" s="168" customFormat="1" ht="15" customHeight="1">
      <c r="G5824" s="175"/>
      <c r="I5824" s="176"/>
      <c r="J5824" s="176"/>
      <c r="K5824" s="176"/>
      <c r="L5824" s="679"/>
      <c r="M5824" s="175"/>
      <c r="N5824" s="177"/>
      <c r="P5824" s="176"/>
      <c r="R5824" s="178"/>
      <c r="S5824" s="177"/>
      <c r="U5824" s="177"/>
      <c r="W5824" s="178"/>
      <c r="X5824" s="177"/>
    </row>
    <row r="5825" spans="7:24" s="168" customFormat="1" ht="15" customHeight="1">
      <c r="G5825" s="175"/>
      <c r="I5825" s="176"/>
      <c r="J5825" s="176"/>
      <c r="K5825" s="176"/>
      <c r="L5825" s="679"/>
      <c r="M5825" s="175"/>
      <c r="N5825" s="177"/>
      <c r="P5825" s="176"/>
      <c r="R5825" s="178"/>
      <c r="S5825" s="177"/>
      <c r="U5825" s="177"/>
      <c r="W5825" s="178"/>
      <c r="X5825" s="177"/>
    </row>
    <row r="5826" spans="7:24" s="168" customFormat="1" ht="15" customHeight="1">
      <c r="G5826" s="175"/>
      <c r="I5826" s="176"/>
      <c r="J5826" s="176"/>
      <c r="K5826" s="176"/>
      <c r="L5826" s="679"/>
      <c r="M5826" s="175"/>
      <c r="N5826" s="177"/>
      <c r="P5826" s="176"/>
      <c r="R5826" s="178"/>
      <c r="S5826" s="177"/>
      <c r="U5826" s="177"/>
      <c r="W5826" s="178"/>
      <c r="X5826" s="177"/>
    </row>
    <row r="5827" spans="7:24" s="168" customFormat="1" ht="15" customHeight="1">
      <c r="G5827" s="175"/>
      <c r="I5827" s="176"/>
      <c r="J5827" s="176"/>
      <c r="K5827" s="176"/>
      <c r="L5827" s="679"/>
      <c r="M5827" s="175"/>
      <c r="N5827" s="177"/>
      <c r="P5827" s="176"/>
      <c r="R5827" s="178"/>
      <c r="S5827" s="177"/>
      <c r="U5827" s="177"/>
      <c r="W5827" s="178"/>
      <c r="X5827" s="177"/>
    </row>
    <row r="5828" spans="7:24" s="168" customFormat="1" ht="15" customHeight="1">
      <c r="G5828" s="175"/>
      <c r="I5828" s="176"/>
      <c r="J5828" s="176"/>
      <c r="K5828" s="176"/>
      <c r="L5828" s="679"/>
      <c r="M5828" s="175"/>
      <c r="N5828" s="177"/>
      <c r="P5828" s="176"/>
      <c r="R5828" s="178"/>
      <c r="S5828" s="177"/>
      <c r="U5828" s="177"/>
      <c r="W5828" s="178"/>
      <c r="X5828" s="177"/>
    </row>
    <row r="5829" spans="7:24" s="168" customFormat="1" ht="15" customHeight="1">
      <c r="G5829" s="175"/>
      <c r="I5829" s="176"/>
      <c r="J5829" s="176"/>
      <c r="K5829" s="176"/>
      <c r="L5829" s="679"/>
      <c r="M5829" s="175"/>
      <c r="N5829" s="177"/>
      <c r="P5829" s="176"/>
      <c r="R5829" s="178"/>
      <c r="S5829" s="177"/>
      <c r="U5829" s="177"/>
      <c r="W5829" s="178"/>
      <c r="X5829" s="177"/>
    </row>
    <row r="5830" spans="7:24" s="168" customFormat="1" ht="15" customHeight="1">
      <c r="G5830" s="175"/>
      <c r="I5830" s="176"/>
      <c r="J5830" s="176"/>
      <c r="K5830" s="176"/>
      <c r="L5830" s="679"/>
      <c r="M5830" s="175"/>
      <c r="N5830" s="177"/>
      <c r="P5830" s="176"/>
      <c r="R5830" s="178"/>
      <c r="S5830" s="177"/>
      <c r="U5830" s="177"/>
      <c r="W5830" s="178"/>
      <c r="X5830" s="177"/>
    </row>
    <row r="5831" spans="7:24" s="168" customFormat="1" ht="15" customHeight="1">
      <c r="G5831" s="175"/>
      <c r="I5831" s="176"/>
      <c r="J5831" s="176"/>
      <c r="K5831" s="176"/>
      <c r="L5831" s="679"/>
      <c r="M5831" s="175"/>
      <c r="N5831" s="177"/>
      <c r="P5831" s="176"/>
      <c r="R5831" s="178"/>
      <c r="S5831" s="177"/>
      <c r="U5831" s="177"/>
      <c r="W5831" s="178"/>
      <c r="X5831" s="177"/>
    </row>
    <row r="5832" spans="7:24" s="168" customFormat="1" ht="15" customHeight="1">
      <c r="G5832" s="175"/>
      <c r="I5832" s="176"/>
      <c r="J5832" s="176"/>
      <c r="K5832" s="176"/>
      <c r="L5832" s="679"/>
      <c r="M5832" s="175"/>
      <c r="N5832" s="177"/>
      <c r="P5832" s="176"/>
      <c r="R5832" s="178"/>
      <c r="S5832" s="177"/>
      <c r="U5832" s="177"/>
      <c r="W5832" s="178"/>
      <c r="X5832" s="177"/>
    </row>
    <row r="5833" spans="7:24" s="168" customFormat="1" ht="15" customHeight="1">
      <c r="G5833" s="175"/>
      <c r="I5833" s="176"/>
      <c r="J5833" s="176"/>
      <c r="K5833" s="176"/>
      <c r="L5833" s="679"/>
      <c r="M5833" s="175"/>
      <c r="N5833" s="177"/>
      <c r="P5833" s="176"/>
      <c r="R5833" s="178"/>
      <c r="S5833" s="177"/>
      <c r="U5833" s="177"/>
      <c r="W5833" s="178"/>
      <c r="X5833" s="177"/>
    </row>
    <row r="5834" spans="7:24" s="168" customFormat="1" ht="15" customHeight="1">
      <c r="G5834" s="175"/>
      <c r="I5834" s="176"/>
      <c r="J5834" s="176"/>
      <c r="K5834" s="176"/>
      <c r="L5834" s="679"/>
      <c r="M5834" s="175"/>
      <c r="N5834" s="177"/>
      <c r="P5834" s="176"/>
      <c r="R5834" s="178"/>
      <c r="S5834" s="177"/>
      <c r="U5834" s="177"/>
      <c r="W5834" s="178"/>
      <c r="X5834" s="177"/>
    </row>
    <row r="5835" spans="7:24" s="168" customFormat="1" ht="15" customHeight="1">
      <c r="G5835" s="175"/>
      <c r="I5835" s="176"/>
      <c r="J5835" s="176"/>
      <c r="K5835" s="176"/>
      <c r="L5835" s="679"/>
      <c r="M5835" s="175"/>
      <c r="N5835" s="177"/>
      <c r="P5835" s="176"/>
      <c r="R5835" s="178"/>
      <c r="S5835" s="177"/>
      <c r="U5835" s="177"/>
      <c r="W5835" s="178"/>
      <c r="X5835" s="177"/>
    </row>
    <row r="5836" spans="7:24" s="168" customFormat="1" ht="15" customHeight="1">
      <c r="G5836" s="175"/>
      <c r="I5836" s="176"/>
      <c r="J5836" s="176"/>
      <c r="K5836" s="176"/>
      <c r="L5836" s="679"/>
      <c r="M5836" s="175"/>
      <c r="N5836" s="177"/>
      <c r="P5836" s="176"/>
      <c r="R5836" s="178"/>
      <c r="S5836" s="177"/>
      <c r="U5836" s="177"/>
      <c r="W5836" s="178"/>
      <c r="X5836" s="177"/>
    </row>
    <row r="5837" spans="7:24" s="168" customFormat="1" ht="15" customHeight="1">
      <c r="G5837" s="175"/>
      <c r="I5837" s="176"/>
      <c r="J5837" s="176"/>
      <c r="K5837" s="176"/>
      <c r="L5837" s="679"/>
      <c r="M5837" s="175"/>
      <c r="N5837" s="177"/>
      <c r="P5837" s="176"/>
      <c r="R5837" s="178"/>
      <c r="S5837" s="177"/>
      <c r="U5837" s="177"/>
      <c r="W5837" s="178"/>
      <c r="X5837" s="177"/>
    </row>
    <row r="5838" spans="7:24" s="168" customFormat="1" ht="15" customHeight="1">
      <c r="G5838" s="175"/>
      <c r="I5838" s="176"/>
      <c r="J5838" s="176"/>
      <c r="K5838" s="176"/>
      <c r="L5838" s="679"/>
      <c r="M5838" s="175"/>
      <c r="N5838" s="177"/>
      <c r="P5838" s="176"/>
      <c r="R5838" s="178"/>
      <c r="S5838" s="177"/>
      <c r="U5838" s="177"/>
      <c r="W5838" s="178"/>
      <c r="X5838" s="177"/>
    </row>
    <row r="5839" spans="7:24" s="168" customFormat="1" ht="15" customHeight="1">
      <c r="G5839" s="175"/>
      <c r="I5839" s="176"/>
      <c r="J5839" s="176"/>
      <c r="K5839" s="176"/>
      <c r="L5839" s="679"/>
      <c r="M5839" s="175"/>
      <c r="N5839" s="177"/>
      <c r="P5839" s="176"/>
      <c r="R5839" s="178"/>
      <c r="S5839" s="177"/>
      <c r="U5839" s="177"/>
      <c r="W5839" s="178"/>
      <c r="X5839" s="177"/>
    </row>
    <row r="5840" spans="7:24" s="168" customFormat="1" ht="15" customHeight="1">
      <c r="G5840" s="175"/>
      <c r="I5840" s="176"/>
      <c r="J5840" s="176"/>
      <c r="K5840" s="176"/>
      <c r="L5840" s="679"/>
      <c r="M5840" s="175"/>
      <c r="N5840" s="177"/>
      <c r="P5840" s="176"/>
      <c r="R5840" s="178"/>
      <c r="S5840" s="177"/>
      <c r="U5840" s="177"/>
      <c r="W5840" s="178"/>
      <c r="X5840" s="177"/>
    </row>
    <row r="5841" spans="7:24" s="168" customFormat="1" ht="15" customHeight="1">
      <c r="G5841" s="175"/>
      <c r="I5841" s="176"/>
      <c r="J5841" s="176"/>
      <c r="K5841" s="176"/>
      <c r="L5841" s="679"/>
      <c r="M5841" s="175"/>
      <c r="N5841" s="177"/>
      <c r="P5841" s="176"/>
      <c r="R5841" s="178"/>
      <c r="S5841" s="177"/>
      <c r="U5841" s="177"/>
      <c r="W5841" s="178"/>
      <c r="X5841" s="177"/>
    </row>
    <row r="5842" spans="7:24" s="168" customFormat="1" ht="15" customHeight="1">
      <c r="G5842" s="175"/>
      <c r="I5842" s="176"/>
      <c r="J5842" s="176"/>
      <c r="K5842" s="176"/>
      <c r="L5842" s="679"/>
      <c r="M5842" s="175"/>
      <c r="N5842" s="177"/>
      <c r="P5842" s="176"/>
      <c r="R5842" s="178"/>
      <c r="S5842" s="177"/>
      <c r="U5842" s="177"/>
      <c r="W5842" s="178"/>
      <c r="X5842" s="177"/>
    </row>
    <row r="5843" spans="7:24" s="168" customFormat="1" ht="15" customHeight="1">
      <c r="G5843" s="175"/>
      <c r="I5843" s="176"/>
      <c r="J5843" s="176"/>
      <c r="K5843" s="176"/>
      <c r="L5843" s="679"/>
      <c r="M5843" s="175"/>
      <c r="N5843" s="177"/>
      <c r="P5843" s="176"/>
      <c r="R5843" s="178"/>
      <c r="S5843" s="177"/>
      <c r="U5843" s="177"/>
      <c r="W5843" s="178"/>
      <c r="X5843" s="177"/>
    </row>
    <row r="5844" spans="7:24" s="168" customFormat="1" ht="15" customHeight="1">
      <c r="G5844" s="175"/>
      <c r="I5844" s="176"/>
      <c r="J5844" s="176"/>
      <c r="K5844" s="176"/>
      <c r="L5844" s="679"/>
      <c r="M5844" s="175"/>
      <c r="N5844" s="177"/>
      <c r="P5844" s="176"/>
      <c r="R5844" s="178"/>
      <c r="S5844" s="177"/>
      <c r="U5844" s="177"/>
      <c r="W5844" s="178"/>
      <c r="X5844" s="177"/>
    </row>
    <row r="5845" spans="7:24" s="168" customFormat="1" ht="15" customHeight="1">
      <c r="G5845" s="175"/>
      <c r="I5845" s="176"/>
      <c r="J5845" s="176"/>
      <c r="K5845" s="176"/>
      <c r="L5845" s="679"/>
      <c r="M5845" s="175"/>
      <c r="N5845" s="177"/>
      <c r="P5845" s="176"/>
      <c r="R5845" s="178"/>
      <c r="S5845" s="177"/>
      <c r="U5845" s="177"/>
      <c r="W5845" s="178"/>
      <c r="X5845" s="177"/>
    </row>
    <row r="5846" spans="7:24" s="168" customFormat="1" ht="15" customHeight="1">
      <c r="G5846" s="175"/>
      <c r="I5846" s="176"/>
      <c r="J5846" s="176"/>
      <c r="K5846" s="176"/>
      <c r="L5846" s="679"/>
      <c r="M5846" s="175"/>
      <c r="N5846" s="177"/>
      <c r="P5846" s="176"/>
      <c r="R5846" s="178"/>
      <c r="S5846" s="177"/>
      <c r="U5846" s="177"/>
      <c r="W5846" s="178"/>
      <c r="X5846" s="177"/>
    </row>
    <row r="5847" spans="7:24" s="168" customFormat="1" ht="15" customHeight="1">
      <c r="G5847" s="175"/>
      <c r="I5847" s="176"/>
      <c r="J5847" s="176"/>
      <c r="K5847" s="176"/>
      <c r="L5847" s="679"/>
      <c r="M5847" s="175"/>
      <c r="N5847" s="177"/>
      <c r="P5847" s="176"/>
      <c r="R5847" s="178"/>
      <c r="S5847" s="177"/>
      <c r="U5847" s="177"/>
      <c r="W5847" s="178"/>
      <c r="X5847" s="177"/>
    </row>
    <row r="5848" spans="7:24" s="168" customFormat="1" ht="15" customHeight="1">
      <c r="G5848" s="175"/>
      <c r="I5848" s="176"/>
      <c r="J5848" s="176"/>
      <c r="K5848" s="176"/>
      <c r="L5848" s="679"/>
      <c r="M5848" s="175"/>
      <c r="N5848" s="177"/>
      <c r="P5848" s="176"/>
      <c r="R5848" s="178"/>
      <c r="S5848" s="177"/>
      <c r="U5848" s="177"/>
      <c r="W5848" s="178"/>
      <c r="X5848" s="177"/>
    </row>
    <row r="5849" spans="7:24" s="168" customFormat="1" ht="15" customHeight="1">
      <c r="G5849" s="175"/>
      <c r="I5849" s="176"/>
      <c r="J5849" s="176"/>
      <c r="K5849" s="176"/>
      <c r="L5849" s="679"/>
      <c r="M5849" s="175"/>
      <c r="N5849" s="177"/>
      <c r="P5849" s="176"/>
      <c r="R5849" s="178"/>
      <c r="S5849" s="177"/>
      <c r="U5849" s="177"/>
      <c r="W5849" s="178"/>
      <c r="X5849" s="177"/>
    </row>
    <row r="5850" spans="7:24" s="168" customFormat="1" ht="15" customHeight="1">
      <c r="G5850" s="175"/>
      <c r="I5850" s="176"/>
      <c r="J5850" s="176"/>
      <c r="K5850" s="176"/>
      <c r="L5850" s="679"/>
      <c r="M5850" s="175"/>
      <c r="N5850" s="177"/>
      <c r="P5850" s="176"/>
      <c r="R5850" s="178"/>
      <c r="S5850" s="177"/>
      <c r="U5850" s="177"/>
      <c r="W5850" s="178"/>
      <c r="X5850" s="177"/>
    </row>
    <row r="5851" spans="7:24" s="168" customFormat="1" ht="15" customHeight="1">
      <c r="G5851" s="175"/>
      <c r="I5851" s="176"/>
      <c r="J5851" s="176"/>
      <c r="K5851" s="176"/>
      <c r="L5851" s="679"/>
      <c r="M5851" s="175"/>
      <c r="N5851" s="177"/>
      <c r="P5851" s="176"/>
      <c r="R5851" s="178"/>
      <c r="S5851" s="177"/>
      <c r="U5851" s="177"/>
      <c r="W5851" s="178"/>
      <c r="X5851" s="177"/>
    </row>
    <row r="5852" spans="7:24" s="168" customFormat="1" ht="15" customHeight="1">
      <c r="G5852" s="175"/>
      <c r="I5852" s="176"/>
      <c r="J5852" s="176"/>
      <c r="K5852" s="176"/>
      <c r="L5852" s="679"/>
      <c r="M5852" s="175"/>
      <c r="N5852" s="177"/>
      <c r="P5852" s="176"/>
      <c r="R5852" s="178"/>
      <c r="S5852" s="177"/>
      <c r="U5852" s="177"/>
      <c r="W5852" s="178"/>
      <c r="X5852" s="177"/>
    </row>
    <row r="5853" spans="7:24" s="168" customFormat="1" ht="15" customHeight="1">
      <c r="G5853" s="175"/>
      <c r="I5853" s="176"/>
      <c r="J5853" s="176"/>
      <c r="K5853" s="176"/>
      <c r="L5853" s="679"/>
      <c r="M5853" s="175"/>
      <c r="N5853" s="177"/>
      <c r="P5853" s="176"/>
      <c r="R5853" s="178"/>
      <c r="S5853" s="177"/>
      <c r="U5853" s="177"/>
      <c r="W5853" s="178"/>
      <c r="X5853" s="177"/>
    </row>
    <row r="5854" spans="7:24" s="168" customFormat="1" ht="15" customHeight="1">
      <c r="G5854" s="175"/>
      <c r="I5854" s="176"/>
      <c r="J5854" s="176"/>
      <c r="K5854" s="176"/>
      <c r="L5854" s="679"/>
      <c r="M5854" s="175"/>
      <c r="N5854" s="177"/>
      <c r="P5854" s="176"/>
      <c r="R5854" s="178"/>
      <c r="S5854" s="177"/>
      <c r="U5854" s="177"/>
      <c r="W5854" s="178"/>
      <c r="X5854" s="177"/>
    </row>
    <row r="5855" spans="7:24" s="168" customFormat="1" ht="15" customHeight="1">
      <c r="G5855" s="175"/>
      <c r="I5855" s="176"/>
      <c r="J5855" s="176"/>
      <c r="K5855" s="176"/>
      <c r="L5855" s="679"/>
      <c r="M5855" s="175"/>
      <c r="N5855" s="177"/>
      <c r="P5855" s="176"/>
      <c r="R5855" s="178"/>
      <c r="S5855" s="177"/>
      <c r="U5855" s="177"/>
      <c r="W5855" s="178"/>
      <c r="X5855" s="177"/>
    </row>
    <row r="5856" spans="7:24" s="168" customFormat="1" ht="15" customHeight="1">
      <c r="G5856" s="175"/>
      <c r="I5856" s="176"/>
      <c r="J5856" s="176"/>
      <c r="K5856" s="176"/>
      <c r="L5856" s="679"/>
      <c r="M5856" s="175"/>
      <c r="N5856" s="177"/>
      <c r="P5856" s="176"/>
      <c r="R5856" s="178"/>
      <c r="S5856" s="177"/>
      <c r="U5856" s="177"/>
      <c r="W5856" s="178"/>
      <c r="X5856" s="177"/>
    </row>
    <row r="5857" spans="7:24" s="168" customFormat="1" ht="15" customHeight="1">
      <c r="G5857" s="175"/>
      <c r="I5857" s="176"/>
      <c r="J5857" s="176"/>
      <c r="K5857" s="176"/>
      <c r="L5857" s="679"/>
      <c r="M5857" s="175"/>
      <c r="N5857" s="177"/>
      <c r="P5857" s="176"/>
      <c r="R5857" s="178"/>
      <c r="S5857" s="177"/>
      <c r="U5857" s="177"/>
      <c r="W5857" s="178"/>
      <c r="X5857" s="177"/>
    </row>
    <row r="5858" spans="7:24" s="168" customFormat="1" ht="15" customHeight="1">
      <c r="G5858" s="175"/>
      <c r="I5858" s="176"/>
      <c r="J5858" s="176"/>
      <c r="K5858" s="176"/>
      <c r="L5858" s="679"/>
      <c r="M5858" s="175"/>
      <c r="N5858" s="177"/>
      <c r="P5858" s="176"/>
      <c r="R5858" s="178"/>
      <c r="S5858" s="177"/>
      <c r="U5858" s="177"/>
      <c r="W5858" s="178"/>
      <c r="X5858" s="177"/>
    </row>
    <row r="5859" spans="7:24" s="168" customFormat="1" ht="15" customHeight="1">
      <c r="G5859" s="175"/>
      <c r="I5859" s="176"/>
      <c r="J5859" s="176"/>
      <c r="K5859" s="176"/>
      <c r="L5859" s="679"/>
      <c r="M5859" s="175"/>
      <c r="N5859" s="177"/>
      <c r="P5859" s="176"/>
      <c r="R5859" s="178"/>
      <c r="S5859" s="177"/>
      <c r="U5859" s="177"/>
      <c r="W5859" s="178"/>
      <c r="X5859" s="177"/>
    </row>
    <row r="5860" spans="7:24" s="168" customFormat="1" ht="15" customHeight="1">
      <c r="G5860" s="175"/>
      <c r="I5860" s="176"/>
      <c r="J5860" s="176"/>
      <c r="K5860" s="176"/>
      <c r="L5860" s="679"/>
      <c r="M5860" s="175"/>
      <c r="N5860" s="177"/>
      <c r="P5860" s="176"/>
      <c r="R5860" s="178"/>
      <c r="S5860" s="177"/>
      <c r="U5860" s="177"/>
      <c r="W5860" s="178"/>
      <c r="X5860" s="177"/>
    </row>
    <row r="5861" spans="7:24" s="168" customFormat="1" ht="15" customHeight="1">
      <c r="G5861" s="175"/>
      <c r="I5861" s="176"/>
      <c r="J5861" s="176"/>
      <c r="K5861" s="176"/>
      <c r="L5861" s="679"/>
      <c r="M5861" s="175"/>
      <c r="N5861" s="177"/>
      <c r="P5861" s="176"/>
      <c r="R5861" s="178"/>
      <c r="S5861" s="177"/>
      <c r="U5861" s="177"/>
      <c r="W5861" s="178"/>
      <c r="X5861" s="177"/>
    </row>
    <row r="5862" spans="7:24" s="168" customFormat="1" ht="15" customHeight="1">
      <c r="G5862" s="175"/>
      <c r="I5862" s="176"/>
      <c r="J5862" s="176"/>
      <c r="K5862" s="176"/>
      <c r="L5862" s="679"/>
      <c r="M5862" s="175"/>
      <c r="N5862" s="177"/>
      <c r="P5862" s="176"/>
      <c r="R5862" s="178"/>
      <c r="S5862" s="177"/>
      <c r="U5862" s="177"/>
      <c r="W5862" s="178"/>
      <c r="X5862" s="177"/>
    </row>
    <row r="5863" spans="7:24" s="168" customFormat="1" ht="15" customHeight="1">
      <c r="G5863" s="175"/>
      <c r="I5863" s="176"/>
      <c r="J5863" s="176"/>
      <c r="K5863" s="176"/>
      <c r="L5863" s="679"/>
      <c r="M5863" s="175"/>
      <c r="N5863" s="177"/>
      <c r="P5863" s="176"/>
      <c r="R5863" s="178"/>
      <c r="S5863" s="177"/>
      <c r="U5863" s="177"/>
      <c r="W5863" s="178"/>
      <c r="X5863" s="177"/>
    </row>
    <row r="5864" spans="7:24" s="168" customFormat="1" ht="15" customHeight="1">
      <c r="G5864" s="175"/>
      <c r="I5864" s="176"/>
      <c r="J5864" s="176"/>
      <c r="K5864" s="176"/>
      <c r="L5864" s="679"/>
      <c r="M5864" s="175"/>
      <c r="N5864" s="177"/>
      <c r="P5864" s="176"/>
      <c r="R5864" s="178"/>
      <c r="S5864" s="177"/>
      <c r="U5864" s="177"/>
      <c r="W5864" s="178"/>
      <c r="X5864" s="177"/>
    </row>
    <row r="5865" spans="7:24" s="168" customFormat="1" ht="15" customHeight="1">
      <c r="G5865" s="175"/>
      <c r="I5865" s="176"/>
      <c r="J5865" s="176"/>
      <c r="K5865" s="176"/>
      <c r="L5865" s="679"/>
      <c r="M5865" s="175"/>
      <c r="N5865" s="177"/>
      <c r="P5865" s="176"/>
      <c r="R5865" s="178"/>
      <c r="S5865" s="177"/>
      <c r="U5865" s="177"/>
      <c r="W5865" s="178"/>
      <c r="X5865" s="177"/>
    </row>
    <row r="5866" spans="7:24" s="168" customFormat="1" ht="15" customHeight="1">
      <c r="G5866" s="175"/>
      <c r="I5866" s="176"/>
      <c r="J5866" s="176"/>
      <c r="K5866" s="176"/>
      <c r="L5866" s="679"/>
      <c r="M5866" s="175"/>
      <c r="N5866" s="177"/>
      <c r="P5866" s="176"/>
      <c r="R5866" s="178"/>
      <c r="S5866" s="177"/>
      <c r="U5866" s="177"/>
      <c r="W5866" s="178"/>
      <c r="X5866" s="177"/>
    </row>
    <row r="5867" spans="7:24" s="168" customFormat="1" ht="15" customHeight="1">
      <c r="G5867" s="175"/>
      <c r="I5867" s="176"/>
      <c r="J5867" s="176"/>
      <c r="K5867" s="176"/>
      <c r="L5867" s="679"/>
      <c r="M5867" s="175"/>
      <c r="N5867" s="177"/>
      <c r="P5867" s="176"/>
      <c r="R5867" s="178"/>
      <c r="S5867" s="177"/>
      <c r="U5867" s="177"/>
      <c r="W5867" s="178"/>
      <c r="X5867" s="177"/>
    </row>
    <row r="5868" spans="7:24" s="168" customFormat="1" ht="15" customHeight="1">
      <c r="G5868" s="175"/>
      <c r="I5868" s="176"/>
      <c r="J5868" s="176"/>
      <c r="K5868" s="176"/>
      <c r="L5868" s="679"/>
      <c r="M5868" s="175"/>
      <c r="N5868" s="177"/>
      <c r="P5868" s="176"/>
      <c r="R5868" s="178"/>
      <c r="S5868" s="177"/>
      <c r="U5868" s="177"/>
      <c r="W5868" s="178"/>
      <c r="X5868" s="177"/>
    </row>
    <row r="5869" spans="7:24" s="168" customFormat="1" ht="15" customHeight="1">
      <c r="G5869" s="175"/>
      <c r="I5869" s="176"/>
      <c r="J5869" s="176"/>
      <c r="K5869" s="176"/>
      <c r="L5869" s="679"/>
      <c r="M5869" s="175"/>
      <c r="N5869" s="177"/>
      <c r="P5869" s="176"/>
      <c r="R5869" s="178"/>
      <c r="S5869" s="177"/>
      <c r="U5869" s="177"/>
      <c r="W5869" s="178"/>
      <c r="X5869" s="177"/>
    </row>
    <row r="5870" spans="7:24" s="168" customFormat="1" ht="15" customHeight="1">
      <c r="G5870" s="175"/>
      <c r="I5870" s="176"/>
      <c r="J5870" s="176"/>
      <c r="K5870" s="176"/>
      <c r="L5870" s="679"/>
      <c r="M5870" s="175"/>
      <c r="N5870" s="177"/>
      <c r="P5870" s="176"/>
      <c r="R5870" s="178"/>
      <c r="S5870" s="177"/>
      <c r="U5870" s="177"/>
      <c r="W5870" s="178"/>
      <c r="X5870" s="177"/>
    </row>
    <row r="5871" spans="7:24" s="168" customFormat="1" ht="15" customHeight="1">
      <c r="G5871" s="175"/>
      <c r="I5871" s="176"/>
      <c r="J5871" s="176"/>
      <c r="K5871" s="176"/>
      <c r="L5871" s="679"/>
      <c r="M5871" s="175"/>
      <c r="N5871" s="177"/>
      <c r="P5871" s="176"/>
      <c r="R5871" s="178"/>
      <c r="S5871" s="177"/>
      <c r="U5871" s="177"/>
      <c r="W5871" s="178"/>
      <c r="X5871" s="177"/>
    </row>
    <row r="5872" spans="7:24" s="168" customFormat="1" ht="15" customHeight="1">
      <c r="G5872" s="175"/>
      <c r="I5872" s="176"/>
      <c r="J5872" s="176"/>
      <c r="K5872" s="176"/>
      <c r="L5872" s="679"/>
      <c r="M5872" s="175"/>
      <c r="N5872" s="177"/>
      <c r="P5872" s="176"/>
      <c r="R5872" s="178"/>
      <c r="S5872" s="177"/>
      <c r="U5872" s="177"/>
      <c r="W5872" s="178"/>
      <c r="X5872" s="177"/>
    </row>
    <row r="5873" spans="7:24" s="168" customFormat="1" ht="15" customHeight="1">
      <c r="G5873" s="175"/>
      <c r="I5873" s="176"/>
      <c r="J5873" s="176"/>
      <c r="K5873" s="176"/>
      <c r="L5873" s="679"/>
      <c r="M5873" s="175"/>
      <c r="N5873" s="177"/>
      <c r="P5873" s="176"/>
      <c r="R5873" s="178"/>
      <c r="S5873" s="177"/>
      <c r="U5873" s="177"/>
      <c r="W5873" s="178"/>
      <c r="X5873" s="177"/>
    </row>
    <row r="5874" spans="7:24" s="168" customFormat="1" ht="15" customHeight="1">
      <c r="G5874" s="175"/>
      <c r="I5874" s="176"/>
      <c r="J5874" s="176"/>
      <c r="K5874" s="176"/>
      <c r="L5874" s="679"/>
      <c r="M5874" s="175"/>
      <c r="N5874" s="177"/>
      <c r="P5874" s="176"/>
      <c r="R5874" s="178"/>
      <c r="S5874" s="177"/>
      <c r="U5874" s="177"/>
      <c r="W5874" s="178"/>
      <c r="X5874" s="177"/>
    </row>
    <row r="5875" spans="7:24" s="168" customFormat="1" ht="15" customHeight="1">
      <c r="G5875" s="175"/>
      <c r="I5875" s="176"/>
      <c r="J5875" s="176"/>
      <c r="K5875" s="176"/>
      <c r="L5875" s="679"/>
      <c r="M5875" s="175"/>
      <c r="N5875" s="177"/>
      <c r="P5875" s="176"/>
      <c r="R5875" s="178"/>
      <c r="S5875" s="177"/>
      <c r="U5875" s="177"/>
      <c r="W5875" s="178"/>
      <c r="X5875" s="177"/>
    </row>
    <row r="5876" spans="7:24" s="168" customFormat="1" ht="15" customHeight="1">
      <c r="G5876" s="175"/>
      <c r="I5876" s="176"/>
      <c r="J5876" s="176"/>
      <c r="K5876" s="176"/>
      <c r="L5876" s="679"/>
      <c r="M5876" s="175"/>
      <c r="N5876" s="177"/>
      <c r="P5876" s="176"/>
      <c r="R5876" s="178"/>
      <c r="S5876" s="177"/>
      <c r="U5876" s="177"/>
      <c r="W5876" s="178"/>
      <c r="X5876" s="177"/>
    </row>
    <row r="5877" spans="7:24" s="168" customFormat="1" ht="15" customHeight="1">
      <c r="G5877" s="175"/>
      <c r="I5877" s="176"/>
      <c r="J5877" s="176"/>
      <c r="K5877" s="176"/>
      <c r="L5877" s="679"/>
      <c r="M5877" s="175"/>
      <c r="N5877" s="177"/>
      <c r="P5877" s="176"/>
      <c r="R5877" s="178"/>
      <c r="S5877" s="177"/>
      <c r="U5877" s="177"/>
      <c r="W5877" s="178"/>
      <c r="X5877" s="177"/>
    </row>
    <row r="5878" spans="7:24" s="168" customFormat="1" ht="15" customHeight="1">
      <c r="G5878" s="175"/>
      <c r="I5878" s="176"/>
      <c r="J5878" s="176"/>
      <c r="K5878" s="176"/>
      <c r="L5878" s="679"/>
      <c r="M5878" s="175"/>
      <c r="N5878" s="177"/>
      <c r="P5878" s="176"/>
      <c r="R5878" s="178"/>
      <c r="S5878" s="177"/>
      <c r="U5878" s="177"/>
      <c r="W5878" s="178"/>
      <c r="X5878" s="177"/>
    </row>
    <row r="5879" spans="7:24" s="168" customFormat="1" ht="15" customHeight="1">
      <c r="G5879" s="175"/>
      <c r="I5879" s="176"/>
      <c r="J5879" s="176"/>
      <c r="K5879" s="176"/>
      <c r="L5879" s="679"/>
      <c r="M5879" s="175"/>
      <c r="N5879" s="177"/>
      <c r="P5879" s="176"/>
      <c r="R5879" s="178"/>
      <c r="S5879" s="177"/>
      <c r="U5879" s="177"/>
      <c r="W5879" s="178"/>
      <c r="X5879" s="177"/>
    </row>
    <row r="5880" spans="7:24" s="168" customFormat="1" ht="15" customHeight="1">
      <c r="G5880" s="175"/>
      <c r="I5880" s="176"/>
      <c r="J5880" s="176"/>
      <c r="K5880" s="176"/>
      <c r="L5880" s="679"/>
      <c r="M5880" s="175"/>
      <c r="N5880" s="177"/>
      <c r="P5880" s="176"/>
      <c r="R5880" s="178"/>
      <c r="S5880" s="177"/>
      <c r="U5880" s="177"/>
      <c r="W5880" s="178"/>
      <c r="X5880" s="177"/>
    </row>
    <row r="5881" spans="7:24" s="168" customFormat="1" ht="15" customHeight="1">
      <c r="G5881" s="175"/>
      <c r="I5881" s="176"/>
      <c r="J5881" s="176"/>
      <c r="K5881" s="176"/>
      <c r="L5881" s="679"/>
      <c r="M5881" s="175"/>
      <c r="N5881" s="177"/>
      <c r="P5881" s="176"/>
      <c r="R5881" s="178"/>
      <c r="S5881" s="177"/>
      <c r="U5881" s="177"/>
      <c r="W5881" s="178"/>
      <c r="X5881" s="177"/>
    </row>
    <row r="5882" spans="7:24" s="168" customFormat="1" ht="15" customHeight="1">
      <c r="G5882" s="175"/>
      <c r="I5882" s="176"/>
      <c r="J5882" s="176"/>
      <c r="K5882" s="176"/>
      <c r="L5882" s="679"/>
      <c r="M5882" s="175"/>
      <c r="N5882" s="177"/>
      <c r="P5882" s="176"/>
      <c r="R5882" s="178"/>
      <c r="S5882" s="177"/>
      <c r="U5882" s="177"/>
      <c r="W5882" s="178"/>
      <c r="X5882" s="177"/>
    </row>
    <row r="5883" spans="7:24" s="168" customFormat="1" ht="15" customHeight="1">
      <c r="G5883" s="175"/>
      <c r="I5883" s="176"/>
      <c r="J5883" s="176"/>
      <c r="K5883" s="176"/>
      <c r="L5883" s="679"/>
      <c r="M5883" s="175"/>
      <c r="N5883" s="177"/>
      <c r="P5883" s="176"/>
      <c r="R5883" s="178"/>
      <c r="S5883" s="177"/>
      <c r="U5883" s="177"/>
      <c r="W5883" s="178"/>
      <c r="X5883" s="177"/>
    </row>
    <row r="5884" spans="7:24" s="168" customFormat="1" ht="15" customHeight="1">
      <c r="G5884" s="175"/>
      <c r="I5884" s="176"/>
      <c r="J5884" s="176"/>
      <c r="K5884" s="176"/>
      <c r="L5884" s="679"/>
      <c r="M5884" s="175"/>
      <c r="N5884" s="177"/>
      <c r="P5884" s="176"/>
      <c r="R5884" s="178"/>
      <c r="S5884" s="177"/>
      <c r="U5884" s="177"/>
      <c r="W5884" s="178"/>
      <c r="X5884" s="177"/>
    </row>
    <row r="5885" spans="7:24" s="168" customFormat="1" ht="15" customHeight="1">
      <c r="G5885" s="175"/>
      <c r="I5885" s="176"/>
      <c r="J5885" s="176"/>
      <c r="K5885" s="176"/>
      <c r="L5885" s="679"/>
      <c r="M5885" s="175"/>
      <c r="N5885" s="177"/>
      <c r="P5885" s="176"/>
      <c r="R5885" s="178"/>
      <c r="S5885" s="177"/>
      <c r="U5885" s="177"/>
      <c r="W5885" s="178"/>
      <c r="X5885" s="177"/>
    </row>
    <row r="5886" spans="7:24" s="168" customFormat="1" ht="15" customHeight="1">
      <c r="G5886" s="175"/>
      <c r="I5886" s="176"/>
      <c r="J5886" s="176"/>
      <c r="K5886" s="176"/>
      <c r="L5886" s="679"/>
      <c r="M5886" s="175"/>
      <c r="N5886" s="177"/>
      <c r="P5886" s="176"/>
      <c r="R5886" s="178"/>
      <c r="S5886" s="177"/>
      <c r="U5886" s="177"/>
      <c r="W5886" s="178"/>
      <c r="X5886" s="177"/>
    </row>
    <row r="5887" spans="7:24" s="168" customFormat="1" ht="15" customHeight="1">
      <c r="G5887" s="175"/>
      <c r="I5887" s="176"/>
      <c r="J5887" s="176"/>
      <c r="K5887" s="176"/>
      <c r="L5887" s="679"/>
      <c r="M5887" s="175"/>
      <c r="N5887" s="177"/>
      <c r="P5887" s="176"/>
      <c r="R5887" s="178"/>
      <c r="S5887" s="177"/>
      <c r="U5887" s="177"/>
      <c r="W5887" s="178"/>
      <c r="X5887" s="177"/>
    </row>
    <row r="5888" spans="7:24" s="168" customFormat="1" ht="15" customHeight="1">
      <c r="G5888" s="175"/>
      <c r="I5888" s="176"/>
      <c r="J5888" s="176"/>
      <c r="K5888" s="176"/>
      <c r="L5888" s="679"/>
      <c r="M5888" s="175"/>
      <c r="N5888" s="177"/>
      <c r="P5888" s="176"/>
      <c r="R5888" s="178"/>
      <c r="S5888" s="177"/>
      <c r="U5888" s="177"/>
      <c r="W5888" s="178"/>
      <c r="X5888" s="177"/>
    </row>
    <row r="5889" spans="7:24" s="168" customFormat="1" ht="15" customHeight="1">
      <c r="G5889" s="175"/>
      <c r="I5889" s="176"/>
      <c r="J5889" s="176"/>
      <c r="K5889" s="176"/>
      <c r="L5889" s="679"/>
      <c r="M5889" s="175"/>
      <c r="N5889" s="177"/>
      <c r="P5889" s="176"/>
      <c r="R5889" s="178"/>
      <c r="S5889" s="177"/>
      <c r="U5889" s="177"/>
      <c r="W5889" s="178"/>
      <c r="X5889" s="177"/>
    </row>
    <row r="5890" spans="7:24" s="168" customFormat="1" ht="15" customHeight="1">
      <c r="G5890" s="175"/>
      <c r="I5890" s="176"/>
      <c r="J5890" s="176"/>
      <c r="K5890" s="176"/>
      <c r="L5890" s="679"/>
      <c r="M5890" s="175"/>
      <c r="N5890" s="177"/>
      <c r="P5890" s="176"/>
      <c r="R5890" s="178"/>
      <c r="S5890" s="177"/>
      <c r="U5890" s="177"/>
      <c r="W5890" s="178"/>
      <c r="X5890" s="177"/>
    </row>
    <row r="5891" spans="7:24" s="168" customFormat="1" ht="15" customHeight="1">
      <c r="G5891" s="175"/>
      <c r="I5891" s="176"/>
      <c r="J5891" s="176"/>
      <c r="K5891" s="176"/>
      <c r="L5891" s="679"/>
      <c r="M5891" s="175"/>
      <c r="N5891" s="177"/>
      <c r="P5891" s="176"/>
      <c r="R5891" s="178"/>
      <c r="S5891" s="177"/>
      <c r="U5891" s="177"/>
      <c r="W5891" s="178"/>
      <c r="X5891" s="177"/>
    </row>
    <row r="5892" spans="7:24" s="168" customFormat="1" ht="15" customHeight="1">
      <c r="G5892" s="175"/>
      <c r="I5892" s="176"/>
      <c r="J5892" s="176"/>
      <c r="K5892" s="176"/>
      <c r="L5892" s="679"/>
      <c r="M5892" s="175"/>
      <c r="N5892" s="177"/>
      <c r="P5892" s="176"/>
      <c r="R5892" s="178"/>
      <c r="S5892" s="177"/>
      <c r="U5892" s="177"/>
      <c r="W5892" s="178"/>
      <c r="X5892" s="177"/>
    </row>
    <row r="5893" spans="7:24" s="168" customFormat="1" ht="15" customHeight="1">
      <c r="G5893" s="175"/>
      <c r="I5893" s="176"/>
      <c r="J5893" s="176"/>
      <c r="K5893" s="176"/>
      <c r="L5893" s="679"/>
      <c r="M5893" s="175"/>
      <c r="N5893" s="177"/>
      <c r="P5893" s="176"/>
      <c r="R5893" s="178"/>
      <c r="S5893" s="177"/>
      <c r="U5893" s="177"/>
      <c r="W5893" s="178"/>
      <c r="X5893" s="177"/>
    </row>
    <row r="5894" spans="7:24" s="168" customFormat="1" ht="15" customHeight="1">
      <c r="G5894" s="175"/>
      <c r="I5894" s="176"/>
      <c r="J5894" s="176"/>
      <c r="K5894" s="176"/>
      <c r="L5894" s="679"/>
      <c r="M5894" s="175"/>
      <c r="N5894" s="177"/>
      <c r="P5894" s="176"/>
      <c r="R5894" s="178"/>
      <c r="S5894" s="177"/>
      <c r="U5894" s="177"/>
      <c r="W5894" s="178"/>
      <c r="X5894" s="177"/>
    </row>
    <row r="5895" spans="7:24" s="168" customFormat="1" ht="15" customHeight="1">
      <c r="G5895" s="175"/>
      <c r="I5895" s="176"/>
      <c r="J5895" s="176"/>
      <c r="K5895" s="176"/>
      <c r="L5895" s="679"/>
      <c r="M5895" s="175"/>
      <c r="N5895" s="177"/>
      <c r="P5895" s="176"/>
      <c r="R5895" s="178"/>
      <c r="S5895" s="177"/>
      <c r="U5895" s="177"/>
      <c r="W5895" s="178"/>
      <c r="X5895" s="177"/>
    </row>
    <row r="5896" spans="7:24" s="168" customFormat="1" ht="15" customHeight="1">
      <c r="G5896" s="175"/>
      <c r="I5896" s="176"/>
      <c r="J5896" s="176"/>
      <c r="K5896" s="176"/>
      <c r="L5896" s="679"/>
      <c r="M5896" s="175"/>
      <c r="N5896" s="177"/>
      <c r="P5896" s="176"/>
      <c r="R5896" s="178"/>
      <c r="S5896" s="177"/>
      <c r="U5896" s="177"/>
      <c r="W5896" s="178"/>
      <c r="X5896" s="177"/>
    </row>
    <row r="5897" spans="7:24" s="168" customFormat="1" ht="15" customHeight="1">
      <c r="G5897" s="175"/>
      <c r="I5897" s="176"/>
      <c r="J5897" s="176"/>
      <c r="K5897" s="176"/>
      <c r="L5897" s="679"/>
      <c r="M5897" s="175"/>
      <c r="N5897" s="177"/>
      <c r="P5897" s="176"/>
      <c r="R5897" s="178"/>
      <c r="S5897" s="177"/>
      <c r="U5897" s="177"/>
      <c r="W5897" s="178"/>
      <c r="X5897" s="177"/>
    </row>
    <row r="5898" spans="7:24" s="168" customFormat="1" ht="15" customHeight="1">
      <c r="G5898" s="175"/>
      <c r="I5898" s="176"/>
      <c r="J5898" s="176"/>
      <c r="K5898" s="176"/>
      <c r="L5898" s="679"/>
      <c r="M5898" s="175"/>
      <c r="N5898" s="177"/>
      <c r="P5898" s="176"/>
      <c r="R5898" s="178"/>
      <c r="S5898" s="177"/>
      <c r="U5898" s="177"/>
      <c r="W5898" s="178"/>
      <c r="X5898" s="177"/>
    </row>
    <row r="5899" spans="7:24" s="168" customFormat="1" ht="15" customHeight="1">
      <c r="G5899" s="175"/>
      <c r="I5899" s="176"/>
      <c r="J5899" s="176"/>
      <c r="K5899" s="176"/>
      <c r="L5899" s="679"/>
      <c r="M5899" s="175"/>
      <c r="N5899" s="177"/>
      <c r="P5899" s="176"/>
      <c r="R5899" s="178"/>
      <c r="S5899" s="177"/>
      <c r="U5899" s="177"/>
      <c r="W5899" s="178"/>
      <c r="X5899" s="177"/>
    </row>
    <row r="5900" spans="7:24" s="168" customFormat="1" ht="15" customHeight="1">
      <c r="G5900" s="175"/>
      <c r="I5900" s="176"/>
      <c r="J5900" s="176"/>
      <c r="K5900" s="176"/>
      <c r="L5900" s="679"/>
      <c r="M5900" s="175"/>
      <c r="N5900" s="177"/>
      <c r="P5900" s="176"/>
      <c r="R5900" s="178"/>
      <c r="S5900" s="177"/>
      <c r="U5900" s="177"/>
      <c r="W5900" s="178"/>
      <c r="X5900" s="177"/>
    </row>
    <row r="5901" spans="7:24" s="168" customFormat="1" ht="15" customHeight="1">
      <c r="G5901" s="175"/>
      <c r="I5901" s="176"/>
      <c r="J5901" s="176"/>
      <c r="K5901" s="176"/>
      <c r="L5901" s="679"/>
      <c r="M5901" s="175"/>
      <c r="N5901" s="177"/>
      <c r="P5901" s="176"/>
      <c r="R5901" s="178"/>
      <c r="S5901" s="177"/>
      <c r="U5901" s="177"/>
      <c r="W5901" s="178"/>
      <c r="X5901" s="177"/>
    </row>
    <row r="5902" spans="7:24" s="168" customFormat="1" ht="15" customHeight="1">
      <c r="G5902" s="175"/>
      <c r="I5902" s="176"/>
      <c r="J5902" s="176"/>
      <c r="K5902" s="176"/>
      <c r="L5902" s="679"/>
      <c r="M5902" s="175"/>
      <c r="N5902" s="177"/>
      <c r="P5902" s="176"/>
      <c r="R5902" s="178"/>
      <c r="S5902" s="177"/>
      <c r="U5902" s="177"/>
      <c r="W5902" s="178"/>
      <c r="X5902" s="177"/>
    </row>
    <row r="5903" spans="7:24" s="168" customFormat="1" ht="15" customHeight="1">
      <c r="G5903" s="175"/>
      <c r="I5903" s="176"/>
      <c r="J5903" s="176"/>
      <c r="K5903" s="176"/>
      <c r="L5903" s="679"/>
      <c r="M5903" s="175"/>
      <c r="N5903" s="177"/>
      <c r="P5903" s="176"/>
      <c r="R5903" s="178"/>
      <c r="S5903" s="177"/>
      <c r="U5903" s="177"/>
      <c r="W5903" s="178"/>
      <c r="X5903" s="177"/>
    </row>
    <row r="5904" spans="7:24" s="168" customFormat="1" ht="15" customHeight="1">
      <c r="G5904" s="175"/>
      <c r="I5904" s="176"/>
      <c r="J5904" s="176"/>
      <c r="K5904" s="176"/>
      <c r="L5904" s="679"/>
      <c r="M5904" s="175"/>
      <c r="N5904" s="177"/>
      <c r="P5904" s="176"/>
      <c r="R5904" s="178"/>
      <c r="S5904" s="177"/>
      <c r="U5904" s="177"/>
      <c r="W5904" s="178"/>
      <c r="X5904" s="177"/>
    </row>
    <row r="5905" spans="7:24" s="168" customFormat="1" ht="15" customHeight="1">
      <c r="G5905" s="175"/>
      <c r="I5905" s="176"/>
      <c r="J5905" s="176"/>
      <c r="K5905" s="176"/>
      <c r="L5905" s="679"/>
      <c r="M5905" s="175"/>
      <c r="N5905" s="177"/>
      <c r="P5905" s="176"/>
      <c r="R5905" s="178"/>
      <c r="S5905" s="177"/>
      <c r="U5905" s="177"/>
      <c r="W5905" s="178"/>
      <c r="X5905" s="177"/>
    </row>
    <row r="5906" spans="7:24" s="168" customFormat="1" ht="15" customHeight="1">
      <c r="G5906" s="175"/>
      <c r="I5906" s="176"/>
      <c r="J5906" s="176"/>
      <c r="K5906" s="176"/>
      <c r="L5906" s="679"/>
      <c r="M5906" s="175"/>
      <c r="N5906" s="177"/>
      <c r="P5906" s="176"/>
      <c r="R5906" s="178"/>
      <c r="S5906" s="177"/>
      <c r="U5906" s="177"/>
      <c r="W5906" s="178"/>
      <c r="X5906" s="177"/>
    </row>
    <row r="5907" spans="7:24" s="168" customFormat="1" ht="15" customHeight="1">
      <c r="G5907" s="175"/>
      <c r="I5907" s="176"/>
      <c r="J5907" s="176"/>
      <c r="K5907" s="176"/>
      <c r="L5907" s="679"/>
      <c r="M5907" s="175"/>
      <c r="N5907" s="177"/>
      <c r="P5907" s="176"/>
      <c r="R5907" s="178"/>
      <c r="S5907" s="177"/>
      <c r="U5907" s="177"/>
      <c r="W5907" s="178"/>
      <c r="X5907" s="177"/>
    </row>
    <row r="5908" spans="7:24" s="168" customFormat="1" ht="15" customHeight="1">
      <c r="G5908" s="175"/>
      <c r="I5908" s="176"/>
      <c r="J5908" s="176"/>
      <c r="K5908" s="176"/>
      <c r="L5908" s="679"/>
      <c r="M5908" s="175"/>
      <c r="N5908" s="177"/>
      <c r="P5908" s="176"/>
      <c r="R5908" s="178"/>
      <c r="S5908" s="177"/>
      <c r="U5908" s="177"/>
      <c r="W5908" s="178"/>
      <c r="X5908" s="177"/>
    </row>
    <row r="5909" spans="7:24" s="168" customFormat="1" ht="15" customHeight="1">
      <c r="G5909" s="175"/>
      <c r="I5909" s="176"/>
      <c r="J5909" s="176"/>
      <c r="K5909" s="176"/>
      <c r="L5909" s="679"/>
      <c r="M5909" s="175"/>
      <c r="N5909" s="177"/>
      <c r="P5909" s="176"/>
      <c r="R5909" s="178"/>
      <c r="S5909" s="177"/>
      <c r="U5909" s="177"/>
      <c r="W5909" s="178"/>
      <c r="X5909" s="177"/>
    </row>
    <row r="5910" spans="7:24" s="168" customFormat="1" ht="15" customHeight="1">
      <c r="G5910" s="175"/>
      <c r="I5910" s="176"/>
      <c r="J5910" s="176"/>
      <c r="K5910" s="176"/>
      <c r="L5910" s="679"/>
      <c r="M5910" s="175"/>
      <c r="N5910" s="177"/>
      <c r="P5910" s="176"/>
      <c r="R5910" s="178"/>
      <c r="S5910" s="177"/>
      <c r="U5910" s="177"/>
      <c r="W5910" s="178"/>
      <c r="X5910" s="177"/>
    </row>
    <row r="5911" spans="7:24" s="168" customFormat="1" ht="15" customHeight="1">
      <c r="G5911" s="175"/>
      <c r="I5911" s="176"/>
      <c r="J5911" s="176"/>
      <c r="K5911" s="176"/>
      <c r="L5911" s="679"/>
      <c r="M5911" s="175"/>
      <c r="N5911" s="177"/>
      <c r="P5911" s="176"/>
      <c r="R5911" s="178"/>
      <c r="S5911" s="177"/>
      <c r="U5911" s="177"/>
      <c r="W5911" s="178"/>
      <c r="X5911" s="177"/>
    </row>
    <row r="5912" spans="7:24" s="168" customFormat="1" ht="15" customHeight="1">
      <c r="G5912" s="175"/>
      <c r="I5912" s="176"/>
      <c r="J5912" s="176"/>
      <c r="K5912" s="176"/>
      <c r="L5912" s="679"/>
      <c r="M5912" s="175"/>
      <c r="N5912" s="177"/>
      <c r="P5912" s="176"/>
      <c r="R5912" s="178"/>
      <c r="S5912" s="177"/>
      <c r="U5912" s="177"/>
      <c r="W5912" s="178"/>
      <c r="X5912" s="177"/>
    </row>
    <row r="5913" spans="7:24" s="168" customFormat="1" ht="15" customHeight="1">
      <c r="G5913" s="175"/>
      <c r="I5913" s="176"/>
      <c r="J5913" s="176"/>
      <c r="K5913" s="176"/>
      <c r="L5913" s="679"/>
      <c r="M5913" s="175"/>
      <c r="N5913" s="177"/>
      <c r="P5913" s="176"/>
      <c r="R5913" s="178"/>
      <c r="S5913" s="177"/>
      <c r="U5913" s="177"/>
      <c r="W5913" s="178"/>
      <c r="X5913" s="177"/>
    </row>
    <row r="5914" spans="7:24" s="168" customFormat="1" ht="15" customHeight="1">
      <c r="G5914" s="175"/>
      <c r="I5914" s="176"/>
      <c r="J5914" s="176"/>
      <c r="K5914" s="176"/>
      <c r="L5914" s="679"/>
      <c r="M5914" s="175"/>
      <c r="N5914" s="177"/>
      <c r="P5914" s="176"/>
      <c r="R5914" s="178"/>
      <c r="S5914" s="177"/>
      <c r="U5914" s="177"/>
      <c r="W5914" s="178"/>
      <c r="X5914" s="177"/>
    </row>
    <row r="5915" spans="7:24" s="168" customFormat="1" ht="15" customHeight="1">
      <c r="G5915" s="175"/>
      <c r="I5915" s="176"/>
      <c r="J5915" s="176"/>
      <c r="K5915" s="176"/>
      <c r="L5915" s="679"/>
      <c r="M5915" s="175"/>
      <c r="N5915" s="177"/>
      <c r="P5915" s="176"/>
      <c r="R5915" s="178"/>
      <c r="S5915" s="177"/>
      <c r="U5915" s="177"/>
      <c r="W5915" s="178"/>
      <c r="X5915" s="177"/>
    </row>
    <row r="5916" spans="7:24" s="168" customFormat="1" ht="15" customHeight="1">
      <c r="G5916" s="175"/>
      <c r="I5916" s="176"/>
      <c r="J5916" s="176"/>
      <c r="K5916" s="176"/>
      <c r="L5916" s="679"/>
      <c r="M5916" s="175"/>
      <c r="N5916" s="177"/>
      <c r="P5916" s="176"/>
      <c r="R5916" s="178"/>
      <c r="S5916" s="177"/>
      <c r="U5916" s="177"/>
      <c r="W5916" s="178"/>
      <c r="X5916" s="177"/>
    </row>
    <row r="5917" spans="7:24" s="168" customFormat="1" ht="15" customHeight="1">
      <c r="G5917" s="175"/>
      <c r="I5917" s="176"/>
      <c r="J5917" s="176"/>
      <c r="K5917" s="176"/>
      <c r="L5917" s="679"/>
      <c r="M5917" s="175"/>
      <c r="N5917" s="177"/>
      <c r="P5917" s="176"/>
      <c r="R5917" s="178"/>
      <c r="S5917" s="177"/>
      <c r="U5917" s="177"/>
      <c r="W5917" s="178"/>
      <c r="X5917" s="177"/>
    </row>
    <row r="5918" spans="7:24" s="168" customFormat="1" ht="15" customHeight="1">
      <c r="G5918" s="175"/>
      <c r="I5918" s="176"/>
      <c r="J5918" s="176"/>
      <c r="K5918" s="176"/>
      <c r="L5918" s="679"/>
      <c r="M5918" s="175"/>
      <c r="N5918" s="177"/>
      <c r="P5918" s="176"/>
      <c r="R5918" s="178"/>
      <c r="S5918" s="177"/>
      <c r="U5918" s="177"/>
      <c r="W5918" s="178"/>
      <c r="X5918" s="177"/>
    </row>
    <row r="5919" spans="7:24" s="168" customFormat="1" ht="15" customHeight="1">
      <c r="G5919" s="175"/>
      <c r="I5919" s="176"/>
      <c r="J5919" s="176"/>
      <c r="K5919" s="176"/>
      <c r="L5919" s="679"/>
      <c r="M5919" s="175"/>
      <c r="N5919" s="177"/>
      <c r="P5919" s="176"/>
      <c r="R5919" s="178"/>
      <c r="S5919" s="177"/>
      <c r="U5919" s="177"/>
      <c r="W5919" s="178"/>
      <c r="X5919" s="177"/>
    </row>
    <row r="5920" spans="7:24" s="168" customFormat="1" ht="15" customHeight="1">
      <c r="G5920" s="175"/>
      <c r="I5920" s="176"/>
      <c r="J5920" s="176"/>
      <c r="K5920" s="176"/>
      <c r="L5920" s="679"/>
      <c r="M5920" s="175"/>
      <c r="N5920" s="177"/>
      <c r="P5920" s="176"/>
      <c r="R5920" s="178"/>
      <c r="S5920" s="177"/>
      <c r="U5920" s="177"/>
      <c r="W5920" s="178"/>
      <c r="X5920" s="177"/>
    </row>
    <row r="5921" spans="7:24" s="168" customFormat="1" ht="15" customHeight="1">
      <c r="G5921" s="175"/>
      <c r="I5921" s="176"/>
      <c r="J5921" s="176"/>
      <c r="K5921" s="176"/>
      <c r="L5921" s="679"/>
      <c r="M5921" s="175"/>
      <c r="N5921" s="177"/>
      <c r="P5921" s="176"/>
      <c r="R5921" s="178"/>
      <c r="S5921" s="177"/>
      <c r="U5921" s="177"/>
      <c r="W5921" s="178"/>
      <c r="X5921" s="177"/>
    </row>
    <row r="5922" spans="7:24" s="168" customFormat="1" ht="15" customHeight="1">
      <c r="G5922" s="175"/>
      <c r="I5922" s="176"/>
      <c r="J5922" s="176"/>
      <c r="K5922" s="176"/>
      <c r="L5922" s="679"/>
      <c r="M5922" s="175"/>
      <c r="N5922" s="177"/>
      <c r="P5922" s="176"/>
      <c r="R5922" s="178"/>
      <c r="S5922" s="177"/>
      <c r="U5922" s="177"/>
      <c r="W5922" s="178"/>
      <c r="X5922" s="177"/>
    </row>
    <row r="5923" spans="7:24" s="168" customFormat="1" ht="15" customHeight="1">
      <c r="G5923" s="175"/>
      <c r="I5923" s="176"/>
      <c r="J5923" s="176"/>
      <c r="K5923" s="176"/>
      <c r="L5923" s="679"/>
      <c r="M5923" s="175"/>
      <c r="N5923" s="177"/>
      <c r="P5923" s="176"/>
      <c r="R5923" s="178"/>
      <c r="S5923" s="177"/>
      <c r="U5923" s="177"/>
      <c r="W5923" s="178"/>
      <c r="X5923" s="177"/>
    </row>
    <row r="5924" spans="7:24" s="168" customFormat="1" ht="15" customHeight="1">
      <c r="G5924" s="175"/>
      <c r="I5924" s="176"/>
      <c r="J5924" s="176"/>
      <c r="K5924" s="176"/>
      <c r="L5924" s="679"/>
      <c r="M5924" s="175"/>
      <c r="N5924" s="177"/>
      <c r="P5924" s="176"/>
      <c r="R5924" s="178"/>
      <c r="S5924" s="177"/>
      <c r="U5924" s="177"/>
      <c r="W5924" s="178"/>
      <c r="X5924" s="177"/>
    </row>
    <row r="5925" spans="7:24" s="168" customFormat="1" ht="15" customHeight="1">
      <c r="G5925" s="175"/>
      <c r="I5925" s="176"/>
      <c r="J5925" s="176"/>
      <c r="K5925" s="176"/>
      <c r="L5925" s="679"/>
      <c r="M5925" s="175"/>
      <c r="N5925" s="177"/>
      <c r="P5925" s="176"/>
      <c r="R5925" s="178"/>
      <c r="S5925" s="177"/>
      <c r="U5925" s="177"/>
      <c r="W5925" s="178"/>
      <c r="X5925" s="177"/>
    </row>
    <row r="5926" spans="7:24" s="168" customFormat="1" ht="15" customHeight="1">
      <c r="G5926" s="175"/>
      <c r="I5926" s="176"/>
      <c r="J5926" s="176"/>
      <c r="K5926" s="176"/>
      <c r="L5926" s="679"/>
      <c r="M5926" s="175"/>
      <c r="N5926" s="177"/>
      <c r="P5926" s="176"/>
      <c r="R5926" s="178"/>
      <c r="S5926" s="177"/>
      <c r="U5926" s="177"/>
      <c r="W5926" s="178"/>
      <c r="X5926" s="177"/>
    </row>
    <row r="5927" spans="7:24" s="168" customFormat="1" ht="15" customHeight="1">
      <c r="G5927" s="175"/>
      <c r="I5927" s="176"/>
      <c r="J5927" s="176"/>
      <c r="K5927" s="176"/>
      <c r="L5927" s="679"/>
      <c r="M5927" s="175"/>
      <c r="N5927" s="177"/>
      <c r="P5927" s="176"/>
      <c r="R5927" s="178"/>
      <c r="S5927" s="177"/>
      <c r="U5927" s="177"/>
      <c r="W5927" s="178"/>
      <c r="X5927" s="177"/>
    </row>
    <row r="5928" spans="7:24" s="168" customFormat="1" ht="15" customHeight="1">
      <c r="G5928" s="175"/>
      <c r="I5928" s="176"/>
      <c r="J5928" s="176"/>
      <c r="K5928" s="176"/>
      <c r="L5928" s="679"/>
      <c r="M5928" s="175"/>
      <c r="N5928" s="177"/>
      <c r="P5928" s="176"/>
      <c r="R5928" s="178"/>
      <c r="S5928" s="177"/>
      <c r="U5928" s="177"/>
      <c r="W5928" s="178"/>
      <c r="X5928" s="177"/>
    </row>
    <row r="5929" spans="7:24" s="168" customFormat="1" ht="15" customHeight="1">
      <c r="G5929" s="175"/>
      <c r="I5929" s="176"/>
      <c r="J5929" s="176"/>
      <c r="K5929" s="176"/>
      <c r="L5929" s="679"/>
      <c r="M5929" s="175"/>
      <c r="N5929" s="177"/>
      <c r="P5929" s="176"/>
      <c r="R5929" s="178"/>
      <c r="S5929" s="177"/>
      <c r="U5929" s="177"/>
      <c r="W5929" s="178"/>
      <c r="X5929" s="177"/>
    </row>
    <row r="5930" spans="7:24" s="168" customFormat="1" ht="15" customHeight="1">
      <c r="G5930" s="175"/>
      <c r="I5930" s="176"/>
      <c r="J5930" s="176"/>
      <c r="K5930" s="176"/>
      <c r="L5930" s="679"/>
      <c r="M5930" s="175"/>
      <c r="N5930" s="177"/>
      <c r="P5930" s="176"/>
      <c r="R5930" s="178"/>
      <c r="S5930" s="177"/>
      <c r="U5930" s="177"/>
      <c r="W5930" s="178"/>
      <c r="X5930" s="177"/>
    </row>
    <row r="5931" spans="7:24" s="168" customFormat="1" ht="15" customHeight="1">
      <c r="G5931" s="175"/>
      <c r="I5931" s="176"/>
      <c r="J5931" s="176"/>
      <c r="K5931" s="176"/>
      <c r="L5931" s="679"/>
      <c r="M5931" s="175"/>
      <c r="N5931" s="177"/>
      <c r="P5931" s="176"/>
      <c r="R5931" s="178"/>
      <c r="S5931" s="177"/>
      <c r="U5931" s="177"/>
      <c r="W5931" s="178"/>
      <c r="X5931" s="177"/>
    </row>
    <row r="5932" spans="7:24" s="168" customFormat="1" ht="15" customHeight="1">
      <c r="G5932" s="175"/>
      <c r="I5932" s="176"/>
      <c r="J5932" s="176"/>
      <c r="K5932" s="176"/>
      <c r="L5932" s="679"/>
      <c r="M5932" s="175"/>
      <c r="N5932" s="177"/>
      <c r="P5932" s="176"/>
      <c r="R5932" s="178"/>
      <c r="S5932" s="177"/>
      <c r="U5932" s="177"/>
      <c r="W5932" s="178"/>
      <c r="X5932" s="177"/>
    </row>
    <row r="5933" spans="7:24" s="168" customFormat="1" ht="15" customHeight="1">
      <c r="G5933" s="175"/>
      <c r="I5933" s="176"/>
      <c r="J5933" s="176"/>
      <c r="K5933" s="176"/>
      <c r="L5933" s="679"/>
      <c r="M5933" s="175"/>
      <c r="N5933" s="177"/>
      <c r="P5933" s="176"/>
      <c r="R5933" s="178"/>
      <c r="S5933" s="177"/>
      <c r="U5933" s="177"/>
      <c r="W5933" s="178"/>
      <c r="X5933" s="177"/>
    </row>
    <row r="5934" spans="7:24" s="168" customFormat="1" ht="15" customHeight="1">
      <c r="G5934" s="175"/>
      <c r="I5934" s="176"/>
      <c r="J5934" s="176"/>
      <c r="K5934" s="176"/>
      <c r="L5934" s="679"/>
      <c r="M5934" s="175"/>
      <c r="N5934" s="177"/>
      <c r="P5934" s="176"/>
      <c r="R5934" s="178"/>
      <c r="S5934" s="177"/>
      <c r="U5934" s="177"/>
      <c r="W5934" s="178"/>
      <c r="X5934" s="177"/>
    </row>
    <row r="5935" spans="7:24" s="168" customFormat="1" ht="15" customHeight="1">
      <c r="G5935" s="175"/>
      <c r="I5935" s="176"/>
      <c r="J5935" s="176"/>
      <c r="K5935" s="176"/>
      <c r="L5935" s="679"/>
      <c r="M5935" s="175"/>
      <c r="N5935" s="177"/>
      <c r="P5935" s="176"/>
      <c r="R5935" s="178"/>
      <c r="S5935" s="177"/>
      <c r="U5935" s="177"/>
      <c r="W5935" s="178"/>
      <c r="X5935" s="177"/>
    </row>
    <row r="5936" spans="7:24" s="168" customFormat="1" ht="15" customHeight="1">
      <c r="G5936" s="175"/>
      <c r="I5936" s="176"/>
      <c r="J5936" s="176"/>
      <c r="K5936" s="176"/>
      <c r="L5936" s="679"/>
      <c r="M5936" s="175"/>
      <c r="N5936" s="177"/>
      <c r="P5936" s="176"/>
      <c r="R5936" s="178"/>
      <c r="S5936" s="177"/>
      <c r="U5936" s="177"/>
      <c r="W5936" s="178"/>
      <c r="X5936" s="177"/>
    </row>
    <row r="5937" spans="7:24" s="168" customFormat="1" ht="15" customHeight="1">
      <c r="G5937" s="175"/>
      <c r="I5937" s="176"/>
      <c r="J5937" s="176"/>
      <c r="K5937" s="176"/>
      <c r="L5937" s="679"/>
      <c r="M5937" s="175"/>
      <c r="N5937" s="177"/>
      <c r="P5937" s="176"/>
      <c r="R5937" s="178"/>
      <c r="S5937" s="177"/>
      <c r="U5937" s="177"/>
      <c r="W5937" s="178"/>
      <c r="X5937" s="177"/>
    </row>
    <row r="5938" spans="7:24" s="168" customFormat="1" ht="15" customHeight="1">
      <c r="G5938" s="175"/>
      <c r="I5938" s="176"/>
      <c r="J5938" s="176"/>
      <c r="K5938" s="176"/>
      <c r="L5938" s="679"/>
      <c r="M5938" s="175"/>
      <c r="N5938" s="177"/>
      <c r="P5938" s="176"/>
      <c r="R5938" s="178"/>
      <c r="S5938" s="177"/>
      <c r="U5938" s="177"/>
      <c r="W5938" s="178"/>
      <c r="X5938" s="177"/>
    </row>
    <row r="5939" spans="7:24" s="168" customFormat="1" ht="15" customHeight="1">
      <c r="G5939" s="175"/>
      <c r="I5939" s="176"/>
      <c r="J5939" s="176"/>
      <c r="K5939" s="176"/>
      <c r="L5939" s="679"/>
      <c r="M5939" s="175"/>
      <c r="N5939" s="177"/>
      <c r="P5939" s="176"/>
      <c r="R5939" s="178"/>
      <c r="S5939" s="177"/>
      <c r="U5939" s="177"/>
      <c r="W5939" s="178"/>
      <c r="X5939" s="177"/>
    </row>
    <row r="5940" spans="7:24" s="168" customFormat="1" ht="15" customHeight="1">
      <c r="G5940" s="175"/>
      <c r="I5940" s="176"/>
      <c r="J5940" s="176"/>
      <c r="K5940" s="176"/>
      <c r="L5940" s="679"/>
      <c r="M5940" s="175"/>
      <c r="N5940" s="177"/>
      <c r="P5940" s="176"/>
      <c r="R5940" s="178"/>
      <c r="S5940" s="177"/>
      <c r="U5940" s="177"/>
      <c r="W5940" s="178"/>
      <c r="X5940" s="177"/>
    </row>
    <row r="5941" spans="7:24" s="168" customFormat="1" ht="15" customHeight="1">
      <c r="G5941" s="175"/>
      <c r="I5941" s="176"/>
      <c r="J5941" s="176"/>
      <c r="K5941" s="176"/>
      <c r="L5941" s="679"/>
      <c r="M5941" s="175"/>
      <c r="N5941" s="177"/>
      <c r="P5941" s="176"/>
      <c r="R5941" s="178"/>
      <c r="S5941" s="177"/>
      <c r="U5941" s="177"/>
      <c r="W5941" s="178"/>
      <c r="X5941" s="177"/>
    </row>
    <row r="5942" spans="7:24" s="168" customFormat="1" ht="15" customHeight="1">
      <c r="G5942" s="175"/>
      <c r="I5942" s="176"/>
      <c r="J5942" s="176"/>
      <c r="K5942" s="176"/>
      <c r="L5942" s="679"/>
      <c r="M5942" s="175"/>
      <c r="N5942" s="177"/>
      <c r="P5942" s="176"/>
      <c r="R5942" s="178"/>
      <c r="S5942" s="177"/>
      <c r="U5942" s="177"/>
      <c r="W5942" s="178"/>
      <c r="X5942" s="177"/>
    </row>
    <row r="5943" spans="7:24" s="168" customFormat="1" ht="15" customHeight="1">
      <c r="G5943" s="175"/>
      <c r="I5943" s="176"/>
      <c r="J5943" s="176"/>
      <c r="K5943" s="176"/>
      <c r="L5943" s="679"/>
      <c r="M5943" s="175"/>
      <c r="N5943" s="177"/>
      <c r="P5943" s="176"/>
      <c r="R5943" s="178"/>
      <c r="S5943" s="177"/>
      <c r="U5943" s="177"/>
      <c r="W5943" s="178"/>
      <c r="X5943" s="177"/>
    </row>
    <row r="5944" spans="7:24" s="168" customFormat="1" ht="15" customHeight="1">
      <c r="G5944" s="175"/>
      <c r="I5944" s="176"/>
      <c r="J5944" s="176"/>
      <c r="K5944" s="176"/>
      <c r="L5944" s="679"/>
      <c r="M5944" s="175"/>
      <c r="N5944" s="177"/>
      <c r="P5944" s="176"/>
      <c r="R5944" s="178"/>
      <c r="S5944" s="177"/>
      <c r="U5944" s="177"/>
      <c r="W5944" s="178"/>
      <c r="X5944" s="177"/>
    </row>
    <row r="5945" spans="7:24" s="168" customFormat="1" ht="15" customHeight="1">
      <c r="G5945" s="175"/>
      <c r="I5945" s="176"/>
      <c r="J5945" s="176"/>
      <c r="K5945" s="176"/>
      <c r="L5945" s="679"/>
      <c r="M5945" s="175"/>
      <c r="N5945" s="177"/>
      <c r="P5945" s="176"/>
      <c r="R5945" s="178"/>
      <c r="S5945" s="177"/>
      <c r="U5945" s="177"/>
      <c r="W5945" s="178"/>
      <c r="X5945" s="177"/>
    </row>
    <row r="5946" spans="7:24" s="168" customFormat="1" ht="15" customHeight="1">
      <c r="G5946" s="175"/>
      <c r="I5946" s="176"/>
      <c r="J5946" s="176"/>
      <c r="K5946" s="176"/>
      <c r="L5946" s="679"/>
      <c r="M5946" s="175"/>
      <c r="N5946" s="177"/>
      <c r="P5946" s="176"/>
      <c r="R5946" s="178"/>
      <c r="S5946" s="177"/>
      <c r="U5946" s="177"/>
      <c r="W5946" s="178"/>
      <c r="X5946" s="177"/>
    </row>
    <row r="5947" spans="7:24" s="168" customFormat="1" ht="15" customHeight="1">
      <c r="G5947" s="175"/>
      <c r="I5947" s="176"/>
      <c r="J5947" s="176"/>
      <c r="K5947" s="176"/>
      <c r="L5947" s="679"/>
      <c r="M5947" s="175"/>
      <c r="N5947" s="177"/>
      <c r="P5947" s="176"/>
      <c r="R5947" s="178"/>
      <c r="S5947" s="177"/>
      <c r="U5947" s="177"/>
      <c r="W5947" s="178"/>
      <c r="X5947" s="177"/>
    </row>
    <row r="5948" spans="7:24" s="168" customFormat="1" ht="15" customHeight="1">
      <c r="G5948" s="175"/>
      <c r="I5948" s="176"/>
      <c r="J5948" s="176"/>
      <c r="K5948" s="176"/>
      <c r="L5948" s="679"/>
      <c r="M5948" s="175"/>
      <c r="N5948" s="177"/>
      <c r="P5948" s="176"/>
      <c r="R5948" s="178"/>
      <c r="S5948" s="177"/>
      <c r="U5948" s="177"/>
      <c r="W5948" s="178"/>
      <c r="X5948" s="177"/>
    </row>
    <row r="5949" spans="7:24" s="168" customFormat="1" ht="15" customHeight="1">
      <c r="G5949" s="175"/>
      <c r="I5949" s="176"/>
      <c r="J5949" s="176"/>
      <c r="K5949" s="176"/>
      <c r="L5949" s="679"/>
      <c r="M5949" s="175"/>
      <c r="N5949" s="177"/>
      <c r="P5949" s="176"/>
      <c r="R5949" s="178"/>
      <c r="S5949" s="177"/>
      <c r="U5949" s="177"/>
      <c r="W5949" s="178"/>
      <c r="X5949" s="177"/>
    </row>
    <row r="5950" spans="7:24" s="168" customFormat="1" ht="15" customHeight="1">
      <c r="G5950" s="175"/>
      <c r="I5950" s="176"/>
      <c r="J5950" s="176"/>
      <c r="K5950" s="176"/>
      <c r="L5950" s="679"/>
      <c r="M5950" s="175"/>
      <c r="N5950" s="177"/>
      <c r="P5950" s="176"/>
      <c r="R5950" s="178"/>
      <c r="S5950" s="177"/>
      <c r="U5950" s="177"/>
      <c r="W5950" s="178"/>
      <c r="X5950" s="177"/>
    </row>
    <row r="5951" spans="7:24" s="168" customFormat="1" ht="15" customHeight="1">
      <c r="G5951" s="175"/>
      <c r="I5951" s="176"/>
      <c r="J5951" s="176"/>
      <c r="K5951" s="176"/>
      <c r="L5951" s="679"/>
      <c r="M5951" s="175"/>
      <c r="N5951" s="177"/>
      <c r="P5951" s="176"/>
      <c r="R5951" s="178"/>
      <c r="S5951" s="177"/>
      <c r="U5951" s="177"/>
      <c r="W5951" s="178"/>
      <c r="X5951" s="177"/>
    </row>
    <row r="5952" spans="7:24" s="168" customFormat="1" ht="15" customHeight="1">
      <c r="G5952" s="175"/>
      <c r="I5952" s="176"/>
      <c r="J5952" s="176"/>
      <c r="K5952" s="176"/>
      <c r="L5952" s="679"/>
      <c r="M5952" s="175"/>
      <c r="N5952" s="177"/>
      <c r="P5952" s="176"/>
      <c r="R5952" s="178"/>
      <c r="S5952" s="177"/>
      <c r="U5952" s="177"/>
      <c r="W5952" s="178"/>
      <c r="X5952" s="177"/>
    </row>
    <row r="5953" spans="7:24" s="168" customFormat="1" ht="15" customHeight="1">
      <c r="G5953" s="175"/>
      <c r="I5953" s="176"/>
      <c r="J5953" s="176"/>
      <c r="K5953" s="176"/>
      <c r="L5953" s="679"/>
      <c r="M5953" s="175"/>
      <c r="N5953" s="177"/>
      <c r="P5953" s="176"/>
      <c r="R5953" s="178"/>
      <c r="S5953" s="177"/>
      <c r="U5953" s="177"/>
      <c r="W5953" s="178"/>
      <c r="X5953" s="177"/>
    </row>
    <row r="5954" spans="7:24" s="168" customFormat="1" ht="15" customHeight="1">
      <c r="G5954" s="175"/>
      <c r="I5954" s="176"/>
      <c r="J5954" s="176"/>
      <c r="K5954" s="176"/>
      <c r="L5954" s="679"/>
      <c r="M5954" s="175"/>
      <c r="N5954" s="177"/>
      <c r="P5954" s="176"/>
      <c r="R5954" s="178"/>
      <c r="S5954" s="177"/>
      <c r="U5954" s="177"/>
      <c r="W5954" s="178"/>
      <c r="X5954" s="177"/>
    </row>
    <row r="5955" spans="7:24" s="168" customFormat="1" ht="15" customHeight="1">
      <c r="G5955" s="175"/>
      <c r="I5955" s="176"/>
      <c r="J5955" s="176"/>
      <c r="K5955" s="176"/>
      <c r="L5955" s="679"/>
      <c r="M5955" s="175"/>
      <c r="N5955" s="177"/>
      <c r="P5955" s="176"/>
      <c r="R5955" s="178"/>
      <c r="S5955" s="177"/>
      <c r="U5955" s="177"/>
      <c r="W5955" s="178"/>
      <c r="X5955" s="177"/>
    </row>
    <row r="5956" spans="7:24" s="168" customFormat="1" ht="15" customHeight="1">
      <c r="G5956" s="175"/>
      <c r="I5956" s="176"/>
      <c r="J5956" s="176"/>
      <c r="K5956" s="176"/>
      <c r="L5956" s="679"/>
      <c r="M5956" s="175"/>
      <c r="N5956" s="177"/>
      <c r="P5956" s="176"/>
      <c r="R5956" s="178"/>
      <c r="S5956" s="177"/>
      <c r="U5956" s="177"/>
      <c r="W5956" s="178"/>
      <c r="X5956" s="177"/>
    </row>
    <row r="5957" spans="7:24" s="168" customFormat="1" ht="15" customHeight="1">
      <c r="G5957" s="175"/>
      <c r="I5957" s="176"/>
      <c r="J5957" s="176"/>
      <c r="K5957" s="176"/>
      <c r="L5957" s="679"/>
      <c r="M5957" s="175"/>
      <c r="N5957" s="177"/>
      <c r="P5957" s="176"/>
      <c r="R5957" s="178"/>
      <c r="S5957" s="177"/>
      <c r="U5957" s="177"/>
      <c r="W5957" s="178"/>
      <c r="X5957" s="177"/>
    </row>
    <row r="5958" spans="7:24" s="168" customFormat="1" ht="15" customHeight="1">
      <c r="G5958" s="175"/>
      <c r="I5958" s="176"/>
      <c r="J5958" s="176"/>
      <c r="K5958" s="176"/>
      <c r="L5958" s="679"/>
      <c r="M5958" s="175"/>
      <c r="N5958" s="177"/>
      <c r="P5958" s="176"/>
      <c r="R5958" s="178"/>
      <c r="S5958" s="177"/>
      <c r="U5958" s="177"/>
      <c r="W5958" s="178"/>
      <c r="X5958" s="177"/>
    </row>
    <row r="5959" spans="7:24" s="168" customFormat="1" ht="15" customHeight="1">
      <c r="G5959" s="175"/>
      <c r="I5959" s="176"/>
      <c r="J5959" s="176"/>
      <c r="K5959" s="176"/>
      <c r="L5959" s="679"/>
      <c r="M5959" s="175"/>
      <c r="N5959" s="177"/>
      <c r="P5959" s="176"/>
      <c r="R5959" s="178"/>
      <c r="S5959" s="177"/>
      <c r="U5959" s="177"/>
      <c r="W5959" s="178"/>
      <c r="X5959" s="177"/>
    </row>
    <row r="5960" spans="7:24" s="168" customFormat="1" ht="15" customHeight="1">
      <c r="G5960" s="175"/>
      <c r="I5960" s="176"/>
      <c r="J5960" s="176"/>
      <c r="K5960" s="176"/>
      <c r="L5960" s="679"/>
      <c r="M5960" s="175"/>
      <c r="N5960" s="177"/>
      <c r="P5960" s="176"/>
      <c r="R5960" s="178"/>
      <c r="S5960" s="177"/>
      <c r="U5960" s="177"/>
      <c r="W5960" s="178"/>
      <c r="X5960" s="177"/>
    </row>
    <row r="5961" spans="7:24" s="168" customFormat="1" ht="15" customHeight="1">
      <c r="G5961" s="175"/>
      <c r="I5961" s="176"/>
      <c r="J5961" s="176"/>
      <c r="K5961" s="176"/>
      <c r="L5961" s="679"/>
      <c r="M5961" s="175"/>
      <c r="N5961" s="177"/>
      <c r="P5961" s="176"/>
      <c r="R5961" s="178"/>
      <c r="S5961" s="177"/>
      <c r="U5961" s="177"/>
      <c r="W5961" s="178"/>
      <c r="X5961" s="177"/>
    </row>
    <row r="5962" spans="7:24" s="168" customFormat="1" ht="15" customHeight="1">
      <c r="G5962" s="175"/>
      <c r="I5962" s="176"/>
      <c r="J5962" s="176"/>
      <c r="K5962" s="176"/>
      <c r="L5962" s="679"/>
      <c r="M5962" s="175"/>
      <c r="N5962" s="177"/>
      <c r="P5962" s="176"/>
      <c r="R5962" s="178"/>
      <c r="S5962" s="177"/>
      <c r="U5962" s="177"/>
      <c r="W5962" s="178"/>
      <c r="X5962" s="177"/>
    </row>
    <row r="5963" spans="7:24" s="168" customFormat="1" ht="15" customHeight="1">
      <c r="G5963" s="175"/>
      <c r="I5963" s="176"/>
      <c r="J5963" s="176"/>
      <c r="K5963" s="176"/>
      <c r="L5963" s="679"/>
      <c r="M5963" s="175"/>
      <c r="N5963" s="177"/>
      <c r="P5963" s="176"/>
      <c r="R5963" s="178"/>
      <c r="S5963" s="177"/>
      <c r="U5963" s="177"/>
      <c r="W5963" s="178"/>
      <c r="X5963" s="177"/>
    </row>
    <row r="5964" spans="7:24" s="168" customFormat="1" ht="15" customHeight="1">
      <c r="G5964" s="175"/>
      <c r="I5964" s="176"/>
      <c r="J5964" s="176"/>
      <c r="K5964" s="176"/>
      <c r="L5964" s="679"/>
      <c r="M5964" s="175"/>
      <c r="N5964" s="177"/>
      <c r="P5964" s="176"/>
      <c r="R5964" s="178"/>
      <c r="S5964" s="177"/>
      <c r="U5964" s="177"/>
      <c r="W5964" s="178"/>
      <c r="X5964" s="177"/>
    </row>
    <row r="5965" spans="7:24" s="168" customFormat="1" ht="15" customHeight="1">
      <c r="G5965" s="175"/>
      <c r="I5965" s="176"/>
      <c r="J5965" s="176"/>
      <c r="K5965" s="176"/>
      <c r="L5965" s="679"/>
      <c r="M5965" s="175"/>
      <c r="N5965" s="177"/>
      <c r="P5965" s="176"/>
      <c r="R5965" s="178"/>
      <c r="S5965" s="177"/>
      <c r="U5965" s="177"/>
      <c r="W5965" s="178"/>
      <c r="X5965" s="177"/>
    </row>
    <row r="5966" spans="7:24" s="168" customFormat="1" ht="15" customHeight="1">
      <c r="G5966" s="175"/>
      <c r="I5966" s="176"/>
      <c r="J5966" s="176"/>
      <c r="K5966" s="176"/>
      <c r="L5966" s="679"/>
      <c r="M5966" s="175"/>
      <c r="N5966" s="177"/>
      <c r="P5966" s="176"/>
      <c r="R5966" s="178"/>
      <c r="S5966" s="177"/>
      <c r="U5966" s="177"/>
      <c r="W5966" s="178"/>
      <c r="X5966" s="177"/>
    </row>
    <row r="5967" spans="7:24" s="168" customFormat="1" ht="15" customHeight="1">
      <c r="G5967" s="175"/>
      <c r="I5967" s="176"/>
      <c r="J5967" s="176"/>
      <c r="K5967" s="176"/>
      <c r="L5967" s="679"/>
      <c r="M5967" s="175"/>
      <c r="N5967" s="177"/>
      <c r="P5967" s="176"/>
      <c r="R5967" s="178"/>
      <c r="S5967" s="177"/>
      <c r="U5967" s="177"/>
      <c r="W5967" s="178"/>
      <c r="X5967" s="177"/>
    </row>
    <row r="5968" spans="7:24" s="168" customFormat="1" ht="15" customHeight="1">
      <c r="G5968" s="175"/>
      <c r="I5968" s="176"/>
      <c r="J5968" s="176"/>
      <c r="K5968" s="176"/>
      <c r="L5968" s="679"/>
      <c r="M5968" s="175"/>
      <c r="N5968" s="177"/>
      <c r="P5968" s="176"/>
      <c r="R5968" s="178"/>
      <c r="S5968" s="177"/>
      <c r="U5968" s="177"/>
      <c r="W5968" s="178"/>
      <c r="X5968" s="177"/>
    </row>
    <row r="5969" spans="7:24" s="168" customFormat="1" ht="15" customHeight="1">
      <c r="G5969" s="175"/>
      <c r="I5969" s="176"/>
      <c r="J5969" s="176"/>
      <c r="K5969" s="176"/>
      <c r="L5969" s="679"/>
      <c r="M5969" s="175"/>
      <c r="N5969" s="177"/>
      <c r="P5969" s="176"/>
      <c r="R5969" s="178"/>
      <c r="S5969" s="177"/>
      <c r="U5969" s="177"/>
      <c r="W5969" s="178"/>
      <c r="X5969" s="177"/>
    </row>
    <row r="5970" spans="7:24" s="168" customFormat="1" ht="15" customHeight="1">
      <c r="G5970" s="175"/>
      <c r="I5970" s="176"/>
      <c r="J5970" s="176"/>
      <c r="K5970" s="176"/>
      <c r="L5970" s="679"/>
      <c r="M5970" s="175"/>
      <c r="N5970" s="177"/>
      <c r="P5970" s="176"/>
      <c r="R5970" s="178"/>
      <c r="S5970" s="177"/>
      <c r="U5970" s="177"/>
      <c r="W5970" s="178"/>
      <c r="X5970" s="177"/>
    </row>
    <row r="5971" spans="7:24" s="168" customFormat="1" ht="15" customHeight="1">
      <c r="G5971" s="175"/>
      <c r="I5971" s="176"/>
      <c r="J5971" s="176"/>
      <c r="K5971" s="176"/>
      <c r="L5971" s="679"/>
      <c r="M5971" s="175"/>
      <c r="N5971" s="177"/>
      <c r="P5971" s="176"/>
      <c r="R5971" s="178"/>
      <c r="S5971" s="177"/>
      <c r="U5971" s="177"/>
      <c r="W5971" s="178"/>
      <c r="X5971" s="177"/>
    </row>
    <row r="5972" spans="7:24" s="168" customFormat="1" ht="15" customHeight="1">
      <c r="G5972" s="175"/>
      <c r="I5972" s="176"/>
      <c r="J5972" s="176"/>
      <c r="K5972" s="176"/>
      <c r="L5972" s="679"/>
      <c r="M5972" s="175"/>
      <c r="N5972" s="177"/>
      <c r="P5972" s="176"/>
      <c r="R5972" s="178"/>
      <c r="S5972" s="177"/>
      <c r="U5972" s="177"/>
      <c r="W5972" s="178"/>
      <c r="X5972" s="177"/>
    </row>
    <row r="5973" spans="7:24" s="168" customFormat="1" ht="15" customHeight="1">
      <c r="G5973" s="175"/>
      <c r="I5973" s="176"/>
      <c r="J5973" s="176"/>
      <c r="K5973" s="176"/>
      <c r="L5973" s="679"/>
      <c r="M5973" s="175"/>
      <c r="N5973" s="177"/>
      <c r="P5973" s="176"/>
      <c r="R5973" s="178"/>
      <c r="S5973" s="177"/>
      <c r="U5973" s="177"/>
      <c r="W5973" s="178"/>
      <c r="X5973" s="177"/>
    </row>
    <row r="5974" spans="7:24" s="168" customFormat="1" ht="15" customHeight="1">
      <c r="G5974" s="175"/>
      <c r="I5974" s="176"/>
      <c r="J5974" s="176"/>
      <c r="K5974" s="176"/>
      <c r="L5974" s="679"/>
      <c r="M5974" s="175"/>
      <c r="N5974" s="177"/>
      <c r="P5974" s="176"/>
      <c r="R5974" s="178"/>
      <c r="S5974" s="177"/>
      <c r="U5974" s="177"/>
      <c r="W5974" s="178"/>
      <c r="X5974" s="177"/>
    </row>
    <row r="5975" spans="7:24" s="168" customFormat="1" ht="15" customHeight="1">
      <c r="G5975" s="175"/>
      <c r="I5975" s="176"/>
      <c r="J5975" s="176"/>
      <c r="K5975" s="176"/>
      <c r="L5975" s="679"/>
      <c r="M5975" s="175"/>
      <c r="N5975" s="177"/>
      <c r="P5975" s="176"/>
      <c r="R5975" s="178"/>
      <c r="S5975" s="177"/>
      <c r="U5975" s="177"/>
      <c r="W5975" s="178"/>
      <c r="X5975" s="177"/>
    </row>
    <row r="5976" spans="7:24" s="168" customFormat="1" ht="15" customHeight="1">
      <c r="G5976" s="175"/>
      <c r="I5976" s="176"/>
      <c r="J5976" s="176"/>
      <c r="K5976" s="176"/>
      <c r="L5976" s="679"/>
      <c r="M5976" s="175"/>
      <c r="N5976" s="177"/>
      <c r="P5976" s="176"/>
      <c r="R5976" s="178"/>
      <c r="S5976" s="177"/>
      <c r="U5976" s="177"/>
      <c r="W5976" s="178"/>
      <c r="X5976" s="177"/>
    </row>
    <row r="5977" spans="7:24" s="168" customFormat="1" ht="15" customHeight="1">
      <c r="G5977" s="175"/>
      <c r="I5977" s="176"/>
      <c r="J5977" s="176"/>
      <c r="K5977" s="176"/>
      <c r="L5977" s="679"/>
      <c r="M5977" s="175"/>
      <c r="N5977" s="177"/>
      <c r="P5977" s="176"/>
      <c r="R5977" s="178"/>
      <c r="S5977" s="177"/>
      <c r="U5977" s="177"/>
      <c r="W5977" s="178"/>
      <c r="X5977" s="177"/>
    </row>
    <row r="5978" spans="7:24" s="168" customFormat="1" ht="15" customHeight="1">
      <c r="G5978" s="175"/>
      <c r="I5978" s="176"/>
      <c r="J5978" s="176"/>
      <c r="K5978" s="176"/>
      <c r="L5978" s="679"/>
      <c r="M5978" s="175"/>
      <c r="N5978" s="177"/>
      <c r="P5978" s="176"/>
      <c r="R5978" s="178"/>
      <c r="S5978" s="177"/>
      <c r="U5978" s="177"/>
      <c r="W5978" s="178"/>
      <c r="X5978" s="177"/>
    </row>
    <row r="5979" spans="7:24" s="168" customFormat="1" ht="15" customHeight="1">
      <c r="G5979" s="175"/>
      <c r="I5979" s="176"/>
      <c r="J5979" s="176"/>
      <c r="K5979" s="176"/>
      <c r="L5979" s="679"/>
      <c r="M5979" s="175"/>
      <c r="N5979" s="177"/>
      <c r="P5979" s="176"/>
      <c r="R5979" s="178"/>
      <c r="S5979" s="177"/>
      <c r="U5979" s="177"/>
      <c r="W5979" s="178"/>
      <c r="X5979" s="177"/>
    </row>
    <row r="5980" spans="7:24" s="168" customFormat="1" ht="15" customHeight="1">
      <c r="G5980" s="175"/>
      <c r="I5980" s="176"/>
      <c r="J5980" s="176"/>
      <c r="K5980" s="176"/>
      <c r="L5980" s="679"/>
      <c r="M5980" s="175"/>
      <c r="N5980" s="177"/>
      <c r="P5980" s="176"/>
      <c r="R5980" s="178"/>
      <c r="S5980" s="177"/>
      <c r="U5980" s="177"/>
      <c r="W5980" s="178"/>
      <c r="X5980" s="177"/>
    </row>
    <row r="5981" spans="7:24" s="168" customFormat="1" ht="15" customHeight="1">
      <c r="G5981" s="175"/>
      <c r="I5981" s="176"/>
      <c r="J5981" s="176"/>
      <c r="K5981" s="176"/>
      <c r="L5981" s="679"/>
      <c r="M5981" s="175"/>
      <c r="N5981" s="177"/>
      <c r="P5981" s="176"/>
      <c r="R5981" s="178"/>
      <c r="S5981" s="177"/>
      <c r="U5981" s="177"/>
      <c r="W5981" s="178"/>
      <c r="X5981" s="177"/>
    </row>
    <row r="5982" spans="7:24" s="168" customFormat="1" ht="15" customHeight="1">
      <c r="G5982" s="175"/>
      <c r="I5982" s="176"/>
      <c r="J5982" s="176"/>
      <c r="K5982" s="176"/>
      <c r="L5982" s="679"/>
      <c r="M5982" s="175"/>
      <c r="N5982" s="177"/>
      <c r="P5982" s="176"/>
      <c r="R5982" s="178"/>
      <c r="S5982" s="177"/>
      <c r="U5982" s="177"/>
      <c r="W5982" s="178"/>
      <c r="X5982" s="177"/>
    </row>
    <row r="5983" spans="7:24" s="168" customFormat="1" ht="15" customHeight="1">
      <c r="G5983" s="175"/>
      <c r="I5983" s="176"/>
      <c r="J5983" s="176"/>
      <c r="K5983" s="176"/>
      <c r="L5983" s="679"/>
      <c r="M5983" s="175"/>
      <c r="N5983" s="177"/>
      <c r="P5983" s="176"/>
      <c r="R5983" s="178"/>
      <c r="S5983" s="177"/>
      <c r="U5983" s="177"/>
      <c r="W5983" s="178"/>
      <c r="X5983" s="177"/>
    </row>
    <row r="5984" spans="7:24" s="168" customFormat="1" ht="15" customHeight="1">
      <c r="G5984" s="175"/>
      <c r="I5984" s="176"/>
      <c r="J5984" s="176"/>
      <c r="K5984" s="176"/>
      <c r="L5984" s="679"/>
      <c r="M5984" s="175"/>
      <c r="N5984" s="177"/>
      <c r="P5984" s="176"/>
      <c r="R5984" s="178"/>
      <c r="S5984" s="177"/>
      <c r="U5984" s="177"/>
      <c r="W5984" s="178"/>
      <c r="X5984" s="177"/>
    </row>
    <row r="5985" spans="7:24" s="168" customFormat="1" ht="15" customHeight="1">
      <c r="G5985" s="175"/>
      <c r="I5985" s="176"/>
      <c r="J5985" s="176"/>
      <c r="K5985" s="176"/>
      <c r="L5985" s="679"/>
      <c r="M5985" s="175"/>
      <c r="N5985" s="177"/>
      <c r="P5985" s="176"/>
      <c r="R5985" s="178"/>
      <c r="S5985" s="177"/>
      <c r="U5985" s="177"/>
      <c r="W5985" s="178"/>
      <c r="X5985" s="177"/>
    </row>
    <row r="5986" spans="7:24" s="168" customFormat="1" ht="15" customHeight="1">
      <c r="G5986" s="175"/>
      <c r="I5986" s="176"/>
      <c r="J5986" s="176"/>
      <c r="K5986" s="176"/>
      <c r="L5986" s="679"/>
      <c r="M5986" s="175"/>
      <c r="N5986" s="177"/>
      <c r="P5986" s="176"/>
      <c r="R5986" s="178"/>
      <c r="S5986" s="177"/>
      <c r="U5986" s="177"/>
      <c r="W5986" s="178"/>
      <c r="X5986" s="177"/>
    </row>
    <row r="5987" spans="7:24" s="168" customFormat="1" ht="15" customHeight="1">
      <c r="G5987" s="175"/>
      <c r="I5987" s="176"/>
      <c r="J5987" s="176"/>
      <c r="K5987" s="176"/>
      <c r="L5987" s="679"/>
      <c r="M5987" s="175"/>
      <c r="N5987" s="177"/>
      <c r="P5987" s="176"/>
      <c r="R5987" s="178"/>
      <c r="S5987" s="177"/>
      <c r="U5987" s="177"/>
      <c r="W5987" s="178"/>
      <c r="X5987" s="177"/>
    </row>
    <row r="5988" spans="7:24" s="168" customFormat="1" ht="15" customHeight="1">
      <c r="G5988" s="175"/>
      <c r="I5988" s="176"/>
      <c r="J5988" s="176"/>
      <c r="K5988" s="176"/>
      <c r="L5988" s="679"/>
      <c r="M5988" s="175"/>
      <c r="N5988" s="177"/>
      <c r="P5988" s="176"/>
      <c r="R5988" s="178"/>
      <c r="S5988" s="177"/>
      <c r="U5988" s="177"/>
      <c r="W5988" s="178"/>
      <c r="X5988" s="177"/>
    </row>
    <row r="5989" spans="7:24" s="168" customFormat="1" ht="15" customHeight="1">
      <c r="G5989" s="175"/>
      <c r="I5989" s="176"/>
      <c r="J5989" s="176"/>
      <c r="K5989" s="176"/>
      <c r="L5989" s="679"/>
      <c r="M5989" s="175"/>
      <c r="N5989" s="177"/>
      <c r="P5989" s="176"/>
      <c r="R5989" s="178"/>
      <c r="S5989" s="177"/>
      <c r="U5989" s="177"/>
      <c r="W5989" s="178"/>
      <c r="X5989" s="177"/>
    </row>
    <row r="5990" spans="7:24" s="168" customFormat="1" ht="15" customHeight="1">
      <c r="G5990" s="175"/>
      <c r="I5990" s="176"/>
      <c r="J5990" s="176"/>
      <c r="K5990" s="176"/>
      <c r="L5990" s="679"/>
      <c r="M5990" s="175"/>
      <c r="N5990" s="177"/>
      <c r="P5990" s="176"/>
      <c r="R5990" s="178"/>
      <c r="S5990" s="177"/>
      <c r="U5990" s="177"/>
      <c r="W5990" s="178"/>
      <c r="X5990" s="177"/>
    </row>
    <row r="5991" spans="7:24" s="168" customFormat="1" ht="15" customHeight="1">
      <c r="G5991" s="175"/>
      <c r="I5991" s="176"/>
      <c r="J5991" s="176"/>
      <c r="K5991" s="176"/>
      <c r="L5991" s="679"/>
      <c r="M5991" s="175"/>
      <c r="N5991" s="177"/>
      <c r="P5991" s="176"/>
      <c r="R5991" s="178"/>
      <c r="S5991" s="177"/>
      <c r="U5991" s="177"/>
      <c r="W5991" s="178"/>
      <c r="X5991" s="177"/>
    </row>
    <row r="5992" spans="7:24" s="168" customFormat="1" ht="15" customHeight="1">
      <c r="G5992" s="175"/>
      <c r="I5992" s="176"/>
      <c r="J5992" s="176"/>
      <c r="K5992" s="176"/>
      <c r="L5992" s="679"/>
      <c r="M5992" s="175"/>
      <c r="N5992" s="177"/>
      <c r="P5992" s="176"/>
      <c r="R5992" s="178"/>
      <c r="S5992" s="177"/>
      <c r="U5992" s="177"/>
      <c r="W5992" s="178"/>
      <c r="X5992" s="177"/>
    </row>
    <row r="5993" spans="7:24" s="168" customFormat="1" ht="15" customHeight="1">
      <c r="G5993" s="175"/>
      <c r="I5993" s="176"/>
      <c r="J5993" s="176"/>
      <c r="K5993" s="176"/>
      <c r="L5993" s="679"/>
      <c r="M5993" s="175"/>
      <c r="N5993" s="177"/>
      <c r="P5993" s="176"/>
      <c r="R5993" s="178"/>
      <c r="S5993" s="177"/>
      <c r="U5993" s="177"/>
      <c r="W5993" s="178"/>
      <c r="X5993" s="177"/>
    </row>
    <row r="5994" spans="7:24" s="168" customFormat="1" ht="15" customHeight="1">
      <c r="G5994" s="175"/>
      <c r="I5994" s="176"/>
      <c r="J5994" s="176"/>
      <c r="K5994" s="176"/>
      <c r="L5994" s="679"/>
      <c r="M5994" s="175"/>
      <c r="N5994" s="177"/>
      <c r="P5994" s="176"/>
      <c r="R5994" s="178"/>
      <c r="S5994" s="177"/>
      <c r="U5994" s="177"/>
      <c r="W5994" s="178"/>
      <c r="X5994" s="177"/>
    </row>
    <row r="5995" spans="7:24" s="168" customFormat="1" ht="15" customHeight="1">
      <c r="G5995" s="175"/>
      <c r="I5995" s="176"/>
      <c r="J5995" s="176"/>
      <c r="K5995" s="176"/>
      <c r="L5995" s="679"/>
      <c r="M5995" s="175"/>
      <c r="N5995" s="177"/>
      <c r="P5995" s="176"/>
      <c r="R5995" s="178"/>
      <c r="S5995" s="177"/>
      <c r="U5995" s="177"/>
      <c r="W5995" s="178"/>
      <c r="X5995" s="177"/>
    </row>
    <row r="5996" spans="7:24" s="168" customFormat="1" ht="15" customHeight="1">
      <c r="G5996" s="175"/>
      <c r="I5996" s="176"/>
      <c r="J5996" s="176"/>
      <c r="K5996" s="176"/>
      <c r="L5996" s="679"/>
      <c r="M5996" s="175"/>
      <c r="N5996" s="177"/>
      <c r="P5996" s="176"/>
      <c r="R5996" s="178"/>
      <c r="S5996" s="177"/>
      <c r="U5996" s="177"/>
      <c r="W5996" s="178"/>
      <c r="X5996" s="177"/>
    </row>
    <row r="5997" spans="7:24" s="168" customFormat="1" ht="15" customHeight="1">
      <c r="G5997" s="175"/>
      <c r="I5997" s="176"/>
      <c r="J5997" s="176"/>
      <c r="K5997" s="176"/>
      <c r="L5997" s="679"/>
      <c r="M5997" s="175"/>
      <c r="N5997" s="177"/>
      <c r="P5997" s="176"/>
      <c r="R5997" s="178"/>
      <c r="S5997" s="177"/>
      <c r="U5997" s="177"/>
      <c r="W5997" s="178"/>
      <c r="X5997" s="177"/>
    </row>
    <row r="5998" spans="7:24" s="168" customFormat="1" ht="15" customHeight="1">
      <c r="G5998" s="175"/>
      <c r="I5998" s="176"/>
      <c r="J5998" s="176"/>
      <c r="K5998" s="176"/>
      <c r="L5998" s="679"/>
      <c r="M5998" s="175"/>
      <c r="N5998" s="177"/>
      <c r="P5998" s="176"/>
      <c r="R5998" s="178"/>
      <c r="S5998" s="177"/>
      <c r="U5998" s="177"/>
      <c r="W5998" s="178"/>
      <c r="X5998" s="177"/>
    </row>
    <row r="5999" spans="7:24" s="168" customFormat="1" ht="15" customHeight="1">
      <c r="G5999" s="175"/>
      <c r="I5999" s="176"/>
      <c r="J5999" s="176"/>
      <c r="K5999" s="176"/>
      <c r="L5999" s="679"/>
      <c r="M5999" s="175"/>
      <c r="N5999" s="177"/>
      <c r="P5999" s="176"/>
      <c r="R5999" s="178"/>
      <c r="S5999" s="177"/>
      <c r="U5999" s="177"/>
      <c r="W5999" s="178"/>
      <c r="X5999" s="177"/>
    </row>
    <row r="6000" spans="7:24" s="168" customFormat="1" ht="15" customHeight="1">
      <c r="G6000" s="175"/>
      <c r="I6000" s="176"/>
      <c r="J6000" s="176"/>
      <c r="K6000" s="176"/>
      <c r="L6000" s="679"/>
      <c r="M6000" s="175"/>
      <c r="N6000" s="177"/>
      <c r="P6000" s="176"/>
      <c r="R6000" s="178"/>
      <c r="S6000" s="177"/>
      <c r="U6000" s="177"/>
      <c r="W6000" s="178"/>
      <c r="X6000" s="177"/>
    </row>
    <row r="6001" spans="7:24" s="168" customFormat="1" ht="15" customHeight="1">
      <c r="G6001" s="175"/>
      <c r="I6001" s="176"/>
      <c r="J6001" s="176"/>
      <c r="K6001" s="176"/>
      <c r="L6001" s="679"/>
      <c r="M6001" s="175"/>
      <c r="N6001" s="177"/>
      <c r="P6001" s="176"/>
      <c r="R6001" s="178"/>
      <c r="S6001" s="177"/>
      <c r="U6001" s="177"/>
      <c r="W6001" s="178"/>
      <c r="X6001" s="177"/>
    </row>
    <row r="6002" spans="7:24" s="168" customFormat="1" ht="15" customHeight="1">
      <c r="G6002" s="175"/>
      <c r="I6002" s="176"/>
      <c r="J6002" s="176"/>
      <c r="K6002" s="176"/>
      <c r="L6002" s="679"/>
      <c r="M6002" s="175"/>
      <c r="N6002" s="177"/>
      <c r="P6002" s="176"/>
      <c r="R6002" s="178"/>
      <c r="S6002" s="177"/>
      <c r="U6002" s="177"/>
      <c r="W6002" s="178"/>
      <c r="X6002" s="177"/>
    </row>
    <row r="6003" spans="7:24" s="168" customFormat="1" ht="15" customHeight="1">
      <c r="G6003" s="175"/>
      <c r="I6003" s="176"/>
      <c r="J6003" s="176"/>
      <c r="K6003" s="176"/>
      <c r="L6003" s="679"/>
      <c r="M6003" s="175"/>
      <c r="N6003" s="177"/>
      <c r="P6003" s="176"/>
      <c r="R6003" s="178"/>
      <c r="S6003" s="177"/>
      <c r="U6003" s="177"/>
      <c r="W6003" s="178"/>
      <c r="X6003" s="177"/>
    </row>
    <row r="6004" spans="7:24" s="168" customFormat="1" ht="15" customHeight="1">
      <c r="G6004" s="175"/>
      <c r="I6004" s="176"/>
      <c r="J6004" s="176"/>
      <c r="K6004" s="176"/>
      <c r="L6004" s="679"/>
      <c r="M6004" s="175"/>
      <c r="N6004" s="177"/>
      <c r="P6004" s="176"/>
      <c r="R6004" s="178"/>
      <c r="S6004" s="177"/>
      <c r="U6004" s="177"/>
      <c r="W6004" s="178"/>
      <c r="X6004" s="177"/>
    </row>
    <row r="6005" spans="7:24" s="168" customFormat="1" ht="15" customHeight="1">
      <c r="G6005" s="175"/>
      <c r="I6005" s="176"/>
      <c r="J6005" s="176"/>
      <c r="K6005" s="176"/>
      <c r="L6005" s="679"/>
      <c r="M6005" s="175"/>
      <c r="N6005" s="177"/>
      <c r="P6005" s="176"/>
      <c r="R6005" s="178"/>
      <c r="S6005" s="177"/>
      <c r="U6005" s="177"/>
      <c r="W6005" s="178"/>
      <c r="X6005" s="177"/>
    </row>
    <row r="6006" spans="7:24" s="168" customFormat="1" ht="15" customHeight="1">
      <c r="G6006" s="175"/>
      <c r="I6006" s="176"/>
      <c r="J6006" s="176"/>
      <c r="K6006" s="176"/>
      <c r="L6006" s="679"/>
      <c r="M6006" s="175"/>
      <c r="N6006" s="177"/>
      <c r="P6006" s="176"/>
      <c r="R6006" s="178"/>
      <c r="S6006" s="177"/>
      <c r="U6006" s="177"/>
      <c r="W6006" s="178"/>
      <c r="X6006" s="177"/>
    </row>
    <row r="6007" spans="7:24" s="168" customFormat="1" ht="15" customHeight="1">
      <c r="G6007" s="175"/>
      <c r="I6007" s="176"/>
      <c r="J6007" s="176"/>
      <c r="K6007" s="176"/>
      <c r="L6007" s="679"/>
      <c r="M6007" s="175"/>
      <c r="N6007" s="177"/>
      <c r="P6007" s="176"/>
      <c r="R6007" s="178"/>
      <c r="S6007" s="177"/>
      <c r="U6007" s="177"/>
      <c r="W6007" s="178"/>
      <c r="X6007" s="177"/>
    </row>
    <row r="6008" spans="7:24" s="168" customFormat="1" ht="15" customHeight="1">
      <c r="G6008" s="175"/>
      <c r="I6008" s="176"/>
      <c r="J6008" s="176"/>
      <c r="K6008" s="176"/>
      <c r="L6008" s="679"/>
      <c r="M6008" s="175"/>
      <c r="N6008" s="177"/>
      <c r="P6008" s="176"/>
      <c r="R6008" s="178"/>
      <c r="S6008" s="177"/>
      <c r="U6008" s="177"/>
      <c r="W6008" s="178"/>
      <c r="X6008" s="177"/>
    </row>
    <row r="6009" spans="7:24" s="168" customFormat="1" ht="15" customHeight="1">
      <c r="G6009" s="175"/>
      <c r="I6009" s="176"/>
      <c r="J6009" s="176"/>
      <c r="K6009" s="176"/>
      <c r="L6009" s="679"/>
      <c r="M6009" s="175"/>
      <c r="N6009" s="177"/>
      <c r="P6009" s="176"/>
      <c r="R6009" s="178"/>
      <c r="S6009" s="177"/>
      <c r="U6009" s="177"/>
      <c r="W6009" s="178"/>
      <c r="X6009" s="177"/>
    </row>
    <row r="6010" spans="7:24" s="168" customFormat="1" ht="15" customHeight="1">
      <c r="G6010" s="175"/>
      <c r="I6010" s="176"/>
      <c r="J6010" s="176"/>
      <c r="K6010" s="176"/>
      <c r="L6010" s="679"/>
      <c r="M6010" s="175"/>
      <c r="N6010" s="177"/>
      <c r="P6010" s="176"/>
      <c r="R6010" s="178"/>
      <c r="S6010" s="177"/>
      <c r="U6010" s="177"/>
      <c r="W6010" s="178"/>
      <c r="X6010" s="177"/>
    </row>
    <row r="6011" spans="7:24" s="168" customFormat="1" ht="15" customHeight="1">
      <c r="G6011" s="175"/>
      <c r="I6011" s="176"/>
      <c r="J6011" s="176"/>
      <c r="K6011" s="176"/>
      <c r="L6011" s="679"/>
      <c r="M6011" s="175"/>
      <c r="N6011" s="177"/>
      <c r="P6011" s="176"/>
      <c r="R6011" s="178"/>
      <c r="S6011" s="177"/>
      <c r="U6011" s="177"/>
      <c r="W6011" s="178"/>
      <c r="X6011" s="177"/>
    </row>
    <row r="6012" spans="7:24" s="168" customFormat="1" ht="15" customHeight="1">
      <c r="G6012" s="175"/>
      <c r="I6012" s="176"/>
      <c r="J6012" s="176"/>
      <c r="K6012" s="176"/>
      <c r="L6012" s="679"/>
      <c r="M6012" s="175"/>
      <c r="N6012" s="177"/>
      <c r="P6012" s="176"/>
      <c r="R6012" s="178"/>
      <c r="S6012" s="177"/>
      <c r="U6012" s="177"/>
      <c r="W6012" s="178"/>
      <c r="X6012" s="177"/>
    </row>
    <row r="6013" spans="7:24" s="168" customFormat="1" ht="15" customHeight="1">
      <c r="G6013" s="175"/>
      <c r="I6013" s="176"/>
      <c r="J6013" s="176"/>
      <c r="K6013" s="176"/>
      <c r="L6013" s="679"/>
      <c r="M6013" s="175"/>
      <c r="N6013" s="177"/>
      <c r="P6013" s="176"/>
      <c r="R6013" s="178"/>
      <c r="S6013" s="177"/>
      <c r="U6013" s="177"/>
      <c r="W6013" s="178"/>
      <c r="X6013" s="177"/>
    </row>
    <row r="6014" spans="7:24" s="168" customFormat="1" ht="15" customHeight="1">
      <c r="G6014" s="175"/>
      <c r="I6014" s="176"/>
      <c r="J6014" s="176"/>
      <c r="K6014" s="176"/>
      <c r="L6014" s="679"/>
      <c r="M6014" s="175"/>
      <c r="N6014" s="177"/>
      <c r="P6014" s="176"/>
      <c r="R6014" s="178"/>
      <c r="S6014" s="177"/>
      <c r="U6014" s="177"/>
      <c r="W6014" s="178"/>
      <c r="X6014" s="177"/>
    </row>
    <row r="6015" spans="7:24" s="168" customFormat="1" ht="15" customHeight="1">
      <c r="G6015" s="175"/>
      <c r="I6015" s="176"/>
      <c r="J6015" s="176"/>
      <c r="K6015" s="176"/>
      <c r="L6015" s="679"/>
      <c r="M6015" s="175"/>
      <c r="N6015" s="177"/>
      <c r="P6015" s="176"/>
      <c r="R6015" s="178"/>
      <c r="S6015" s="177"/>
      <c r="U6015" s="177"/>
      <c r="W6015" s="178"/>
      <c r="X6015" s="177"/>
    </row>
    <row r="6016" spans="7:24" s="168" customFormat="1" ht="15" customHeight="1">
      <c r="G6016" s="175"/>
      <c r="I6016" s="176"/>
      <c r="J6016" s="176"/>
      <c r="K6016" s="176"/>
      <c r="L6016" s="679"/>
      <c r="M6016" s="175"/>
      <c r="N6016" s="177"/>
      <c r="P6016" s="176"/>
      <c r="R6016" s="178"/>
      <c r="S6016" s="177"/>
      <c r="U6016" s="177"/>
      <c r="W6016" s="178"/>
      <c r="X6016" s="177"/>
    </row>
    <row r="6017" spans="7:24" s="168" customFormat="1" ht="15" customHeight="1">
      <c r="G6017" s="175"/>
      <c r="I6017" s="176"/>
      <c r="J6017" s="176"/>
      <c r="K6017" s="176"/>
      <c r="L6017" s="679"/>
      <c r="M6017" s="175"/>
      <c r="N6017" s="177"/>
      <c r="P6017" s="176"/>
      <c r="R6017" s="178"/>
      <c r="S6017" s="177"/>
      <c r="U6017" s="177"/>
      <c r="W6017" s="178"/>
      <c r="X6017" s="177"/>
    </row>
    <row r="6018" spans="7:24" s="168" customFormat="1" ht="15" customHeight="1">
      <c r="G6018" s="175"/>
      <c r="I6018" s="176"/>
      <c r="J6018" s="176"/>
      <c r="K6018" s="176"/>
      <c r="L6018" s="679"/>
      <c r="M6018" s="175"/>
      <c r="N6018" s="177"/>
      <c r="P6018" s="176"/>
      <c r="R6018" s="178"/>
      <c r="S6018" s="177"/>
      <c r="U6018" s="177"/>
      <c r="W6018" s="178"/>
      <c r="X6018" s="177"/>
    </row>
    <row r="6019" spans="7:24" s="168" customFormat="1" ht="15" customHeight="1">
      <c r="G6019" s="175"/>
      <c r="I6019" s="176"/>
      <c r="J6019" s="176"/>
      <c r="K6019" s="176"/>
      <c r="L6019" s="679"/>
      <c r="M6019" s="175"/>
      <c r="N6019" s="177"/>
      <c r="P6019" s="176"/>
      <c r="R6019" s="178"/>
      <c r="S6019" s="177"/>
      <c r="U6019" s="177"/>
      <c r="W6019" s="178"/>
      <c r="X6019" s="177"/>
    </row>
    <row r="6020" spans="7:24" s="168" customFormat="1" ht="15" customHeight="1">
      <c r="G6020" s="175"/>
      <c r="I6020" s="176"/>
      <c r="J6020" s="176"/>
      <c r="K6020" s="176"/>
      <c r="L6020" s="679"/>
      <c r="M6020" s="175"/>
      <c r="N6020" s="177"/>
      <c r="P6020" s="176"/>
      <c r="R6020" s="178"/>
      <c r="S6020" s="177"/>
      <c r="U6020" s="177"/>
      <c r="W6020" s="178"/>
      <c r="X6020" s="177"/>
    </row>
    <row r="6021" spans="7:24" s="168" customFormat="1" ht="15" customHeight="1">
      <c r="G6021" s="175"/>
      <c r="I6021" s="176"/>
      <c r="J6021" s="176"/>
      <c r="K6021" s="176"/>
      <c r="L6021" s="679"/>
      <c r="M6021" s="175"/>
      <c r="N6021" s="177"/>
      <c r="P6021" s="176"/>
      <c r="R6021" s="178"/>
      <c r="S6021" s="177"/>
      <c r="U6021" s="177"/>
      <c r="W6021" s="178"/>
      <c r="X6021" s="177"/>
    </row>
    <row r="6022" spans="7:24" s="168" customFormat="1" ht="15" customHeight="1">
      <c r="G6022" s="175"/>
      <c r="I6022" s="176"/>
      <c r="J6022" s="176"/>
      <c r="K6022" s="176"/>
      <c r="L6022" s="679"/>
      <c r="M6022" s="175"/>
      <c r="N6022" s="177"/>
      <c r="P6022" s="176"/>
      <c r="R6022" s="178"/>
      <c r="S6022" s="177"/>
      <c r="U6022" s="177"/>
      <c r="W6022" s="178"/>
      <c r="X6022" s="177"/>
    </row>
    <row r="6023" spans="7:24" s="168" customFormat="1" ht="15" customHeight="1">
      <c r="G6023" s="175"/>
      <c r="I6023" s="176"/>
      <c r="J6023" s="176"/>
      <c r="K6023" s="176"/>
      <c r="L6023" s="679"/>
      <c r="M6023" s="175"/>
      <c r="N6023" s="177"/>
      <c r="P6023" s="176"/>
      <c r="R6023" s="178"/>
      <c r="S6023" s="177"/>
      <c r="U6023" s="177"/>
      <c r="W6023" s="178"/>
      <c r="X6023" s="177"/>
    </row>
    <row r="6024" spans="7:24" s="168" customFormat="1" ht="15" customHeight="1">
      <c r="G6024" s="175"/>
      <c r="I6024" s="176"/>
      <c r="J6024" s="176"/>
      <c r="K6024" s="176"/>
      <c r="L6024" s="679"/>
      <c r="M6024" s="175"/>
      <c r="N6024" s="177"/>
      <c r="P6024" s="176"/>
      <c r="R6024" s="178"/>
      <c r="S6024" s="177"/>
      <c r="U6024" s="177"/>
      <c r="W6024" s="178"/>
      <c r="X6024" s="177"/>
    </row>
    <row r="6025" spans="7:24" s="168" customFormat="1" ht="15" customHeight="1">
      <c r="G6025" s="175"/>
      <c r="I6025" s="176"/>
      <c r="J6025" s="176"/>
      <c r="K6025" s="176"/>
      <c r="L6025" s="679"/>
      <c r="M6025" s="175"/>
      <c r="N6025" s="177"/>
      <c r="P6025" s="176"/>
      <c r="R6025" s="178"/>
      <c r="S6025" s="177"/>
      <c r="U6025" s="177"/>
      <c r="W6025" s="178"/>
      <c r="X6025" s="177"/>
    </row>
    <row r="6026" spans="7:24" s="168" customFormat="1" ht="15" customHeight="1">
      <c r="G6026" s="175"/>
      <c r="I6026" s="176"/>
      <c r="J6026" s="176"/>
      <c r="K6026" s="176"/>
      <c r="L6026" s="679"/>
      <c r="M6026" s="175"/>
      <c r="N6026" s="177"/>
      <c r="P6026" s="176"/>
      <c r="R6026" s="178"/>
      <c r="S6026" s="177"/>
      <c r="U6026" s="177"/>
      <c r="W6026" s="178"/>
      <c r="X6026" s="177"/>
    </row>
    <row r="6027" spans="7:24" s="168" customFormat="1" ht="15" customHeight="1">
      <c r="G6027" s="175"/>
      <c r="I6027" s="176"/>
      <c r="J6027" s="176"/>
      <c r="K6027" s="176"/>
      <c r="L6027" s="679"/>
      <c r="M6027" s="175"/>
      <c r="N6027" s="177"/>
      <c r="P6027" s="176"/>
      <c r="R6027" s="178"/>
      <c r="S6027" s="177"/>
      <c r="U6027" s="177"/>
      <c r="W6027" s="178"/>
      <c r="X6027" s="177"/>
    </row>
    <row r="6028" spans="7:24" s="168" customFormat="1" ht="15" customHeight="1">
      <c r="G6028" s="175"/>
      <c r="I6028" s="176"/>
      <c r="J6028" s="176"/>
      <c r="K6028" s="176"/>
      <c r="L6028" s="679"/>
      <c r="M6028" s="175"/>
      <c r="N6028" s="177"/>
      <c r="P6028" s="176"/>
      <c r="R6028" s="178"/>
      <c r="S6028" s="177"/>
      <c r="U6028" s="177"/>
      <c r="W6028" s="178"/>
      <c r="X6028" s="177"/>
    </row>
    <row r="6029" spans="7:24" s="168" customFormat="1" ht="15" customHeight="1">
      <c r="G6029" s="175"/>
      <c r="I6029" s="176"/>
      <c r="J6029" s="176"/>
      <c r="K6029" s="176"/>
      <c r="L6029" s="679"/>
      <c r="M6029" s="175"/>
      <c r="N6029" s="177"/>
      <c r="P6029" s="176"/>
      <c r="R6029" s="178"/>
      <c r="S6029" s="177"/>
      <c r="U6029" s="177"/>
      <c r="W6029" s="178"/>
      <c r="X6029" s="177"/>
    </row>
    <row r="6030" spans="7:24" s="168" customFormat="1" ht="15" customHeight="1">
      <c r="G6030" s="175"/>
      <c r="I6030" s="176"/>
      <c r="J6030" s="176"/>
      <c r="K6030" s="176"/>
      <c r="L6030" s="679"/>
      <c r="M6030" s="175"/>
      <c r="N6030" s="177"/>
      <c r="P6030" s="176"/>
      <c r="R6030" s="178"/>
      <c r="S6030" s="177"/>
      <c r="U6030" s="177"/>
      <c r="W6030" s="178"/>
      <c r="X6030" s="177"/>
    </row>
    <row r="6031" spans="7:24" s="168" customFormat="1" ht="15" customHeight="1">
      <c r="G6031" s="175"/>
      <c r="I6031" s="176"/>
      <c r="J6031" s="176"/>
      <c r="K6031" s="176"/>
      <c r="L6031" s="679"/>
      <c r="M6031" s="175"/>
      <c r="N6031" s="177"/>
      <c r="P6031" s="176"/>
      <c r="R6031" s="178"/>
      <c r="S6031" s="177"/>
      <c r="U6031" s="177"/>
      <c r="W6031" s="178"/>
      <c r="X6031" s="177"/>
    </row>
    <row r="6032" spans="7:24" s="168" customFormat="1" ht="15" customHeight="1">
      <c r="G6032" s="175"/>
      <c r="I6032" s="176"/>
      <c r="J6032" s="176"/>
      <c r="K6032" s="176"/>
      <c r="L6032" s="679"/>
      <c r="M6032" s="175"/>
      <c r="N6032" s="177"/>
      <c r="P6032" s="176"/>
      <c r="R6032" s="178"/>
      <c r="S6032" s="177"/>
      <c r="U6032" s="177"/>
      <c r="W6032" s="178"/>
      <c r="X6032" s="177"/>
    </row>
    <row r="6033" spans="7:24" s="168" customFormat="1" ht="15" customHeight="1">
      <c r="G6033" s="175"/>
      <c r="I6033" s="176"/>
      <c r="J6033" s="176"/>
      <c r="K6033" s="176"/>
      <c r="L6033" s="679"/>
      <c r="M6033" s="175"/>
      <c r="N6033" s="177"/>
      <c r="P6033" s="176"/>
      <c r="R6033" s="178"/>
      <c r="S6033" s="177"/>
      <c r="U6033" s="177"/>
      <c r="W6033" s="178"/>
      <c r="X6033" s="177"/>
    </row>
    <row r="6034" spans="7:24" s="168" customFormat="1" ht="15" customHeight="1">
      <c r="G6034" s="175"/>
      <c r="I6034" s="176"/>
      <c r="J6034" s="176"/>
      <c r="K6034" s="176"/>
      <c r="L6034" s="679"/>
      <c r="M6034" s="175"/>
      <c r="N6034" s="177"/>
      <c r="P6034" s="176"/>
      <c r="R6034" s="178"/>
      <c r="S6034" s="177"/>
      <c r="U6034" s="177"/>
      <c r="W6034" s="178"/>
      <c r="X6034" s="177"/>
    </row>
    <row r="6035" spans="7:24" s="168" customFormat="1" ht="15" customHeight="1">
      <c r="G6035" s="175"/>
      <c r="I6035" s="176"/>
      <c r="J6035" s="176"/>
      <c r="K6035" s="176"/>
      <c r="L6035" s="679"/>
      <c r="M6035" s="175"/>
      <c r="N6035" s="177"/>
      <c r="P6035" s="176"/>
      <c r="R6035" s="178"/>
      <c r="S6035" s="177"/>
      <c r="U6035" s="177"/>
      <c r="W6035" s="178"/>
      <c r="X6035" s="177"/>
    </row>
    <row r="6036" spans="7:24" s="168" customFormat="1" ht="15" customHeight="1">
      <c r="G6036" s="175"/>
      <c r="I6036" s="176"/>
      <c r="J6036" s="176"/>
      <c r="K6036" s="176"/>
      <c r="L6036" s="679"/>
      <c r="M6036" s="175"/>
      <c r="N6036" s="177"/>
      <c r="P6036" s="176"/>
      <c r="R6036" s="178"/>
      <c r="S6036" s="177"/>
      <c r="U6036" s="177"/>
      <c r="W6036" s="178"/>
      <c r="X6036" s="177"/>
    </row>
    <row r="6037" spans="7:24" s="168" customFormat="1" ht="15" customHeight="1">
      <c r="G6037" s="175"/>
      <c r="I6037" s="176"/>
      <c r="J6037" s="176"/>
      <c r="K6037" s="176"/>
      <c r="L6037" s="679"/>
      <c r="M6037" s="175"/>
      <c r="N6037" s="177"/>
      <c r="P6037" s="176"/>
      <c r="R6037" s="178"/>
      <c r="S6037" s="177"/>
      <c r="U6037" s="177"/>
      <c r="W6037" s="178"/>
      <c r="X6037" s="177"/>
    </row>
    <row r="6038" spans="7:24" s="168" customFormat="1" ht="15" customHeight="1">
      <c r="G6038" s="175"/>
      <c r="I6038" s="176"/>
      <c r="J6038" s="176"/>
      <c r="K6038" s="176"/>
      <c r="L6038" s="679"/>
      <c r="M6038" s="175"/>
      <c r="N6038" s="177"/>
      <c r="P6038" s="176"/>
      <c r="R6038" s="178"/>
      <c r="S6038" s="177"/>
      <c r="U6038" s="177"/>
      <c r="W6038" s="178"/>
      <c r="X6038" s="177"/>
    </row>
    <row r="6039" spans="7:24" s="168" customFormat="1" ht="15" customHeight="1">
      <c r="G6039" s="175"/>
      <c r="I6039" s="176"/>
      <c r="J6039" s="176"/>
      <c r="K6039" s="176"/>
      <c r="L6039" s="679"/>
      <c r="M6039" s="175"/>
      <c r="N6039" s="177"/>
      <c r="P6039" s="176"/>
      <c r="R6039" s="178"/>
      <c r="S6039" s="177"/>
      <c r="U6039" s="177"/>
      <c r="W6039" s="178"/>
      <c r="X6039" s="177"/>
    </row>
    <row r="6040" spans="7:24" s="168" customFormat="1" ht="15" customHeight="1">
      <c r="G6040" s="175"/>
      <c r="I6040" s="176"/>
      <c r="J6040" s="176"/>
      <c r="K6040" s="176"/>
      <c r="L6040" s="679"/>
      <c r="M6040" s="175"/>
      <c r="N6040" s="177"/>
      <c r="P6040" s="176"/>
      <c r="R6040" s="178"/>
      <c r="S6040" s="177"/>
      <c r="U6040" s="177"/>
      <c r="W6040" s="178"/>
      <c r="X6040" s="177"/>
    </row>
    <row r="6041" spans="7:24" s="168" customFormat="1" ht="15" customHeight="1">
      <c r="G6041" s="175"/>
      <c r="I6041" s="176"/>
      <c r="J6041" s="176"/>
      <c r="K6041" s="176"/>
      <c r="L6041" s="679"/>
      <c r="M6041" s="175"/>
      <c r="N6041" s="177"/>
      <c r="P6041" s="176"/>
      <c r="R6041" s="178"/>
      <c r="S6041" s="177"/>
      <c r="U6041" s="177"/>
      <c r="W6041" s="178"/>
      <c r="X6041" s="177"/>
    </row>
    <row r="6042" spans="7:24" s="168" customFormat="1" ht="15" customHeight="1">
      <c r="G6042" s="175"/>
      <c r="I6042" s="176"/>
      <c r="J6042" s="176"/>
      <c r="K6042" s="176"/>
      <c r="L6042" s="679"/>
      <c r="M6042" s="175"/>
      <c r="N6042" s="177"/>
      <c r="P6042" s="176"/>
      <c r="R6042" s="178"/>
      <c r="S6042" s="177"/>
      <c r="U6042" s="177"/>
      <c r="W6042" s="178"/>
      <c r="X6042" s="177"/>
    </row>
    <row r="6043" spans="7:24" s="168" customFormat="1" ht="15" customHeight="1">
      <c r="G6043" s="175"/>
      <c r="I6043" s="176"/>
      <c r="J6043" s="176"/>
      <c r="K6043" s="176"/>
      <c r="L6043" s="679"/>
      <c r="M6043" s="175"/>
      <c r="N6043" s="177"/>
      <c r="P6043" s="176"/>
      <c r="R6043" s="178"/>
      <c r="S6043" s="177"/>
      <c r="U6043" s="177"/>
      <c r="W6043" s="178"/>
      <c r="X6043" s="177"/>
    </row>
    <row r="6044" spans="7:24" s="168" customFormat="1" ht="15" customHeight="1">
      <c r="G6044" s="175"/>
      <c r="I6044" s="176"/>
      <c r="J6044" s="176"/>
      <c r="K6044" s="176"/>
      <c r="L6044" s="679"/>
      <c r="M6044" s="175"/>
      <c r="N6044" s="177"/>
      <c r="P6044" s="176"/>
      <c r="R6044" s="178"/>
      <c r="S6044" s="177"/>
      <c r="U6044" s="177"/>
      <c r="W6044" s="178"/>
      <c r="X6044" s="177"/>
    </row>
    <row r="6045" spans="7:24" s="168" customFormat="1" ht="15" customHeight="1">
      <c r="G6045" s="175"/>
      <c r="I6045" s="176"/>
      <c r="J6045" s="176"/>
      <c r="K6045" s="176"/>
      <c r="L6045" s="679"/>
      <c r="M6045" s="175"/>
      <c r="N6045" s="177"/>
      <c r="P6045" s="176"/>
      <c r="R6045" s="178"/>
      <c r="S6045" s="177"/>
      <c r="U6045" s="177"/>
      <c r="W6045" s="178"/>
      <c r="X6045" s="177"/>
    </row>
    <row r="6046" spans="7:24" s="168" customFormat="1" ht="15" customHeight="1">
      <c r="G6046" s="175"/>
      <c r="I6046" s="176"/>
      <c r="J6046" s="176"/>
      <c r="K6046" s="176"/>
      <c r="L6046" s="679"/>
      <c r="M6046" s="175"/>
      <c r="N6046" s="177"/>
      <c r="P6046" s="176"/>
      <c r="R6046" s="178"/>
      <c r="S6046" s="177"/>
      <c r="U6046" s="177"/>
      <c r="W6046" s="178"/>
      <c r="X6046" s="177"/>
    </row>
    <row r="6047" spans="7:24" s="168" customFormat="1" ht="15" customHeight="1">
      <c r="G6047" s="175"/>
      <c r="I6047" s="176"/>
      <c r="J6047" s="176"/>
      <c r="K6047" s="176"/>
      <c r="L6047" s="679"/>
      <c r="M6047" s="175"/>
      <c r="N6047" s="177"/>
      <c r="P6047" s="176"/>
      <c r="R6047" s="178"/>
      <c r="S6047" s="177"/>
      <c r="U6047" s="177"/>
      <c r="W6047" s="178"/>
      <c r="X6047" s="177"/>
    </row>
    <row r="6048" spans="7:24" s="168" customFormat="1" ht="15" customHeight="1">
      <c r="G6048" s="175"/>
      <c r="I6048" s="176"/>
      <c r="J6048" s="176"/>
      <c r="K6048" s="176"/>
      <c r="L6048" s="679"/>
      <c r="M6048" s="175"/>
      <c r="N6048" s="177"/>
      <c r="P6048" s="176"/>
      <c r="R6048" s="178"/>
      <c r="S6048" s="177"/>
      <c r="U6048" s="177"/>
      <c r="W6048" s="178"/>
      <c r="X6048" s="177"/>
    </row>
    <row r="6049" spans="7:24" s="168" customFormat="1" ht="15" customHeight="1">
      <c r="G6049" s="175"/>
      <c r="I6049" s="176"/>
      <c r="J6049" s="176"/>
      <c r="K6049" s="176"/>
      <c r="L6049" s="679"/>
      <c r="M6049" s="175"/>
      <c r="N6049" s="177"/>
      <c r="P6049" s="176"/>
      <c r="R6049" s="178"/>
      <c r="S6049" s="177"/>
      <c r="U6049" s="177"/>
      <c r="W6049" s="178"/>
      <c r="X6049" s="177"/>
    </row>
    <row r="6050" spans="7:24" s="168" customFormat="1" ht="15" customHeight="1">
      <c r="G6050" s="175"/>
      <c r="I6050" s="176"/>
      <c r="J6050" s="176"/>
      <c r="K6050" s="176"/>
      <c r="L6050" s="679"/>
      <c r="M6050" s="175"/>
      <c r="N6050" s="177"/>
      <c r="P6050" s="176"/>
      <c r="R6050" s="178"/>
      <c r="S6050" s="177"/>
      <c r="U6050" s="177"/>
      <c r="W6050" s="178"/>
      <c r="X6050" s="177"/>
    </row>
    <row r="6051" spans="7:24" s="168" customFormat="1" ht="15" customHeight="1">
      <c r="G6051" s="175"/>
      <c r="I6051" s="176"/>
      <c r="J6051" s="176"/>
      <c r="K6051" s="176"/>
      <c r="L6051" s="679"/>
      <c r="M6051" s="175"/>
      <c r="N6051" s="177"/>
      <c r="P6051" s="176"/>
      <c r="R6051" s="178"/>
      <c r="S6051" s="177"/>
      <c r="U6051" s="177"/>
      <c r="W6051" s="178"/>
      <c r="X6051" s="177"/>
    </row>
    <row r="6052" spans="7:24" s="168" customFormat="1" ht="15" customHeight="1">
      <c r="G6052" s="175"/>
      <c r="I6052" s="176"/>
      <c r="J6052" s="176"/>
      <c r="K6052" s="176"/>
      <c r="L6052" s="679"/>
      <c r="M6052" s="175"/>
      <c r="N6052" s="177"/>
      <c r="P6052" s="176"/>
      <c r="R6052" s="178"/>
      <c r="S6052" s="177"/>
      <c r="U6052" s="177"/>
      <c r="W6052" s="178"/>
      <c r="X6052" s="177"/>
    </row>
    <row r="6053" spans="7:24" s="168" customFormat="1" ht="15" customHeight="1">
      <c r="G6053" s="175"/>
      <c r="I6053" s="176"/>
      <c r="J6053" s="176"/>
      <c r="K6053" s="176"/>
      <c r="L6053" s="679"/>
      <c r="M6053" s="175"/>
      <c r="N6053" s="177"/>
      <c r="P6053" s="176"/>
      <c r="R6053" s="178"/>
      <c r="S6053" s="177"/>
      <c r="U6053" s="177"/>
      <c r="W6053" s="178"/>
      <c r="X6053" s="177"/>
    </row>
    <row r="6054" spans="7:24" s="168" customFormat="1" ht="15" customHeight="1">
      <c r="G6054" s="175"/>
      <c r="I6054" s="176"/>
      <c r="J6054" s="176"/>
      <c r="K6054" s="176"/>
      <c r="L6054" s="679"/>
      <c r="M6054" s="175"/>
      <c r="N6054" s="177"/>
      <c r="P6054" s="176"/>
      <c r="R6054" s="178"/>
      <c r="S6054" s="177"/>
      <c r="U6054" s="177"/>
      <c r="W6054" s="178"/>
      <c r="X6054" s="177"/>
    </row>
    <row r="6055" spans="7:24" s="168" customFormat="1" ht="15" customHeight="1">
      <c r="G6055" s="175"/>
      <c r="I6055" s="176"/>
      <c r="J6055" s="176"/>
      <c r="K6055" s="176"/>
      <c r="L6055" s="679"/>
      <c r="M6055" s="175"/>
      <c r="N6055" s="177"/>
      <c r="P6055" s="176"/>
      <c r="R6055" s="178"/>
      <c r="S6055" s="177"/>
      <c r="U6055" s="177"/>
      <c r="W6055" s="178"/>
      <c r="X6055" s="177"/>
    </row>
    <row r="6056" spans="7:24" s="168" customFormat="1" ht="15" customHeight="1">
      <c r="G6056" s="175"/>
      <c r="I6056" s="176"/>
      <c r="J6056" s="176"/>
      <c r="K6056" s="176"/>
      <c r="L6056" s="679"/>
      <c r="M6056" s="175"/>
      <c r="N6056" s="177"/>
      <c r="P6056" s="176"/>
      <c r="R6056" s="178"/>
      <c r="S6056" s="177"/>
      <c r="U6056" s="177"/>
      <c r="W6056" s="178"/>
      <c r="X6056" s="177"/>
    </row>
    <row r="6057" spans="7:24" s="168" customFormat="1" ht="15" customHeight="1">
      <c r="G6057" s="175"/>
      <c r="I6057" s="176"/>
      <c r="J6057" s="176"/>
      <c r="K6057" s="176"/>
      <c r="L6057" s="679"/>
      <c r="M6057" s="175"/>
      <c r="N6057" s="177"/>
      <c r="P6057" s="176"/>
      <c r="R6057" s="178"/>
      <c r="S6057" s="177"/>
      <c r="U6057" s="177"/>
      <c r="W6057" s="178"/>
      <c r="X6057" s="177"/>
    </row>
    <row r="6058" spans="7:24" s="168" customFormat="1" ht="15" customHeight="1">
      <c r="G6058" s="175"/>
      <c r="I6058" s="176"/>
      <c r="J6058" s="176"/>
      <c r="K6058" s="176"/>
      <c r="L6058" s="679"/>
      <c r="M6058" s="175"/>
      <c r="N6058" s="177"/>
      <c r="P6058" s="176"/>
      <c r="R6058" s="178"/>
      <c r="S6058" s="177"/>
      <c r="U6058" s="177"/>
      <c r="W6058" s="178"/>
      <c r="X6058" s="177"/>
    </row>
    <row r="6059" spans="7:24" s="168" customFormat="1" ht="15" customHeight="1">
      <c r="G6059" s="175"/>
      <c r="I6059" s="176"/>
      <c r="J6059" s="176"/>
      <c r="K6059" s="176"/>
      <c r="L6059" s="679"/>
      <c r="M6059" s="175"/>
      <c r="N6059" s="177"/>
      <c r="P6059" s="176"/>
      <c r="R6059" s="178"/>
      <c r="S6059" s="177"/>
      <c r="U6059" s="177"/>
      <c r="W6059" s="178"/>
      <c r="X6059" s="177"/>
    </row>
    <row r="6060" spans="7:24" s="168" customFormat="1" ht="15" customHeight="1">
      <c r="G6060" s="175"/>
      <c r="I6060" s="176"/>
      <c r="J6060" s="176"/>
      <c r="K6060" s="176"/>
      <c r="L6060" s="679"/>
      <c r="M6060" s="175"/>
      <c r="N6060" s="177"/>
      <c r="P6060" s="176"/>
      <c r="R6060" s="178"/>
      <c r="S6060" s="177"/>
      <c r="U6060" s="177"/>
      <c r="W6060" s="178"/>
      <c r="X6060" s="177"/>
    </row>
    <row r="6061" spans="7:24" s="168" customFormat="1" ht="15" customHeight="1">
      <c r="G6061" s="175"/>
      <c r="I6061" s="176"/>
      <c r="J6061" s="176"/>
      <c r="K6061" s="176"/>
      <c r="L6061" s="679"/>
      <c r="M6061" s="175"/>
      <c r="N6061" s="177"/>
      <c r="P6061" s="176"/>
      <c r="R6061" s="178"/>
      <c r="S6061" s="177"/>
      <c r="U6061" s="177"/>
      <c r="W6061" s="178"/>
      <c r="X6061" s="177"/>
    </row>
    <row r="6062" spans="7:24" s="168" customFormat="1" ht="15" customHeight="1">
      <c r="G6062" s="175"/>
      <c r="I6062" s="176"/>
      <c r="J6062" s="176"/>
      <c r="K6062" s="176"/>
      <c r="L6062" s="679"/>
      <c r="M6062" s="175"/>
      <c r="N6062" s="177"/>
      <c r="P6062" s="176"/>
      <c r="R6062" s="178"/>
      <c r="S6062" s="177"/>
      <c r="U6062" s="177"/>
      <c r="W6062" s="178"/>
      <c r="X6062" s="177"/>
    </row>
    <row r="6063" spans="7:24" s="168" customFormat="1" ht="15" customHeight="1">
      <c r="G6063" s="175"/>
      <c r="I6063" s="176"/>
      <c r="J6063" s="176"/>
      <c r="K6063" s="176"/>
      <c r="L6063" s="679"/>
      <c r="M6063" s="175"/>
      <c r="N6063" s="177"/>
      <c r="P6063" s="176"/>
      <c r="R6063" s="178"/>
      <c r="S6063" s="177"/>
      <c r="U6063" s="177"/>
      <c r="W6063" s="178"/>
      <c r="X6063" s="177"/>
    </row>
    <row r="6064" spans="7:24" s="168" customFormat="1" ht="15" customHeight="1">
      <c r="G6064" s="175"/>
      <c r="I6064" s="176"/>
      <c r="J6064" s="176"/>
      <c r="K6064" s="176"/>
      <c r="L6064" s="679"/>
      <c r="M6064" s="175"/>
      <c r="N6064" s="177"/>
      <c r="P6064" s="176"/>
      <c r="R6064" s="178"/>
      <c r="S6064" s="177"/>
      <c r="U6064" s="177"/>
      <c r="W6064" s="178"/>
      <c r="X6064" s="177"/>
    </row>
    <row r="6065" spans="7:24" s="168" customFormat="1" ht="15" customHeight="1">
      <c r="G6065" s="175"/>
      <c r="I6065" s="176"/>
      <c r="J6065" s="176"/>
      <c r="K6065" s="176"/>
      <c r="L6065" s="679"/>
      <c r="M6065" s="175"/>
      <c r="N6065" s="177"/>
      <c r="P6065" s="176"/>
      <c r="R6065" s="178"/>
      <c r="S6065" s="177"/>
      <c r="U6065" s="177"/>
      <c r="W6065" s="178"/>
      <c r="X6065" s="177"/>
    </row>
    <row r="6066" spans="7:24" s="168" customFormat="1" ht="15" customHeight="1">
      <c r="G6066" s="175"/>
      <c r="I6066" s="176"/>
      <c r="J6066" s="176"/>
      <c r="K6066" s="176"/>
      <c r="L6066" s="679"/>
      <c r="M6066" s="175"/>
      <c r="N6066" s="177"/>
      <c r="P6066" s="176"/>
      <c r="R6066" s="178"/>
      <c r="S6066" s="177"/>
      <c r="U6066" s="177"/>
      <c r="W6066" s="178"/>
      <c r="X6066" s="177"/>
    </row>
    <row r="6067" spans="7:24" s="168" customFormat="1" ht="15" customHeight="1">
      <c r="G6067" s="175"/>
      <c r="I6067" s="176"/>
      <c r="J6067" s="176"/>
      <c r="K6067" s="176"/>
      <c r="L6067" s="679"/>
      <c r="M6067" s="175"/>
      <c r="N6067" s="177"/>
      <c r="P6067" s="176"/>
      <c r="R6067" s="178"/>
      <c r="S6067" s="177"/>
      <c r="U6067" s="177"/>
      <c r="W6067" s="178"/>
      <c r="X6067" s="177"/>
    </row>
    <row r="6068" spans="7:24" s="168" customFormat="1" ht="15" customHeight="1">
      <c r="G6068" s="175"/>
      <c r="I6068" s="176"/>
      <c r="J6068" s="176"/>
      <c r="K6068" s="176"/>
      <c r="L6068" s="679"/>
      <c r="M6068" s="175"/>
      <c r="N6068" s="177"/>
      <c r="P6068" s="176"/>
      <c r="R6068" s="178"/>
      <c r="S6068" s="177"/>
      <c r="U6068" s="177"/>
      <c r="W6068" s="178"/>
      <c r="X6068" s="177"/>
    </row>
    <row r="6069" spans="7:24" s="168" customFormat="1" ht="15" customHeight="1">
      <c r="G6069" s="175"/>
      <c r="I6069" s="176"/>
      <c r="J6069" s="176"/>
      <c r="K6069" s="176"/>
      <c r="L6069" s="679"/>
      <c r="M6069" s="175"/>
      <c r="N6069" s="177"/>
      <c r="P6069" s="176"/>
      <c r="R6069" s="178"/>
      <c r="S6069" s="177"/>
      <c r="U6069" s="177"/>
      <c r="W6069" s="178"/>
      <c r="X6069" s="177"/>
    </row>
    <row r="6070" spans="7:24" s="168" customFormat="1" ht="15" customHeight="1">
      <c r="G6070" s="175"/>
      <c r="I6070" s="176"/>
      <c r="J6070" s="176"/>
      <c r="K6070" s="176"/>
      <c r="L6070" s="679"/>
      <c r="M6070" s="175"/>
      <c r="N6070" s="177"/>
      <c r="P6070" s="176"/>
      <c r="R6070" s="178"/>
      <c r="S6070" s="177"/>
      <c r="U6070" s="177"/>
      <c r="W6070" s="178"/>
      <c r="X6070" s="177"/>
    </row>
    <row r="6071" spans="7:24" s="168" customFormat="1" ht="15" customHeight="1">
      <c r="G6071" s="175"/>
      <c r="I6071" s="176"/>
      <c r="J6071" s="176"/>
      <c r="K6071" s="176"/>
      <c r="L6071" s="679"/>
      <c r="M6071" s="175"/>
      <c r="N6071" s="177"/>
      <c r="P6071" s="176"/>
      <c r="R6071" s="178"/>
      <c r="S6071" s="177"/>
      <c r="U6071" s="177"/>
      <c r="W6071" s="178"/>
      <c r="X6071" s="177"/>
    </row>
    <row r="6072" spans="7:24" s="168" customFormat="1" ht="15" customHeight="1">
      <c r="G6072" s="175"/>
      <c r="I6072" s="176"/>
      <c r="J6072" s="176"/>
      <c r="K6072" s="176"/>
      <c r="L6072" s="679"/>
      <c r="M6072" s="175"/>
      <c r="N6072" s="177"/>
      <c r="P6072" s="176"/>
      <c r="R6072" s="178"/>
      <c r="S6072" s="177"/>
      <c r="U6072" s="177"/>
      <c r="W6072" s="178"/>
      <c r="X6072" s="177"/>
    </row>
    <row r="6073" spans="7:24" s="168" customFormat="1" ht="15" customHeight="1">
      <c r="G6073" s="175"/>
      <c r="I6073" s="176"/>
      <c r="J6073" s="176"/>
      <c r="K6073" s="176"/>
      <c r="L6073" s="679"/>
      <c r="M6073" s="175"/>
      <c r="N6073" s="177"/>
      <c r="P6073" s="176"/>
      <c r="R6073" s="178"/>
      <c r="S6073" s="177"/>
      <c r="U6073" s="177"/>
      <c r="W6073" s="178"/>
      <c r="X6073" s="177"/>
    </row>
    <row r="6074" spans="7:24" s="168" customFormat="1" ht="15" customHeight="1">
      <c r="G6074" s="175"/>
      <c r="I6074" s="176"/>
      <c r="J6074" s="176"/>
      <c r="K6074" s="176"/>
      <c r="L6074" s="679"/>
      <c r="M6074" s="175"/>
      <c r="N6074" s="177"/>
      <c r="P6074" s="176"/>
      <c r="R6074" s="178"/>
      <c r="S6074" s="177"/>
      <c r="U6074" s="177"/>
      <c r="W6074" s="178"/>
      <c r="X6074" s="177"/>
    </row>
    <row r="6075" spans="7:24" s="168" customFormat="1" ht="15" customHeight="1">
      <c r="G6075" s="175"/>
      <c r="I6075" s="176"/>
      <c r="J6075" s="176"/>
      <c r="K6075" s="176"/>
      <c r="L6075" s="679"/>
      <c r="M6075" s="175"/>
      <c r="N6075" s="177"/>
      <c r="P6075" s="176"/>
      <c r="R6075" s="178"/>
      <c r="S6075" s="177"/>
      <c r="U6075" s="177"/>
      <c r="W6075" s="178"/>
      <c r="X6075" s="177"/>
    </row>
    <row r="6076" spans="7:24" s="168" customFormat="1" ht="15" customHeight="1">
      <c r="G6076" s="175"/>
      <c r="I6076" s="176"/>
      <c r="J6076" s="176"/>
      <c r="K6076" s="176"/>
      <c r="L6076" s="679"/>
      <c r="M6076" s="175"/>
      <c r="N6076" s="177"/>
      <c r="P6076" s="176"/>
      <c r="R6076" s="178"/>
      <c r="S6076" s="177"/>
      <c r="U6076" s="177"/>
      <c r="W6076" s="178"/>
      <c r="X6076" s="177"/>
    </row>
    <row r="6077" spans="7:24" s="168" customFormat="1" ht="15" customHeight="1">
      <c r="G6077" s="175"/>
      <c r="I6077" s="176"/>
      <c r="J6077" s="176"/>
      <c r="K6077" s="176"/>
      <c r="L6077" s="679"/>
      <c r="M6077" s="175"/>
      <c r="N6077" s="177"/>
      <c r="P6077" s="176"/>
      <c r="R6077" s="178"/>
      <c r="S6077" s="177"/>
      <c r="U6077" s="177"/>
      <c r="W6077" s="178"/>
      <c r="X6077" s="177"/>
    </row>
    <row r="6078" spans="7:24" s="168" customFormat="1" ht="15" customHeight="1">
      <c r="G6078" s="175"/>
      <c r="I6078" s="176"/>
      <c r="J6078" s="176"/>
      <c r="K6078" s="176"/>
      <c r="L6078" s="679"/>
      <c r="M6078" s="175"/>
      <c r="N6078" s="177"/>
      <c r="P6078" s="176"/>
      <c r="R6078" s="178"/>
      <c r="S6078" s="177"/>
      <c r="U6078" s="177"/>
      <c r="W6078" s="178"/>
      <c r="X6078" s="177"/>
    </row>
    <row r="6079" spans="7:24" s="168" customFormat="1" ht="15" customHeight="1">
      <c r="G6079" s="175"/>
      <c r="I6079" s="176"/>
      <c r="J6079" s="176"/>
      <c r="K6079" s="176"/>
      <c r="L6079" s="679"/>
      <c r="M6079" s="175"/>
      <c r="N6079" s="177"/>
      <c r="P6079" s="176"/>
      <c r="R6079" s="178"/>
      <c r="S6079" s="177"/>
      <c r="U6079" s="177"/>
      <c r="W6079" s="178"/>
      <c r="X6079" s="177"/>
    </row>
    <row r="6080" spans="7:24" s="168" customFormat="1" ht="15" customHeight="1">
      <c r="G6080" s="175"/>
      <c r="I6080" s="176"/>
      <c r="J6080" s="176"/>
      <c r="K6080" s="176"/>
      <c r="L6080" s="679"/>
      <c r="M6080" s="175"/>
      <c r="N6080" s="177"/>
      <c r="P6080" s="176"/>
      <c r="R6080" s="178"/>
      <c r="S6080" s="177"/>
      <c r="U6080" s="177"/>
      <c r="W6080" s="178"/>
      <c r="X6080" s="177"/>
    </row>
    <row r="6081" spans="7:24" s="168" customFormat="1" ht="15" customHeight="1">
      <c r="G6081" s="175"/>
      <c r="I6081" s="176"/>
      <c r="J6081" s="176"/>
      <c r="K6081" s="176"/>
      <c r="L6081" s="679"/>
      <c r="M6081" s="175"/>
      <c r="N6081" s="177"/>
      <c r="P6081" s="176"/>
      <c r="R6081" s="178"/>
      <c r="S6081" s="177"/>
      <c r="U6081" s="177"/>
      <c r="W6081" s="178"/>
      <c r="X6081" s="177"/>
    </row>
    <row r="6082" spans="7:24" s="168" customFormat="1" ht="15" customHeight="1">
      <c r="G6082" s="175"/>
      <c r="I6082" s="176"/>
      <c r="J6082" s="176"/>
      <c r="K6082" s="176"/>
      <c r="L6082" s="679"/>
      <c r="M6082" s="175"/>
      <c r="N6082" s="177"/>
      <c r="P6082" s="176"/>
      <c r="R6082" s="178"/>
      <c r="S6082" s="177"/>
      <c r="U6082" s="177"/>
      <c r="W6082" s="178"/>
      <c r="X6082" s="177"/>
    </row>
    <row r="6083" spans="7:24" s="168" customFormat="1" ht="15" customHeight="1">
      <c r="G6083" s="175"/>
      <c r="I6083" s="176"/>
      <c r="J6083" s="176"/>
      <c r="K6083" s="176"/>
      <c r="L6083" s="679"/>
      <c r="M6083" s="175"/>
      <c r="N6083" s="177"/>
      <c r="P6083" s="176"/>
      <c r="R6083" s="178"/>
      <c r="S6083" s="177"/>
      <c r="U6083" s="177"/>
      <c r="W6083" s="178"/>
      <c r="X6083" s="177"/>
    </row>
    <row r="6084" spans="7:24" s="168" customFormat="1" ht="15" customHeight="1">
      <c r="G6084" s="175"/>
      <c r="I6084" s="176"/>
      <c r="J6084" s="176"/>
      <c r="K6084" s="176"/>
      <c r="L6084" s="679"/>
      <c r="M6084" s="175"/>
      <c r="N6084" s="177"/>
      <c r="P6084" s="176"/>
      <c r="R6084" s="178"/>
      <c r="S6084" s="177"/>
      <c r="U6084" s="177"/>
      <c r="W6084" s="178"/>
      <c r="X6084" s="177"/>
    </row>
    <row r="6085" spans="7:24" s="168" customFormat="1" ht="15" customHeight="1">
      <c r="G6085" s="175"/>
      <c r="I6085" s="176"/>
      <c r="J6085" s="176"/>
      <c r="K6085" s="176"/>
      <c r="L6085" s="679"/>
      <c r="M6085" s="175"/>
      <c r="N6085" s="177"/>
      <c r="P6085" s="176"/>
      <c r="R6085" s="178"/>
      <c r="S6085" s="177"/>
      <c r="U6085" s="177"/>
      <c r="W6085" s="178"/>
      <c r="X6085" s="177"/>
    </row>
    <row r="6086" spans="7:24" s="168" customFormat="1" ht="15" customHeight="1">
      <c r="G6086" s="175"/>
      <c r="I6086" s="176"/>
      <c r="J6086" s="176"/>
      <c r="K6086" s="176"/>
      <c r="L6086" s="679"/>
      <c r="M6086" s="175"/>
      <c r="N6086" s="177"/>
      <c r="P6086" s="176"/>
      <c r="R6086" s="178"/>
      <c r="S6086" s="177"/>
      <c r="U6086" s="177"/>
      <c r="W6086" s="178"/>
      <c r="X6086" s="177"/>
    </row>
    <row r="6087" spans="7:24" s="168" customFormat="1" ht="15" customHeight="1">
      <c r="G6087" s="175"/>
      <c r="I6087" s="176"/>
      <c r="J6087" s="176"/>
      <c r="K6087" s="176"/>
      <c r="L6087" s="679"/>
      <c r="M6087" s="175"/>
      <c r="N6087" s="177"/>
      <c r="P6087" s="176"/>
      <c r="R6087" s="178"/>
      <c r="S6087" s="177"/>
      <c r="U6087" s="177"/>
      <c r="W6087" s="178"/>
      <c r="X6087" s="177"/>
    </row>
    <row r="6088" spans="7:24" s="168" customFormat="1" ht="15" customHeight="1">
      <c r="G6088" s="175"/>
      <c r="I6088" s="176"/>
      <c r="J6088" s="176"/>
      <c r="K6088" s="176"/>
      <c r="L6088" s="679"/>
      <c r="M6088" s="175"/>
      <c r="N6088" s="177"/>
      <c r="P6088" s="176"/>
      <c r="R6088" s="178"/>
      <c r="S6088" s="177"/>
      <c r="U6088" s="177"/>
      <c r="W6088" s="178"/>
      <c r="X6088" s="177"/>
    </row>
    <row r="6089" spans="7:24" s="168" customFormat="1" ht="15" customHeight="1">
      <c r="G6089" s="175"/>
      <c r="I6089" s="176"/>
      <c r="J6089" s="176"/>
      <c r="K6089" s="176"/>
      <c r="L6089" s="679"/>
      <c r="M6089" s="175"/>
      <c r="N6089" s="177"/>
      <c r="P6089" s="176"/>
      <c r="R6089" s="178"/>
      <c r="S6089" s="177"/>
      <c r="U6089" s="177"/>
      <c r="W6089" s="178"/>
      <c r="X6089" s="177"/>
    </row>
    <row r="6090" spans="7:24" s="168" customFormat="1" ht="15" customHeight="1">
      <c r="G6090" s="175"/>
      <c r="I6090" s="176"/>
      <c r="J6090" s="176"/>
      <c r="K6090" s="176"/>
      <c r="L6090" s="679"/>
      <c r="M6090" s="175"/>
      <c r="N6090" s="177"/>
      <c r="P6090" s="176"/>
      <c r="R6090" s="178"/>
      <c r="S6090" s="177"/>
      <c r="U6090" s="177"/>
      <c r="W6090" s="178"/>
      <c r="X6090" s="177"/>
    </row>
    <row r="6091" spans="7:24" s="168" customFormat="1" ht="15" customHeight="1">
      <c r="G6091" s="175"/>
      <c r="I6091" s="176"/>
      <c r="J6091" s="176"/>
      <c r="K6091" s="176"/>
      <c r="L6091" s="679"/>
      <c r="M6091" s="175"/>
      <c r="N6091" s="177"/>
      <c r="P6091" s="176"/>
      <c r="R6091" s="178"/>
      <c r="S6091" s="177"/>
      <c r="U6091" s="177"/>
      <c r="W6091" s="178"/>
      <c r="X6091" s="177"/>
    </row>
    <row r="6092" spans="7:24" s="168" customFormat="1" ht="15" customHeight="1">
      <c r="G6092" s="175"/>
      <c r="I6092" s="176"/>
      <c r="J6092" s="176"/>
      <c r="K6092" s="176"/>
      <c r="L6092" s="679"/>
      <c r="M6092" s="175"/>
      <c r="N6092" s="177"/>
      <c r="P6092" s="176"/>
      <c r="R6092" s="178"/>
      <c r="S6092" s="177"/>
      <c r="U6092" s="177"/>
      <c r="W6092" s="178"/>
      <c r="X6092" s="177"/>
    </row>
    <row r="6093" spans="7:24" s="168" customFormat="1" ht="15" customHeight="1">
      <c r="G6093" s="175"/>
      <c r="I6093" s="176"/>
      <c r="J6093" s="176"/>
      <c r="K6093" s="176"/>
      <c r="L6093" s="679"/>
      <c r="M6093" s="175"/>
      <c r="N6093" s="177"/>
      <c r="P6093" s="176"/>
      <c r="R6093" s="178"/>
      <c r="S6093" s="177"/>
      <c r="U6093" s="177"/>
      <c r="W6093" s="178"/>
      <c r="X6093" s="177"/>
    </row>
    <row r="6094" spans="7:24" s="168" customFormat="1" ht="15" customHeight="1">
      <c r="G6094" s="175"/>
      <c r="I6094" s="176"/>
      <c r="J6094" s="176"/>
      <c r="K6094" s="176"/>
      <c r="L6094" s="679"/>
      <c r="M6094" s="175"/>
      <c r="N6094" s="177"/>
      <c r="P6094" s="176"/>
      <c r="R6094" s="178"/>
      <c r="S6094" s="177"/>
      <c r="U6094" s="177"/>
      <c r="W6094" s="178"/>
      <c r="X6094" s="177"/>
    </row>
    <row r="6095" spans="7:24" s="168" customFormat="1" ht="15" customHeight="1">
      <c r="G6095" s="175"/>
      <c r="I6095" s="176"/>
      <c r="J6095" s="176"/>
      <c r="K6095" s="176"/>
      <c r="L6095" s="679"/>
      <c r="M6095" s="175"/>
      <c r="N6095" s="177"/>
      <c r="P6095" s="176"/>
      <c r="R6095" s="178"/>
      <c r="S6095" s="177"/>
      <c r="U6095" s="177"/>
      <c r="W6095" s="178"/>
      <c r="X6095" s="177"/>
    </row>
    <row r="6096" spans="7:24" s="168" customFormat="1" ht="15" customHeight="1">
      <c r="G6096" s="175"/>
      <c r="I6096" s="176"/>
      <c r="J6096" s="176"/>
      <c r="K6096" s="176"/>
      <c r="L6096" s="679"/>
      <c r="M6096" s="175"/>
      <c r="N6096" s="177"/>
      <c r="P6096" s="176"/>
      <c r="R6096" s="178"/>
      <c r="S6096" s="177"/>
      <c r="U6096" s="177"/>
      <c r="W6096" s="178"/>
      <c r="X6096" s="177"/>
    </row>
    <row r="6097" spans="7:24" s="168" customFormat="1" ht="15" customHeight="1">
      <c r="G6097" s="175"/>
      <c r="I6097" s="176"/>
      <c r="J6097" s="176"/>
      <c r="K6097" s="176"/>
      <c r="L6097" s="679"/>
      <c r="M6097" s="175"/>
      <c r="N6097" s="177"/>
      <c r="P6097" s="176"/>
      <c r="R6097" s="178"/>
      <c r="S6097" s="177"/>
      <c r="U6097" s="177"/>
      <c r="W6097" s="178"/>
      <c r="X6097" s="177"/>
    </row>
    <row r="6098" spans="7:24" s="168" customFormat="1" ht="15" customHeight="1">
      <c r="G6098" s="175"/>
      <c r="I6098" s="176"/>
      <c r="J6098" s="176"/>
      <c r="K6098" s="176"/>
      <c r="L6098" s="679"/>
      <c r="M6098" s="175"/>
      <c r="N6098" s="177"/>
      <c r="P6098" s="176"/>
      <c r="R6098" s="178"/>
      <c r="S6098" s="177"/>
      <c r="U6098" s="177"/>
      <c r="W6098" s="178"/>
      <c r="X6098" s="177"/>
    </row>
    <row r="6099" spans="7:24" s="168" customFormat="1" ht="15" customHeight="1">
      <c r="G6099" s="175"/>
      <c r="I6099" s="176"/>
      <c r="J6099" s="176"/>
      <c r="K6099" s="176"/>
      <c r="L6099" s="679"/>
      <c r="M6099" s="175"/>
      <c r="N6099" s="177"/>
      <c r="P6099" s="176"/>
      <c r="R6099" s="178"/>
      <c r="S6099" s="177"/>
      <c r="U6099" s="177"/>
      <c r="W6099" s="178"/>
      <c r="X6099" s="177"/>
    </row>
    <row r="6100" spans="7:24" s="168" customFormat="1" ht="15" customHeight="1">
      <c r="G6100" s="175"/>
      <c r="I6100" s="176"/>
      <c r="J6100" s="176"/>
      <c r="K6100" s="176"/>
      <c r="L6100" s="679"/>
      <c r="M6100" s="175"/>
      <c r="N6100" s="177"/>
      <c r="P6100" s="176"/>
      <c r="R6100" s="178"/>
      <c r="S6100" s="177"/>
      <c r="U6100" s="177"/>
      <c r="W6100" s="178"/>
      <c r="X6100" s="177"/>
    </row>
    <row r="6101" spans="7:24" s="168" customFormat="1" ht="15" customHeight="1">
      <c r="G6101" s="175"/>
      <c r="I6101" s="176"/>
      <c r="J6101" s="176"/>
      <c r="K6101" s="176"/>
      <c r="L6101" s="679"/>
      <c r="M6101" s="175"/>
      <c r="N6101" s="177"/>
      <c r="P6101" s="176"/>
      <c r="R6101" s="178"/>
      <c r="S6101" s="177"/>
      <c r="U6101" s="177"/>
      <c r="W6101" s="178"/>
      <c r="X6101" s="177"/>
    </row>
    <row r="6102" spans="7:24" s="168" customFormat="1" ht="15" customHeight="1">
      <c r="G6102" s="175"/>
      <c r="I6102" s="176"/>
      <c r="J6102" s="176"/>
      <c r="K6102" s="176"/>
      <c r="L6102" s="679"/>
      <c r="M6102" s="175"/>
      <c r="N6102" s="177"/>
      <c r="P6102" s="176"/>
      <c r="R6102" s="178"/>
      <c r="S6102" s="177"/>
      <c r="U6102" s="177"/>
      <c r="W6102" s="178"/>
      <c r="X6102" s="177"/>
    </row>
    <row r="6103" spans="7:24" s="168" customFormat="1" ht="15" customHeight="1">
      <c r="G6103" s="175"/>
      <c r="I6103" s="176"/>
      <c r="J6103" s="176"/>
      <c r="K6103" s="176"/>
      <c r="L6103" s="679"/>
      <c r="M6103" s="175"/>
      <c r="N6103" s="177"/>
      <c r="P6103" s="176"/>
      <c r="R6103" s="178"/>
      <c r="S6103" s="177"/>
      <c r="U6103" s="177"/>
      <c r="W6103" s="178"/>
      <c r="X6103" s="177"/>
    </row>
    <row r="6104" spans="7:24" s="168" customFormat="1" ht="15" customHeight="1">
      <c r="G6104" s="175"/>
      <c r="I6104" s="176"/>
      <c r="J6104" s="176"/>
      <c r="K6104" s="176"/>
      <c r="L6104" s="679"/>
      <c r="M6104" s="175"/>
      <c r="N6104" s="177"/>
      <c r="P6104" s="176"/>
      <c r="R6104" s="178"/>
      <c r="S6104" s="177"/>
      <c r="U6104" s="177"/>
      <c r="W6104" s="178"/>
      <c r="X6104" s="177"/>
    </row>
    <row r="6105" spans="7:24" s="168" customFormat="1" ht="15" customHeight="1">
      <c r="G6105" s="175"/>
      <c r="I6105" s="176"/>
      <c r="J6105" s="176"/>
      <c r="K6105" s="176"/>
      <c r="L6105" s="679"/>
      <c r="M6105" s="175"/>
      <c r="N6105" s="177"/>
      <c r="P6105" s="176"/>
      <c r="R6105" s="178"/>
      <c r="S6105" s="177"/>
      <c r="U6105" s="177"/>
      <c r="W6105" s="178"/>
      <c r="X6105" s="177"/>
    </row>
    <row r="6106" spans="7:24" s="168" customFormat="1" ht="15" customHeight="1">
      <c r="G6106" s="175"/>
      <c r="I6106" s="176"/>
      <c r="J6106" s="176"/>
      <c r="K6106" s="176"/>
      <c r="L6106" s="679"/>
      <c r="M6106" s="175"/>
      <c r="N6106" s="177"/>
      <c r="P6106" s="176"/>
      <c r="R6106" s="178"/>
      <c r="S6106" s="177"/>
      <c r="U6106" s="177"/>
      <c r="W6106" s="178"/>
      <c r="X6106" s="177"/>
    </row>
    <row r="6107" spans="7:24" s="168" customFormat="1" ht="15" customHeight="1">
      <c r="G6107" s="175"/>
      <c r="I6107" s="176"/>
      <c r="J6107" s="176"/>
      <c r="K6107" s="176"/>
      <c r="L6107" s="679"/>
      <c r="M6107" s="175"/>
      <c r="N6107" s="177"/>
      <c r="P6107" s="176"/>
      <c r="R6107" s="178"/>
      <c r="S6107" s="177"/>
      <c r="U6107" s="177"/>
      <c r="W6107" s="178"/>
      <c r="X6107" s="177"/>
    </row>
    <row r="6108" spans="7:24" s="168" customFormat="1" ht="15" customHeight="1">
      <c r="G6108" s="175"/>
      <c r="I6108" s="176"/>
      <c r="J6108" s="176"/>
      <c r="K6108" s="176"/>
      <c r="L6108" s="679"/>
      <c r="M6108" s="175"/>
      <c r="N6108" s="177"/>
      <c r="P6108" s="176"/>
      <c r="R6108" s="178"/>
      <c r="S6108" s="177"/>
      <c r="U6108" s="177"/>
      <c r="W6108" s="178"/>
      <c r="X6108" s="177"/>
    </row>
    <row r="6109" spans="7:24" s="168" customFormat="1" ht="15" customHeight="1">
      <c r="G6109" s="175"/>
      <c r="I6109" s="176"/>
      <c r="J6109" s="176"/>
      <c r="K6109" s="176"/>
      <c r="L6109" s="679"/>
      <c r="M6109" s="175"/>
      <c r="N6109" s="177"/>
      <c r="P6109" s="176"/>
      <c r="R6109" s="178"/>
      <c r="S6109" s="177"/>
      <c r="U6109" s="177"/>
      <c r="W6109" s="178"/>
      <c r="X6109" s="177"/>
    </row>
    <row r="6110" spans="7:24" s="168" customFormat="1" ht="15" customHeight="1">
      <c r="G6110" s="175"/>
      <c r="I6110" s="176"/>
      <c r="J6110" s="176"/>
      <c r="K6110" s="176"/>
      <c r="L6110" s="679"/>
      <c r="M6110" s="175"/>
      <c r="N6110" s="177"/>
      <c r="P6110" s="176"/>
      <c r="R6110" s="178"/>
      <c r="S6110" s="177"/>
      <c r="U6110" s="177"/>
      <c r="W6110" s="178"/>
      <c r="X6110" s="177"/>
    </row>
    <row r="6111" spans="7:24" s="168" customFormat="1" ht="15" customHeight="1">
      <c r="G6111" s="175"/>
      <c r="I6111" s="176"/>
      <c r="J6111" s="176"/>
      <c r="K6111" s="176"/>
      <c r="L6111" s="679"/>
      <c r="M6111" s="175"/>
      <c r="N6111" s="177"/>
      <c r="P6111" s="176"/>
      <c r="R6111" s="178"/>
      <c r="S6111" s="177"/>
      <c r="U6111" s="177"/>
      <c r="W6111" s="178"/>
      <c r="X6111" s="177"/>
    </row>
    <row r="6112" spans="7:24" s="168" customFormat="1" ht="15" customHeight="1">
      <c r="G6112" s="175"/>
      <c r="I6112" s="176"/>
      <c r="J6112" s="176"/>
      <c r="K6112" s="176"/>
      <c r="L6112" s="679"/>
      <c r="M6112" s="175"/>
      <c r="N6112" s="177"/>
      <c r="P6112" s="176"/>
      <c r="R6112" s="178"/>
      <c r="S6112" s="177"/>
      <c r="U6112" s="177"/>
      <c r="W6112" s="178"/>
      <c r="X6112" s="177"/>
    </row>
    <row r="6113" spans="7:24" s="168" customFormat="1" ht="15" customHeight="1">
      <c r="G6113" s="175"/>
      <c r="I6113" s="176"/>
      <c r="J6113" s="176"/>
      <c r="K6113" s="176"/>
      <c r="L6113" s="679"/>
      <c r="M6113" s="175"/>
      <c r="N6113" s="177"/>
      <c r="P6113" s="176"/>
      <c r="R6113" s="178"/>
      <c r="S6113" s="177"/>
      <c r="U6113" s="177"/>
      <c r="W6113" s="178"/>
      <c r="X6113" s="177"/>
    </row>
    <row r="6114" spans="7:24" s="168" customFormat="1" ht="15" customHeight="1">
      <c r="G6114" s="175"/>
      <c r="I6114" s="176"/>
      <c r="J6114" s="176"/>
      <c r="K6114" s="176"/>
      <c r="L6114" s="679"/>
      <c r="M6114" s="175"/>
      <c r="N6114" s="177"/>
      <c r="P6114" s="176"/>
      <c r="R6114" s="178"/>
      <c r="S6114" s="177"/>
      <c r="U6114" s="177"/>
      <c r="W6114" s="178"/>
      <c r="X6114" s="177"/>
    </row>
    <row r="6115" spans="7:24" s="168" customFormat="1" ht="15" customHeight="1">
      <c r="G6115" s="175"/>
      <c r="I6115" s="176"/>
      <c r="J6115" s="176"/>
      <c r="K6115" s="176"/>
      <c r="L6115" s="679"/>
      <c r="M6115" s="175"/>
      <c r="N6115" s="177"/>
      <c r="P6115" s="176"/>
      <c r="R6115" s="178"/>
      <c r="S6115" s="177"/>
      <c r="U6115" s="177"/>
      <c r="W6115" s="178"/>
      <c r="X6115" s="177"/>
    </row>
    <row r="6116" spans="7:24" s="168" customFormat="1" ht="15" customHeight="1">
      <c r="G6116" s="175"/>
      <c r="I6116" s="176"/>
      <c r="J6116" s="176"/>
      <c r="K6116" s="176"/>
      <c r="L6116" s="679"/>
      <c r="M6116" s="175"/>
      <c r="N6116" s="177"/>
      <c r="P6116" s="176"/>
      <c r="R6116" s="178"/>
      <c r="S6116" s="177"/>
      <c r="U6116" s="177"/>
      <c r="W6116" s="178"/>
      <c r="X6116" s="177"/>
    </row>
    <row r="6117" spans="7:24" s="168" customFormat="1" ht="15" customHeight="1">
      <c r="G6117" s="175"/>
      <c r="I6117" s="176"/>
      <c r="J6117" s="176"/>
      <c r="K6117" s="176"/>
      <c r="L6117" s="679"/>
      <c r="M6117" s="175"/>
      <c r="N6117" s="177"/>
      <c r="P6117" s="176"/>
      <c r="R6117" s="178"/>
      <c r="S6117" s="177"/>
      <c r="U6117" s="177"/>
      <c r="W6117" s="178"/>
      <c r="X6117" s="177"/>
    </row>
    <row r="6118" spans="7:24" s="168" customFormat="1" ht="15" customHeight="1">
      <c r="G6118" s="175"/>
      <c r="I6118" s="176"/>
      <c r="J6118" s="176"/>
      <c r="K6118" s="176"/>
      <c r="L6118" s="679"/>
      <c r="M6118" s="175"/>
      <c r="N6118" s="177"/>
      <c r="P6118" s="176"/>
      <c r="R6118" s="178"/>
      <c r="S6118" s="177"/>
      <c r="U6118" s="177"/>
      <c r="W6118" s="178"/>
      <c r="X6118" s="177"/>
    </row>
    <row r="6119" spans="7:24" s="168" customFormat="1" ht="15" customHeight="1">
      <c r="G6119" s="175"/>
      <c r="I6119" s="176"/>
      <c r="J6119" s="176"/>
      <c r="K6119" s="176"/>
      <c r="L6119" s="679"/>
      <c r="M6119" s="175"/>
      <c r="N6119" s="177"/>
      <c r="P6119" s="176"/>
      <c r="R6119" s="178"/>
      <c r="S6119" s="177"/>
      <c r="U6119" s="177"/>
      <c r="W6119" s="178"/>
      <c r="X6119" s="177"/>
    </row>
    <row r="6120" spans="7:24" s="168" customFormat="1" ht="15" customHeight="1">
      <c r="G6120" s="175"/>
      <c r="I6120" s="176"/>
      <c r="J6120" s="176"/>
      <c r="K6120" s="176"/>
      <c r="L6120" s="679"/>
      <c r="M6120" s="175"/>
      <c r="N6120" s="177"/>
      <c r="P6120" s="176"/>
      <c r="R6120" s="178"/>
      <c r="S6120" s="177"/>
      <c r="U6120" s="177"/>
      <c r="W6120" s="178"/>
      <c r="X6120" s="177"/>
    </row>
    <row r="6121" spans="7:24" s="168" customFormat="1" ht="15" customHeight="1">
      <c r="G6121" s="175"/>
      <c r="I6121" s="176"/>
      <c r="J6121" s="176"/>
      <c r="K6121" s="176"/>
      <c r="L6121" s="679"/>
      <c r="M6121" s="175"/>
      <c r="N6121" s="177"/>
      <c r="P6121" s="176"/>
      <c r="R6121" s="178"/>
      <c r="S6121" s="177"/>
      <c r="U6121" s="177"/>
      <c r="W6121" s="178"/>
      <c r="X6121" s="177"/>
    </row>
    <row r="6122" spans="7:24" s="168" customFormat="1" ht="15" customHeight="1">
      <c r="G6122" s="175"/>
      <c r="I6122" s="176"/>
      <c r="J6122" s="176"/>
      <c r="K6122" s="176"/>
      <c r="L6122" s="679"/>
      <c r="M6122" s="175"/>
      <c r="N6122" s="177"/>
      <c r="P6122" s="176"/>
      <c r="R6122" s="178"/>
      <c r="S6122" s="177"/>
      <c r="U6122" s="177"/>
      <c r="W6122" s="178"/>
      <c r="X6122" s="177"/>
    </row>
    <row r="6123" spans="7:24" s="168" customFormat="1" ht="15" customHeight="1">
      <c r="G6123" s="175"/>
      <c r="I6123" s="176"/>
      <c r="J6123" s="176"/>
      <c r="K6123" s="176"/>
      <c r="L6123" s="679"/>
      <c r="M6123" s="175"/>
      <c r="N6123" s="177"/>
      <c r="P6123" s="176"/>
      <c r="R6123" s="178"/>
      <c r="S6123" s="177"/>
      <c r="U6123" s="177"/>
      <c r="W6123" s="178"/>
      <c r="X6123" s="177"/>
    </row>
    <row r="6124" spans="7:24" s="168" customFormat="1" ht="15" customHeight="1">
      <c r="G6124" s="175"/>
      <c r="I6124" s="176"/>
      <c r="J6124" s="176"/>
      <c r="K6124" s="176"/>
      <c r="L6124" s="679"/>
      <c r="M6124" s="175"/>
      <c r="N6124" s="177"/>
      <c r="P6124" s="176"/>
      <c r="R6124" s="178"/>
      <c r="S6124" s="177"/>
      <c r="U6124" s="177"/>
      <c r="W6124" s="178"/>
      <c r="X6124" s="177"/>
    </row>
    <row r="6125" spans="7:24" s="168" customFormat="1" ht="15" customHeight="1">
      <c r="G6125" s="175"/>
      <c r="I6125" s="176"/>
      <c r="J6125" s="176"/>
      <c r="K6125" s="176"/>
      <c r="L6125" s="679"/>
      <c r="M6125" s="175"/>
      <c r="N6125" s="177"/>
      <c r="P6125" s="176"/>
      <c r="R6125" s="178"/>
      <c r="S6125" s="177"/>
      <c r="U6125" s="177"/>
      <c r="W6125" s="178"/>
      <c r="X6125" s="177"/>
    </row>
    <row r="6126" spans="7:24" s="168" customFormat="1" ht="15" customHeight="1">
      <c r="G6126" s="175"/>
      <c r="I6126" s="176"/>
      <c r="J6126" s="176"/>
      <c r="K6126" s="176"/>
      <c r="L6126" s="679"/>
      <c r="M6126" s="175"/>
      <c r="N6126" s="177"/>
      <c r="P6126" s="176"/>
      <c r="R6126" s="178"/>
      <c r="S6126" s="177"/>
      <c r="U6126" s="177"/>
      <c r="W6126" s="178"/>
      <c r="X6126" s="177"/>
    </row>
    <row r="6127" spans="7:24" s="168" customFormat="1" ht="15" customHeight="1">
      <c r="G6127" s="175"/>
      <c r="I6127" s="176"/>
      <c r="J6127" s="176"/>
      <c r="K6127" s="176"/>
      <c r="L6127" s="679"/>
      <c r="M6127" s="175"/>
      <c r="N6127" s="177"/>
      <c r="P6127" s="176"/>
      <c r="R6127" s="178"/>
      <c r="S6127" s="177"/>
      <c r="U6127" s="177"/>
      <c r="W6127" s="178"/>
      <c r="X6127" s="177"/>
    </row>
    <row r="6128" spans="7:24" s="168" customFormat="1" ht="15" customHeight="1">
      <c r="G6128" s="175"/>
      <c r="I6128" s="176"/>
      <c r="J6128" s="176"/>
      <c r="K6128" s="176"/>
      <c r="L6128" s="679"/>
      <c r="M6128" s="175"/>
      <c r="N6128" s="177"/>
      <c r="P6128" s="176"/>
      <c r="R6128" s="178"/>
      <c r="S6128" s="177"/>
      <c r="U6128" s="177"/>
      <c r="W6128" s="178"/>
      <c r="X6128" s="177"/>
    </row>
    <row r="6129" spans="7:24" s="168" customFormat="1" ht="15" customHeight="1">
      <c r="G6129" s="175"/>
      <c r="I6129" s="176"/>
      <c r="J6129" s="176"/>
      <c r="K6129" s="176"/>
      <c r="L6129" s="679"/>
      <c r="M6129" s="175"/>
      <c r="N6129" s="177"/>
      <c r="P6129" s="176"/>
      <c r="R6129" s="178"/>
      <c r="S6129" s="177"/>
      <c r="U6129" s="177"/>
      <c r="W6129" s="178"/>
      <c r="X6129" s="177"/>
    </row>
    <row r="6130" spans="7:24" s="168" customFormat="1" ht="15" customHeight="1">
      <c r="G6130" s="175"/>
      <c r="I6130" s="176"/>
      <c r="J6130" s="176"/>
      <c r="K6130" s="176"/>
      <c r="L6130" s="679"/>
      <c r="M6130" s="175"/>
      <c r="N6130" s="177"/>
      <c r="P6130" s="176"/>
      <c r="R6130" s="178"/>
      <c r="S6130" s="177"/>
      <c r="U6130" s="177"/>
      <c r="W6130" s="178"/>
      <c r="X6130" s="177"/>
    </row>
    <row r="6131" spans="7:24" s="168" customFormat="1" ht="15" customHeight="1">
      <c r="G6131" s="175"/>
      <c r="I6131" s="176"/>
      <c r="J6131" s="176"/>
      <c r="K6131" s="176"/>
      <c r="L6131" s="679"/>
      <c r="M6131" s="175"/>
      <c r="N6131" s="177"/>
      <c r="P6131" s="176"/>
      <c r="R6131" s="178"/>
      <c r="S6131" s="177"/>
      <c r="U6131" s="177"/>
      <c r="W6131" s="178"/>
      <c r="X6131" s="177"/>
    </row>
    <row r="6132" spans="7:24" s="168" customFormat="1" ht="15" customHeight="1">
      <c r="G6132" s="175"/>
      <c r="I6132" s="176"/>
      <c r="J6132" s="176"/>
      <c r="K6132" s="176"/>
      <c r="L6132" s="679"/>
      <c r="M6132" s="175"/>
      <c r="N6132" s="177"/>
      <c r="P6132" s="176"/>
      <c r="R6132" s="178"/>
      <c r="S6132" s="177"/>
      <c r="U6132" s="177"/>
      <c r="W6132" s="178"/>
      <c r="X6132" s="177"/>
    </row>
    <row r="6133" spans="7:24" s="168" customFormat="1" ht="15" customHeight="1">
      <c r="G6133" s="175"/>
      <c r="I6133" s="176"/>
      <c r="J6133" s="176"/>
      <c r="K6133" s="176"/>
      <c r="L6133" s="679"/>
      <c r="M6133" s="175"/>
      <c r="N6133" s="177"/>
      <c r="P6133" s="176"/>
      <c r="R6133" s="178"/>
      <c r="S6133" s="177"/>
      <c r="U6133" s="177"/>
      <c r="W6133" s="178"/>
      <c r="X6133" s="177"/>
    </row>
    <row r="6134" spans="7:24" s="168" customFormat="1" ht="15" customHeight="1">
      <c r="G6134" s="175"/>
      <c r="I6134" s="176"/>
      <c r="J6134" s="176"/>
      <c r="K6134" s="176"/>
      <c r="L6134" s="679"/>
      <c r="M6134" s="175"/>
      <c r="N6134" s="177"/>
      <c r="P6134" s="176"/>
      <c r="R6134" s="178"/>
      <c r="S6134" s="177"/>
      <c r="U6134" s="177"/>
      <c r="W6134" s="178"/>
      <c r="X6134" s="177"/>
    </row>
    <row r="6135" spans="7:24" s="168" customFormat="1" ht="15" customHeight="1">
      <c r="G6135" s="175"/>
      <c r="I6135" s="176"/>
      <c r="J6135" s="176"/>
      <c r="K6135" s="176"/>
      <c r="L6135" s="679"/>
      <c r="M6135" s="175"/>
      <c r="N6135" s="177"/>
      <c r="P6135" s="176"/>
      <c r="R6135" s="178"/>
      <c r="S6135" s="177"/>
      <c r="U6135" s="177"/>
      <c r="W6135" s="178"/>
      <c r="X6135" s="177"/>
    </row>
    <row r="6136" spans="7:24" s="168" customFormat="1" ht="15" customHeight="1">
      <c r="G6136" s="175"/>
      <c r="I6136" s="176"/>
      <c r="J6136" s="176"/>
      <c r="K6136" s="176"/>
      <c r="L6136" s="679"/>
      <c r="M6136" s="175"/>
      <c r="N6136" s="177"/>
      <c r="P6136" s="176"/>
      <c r="R6136" s="178"/>
      <c r="S6136" s="177"/>
      <c r="U6136" s="177"/>
      <c r="W6136" s="178"/>
      <c r="X6136" s="177"/>
    </row>
    <row r="6137" spans="7:24" s="168" customFormat="1" ht="15" customHeight="1">
      <c r="G6137" s="175"/>
      <c r="I6137" s="176"/>
      <c r="J6137" s="176"/>
      <c r="K6137" s="176"/>
      <c r="L6137" s="679"/>
      <c r="M6137" s="175"/>
      <c r="N6137" s="177"/>
      <c r="P6137" s="176"/>
      <c r="R6137" s="178"/>
      <c r="S6137" s="177"/>
      <c r="U6137" s="177"/>
      <c r="W6137" s="178"/>
      <c r="X6137" s="177"/>
    </row>
    <row r="6138" spans="7:24" s="168" customFormat="1" ht="15" customHeight="1">
      <c r="G6138" s="175"/>
      <c r="I6138" s="176"/>
      <c r="J6138" s="176"/>
      <c r="K6138" s="176"/>
      <c r="L6138" s="679"/>
      <c r="M6138" s="175"/>
      <c r="N6138" s="177"/>
      <c r="P6138" s="176"/>
      <c r="R6138" s="178"/>
      <c r="S6138" s="177"/>
      <c r="U6138" s="177"/>
      <c r="W6138" s="178"/>
      <c r="X6138" s="177"/>
    </row>
    <row r="6139" spans="7:24" s="168" customFormat="1" ht="15" customHeight="1">
      <c r="G6139" s="175"/>
      <c r="I6139" s="176"/>
      <c r="J6139" s="176"/>
      <c r="K6139" s="176"/>
      <c r="L6139" s="679"/>
      <c r="M6139" s="175"/>
      <c r="N6139" s="177"/>
      <c r="P6139" s="176"/>
      <c r="R6139" s="178"/>
      <c r="S6139" s="177"/>
      <c r="U6139" s="177"/>
      <c r="W6139" s="178"/>
      <c r="X6139" s="177"/>
    </row>
    <row r="6140" spans="7:24" s="168" customFormat="1" ht="15" customHeight="1">
      <c r="G6140" s="175"/>
      <c r="I6140" s="176"/>
      <c r="J6140" s="176"/>
      <c r="K6140" s="176"/>
      <c r="L6140" s="679"/>
      <c r="M6140" s="175"/>
      <c r="N6140" s="177"/>
      <c r="P6140" s="176"/>
      <c r="R6140" s="178"/>
      <c r="S6140" s="177"/>
      <c r="U6140" s="177"/>
      <c r="W6140" s="178"/>
      <c r="X6140" s="177"/>
    </row>
    <row r="6141" spans="7:24" s="168" customFormat="1" ht="15" customHeight="1">
      <c r="G6141" s="175"/>
      <c r="I6141" s="176"/>
      <c r="J6141" s="176"/>
      <c r="K6141" s="176"/>
      <c r="L6141" s="679"/>
      <c r="M6141" s="175"/>
      <c r="N6141" s="177"/>
      <c r="P6141" s="176"/>
      <c r="R6141" s="178"/>
      <c r="S6141" s="177"/>
      <c r="U6141" s="177"/>
      <c r="W6141" s="178"/>
      <c r="X6141" s="177"/>
    </row>
    <row r="6142" spans="7:24" s="168" customFormat="1" ht="15" customHeight="1">
      <c r="G6142" s="175"/>
      <c r="I6142" s="176"/>
      <c r="J6142" s="176"/>
      <c r="K6142" s="176"/>
      <c r="L6142" s="679"/>
      <c r="M6142" s="175"/>
      <c r="N6142" s="177"/>
      <c r="P6142" s="176"/>
      <c r="R6142" s="178"/>
      <c r="S6142" s="177"/>
      <c r="U6142" s="177"/>
      <c r="W6142" s="178"/>
      <c r="X6142" s="177"/>
    </row>
    <row r="6143" spans="7:24" s="168" customFormat="1" ht="15" customHeight="1">
      <c r="G6143" s="175"/>
      <c r="I6143" s="176"/>
      <c r="J6143" s="176"/>
      <c r="K6143" s="176"/>
      <c r="L6143" s="679"/>
      <c r="M6143" s="175"/>
      <c r="N6143" s="177"/>
      <c r="P6143" s="176"/>
      <c r="R6143" s="178"/>
      <c r="S6143" s="177"/>
      <c r="U6143" s="177"/>
      <c r="W6143" s="178"/>
      <c r="X6143" s="177"/>
    </row>
    <row r="6144" spans="7:24" s="168" customFormat="1" ht="15" customHeight="1">
      <c r="G6144" s="175"/>
      <c r="I6144" s="176"/>
      <c r="J6144" s="176"/>
      <c r="K6144" s="176"/>
      <c r="L6144" s="679"/>
      <c r="M6144" s="175"/>
      <c r="N6144" s="177"/>
      <c r="P6144" s="176"/>
      <c r="R6144" s="178"/>
      <c r="S6144" s="177"/>
      <c r="U6144" s="177"/>
      <c r="W6144" s="178"/>
      <c r="X6144" s="177"/>
    </row>
    <row r="6145" spans="7:24" s="168" customFormat="1" ht="15" customHeight="1">
      <c r="G6145" s="175"/>
      <c r="I6145" s="176"/>
      <c r="J6145" s="176"/>
      <c r="K6145" s="176"/>
      <c r="L6145" s="679"/>
      <c r="M6145" s="175"/>
      <c r="N6145" s="177"/>
      <c r="P6145" s="176"/>
      <c r="R6145" s="178"/>
      <c r="S6145" s="177"/>
      <c r="U6145" s="177"/>
      <c r="W6145" s="178"/>
      <c r="X6145" s="177"/>
    </row>
    <row r="6146" spans="7:24" s="168" customFormat="1" ht="15" customHeight="1">
      <c r="G6146" s="175"/>
      <c r="I6146" s="176"/>
      <c r="J6146" s="176"/>
      <c r="K6146" s="176"/>
      <c r="L6146" s="679"/>
      <c r="M6146" s="175"/>
      <c r="N6146" s="177"/>
      <c r="P6146" s="176"/>
      <c r="R6146" s="178"/>
      <c r="S6146" s="177"/>
      <c r="U6146" s="177"/>
      <c r="W6146" s="178"/>
      <c r="X6146" s="177"/>
    </row>
    <row r="6147" spans="7:24" s="168" customFormat="1" ht="15" customHeight="1">
      <c r="G6147" s="175"/>
      <c r="I6147" s="176"/>
      <c r="J6147" s="176"/>
      <c r="K6147" s="176"/>
      <c r="L6147" s="679"/>
      <c r="M6147" s="175"/>
      <c r="N6147" s="177"/>
      <c r="P6147" s="176"/>
      <c r="R6147" s="178"/>
      <c r="S6147" s="177"/>
      <c r="U6147" s="177"/>
      <c r="W6147" s="178"/>
      <c r="X6147" s="177"/>
    </row>
    <row r="6148" spans="7:24" s="168" customFormat="1" ht="15" customHeight="1">
      <c r="G6148" s="175"/>
      <c r="I6148" s="176"/>
      <c r="J6148" s="176"/>
      <c r="K6148" s="176"/>
      <c r="L6148" s="679"/>
      <c r="M6148" s="175"/>
      <c r="N6148" s="177"/>
      <c r="P6148" s="176"/>
      <c r="R6148" s="178"/>
      <c r="S6148" s="177"/>
      <c r="U6148" s="177"/>
      <c r="W6148" s="178"/>
      <c r="X6148" s="177"/>
    </row>
    <row r="6149" spans="7:24" s="168" customFormat="1" ht="15" customHeight="1">
      <c r="G6149" s="175"/>
      <c r="I6149" s="176"/>
      <c r="J6149" s="176"/>
      <c r="K6149" s="176"/>
      <c r="L6149" s="679"/>
      <c r="M6149" s="175"/>
      <c r="N6149" s="177"/>
      <c r="P6149" s="176"/>
      <c r="R6149" s="178"/>
      <c r="S6149" s="177"/>
      <c r="U6149" s="177"/>
      <c r="W6149" s="178"/>
      <c r="X6149" s="177"/>
    </row>
    <row r="6150" spans="7:24" s="168" customFormat="1" ht="15" customHeight="1">
      <c r="G6150" s="175"/>
      <c r="I6150" s="176"/>
      <c r="J6150" s="176"/>
      <c r="K6150" s="176"/>
      <c r="L6150" s="679"/>
      <c r="M6150" s="175"/>
      <c r="N6150" s="177"/>
      <c r="P6150" s="176"/>
      <c r="R6150" s="178"/>
      <c r="S6150" s="177"/>
      <c r="U6150" s="177"/>
      <c r="W6150" s="178"/>
      <c r="X6150" s="177"/>
    </row>
    <row r="6151" spans="7:24" s="168" customFormat="1" ht="15" customHeight="1">
      <c r="G6151" s="175"/>
      <c r="I6151" s="176"/>
      <c r="J6151" s="176"/>
      <c r="K6151" s="176"/>
      <c r="L6151" s="679"/>
      <c r="M6151" s="175"/>
      <c r="N6151" s="177"/>
      <c r="P6151" s="176"/>
      <c r="R6151" s="178"/>
      <c r="S6151" s="177"/>
      <c r="U6151" s="177"/>
      <c r="W6151" s="178"/>
      <c r="X6151" s="177"/>
    </row>
    <row r="6152" spans="7:24" s="168" customFormat="1" ht="15" customHeight="1">
      <c r="G6152" s="175"/>
      <c r="I6152" s="176"/>
      <c r="J6152" s="176"/>
      <c r="K6152" s="176"/>
      <c r="L6152" s="679"/>
      <c r="M6152" s="175"/>
      <c r="N6152" s="177"/>
      <c r="P6152" s="176"/>
      <c r="R6152" s="178"/>
      <c r="S6152" s="177"/>
      <c r="U6152" s="177"/>
      <c r="W6152" s="178"/>
      <c r="X6152" s="177"/>
    </row>
    <row r="6153" spans="7:24" s="168" customFormat="1" ht="15" customHeight="1">
      <c r="G6153" s="175"/>
      <c r="I6153" s="176"/>
      <c r="J6153" s="176"/>
      <c r="K6153" s="176"/>
      <c r="L6153" s="679"/>
      <c r="M6153" s="175"/>
      <c r="N6153" s="177"/>
      <c r="P6153" s="176"/>
      <c r="R6153" s="178"/>
      <c r="S6153" s="177"/>
      <c r="U6153" s="177"/>
      <c r="W6153" s="178"/>
      <c r="X6153" s="177"/>
    </row>
    <row r="6154" spans="7:24" s="168" customFormat="1" ht="15" customHeight="1">
      <c r="G6154" s="175"/>
      <c r="I6154" s="176"/>
      <c r="J6154" s="176"/>
      <c r="K6154" s="176"/>
      <c r="L6154" s="679"/>
      <c r="M6154" s="175"/>
      <c r="N6154" s="177"/>
      <c r="P6154" s="176"/>
      <c r="R6154" s="178"/>
      <c r="S6154" s="177"/>
      <c r="U6154" s="177"/>
      <c r="W6154" s="178"/>
      <c r="X6154" s="177"/>
    </row>
    <row r="6155" spans="7:24" s="168" customFormat="1" ht="15" customHeight="1">
      <c r="G6155" s="175"/>
      <c r="I6155" s="176"/>
      <c r="J6155" s="176"/>
      <c r="K6155" s="176"/>
      <c r="L6155" s="679"/>
      <c r="M6155" s="175"/>
      <c r="N6155" s="177"/>
      <c r="P6155" s="176"/>
      <c r="R6155" s="178"/>
      <c r="S6155" s="177"/>
      <c r="U6155" s="177"/>
      <c r="W6155" s="178"/>
      <c r="X6155" s="177"/>
    </row>
    <row r="6156" spans="7:24" s="168" customFormat="1" ht="15" customHeight="1">
      <c r="G6156" s="175"/>
      <c r="I6156" s="176"/>
      <c r="J6156" s="176"/>
      <c r="K6156" s="176"/>
      <c r="L6156" s="679"/>
      <c r="M6156" s="175"/>
      <c r="N6156" s="177"/>
      <c r="P6156" s="176"/>
      <c r="R6156" s="178"/>
      <c r="S6156" s="177"/>
      <c r="U6156" s="177"/>
      <c r="W6156" s="178"/>
      <c r="X6156" s="177"/>
    </row>
    <row r="6157" spans="7:24" s="168" customFormat="1" ht="15" customHeight="1">
      <c r="G6157" s="175"/>
      <c r="I6157" s="176"/>
      <c r="J6157" s="176"/>
      <c r="K6157" s="176"/>
      <c r="L6157" s="679"/>
      <c r="M6157" s="175"/>
      <c r="N6157" s="177"/>
      <c r="P6157" s="176"/>
      <c r="R6157" s="178"/>
      <c r="S6157" s="177"/>
      <c r="U6157" s="177"/>
      <c r="W6157" s="178"/>
      <c r="X6157" s="177"/>
    </row>
    <row r="6158" spans="7:24" s="168" customFormat="1" ht="15" customHeight="1">
      <c r="G6158" s="175"/>
      <c r="I6158" s="176"/>
      <c r="J6158" s="176"/>
      <c r="K6158" s="176"/>
      <c r="L6158" s="679"/>
      <c r="M6158" s="175"/>
      <c r="N6158" s="177"/>
      <c r="P6158" s="176"/>
      <c r="R6158" s="178"/>
      <c r="S6158" s="177"/>
      <c r="U6158" s="177"/>
      <c r="W6158" s="178"/>
      <c r="X6158" s="177"/>
    </row>
    <row r="6159" spans="7:24" s="168" customFormat="1" ht="15" customHeight="1">
      <c r="G6159" s="175"/>
      <c r="I6159" s="176"/>
      <c r="J6159" s="176"/>
      <c r="K6159" s="176"/>
      <c r="L6159" s="679"/>
      <c r="M6159" s="175"/>
      <c r="N6159" s="177"/>
      <c r="P6159" s="176"/>
      <c r="R6159" s="178"/>
      <c r="S6159" s="177"/>
      <c r="U6159" s="177"/>
      <c r="W6159" s="178"/>
      <c r="X6159" s="177"/>
    </row>
    <row r="6160" spans="7:24" s="168" customFormat="1" ht="15" customHeight="1">
      <c r="G6160" s="175"/>
      <c r="I6160" s="176"/>
      <c r="J6160" s="176"/>
      <c r="K6160" s="176"/>
      <c r="L6160" s="679"/>
      <c r="M6160" s="175"/>
      <c r="N6160" s="177"/>
      <c r="P6160" s="176"/>
      <c r="R6160" s="178"/>
      <c r="S6160" s="177"/>
      <c r="U6160" s="177"/>
      <c r="W6160" s="178"/>
      <c r="X6160" s="177"/>
    </row>
    <row r="6161" spans="7:24" s="168" customFormat="1" ht="15" customHeight="1">
      <c r="G6161" s="175"/>
      <c r="I6161" s="176"/>
      <c r="J6161" s="176"/>
      <c r="K6161" s="176"/>
      <c r="L6161" s="679"/>
      <c r="M6161" s="175"/>
      <c r="N6161" s="177"/>
      <c r="P6161" s="176"/>
      <c r="R6161" s="178"/>
      <c r="S6161" s="177"/>
      <c r="U6161" s="177"/>
      <c r="W6161" s="178"/>
      <c r="X6161" s="177"/>
    </row>
    <row r="6162" spans="7:24" s="168" customFormat="1" ht="15" customHeight="1">
      <c r="G6162" s="175"/>
      <c r="I6162" s="176"/>
      <c r="J6162" s="176"/>
      <c r="K6162" s="176"/>
      <c r="L6162" s="679"/>
      <c r="M6162" s="175"/>
      <c r="N6162" s="177"/>
      <c r="P6162" s="176"/>
      <c r="R6162" s="178"/>
      <c r="S6162" s="177"/>
      <c r="U6162" s="177"/>
      <c r="W6162" s="178"/>
      <c r="X6162" s="177"/>
    </row>
    <row r="6163" spans="7:24" s="168" customFormat="1" ht="15" customHeight="1">
      <c r="G6163" s="175"/>
      <c r="I6163" s="176"/>
      <c r="J6163" s="176"/>
      <c r="K6163" s="176"/>
      <c r="L6163" s="679"/>
      <c r="M6163" s="175"/>
      <c r="N6163" s="177"/>
      <c r="P6163" s="176"/>
      <c r="R6163" s="178"/>
      <c r="S6163" s="177"/>
      <c r="U6163" s="177"/>
      <c r="W6163" s="178"/>
      <c r="X6163" s="177"/>
    </row>
    <row r="6164" spans="7:24" s="168" customFormat="1" ht="15" customHeight="1">
      <c r="G6164" s="175"/>
      <c r="I6164" s="176"/>
      <c r="J6164" s="176"/>
      <c r="K6164" s="176"/>
      <c r="L6164" s="679"/>
      <c r="M6164" s="175"/>
      <c r="N6164" s="177"/>
      <c r="P6164" s="176"/>
      <c r="R6164" s="178"/>
      <c r="S6164" s="177"/>
      <c r="U6164" s="177"/>
      <c r="W6164" s="178"/>
      <c r="X6164" s="177"/>
    </row>
    <row r="6165" spans="7:24" s="168" customFormat="1" ht="15" customHeight="1">
      <c r="G6165" s="175"/>
      <c r="I6165" s="176"/>
      <c r="J6165" s="176"/>
      <c r="K6165" s="176"/>
      <c r="L6165" s="679"/>
      <c r="M6165" s="175"/>
      <c r="N6165" s="177"/>
      <c r="P6165" s="176"/>
      <c r="R6165" s="178"/>
      <c r="S6165" s="177"/>
      <c r="U6165" s="177"/>
      <c r="W6165" s="178"/>
      <c r="X6165" s="177"/>
    </row>
    <row r="6166" spans="7:24" s="168" customFormat="1" ht="15" customHeight="1">
      <c r="G6166" s="175"/>
      <c r="I6166" s="176"/>
      <c r="J6166" s="176"/>
      <c r="K6166" s="176"/>
      <c r="L6166" s="679"/>
      <c r="M6166" s="175"/>
      <c r="N6166" s="177"/>
      <c r="P6166" s="176"/>
      <c r="R6166" s="178"/>
      <c r="S6166" s="177"/>
      <c r="U6166" s="177"/>
      <c r="W6166" s="178"/>
      <c r="X6166" s="177"/>
    </row>
    <row r="6167" spans="7:24" s="168" customFormat="1" ht="15" customHeight="1">
      <c r="G6167" s="175"/>
      <c r="I6167" s="176"/>
      <c r="J6167" s="176"/>
      <c r="K6167" s="176"/>
      <c r="L6167" s="679"/>
      <c r="M6167" s="175"/>
      <c r="N6167" s="177"/>
      <c r="P6167" s="176"/>
      <c r="R6167" s="178"/>
      <c r="S6167" s="177"/>
      <c r="U6167" s="177"/>
      <c r="W6167" s="178"/>
      <c r="X6167" s="177"/>
    </row>
    <row r="6168" spans="7:24" s="168" customFormat="1" ht="15" customHeight="1">
      <c r="G6168" s="175"/>
      <c r="I6168" s="176"/>
      <c r="J6168" s="176"/>
      <c r="K6168" s="176"/>
      <c r="L6168" s="679"/>
      <c r="M6168" s="175"/>
      <c r="N6168" s="177"/>
      <c r="P6168" s="176"/>
      <c r="R6168" s="178"/>
      <c r="S6168" s="177"/>
      <c r="U6168" s="177"/>
      <c r="W6168" s="178"/>
      <c r="X6168" s="177"/>
    </row>
    <row r="6169" spans="7:24" s="168" customFormat="1" ht="15" customHeight="1">
      <c r="G6169" s="175"/>
      <c r="I6169" s="176"/>
      <c r="J6169" s="176"/>
      <c r="K6169" s="176"/>
      <c r="L6169" s="679"/>
      <c r="M6169" s="175"/>
      <c r="N6169" s="177"/>
      <c r="P6169" s="176"/>
      <c r="R6169" s="178"/>
      <c r="S6169" s="177"/>
      <c r="U6169" s="177"/>
      <c r="W6169" s="178"/>
      <c r="X6169" s="177"/>
    </row>
    <row r="6170" spans="7:24" s="168" customFormat="1" ht="15" customHeight="1">
      <c r="G6170" s="175"/>
      <c r="I6170" s="176"/>
      <c r="J6170" s="176"/>
      <c r="K6170" s="176"/>
      <c r="L6170" s="679"/>
      <c r="M6170" s="175"/>
      <c r="N6170" s="177"/>
      <c r="P6170" s="176"/>
      <c r="R6170" s="178"/>
      <c r="S6170" s="177"/>
      <c r="U6170" s="177"/>
      <c r="W6170" s="178"/>
      <c r="X6170" s="177"/>
    </row>
    <row r="6171" spans="7:24" s="168" customFormat="1" ht="15" customHeight="1">
      <c r="G6171" s="175"/>
      <c r="I6171" s="176"/>
      <c r="J6171" s="176"/>
      <c r="K6171" s="176"/>
      <c r="L6171" s="679"/>
      <c r="M6171" s="175"/>
      <c r="N6171" s="177"/>
      <c r="P6171" s="176"/>
      <c r="R6171" s="178"/>
      <c r="S6171" s="177"/>
      <c r="U6171" s="177"/>
      <c r="W6171" s="178"/>
      <c r="X6171" s="177"/>
    </row>
    <row r="6172" spans="7:24" s="168" customFormat="1" ht="15" customHeight="1">
      <c r="G6172" s="175"/>
      <c r="I6172" s="176"/>
      <c r="J6172" s="176"/>
      <c r="K6172" s="176"/>
      <c r="L6172" s="679"/>
      <c r="M6172" s="175"/>
      <c r="N6172" s="177"/>
      <c r="P6172" s="176"/>
      <c r="R6172" s="178"/>
      <c r="S6172" s="177"/>
      <c r="U6172" s="177"/>
      <c r="W6172" s="178"/>
      <c r="X6172" s="177"/>
    </row>
    <row r="6173" spans="7:24" s="168" customFormat="1" ht="15" customHeight="1">
      <c r="G6173" s="175"/>
      <c r="I6173" s="176"/>
      <c r="J6173" s="176"/>
      <c r="K6173" s="176"/>
      <c r="L6173" s="679"/>
      <c r="M6173" s="175"/>
      <c r="N6173" s="177"/>
      <c r="P6173" s="176"/>
      <c r="R6173" s="178"/>
      <c r="S6173" s="177"/>
      <c r="U6173" s="177"/>
      <c r="W6173" s="178"/>
      <c r="X6173" s="177"/>
    </row>
    <row r="6174" spans="7:24" s="168" customFormat="1" ht="15" customHeight="1">
      <c r="G6174" s="175"/>
      <c r="I6174" s="176"/>
      <c r="J6174" s="176"/>
      <c r="K6174" s="176"/>
      <c r="L6174" s="679"/>
      <c r="M6174" s="175"/>
      <c r="N6174" s="177"/>
      <c r="P6174" s="176"/>
      <c r="R6174" s="178"/>
      <c r="S6174" s="177"/>
      <c r="U6174" s="177"/>
      <c r="W6174" s="178"/>
      <c r="X6174" s="177"/>
    </row>
    <row r="6175" spans="7:24" s="168" customFormat="1" ht="15" customHeight="1">
      <c r="G6175" s="175"/>
      <c r="I6175" s="176"/>
      <c r="J6175" s="176"/>
      <c r="K6175" s="176"/>
      <c r="L6175" s="679"/>
      <c r="M6175" s="175"/>
      <c r="N6175" s="177"/>
      <c r="P6175" s="176"/>
      <c r="R6175" s="178"/>
      <c r="S6175" s="177"/>
      <c r="U6175" s="177"/>
      <c r="W6175" s="178"/>
      <c r="X6175" s="177"/>
    </row>
    <row r="6176" spans="7:24" s="168" customFormat="1" ht="15" customHeight="1">
      <c r="G6176" s="175"/>
      <c r="I6176" s="176"/>
      <c r="J6176" s="176"/>
      <c r="K6176" s="176"/>
      <c r="L6176" s="679"/>
      <c r="M6176" s="175"/>
      <c r="N6176" s="177"/>
      <c r="P6176" s="176"/>
      <c r="R6176" s="178"/>
      <c r="S6176" s="177"/>
      <c r="U6176" s="177"/>
      <c r="W6176" s="178"/>
      <c r="X6176" s="177"/>
    </row>
    <row r="6177" spans="7:24" s="168" customFormat="1" ht="15" customHeight="1">
      <c r="G6177" s="175"/>
      <c r="I6177" s="176"/>
      <c r="J6177" s="176"/>
      <c r="K6177" s="176"/>
      <c r="L6177" s="679"/>
      <c r="M6177" s="175"/>
      <c r="N6177" s="177"/>
      <c r="P6177" s="176"/>
      <c r="R6177" s="178"/>
      <c r="S6177" s="177"/>
      <c r="U6177" s="177"/>
      <c r="W6177" s="178"/>
      <c r="X6177" s="177"/>
    </row>
    <row r="6178" spans="7:24" s="168" customFormat="1" ht="15" customHeight="1">
      <c r="G6178" s="175"/>
      <c r="I6178" s="176"/>
      <c r="J6178" s="176"/>
      <c r="K6178" s="176"/>
      <c r="L6178" s="679"/>
      <c r="M6178" s="175"/>
      <c r="N6178" s="177"/>
      <c r="P6178" s="176"/>
      <c r="R6178" s="178"/>
      <c r="S6178" s="177"/>
      <c r="U6178" s="177"/>
      <c r="W6178" s="178"/>
      <c r="X6178" s="177"/>
    </row>
    <row r="6179" spans="7:24" s="168" customFormat="1" ht="15" customHeight="1">
      <c r="G6179" s="175"/>
      <c r="I6179" s="176"/>
      <c r="J6179" s="176"/>
      <c r="K6179" s="176"/>
      <c r="L6179" s="679"/>
      <c r="M6179" s="175"/>
      <c r="N6179" s="177"/>
      <c r="P6179" s="176"/>
      <c r="R6179" s="178"/>
      <c r="S6179" s="177"/>
      <c r="U6179" s="177"/>
      <c r="W6179" s="178"/>
      <c r="X6179" s="177"/>
    </row>
    <row r="6180" spans="7:24" s="168" customFormat="1" ht="15" customHeight="1">
      <c r="G6180" s="175"/>
      <c r="I6180" s="176"/>
      <c r="J6180" s="176"/>
      <c r="K6180" s="176"/>
      <c r="L6180" s="679"/>
      <c r="M6180" s="175"/>
      <c r="N6180" s="177"/>
      <c r="P6180" s="176"/>
      <c r="R6180" s="178"/>
      <c r="S6180" s="177"/>
      <c r="U6180" s="177"/>
      <c r="W6180" s="178"/>
      <c r="X6180" s="177"/>
    </row>
    <row r="6181" spans="7:24" s="168" customFormat="1" ht="15" customHeight="1">
      <c r="G6181" s="175"/>
      <c r="I6181" s="176"/>
      <c r="J6181" s="176"/>
      <c r="K6181" s="176"/>
      <c r="L6181" s="679"/>
      <c r="M6181" s="175"/>
      <c r="N6181" s="177"/>
      <c r="P6181" s="176"/>
      <c r="R6181" s="178"/>
      <c r="S6181" s="177"/>
      <c r="U6181" s="177"/>
      <c r="W6181" s="178"/>
      <c r="X6181" s="177"/>
    </row>
    <row r="6182" spans="7:24" s="168" customFormat="1" ht="15" customHeight="1">
      <c r="G6182" s="175"/>
      <c r="I6182" s="176"/>
      <c r="J6182" s="176"/>
      <c r="K6182" s="176"/>
      <c r="L6182" s="679"/>
      <c r="M6182" s="175"/>
      <c r="N6182" s="177"/>
      <c r="P6182" s="176"/>
      <c r="R6182" s="178"/>
      <c r="S6182" s="177"/>
      <c r="U6182" s="177"/>
      <c r="W6182" s="178"/>
      <c r="X6182" s="177"/>
    </row>
    <row r="6183" spans="7:24" s="168" customFormat="1" ht="15" customHeight="1">
      <c r="G6183" s="175"/>
      <c r="I6183" s="176"/>
      <c r="J6183" s="176"/>
      <c r="K6183" s="176"/>
      <c r="L6183" s="679"/>
      <c r="M6183" s="175"/>
      <c r="N6183" s="177"/>
      <c r="P6183" s="176"/>
      <c r="R6183" s="178"/>
      <c r="S6183" s="177"/>
      <c r="U6183" s="177"/>
      <c r="W6183" s="178"/>
      <c r="X6183" s="177"/>
    </row>
    <row r="6184" spans="7:24" s="168" customFormat="1" ht="15" customHeight="1">
      <c r="G6184" s="175"/>
      <c r="I6184" s="176"/>
      <c r="J6184" s="176"/>
      <c r="K6184" s="176"/>
      <c r="L6184" s="679"/>
      <c r="M6184" s="175"/>
      <c r="N6184" s="177"/>
      <c r="P6184" s="176"/>
      <c r="R6184" s="178"/>
      <c r="S6184" s="177"/>
      <c r="U6184" s="177"/>
      <c r="W6184" s="178"/>
      <c r="X6184" s="177"/>
    </row>
    <row r="6185" spans="7:24" s="168" customFormat="1" ht="15" customHeight="1">
      <c r="G6185" s="175"/>
      <c r="I6185" s="176"/>
      <c r="J6185" s="176"/>
      <c r="K6185" s="176"/>
      <c r="L6185" s="679"/>
      <c r="M6185" s="175"/>
      <c r="N6185" s="177"/>
      <c r="P6185" s="176"/>
      <c r="R6185" s="178"/>
      <c r="S6185" s="177"/>
      <c r="U6185" s="177"/>
      <c r="W6185" s="178"/>
      <c r="X6185" s="177"/>
    </row>
    <row r="6186" spans="7:24" s="168" customFormat="1" ht="15" customHeight="1">
      <c r="G6186" s="175"/>
      <c r="I6186" s="176"/>
      <c r="J6186" s="176"/>
      <c r="K6186" s="176"/>
      <c r="L6186" s="679"/>
      <c r="M6186" s="175"/>
      <c r="N6186" s="177"/>
      <c r="P6186" s="176"/>
      <c r="R6186" s="178"/>
      <c r="S6186" s="177"/>
      <c r="U6186" s="177"/>
      <c r="W6186" s="178"/>
      <c r="X6186" s="177"/>
    </row>
    <row r="6187" spans="7:24" s="168" customFormat="1" ht="15" customHeight="1">
      <c r="G6187" s="175"/>
      <c r="I6187" s="176"/>
      <c r="J6187" s="176"/>
      <c r="K6187" s="176"/>
      <c r="L6187" s="679"/>
      <c r="M6187" s="175"/>
      <c r="N6187" s="177"/>
      <c r="P6187" s="176"/>
      <c r="R6187" s="178"/>
      <c r="S6187" s="177"/>
      <c r="U6187" s="177"/>
      <c r="W6187" s="178"/>
      <c r="X6187" s="177"/>
    </row>
    <row r="6188" spans="7:24" s="168" customFormat="1" ht="15" customHeight="1">
      <c r="G6188" s="175"/>
      <c r="I6188" s="176"/>
      <c r="J6188" s="176"/>
      <c r="K6188" s="176"/>
      <c r="L6188" s="679"/>
      <c r="M6188" s="175"/>
      <c r="N6188" s="177"/>
      <c r="P6188" s="176"/>
      <c r="R6188" s="178"/>
      <c r="S6188" s="177"/>
      <c r="U6188" s="177"/>
      <c r="W6188" s="178"/>
      <c r="X6188" s="177"/>
    </row>
    <row r="6189" spans="7:24" s="168" customFormat="1" ht="15" customHeight="1">
      <c r="G6189" s="175"/>
      <c r="I6189" s="176"/>
      <c r="J6189" s="176"/>
      <c r="K6189" s="176"/>
      <c r="L6189" s="679"/>
      <c r="M6189" s="175"/>
      <c r="N6189" s="177"/>
      <c r="P6189" s="176"/>
      <c r="R6189" s="178"/>
      <c r="S6189" s="177"/>
      <c r="U6189" s="177"/>
      <c r="W6189" s="178"/>
      <c r="X6189" s="177"/>
    </row>
    <row r="6190" spans="7:24" s="168" customFormat="1" ht="15" customHeight="1">
      <c r="G6190" s="175"/>
      <c r="I6190" s="176"/>
      <c r="J6190" s="176"/>
      <c r="K6190" s="176"/>
      <c r="L6190" s="679"/>
      <c r="M6190" s="175"/>
      <c r="N6190" s="177"/>
      <c r="P6190" s="176"/>
      <c r="R6190" s="178"/>
      <c r="S6190" s="177"/>
      <c r="U6190" s="177"/>
      <c r="W6190" s="178"/>
      <c r="X6190" s="177"/>
    </row>
    <row r="6191" spans="7:24" s="168" customFormat="1" ht="15" customHeight="1">
      <c r="G6191" s="175"/>
      <c r="I6191" s="176"/>
      <c r="J6191" s="176"/>
      <c r="K6191" s="176"/>
      <c r="L6191" s="679"/>
      <c r="M6191" s="175"/>
      <c r="N6191" s="177"/>
      <c r="P6191" s="176"/>
      <c r="R6191" s="178"/>
      <c r="S6191" s="177"/>
      <c r="U6191" s="177"/>
      <c r="W6191" s="178"/>
      <c r="X6191" s="177"/>
    </row>
    <row r="6192" spans="7:24" s="168" customFormat="1" ht="15" customHeight="1">
      <c r="G6192" s="175"/>
      <c r="I6192" s="176"/>
      <c r="J6192" s="176"/>
      <c r="K6192" s="176"/>
      <c r="L6192" s="679"/>
      <c r="M6192" s="175"/>
      <c r="N6192" s="177"/>
      <c r="P6192" s="176"/>
      <c r="R6192" s="178"/>
      <c r="S6192" s="177"/>
      <c r="U6192" s="177"/>
      <c r="W6192" s="178"/>
      <c r="X6192" s="177"/>
    </row>
    <row r="6193" spans="7:24" s="168" customFormat="1" ht="15" customHeight="1">
      <c r="G6193" s="175"/>
      <c r="I6193" s="176"/>
      <c r="J6193" s="176"/>
      <c r="K6193" s="176"/>
      <c r="L6193" s="679"/>
      <c r="M6193" s="175"/>
      <c r="N6193" s="177"/>
      <c r="P6193" s="176"/>
      <c r="R6193" s="178"/>
      <c r="S6193" s="177"/>
      <c r="U6193" s="177"/>
      <c r="W6193" s="178"/>
      <c r="X6193" s="177"/>
    </row>
    <row r="6194" spans="7:24" s="168" customFormat="1" ht="15" customHeight="1">
      <c r="G6194" s="175"/>
      <c r="I6194" s="176"/>
      <c r="J6194" s="176"/>
      <c r="K6194" s="176"/>
      <c r="L6194" s="679"/>
      <c r="M6194" s="175"/>
      <c r="N6194" s="177"/>
      <c r="P6194" s="176"/>
      <c r="R6194" s="178"/>
      <c r="S6194" s="177"/>
      <c r="U6194" s="177"/>
      <c r="W6194" s="178"/>
      <c r="X6194" s="177"/>
    </row>
    <row r="6195" spans="7:24" s="168" customFormat="1" ht="15" customHeight="1">
      <c r="G6195" s="175"/>
      <c r="I6195" s="176"/>
      <c r="J6195" s="176"/>
      <c r="K6195" s="176"/>
      <c r="L6195" s="679"/>
      <c r="M6195" s="175"/>
      <c r="N6195" s="177"/>
      <c r="P6195" s="176"/>
      <c r="R6195" s="178"/>
      <c r="S6195" s="177"/>
      <c r="U6195" s="177"/>
      <c r="W6195" s="178"/>
      <c r="X6195" s="177"/>
    </row>
    <row r="6196" spans="7:24" s="168" customFormat="1" ht="15" customHeight="1">
      <c r="G6196" s="175"/>
      <c r="I6196" s="176"/>
      <c r="J6196" s="176"/>
      <c r="K6196" s="176"/>
      <c r="L6196" s="679"/>
      <c r="M6196" s="175"/>
      <c r="N6196" s="177"/>
      <c r="P6196" s="176"/>
      <c r="R6196" s="178"/>
      <c r="S6196" s="177"/>
      <c r="U6196" s="177"/>
      <c r="W6196" s="178"/>
      <c r="X6196" s="177"/>
    </row>
    <row r="6197" spans="7:24" s="168" customFormat="1" ht="15" customHeight="1">
      <c r="G6197" s="175"/>
      <c r="I6197" s="176"/>
      <c r="J6197" s="176"/>
      <c r="K6197" s="176"/>
      <c r="L6197" s="679"/>
      <c r="M6197" s="175"/>
      <c r="N6197" s="177"/>
      <c r="P6197" s="176"/>
      <c r="R6197" s="178"/>
      <c r="S6197" s="177"/>
      <c r="U6197" s="177"/>
      <c r="W6197" s="178"/>
      <c r="X6197" s="177"/>
    </row>
    <row r="6198" spans="7:24" s="168" customFormat="1" ht="15" customHeight="1">
      <c r="G6198" s="175"/>
      <c r="I6198" s="176"/>
      <c r="J6198" s="176"/>
      <c r="K6198" s="176"/>
      <c r="L6198" s="679"/>
      <c r="M6198" s="175"/>
      <c r="N6198" s="177"/>
      <c r="P6198" s="176"/>
      <c r="R6198" s="178"/>
      <c r="S6198" s="177"/>
      <c r="U6198" s="177"/>
      <c r="W6198" s="178"/>
      <c r="X6198" s="177"/>
    </row>
    <row r="6199" spans="7:24" s="168" customFormat="1" ht="15" customHeight="1">
      <c r="G6199" s="175"/>
      <c r="I6199" s="176"/>
      <c r="J6199" s="176"/>
      <c r="K6199" s="176"/>
      <c r="L6199" s="679"/>
      <c r="M6199" s="175"/>
      <c r="N6199" s="177"/>
      <c r="P6199" s="176"/>
      <c r="R6199" s="178"/>
      <c r="S6199" s="177"/>
      <c r="U6199" s="177"/>
      <c r="W6199" s="178"/>
      <c r="X6199" s="177"/>
    </row>
    <row r="6200" spans="7:24" s="168" customFormat="1" ht="15" customHeight="1">
      <c r="G6200" s="175"/>
      <c r="I6200" s="176"/>
      <c r="J6200" s="176"/>
      <c r="K6200" s="176"/>
      <c r="L6200" s="679"/>
      <c r="M6200" s="175"/>
      <c r="N6200" s="177"/>
      <c r="P6200" s="176"/>
      <c r="R6200" s="178"/>
      <c r="S6200" s="177"/>
      <c r="U6200" s="177"/>
      <c r="W6200" s="178"/>
      <c r="X6200" s="177"/>
    </row>
    <row r="6201" spans="7:24" s="168" customFormat="1" ht="15" customHeight="1">
      <c r="G6201" s="175"/>
      <c r="I6201" s="176"/>
      <c r="J6201" s="176"/>
      <c r="K6201" s="176"/>
      <c r="L6201" s="679"/>
      <c r="M6201" s="175"/>
      <c r="N6201" s="177"/>
      <c r="P6201" s="176"/>
      <c r="R6201" s="178"/>
      <c r="S6201" s="177"/>
      <c r="U6201" s="177"/>
      <c r="W6201" s="178"/>
      <c r="X6201" s="177"/>
    </row>
    <row r="6202" spans="7:24" s="168" customFormat="1" ht="15" customHeight="1">
      <c r="G6202" s="175"/>
      <c r="I6202" s="176"/>
      <c r="J6202" s="176"/>
      <c r="K6202" s="176"/>
      <c r="L6202" s="679"/>
      <c r="M6202" s="175"/>
      <c r="N6202" s="177"/>
      <c r="P6202" s="176"/>
      <c r="R6202" s="178"/>
      <c r="S6202" s="177"/>
      <c r="U6202" s="177"/>
      <c r="W6202" s="178"/>
      <c r="X6202" s="177"/>
    </row>
    <row r="6203" spans="7:24" s="168" customFormat="1" ht="15" customHeight="1">
      <c r="G6203" s="175"/>
      <c r="I6203" s="176"/>
      <c r="J6203" s="176"/>
      <c r="K6203" s="176"/>
      <c r="L6203" s="679"/>
      <c r="M6203" s="175"/>
      <c r="N6203" s="177"/>
      <c r="P6203" s="176"/>
      <c r="R6203" s="178"/>
      <c r="S6203" s="177"/>
      <c r="U6203" s="177"/>
      <c r="W6203" s="178"/>
      <c r="X6203" s="177"/>
    </row>
    <row r="6204" spans="7:24" s="168" customFormat="1" ht="15" customHeight="1">
      <c r="G6204" s="175"/>
      <c r="I6204" s="176"/>
      <c r="J6204" s="176"/>
      <c r="K6204" s="176"/>
      <c r="L6204" s="679"/>
      <c r="M6204" s="175"/>
      <c r="N6204" s="177"/>
      <c r="P6204" s="176"/>
      <c r="R6204" s="178"/>
      <c r="S6204" s="177"/>
      <c r="U6204" s="177"/>
      <c r="W6204" s="178"/>
      <c r="X6204" s="177"/>
    </row>
    <row r="6205" spans="7:24" s="168" customFormat="1" ht="15" customHeight="1">
      <c r="G6205" s="175"/>
      <c r="I6205" s="176"/>
      <c r="J6205" s="176"/>
      <c r="K6205" s="176"/>
      <c r="L6205" s="679"/>
      <c r="M6205" s="175"/>
      <c r="N6205" s="177"/>
      <c r="P6205" s="176"/>
      <c r="R6205" s="178"/>
      <c r="S6205" s="177"/>
      <c r="U6205" s="177"/>
      <c r="W6205" s="178"/>
      <c r="X6205" s="177"/>
    </row>
    <row r="6206" spans="7:24" s="168" customFormat="1" ht="15" customHeight="1">
      <c r="G6206" s="175"/>
      <c r="I6206" s="176"/>
      <c r="J6206" s="176"/>
      <c r="K6206" s="176"/>
      <c r="L6206" s="679"/>
      <c r="M6206" s="175"/>
      <c r="N6206" s="177"/>
      <c r="P6206" s="176"/>
      <c r="R6206" s="178"/>
      <c r="S6206" s="177"/>
      <c r="U6206" s="177"/>
      <c r="W6206" s="178"/>
      <c r="X6206" s="177"/>
    </row>
    <row r="6207" spans="7:24" s="168" customFormat="1" ht="15" customHeight="1">
      <c r="G6207" s="175"/>
      <c r="I6207" s="176"/>
      <c r="J6207" s="176"/>
      <c r="K6207" s="176"/>
      <c r="L6207" s="679"/>
      <c r="M6207" s="175"/>
      <c r="N6207" s="177"/>
      <c r="P6207" s="176"/>
      <c r="R6207" s="178"/>
      <c r="S6207" s="177"/>
      <c r="U6207" s="177"/>
      <c r="W6207" s="178"/>
      <c r="X6207" s="177"/>
    </row>
    <row r="6208" spans="7:24" s="168" customFormat="1" ht="15" customHeight="1">
      <c r="G6208" s="175"/>
      <c r="I6208" s="176"/>
      <c r="J6208" s="176"/>
      <c r="K6208" s="176"/>
      <c r="L6208" s="679"/>
      <c r="M6208" s="175"/>
      <c r="N6208" s="177"/>
      <c r="P6208" s="176"/>
      <c r="R6208" s="178"/>
      <c r="S6208" s="177"/>
      <c r="U6208" s="177"/>
      <c r="W6208" s="178"/>
      <c r="X6208" s="177"/>
    </row>
    <row r="6209" spans="7:24" s="168" customFormat="1" ht="15" customHeight="1">
      <c r="G6209" s="175"/>
      <c r="I6209" s="176"/>
      <c r="J6209" s="176"/>
      <c r="K6209" s="176"/>
      <c r="L6209" s="679"/>
      <c r="M6209" s="175"/>
      <c r="N6209" s="177"/>
      <c r="P6209" s="176"/>
      <c r="R6209" s="178"/>
      <c r="S6209" s="177"/>
      <c r="U6209" s="177"/>
      <c r="W6209" s="178"/>
      <c r="X6209" s="177"/>
    </row>
    <row r="6210" spans="7:24" s="168" customFormat="1" ht="15" customHeight="1">
      <c r="G6210" s="175"/>
      <c r="I6210" s="176"/>
      <c r="J6210" s="176"/>
      <c r="K6210" s="176"/>
      <c r="L6210" s="679"/>
      <c r="M6210" s="175"/>
      <c r="N6210" s="177"/>
      <c r="P6210" s="176"/>
      <c r="R6210" s="178"/>
      <c r="S6210" s="177"/>
      <c r="U6210" s="177"/>
      <c r="W6210" s="178"/>
      <c r="X6210" s="177"/>
    </row>
    <row r="6211" spans="7:24" s="168" customFormat="1" ht="15" customHeight="1">
      <c r="G6211" s="175"/>
      <c r="I6211" s="176"/>
      <c r="J6211" s="176"/>
      <c r="K6211" s="176"/>
      <c r="L6211" s="679"/>
      <c r="M6211" s="175"/>
      <c r="N6211" s="177"/>
      <c r="P6211" s="176"/>
      <c r="R6211" s="178"/>
      <c r="S6211" s="177"/>
      <c r="U6211" s="177"/>
      <c r="W6211" s="178"/>
      <c r="X6211" s="177"/>
    </row>
    <row r="6212" spans="7:24" s="168" customFormat="1" ht="15" customHeight="1">
      <c r="G6212" s="175"/>
      <c r="I6212" s="176"/>
      <c r="J6212" s="176"/>
      <c r="K6212" s="176"/>
      <c r="L6212" s="679"/>
      <c r="M6212" s="175"/>
      <c r="N6212" s="177"/>
      <c r="P6212" s="176"/>
      <c r="R6212" s="178"/>
      <c r="S6212" s="177"/>
      <c r="U6212" s="177"/>
      <c r="W6212" s="178"/>
      <c r="X6212" s="177"/>
    </row>
    <row r="6213" spans="7:24" s="168" customFormat="1" ht="15" customHeight="1">
      <c r="G6213" s="175"/>
      <c r="I6213" s="176"/>
      <c r="J6213" s="176"/>
      <c r="K6213" s="176"/>
      <c r="L6213" s="679"/>
      <c r="M6213" s="175"/>
      <c r="N6213" s="177"/>
      <c r="P6213" s="176"/>
      <c r="R6213" s="178"/>
      <c r="S6213" s="177"/>
      <c r="U6213" s="177"/>
      <c r="W6213" s="178"/>
      <c r="X6213" s="177"/>
    </row>
    <row r="6214" spans="7:24" s="168" customFormat="1" ht="15" customHeight="1">
      <c r="G6214" s="175"/>
      <c r="I6214" s="176"/>
      <c r="J6214" s="176"/>
      <c r="K6214" s="176"/>
      <c r="L6214" s="679"/>
      <c r="M6214" s="175"/>
      <c r="N6214" s="177"/>
      <c r="P6214" s="176"/>
      <c r="R6214" s="178"/>
      <c r="S6214" s="177"/>
      <c r="U6214" s="177"/>
      <c r="W6214" s="178"/>
      <c r="X6214" s="177"/>
    </row>
    <row r="6215" spans="7:24" s="168" customFormat="1" ht="15" customHeight="1">
      <c r="G6215" s="175"/>
      <c r="I6215" s="176"/>
      <c r="J6215" s="176"/>
      <c r="K6215" s="176"/>
      <c r="L6215" s="679"/>
      <c r="M6215" s="175"/>
      <c r="N6215" s="177"/>
      <c r="P6215" s="176"/>
      <c r="R6215" s="178"/>
      <c r="S6215" s="177"/>
      <c r="U6215" s="177"/>
      <c r="W6215" s="178"/>
      <c r="X6215" s="177"/>
    </row>
    <row r="6216" spans="7:24" s="168" customFormat="1" ht="15" customHeight="1">
      <c r="G6216" s="175"/>
      <c r="I6216" s="176"/>
      <c r="J6216" s="176"/>
      <c r="K6216" s="176"/>
      <c r="L6216" s="679"/>
      <c r="M6216" s="175"/>
      <c r="N6216" s="177"/>
      <c r="P6216" s="176"/>
      <c r="R6216" s="178"/>
      <c r="S6216" s="177"/>
      <c r="U6216" s="177"/>
      <c r="W6216" s="178"/>
      <c r="X6216" s="177"/>
    </row>
    <row r="6217" spans="7:24" s="168" customFormat="1" ht="15" customHeight="1">
      <c r="G6217" s="175"/>
      <c r="I6217" s="176"/>
      <c r="J6217" s="176"/>
      <c r="K6217" s="176"/>
      <c r="L6217" s="679"/>
      <c r="M6217" s="175"/>
      <c r="N6217" s="177"/>
      <c r="P6217" s="176"/>
      <c r="R6217" s="178"/>
      <c r="S6217" s="177"/>
      <c r="U6217" s="177"/>
      <c r="W6217" s="178"/>
      <c r="X6217" s="177"/>
    </row>
    <row r="6218" spans="7:24" s="168" customFormat="1" ht="15" customHeight="1">
      <c r="G6218" s="175"/>
      <c r="I6218" s="176"/>
      <c r="J6218" s="176"/>
      <c r="K6218" s="176"/>
      <c r="L6218" s="679"/>
      <c r="M6218" s="175"/>
      <c r="N6218" s="177"/>
      <c r="P6218" s="176"/>
      <c r="R6218" s="178"/>
      <c r="S6218" s="177"/>
      <c r="U6218" s="177"/>
      <c r="W6218" s="178"/>
      <c r="X6218" s="177"/>
    </row>
    <row r="6219" spans="7:24" s="168" customFormat="1" ht="15" customHeight="1">
      <c r="G6219" s="175"/>
      <c r="I6219" s="176"/>
      <c r="J6219" s="176"/>
      <c r="K6219" s="176"/>
      <c r="L6219" s="679"/>
      <c r="M6219" s="175"/>
      <c r="N6219" s="177"/>
      <c r="P6219" s="176"/>
      <c r="R6219" s="178"/>
      <c r="S6219" s="177"/>
      <c r="U6219" s="177"/>
      <c r="W6219" s="178"/>
      <c r="X6219" s="177"/>
    </row>
    <row r="6220" spans="7:24" s="168" customFormat="1" ht="15" customHeight="1">
      <c r="G6220" s="175"/>
      <c r="I6220" s="176"/>
      <c r="J6220" s="176"/>
      <c r="K6220" s="176"/>
      <c r="L6220" s="679"/>
      <c r="M6220" s="175"/>
      <c r="N6220" s="177"/>
      <c r="P6220" s="176"/>
      <c r="R6220" s="178"/>
      <c r="S6220" s="177"/>
      <c r="U6220" s="177"/>
      <c r="W6220" s="178"/>
      <c r="X6220" s="177"/>
    </row>
    <row r="6221" spans="7:24" s="168" customFormat="1" ht="15" customHeight="1">
      <c r="G6221" s="175"/>
      <c r="I6221" s="176"/>
      <c r="J6221" s="176"/>
      <c r="K6221" s="176"/>
      <c r="L6221" s="679"/>
      <c r="M6221" s="175"/>
      <c r="N6221" s="177"/>
      <c r="P6221" s="176"/>
      <c r="R6221" s="178"/>
      <c r="S6221" s="177"/>
      <c r="U6221" s="177"/>
      <c r="W6221" s="178"/>
      <c r="X6221" s="177"/>
    </row>
    <row r="6222" spans="7:24" s="168" customFormat="1" ht="15" customHeight="1">
      <c r="G6222" s="175"/>
      <c r="I6222" s="176"/>
      <c r="J6222" s="176"/>
      <c r="K6222" s="176"/>
      <c r="L6222" s="679"/>
      <c r="M6222" s="175"/>
      <c r="N6222" s="177"/>
      <c r="P6222" s="176"/>
      <c r="R6222" s="178"/>
      <c r="S6222" s="177"/>
      <c r="U6222" s="177"/>
      <c r="W6222" s="178"/>
      <c r="X6222" s="177"/>
    </row>
    <row r="6223" spans="7:24" s="168" customFormat="1" ht="15" customHeight="1">
      <c r="G6223" s="175"/>
      <c r="I6223" s="176"/>
      <c r="J6223" s="176"/>
      <c r="K6223" s="176"/>
      <c r="L6223" s="679"/>
      <c r="M6223" s="175"/>
      <c r="N6223" s="177"/>
      <c r="P6223" s="176"/>
      <c r="R6223" s="178"/>
      <c r="S6223" s="177"/>
      <c r="U6223" s="177"/>
      <c r="W6223" s="178"/>
      <c r="X6223" s="177"/>
    </row>
    <row r="6224" spans="7:24" s="168" customFormat="1" ht="15" customHeight="1">
      <c r="G6224" s="175"/>
      <c r="I6224" s="176"/>
      <c r="J6224" s="176"/>
      <c r="K6224" s="176"/>
      <c r="L6224" s="679"/>
      <c r="M6224" s="175"/>
      <c r="N6224" s="177"/>
      <c r="P6224" s="176"/>
      <c r="R6224" s="178"/>
      <c r="S6224" s="177"/>
      <c r="U6224" s="177"/>
      <c r="W6224" s="178"/>
      <c r="X6224" s="177"/>
    </row>
    <row r="6225" spans="7:24" s="168" customFormat="1" ht="15" customHeight="1">
      <c r="G6225" s="175"/>
      <c r="I6225" s="176"/>
      <c r="J6225" s="176"/>
      <c r="K6225" s="176"/>
      <c r="L6225" s="679"/>
      <c r="M6225" s="175"/>
      <c r="N6225" s="177"/>
      <c r="P6225" s="176"/>
      <c r="R6225" s="178"/>
      <c r="S6225" s="177"/>
      <c r="U6225" s="177"/>
      <c r="W6225" s="178"/>
      <c r="X6225" s="177"/>
    </row>
    <row r="6226" spans="7:24" s="168" customFormat="1" ht="15" customHeight="1">
      <c r="G6226" s="175"/>
      <c r="I6226" s="176"/>
      <c r="J6226" s="176"/>
      <c r="K6226" s="176"/>
      <c r="L6226" s="679"/>
      <c r="M6226" s="175"/>
      <c r="N6226" s="177"/>
      <c r="P6226" s="176"/>
      <c r="R6226" s="178"/>
      <c r="S6226" s="177"/>
      <c r="U6226" s="177"/>
      <c r="W6226" s="178"/>
      <c r="X6226" s="177"/>
    </row>
    <row r="6227" spans="7:24" s="168" customFormat="1" ht="15" customHeight="1">
      <c r="G6227" s="175"/>
      <c r="I6227" s="176"/>
      <c r="J6227" s="176"/>
      <c r="K6227" s="176"/>
      <c r="L6227" s="679"/>
      <c r="M6227" s="175"/>
      <c r="N6227" s="177"/>
      <c r="P6227" s="176"/>
      <c r="R6227" s="178"/>
      <c r="S6227" s="177"/>
      <c r="U6227" s="177"/>
      <c r="W6227" s="178"/>
      <c r="X6227" s="177"/>
    </row>
    <row r="6228" spans="7:24" s="168" customFormat="1" ht="15" customHeight="1">
      <c r="G6228" s="175"/>
      <c r="I6228" s="176"/>
      <c r="J6228" s="176"/>
      <c r="K6228" s="176"/>
      <c r="L6228" s="679"/>
      <c r="M6228" s="175"/>
      <c r="N6228" s="177"/>
      <c r="P6228" s="176"/>
      <c r="R6228" s="178"/>
      <c r="S6228" s="177"/>
      <c r="U6228" s="177"/>
      <c r="W6228" s="178"/>
      <c r="X6228" s="177"/>
    </row>
    <row r="6229" spans="7:24" s="168" customFormat="1" ht="15" customHeight="1">
      <c r="G6229" s="175"/>
      <c r="I6229" s="176"/>
      <c r="J6229" s="176"/>
      <c r="K6229" s="176"/>
      <c r="L6229" s="679"/>
      <c r="M6229" s="175"/>
      <c r="N6229" s="177"/>
      <c r="P6229" s="176"/>
      <c r="R6229" s="178"/>
      <c r="S6229" s="177"/>
      <c r="U6229" s="177"/>
      <c r="W6229" s="178"/>
      <c r="X6229" s="177"/>
    </row>
    <row r="6230" spans="7:24" s="168" customFormat="1" ht="15" customHeight="1">
      <c r="G6230" s="175"/>
      <c r="I6230" s="176"/>
      <c r="J6230" s="176"/>
      <c r="K6230" s="176"/>
      <c r="L6230" s="679"/>
      <c r="M6230" s="175"/>
      <c r="N6230" s="177"/>
      <c r="P6230" s="176"/>
      <c r="R6230" s="178"/>
      <c r="S6230" s="177"/>
      <c r="U6230" s="177"/>
      <c r="W6230" s="178"/>
      <c r="X6230" s="177"/>
    </row>
    <row r="6231" spans="7:24" s="168" customFormat="1" ht="15" customHeight="1">
      <c r="G6231" s="175"/>
      <c r="I6231" s="176"/>
      <c r="J6231" s="176"/>
      <c r="K6231" s="176"/>
      <c r="L6231" s="679"/>
      <c r="M6231" s="175"/>
      <c r="N6231" s="177"/>
      <c r="P6231" s="176"/>
      <c r="R6231" s="178"/>
      <c r="S6231" s="177"/>
      <c r="U6231" s="177"/>
      <c r="W6231" s="178"/>
      <c r="X6231" s="177"/>
    </row>
    <row r="6232" spans="7:24" s="168" customFormat="1" ht="15" customHeight="1">
      <c r="G6232" s="175"/>
      <c r="I6232" s="176"/>
      <c r="J6232" s="176"/>
      <c r="K6232" s="176"/>
      <c r="L6232" s="679"/>
      <c r="M6232" s="175"/>
      <c r="N6232" s="177"/>
      <c r="P6232" s="176"/>
      <c r="R6232" s="178"/>
      <c r="S6232" s="177"/>
      <c r="U6232" s="177"/>
      <c r="W6232" s="178"/>
      <c r="X6232" s="177"/>
    </row>
    <row r="6233" spans="7:24" s="168" customFormat="1" ht="15" customHeight="1">
      <c r="G6233" s="175"/>
      <c r="I6233" s="176"/>
      <c r="J6233" s="176"/>
      <c r="K6233" s="176"/>
      <c r="L6233" s="679"/>
      <c r="M6233" s="175"/>
      <c r="N6233" s="177"/>
      <c r="P6233" s="176"/>
      <c r="R6233" s="178"/>
      <c r="S6233" s="177"/>
      <c r="U6233" s="177"/>
      <c r="W6233" s="178"/>
      <c r="X6233" s="177"/>
    </row>
    <row r="6234" spans="7:24" s="168" customFormat="1" ht="15" customHeight="1">
      <c r="G6234" s="175"/>
      <c r="I6234" s="176"/>
      <c r="J6234" s="176"/>
      <c r="K6234" s="176"/>
      <c r="L6234" s="679"/>
      <c r="M6234" s="175"/>
      <c r="N6234" s="177"/>
      <c r="P6234" s="176"/>
      <c r="R6234" s="178"/>
      <c r="S6234" s="177"/>
      <c r="U6234" s="177"/>
      <c r="W6234" s="178"/>
      <c r="X6234" s="177"/>
    </row>
    <row r="6235" spans="7:24" s="168" customFormat="1" ht="15" customHeight="1">
      <c r="G6235" s="175"/>
      <c r="I6235" s="176"/>
      <c r="J6235" s="176"/>
      <c r="K6235" s="176"/>
      <c r="L6235" s="679"/>
      <c r="M6235" s="175"/>
      <c r="N6235" s="177"/>
      <c r="P6235" s="176"/>
      <c r="R6235" s="178"/>
      <c r="S6235" s="177"/>
      <c r="U6235" s="177"/>
      <c r="W6235" s="178"/>
      <c r="X6235" s="177"/>
    </row>
    <row r="6236" spans="7:24" s="168" customFormat="1" ht="15" customHeight="1">
      <c r="G6236" s="175"/>
      <c r="I6236" s="176"/>
      <c r="J6236" s="176"/>
      <c r="K6236" s="176"/>
      <c r="L6236" s="679"/>
      <c r="M6236" s="175"/>
      <c r="N6236" s="177"/>
      <c r="P6236" s="176"/>
      <c r="R6236" s="178"/>
      <c r="S6236" s="177"/>
      <c r="U6236" s="177"/>
      <c r="W6236" s="178"/>
      <c r="X6236" s="177"/>
    </row>
    <row r="6237" spans="7:24" s="168" customFormat="1" ht="15" customHeight="1">
      <c r="G6237" s="175"/>
      <c r="I6237" s="176"/>
      <c r="J6237" s="176"/>
      <c r="K6237" s="176"/>
      <c r="L6237" s="679"/>
      <c r="M6237" s="175"/>
      <c r="N6237" s="177"/>
      <c r="P6237" s="176"/>
      <c r="R6237" s="178"/>
      <c r="S6237" s="177"/>
      <c r="U6237" s="177"/>
      <c r="W6237" s="178"/>
      <c r="X6237" s="177"/>
    </row>
    <row r="6238" spans="7:24" s="168" customFormat="1" ht="15" customHeight="1">
      <c r="G6238" s="175"/>
      <c r="I6238" s="176"/>
      <c r="J6238" s="176"/>
      <c r="K6238" s="176"/>
      <c r="L6238" s="679"/>
      <c r="M6238" s="175"/>
      <c r="N6238" s="177"/>
      <c r="P6238" s="176"/>
      <c r="R6238" s="178"/>
      <c r="S6238" s="177"/>
      <c r="U6238" s="177"/>
      <c r="W6238" s="178"/>
      <c r="X6238" s="177"/>
    </row>
    <row r="6239" spans="7:24" s="168" customFormat="1" ht="15" customHeight="1">
      <c r="G6239" s="175"/>
      <c r="I6239" s="176"/>
      <c r="J6239" s="176"/>
      <c r="K6239" s="176"/>
      <c r="L6239" s="679"/>
      <c r="M6239" s="175"/>
      <c r="N6239" s="177"/>
      <c r="P6239" s="176"/>
      <c r="R6239" s="178"/>
      <c r="S6239" s="177"/>
      <c r="U6239" s="177"/>
      <c r="W6239" s="178"/>
      <c r="X6239" s="177"/>
    </row>
    <row r="6240" spans="7:24" s="168" customFormat="1" ht="15" customHeight="1">
      <c r="G6240" s="175"/>
      <c r="I6240" s="176"/>
      <c r="J6240" s="176"/>
      <c r="K6240" s="176"/>
      <c r="L6240" s="679"/>
      <c r="M6240" s="175"/>
      <c r="N6240" s="177"/>
      <c r="P6240" s="176"/>
      <c r="R6240" s="178"/>
      <c r="S6240" s="177"/>
      <c r="U6240" s="177"/>
      <c r="W6240" s="178"/>
      <c r="X6240" s="177"/>
    </row>
    <row r="6241" spans="7:24" s="168" customFormat="1" ht="15" customHeight="1">
      <c r="G6241" s="175"/>
      <c r="I6241" s="176"/>
      <c r="J6241" s="176"/>
      <c r="K6241" s="176"/>
      <c r="L6241" s="679"/>
      <c r="M6241" s="175"/>
      <c r="N6241" s="177"/>
      <c r="P6241" s="176"/>
      <c r="R6241" s="178"/>
      <c r="S6241" s="177"/>
      <c r="U6241" s="177"/>
      <c r="W6241" s="178"/>
      <c r="X6241" s="177"/>
    </row>
    <row r="6242" spans="7:24" s="168" customFormat="1" ht="15" customHeight="1">
      <c r="G6242" s="175"/>
      <c r="I6242" s="176"/>
      <c r="J6242" s="176"/>
      <c r="K6242" s="176"/>
      <c r="L6242" s="679"/>
      <c r="M6242" s="175"/>
      <c r="N6242" s="177"/>
      <c r="P6242" s="176"/>
      <c r="R6242" s="178"/>
      <c r="S6242" s="177"/>
      <c r="U6242" s="177"/>
      <c r="W6242" s="178"/>
      <c r="X6242" s="177"/>
    </row>
    <row r="6243" spans="7:24" s="168" customFormat="1" ht="15" customHeight="1">
      <c r="G6243" s="175"/>
      <c r="I6243" s="176"/>
      <c r="J6243" s="176"/>
      <c r="K6243" s="176"/>
      <c r="L6243" s="679"/>
      <c r="M6243" s="175"/>
      <c r="N6243" s="177"/>
      <c r="P6243" s="176"/>
      <c r="R6243" s="178"/>
      <c r="S6243" s="177"/>
      <c r="U6243" s="177"/>
      <c r="W6243" s="178"/>
      <c r="X6243" s="177"/>
    </row>
    <row r="6244" spans="7:24" s="168" customFormat="1" ht="15" customHeight="1">
      <c r="G6244" s="175"/>
      <c r="I6244" s="176"/>
      <c r="J6244" s="176"/>
      <c r="K6244" s="176"/>
      <c r="L6244" s="679"/>
      <c r="M6244" s="175"/>
      <c r="N6244" s="177"/>
      <c r="P6244" s="176"/>
      <c r="R6244" s="178"/>
      <c r="S6244" s="177"/>
      <c r="U6244" s="177"/>
      <c r="W6244" s="178"/>
      <c r="X6244" s="177"/>
    </row>
    <row r="6245" spans="7:24" s="168" customFormat="1" ht="15" customHeight="1">
      <c r="G6245" s="175"/>
      <c r="I6245" s="176"/>
      <c r="J6245" s="176"/>
      <c r="K6245" s="176"/>
      <c r="L6245" s="679"/>
      <c r="M6245" s="175"/>
      <c r="N6245" s="177"/>
      <c r="P6245" s="176"/>
      <c r="R6245" s="178"/>
      <c r="S6245" s="177"/>
      <c r="U6245" s="177"/>
      <c r="W6245" s="178"/>
      <c r="X6245" s="177"/>
    </row>
    <row r="6246" spans="7:24" s="168" customFormat="1" ht="15" customHeight="1">
      <c r="G6246" s="175"/>
      <c r="I6246" s="176"/>
      <c r="J6246" s="176"/>
      <c r="K6246" s="176"/>
      <c r="L6246" s="679"/>
      <c r="M6246" s="175"/>
      <c r="N6246" s="177"/>
      <c r="P6246" s="176"/>
      <c r="R6246" s="178"/>
      <c r="S6246" s="177"/>
      <c r="U6246" s="177"/>
      <c r="W6246" s="178"/>
      <c r="X6246" s="177"/>
    </row>
    <row r="6247" spans="7:24" s="168" customFormat="1" ht="15" customHeight="1">
      <c r="G6247" s="175"/>
      <c r="I6247" s="176"/>
      <c r="J6247" s="176"/>
      <c r="K6247" s="176"/>
      <c r="L6247" s="679"/>
      <c r="M6247" s="175"/>
      <c r="N6247" s="177"/>
      <c r="P6247" s="176"/>
      <c r="R6247" s="178"/>
      <c r="S6247" s="177"/>
      <c r="U6247" s="177"/>
      <c r="W6247" s="178"/>
      <c r="X6247" s="177"/>
    </row>
    <row r="6248" spans="7:24" s="168" customFormat="1" ht="15" customHeight="1">
      <c r="G6248" s="175"/>
      <c r="I6248" s="176"/>
      <c r="J6248" s="176"/>
      <c r="K6248" s="176"/>
      <c r="L6248" s="679"/>
      <c r="M6248" s="175"/>
      <c r="N6248" s="177"/>
      <c r="P6248" s="176"/>
      <c r="R6248" s="178"/>
      <c r="S6248" s="177"/>
      <c r="U6248" s="177"/>
      <c r="W6248" s="178"/>
      <c r="X6248" s="177"/>
    </row>
    <row r="6249" spans="7:24" s="168" customFormat="1" ht="15" customHeight="1">
      <c r="G6249" s="175"/>
      <c r="I6249" s="176"/>
      <c r="J6249" s="176"/>
      <c r="K6249" s="176"/>
      <c r="L6249" s="679"/>
      <c r="M6249" s="175"/>
      <c r="N6249" s="177"/>
      <c r="P6249" s="176"/>
      <c r="R6249" s="178"/>
      <c r="S6249" s="177"/>
      <c r="U6249" s="177"/>
      <c r="W6249" s="178"/>
      <c r="X6249" s="177"/>
    </row>
    <row r="6250" spans="7:24" s="168" customFormat="1" ht="15" customHeight="1">
      <c r="G6250" s="175"/>
      <c r="I6250" s="176"/>
      <c r="J6250" s="176"/>
      <c r="K6250" s="176"/>
      <c r="L6250" s="679"/>
      <c r="M6250" s="175"/>
      <c r="N6250" s="177"/>
      <c r="P6250" s="176"/>
      <c r="R6250" s="178"/>
      <c r="S6250" s="177"/>
      <c r="U6250" s="177"/>
      <c r="W6250" s="178"/>
      <c r="X6250" s="177"/>
    </row>
    <row r="6251" spans="7:24" s="168" customFormat="1" ht="15" customHeight="1">
      <c r="G6251" s="175"/>
      <c r="I6251" s="176"/>
      <c r="J6251" s="176"/>
      <c r="K6251" s="176"/>
      <c r="L6251" s="679"/>
      <c r="M6251" s="175"/>
      <c r="N6251" s="177"/>
      <c r="P6251" s="176"/>
      <c r="R6251" s="178"/>
      <c r="S6251" s="177"/>
      <c r="U6251" s="177"/>
      <c r="W6251" s="178"/>
      <c r="X6251" s="177"/>
    </row>
    <row r="6252" spans="7:24" s="168" customFormat="1" ht="15" customHeight="1">
      <c r="G6252" s="175"/>
      <c r="I6252" s="176"/>
      <c r="J6252" s="176"/>
      <c r="K6252" s="176"/>
      <c r="L6252" s="679"/>
      <c r="M6252" s="175"/>
      <c r="N6252" s="177"/>
      <c r="P6252" s="176"/>
      <c r="R6252" s="178"/>
      <c r="S6252" s="177"/>
      <c r="U6252" s="177"/>
      <c r="W6252" s="178"/>
      <c r="X6252" s="177"/>
    </row>
    <row r="6253" spans="7:24" s="168" customFormat="1" ht="15" customHeight="1">
      <c r="G6253" s="175"/>
      <c r="I6253" s="176"/>
      <c r="J6253" s="176"/>
      <c r="K6253" s="176"/>
      <c r="L6253" s="679"/>
      <c r="M6253" s="175"/>
      <c r="N6253" s="177"/>
      <c r="P6253" s="176"/>
      <c r="R6253" s="178"/>
      <c r="S6253" s="177"/>
      <c r="U6253" s="177"/>
      <c r="W6253" s="178"/>
      <c r="X6253" s="177"/>
    </row>
    <row r="6254" spans="7:24" s="168" customFormat="1" ht="15" customHeight="1">
      <c r="G6254" s="175"/>
      <c r="I6254" s="176"/>
      <c r="J6254" s="176"/>
      <c r="K6254" s="176"/>
      <c r="L6254" s="679"/>
      <c r="M6254" s="175"/>
      <c r="N6254" s="177"/>
      <c r="P6254" s="176"/>
      <c r="R6254" s="178"/>
      <c r="S6254" s="177"/>
      <c r="U6254" s="177"/>
      <c r="W6254" s="178"/>
      <c r="X6254" s="177"/>
    </row>
    <row r="6255" spans="7:24" s="168" customFormat="1" ht="15" customHeight="1">
      <c r="G6255" s="175"/>
      <c r="I6255" s="176"/>
      <c r="J6255" s="176"/>
      <c r="K6255" s="176"/>
      <c r="L6255" s="679"/>
      <c r="M6255" s="175"/>
      <c r="N6255" s="177"/>
      <c r="P6255" s="176"/>
      <c r="R6255" s="178"/>
      <c r="S6255" s="177"/>
      <c r="U6255" s="177"/>
      <c r="W6255" s="178"/>
      <c r="X6255" s="177"/>
    </row>
    <row r="6256" spans="7:24" s="168" customFormat="1" ht="15" customHeight="1">
      <c r="G6256" s="175"/>
      <c r="I6256" s="176"/>
      <c r="J6256" s="176"/>
      <c r="K6256" s="176"/>
      <c r="L6256" s="679"/>
      <c r="M6256" s="175"/>
      <c r="N6256" s="177"/>
      <c r="P6256" s="176"/>
      <c r="R6256" s="178"/>
      <c r="S6256" s="177"/>
      <c r="U6256" s="177"/>
      <c r="W6256" s="178"/>
      <c r="X6256" s="177"/>
    </row>
    <row r="6257" spans="7:24" s="168" customFormat="1" ht="15" customHeight="1">
      <c r="G6257" s="175"/>
      <c r="I6257" s="176"/>
      <c r="J6257" s="176"/>
      <c r="K6257" s="176"/>
      <c r="L6257" s="679"/>
      <c r="M6257" s="175"/>
      <c r="N6257" s="177"/>
      <c r="P6257" s="176"/>
      <c r="R6257" s="178"/>
      <c r="S6257" s="177"/>
      <c r="U6257" s="177"/>
      <c r="W6257" s="178"/>
      <c r="X6257" s="177"/>
    </row>
    <row r="6258" spans="7:24" s="168" customFormat="1" ht="15" customHeight="1">
      <c r="G6258" s="175"/>
      <c r="I6258" s="176"/>
      <c r="J6258" s="176"/>
      <c r="K6258" s="176"/>
      <c r="L6258" s="679"/>
      <c r="M6258" s="175"/>
      <c r="N6258" s="177"/>
      <c r="P6258" s="176"/>
      <c r="R6258" s="178"/>
      <c r="S6258" s="177"/>
      <c r="U6258" s="177"/>
      <c r="W6258" s="178"/>
      <c r="X6258" s="177"/>
    </row>
    <row r="6259" spans="7:24" s="168" customFormat="1" ht="15" customHeight="1">
      <c r="G6259" s="175"/>
      <c r="I6259" s="176"/>
      <c r="J6259" s="176"/>
      <c r="K6259" s="176"/>
      <c r="L6259" s="679"/>
      <c r="M6259" s="175"/>
      <c r="N6259" s="177"/>
      <c r="P6259" s="176"/>
      <c r="R6259" s="178"/>
      <c r="S6259" s="177"/>
      <c r="U6259" s="177"/>
      <c r="W6259" s="178"/>
      <c r="X6259" s="177"/>
    </row>
    <row r="6260" spans="7:24" s="168" customFormat="1" ht="15" customHeight="1">
      <c r="G6260" s="175"/>
      <c r="I6260" s="176"/>
      <c r="J6260" s="176"/>
      <c r="K6260" s="176"/>
      <c r="L6260" s="679"/>
      <c r="M6260" s="175"/>
      <c r="N6260" s="177"/>
      <c r="P6260" s="176"/>
      <c r="R6260" s="178"/>
      <c r="S6260" s="177"/>
      <c r="U6260" s="177"/>
      <c r="W6260" s="178"/>
      <c r="X6260" s="177"/>
    </row>
    <row r="6261" spans="7:24" s="168" customFormat="1" ht="15" customHeight="1">
      <c r="G6261" s="175"/>
      <c r="I6261" s="176"/>
      <c r="J6261" s="176"/>
      <c r="K6261" s="176"/>
      <c r="L6261" s="679"/>
      <c r="M6261" s="175"/>
      <c r="N6261" s="177"/>
      <c r="P6261" s="176"/>
      <c r="R6261" s="178"/>
      <c r="S6261" s="177"/>
      <c r="U6261" s="177"/>
      <c r="W6261" s="178"/>
      <c r="X6261" s="177"/>
    </row>
    <row r="6262" spans="7:24" s="168" customFormat="1" ht="15" customHeight="1">
      <c r="G6262" s="175"/>
      <c r="I6262" s="176"/>
      <c r="J6262" s="176"/>
      <c r="K6262" s="176"/>
      <c r="L6262" s="679"/>
      <c r="M6262" s="175"/>
      <c r="N6262" s="177"/>
      <c r="P6262" s="176"/>
      <c r="R6262" s="178"/>
      <c r="S6262" s="177"/>
      <c r="U6262" s="177"/>
      <c r="W6262" s="178"/>
      <c r="X6262" s="177"/>
    </row>
    <row r="6263" spans="7:24" s="168" customFormat="1" ht="15" customHeight="1">
      <c r="G6263" s="175"/>
      <c r="I6263" s="176"/>
      <c r="J6263" s="176"/>
      <c r="K6263" s="176"/>
      <c r="L6263" s="679"/>
      <c r="M6263" s="175"/>
      <c r="N6263" s="177"/>
      <c r="P6263" s="176"/>
      <c r="R6263" s="178"/>
      <c r="S6263" s="177"/>
      <c r="U6263" s="177"/>
      <c r="W6263" s="178"/>
      <c r="X6263" s="177"/>
    </row>
    <row r="6264" spans="7:24" s="168" customFormat="1" ht="15" customHeight="1">
      <c r="G6264" s="175"/>
      <c r="I6264" s="176"/>
      <c r="J6264" s="176"/>
      <c r="K6264" s="176"/>
      <c r="L6264" s="679"/>
      <c r="M6264" s="175"/>
      <c r="N6264" s="177"/>
      <c r="P6264" s="176"/>
      <c r="R6264" s="178"/>
      <c r="S6264" s="177"/>
      <c r="U6264" s="177"/>
      <c r="W6264" s="178"/>
      <c r="X6264" s="177"/>
    </row>
    <row r="6265" spans="7:24" s="168" customFormat="1" ht="15" customHeight="1">
      <c r="G6265" s="175"/>
      <c r="I6265" s="176"/>
      <c r="J6265" s="176"/>
      <c r="K6265" s="176"/>
      <c r="L6265" s="679"/>
      <c r="M6265" s="175"/>
      <c r="N6265" s="177"/>
      <c r="P6265" s="176"/>
      <c r="R6265" s="178"/>
      <c r="S6265" s="177"/>
      <c r="U6265" s="177"/>
      <c r="W6265" s="178"/>
      <c r="X6265" s="177"/>
    </row>
    <row r="6266" spans="7:24" s="168" customFormat="1" ht="15" customHeight="1">
      <c r="G6266" s="175"/>
      <c r="I6266" s="176"/>
      <c r="J6266" s="176"/>
      <c r="K6266" s="176"/>
      <c r="L6266" s="679"/>
      <c r="M6266" s="175"/>
      <c r="N6266" s="177"/>
      <c r="P6266" s="176"/>
      <c r="R6266" s="178"/>
      <c r="S6266" s="177"/>
      <c r="U6266" s="177"/>
      <c r="W6266" s="178"/>
      <c r="X6266" s="177"/>
    </row>
    <row r="6267" spans="7:24" s="168" customFormat="1" ht="15" customHeight="1">
      <c r="G6267" s="175"/>
      <c r="I6267" s="176"/>
      <c r="J6267" s="176"/>
      <c r="K6267" s="176"/>
      <c r="L6267" s="679"/>
      <c r="M6267" s="175"/>
      <c r="N6267" s="177"/>
      <c r="P6267" s="176"/>
      <c r="R6267" s="178"/>
      <c r="S6267" s="177"/>
      <c r="U6267" s="177"/>
      <c r="W6267" s="178"/>
      <c r="X6267" s="177"/>
    </row>
    <row r="6268" spans="7:24" s="168" customFormat="1" ht="15" customHeight="1">
      <c r="G6268" s="175"/>
      <c r="I6268" s="176"/>
      <c r="J6268" s="176"/>
      <c r="K6268" s="176"/>
      <c r="L6268" s="679"/>
      <c r="M6268" s="175"/>
      <c r="N6268" s="177"/>
      <c r="P6268" s="176"/>
      <c r="R6268" s="178"/>
      <c r="S6268" s="177"/>
      <c r="U6268" s="177"/>
      <c r="W6268" s="178"/>
      <c r="X6268" s="177"/>
    </row>
    <row r="6269" spans="7:24" s="168" customFormat="1" ht="15" customHeight="1">
      <c r="G6269" s="175"/>
      <c r="I6269" s="176"/>
      <c r="J6269" s="176"/>
      <c r="K6269" s="176"/>
      <c r="L6269" s="679"/>
      <c r="M6269" s="175"/>
      <c r="N6269" s="177"/>
      <c r="P6269" s="176"/>
      <c r="R6269" s="178"/>
      <c r="S6269" s="177"/>
      <c r="U6269" s="177"/>
      <c r="W6269" s="178"/>
      <c r="X6269" s="177"/>
    </row>
    <row r="6270" spans="7:24" s="168" customFormat="1" ht="15" customHeight="1">
      <c r="G6270" s="175"/>
      <c r="I6270" s="176"/>
      <c r="J6270" s="176"/>
      <c r="K6270" s="176"/>
      <c r="L6270" s="679"/>
      <c r="M6270" s="175"/>
      <c r="N6270" s="177"/>
      <c r="P6270" s="176"/>
      <c r="R6270" s="178"/>
      <c r="S6270" s="177"/>
      <c r="U6270" s="177"/>
      <c r="W6270" s="178"/>
      <c r="X6270" s="177"/>
    </row>
    <row r="6271" spans="7:24" s="168" customFormat="1" ht="15" customHeight="1">
      <c r="G6271" s="175"/>
      <c r="I6271" s="176"/>
      <c r="J6271" s="176"/>
      <c r="K6271" s="176"/>
      <c r="L6271" s="679"/>
      <c r="M6271" s="175"/>
      <c r="N6271" s="177"/>
      <c r="P6271" s="176"/>
      <c r="R6271" s="178"/>
      <c r="S6271" s="177"/>
      <c r="U6271" s="177"/>
      <c r="W6271" s="178"/>
      <c r="X6271" s="177"/>
    </row>
    <row r="6272" spans="7:24" s="168" customFormat="1" ht="15" customHeight="1">
      <c r="G6272" s="175"/>
      <c r="I6272" s="176"/>
      <c r="J6272" s="176"/>
      <c r="K6272" s="176"/>
      <c r="L6272" s="679"/>
      <c r="M6272" s="175"/>
      <c r="N6272" s="177"/>
      <c r="P6272" s="176"/>
      <c r="R6272" s="178"/>
      <c r="S6272" s="177"/>
      <c r="U6272" s="177"/>
      <c r="W6272" s="178"/>
      <c r="X6272" s="177"/>
    </row>
    <row r="6273" spans="7:24" s="168" customFormat="1" ht="15" customHeight="1">
      <c r="G6273" s="175"/>
      <c r="I6273" s="176"/>
      <c r="J6273" s="176"/>
      <c r="K6273" s="176"/>
      <c r="L6273" s="679"/>
      <c r="M6273" s="175"/>
      <c r="N6273" s="177"/>
      <c r="P6273" s="176"/>
      <c r="R6273" s="178"/>
      <c r="S6273" s="177"/>
      <c r="U6273" s="177"/>
      <c r="W6273" s="178"/>
      <c r="X6273" s="177"/>
    </row>
    <row r="6274" spans="7:24" s="168" customFormat="1" ht="15" customHeight="1">
      <c r="G6274" s="175"/>
      <c r="I6274" s="176"/>
      <c r="J6274" s="176"/>
      <c r="K6274" s="176"/>
      <c r="L6274" s="679"/>
      <c r="M6274" s="175"/>
      <c r="N6274" s="177"/>
      <c r="P6274" s="176"/>
      <c r="R6274" s="178"/>
      <c r="S6274" s="177"/>
      <c r="U6274" s="177"/>
      <c r="W6274" s="178"/>
      <c r="X6274" s="177"/>
    </row>
    <row r="6275" spans="7:24" s="168" customFormat="1" ht="15" customHeight="1">
      <c r="G6275" s="175"/>
      <c r="I6275" s="176"/>
      <c r="J6275" s="176"/>
      <c r="K6275" s="176"/>
      <c r="L6275" s="679"/>
      <c r="M6275" s="175"/>
      <c r="N6275" s="177"/>
      <c r="P6275" s="176"/>
      <c r="R6275" s="178"/>
      <c r="S6275" s="177"/>
      <c r="U6275" s="177"/>
      <c r="W6275" s="178"/>
      <c r="X6275" s="177"/>
    </row>
    <row r="6276" spans="7:24" s="168" customFormat="1" ht="15" customHeight="1">
      <c r="G6276" s="175"/>
      <c r="I6276" s="176"/>
      <c r="J6276" s="176"/>
      <c r="K6276" s="176"/>
      <c r="L6276" s="679"/>
      <c r="M6276" s="175"/>
      <c r="N6276" s="177"/>
      <c r="P6276" s="176"/>
      <c r="R6276" s="178"/>
      <c r="S6276" s="177"/>
      <c r="U6276" s="177"/>
      <c r="W6276" s="178"/>
      <c r="X6276" s="177"/>
    </row>
    <row r="6277" spans="7:24" s="168" customFormat="1" ht="15" customHeight="1">
      <c r="G6277" s="175"/>
      <c r="I6277" s="176"/>
      <c r="J6277" s="176"/>
      <c r="K6277" s="176"/>
      <c r="L6277" s="679"/>
      <c r="M6277" s="175"/>
      <c r="N6277" s="177"/>
      <c r="P6277" s="176"/>
      <c r="R6277" s="178"/>
      <c r="S6277" s="177"/>
      <c r="U6277" s="177"/>
      <c r="W6277" s="178"/>
      <c r="X6277" s="177"/>
    </row>
    <row r="6278" spans="7:24" s="168" customFormat="1" ht="15" customHeight="1">
      <c r="G6278" s="175"/>
      <c r="I6278" s="176"/>
      <c r="J6278" s="176"/>
      <c r="K6278" s="176"/>
      <c r="L6278" s="679"/>
      <c r="M6278" s="175"/>
      <c r="N6278" s="177"/>
      <c r="P6278" s="176"/>
      <c r="R6278" s="178"/>
      <c r="S6278" s="177"/>
      <c r="U6278" s="177"/>
      <c r="W6278" s="178"/>
      <c r="X6278" s="177"/>
    </row>
    <row r="6279" spans="7:24" s="168" customFormat="1" ht="15" customHeight="1">
      <c r="G6279" s="175"/>
      <c r="I6279" s="176"/>
      <c r="J6279" s="176"/>
      <c r="K6279" s="176"/>
      <c r="L6279" s="679"/>
      <c r="M6279" s="175"/>
      <c r="N6279" s="177"/>
      <c r="P6279" s="176"/>
      <c r="R6279" s="178"/>
      <c r="S6279" s="177"/>
      <c r="U6279" s="177"/>
      <c r="W6279" s="178"/>
      <c r="X6279" s="177"/>
    </row>
    <row r="6280" spans="7:24" s="168" customFormat="1" ht="15" customHeight="1">
      <c r="G6280" s="175"/>
      <c r="I6280" s="176"/>
      <c r="J6280" s="176"/>
      <c r="K6280" s="176"/>
      <c r="L6280" s="679"/>
      <c r="M6280" s="175"/>
      <c r="N6280" s="177"/>
      <c r="P6280" s="176"/>
      <c r="R6280" s="178"/>
      <c r="S6280" s="177"/>
      <c r="U6280" s="177"/>
      <c r="W6280" s="178"/>
      <c r="X6280" s="177"/>
    </row>
    <row r="6281" spans="7:24" s="168" customFormat="1" ht="15" customHeight="1">
      <c r="G6281" s="175"/>
      <c r="I6281" s="176"/>
      <c r="J6281" s="176"/>
      <c r="K6281" s="176"/>
      <c r="L6281" s="679"/>
      <c r="M6281" s="175"/>
      <c r="N6281" s="177"/>
      <c r="P6281" s="176"/>
      <c r="R6281" s="178"/>
      <c r="S6281" s="177"/>
      <c r="U6281" s="177"/>
      <c r="W6281" s="178"/>
      <c r="X6281" s="177"/>
    </row>
    <row r="6282" spans="7:24" s="168" customFormat="1" ht="15" customHeight="1">
      <c r="G6282" s="175"/>
      <c r="I6282" s="176"/>
      <c r="J6282" s="176"/>
      <c r="K6282" s="176"/>
      <c r="L6282" s="679"/>
      <c r="M6282" s="175"/>
      <c r="N6282" s="177"/>
      <c r="P6282" s="176"/>
      <c r="R6282" s="178"/>
      <c r="S6282" s="177"/>
      <c r="U6282" s="177"/>
      <c r="W6282" s="178"/>
      <c r="X6282" s="177"/>
    </row>
    <row r="6283" spans="7:24" s="168" customFormat="1" ht="15" customHeight="1">
      <c r="G6283" s="175"/>
      <c r="I6283" s="176"/>
      <c r="J6283" s="176"/>
      <c r="K6283" s="176"/>
      <c r="L6283" s="679"/>
      <c r="M6283" s="175"/>
      <c r="N6283" s="177"/>
      <c r="P6283" s="176"/>
      <c r="R6283" s="178"/>
      <c r="S6283" s="177"/>
      <c r="U6283" s="177"/>
      <c r="W6283" s="178"/>
      <c r="X6283" s="177"/>
    </row>
    <row r="6284" spans="7:24" s="168" customFormat="1" ht="15" customHeight="1">
      <c r="G6284" s="175"/>
      <c r="I6284" s="176"/>
      <c r="J6284" s="176"/>
      <c r="K6284" s="176"/>
      <c r="L6284" s="679"/>
      <c r="M6284" s="175"/>
      <c r="N6284" s="177"/>
      <c r="P6284" s="176"/>
      <c r="R6284" s="178"/>
      <c r="S6284" s="177"/>
      <c r="U6284" s="177"/>
      <c r="W6284" s="178"/>
      <c r="X6284" s="177"/>
    </row>
    <row r="6285" spans="7:24" s="168" customFormat="1" ht="15" customHeight="1">
      <c r="G6285" s="175"/>
      <c r="I6285" s="176"/>
      <c r="J6285" s="176"/>
      <c r="K6285" s="176"/>
      <c r="L6285" s="679"/>
      <c r="M6285" s="175"/>
      <c r="N6285" s="177"/>
      <c r="P6285" s="176"/>
      <c r="R6285" s="178"/>
      <c r="S6285" s="177"/>
      <c r="U6285" s="177"/>
      <c r="W6285" s="178"/>
      <c r="X6285" s="177"/>
    </row>
    <row r="6286" spans="7:24" s="168" customFormat="1" ht="15" customHeight="1">
      <c r="G6286" s="175"/>
      <c r="I6286" s="176"/>
      <c r="J6286" s="176"/>
      <c r="K6286" s="176"/>
      <c r="L6286" s="679"/>
      <c r="M6286" s="175"/>
      <c r="N6286" s="177"/>
      <c r="P6286" s="176"/>
      <c r="R6286" s="178"/>
      <c r="S6286" s="177"/>
      <c r="U6286" s="177"/>
      <c r="W6286" s="178"/>
      <c r="X6286" s="177"/>
    </row>
    <row r="6287" spans="7:24" s="168" customFormat="1" ht="15" customHeight="1">
      <c r="G6287" s="175"/>
      <c r="I6287" s="176"/>
      <c r="J6287" s="176"/>
      <c r="K6287" s="176"/>
      <c r="L6287" s="679"/>
      <c r="M6287" s="175"/>
      <c r="N6287" s="177"/>
      <c r="P6287" s="176"/>
      <c r="R6287" s="178"/>
      <c r="S6287" s="177"/>
      <c r="U6287" s="177"/>
      <c r="W6287" s="178"/>
      <c r="X6287" s="177"/>
    </row>
    <row r="6288" spans="7:24" s="168" customFormat="1" ht="15" customHeight="1">
      <c r="G6288" s="175"/>
      <c r="I6288" s="176"/>
      <c r="J6288" s="176"/>
      <c r="K6288" s="176"/>
      <c r="L6288" s="679"/>
      <c r="M6288" s="175"/>
      <c r="N6288" s="177"/>
      <c r="P6288" s="176"/>
      <c r="R6288" s="178"/>
      <c r="S6288" s="177"/>
      <c r="U6288" s="177"/>
      <c r="W6288" s="178"/>
      <c r="X6288" s="177"/>
    </row>
    <row r="6289" spans="7:24" s="168" customFormat="1" ht="15" customHeight="1">
      <c r="G6289" s="175"/>
      <c r="I6289" s="176"/>
      <c r="J6289" s="176"/>
      <c r="K6289" s="176"/>
      <c r="L6289" s="679"/>
      <c r="M6289" s="175"/>
      <c r="N6289" s="177"/>
      <c r="P6289" s="176"/>
      <c r="R6289" s="178"/>
      <c r="S6289" s="177"/>
      <c r="U6289" s="177"/>
      <c r="W6289" s="178"/>
      <c r="X6289" s="177"/>
    </row>
    <row r="6290" spans="7:24" s="168" customFormat="1" ht="15" customHeight="1">
      <c r="G6290" s="175"/>
      <c r="I6290" s="176"/>
      <c r="J6290" s="176"/>
      <c r="K6290" s="176"/>
      <c r="L6290" s="679"/>
      <c r="M6290" s="175"/>
      <c r="N6290" s="177"/>
      <c r="P6290" s="176"/>
      <c r="R6290" s="178"/>
      <c r="S6290" s="177"/>
      <c r="U6290" s="177"/>
      <c r="W6290" s="178"/>
      <c r="X6290" s="177"/>
    </row>
    <row r="6291" spans="7:24" s="168" customFormat="1" ht="15" customHeight="1">
      <c r="G6291" s="175"/>
      <c r="I6291" s="176"/>
      <c r="J6291" s="176"/>
      <c r="K6291" s="176"/>
      <c r="L6291" s="679"/>
      <c r="M6291" s="175"/>
      <c r="N6291" s="177"/>
      <c r="P6291" s="176"/>
      <c r="R6291" s="178"/>
      <c r="S6291" s="177"/>
      <c r="U6291" s="177"/>
      <c r="W6291" s="178"/>
      <c r="X6291" s="177"/>
    </row>
    <row r="6292" spans="7:24" s="168" customFormat="1" ht="15" customHeight="1">
      <c r="G6292" s="175"/>
      <c r="I6292" s="176"/>
      <c r="J6292" s="176"/>
      <c r="K6292" s="176"/>
      <c r="L6292" s="679"/>
      <c r="M6292" s="175"/>
      <c r="N6292" s="177"/>
      <c r="P6292" s="176"/>
      <c r="R6292" s="178"/>
      <c r="S6292" s="177"/>
      <c r="U6292" s="177"/>
      <c r="W6292" s="178"/>
      <c r="X6292" s="177"/>
    </row>
    <row r="6293" spans="7:24" s="168" customFormat="1" ht="15" customHeight="1">
      <c r="G6293" s="175"/>
      <c r="I6293" s="176"/>
      <c r="J6293" s="176"/>
      <c r="K6293" s="176"/>
      <c r="L6293" s="679"/>
      <c r="M6293" s="175"/>
      <c r="N6293" s="177"/>
      <c r="P6293" s="176"/>
      <c r="R6293" s="178"/>
      <c r="S6293" s="177"/>
      <c r="U6293" s="177"/>
      <c r="W6293" s="178"/>
      <c r="X6293" s="177"/>
    </row>
    <row r="6294" spans="7:24" s="168" customFormat="1" ht="15" customHeight="1">
      <c r="G6294" s="175"/>
      <c r="I6294" s="176"/>
      <c r="J6294" s="176"/>
      <c r="K6294" s="176"/>
      <c r="L6294" s="679"/>
      <c r="M6294" s="175"/>
      <c r="N6294" s="177"/>
      <c r="P6294" s="176"/>
      <c r="R6294" s="178"/>
      <c r="S6294" s="177"/>
      <c r="U6294" s="177"/>
      <c r="W6294" s="178"/>
      <c r="X6294" s="177"/>
    </row>
    <row r="6295" spans="7:24" s="168" customFormat="1" ht="15" customHeight="1">
      <c r="G6295" s="175"/>
      <c r="I6295" s="176"/>
      <c r="J6295" s="176"/>
      <c r="K6295" s="176"/>
      <c r="L6295" s="679"/>
      <c r="M6295" s="175"/>
      <c r="N6295" s="177"/>
      <c r="P6295" s="176"/>
      <c r="R6295" s="178"/>
      <c r="S6295" s="177"/>
      <c r="U6295" s="177"/>
      <c r="W6295" s="178"/>
      <c r="X6295" s="177"/>
    </row>
    <row r="6296" spans="7:24" s="168" customFormat="1" ht="15" customHeight="1">
      <c r="G6296" s="175"/>
      <c r="I6296" s="176"/>
      <c r="J6296" s="176"/>
      <c r="K6296" s="176"/>
      <c r="L6296" s="679"/>
      <c r="M6296" s="175"/>
      <c r="N6296" s="177"/>
      <c r="P6296" s="176"/>
      <c r="R6296" s="178"/>
      <c r="S6296" s="177"/>
      <c r="U6296" s="177"/>
      <c r="W6296" s="178"/>
      <c r="X6296" s="177"/>
    </row>
    <row r="6297" spans="7:24" s="168" customFormat="1" ht="15" customHeight="1">
      <c r="G6297" s="175"/>
      <c r="I6297" s="176"/>
      <c r="J6297" s="176"/>
      <c r="K6297" s="176"/>
      <c r="L6297" s="679"/>
      <c r="M6297" s="175"/>
      <c r="N6297" s="177"/>
      <c r="P6297" s="176"/>
      <c r="R6297" s="178"/>
      <c r="S6297" s="177"/>
      <c r="U6297" s="177"/>
      <c r="W6297" s="178"/>
      <c r="X6297" s="177"/>
    </row>
    <row r="6298" spans="7:24" s="168" customFormat="1" ht="15" customHeight="1">
      <c r="G6298" s="175"/>
      <c r="I6298" s="176"/>
      <c r="J6298" s="176"/>
      <c r="K6298" s="176"/>
      <c r="L6298" s="679"/>
      <c r="M6298" s="175"/>
      <c r="N6298" s="177"/>
      <c r="P6298" s="176"/>
      <c r="R6298" s="178"/>
      <c r="S6298" s="177"/>
      <c r="U6298" s="177"/>
      <c r="W6298" s="178"/>
      <c r="X6298" s="177"/>
    </row>
    <row r="6299" spans="7:24" s="168" customFormat="1" ht="15" customHeight="1">
      <c r="G6299" s="175"/>
      <c r="I6299" s="176"/>
      <c r="J6299" s="176"/>
      <c r="K6299" s="176"/>
      <c r="L6299" s="679"/>
      <c r="M6299" s="175"/>
      <c r="N6299" s="177"/>
      <c r="P6299" s="176"/>
      <c r="R6299" s="178"/>
      <c r="S6299" s="177"/>
      <c r="U6299" s="177"/>
      <c r="W6299" s="178"/>
      <c r="X6299" s="177"/>
    </row>
    <row r="6300" spans="7:24" s="168" customFormat="1" ht="15" customHeight="1">
      <c r="G6300" s="175"/>
      <c r="I6300" s="176"/>
      <c r="J6300" s="176"/>
      <c r="K6300" s="176"/>
      <c r="L6300" s="679"/>
      <c r="M6300" s="175"/>
      <c r="N6300" s="177"/>
      <c r="P6300" s="176"/>
      <c r="R6300" s="178"/>
      <c r="S6300" s="177"/>
      <c r="U6300" s="177"/>
      <c r="W6300" s="178"/>
      <c r="X6300" s="177"/>
    </row>
    <row r="6301" spans="7:24" s="168" customFormat="1" ht="15" customHeight="1">
      <c r="G6301" s="175"/>
      <c r="I6301" s="176"/>
      <c r="J6301" s="176"/>
      <c r="K6301" s="176"/>
      <c r="L6301" s="679"/>
      <c r="M6301" s="175"/>
      <c r="N6301" s="177"/>
      <c r="P6301" s="176"/>
      <c r="R6301" s="178"/>
      <c r="S6301" s="177"/>
      <c r="U6301" s="177"/>
      <c r="W6301" s="178"/>
      <c r="X6301" s="177"/>
    </row>
    <row r="6302" spans="7:24" s="168" customFormat="1" ht="15" customHeight="1">
      <c r="G6302" s="175"/>
      <c r="I6302" s="176"/>
      <c r="J6302" s="176"/>
      <c r="K6302" s="176"/>
      <c r="L6302" s="679"/>
      <c r="M6302" s="175"/>
      <c r="N6302" s="177"/>
      <c r="P6302" s="176"/>
      <c r="R6302" s="178"/>
      <c r="S6302" s="177"/>
      <c r="U6302" s="177"/>
      <c r="W6302" s="178"/>
      <c r="X6302" s="177"/>
    </row>
    <row r="6303" spans="7:24" s="168" customFormat="1" ht="15" customHeight="1">
      <c r="G6303" s="175"/>
      <c r="I6303" s="176"/>
      <c r="J6303" s="176"/>
      <c r="K6303" s="176"/>
      <c r="L6303" s="679"/>
      <c r="M6303" s="175"/>
      <c r="N6303" s="177"/>
      <c r="P6303" s="176"/>
      <c r="R6303" s="178"/>
      <c r="S6303" s="177"/>
      <c r="U6303" s="177"/>
      <c r="W6303" s="178"/>
      <c r="X6303" s="177"/>
    </row>
    <row r="6304" spans="7:24" s="168" customFormat="1" ht="15" customHeight="1">
      <c r="G6304" s="175"/>
      <c r="I6304" s="176"/>
      <c r="J6304" s="176"/>
      <c r="K6304" s="176"/>
      <c r="L6304" s="679"/>
      <c r="M6304" s="175"/>
      <c r="N6304" s="177"/>
      <c r="P6304" s="176"/>
      <c r="R6304" s="178"/>
      <c r="S6304" s="177"/>
      <c r="U6304" s="177"/>
      <c r="W6304" s="178"/>
      <c r="X6304" s="177"/>
    </row>
    <row r="6305" spans="7:24" s="168" customFormat="1" ht="15" customHeight="1">
      <c r="G6305" s="175"/>
      <c r="I6305" s="176"/>
      <c r="J6305" s="176"/>
      <c r="K6305" s="176"/>
      <c r="L6305" s="679"/>
      <c r="M6305" s="175"/>
      <c r="N6305" s="177"/>
      <c r="P6305" s="176"/>
      <c r="R6305" s="178"/>
      <c r="S6305" s="177"/>
      <c r="U6305" s="177"/>
      <c r="W6305" s="178"/>
      <c r="X6305" s="177"/>
    </row>
    <row r="6306" spans="7:24" s="168" customFormat="1" ht="15" customHeight="1">
      <c r="G6306" s="175"/>
      <c r="I6306" s="176"/>
      <c r="J6306" s="176"/>
      <c r="K6306" s="176"/>
      <c r="L6306" s="679"/>
      <c r="M6306" s="175"/>
      <c r="N6306" s="177"/>
      <c r="P6306" s="176"/>
      <c r="R6306" s="178"/>
      <c r="S6306" s="177"/>
      <c r="U6306" s="177"/>
      <c r="W6306" s="178"/>
      <c r="X6306" s="177"/>
    </row>
    <row r="6307" spans="7:24" s="168" customFormat="1" ht="15" customHeight="1">
      <c r="G6307" s="175"/>
      <c r="I6307" s="176"/>
      <c r="J6307" s="176"/>
      <c r="K6307" s="176"/>
      <c r="L6307" s="679"/>
      <c r="M6307" s="175"/>
      <c r="N6307" s="177"/>
      <c r="P6307" s="176"/>
      <c r="R6307" s="178"/>
      <c r="S6307" s="177"/>
      <c r="U6307" s="177"/>
      <c r="W6307" s="178"/>
      <c r="X6307" s="177"/>
    </row>
    <row r="6308" spans="7:24" s="168" customFormat="1" ht="15" customHeight="1">
      <c r="G6308" s="175"/>
      <c r="I6308" s="176"/>
      <c r="J6308" s="176"/>
      <c r="K6308" s="176"/>
      <c r="L6308" s="679"/>
      <c r="M6308" s="175"/>
      <c r="N6308" s="177"/>
      <c r="P6308" s="176"/>
      <c r="R6308" s="178"/>
      <c r="S6308" s="177"/>
      <c r="U6308" s="177"/>
      <c r="W6308" s="178"/>
      <c r="X6308" s="177"/>
    </row>
    <row r="6309" spans="7:24" s="168" customFormat="1" ht="15" customHeight="1">
      <c r="G6309" s="175"/>
      <c r="I6309" s="176"/>
      <c r="J6309" s="176"/>
      <c r="K6309" s="176"/>
      <c r="L6309" s="679"/>
      <c r="M6309" s="175"/>
      <c r="N6309" s="177"/>
      <c r="P6309" s="176"/>
      <c r="R6309" s="178"/>
      <c r="S6309" s="177"/>
      <c r="U6309" s="177"/>
      <c r="W6309" s="178"/>
      <c r="X6309" s="177"/>
    </row>
    <row r="6310" spans="7:24" s="168" customFormat="1" ht="15" customHeight="1">
      <c r="G6310" s="175"/>
      <c r="I6310" s="176"/>
      <c r="J6310" s="176"/>
      <c r="K6310" s="176"/>
      <c r="L6310" s="679"/>
      <c r="M6310" s="175"/>
      <c r="N6310" s="177"/>
      <c r="P6310" s="176"/>
      <c r="R6310" s="178"/>
      <c r="S6310" s="177"/>
      <c r="U6310" s="177"/>
      <c r="W6310" s="178"/>
      <c r="X6310" s="177"/>
    </row>
    <row r="6311" spans="7:24" s="168" customFormat="1" ht="15" customHeight="1">
      <c r="G6311" s="175"/>
      <c r="I6311" s="176"/>
      <c r="J6311" s="176"/>
      <c r="K6311" s="176"/>
      <c r="L6311" s="679"/>
      <c r="M6311" s="175"/>
      <c r="N6311" s="177"/>
      <c r="P6311" s="176"/>
      <c r="R6311" s="178"/>
      <c r="S6311" s="177"/>
      <c r="U6311" s="177"/>
      <c r="W6311" s="178"/>
      <c r="X6311" s="177"/>
    </row>
    <row r="6312" spans="7:24" s="168" customFormat="1" ht="15" customHeight="1">
      <c r="G6312" s="175"/>
      <c r="I6312" s="176"/>
      <c r="J6312" s="176"/>
      <c r="K6312" s="176"/>
      <c r="L6312" s="679"/>
      <c r="M6312" s="175"/>
      <c r="N6312" s="177"/>
      <c r="P6312" s="176"/>
      <c r="R6312" s="178"/>
      <c r="S6312" s="177"/>
      <c r="U6312" s="177"/>
      <c r="W6312" s="178"/>
      <c r="X6312" s="177"/>
    </row>
    <row r="6313" spans="7:24" s="168" customFormat="1" ht="15" customHeight="1">
      <c r="G6313" s="175"/>
      <c r="I6313" s="176"/>
      <c r="J6313" s="176"/>
      <c r="K6313" s="176"/>
      <c r="L6313" s="679"/>
      <c r="M6313" s="175"/>
      <c r="N6313" s="177"/>
      <c r="P6313" s="176"/>
      <c r="R6313" s="178"/>
      <c r="S6313" s="177"/>
      <c r="U6313" s="177"/>
      <c r="W6313" s="178"/>
      <c r="X6313" s="177"/>
    </row>
    <row r="6314" spans="7:24" s="168" customFormat="1" ht="15" customHeight="1">
      <c r="G6314" s="175"/>
      <c r="I6314" s="176"/>
      <c r="J6314" s="176"/>
      <c r="K6314" s="176"/>
      <c r="L6314" s="679"/>
      <c r="M6314" s="175"/>
      <c r="N6314" s="177"/>
      <c r="P6314" s="176"/>
      <c r="R6314" s="178"/>
      <c r="S6314" s="177"/>
      <c r="U6314" s="177"/>
      <c r="W6314" s="178"/>
      <c r="X6314" s="177"/>
    </row>
    <row r="6315" spans="7:24" s="168" customFormat="1" ht="15" customHeight="1">
      <c r="G6315" s="175"/>
      <c r="I6315" s="176"/>
      <c r="J6315" s="176"/>
      <c r="K6315" s="176"/>
      <c r="L6315" s="679"/>
      <c r="M6315" s="175"/>
      <c r="N6315" s="177"/>
      <c r="P6315" s="176"/>
      <c r="R6315" s="178"/>
      <c r="S6315" s="177"/>
      <c r="U6315" s="177"/>
      <c r="W6315" s="178"/>
      <c r="X6315" s="177"/>
    </row>
    <row r="6316" spans="7:24" s="168" customFormat="1" ht="15" customHeight="1">
      <c r="G6316" s="175"/>
      <c r="I6316" s="176"/>
      <c r="J6316" s="176"/>
      <c r="K6316" s="176"/>
      <c r="L6316" s="679"/>
      <c r="M6316" s="175"/>
      <c r="N6316" s="177"/>
      <c r="P6316" s="176"/>
      <c r="R6316" s="178"/>
      <c r="S6316" s="177"/>
      <c r="U6316" s="177"/>
      <c r="W6316" s="178"/>
      <c r="X6316" s="177"/>
    </row>
    <row r="6317" spans="7:24" s="168" customFormat="1" ht="15" customHeight="1">
      <c r="G6317" s="175"/>
      <c r="I6317" s="176"/>
      <c r="J6317" s="176"/>
      <c r="K6317" s="176"/>
      <c r="L6317" s="679"/>
      <c r="M6317" s="175"/>
      <c r="N6317" s="177"/>
      <c r="P6317" s="176"/>
      <c r="R6317" s="178"/>
      <c r="S6317" s="177"/>
      <c r="U6317" s="177"/>
      <c r="W6317" s="178"/>
      <c r="X6317" s="177"/>
    </row>
    <row r="6318" spans="7:24" s="168" customFormat="1" ht="15" customHeight="1">
      <c r="G6318" s="175"/>
      <c r="I6318" s="176"/>
      <c r="J6318" s="176"/>
      <c r="K6318" s="176"/>
      <c r="L6318" s="679"/>
      <c r="M6318" s="175"/>
      <c r="N6318" s="177"/>
      <c r="P6318" s="176"/>
      <c r="R6318" s="178"/>
      <c r="S6318" s="177"/>
      <c r="U6318" s="177"/>
      <c r="W6318" s="178"/>
      <c r="X6318" s="177"/>
    </row>
    <row r="6319" spans="7:24" s="168" customFormat="1" ht="15" customHeight="1">
      <c r="G6319" s="175"/>
      <c r="I6319" s="176"/>
      <c r="J6319" s="176"/>
      <c r="K6319" s="176"/>
      <c r="L6319" s="679"/>
      <c r="M6319" s="175"/>
      <c r="N6319" s="177"/>
      <c r="P6319" s="176"/>
      <c r="R6319" s="178"/>
      <c r="S6319" s="177"/>
      <c r="U6319" s="177"/>
      <c r="W6319" s="178"/>
      <c r="X6319" s="177"/>
    </row>
    <row r="6320" spans="7:24" s="168" customFormat="1" ht="15" customHeight="1">
      <c r="G6320" s="175"/>
      <c r="I6320" s="176"/>
      <c r="J6320" s="176"/>
      <c r="K6320" s="176"/>
      <c r="L6320" s="679"/>
      <c r="M6320" s="175"/>
      <c r="N6320" s="177"/>
      <c r="P6320" s="176"/>
      <c r="R6320" s="178"/>
      <c r="S6320" s="177"/>
      <c r="U6320" s="177"/>
      <c r="W6320" s="178"/>
      <c r="X6320" s="177"/>
    </row>
    <row r="6321" spans="7:24" s="168" customFormat="1" ht="15" customHeight="1">
      <c r="G6321" s="175"/>
      <c r="I6321" s="176"/>
      <c r="J6321" s="176"/>
      <c r="K6321" s="176"/>
      <c r="L6321" s="679"/>
      <c r="M6321" s="175"/>
      <c r="N6321" s="177"/>
      <c r="P6321" s="176"/>
      <c r="R6321" s="178"/>
      <c r="S6321" s="177"/>
      <c r="U6321" s="177"/>
      <c r="W6321" s="178"/>
      <c r="X6321" s="177"/>
    </row>
    <row r="6322" spans="7:24" s="168" customFormat="1" ht="15" customHeight="1">
      <c r="G6322" s="175"/>
      <c r="I6322" s="176"/>
      <c r="J6322" s="176"/>
      <c r="K6322" s="176"/>
      <c r="L6322" s="679"/>
      <c r="M6322" s="175"/>
      <c r="N6322" s="177"/>
      <c r="P6322" s="176"/>
      <c r="R6322" s="178"/>
      <c r="S6322" s="177"/>
      <c r="U6322" s="177"/>
      <c r="W6322" s="178"/>
      <c r="X6322" s="177"/>
    </row>
    <row r="6323" spans="7:24" s="168" customFormat="1" ht="15" customHeight="1">
      <c r="G6323" s="175"/>
      <c r="I6323" s="176"/>
      <c r="J6323" s="176"/>
      <c r="K6323" s="176"/>
      <c r="L6323" s="679"/>
      <c r="M6323" s="175"/>
      <c r="N6323" s="177"/>
      <c r="P6323" s="176"/>
      <c r="R6323" s="178"/>
      <c r="S6323" s="177"/>
      <c r="U6323" s="177"/>
      <c r="W6323" s="178"/>
      <c r="X6323" s="177"/>
    </row>
    <row r="6324" spans="7:24" s="168" customFormat="1" ht="15" customHeight="1">
      <c r="G6324" s="175"/>
      <c r="I6324" s="176"/>
      <c r="J6324" s="176"/>
      <c r="K6324" s="176"/>
      <c r="L6324" s="679"/>
      <c r="M6324" s="175"/>
      <c r="N6324" s="177"/>
      <c r="P6324" s="176"/>
      <c r="R6324" s="178"/>
      <c r="S6324" s="177"/>
      <c r="U6324" s="177"/>
      <c r="W6324" s="178"/>
      <c r="X6324" s="177"/>
    </row>
    <row r="6325" spans="7:24" s="168" customFormat="1" ht="15" customHeight="1">
      <c r="G6325" s="175"/>
      <c r="I6325" s="176"/>
      <c r="J6325" s="176"/>
      <c r="K6325" s="176"/>
      <c r="L6325" s="679"/>
      <c r="M6325" s="175"/>
      <c r="N6325" s="177"/>
      <c r="P6325" s="176"/>
      <c r="R6325" s="178"/>
      <c r="S6325" s="177"/>
      <c r="U6325" s="177"/>
      <c r="W6325" s="178"/>
      <c r="X6325" s="177"/>
    </row>
    <row r="6326" spans="7:24" s="168" customFormat="1" ht="15" customHeight="1">
      <c r="G6326" s="175"/>
      <c r="I6326" s="176"/>
      <c r="J6326" s="176"/>
      <c r="K6326" s="176"/>
      <c r="L6326" s="679"/>
      <c r="M6326" s="175"/>
      <c r="N6326" s="177"/>
      <c r="P6326" s="176"/>
      <c r="R6326" s="178"/>
      <c r="S6326" s="177"/>
      <c r="U6326" s="177"/>
      <c r="W6326" s="178"/>
      <c r="X6326" s="177"/>
    </row>
    <row r="6327" spans="7:24" s="168" customFormat="1" ht="15" customHeight="1">
      <c r="G6327" s="175"/>
      <c r="I6327" s="176"/>
      <c r="J6327" s="176"/>
      <c r="K6327" s="176"/>
      <c r="L6327" s="679"/>
      <c r="M6327" s="175"/>
      <c r="N6327" s="177"/>
      <c r="P6327" s="176"/>
      <c r="R6327" s="178"/>
      <c r="S6327" s="177"/>
      <c r="U6327" s="177"/>
      <c r="W6327" s="178"/>
      <c r="X6327" s="177"/>
    </row>
    <row r="6328" spans="7:24" s="168" customFormat="1" ht="15" customHeight="1">
      <c r="G6328" s="175"/>
      <c r="I6328" s="176"/>
      <c r="J6328" s="176"/>
      <c r="K6328" s="176"/>
      <c r="L6328" s="679"/>
      <c r="M6328" s="175"/>
      <c r="N6328" s="177"/>
      <c r="P6328" s="176"/>
      <c r="R6328" s="178"/>
      <c r="S6328" s="177"/>
      <c r="U6328" s="177"/>
      <c r="W6328" s="178"/>
      <c r="X6328" s="177"/>
    </row>
    <row r="6329" spans="7:24" s="168" customFormat="1" ht="15" customHeight="1">
      <c r="G6329" s="175"/>
      <c r="I6329" s="176"/>
      <c r="J6329" s="176"/>
      <c r="K6329" s="176"/>
      <c r="L6329" s="679"/>
      <c r="M6329" s="175"/>
      <c r="N6329" s="177"/>
      <c r="P6329" s="176"/>
      <c r="R6329" s="178"/>
      <c r="S6329" s="177"/>
      <c r="U6329" s="177"/>
      <c r="W6329" s="178"/>
      <c r="X6329" s="177"/>
    </row>
    <row r="6330" spans="7:24" s="168" customFormat="1" ht="15" customHeight="1">
      <c r="G6330" s="175"/>
      <c r="I6330" s="176"/>
      <c r="J6330" s="176"/>
      <c r="K6330" s="176"/>
      <c r="L6330" s="679"/>
      <c r="M6330" s="175"/>
      <c r="N6330" s="177"/>
      <c r="P6330" s="176"/>
      <c r="R6330" s="178"/>
      <c r="S6330" s="177"/>
      <c r="U6330" s="177"/>
      <c r="W6330" s="178"/>
      <c r="X6330" s="177"/>
    </row>
    <row r="6331" spans="7:24" s="168" customFormat="1" ht="15" customHeight="1">
      <c r="G6331" s="175"/>
      <c r="I6331" s="176"/>
      <c r="J6331" s="176"/>
      <c r="K6331" s="176"/>
      <c r="L6331" s="679"/>
      <c r="M6331" s="175"/>
      <c r="N6331" s="177"/>
      <c r="P6331" s="176"/>
      <c r="R6331" s="178"/>
      <c r="S6331" s="177"/>
      <c r="U6331" s="177"/>
      <c r="W6331" s="178"/>
      <c r="X6331" s="177"/>
    </row>
    <row r="6332" spans="7:24" s="168" customFormat="1" ht="15" customHeight="1">
      <c r="G6332" s="175"/>
      <c r="I6332" s="176"/>
      <c r="J6332" s="176"/>
      <c r="K6332" s="176"/>
      <c r="L6332" s="679"/>
      <c r="M6332" s="175"/>
      <c r="N6332" s="177"/>
      <c r="P6332" s="176"/>
      <c r="R6332" s="178"/>
      <c r="S6332" s="177"/>
      <c r="U6332" s="177"/>
      <c r="W6332" s="178"/>
      <c r="X6332" s="177"/>
    </row>
    <row r="6333" spans="7:24" s="168" customFormat="1" ht="15" customHeight="1">
      <c r="G6333" s="175"/>
      <c r="I6333" s="176"/>
      <c r="J6333" s="176"/>
      <c r="K6333" s="176"/>
      <c r="L6333" s="679"/>
      <c r="M6333" s="175"/>
      <c r="N6333" s="177"/>
      <c r="P6333" s="176"/>
      <c r="R6333" s="178"/>
      <c r="S6333" s="177"/>
      <c r="U6333" s="177"/>
      <c r="W6333" s="178"/>
      <c r="X6333" s="177"/>
    </row>
    <row r="6334" spans="7:24" s="168" customFormat="1" ht="15" customHeight="1">
      <c r="G6334" s="175"/>
      <c r="I6334" s="176"/>
      <c r="J6334" s="176"/>
      <c r="K6334" s="176"/>
      <c r="L6334" s="679"/>
      <c r="M6334" s="175"/>
      <c r="N6334" s="177"/>
      <c r="P6334" s="176"/>
      <c r="R6334" s="178"/>
      <c r="S6334" s="177"/>
      <c r="U6334" s="177"/>
      <c r="W6334" s="178"/>
      <c r="X6334" s="177"/>
    </row>
    <row r="6335" spans="7:24" s="168" customFormat="1" ht="15" customHeight="1">
      <c r="G6335" s="175"/>
      <c r="I6335" s="176"/>
      <c r="J6335" s="176"/>
      <c r="K6335" s="176"/>
      <c r="L6335" s="679"/>
      <c r="M6335" s="175"/>
      <c r="N6335" s="177"/>
      <c r="P6335" s="176"/>
      <c r="R6335" s="178"/>
      <c r="S6335" s="177"/>
      <c r="U6335" s="177"/>
      <c r="W6335" s="178"/>
      <c r="X6335" s="177"/>
    </row>
    <row r="6336" spans="7:24" s="168" customFormat="1" ht="15" customHeight="1">
      <c r="G6336" s="175"/>
      <c r="I6336" s="176"/>
      <c r="J6336" s="176"/>
      <c r="K6336" s="176"/>
      <c r="L6336" s="679"/>
      <c r="M6336" s="175"/>
      <c r="N6336" s="177"/>
      <c r="P6336" s="176"/>
      <c r="R6336" s="178"/>
      <c r="S6336" s="177"/>
      <c r="U6336" s="177"/>
      <c r="W6336" s="178"/>
      <c r="X6336" s="177"/>
    </row>
    <row r="6337" spans="7:24" s="168" customFormat="1" ht="15" customHeight="1">
      <c r="G6337" s="175"/>
      <c r="I6337" s="176"/>
      <c r="J6337" s="176"/>
      <c r="K6337" s="176"/>
      <c r="L6337" s="679"/>
      <c r="M6337" s="175"/>
      <c r="N6337" s="177"/>
      <c r="P6337" s="176"/>
      <c r="R6337" s="178"/>
      <c r="S6337" s="177"/>
      <c r="U6337" s="177"/>
      <c r="W6337" s="178"/>
      <c r="X6337" s="177"/>
    </row>
    <row r="6338" spans="7:24" s="168" customFormat="1" ht="15" customHeight="1">
      <c r="G6338" s="175"/>
      <c r="I6338" s="176"/>
      <c r="J6338" s="176"/>
      <c r="K6338" s="176"/>
      <c r="L6338" s="679"/>
      <c r="M6338" s="175"/>
      <c r="N6338" s="177"/>
      <c r="P6338" s="176"/>
      <c r="R6338" s="178"/>
      <c r="S6338" s="177"/>
      <c r="U6338" s="177"/>
      <c r="W6338" s="178"/>
      <c r="X6338" s="177"/>
    </row>
    <row r="6339" spans="7:24" s="168" customFormat="1" ht="15" customHeight="1">
      <c r="G6339" s="175"/>
      <c r="I6339" s="176"/>
      <c r="J6339" s="176"/>
      <c r="K6339" s="176"/>
      <c r="L6339" s="679"/>
      <c r="M6339" s="175"/>
      <c r="N6339" s="177"/>
      <c r="P6339" s="176"/>
      <c r="R6339" s="178"/>
      <c r="S6339" s="177"/>
      <c r="U6339" s="177"/>
      <c r="W6339" s="178"/>
      <c r="X6339" s="177"/>
    </row>
    <row r="6340" spans="7:24" s="168" customFormat="1" ht="15" customHeight="1">
      <c r="G6340" s="175"/>
      <c r="I6340" s="176"/>
      <c r="J6340" s="176"/>
      <c r="K6340" s="176"/>
      <c r="L6340" s="679"/>
      <c r="M6340" s="175"/>
      <c r="N6340" s="177"/>
      <c r="P6340" s="176"/>
      <c r="R6340" s="178"/>
      <c r="S6340" s="177"/>
      <c r="U6340" s="177"/>
      <c r="W6340" s="178"/>
      <c r="X6340" s="177"/>
    </row>
    <row r="6341" spans="7:24" s="168" customFormat="1" ht="15" customHeight="1">
      <c r="G6341" s="175"/>
      <c r="I6341" s="176"/>
      <c r="J6341" s="176"/>
      <c r="K6341" s="176"/>
      <c r="L6341" s="679"/>
      <c r="M6341" s="175"/>
      <c r="N6341" s="177"/>
      <c r="P6341" s="176"/>
      <c r="R6341" s="178"/>
      <c r="S6341" s="177"/>
      <c r="U6341" s="177"/>
      <c r="W6341" s="178"/>
      <c r="X6341" s="177"/>
    </row>
    <row r="6342" spans="7:24" s="168" customFormat="1" ht="15" customHeight="1">
      <c r="G6342" s="175"/>
      <c r="I6342" s="176"/>
      <c r="J6342" s="176"/>
      <c r="K6342" s="176"/>
      <c r="L6342" s="679"/>
      <c r="M6342" s="175"/>
      <c r="N6342" s="177"/>
      <c r="P6342" s="176"/>
      <c r="R6342" s="178"/>
      <c r="S6342" s="177"/>
      <c r="U6342" s="177"/>
      <c r="W6342" s="178"/>
      <c r="X6342" s="177"/>
    </row>
    <row r="6343" spans="7:24" s="168" customFormat="1" ht="15" customHeight="1">
      <c r="G6343" s="175"/>
      <c r="I6343" s="176"/>
      <c r="J6343" s="176"/>
      <c r="K6343" s="176"/>
      <c r="L6343" s="679"/>
      <c r="M6343" s="175"/>
      <c r="N6343" s="177"/>
      <c r="P6343" s="176"/>
      <c r="R6343" s="178"/>
      <c r="S6343" s="177"/>
      <c r="U6343" s="177"/>
      <c r="W6343" s="178"/>
      <c r="X6343" s="177"/>
    </row>
    <row r="6344" spans="7:24" s="168" customFormat="1" ht="15" customHeight="1">
      <c r="G6344" s="175"/>
      <c r="I6344" s="176"/>
      <c r="J6344" s="176"/>
      <c r="K6344" s="176"/>
      <c r="L6344" s="679"/>
      <c r="M6344" s="175"/>
      <c r="N6344" s="177"/>
      <c r="P6344" s="176"/>
      <c r="R6344" s="178"/>
      <c r="S6344" s="177"/>
      <c r="U6344" s="177"/>
      <c r="W6344" s="178"/>
      <c r="X6344" s="177"/>
    </row>
    <row r="6345" spans="7:24" s="168" customFormat="1" ht="15" customHeight="1">
      <c r="G6345" s="175"/>
      <c r="I6345" s="176"/>
      <c r="J6345" s="176"/>
      <c r="K6345" s="176"/>
      <c r="L6345" s="679"/>
      <c r="M6345" s="175"/>
      <c r="N6345" s="177"/>
      <c r="P6345" s="176"/>
      <c r="R6345" s="178"/>
      <c r="S6345" s="177"/>
      <c r="U6345" s="177"/>
      <c r="W6345" s="178"/>
      <c r="X6345" s="177"/>
    </row>
    <row r="6346" spans="7:24" s="168" customFormat="1" ht="15" customHeight="1">
      <c r="G6346" s="175"/>
      <c r="I6346" s="176"/>
      <c r="J6346" s="176"/>
      <c r="K6346" s="176"/>
      <c r="L6346" s="679"/>
      <c r="M6346" s="175"/>
      <c r="N6346" s="177"/>
      <c r="P6346" s="176"/>
      <c r="R6346" s="178"/>
      <c r="S6346" s="177"/>
      <c r="U6346" s="177"/>
      <c r="W6346" s="178"/>
      <c r="X6346" s="177"/>
    </row>
    <row r="6347" spans="7:24" s="168" customFormat="1" ht="15" customHeight="1">
      <c r="G6347" s="175"/>
      <c r="I6347" s="176"/>
      <c r="J6347" s="176"/>
      <c r="K6347" s="176"/>
      <c r="L6347" s="679"/>
      <c r="M6347" s="175"/>
      <c r="N6347" s="177"/>
      <c r="P6347" s="176"/>
      <c r="R6347" s="178"/>
      <c r="S6347" s="177"/>
      <c r="U6347" s="177"/>
      <c r="W6347" s="178"/>
      <c r="X6347" s="177"/>
    </row>
    <row r="6348" spans="7:24" s="168" customFormat="1" ht="15" customHeight="1">
      <c r="G6348" s="175"/>
      <c r="I6348" s="176"/>
      <c r="J6348" s="176"/>
      <c r="K6348" s="176"/>
      <c r="L6348" s="679"/>
      <c r="M6348" s="175"/>
      <c r="N6348" s="177"/>
      <c r="P6348" s="176"/>
      <c r="R6348" s="178"/>
      <c r="S6348" s="177"/>
      <c r="U6348" s="177"/>
      <c r="W6348" s="178"/>
      <c r="X6348" s="177"/>
    </row>
    <row r="6349" spans="7:24" s="168" customFormat="1" ht="15" customHeight="1">
      <c r="G6349" s="175"/>
      <c r="I6349" s="176"/>
      <c r="J6349" s="176"/>
      <c r="K6349" s="176"/>
      <c r="L6349" s="679"/>
      <c r="M6349" s="175"/>
      <c r="N6349" s="177"/>
      <c r="P6349" s="176"/>
      <c r="R6349" s="178"/>
      <c r="S6349" s="177"/>
      <c r="U6349" s="177"/>
      <c r="W6349" s="178"/>
      <c r="X6349" s="177"/>
    </row>
    <row r="6350" spans="7:24" s="168" customFormat="1" ht="15" customHeight="1">
      <c r="G6350" s="175"/>
      <c r="I6350" s="176"/>
      <c r="J6350" s="176"/>
      <c r="K6350" s="176"/>
      <c r="L6350" s="679"/>
      <c r="M6350" s="175"/>
      <c r="N6350" s="177"/>
      <c r="P6350" s="176"/>
      <c r="R6350" s="178"/>
      <c r="S6350" s="177"/>
      <c r="U6350" s="177"/>
      <c r="W6350" s="178"/>
      <c r="X6350" s="177"/>
    </row>
    <row r="6351" spans="7:24" s="168" customFormat="1" ht="15" customHeight="1">
      <c r="G6351" s="175"/>
      <c r="I6351" s="176"/>
      <c r="J6351" s="176"/>
      <c r="K6351" s="176"/>
      <c r="L6351" s="679"/>
      <c r="M6351" s="175"/>
      <c r="N6351" s="177"/>
      <c r="P6351" s="176"/>
      <c r="R6351" s="178"/>
      <c r="S6351" s="177"/>
      <c r="U6351" s="177"/>
      <c r="W6351" s="178"/>
      <c r="X6351" s="177"/>
    </row>
    <row r="6352" spans="7:24" s="168" customFormat="1" ht="15" customHeight="1">
      <c r="G6352" s="175"/>
      <c r="I6352" s="176"/>
      <c r="J6352" s="176"/>
      <c r="K6352" s="176"/>
      <c r="L6352" s="679"/>
      <c r="M6352" s="175"/>
      <c r="N6352" s="177"/>
      <c r="P6352" s="176"/>
      <c r="R6352" s="178"/>
      <c r="S6352" s="177"/>
      <c r="U6352" s="177"/>
      <c r="W6352" s="178"/>
      <c r="X6352" s="177"/>
    </row>
    <row r="6353" spans="7:24" s="168" customFormat="1" ht="15" customHeight="1">
      <c r="G6353" s="175"/>
      <c r="I6353" s="176"/>
      <c r="J6353" s="176"/>
      <c r="K6353" s="176"/>
      <c r="L6353" s="679"/>
      <c r="M6353" s="175"/>
      <c r="N6353" s="177"/>
      <c r="P6353" s="176"/>
      <c r="R6353" s="178"/>
      <c r="S6353" s="177"/>
      <c r="U6353" s="177"/>
      <c r="W6353" s="178"/>
      <c r="X6353" s="177"/>
    </row>
    <row r="6354" spans="7:24" s="168" customFormat="1" ht="15" customHeight="1">
      <c r="G6354" s="175"/>
      <c r="I6354" s="176"/>
      <c r="J6354" s="176"/>
      <c r="K6354" s="176"/>
      <c r="L6354" s="679"/>
      <c r="M6354" s="175"/>
      <c r="N6354" s="177"/>
      <c r="P6354" s="176"/>
      <c r="R6354" s="178"/>
      <c r="S6354" s="177"/>
      <c r="U6354" s="177"/>
      <c r="W6354" s="178"/>
      <c r="X6354" s="177"/>
    </row>
    <row r="6355" spans="7:24" s="168" customFormat="1" ht="15" customHeight="1">
      <c r="G6355" s="175"/>
      <c r="I6355" s="176"/>
      <c r="J6355" s="176"/>
      <c r="K6355" s="176"/>
      <c r="L6355" s="679"/>
      <c r="M6355" s="175"/>
      <c r="N6355" s="177"/>
      <c r="P6355" s="176"/>
      <c r="R6355" s="178"/>
      <c r="S6355" s="177"/>
      <c r="U6355" s="177"/>
      <c r="W6355" s="178"/>
      <c r="X6355" s="177"/>
    </row>
    <row r="6356" spans="7:24" s="168" customFormat="1" ht="15" customHeight="1">
      <c r="G6356" s="175"/>
      <c r="I6356" s="176"/>
      <c r="J6356" s="176"/>
      <c r="K6356" s="176"/>
      <c r="L6356" s="679"/>
      <c r="M6356" s="175"/>
      <c r="N6356" s="177"/>
      <c r="P6356" s="176"/>
      <c r="R6356" s="178"/>
      <c r="S6356" s="177"/>
      <c r="U6356" s="177"/>
      <c r="W6356" s="178"/>
      <c r="X6356" s="177"/>
    </row>
    <row r="6357" spans="7:24" s="168" customFormat="1" ht="15" customHeight="1">
      <c r="G6357" s="175"/>
      <c r="I6357" s="176"/>
      <c r="J6357" s="176"/>
      <c r="K6357" s="176"/>
      <c r="L6357" s="679"/>
      <c r="M6357" s="175"/>
      <c r="N6357" s="177"/>
      <c r="P6357" s="176"/>
      <c r="R6357" s="178"/>
      <c r="S6357" s="177"/>
      <c r="U6357" s="177"/>
      <c r="W6357" s="178"/>
      <c r="X6357" s="177"/>
    </row>
    <row r="6358" spans="7:24" s="168" customFormat="1" ht="15" customHeight="1">
      <c r="G6358" s="175"/>
      <c r="I6358" s="176"/>
      <c r="J6358" s="176"/>
      <c r="K6358" s="176"/>
      <c r="L6358" s="679"/>
      <c r="M6358" s="175"/>
      <c r="N6358" s="177"/>
      <c r="P6358" s="176"/>
      <c r="R6358" s="178"/>
      <c r="S6358" s="177"/>
      <c r="U6358" s="177"/>
      <c r="W6358" s="178"/>
      <c r="X6358" s="177"/>
    </row>
    <row r="6359" spans="7:24" s="168" customFormat="1" ht="15" customHeight="1">
      <c r="G6359" s="175"/>
      <c r="I6359" s="176"/>
      <c r="J6359" s="176"/>
      <c r="K6359" s="176"/>
      <c r="L6359" s="679"/>
      <c r="M6359" s="175"/>
      <c r="N6359" s="177"/>
      <c r="P6359" s="176"/>
      <c r="R6359" s="178"/>
      <c r="S6359" s="177"/>
      <c r="U6359" s="177"/>
      <c r="W6359" s="178"/>
      <c r="X6359" s="177"/>
    </row>
    <row r="6360" spans="7:24" s="168" customFormat="1" ht="15" customHeight="1">
      <c r="G6360" s="175"/>
      <c r="I6360" s="176"/>
      <c r="J6360" s="176"/>
      <c r="K6360" s="176"/>
      <c r="L6360" s="679"/>
      <c r="M6360" s="175"/>
      <c r="N6360" s="177"/>
      <c r="P6360" s="176"/>
      <c r="R6360" s="178"/>
      <c r="S6360" s="177"/>
      <c r="U6360" s="177"/>
      <c r="W6360" s="178"/>
      <c r="X6360" s="177"/>
    </row>
    <row r="6361" spans="7:24" s="168" customFormat="1" ht="15" customHeight="1">
      <c r="G6361" s="175"/>
      <c r="I6361" s="176"/>
      <c r="J6361" s="176"/>
      <c r="K6361" s="176"/>
      <c r="L6361" s="679"/>
      <c r="M6361" s="175"/>
      <c r="N6361" s="177"/>
      <c r="P6361" s="176"/>
      <c r="R6361" s="178"/>
      <c r="S6361" s="177"/>
      <c r="U6361" s="177"/>
      <c r="W6361" s="178"/>
      <c r="X6361" s="177"/>
    </row>
    <row r="6362" spans="7:24" s="168" customFormat="1" ht="15" customHeight="1">
      <c r="G6362" s="175"/>
      <c r="I6362" s="176"/>
      <c r="J6362" s="176"/>
      <c r="K6362" s="176"/>
      <c r="L6362" s="679"/>
      <c r="M6362" s="175"/>
      <c r="N6362" s="177"/>
      <c r="P6362" s="176"/>
      <c r="R6362" s="178"/>
      <c r="S6362" s="177"/>
      <c r="U6362" s="177"/>
      <c r="W6362" s="178"/>
      <c r="X6362" s="177"/>
    </row>
    <row r="6363" spans="7:24" s="168" customFormat="1" ht="15" customHeight="1">
      <c r="G6363" s="175"/>
      <c r="I6363" s="176"/>
      <c r="J6363" s="176"/>
      <c r="K6363" s="176"/>
      <c r="L6363" s="679"/>
      <c r="M6363" s="175"/>
      <c r="N6363" s="177"/>
      <c r="P6363" s="176"/>
      <c r="R6363" s="178"/>
      <c r="S6363" s="177"/>
      <c r="U6363" s="177"/>
      <c r="W6363" s="178"/>
      <c r="X6363" s="177"/>
    </row>
    <row r="6364" spans="7:24" s="168" customFormat="1" ht="15" customHeight="1">
      <c r="G6364" s="175"/>
      <c r="I6364" s="176"/>
      <c r="J6364" s="176"/>
      <c r="K6364" s="176"/>
      <c r="L6364" s="679"/>
      <c r="M6364" s="175"/>
      <c r="N6364" s="177"/>
      <c r="P6364" s="176"/>
      <c r="R6364" s="178"/>
      <c r="S6364" s="177"/>
      <c r="U6364" s="177"/>
      <c r="W6364" s="178"/>
      <c r="X6364" s="177"/>
    </row>
    <row r="6365" spans="7:24" s="168" customFormat="1" ht="15" customHeight="1">
      <c r="G6365" s="175"/>
      <c r="I6365" s="176"/>
      <c r="J6365" s="176"/>
      <c r="K6365" s="176"/>
      <c r="L6365" s="679"/>
      <c r="M6365" s="175"/>
      <c r="N6365" s="177"/>
      <c r="P6365" s="176"/>
      <c r="R6365" s="178"/>
      <c r="S6365" s="177"/>
      <c r="U6365" s="177"/>
      <c r="W6365" s="178"/>
      <c r="X6365" s="177"/>
    </row>
    <row r="6366" spans="7:24" s="168" customFormat="1" ht="15" customHeight="1">
      <c r="G6366" s="175"/>
      <c r="I6366" s="176"/>
      <c r="J6366" s="176"/>
      <c r="K6366" s="176"/>
      <c r="L6366" s="679"/>
      <c r="M6366" s="175"/>
      <c r="N6366" s="177"/>
      <c r="P6366" s="176"/>
      <c r="R6366" s="178"/>
      <c r="S6366" s="177"/>
      <c r="U6366" s="177"/>
      <c r="W6366" s="178"/>
      <c r="X6366" s="177"/>
    </row>
    <row r="6367" spans="7:24" s="168" customFormat="1" ht="15" customHeight="1">
      <c r="G6367" s="175"/>
      <c r="I6367" s="176"/>
      <c r="J6367" s="176"/>
      <c r="K6367" s="176"/>
      <c r="L6367" s="679"/>
      <c r="M6367" s="175"/>
      <c r="N6367" s="177"/>
      <c r="P6367" s="176"/>
      <c r="R6367" s="178"/>
      <c r="S6367" s="177"/>
      <c r="U6367" s="177"/>
      <c r="W6367" s="178"/>
      <c r="X6367" s="177"/>
    </row>
    <row r="6368" spans="7:24" s="168" customFormat="1" ht="15" customHeight="1">
      <c r="G6368" s="175"/>
      <c r="I6368" s="176"/>
      <c r="J6368" s="176"/>
      <c r="K6368" s="176"/>
      <c r="L6368" s="679"/>
      <c r="M6368" s="175"/>
      <c r="N6368" s="177"/>
      <c r="P6368" s="176"/>
      <c r="R6368" s="178"/>
      <c r="S6368" s="177"/>
      <c r="U6368" s="177"/>
      <c r="W6368" s="178"/>
      <c r="X6368" s="177"/>
    </row>
    <row r="6369" spans="7:24" s="168" customFormat="1" ht="15" customHeight="1">
      <c r="G6369" s="175"/>
      <c r="I6369" s="176"/>
      <c r="J6369" s="176"/>
      <c r="K6369" s="176"/>
      <c r="L6369" s="679"/>
      <c r="M6369" s="175"/>
      <c r="N6369" s="177"/>
      <c r="P6369" s="176"/>
      <c r="R6369" s="178"/>
      <c r="S6369" s="177"/>
      <c r="U6369" s="177"/>
      <c r="W6369" s="178"/>
      <c r="X6369" s="177"/>
    </row>
    <row r="6370" spans="7:24" s="168" customFormat="1" ht="15" customHeight="1">
      <c r="G6370" s="175"/>
      <c r="I6370" s="176"/>
      <c r="J6370" s="176"/>
      <c r="K6370" s="176"/>
      <c r="L6370" s="679"/>
      <c r="M6370" s="175"/>
      <c r="N6370" s="177"/>
      <c r="P6370" s="176"/>
      <c r="R6370" s="178"/>
      <c r="S6370" s="177"/>
      <c r="U6370" s="177"/>
      <c r="W6370" s="178"/>
      <c r="X6370" s="177"/>
    </row>
    <row r="6371" spans="7:24" s="168" customFormat="1" ht="15" customHeight="1">
      <c r="G6371" s="175"/>
      <c r="I6371" s="176"/>
      <c r="J6371" s="176"/>
      <c r="K6371" s="176"/>
      <c r="L6371" s="679"/>
      <c r="M6371" s="175"/>
      <c r="N6371" s="177"/>
      <c r="P6371" s="176"/>
      <c r="R6371" s="178"/>
      <c r="S6371" s="177"/>
      <c r="U6371" s="177"/>
      <c r="W6371" s="178"/>
      <c r="X6371" s="177"/>
    </row>
    <row r="6372" spans="7:24" s="168" customFormat="1" ht="15" customHeight="1">
      <c r="G6372" s="175"/>
      <c r="I6372" s="176"/>
      <c r="J6372" s="176"/>
      <c r="K6372" s="176"/>
      <c r="L6372" s="679"/>
      <c r="M6372" s="175"/>
      <c r="N6372" s="177"/>
      <c r="P6372" s="176"/>
      <c r="R6372" s="178"/>
      <c r="S6372" s="177"/>
      <c r="U6372" s="177"/>
      <c r="W6372" s="178"/>
      <c r="X6372" s="177"/>
    </row>
    <row r="6373" spans="7:24" s="168" customFormat="1" ht="15" customHeight="1">
      <c r="G6373" s="175"/>
      <c r="I6373" s="176"/>
      <c r="J6373" s="176"/>
      <c r="K6373" s="176"/>
      <c r="L6373" s="679"/>
      <c r="M6373" s="175"/>
      <c r="N6373" s="177"/>
      <c r="P6373" s="176"/>
      <c r="R6373" s="178"/>
      <c r="S6373" s="177"/>
      <c r="U6373" s="177"/>
      <c r="W6373" s="178"/>
      <c r="X6373" s="177"/>
    </row>
    <row r="6374" spans="7:24" s="168" customFormat="1" ht="15" customHeight="1">
      <c r="G6374" s="175"/>
      <c r="I6374" s="176"/>
      <c r="J6374" s="176"/>
      <c r="K6374" s="176"/>
      <c r="L6374" s="679"/>
      <c r="M6374" s="175"/>
      <c r="N6374" s="177"/>
      <c r="P6374" s="176"/>
      <c r="R6374" s="178"/>
      <c r="S6374" s="177"/>
      <c r="U6374" s="177"/>
      <c r="W6374" s="178"/>
      <c r="X6374" s="177"/>
    </row>
    <row r="6375" spans="7:24" s="168" customFormat="1" ht="15" customHeight="1">
      <c r="G6375" s="175"/>
      <c r="I6375" s="176"/>
      <c r="J6375" s="176"/>
      <c r="K6375" s="176"/>
      <c r="L6375" s="679"/>
      <c r="M6375" s="175"/>
      <c r="N6375" s="177"/>
      <c r="P6375" s="176"/>
      <c r="R6375" s="178"/>
      <c r="S6375" s="177"/>
      <c r="U6375" s="177"/>
      <c r="W6375" s="178"/>
      <c r="X6375" s="177"/>
    </row>
    <row r="6376" spans="7:24" s="168" customFormat="1" ht="15" customHeight="1">
      <c r="G6376" s="175"/>
      <c r="I6376" s="176"/>
      <c r="J6376" s="176"/>
      <c r="K6376" s="176"/>
      <c r="L6376" s="679"/>
      <c r="M6376" s="175"/>
      <c r="N6376" s="177"/>
      <c r="P6376" s="176"/>
      <c r="R6376" s="178"/>
      <c r="S6376" s="177"/>
      <c r="U6376" s="177"/>
      <c r="W6376" s="178"/>
      <c r="X6376" s="177"/>
    </row>
    <row r="6377" spans="7:24" s="168" customFormat="1" ht="15" customHeight="1">
      <c r="G6377" s="175"/>
      <c r="I6377" s="176"/>
      <c r="J6377" s="176"/>
      <c r="K6377" s="176"/>
      <c r="L6377" s="679"/>
      <c r="M6377" s="175"/>
      <c r="N6377" s="177"/>
      <c r="P6377" s="176"/>
      <c r="R6377" s="178"/>
      <c r="S6377" s="177"/>
      <c r="U6377" s="177"/>
      <c r="W6377" s="178"/>
      <c r="X6377" s="177"/>
    </row>
    <row r="6378" spans="7:24" s="168" customFormat="1" ht="15" customHeight="1">
      <c r="G6378" s="175"/>
      <c r="I6378" s="176"/>
      <c r="J6378" s="176"/>
      <c r="K6378" s="176"/>
      <c r="L6378" s="679"/>
      <c r="M6378" s="175"/>
      <c r="N6378" s="177"/>
      <c r="P6378" s="176"/>
      <c r="R6378" s="178"/>
      <c r="S6378" s="177"/>
      <c r="U6378" s="177"/>
      <c r="W6378" s="178"/>
      <c r="X6378" s="177"/>
    </row>
    <row r="6379" spans="7:24" s="168" customFormat="1" ht="15" customHeight="1">
      <c r="G6379" s="175"/>
      <c r="I6379" s="176"/>
      <c r="J6379" s="176"/>
      <c r="K6379" s="176"/>
      <c r="L6379" s="679"/>
      <c r="M6379" s="175"/>
      <c r="N6379" s="177"/>
      <c r="P6379" s="176"/>
      <c r="R6379" s="178"/>
      <c r="S6379" s="177"/>
      <c r="U6379" s="177"/>
      <c r="W6379" s="178"/>
      <c r="X6379" s="177"/>
    </row>
    <row r="6380" spans="7:24" s="168" customFormat="1" ht="15" customHeight="1">
      <c r="G6380" s="175"/>
      <c r="I6380" s="176"/>
      <c r="J6380" s="176"/>
      <c r="K6380" s="176"/>
      <c r="L6380" s="679"/>
      <c r="M6380" s="175"/>
      <c r="N6380" s="177"/>
      <c r="P6380" s="176"/>
      <c r="R6380" s="178"/>
      <c r="S6380" s="177"/>
      <c r="U6380" s="177"/>
      <c r="W6380" s="178"/>
      <c r="X6380" s="177"/>
    </row>
    <row r="6381" spans="7:24" s="168" customFormat="1" ht="15" customHeight="1">
      <c r="G6381" s="175"/>
      <c r="I6381" s="176"/>
      <c r="J6381" s="176"/>
      <c r="K6381" s="176"/>
      <c r="L6381" s="679"/>
      <c r="M6381" s="175"/>
      <c r="N6381" s="177"/>
      <c r="P6381" s="176"/>
      <c r="R6381" s="178"/>
      <c r="S6381" s="177"/>
      <c r="U6381" s="177"/>
      <c r="W6381" s="178"/>
      <c r="X6381" s="177"/>
    </row>
    <row r="6382" spans="7:24" s="168" customFormat="1" ht="15" customHeight="1">
      <c r="G6382" s="175"/>
      <c r="I6382" s="176"/>
      <c r="J6382" s="176"/>
      <c r="K6382" s="176"/>
      <c r="L6382" s="679"/>
      <c r="M6382" s="175"/>
      <c r="N6382" s="177"/>
      <c r="P6382" s="176"/>
      <c r="R6382" s="178"/>
      <c r="S6382" s="177"/>
      <c r="U6382" s="177"/>
      <c r="W6382" s="178"/>
      <c r="X6382" s="177"/>
    </row>
    <row r="6383" spans="7:24" s="168" customFormat="1" ht="15" customHeight="1">
      <c r="G6383" s="175"/>
      <c r="I6383" s="176"/>
      <c r="J6383" s="176"/>
      <c r="K6383" s="176"/>
      <c r="L6383" s="679"/>
      <c r="M6383" s="175"/>
      <c r="N6383" s="177"/>
      <c r="P6383" s="176"/>
      <c r="R6383" s="178"/>
      <c r="S6383" s="177"/>
      <c r="U6383" s="177"/>
      <c r="W6383" s="178"/>
      <c r="X6383" s="177"/>
    </row>
    <row r="6384" spans="7:24" s="168" customFormat="1" ht="15" customHeight="1">
      <c r="G6384" s="175"/>
      <c r="I6384" s="176"/>
      <c r="J6384" s="176"/>
      <c r="K6384" s="176"/>
      <c r="L6384" s="679"/>
      <c r="M6384" s="175"/>
      <c r="N6384" s="177"/>
      <c r="P6384" s="176"/>
      <c r="R6384" s="178"/>
      <c r="S6384" s="177"/>
      <c r="U6384" s="177"/>
      <c r="W6384" s="178"/>
      <c r="X6384" s="177"/>
    </row>
    <row r="6385" spans="7:24" s="168" customFormat="1" ht="15" customHeight="1">
      <c r="G6385" s="175"/>
      <c r="I6385" s="176"/>
      <c r="J6385" s="176"/>
      <c r="K6385" s="176"/>
      <c r="L6385" s="679"/>
      <c r="M6385" s="175"/>
      <c r="N6385" s="177"/>
      <c r="P6385" s="176"/>
      <c r="R6385" s="178"/>
      <c r="S6385" s="177"/>
      <c r="U6385" s="177"/>
      <c r="W6385" s="178"/>
      <c r="X6385" s="177"/>
    </row>
    <row r="6386" spans="7:24" s="168" customFormat="1" ht="15" customHeight="1">
      <c r="G6386" s="175"/>
      <c r="I6386" s="176"/>
      <c r="J6386" s="176"/>
      <c r="K6386" s="176"/>
      <c r="L6386" s="679"/>
      <c r="M6386" s="175"/>
      <c r="N6386" s="177"/>
      <c r="P6386" s="176"/>
      <c r="R6386" s="178"/>
      <c r="S6386" s="177"/>
      <c r="U6386" s="177"/>
      <c r="W6386" s="178"/>
      <c r="X6386" s="177"/>
    </row>
    <row r="6387" spans="7:24" s="168" customFormat="1" ht="15" customHeight="1">
      <c r="G6387" s="175"/>
      <c r="I6387" s="176"/>
      <c r="J6387" s="176"/>
      <c r="K6387" s="176"/>
      <c r="L6387" s="679"/>
      <c r="M6387" s="175"/>
      <c r="N6387" s="177"/>
      <c r="P6387" s="176"/>
      <c r="R6387" s="178"/>
      <c r="S6387" s="177"/>
      <c r="U6387" s="177"/>
      <c r="W6387" s="178"/>
      <c r="X6387" s="177"/>
    </row>
    <row r="6388" spans="7:24" s="168" customFormat="1" ht="15" customHeight="1">
      <c r="G6388" s="175"/>
      <c r="I6388" s="176"/>
      <c r="J6388" s="176"/>
      <c r="K6388" s="176"/>
      <c r="L6388" s="679"/>
      <c r="M6388" s="175"/>
      <c r="N6388" s="177"/>
      <c r="P6388" s="176"/>
      <c r="R6388" s="178"/>
      <c r="S6388" s="177"/>
      <c r="U6388" s="177"/>
      <c r="W6388" s="178"/>
      <c r="X6388" s="177"/>
    </row>
    <row r="6389" spans="7:24" s="168" customFormat="1" ht="15" customHeight="1">
      <c r="G6389" s="175"/>
      <c r="I6389" s="176"/>
      <c r="J6389" s="176"/>
      <c r="K6389" s="176"/>
      <c r="L6389" s="679"/>
      <c r="M6389" s="175"/>
      <c r="N6389" s="177"/>
      <c r="P6389" s="176"/>
      <c r="R6389" s="178"/>
      <c r="S6389" s="177"/>
      <c r="U6389" s="177"/>
      <c r="W6389" s="178"/>
      <c r="X6389" s="177"/>
    </row>
    <row r="6390" spans="7:24" s="168" customFormat="1" ht="15" customHeight="1">
      <c r="G6390" s="175"/>
      <c r="I6390" s="176"/>
      <c r="J6390" s="176"/>
      <c r="K6390" s="176"/>
      <c r="L6390" s="679"/>
      <c r="M6390" s="175"/>
      <c r="N6390" s="177"/>
      <c r="P6390" s="176"/>
      <c r="R6390" s="178"/>
      <c r="S6390" s="177"/>
      <c r="U6390" s="177"/>
      <c r="W6390" s="178"/>
      <c r="X6390" s="177"/>
    </row>
    <row r="6391" spans="7:24" s="168" customFormat="1" ht="15" customHeight="1">
      <c r="G6391" s="175"/>
      <c r="I6391" s="176"/>
      <c r="J6391" s="176"/>
      <c r="K6391" s="176"/>
      <c r="L6391" s="679"/>
      <c r="M6391" s="175"/>
      <c r="N6391" s="177"/>
      <c r="P6391" s="176"/>
      <c r="R6391" s="178"/>
      <c r="S6391" s="177"/>
      <c r="U6391" s="177"/>
      <c r="W6391" s="178"/>
      <c r="X6391" s="177"/>
    </row>
    <row r="6392" spans="7:24" s="168" customFormat="1" ht="15" customHeight="1">
      <c r="G6392" s="175"/>
      <c r="I6392" s="176"/>
      <c r="J6392" s="176"/>
      <c r="K6392" s="176"/>
      <c r="L6392" s="679"/>
      <c r="M6392" s="175"/>
      <c r="N6392" s="177"/>
      <c r="P6392" s="176"/>
      <c r="R6392" s="178"/>
      <c r="S6392" s="177"/>
      <c r="U6392" s="177"/>
      <c r="W6392" s="178"/>
      <c r="X6392" s="177"/>
    </row>
    <row r="6393" spans="7:24" s="168" customFormat="1" ht="15" customHeight="1">
      <c r="G6393" s="175"/>
      <c r="I6393" s="176"/>
      <c r="J6393" s="176"/>
      <c r="K6393" s="176"/>
      <c r="L6393" s="679"/>
      <c r="M6393" s="175"/>
      <c r="N6393" s="177"/>
      <c r="P6393" s="176"/>
      <c r="R6393" s="178"/>
      <c r="S6393" s="177"/>
      <c r="U6393" s="177"/>
      <c r="W6393" s="178"/>
      <c r="X6393" s="177"/>
    </row>
    <row r="6394" spans="7:24" s="168" customFormat="1" ht="15" customHeight="1">
      <c r="G6394" s="175"/>
      <c r="I6394" s="176"/>
      <c r="J6394" s="176"/>
      <c r="K6394" s="176"/>
      <c r="L6394" s="679"/>
      <c r="M6394" s="175"/>
      <c r="N6394" s="177"/>
      <c r="P6394" s="176"/>
      <c r="R6394" s="178"/>
      <c r="S6394" s="177"/>
      <c r="U6394" s="177"/>
      <c r="W6394" s="178"/>
      <c r="X6394" s="177"/>
    </row>
    <row r="6395" spans="7:24" s="168" customFormat="1" ht="15" customHeight="1">
      <c r="G6395" s="175"/>
      <c r="I6395" s="176"/>
      <c r="J6395" s="176"/>
      <c r="K6395" s="176"/>
      <c r="L6395" s="679"/>
      <c r="M6395" s="175"/>
      <c r="N6395" s="177"/>
      <c r="P6395" s="176"/>
      <c r="R6395" s="178"/>
      <c r="S6395" s="177"/>
      <c r="U6395" s="177"/>
      <c r="W6395" s="178"/>
      <c r="X6395" s="177"/>
    </row>
    <row r="6396" spans="7:24" s="168" customFormat="1" ht="15" customHeight="1">
      <c r="G6396" s="175"/>
      <c r="I6396" s="176"/>
      <c r="J6396" s="176"/>
      <c r="K6396" s="176"/>
      <c r="L6396" s="679"/>
      <c r="M6396" s="175"/>
      <c r="N6396" s="177"/>
      <c r="P6396" s="176"/>
      <c r="R6396" s="178"/>
      <c r="S6396" s="177"/>
      <c r="U6396" s="177"/>
      <c r="W6396" s="178"/>
      <c r="X6396" s="177"/>
    </row>
    <row r="6397" spans="7:24" s="168" customFormat="1" ht="15" customHeight="1">
      <c r="G6397" s="175"/>
      <c r="I6397" s="176"/>
      <c r="J6397" s="176"/>
      <c r="K6397" s="176"/>
      <c r="L6397" s="679"/>
      <c r="M6397" s="175"/>
      <c r="N6397" s="177"/>
      <c r="P6397" s="176"/>
      <c r="R6397" s="178"/>
      <c r="S6397" s="177"/>
      <c r="U6397" s="177"/>
      <c r="W6397" s="178"/>
      <c r="X6397" s="177"/>
    </row>
    <row r="6398" spans="7:24" s="168" customFormat="1" ht="15" customHeight="1">
      <c r="G6398" s="175"/>
      <c r="I6398" s="176"/>
      <c r="J6398" s="176"/>
      <c r="K6398" s="176"/>
      <c r="L6398" s="679"/>
      <c r="M6398" s="175"/>
      <c r="N6398" s="177"/>
      <c r="P6398" s="176"/>
      <c r="R6398" s="178"/>
      <c r="S6398" s="177"/>
      <c r="U6398" s="177"/>
      <c r="W6398" s="178"/>
      <c r="X6398" s="177"/>
    </row>
    <row r="6399" spans="7:24" s="168" customFormat="1" ht="15" customHeight="1">
      <c r="G6399" s="175"/>
      <c r="I6399" s="176"/>
      <c r="J6399" s="176"/>
      <c r="K6399" s="176"/>
      <c r="L6399" s="679"/>
      <c r="M6399" s="175"/>
      <c r="N6399" s="177"/>
      <c r="P6399" s="176"/>
      <c r="R6399" s="178"/>
      <c r="S6399" s="177"/>
      <c r="U6399" s="177"/>
      <c r="W6399" s="178"/>
      <c r="X6399" s="177"/>
    </row>
    <row r="6400" spans="7:24" s="168" customFormat="1" ht="15" customHeight="1">
      <c r="G6400" s="175"/>
      <c r="I6400" s="176"/>
      <c r="J6400" s="176"/>
      <c r="K6400" s="176"/>
      <c r="L6400" s="679"/>
      <c r="M6400" s="175"/>
      <c r="N6400" s="177"/>
      <c r="P6400" s="176"/>
      <c r="R6400" s="178"/>
      <c r="S6400" s="177"/>
      <c r="U6400" s="177"/>
      <c r="W6400" s="178"/>
      <c r="X6400" s="177"/>
    </row>
    <row r="6401" spans="7:24" s="168" customFormat="1" ht="15" customHeight="1">
      <c r="G6401" s="175"/>
      <c r="I6401" s="176"/>
      <c r="J6401" s="176"/>
      <c r="K6401" s="176"/>
      <c r="L6401" s="679"/>
      <c r="M6401" s="175"/>
      <c r="N6401" s="177"/>
      <c r="P6401" s="176"/>
      <c r="R6401" s="178"/>
      <c r="S6401" s="177"/>
      <c r="U6401" s="177"/>
      <c r="W6401" s="178"/>
      <c r="X6401" s="177"/>
    </row>
    <row r="6402" spans="7:24" s="168" customFormat="1" ht="15" customHeight="1">
      <c r="G6402" s="175"/>
      <c r="I6402" s="176"/>
      <c r="J6402" s="176"/>
      <c r="K6402" s="176"/>
      <c r="L6402" s="679"/>
      <c r="M6402" s="175"/>
      <c r="N6402" s="177"/>
      <c r="P6402" s="176"/>
      <c r="R6402" s="178"/>
      <c r="S6402" s="177"/>
      <c r="U6402" s="177"/>
      <c r="W6402" s="178"/>
      <c r="X6402" s="177"/>
    </row>
    <row r="6403" spans="7:24" s="168" customFormat="1" ht="15" customHeight="1">
      <c r="G6403" s="175"/>
      <c r="I6403" s="176"/>
      <c r="J6403" s="176"/>
      <c r="K6403" s="176"/>
      <c r="L6403" s="679"/>
      <c r="M6403" s="175"/>
      <c r="N6403" s="177"/>
      <c r="P6403" s="176"/>
      <c r="R6403" s="178"/>
      <c r="S6403" s="177"/>
      <c r="U6403" s="177"/>
      <c r="W6403" s="178"/>
      <c r="X6403" s="177"/>
    </row>
    <row r="6404" spans="7:24" s="168" customFormat="1" ht="15" customHeight="1">
      <c r="G6404" s="175"/>
      <c r="I6404" s="176"/>
      <c r="J6404" s="176"/>
      <c r="K6404" s="176"/>
      <c r="L6404" s="679"/>
      <c r="M6404" s="175"/>
      <c r="N6404" s="177"/>
      <c r="P6404" s="176"/>
      <c r="R6404" s="178"/>
      <c r="S6404" s="177"/>
      <c r="U6404" s="177"/>
      <c r="W6404" s="178"/>
      <c r="X6404" s="177"/>
    </row>
    <row r="6405" spans="7:24" s="168" customFormat="1" ht="15" customHeight="1">
      <c r="G6405" s="175"/>
      <c r="I6405" s="176"/>
      <c r="J6405" s="176"/>
      <c r="K6405" s="176"/>
      <c r="L6405" s="679"/>
      <c r="M6405" s="175"/>
      <c r="N6405" s="177"/>
      <c r="P6405" s="176"/>
      <c r="R6405" s="178"/>
      <c r="S6405" s="177"/>
      <c r="U6405" s="177"/>
      <c r="W6405" s="178"/>
      <c r="X6405" s="177"/>
    </row>
    <row r="6406" spans="7:24" s="168" customFormat="1" ht="15" customHeight="1">
      <c r="G6406" s="175"/>
      <c r="I6406" s="176"/>
      <c r="J6406" s="176"/>
      <c r="K6406" s="176"/>
      <c r="L6406" s="679"/>
      <c r="M6406" s="175"/>
      <c r="N6406" s="177"/>
      <c r="P6406" s="176"/>
      <c r="R6406" s="178"/>
      <c r="S6406" s="177"/>
      <c r="U6406" s="177"/>
      <c r="W6406" s="178"/>
      <c r="X6406" s="177"/>
    </row>
    <row r="6407" spans="7:24" s="168" customFormat="1" ht="15" customHeight="1">
      <c r="G6407" s="175"/>
      <c r="I6407" s="176"/>
      <c r="J6407" s="176"/>
      <c r="K6407" s="176"/>
      <c r="L6407" s="679"/>
      <c r="M6407" s="175"/>
      <c r="N6407" s="177"/>
      <c r="P6407" s="176"/>
      <c r="R6407" s="178"/>
      <c r="S6407" s="177"/>
      <c r="U6407" s="177"/>
      <c r="W6407" s="178"/>
      <c r="X6407" s="177"/>
    </row>
    <row r="6408" spans="7:24" s="168" customFormat="1" ht="15" customHeight="1">
      <c r="G6408" s="175"/>
      <c r="I6408" s="176"/>
      <c r="J6408" s="176"/>
      <c r="K6408" s="176"/>
      <c r="L6408" s="679"/>
      <c r="M6408" s="175"/>
      <c r="N6408" s="177"/>
      <c r="P6408" s="176"/>
      <c r="R6408" s="178"/>
      <c r="S6408" s="177"/>
      <c r="U6408" s="177"/>
      <c r="W6408" s="178"/>
      <c r="X6408" s="177"/>
    </row>
    <row r="6409" spans="7:24" s="168" customFormat="1" ht="15" customHeight="1">
      <c r="G6409" s="175"/>
      <c r="I6409" s="176"/>
      <c r="J6409" s="176"/>
      <c r="K6409" s="176"/>
      <c r="L6409" s="679"/>
      <c r="M6409" s="175"/>
      <c r="N6409" s="177"/>
      <c r="P6409" s="176"/>
      <c r="R6409" s="178"/>
      <c r="S6409" s="177"/>
      <c r="U6409" s="177"/>
      <c r="W6409" s="178"/>
      <c r="X6409" s="177"/>
    </row>
    <row r="6410" spans="7:24" s="168" customFormat="1" ht="15" customHeight="1">
      <c r="G6410" s="175"/>
      <c r="I6410" s="176"/>
      <c r="J6410" s="176"/>
      <c r="K6410" s="176"/>
      <c r="L6410" s="679"/>
      <c r="M6410" s="175"/>
      <c r="N6410" s="177"/>
      <c r="P6410" s="176"/>
      <c r="R6410" s="178"/>
      <c r="S6410" s="177"/>
      <c r="U6410" s="177"/>
      <c r="W6410" s="178"/>
      <c r="X6410" s="177"/>
    </row>
    <row r="6411" spans="7:24" s="168" customFormat="1" ht="15" customHeight="1">
      <c r="G6411" s="175"/>
      <c r="I6411" s="176"/>
      <c r="J6411" s="176"/>
      <c r="K6411" s="176"/>
      <c r="L6411" s="679"/>
      <c r="M6411" s="175"/>
      <c r="N6411" s="177"/>
      <c r="P6411" s="176"/>
      <c r="R6411" s="178"/>
      <c r="S6411" s="177"/>
      <c r="U6411" s="177"/>
      <c r="W6411" s="178"/>
      <c r="X6411" s="177"/>
    </row>
    <row r="6412" spans="7:24" s="168" customFormat="1" ht="15" customHeight="1">
      <c r="G6412" s="175"/>
      <c r="I6412" s="176"/>
      <c r="J6412" s="176"/>
      <c r="K6412" s="176"/>
      <c r="L6412" s="679"/>
      <c r="M6412" s="175"/>
      <c r="N6412" s="177"/>
      <c r="P6412" s="176"/>
      <c r="R6412" s="178"/>
      <c r="S6412" s="177"/>
      <c r="U6412" s="177"/>
      <c r="W6412" s="178"/>
      <c r="X6412" s="177"/>
    </row>
    <row r="6413" spans="7:24" s="168" customFormat="1" ht="15" customHeight="1">
      <c r="G6413" s="175"/>
      <c r="I6413" s="176"/>
      <c r="J6413" s="176"/>
      <c r="K6413" s="176"/>
      <c r="L6413" s="679"/>
      <c r="M6413" s="175"/>
      <c r="N6413" s="177"/>
      <c r="P6413" s="176"/>
      <c r="R6413" s="178"/>
      <c r="S6413" s="177"/>
      <c r="U6413" s="177"/>
      <c r="W6413" s="178"/>
      <c r="X6413" s="177"/>
    </row>
    <row r="6414" spans="7:24" s="168" customFormat="1" ht="15" customHeight="1">
      <c r="G6414" s="175"/>
      <c r="I6414" s="176"/>
      <c r="J6414" s="176"/>
      <c r="K6414" s="176"/>
      <c r="L6414" s="679"/>
      <c r="M6414" s="175"/>
      <c r="N6414" s="177"/>
      <c r="P6414" s="176"/>
      <c r="R6414" s="178"/>
      <c r="S6414" s="177"/>
      <c r="U6414" s="177"/>
      <c r="W6414" s="178"/>
      <c r="X6414" s="177"/>
    </row>
    <row r="6415" spans="7:24" s="168" customFormat="1" ht="15" customHeight="1">
      <c r="G6415" s="175"/>
      <c r="I6415" s="176"/>
      <c r="J6415" s="176"/>
      <c r="K6415" s="176"/>
      <c r="L6415" s="679"/>
      <c r="M6415" s="175"/>
      <c r="N6415" s="177"/>
      <c r="P6415" s="176"/>
      <c r="R6415" s="178"/>
      <c r="S6415" s="177"/>
      <c r="U6415" s="177"/>
      <c r="W6415" s="178"/>
      <c r="X6415" s="177"/>
    </row>
    <row r="6416" spans="7:24" s="168" customFormat="1" ht="15" customHeight="1">
      <c r="G6416" s="175"/>
      <c r="I6416" s="176"/>
      <c r="J6416" s="176"/>
      <c r="K6416" s="176"/>
      <c r="L6416" s="679"/>
      <c r="M6416" s="175"/>
      <c r="N6416" s="177"/>
      <c r="P6416" s="176"/>
      <c r="R6416" s="178"/>
      <c r="S6416" s="177"/>
      <c r="U6416" s="177"/>
      <c r="W6416" s="178"/>
      <c r="X6416" s="177"/>
    </row>
    <row r="6417" spans="7:24" s="168" customFormat="1" ht="15" customHeight="1">
      <c r="G6417" s="175"/>
      <c r="I6417" s="176"/>
      <c r="J6417" s="176"/>
      <c r="K6417" s="176"/>
      <c r="L6417" s="679"/>
      <c r="M6417" s="175"/>
      <c r="N6417" s="177"/>
      <c r="P6417" s="176"/>
      <c r="R6417" s="178"/>
      <c r="S6417" s="177"/>
      <c r="U6417" s="177"/>
      <c r="W6417" s="178"/>
      <c r="X6417" s="177"/>
    </row>
    <row r="6418" spans="7:24" s="168" customFormat="1" ht="15" customHeight="1">
      <c r="G6418" s="175"/>
      <c r="I6418" s="176"/>
      <c r="J6418" s="176"/>
      <c r="K6418" s="176"/>
      <c r="L6418" s="679"/>
      <c r="M6418" s="175"/>
      <c r="N6418" s="177"/>
      <c r="P6418" s="176"/>
      <c r="R6418" s="178"/>
      <c r="S6418" s="177"/>
      <c r="U6418" s="177"/>
      <c r="W6418" s="178"/>
      <c r="X6418" s="177"/>
    </row>
    <row r="6419" spans="7:24" s="168" customFormat="1" ht="15" customHeight="1">
      <c r="G6419" s="175"/>
      <c r="I6419" s="176"/>
      <c r="J6419" s="176"/>
      <c r="K6419" s="176"/>
      <c r="L6419" s="679"/>
      <c r="M6419" s="175"/>
      <c r="N6419" s="177"/>
      <c r="P6419" s="176"/>
      <c r="R6419" s="178"/>
      <c r="S6419" s="177"/>
      <c r="U6419" s="177"/>
      <c r="W6419" s="178"/>
      <c r="X6419" s="177"/>
    </row>
    <row r="6420" spans="7:24" s="168" customFormat="1" ht="15" customHeight="1">
      <c r="G6420" s="175"/>
      <c r="I6420" s="176"/>
      <c r="J6420" s="176"/>
      <c r="K6420" s="176"/>
      <c r="L6420" s="679"/>
      <c r="M6420" s="175"/>
      <c r="N6420" s="177"/>
      <c r="P6420" s="176"/>
      <c r="R6420" s="178"/>
      <c r="S6420" s="177"/>
      <c r="U6420" s="177"/>
      <c r="W6420" s="178"/>
      <c r="X6420" s="177"/>
    </row>
    <row r="6421" spans="7:24" s="168" customFormat="1" ht="15" customHeight="1">
      <c r="G6421" s="175"/>
      <c r="I6421" s="176"/>
      <c r="J6421" s="176"/>
      <c r="K6421" s="176"/>
      <c r="L6421" s="679"/>
      <c r="M6421" s="175"/>
      <c r="N6421" s="177"/>
      <c r="P6421" s="176"/>
      <c r="R6421" s="178"/>
      <c r="S6421" s="177"/>
      <c r="U6421" s="177"/>
      <c r="W6421" s="178"/>
      <c r="X6421" s="177"/>
    </row>
    <row r="6422" spans="7:24" s="168" customFormat="1" ht="15" customHeight="1">
      <c r="G6422" s="175"/>
      <c r="I6422" s="176"/>
      <c r="J6422" s="176"/>
      <c r="K6422" s="176"/>
      <c r="L6422" s="679"/>
      <c r="M6422" s="175"/>
      <c r="N6422" s="177"/>
      <c r="P6422" s="176"/>
      <c r="R6422" s="178"/>
      <c r="S6422" s="177"/>
      <c r="U6422" s="177"/>
      <c r="W6422" s="178"/>
      <c r="X6422" s="177"/>
    </row>
    <row r="6423" spans="7:24" s="168" customFormat="1" ht="15" customHeight="1">
      <c r="G6423" s="175"/>
      <c r="I6423" s="176"/>
      <c r="J6423" s="176"/>
      <c r="K6423" s="176"/>
      <c r="L6423" s="679"/>
      <c r="M6423" s="175"/>
      <c r="N6423" s="177"/>
      <c r="P6423" s="176"/>
      <c r="R6423" s="178"/>
      <c r="S6423" s="177"/>
      <c r="U6423" s="177"/>
      <c r="W6423" s="178"/>
      <c r="X6423" s="177"/>
    </row>
    <row r="6424" spans="7:24" s="168" customFormat="1" ht="15" customHeight="1">
      <c r="G6424" s="175"/>
      <c r="I6424" s="176"/>
      <c r="J6424" s="176"/>
      <c r="K6424" s="176"/>
      <c r="L6424" s="679"/>
      <c r="M6424" s="175"/>
      <c r="N6424" s="177"/>
      <c r="P6424" s="176"/>
      <c r="R6424" s="178"/>
      <c r="S6424" s="177"/>
      <c r="U6424" s="177"/>
      <c r="W6424" s="178"/>
      <c r="X6424" s="177"/>
    </row>
    <row r="6425" spans="7:24" s="168" customFormat="1" ht="15" customHeight="1">
      <c r="G6425" s="175"/>
      <c r="I6425" s="176"/>
      <c r="J6425" s="176"/>
      <c r="K6425" s="176"/>
      <c r="L6425" s="679"/>
      <c r="M6425" s="175"/>
      <c r="N6425" s="177"/>
      <c r="P6425" s="176"/>
      <c r="R6425" s="178"/>
      <c r="S6425" s="177"/>
      <c r="U6425" s="177"/>
      <c r="W6425" s="178"/>
      <c r="X6425" s="177"/>
    </row>
    <row r="6426" spans="7:24" s="168" customFormat="1" ht="15" customHeight="1">
      <c r="G6426" s="175"/>
      <c r="I6426" s="176"/>
      <c r="J6426" s="176"/>
      <c r="K6426" s="176"/>
      <c r="L6426" s="679"/>
      <c r="M6426" s="175"/>
      <c r="N6426" s="177"/>
      <c r="P6426" s="176"/>
      <c r="R6426" s="178"/>
      <c r="S6426" s="177"/>
      <c r="U6426" s="177"/>
      <c r="W6426" s="178"/>
      <c r="X6426" s="177"/>
    </row>
    <row r="6427" spans="7:24" s="168" customFormat="1" ht="15" customHeight="1">
      <c r="G6427" s="175"/>
      <c r="I6427" s="176"/>
      <c r="J6427" s="176"/>
      <c r="K6427" s="176"/>
      <c r="L6427" s="679"/>
      <c r="M6427" s="175"/>
      <c r="N6427" s="177"/>
      <c r="P6427" s="176"/>
      <c r="R6427" s="178"/>
      <c r="S6427" s="177"/>
      <c r="U6427" s="177"/>
      <c r="W6427" s="178"/>
      <c r="X6427" s="177"/>
    </row>
    <row r="6428" spans="7:24" s="168" customFormat="1" ht="15" customHeight="1">
      <c r="G6428" s="175"/>
      <c r="I6428" s="176"/>
      <c r="J6428" s="176"/>
      <c r="K6428" s="176"/>
      <c r="L6428" s="679"/>
      <c r="M6428" s="175"/>
      <c r="N6428" s="177"/>
      <c r="P6428" s="176"/>
      <c r="R6428" s="178"/>
      <c r="S6428" s="177"/>
      <c r="U6428" s="177"/>
      <c r="W6428" s="178"/>
      <c r="X6428" s="177"/>
    </row>
    <row r="6429" spans="7:24" s="168" customFormat="1" ht="15" customHeight="1">
      <c r="G6429" s="175"/>
      <c r="I6429" s="176"/>
      <c r="J6429" s="176"/>
      <c r="K6429" s="176"/>
      <c r="L6429" s="679"/>
      <c r="M6429" s="175"/>
      <c r="N6429" s="177"/>
      <c r="P6429" s="176"/>
      <c r="R6429" s="178"/>
      <c r="S6429" s="177"/>
      <c r="U6429" s="177"/>
      <c r="W6429" s="178"/>
      <c r="X6429" s="177"/>
    </row>
    <row r="6430" spans="7:24" s="168" customFormat="1" ht="15" customHeight="1">
      <c r="G6430" s="175"/>
      <c r="I6430" s="176"/>
      <c r="J6430" s="176"/>
      <c r="K6430" s="176"/>
      <c r="L6430" s="679"/>
      <c r="M6430" s="175"/>
      <c r="N6430" s="177"/>
      <c r="P6430" s="176"/>
      <c r="R6430" s="178"/>
      <c r="S6430" s="177"/>
      <c r="U6430" s="177"/>
      <c r="W6430" s="178"/>
      <c r="X6430" s="177"/>
    </row>
    <row r="6431" spans="7:24" s="168" customFormat="1" ht="15" customHeight="1">
      <c r="G6431" s="175"/>
      <c r="I6431" s="176"/>
      <c r="J6431" s="176"/>
      <c r="K6431" s="176"/>
      <c r="L6431" s="679"/>
      <c r="M6431" s="175"/>
      <c r="N6431" s="177"/>
      <c r="P6431" s="176"/>
      <c r="R6431" s="178"/>
      <c r="S6431" s="177"/>
      <c r="U6431" s="177"/>
      <c r="W6431" s="178"/>
      <c r="X6431" s="177"/>
    </row>
    <row r="6432" spans="7:24" s="168" customFormat="1" ht="15" customHeight="1">
      <c r="G6432" s="175"/>
      <c r="I6432" s="176"/>
      <c r="J6432" s="176"/>
      <c r="K6432" s="176"/>
      <c r="L6432" s="679"/>
      <c r="M6432" s="175"/>
      <c r="N6432" s="177"/>
      <c r="P6432" s="176"/>
      <c r="R6432" s="178"/>
      <c r="S6432" s="177"/>
      <c r="U6432" s="177"/>
      <c r="W6432" s="178"/>
      <c r="X6432" s="177"/>
    </row>
    <row r="6433" spans="7:24" s="168" customFormat="1" ht="15" customHeight="1">
      <c r="G6433" s="175"/>
      <c r="I6433" s="176"/>
      <c r="J6433" s="176"/>
      <c r="K6433" s="176"/>
      <c r="L6433" s="679"/>
      <c r="M6433" s="175"/>
      <c r="N6433" s="177"/>
      <c r="P6433" s="176"/>
      <c r="R6433" s="178"/>
      <c r="S6433" s="177"/>
      <c r="U6433" s="177"/>
      <c r="W6433" s="178"/>
      <c r="X6433" s="177"/>
    </row>
    <row r="6434" spans="7:24" s="168" customFormat="1" ht="15" customHeight="1">
      <c r="G6434" s="175"/>
      <c r="I6434" s="176"/>
      <c r="J6434" s="176"/>
      <c r="K6434" s="176"/>
      <c r="L6434" s="679"/>
      <c r="M6434" s="175"/>
      <c r="N6434" s="177"/>
      <c r="P6434" s="176"/>
      <c r="R6434" s="178"/>
      <c r="S6434" s="177"/>
      <c r="U6434" s="177"/>
      <c r="W6434" s="178"/>
      <c r="X6434" s="177"/>
    </row>
    <row r="6435" spans="7:24" s="168" customFormat="1" ht="15" customHeight="1">
      <c r="G6435" s="175"/>
      <c r="I6435" s="176"/>
      <c r="J6435" s="176"/>
      <c r="K6435" s="176"/>
      <c r="L6435" s="679"/>
      <c r="M6435" s="175"/>
      <c r="N6435" s="177"/>
      <c r="P6435" s="176"/>
      <c r="R6435" s="178"/>
      <c r="S6435" s="177"/>
      <c r="U6435" s="177"/>
      <c r="W6435" s="178"/>
      <c r="X6435" s="177"/>
    </row>
    <row r="6436" spans="7:24" s="168" customFormat="1" ht="15" customHeight="1">
      <c r="G6436" s="175"/>
      <c r="I6436" s="176"/>
      <c r="J6436" s="176"/>
      <c r="K6436" s="176"/>
      <c r="L6436" s="679"/>
      <c r="M6436" s="175"/>
      <c r="N6436" s="177"/>
      <c r="P6436" s="176"/>
      <c r="R6436" s="178"/>
      <c r="S6436" s="177"/>
      <c r="U6436" s="177"/>
      <c r="W6436" s="178"/>
      <c r="X6436" s="177"/>
    </row>
    <row r="6437" spans="7:24" s="168" customFormat="1" ht="15" customHeight="1">
      <c r="G6437" s="175"/>
      <c r="I6437" s="176"/>
      <c r="J6437" s="176"/>
      <c r="K6437" s="176"/>
      <c r="L6437" s="679"/>
      <c r="M6437" s="175"/>
      <c r="N6437" s="177"/>
      <c r="P6437" s="176"/>
      <c r="R6437" s="178"/>
      <c r="S6437" s="177"/>
      <c r="U6437" s="177"/>
      <c r="W6437" s="178"/>
      <c r="X6437" s="177"/>
    </row>
    <row r="6438" spans="7:24" s="168" customFormat="1" ht="15" customHeight="1">
      <c r="G6438" s="175"/>
      <c r="I6438" s="176"/>
      <c r="J6438" s="176"/>
      <c r="K6438" s="176"/>
      <c r="L6438" s="679"/>
      <c r="M6438" s="175"/>
      <c r="N6438" s="177"/>
      <c r="P6438" s="176"/>
      <c r="R6438" s="178"/>
      <c r="S6438" s="177"/>
      <c r="U6438" s="177"/>
      <c r="W6438" s="178"/>
      <c r="X6438" s="177"/>
    </row>
    <row r="6439" spans="7:24" s="168" customFormat="1" ht="15" customHeight="1">
      <c r="G6439" s="175"/>
      <c r="I6439" s="176"/>
      <c r="J6439" s="176"/>
      <c r="K6439" s="176"/>
      <c r="L6439" s="679"/>
      <c r="M6439" s="175"/>
      <c r="N6439" s="177"/>
      <c r="P6439" s="176"/>
      <c r="R6439" s="178"/>
      <c r="S6439" s="177"/>
      <c r="U6439" s="177"/>
      <c r="W6439" s="178"/>
      <c r="X6439" s="177"/>
    </row>
    <row r="6440" spans="7:24" s="168" customFormat="1" ht="15" customHeight="1">
      <c r="G6440" s="175"/>
      <c r="I6440" s="176"/>
      <c r="J6440" s="176"/>
      <c r="K6440" s="176"/>
      <c r="L6440" s="679"/>
      <c r="M6440" s="175"/>
      <c r="N6440" s="177"/>
      <c r="P6440" s="176"/>
      <c r="R6440" s="178"/>
      <c r="S6440" s="177"/>
      <c r="U6440" s="177"/>
      <c r="W6440" s="178"/>
      <c r="X6440" s="177"/>
    </row>
    <row r="6441" spans="7:24" s="168" customFormat="1" ht="15" customHeight="1">
      <c r="G6441" s="175"/>
      <c r="I6441" s="176"/>
      <c r="J6441" s="176"/>
      <c r="K6441" s="176"/>
      <c r="L6441" s="679"/>
      <c r="M6441" s="175"/>
      <c r="N6441" s="177"/>
      <c r="P6441" s="176"/>
      <c r="R6441" s="178"/>
      <c r="S6441" s="177"/>
      <c r="U6441" s="177"/>
      <c r="W6441" s="178"/>
      <c r="X6441" s="177"/>
    </row>
    <row r="6442" spans="7:24" s="168" customFormat="1" ht="15" customHeight="1">
      <c r="G6442" s="175"/>
      <c r="I6442" s="176"/>
      <c r="J6442" s="176"/>
      <c r="K6442" s="176"/>
      <c r="L6442" s="679"/>
      <c r="M6442" s="175"/>
      <c r="N6442" s="177"/>
      <c r="P6442" s="176"/>
      <c r="R6442" s="178"/>
      <c r="S6442" s="177"/>
      <c r="U6442" s="177"/>
      <c r="W6442" s="178"/>
      <c r="X6442" s="177"/>
    </row>
    <row r="6443" spans="7:24" s="168" customFormat="1" ht="15" customHeight="1">
      <c r="G6443" s="175"/>
      <c r="I6443" s="176"/>
      <c r="J6443" s="176"/>
      <c r="K6443" s="176"/>
      <c r="L6443" s="679"/>
      <c r="M6443" s="175"/>
      <c r="N6443" s="177"/>
      <c r="P6443" s="176"/>
      <c r="R6443" s="178"/>
      <c r="S6443" s="177"/>
      <c r="U6443" s="177"/>
      <c r="W6443" s="178"/>
      <c r="X6443" s="177"/>
    </row>
    <row r="6444" spans="7:24" s="168" customFormat="1" ht="15" customHeight="1">
      <c r="G6444" s="175"/>
      <c r="I6444" s="176"/>
      <c r="J6444" s="176"/>
      <c r="K6444" s="176"/>
      <c r="L6444" s="679"/>
      <c r="M6444" s="175"/>
      <c r="N6444" s="177"/>
      <c r="P6444" s="176"/>
      <c r="R6444" s="178"/>
      <c r="S6444" s="177"/>
      <c r="U6444" s="177"/>
      <c r="W6444" s="178"/>
      <c r="X6444" s="177"/>
    </row>
    <row r="6445" spans="7:24" s="168" customFormat="1" ht="15" customHeight="1">
      <c r="G6445" s="175"/>
      <c r="I6445" s="176"/>
      <c r="J6445" s="176"/>
      <c r="K6445" s="176"/>
      <c r="L6445" s="679"/>
      <c r="M6445" s="175"/>
      <c r="N6445" s="177"/>
      <c r="P6445" s="176"/>
      <c r="R6445" s="178"/>
      <c r="S6445" s="177"/>
      <c r="U6445" s="177"/>
      <c r="W6445" s="178"/>
      <c r="X6445" s="177"/>
    </row>
    <row r="6446" spans="7:24" s="168" customFormat="1" ht="15" customHeight="1">
      <c r="G6446" s="175"/>
      <c r="I6446" s="176"/>
      <c r="J6446" s="176"/>
      <c r="K6446" s="176"/>
      <c r="L6446" s="679"/>
      <c r="M6446" s="175"/>
      <c r="N6446" s="177"/>
      <c r="P6446" s="176"/>
      <c r="R6446" s="178"/>
      <c r="S6446" s="177"/>
      <c r="U6446" s="177"/>
      <c r="W6446" s="178"/>
      <c r="X6446" s="177"/>
    </row>
    <row r="6447" spans="7:24" s="168" customFormat="1" ht="15" customHeight="1">
      <c r="G6447" s="175"/>
      <c r="I6447" s="176"/>
      <c r="J6447" s="176"/>
      <c r="K6447" s="176"/>
      <c r="L6447" s="679"/>
      <c r="M6447" s="175"/>
      <c r="N6447" s="177"/>
      <c r="P6447" s="176"/>
      <c r="R6447" s="178"/>
      <c r="S6447" s="177"/>
      <c r="U6447" s="177"/>
      <c r="W6447" s="178"/>
      <c r="X6447" s="177"/>
    </row>
    <row r="6448" spans="7:24" s="168" customFormat="1" ht="15" customHeight="1">
      <c r="G6448" s="175"/>
      <c r="I6448" s="176"/>
      <c r="J6448" s="176"/>
      <c r="K6448" s="176"/>
      <c r="L6448" s="679"/>
      <c r="M6448" s="175"/>
      <c r="N6448" s="177"/>
      <c r="P6448" s="176"/>
      <c r="R6448" s="178"/>
      <c r="S6448" s="177"/>
      <c r="U6448" s="177"/>
      <c r="W6448" s="178"/>
      <c r="X6448" s="177"/>
    </row>
    <row r="6449" spans="7:24" s="168" customFormat="1" ht="15" customHeight="1">
      <c r="G6449" s="175"/>
      <c r="I6449" s="176"/>
      <c r="J6449" s="176"/>
      <c r="K6449" s="176"/>
      <c r="L6449" s="679"/>
      <c r="M6449" s="175"/>
      <c r="N6449" s="177"/>
      <c r="P6449" s="176"/>
      <c r="R6449" s="178"/>
      <c r="S6449" s="177"/>
      <c r="U6449" s="177"/>
      <c r="W6449" s="178"/>
      <c r="X6449" s="177"/>
    </row>
    <row r="6450" spans="7:24" s="168" customFormat="1" ht="15" customHeight="1">
      <c r="G6450" s="175"/>
      <c r="I6450" s="176"/>
      <c r="J6450" s="176"/>
      <c r="K6450" s="176"/>
      <c r="L6450" s="679"/>
      <c r="M6450" s="175"/>
      <c r="N6450" s="177"/>
      <c r="P6450" s="176"/>
      <c r="R6450" s="178"/>
      <c r="S6450" s="177"/>
      <c r="U6450" s="177"/>
      <c r="W6450" s="178"/>
      <c r="X6450" s="177"/>
    </row>
    <row r="6451" spans="7:24" s="168" customFormat="1" ht="15" customHeight="1">
      <c r="G6451" s="175"/>
      <c r="I6451" s="176"/>
      <c r="J6451" s="176"/>
      <c r="K6451" s="176"/>
      <c r="L6451" s="679"/>
      <c r="M6451" s="175"/>
      <c r="N6451" s="177"/>
      <c r="P6451" s="176"/>
      <c r="R6451" s="178"/>
      <c r="S6451" s="177"/>
      <c r="U6451" s="177"/>
      <c r="W6451" s="178"/>
      <c r="X6451" s="177"/>
    </row>
    <row r="6452" spans="7:24" s="168" customFormat="1" ht="15" customHeight="1">
      <c r="G6452" s="175"/>
      <c r="I6452" s="176"/>
      <c r="J6452" s="176"/>
      <c r="K6452" s="176"/>
      <c r="L6452" s="679"/>
      <c r="M6452" s="175"/>
      <c r="N6452" s="177"/>
      <c r="P6452" s="176"/>
      <c r="R6452" s="178"/>
      <c r="S6452" s="177"/>
      <c r="U6452" s="177"/>
      <c r="W6452" s="178"/>
      <c r="X6452" s="177"/>
    </row>
    <row r="6453" spans="7:24" s="168" customFormat="1" ht="15" customHeight="1">
      <c r="G6453" s="175"/>
      <c r="I6453" s="176"/>
      <c r="J6453" s="176"/>
      <c r="K6453" s="176"/>
      <c r="L6453" s="679"/>
      <c r="M6453" s="175"/>
      <c r="N6453" s="177"/>
      <c r="P6453" s="176"/>
      <c r="R6453" s="178"/>
      <c r="S6453" s="177"/>
      <c r="U6453" s="177"/>
      <c r="W6453" s="178"/>
      <c r="X6453" s="177"/>
    </row>
    <row r="6454" spans="7:24" s="168" customFormat="1" ht="15" customHeight="1">
      <c r="G6454" s="175"/>
      <c r="I6454" s="176"/>
      <c r="J6454" s="176"/>
      <c r="K6454" s="176"/>
      <c r="L6454" s="679"/>
      <c r="M6454" s="175"/>
      <c r="N6454" s="177"/>
      <c r="P6454" s="176"/>
      <c r="R6454" s="178"/>
      <c r="S6454" s="177"/>
      <c r="U6454" s="177"/>
      <c r="W6454" s="178"/>
      <c r="X6454" s="177"/>
    </row>
    <row r="6455" spans="7:24" s="168" customFormat="1" ht="15" customHeight="1">
      <c r="G6455" s="175"/>
      <c r="I6455" s="176"/>
      <c r="J6455" s="176"/>
      <c r="K6455" s="176"/>
      <c r="L6455" s="679"/>
      <c r="M6455" s="175"/>
      <c r="N6455" s="177"/>
      <c r="P6455" s="176"/>
      <c r="R6455" s="178"/>
      <c r="S6455" s="177"/>
      <c r="U6455" s="177"/>
      <c r="W6455" s="178"/>
      <c r="X6455" s="177"/>
    </row>
    <row r="6456" spans="7:24" s="168" customFormat="1" ht="15" customHeight="1">
      <c r="G6456" s="175"/>
      <c r="I6456" s="176"/>
      <c r="J6456" s="176"/>
      <c r="K6456" s="176"/>
      <c r="L6456" s="679"/>
      <c r="M6456" s="175"/>
      <c r="N6456" s="177"/>
      <c r="P6456" s="176"/>
      <c r="R6456" s="178"/>
      <c r="S6456" s="177"/>
      <c r="U6456" s="177"/>
      <c r="W6456" s="178"/>
      <c r="X6456" s="177"/>
    </row>
    <row r="6457" spans="7:24" s="168" customFormat="1" ht="15" customHeight="1">
      <c r="G6457" s="175"/>
      <c r="I6457" s="176"/>
      <c r="J6457" s="176"/>
      <c r="K6457" s="176"/>
      <c r="L6457" s="679"/>
      <c r="M6457" s="175"/>
      <c r="N6457" s="177"/>
      <c r="P6457" s="176"/>
      <c r="R6457" s="178"/>
      <c r="S6457" s="177"/>
      <c r="U6457" s="177"/>
      <c r="W6457" s="178"/>
      <c r="X6457" s="177"/>
    </row>
    <row r="6458" spans="7:24" s="168" customFormat="1" ht="15" customHeight="1">
      <c r="G6458" s="175"/>
      <c r="I6458" s="176"/>
      <c r="J6458" s="176"/>
      <c r="K6458" s="176"/>
      <c r="L6458" s="679"/>
      <c r="M6458" s="175"/>
      <c r="N6458" s="177"/>
      <c r="P6458" s="176"/>
      <c r="R6458" s="178"/>
      <c r="S6458" s="177"/>
      <c r="U6458" s="177"/>
      <c r="W6458" s="178"/>
      <c r="X6458" s="177"/>
    </row>
    <row r="6459" spans="7:24" s="168" customFormat="1" ht="15" customHeight="1">
      <c r="G6459" s="175"/>
      <c r="I6459" s="176"/>
      <c r="J6459" s="176"/>
      <c r="K6459" s="176"/>
      <c r="L6459" s="679"/>
      <c r="M6459" s="175"/>
      <c r="N6459" s="177"/>
      <c r="P6459" s="176"/>
      <c r="R6459" s="178"/>
      <c r="S6459" s="177"/>
      <c r="U6459" s="177"/>
      <c r="W6459" s="178"/>
      <c r="X6459" s="177"/>
    </row>
    <row r="6460" spans="7:24" s="168" customFormat="1" ht="15" customHeight="1">
      <c r="G6460" s="175"/>
      <c r="I6460" s="176"/>
      <c r="J6460" s="176"/>
      <c r="K6460" s="176"/>
      <c r="L6460" s="679"/>
      <c r="M6460" s="175"/>
      <c r="N6460" s="177"/>
      <c r="P6460" s="176"/>
      <c r="R6460" s="178"/>
      <c r="S6460" s="177"/>
      <c r="U6460" s="177"/>
      <c r="W6460" s="178"/>
      <c r="X6460" s="177"/>
    </row>
    <row r="6461" spans="7:24" s="168" customFormat="1" ht="15" customHeight="1">
      <c r="G6461" s="175"/>
      <c r="I6461" s="176"/>
      <c r="J6461" s="176"/>
      <c r="K6461" s="176"/>
      <c r="L6461" s="679"/>
      <c r="M6461" s="175"/>
      <c r="N6461" s="177"/>
      <c r="P6461" s="176"/>
      <c r="R6461" s="178"/>
      <c r="S6461" s="177"/>
      <c r="U6461" s="177"/>
      <c r="W6461" s="178"/>
      <c r="X6461" s="177"/>
    </row>
    <row r="6462" spans="7:24" s="168" customFormat="1" ht="15" customHeight="1">
      <c r="G6462" s="175"/>
      <c r="I6462" s="176"/>
      <c r="J6462" s="176"/>
      <c r="K6462" s="176"/>
      <c r="L6462" s="679"/>
      <c r="M6462" s="175"/>
      <c r="N6462" s="177"/>
      <c r="P6462" s="176"/>
      <c r="R6462" s="178"/>
      <c r="S6462" s="177"/>
      <c r="U6462" s="177"/>
      <c r="W6462" s="178"/>
      <c r="X6462" s="177"/>
    </row>
    <row r="6463" spans="7:24" s="168" customFormat="1" ht="15" customHeight="1">
      <c r="G6463" s="175"/>
      <c r="I6463" s="176"/>
      <c r="J6463" s="176"/>
      <c r="K6463" s="176"/>
      <c r="L6463" s="679"/>
      <c r="M6463" s="175"/>
      <c r="N6463" s="177"/>
      <c r="P6463" s="176"/>
      <c r="R6463" s="178"/>
      <c r="S6463" s="177"/>
      <c r="U6463" s="177"/>
      <c r="W6463" s="178"/>
      <c r="X6463" s="177"/>
    </row>
    <row r="6464" spans="7:24" s="168" customFormat="1" ht="15" customHeight="1">
      <c r="G6464" s="175"/>
      <c r="I6464" s="176"/>
      <c r="J6464" s="176"/>
      <c r="K6464" s="176"/>
      <c r="L6464" s="679"/>
      <c r="M6464" s="175"/>
      <c r="N6464" s="177"/>
      <c r="P6464" s="176"/>
      <c r="R6464" s="178"/>
      <c r="S6464" s="177"/>
      <c r="U6464" s="177"/>
      <c r="W6464" s="178"/>
      <c r="X6464" s="177"/>
    </row>
    <row r="6465" spans="7:24" s="168" customFormat="1" ht="15" customHeight="1">
      <c r="G6465" s="175"/>
      <c r="I6465" s="176"/>
      <c r="J6465" s="176"/>
      <c r="K6465" s="176"/>
      <c r="L6465" s="679"/>
      <c r="M6465" s="175"/>
      <c r="N6465" s="177"/>
      <c r="P6465" s="176"/>
      <c r="R6465" s="178"/>
      <c r="S6465" s="177"/>
      <c r="U6465" s="177"/>
      <c r="W6465" s="178"/>
      <c r="X6465" s="177"/>
    </row>
    <row r="6466" spans="7:24" s="168" customFormat="1" ht="15" customHeight="1">
      <c r="G6466" s="175"/>
      <c r="I6466" s="176"/>
      <c r="J6466" s="176"/>
      <c r="K6466" s="176"/>
      <c r="L6466" s="679"/>
      <c r="M6466" s="175"/>
      <c r="N6466" s="177"/>
      <c r="P6466" s="176"/>
      <c r="R6466" s="178"/>
      <c r="S6466" s="177"/>
      <c r="U6466" s="177"/>
      <c r="W6466" s="178"/>
      <c r="X6466" s="177"/>
    </row>
    <row r="6467" spans="7:24" s="168" customFormat="1" ht="15" customHeight="1">
      <c r="G6467" s="175"/>
      <c r="I6467" s="176"/>
      <c r="J6467" s="176"/>
      <c r="K6467" s="176"/>
      <c r="L6467" s="679"/>
      <c r="M6467" s="175"/>
      <c r="N6467" s="177"/>
      <c r="P6467" s="176"/>
      <c r="R6467" s="178"/>
      <c r="S6467" s="177"/>
      <c r="U6467" s="177"/>
      <c r="W6467" s="178"/>
      <c r="X6467" s="177"/>
    </row>
    <row r="6468" spans="7:24" s="168" customFormat="1" ht="15" customHeight="1">
      <c r="G6468" s="175"/>
      <c r="I6468" s="176"/>
      <c r="J6468" s="176"/>
      <c r="K6468" s="176"/>
      <c r="L6468" s="679"/>
      <c r="M6468" s="175"/>
      <c r="N6468" s="177"/>
      <c r="P6468" s="176"/>
      <c r="R6468" s="178"/>
      <c r="S6468" s="177"/>
      <c r="U6468" s="177"/>
      <c r="W6468" s="178"/>
      <c r="X6468" s="177"/>
    </row>
    <row r="6469" spans="7:24" s="168" customFormat="1" ht="15" customHeight="1">
      <c r="G6469" s="175"/>
      <c r="I6469" s="176"/>
      <c r="J6469" s="176"/>
      <c r="K6469" s="176"/>
      <c r="L6469" s="679"/>
      <c r="M6469" s="175"/>
      <c r="N6469" s="177"/>
      <c r="P6469" s="176"/>
      <c r="R6469" s="178"/>
      <c r="S6469" s="177"/>
      <c r="U6469" s="177"/>
      <c r="W6469" s="178"/>
      <c r="X6469" s="177"/>
    </row>
    <row r="6470" spans="7:24" s="168" customFormat="1" ht="15" customHeight="1">
      <c r="G6470" s="175"/>
      <c r="I6470" s="176"/>
      <c r="J6470" s="176"/>
      <c r="K6470" s="176"/>
      <c r="L6470" s="679"/>
      <c r="M6470" s="175"/>
      <c r="N6470" s="177"/>
      <c r="P6470" s="176"/>
      <c r="R6470" s="178"/>
      <c r="S6470" s="177"/>
      <c r="U6470" s="177"/>
      <c r="W6470" s="178"/>
      <c r="X6470" s="177"/>
    </row>
    <row r="6471" spans="7:24" s="168" customFormat="1" ht="15" customHeight="1">
      <c r="G6471" s="175"/>
      <c r="I6471" s="176"/>
      <c r="J6471" s="176"/>
      <c r="K6471" s="176"/>
      <c r="L6471" s="679"/>
      <c r="M6471" s="175"/>
      <c r="N6471" s="177"/>
      <c r="P6471" s="176"/>
      <c r="R6471" s="178"/>
      <c r="S6471" s="177"/>
      <c r="U6471" s="177"/>
      <c r="W6471" s="178"/>
      <c r="X6471" s="177"/>
    </row>
    <row r="6472" spans="7:24" s="168" customFormat="1" ht="15" customHeight="1">
      <c r="G6472" s="175"/>
      <c r="I6472" s="176"/>
      <c r="J6472" s="176"/>
      <c r="K6472" s="176"/>
      <c r="L6472" s="679"/>
      <c r="M6472" s="175"/>
      <c r="N6472" s="177"/>
      <c r="P6472" s="176"/>
      <c r="R6472" s="178"/>
      <c r="S6472" s="177"/>
      <c r="U6472" s="177"/>
      <c r="W6472" s="178"/>
      <c r="X6472" s="177"/>
    </row>
    <row r="6473" spans="7:24" s="168" customFormat="1" ht="15" customHeight="1">
      <c r="G6473" s="175"/>
      <c r="I6473" s="176"/>
      <c r="J6473" s="176"/>
      <c r="K6473" s="176"/>
      <c r="L6473" s="679"/>
      <c r="M6473" s="175"/>
      <c r="N6473" s="177"/>
      <c r="P6473" s="176"/>
      <c r="R6473" s="178"/>
      <c r="S6473" s="177"/>
      <c r="U6473" s="177"/>
      <c r="W6473" s="178"/>
      <c r="X6473" s="177"/>
    </row>
    <row r="6474" spans="7:24" s="168" customFormat="1" ht="15" customHeight="1">
      <c r="G6474" s="175"/>
      <c r="I6474" s="176"/>
      <c r="J6474" s="176"/>
      <c r="K6474" s="176"/>
      <c r="L6474" s="679"/>
      <c r="M6474" s="175"/>
      <c r="N6474" s="177"/>
      <c r="P6474" s="176"/>
      <c r="R6474" s="178"/>
      <c r="S6474" s="177"/>
      <c r="U6474" s="177"/>
      <c r="W6474" s="178"/>
      <c r="X6474" s="177"/>
    </row>
    <row r="6475" spans="7:24" s="168" customFormat="1" ht="15" customHeight="1">
      <c r="G6475" s="175"/>
      <c r="I6475" s="176"/>
      <c r="J6475" s="176"/>
      <c r="K6475" s="176"/>
      <c r="L6475" s="679"/>
      <c r="M6475" s="175"/>
      <c r="N6475" s="177"/>
      <c r="P6475" s="176"/>
      <c r="R6475" s="178"/>
      <c r="S6475" s="177"/>
      <c r="U6475" s="177"/>
      <c r="W6475" s="178"/>
      <c r="X6475" s="177"/>
    </row>
    <row r="6476" spans="7:24" s="168" customFormat="1" ht="15" customHeight="1">
      <c r="G6476" s="175"/>
      <c r="I6476" s="176"/>
      <c r="J6476" s="176"/>
      <c r="K6476" s="176"/>
      <c r="L6476" s="679"/>
      <c r="M6476" s="175"/>
      <c r="N6476" s="177"/>
      <c r="P6476" s="176"/>
      <c r="R6476" s="178"/>
      <c r="S6476" s="177"/>
      <c r="U6476" s="177"/>
      <c r="W6476" s="178"/>
      <c r="X6476" s="177"/>
    </row>
    <row r="6477" spans="7:24" s="168" customFormat="1" ht="15" customHeight="1">
      <c r="G6477" s="175"/>
      <c r="I6477" s="176"/>
      <c r="J6477" s="176"/>
      <c r="K6477" s="176"/>
      <c r="L6477" s="679"/>
      <c r="M6477" s="175"/>
      <c r="N6477" s="177"/>
      <c r="P6477" s="176"/>
      <c r="R6477" s="178"/>
      <c r="S6477" s="177"/>
      <c r="U6477" s="177"/>
      <c r="W6477" s="178"/>
      <c r="X6477" s="177"/>
    </row>
    <row r="6478" spans="7:24" s="168" customFormat="1" ht="15" customHeight="1">
      <c r="G6478" s="175"/>
      <c r="I6478" s="176"/>
      <c r="J6478" s="176"/>
      <c r="K6478" s="176"/>
      <c r="L6478" s="679"/>
      <c r="M6478" s="175"/>
      <c r="N6478" s="177"/>
      <c r="P6478" s="176"/>
      <c r="R6478" s="178"/>
      <c r="S6478" s="177"/>
      <c r="U6478" s="177"/>
      <c r="W6478" s="178"/>
      <c r="X6478" s="177"/>
    </row>
    <row r="6479" spans="7:24" s="168" customFormat="1" ht="15" customHeight="1">
      <c r="G6479" s="175"/>
      <c r="I6479" s="176"/>
      <c r="J6479" s="176"/>
      <c r="K6479" s="176"/>
      <c r="L6479" s="679"/>
      <c r="M6479" s="175"/>
      <c r="N6479" s="177"/>
      <c r="P6479" s="176"/>
      <c r="R6479" s="178"/>
      <c r="S6479" s="177"/>
      <c r="U6479" s="177"/>
      <c r="W6479" s="178"/>
      <c r="X6479" s="177"/>
    </row>
    <row r="6480" spans="7:24" s="168" customFormat="1" ht="15" customHeight="1">
      <c r="G6480" s="175"/>
      <c r="I6480" s="176"/>
      <c r="J6480" s="176"/>
      <c r="K6480" s="176"/>
      <c r="L6480" s="679"/>
      <c r="M6480" s="175"/>
      <c r="N6480" s="177"/>
      <c r="P6480" s="176"/>
      <c r="R6480" s="178"/>
      <c r="S6480" s="177"/>
      <c r="U6480" s="177"/>
      <c r="W6480" s="178"/>
      <c r="X6480" s="177"/>
    </row>
    <row r="6481" spans="7:24" s="168" customFormat="1" ht="15" customHeight="1">
      <c r="G6481" s="175"/>
      <c r="I6481" s="176"/>
      <c r="J6481" s="176"/>
      <c r="K6481" s="176"/>
      <c r="L6481" s="679"/>
      <c r="M6481" s="175"/>
      <c r="N6481" s="177"/>
      <c r="P6481" s="176"/>
      <c r="R6481" s="178"/>
      <c r="S6481" s="177"/>
      <c r="U6481" s="177"/>
      <c r="W6481" s="178"/>
      <c r="X6481" s="177"/>
    </row>
    <row r="6482" spans="7:24" s="168" customFormat="1" ht="15" customHeight="1">
      <c r="G6482" s="175"/>
      <c r="I6482" s="176"/>
      <c r="J6482" s="176"/>
      <c r="K6482" s="176"/>
      <c r="L6482" s="679"/>
      <c r="M6482" s="175"/>
      <c r="N6482" s="177"/>
      <c r="P6482" s="176"/>
      <c r="R6482" s="178"/>
      <c r="S6482" s="177"/>
      <c r="U6482" s="177"/>
      <c r="W6482" s="178"/>
      <c r="X6482" s="177"/>
    </row>
    <row r="6483" spans="7:24" s="168" customFormat="1" ht="15" customHeight="1">
      <c r="G6483" s="175"/>
      <c r="I6483" s="176"/>
      <c r="J6483" s="176"/>
      <c r="K6483" s="176"/>
      <c r="L6483" s="679"/>
      <c r="M6483" s="175"/>
      <c r="N6483" s="177"/>
      <c r="P6483" s="176"/>
      <c r="R6483" s="178"/>
      <c r="S6483" s="177"/>
      <c r="U6483" s="177"/>
      <c r="W6483" s="178"/>
      <c r="X6483" s="177"/>
    </row>
    <row r="6484" spans="7:24" s="168" customFormat="1" ht="15" customHeight="1">
      <c r="G6484" s="175"/>
      <c r="I6484" s="176"/>
      <c r="J6484" s="176"/>
      <c r="K6484" s="176"/>
      <c r="L6484" s="679"/>
      <c r="M6484" s="175"/>
      <c r="N6484" s="177"/>
      <c r="P6484" s="176"/>
      <c r="R6484" s="178"/>
      <c r="S6484" s="177"/>
      <c r="U6484" s="177"/>
      <c r="W6484" s="178"/>
      <c r="X6484" s="177"/>
    </row>
    <row r="6485" spans="7:24" s="168" customFormat="1" ht="15" customHeight="1">
      <c r="G6485" s="175"/>
      <c r="I6485" s="176"/>
      <c r="J6485" s="176"/>
      <c r="K6485" s="176"/>
      <c r="L6485" s="679"/>
      <c r="M6485" s="175"/>
      <c r="N6485" s="177"/>
      <c r="P6485" s="176"/>
      <c r="R6485" s="178"/>
      <c r="S6485" s="177"/>
      <c r="U6485" s="177"/>
      <c r="W6485" s="178"/>
      <c r="X6485" s="177"/>
    </row>
    <row r="6486" spans="7:24" s="168" customFormat="1" ht="15" customHeight="1">
      <c r="G6486" s="175"/>
      <c r="I6486" s="176"/>
      <c r="J6486" s="176"/>
      <c r="K6486" s="176"/>
      <c r="L6486" s="679"/>
      <c r="M6486" s="175"/>
      <c r="N6486" s="177"/>
      <c r="P6486" s="176"/>
      <c r="R6486" s="178"/>
      <c r="S6486" s="177"/>
      <c r="U6486" s="177"/>
      <c r="W6486" s="178"/>
      <c r="X6486" s="177"/>
    </row>
    <row r="6487" spans="7:24" s="168" customFormat="1" ht="15" customHeight="1">
      <c r="G6487" s="175"/>
      <c r="I6487" s="176"/>
      <c r="J6487" s="176"/>
      <c r="K6487" s="176"/>
      <c r="L6487" s="679"/>
      <c r="M6487" s="175"/>
      <c r="N6487" s="177"/>
      <c r="P6487" s="176"/>
      <c r="R6487" s="178"/>
      <c r="S6487" s="177"/>
      <c r="U6487" s="177"/>
      <c r="W6487" s="178"/>
      <c r="X6487" s="177"/>
    </row>
    <row r="6488" spans="7:24" s="168" customFormat="1" ht="15" customHeight="1">
      <c r="G6488" s="175"/>
      <c r="I6488" s="176"/>
      <c r="J6488" s="176"/>
      <c r="K6488" s="176"/>
      <c r="L6488" s="679"/>
      <c r="M6488" s="175"/>
      <c r="N6488" s="177"/>
      <c r="P6488" s="176"/>
      <c r="R6488" s="178"/>
      <c r="S6488" s="177"/>
      <c r="U6488" s="177"/>
      <c r="W6488" s="178"/>
      <c r="X6488" s="177"/>
    </row>
    <row r="6489" spans="7:24" s="168" customFormat="1" ht="15" customHeight="1">
      <c r="G6489" s="175"/>
      <c r="I6489" s="176"/>
      <c r="J6489" s="176"/>
      <c r="K6489" s="176"/>
      <c r="L6489" s="679"/>
      <c r="M6489" s="175"/>
      <c r="N6489" s="177"/>
      <c r="P6489" s="176"/>
      <c r="R6489" s="178"/>
      <c r="S6489" s="177"/>
      <c r="U6489" s="177"/>
      <c r="W6489" s="178"/>
      <c r="X6489" s="177"/>
    </row>
    <row r="6490" spans="7:24" s="168" customFormat="1" ht="15" customHeight="1">
      <c r="G6490" s="175"/>
      <c r="I6490" s="176"/>
      <c r="J6490" s="176"/>
      <c r="K6490" s="176"/>
      <c r="L6490" s="679"/>
      <c r="M6490" s="175"/>
      <c r="N6490" s="177"/>
      <c r="P6490" s="176"/>
      <c r="R6490" s="178"/>
      <c r="S6490" s="177"/>
      <c r="U6490" s="177"/>
      <c r="W6490" s="178"/>
      <c r="X6490" s="177"/>
    </row>
    <row r="6491" spans="7:24" s="168" customFormat="1" ht="15" customHeight="1">
      <c r="G6491" s="175"/>
      <c r="I6491" s="176"/>
      <c r="J6491" s="176"/>
      <c r="K6491" s="176"/>
      <c r="L6491" s="679"/>
      <c r="M6491" s="175"/>
      <c r="N6491" s="177"/>
      <c r="P6491" s="176"/>
      <c r="R6491" s="178"/>
      <c r="S6491" s="177"/>
      <c r="U6491" s="177"/>
      <c r="W6491" s="178"/>
      <c r="X6491" s="177"/>
    </row>
    <row r="6492" spans="7:24" s="168" customFormat="1" ht="15" customHeight="1">
      <c r="G6492" s="175"/>
      <c r="I6492" s="176"/>
      <c r="J6492" s="176"/>
      <c r="K6492" s="176"/>
      <c r="L6492" s="679"/>
      <c r="M6492" s="175"/>
      <c r="N6492" s="177"/>
      <c r="P6492" s="176"/>
      <c r="R6492" s="178"/>
      <c r="S6492" s="177"/>
      <c r="U6492" s="177"/>
      <c r="W6492" s="178"/>
      <c r="X6492" s="177"/>
    </row>
    <row r="6493" spans="7:24" s="168" customFormat="1" ht="15" customHeight="1">
      <c r="G6493" s="175"/>
      <c r="I6493" s="176"/>
      <c r="J6493" s="176"/>
      <c r="K6493" s="176"/>
      <c r="L6493" s="679"/>
      <c r="M6493" s="175"/>
      <c r="N6493" s="177"/>
      <c r="P6493" s="176"/>
      <c r="R6493" s="178"/>
      <c r="S6493" s="177"/>
      <c r="U6493" s="177"/>
      <c r="W6493" s="178"/>
      <c r="X6493" s="177"/>
    </row>
    <row r="6494" spans="7:24" s="168" customFormat="1" ht="15" customHeight="1">
      <c r="G6494" s="175"/>
      <c r="I6494" s="176"/>
      <c r="J6494" s="176"/>
      <c r="K6494" s="176"/>
      <c r="L6494" s="679"/>
      <c r="M6494" s="175"/>
      <c r="N6494" s="177"/>
      <c r="P6494" s="176"/>
      <c r="R6494" s="178"/>
      <c r="S6494" s="177"/>
      <c r="U6494" s="177"/>
      <c r="W6494" s="178"/>
      <c r="X6494" s="177"/>
    </row>
    <row r="6495" spans="7:24" s="168" customFormat="1" ht="15" customHeight="1">
      <c r="G6495" s="175"/>
      <c r="I6495" s="176"/>
      <c r="J6495" s="176"/>
      <c r="K6495" s="176"/>
      <c r="L6495" s="679"/>
      <c r="M6495" s="175"/>
      <c r="N6495" s="177"/>
      <c r="P6495" s="176"/>
      <c r="R6495" s="178"/>
      <c r="S6495" s="177"/>
      <c r="U6495" s="177"/>
      <c r="W6495" s="178"/>
      <c r="X6495" s="177"/>
    </row>
    <row r="6496" spans="7:24" s="168" customFormat="1" ht="15" customHeight="1">
      <c r="G6496" s="175"/>
      <c r="I6496" s="176"/>
      <c r="J6496" s="176"/>
      <c r="K6496" s="176"/>
      <c r="L6496" s="679"/>
      <c r="M6496" s="175"/>
      <c r="N6496" s="177"/>
      <c r="P6496" s="176"/>
      <c r="R6496" s="178"/>
      <c r="S6496" s="177"/>
      <c r="U6496" s="177"/>
      <c r="W6496" s="178"/>
      <c r="X6496" s="177"/>
    </row>
    <row r="6497" spans="7:24" s="168" customFormat="1" ht="15" customHeight="1">
      <c r="G6497" s="175"/>
      <c r="I6497" s="176"/>
      <c r="J6497" s="176"/>
      <c r="K6497" s="176"/>
      <c r="L6497" s="679"/>
      <c r="M6497" s="175"/>
      <c r="N6497" s="177"/>
      <c r="P6497" s="176"/>
      <c r="R6497" s="178"/>
      <c r="S6497" s="177"/>
      <c r="U6497" s="177"/>
      <c r="W6497" s="178"/>
      <c r="X6497" s="177"/>
    </row>
    <row r="6498" spans="7:24" s="168" customFormat="1" ht="15" customHeight="1">
      <c r="G6498" s="175"/>
      <c r="I6498" s="176"/>
      <c r="J6498" s="176"/>
      <c r="K6498" s="176"/>
      <c r="L6498" s="679"/>
      <c r="M6498" s="175"/>
      <c r="N6498" s="177"/>
      <c r="P6498" s="176"/>
      <c r="R6498" s="178"/>
      <c r="S6498" s="177"/>
      <c r="U6498" s="177"/>
      <c r="W6498" s="178"/>
      <c r="X6498" s="177"/>
    </row>
    <row r="6499" spans="7:24" s="168" customFormat="1" ht="15" customHeight="1">
      <c r="G6499" s="175"/>
      <c r="I6499" s="176"/>
      <c r="J6499" s="176"/>
      <c r="K6499" s="176"/>
      <c r="L6499" s="679"/>
      <c r="M6499" s="175"/>
      <c r="N6499" s="177"/>
      <c r="P6499" s="176"/>
      <c r="R6499" s="178"/>
      <c r="S6499" s="177"/>
      <c r="U6499" s="177"/>
      <c r="W6499" s="178"/>
      <c r="X6499" s="177"/>
    </row>
    <row r="6500" spans="7:24" s="168" customFormat="1" ht="15" customHeight="1">
      <c r="G6500" s="175"/>
      <c r="I6500" s="176"/>
      <c r="J6500" s="176"/>
      <c r="K6500" s="176"/>
      <c r="L6500" s="679"/>
      <c r="M6500" s="175"/>
      <c r="N6500" s="177"/>
      <c r="P6500" s="176"/>
      <c r="R6500" s="178"/>
      <c r="S6500" s="177"/>
      <c r="U6500" s="177"/>
      <c r="W6500" s="178"/>
      <c r="X6500" s="177"/>
    </row>
    <row r="6501" spans="7:24" s="168" customFormat="1" ht="15" customHeight="1">
      <c r="G6501" s="175"/>
      <c r="I6501" s="176"/>
      <c r="J6501" s="176"/>
      <c r="K6501" s="176"/>
      <c r="L6501" s="679"/>
      <c r="M6501" s="175"/>
      <c r="N6501" s="177"/>
      <c r="P6501" s="176"/>
      <c r="R6501" s="178"/>
      <c r="S6501" s="177"/>
      <c r="U6501" s="177"/>
      <c r="W6501" s="178"/>
      <c r="X6501" s="177"/>
    </row>
    <row r="6502" spans="7:24" s="168" customFormat="1" ht="15" customHeight="1">
      <c r="G6502" s="175"/>
      <c r="I6502" s="176"/>
      <c r="J6502" s="176"/>
      <c r="K6502" s="176"/>
      <c r="L6502" s="679"/>
      <c r="M6502" s="175"/>
      <c r="N6502" s="177"/>
      <c r="P6502" s="176"/>
      <c r="R6502" s="178"/>
      <c r="S6502" s="177"/>
      <c r="U6502" s="177"/>
      <c r="W6502" s="178"/>
      <c r="X6502" s="177"/>
    </row>
    <row r="6503" spans="7:24" s="168" customFormat="1" ht="15" customHeight="1">
      <c r="G6503" s="175"/>
      <c r="I6503" s="176"/>
      <c r="J6503" s="176"/>
      <c r="K6503" s="176"/>
      <c r="L6503" s="679"/>
      <c r="M6503" s="175"/>
      <c r="N6503" s="177"/>
      <c r="P6503" s="176"/>
      <c r="R6503" s="178"/>
      <c r="S6503" s="177"/>
      <c r="U6503" s="177"/>
      <c r="W6503" s="178"/>
      <c r="X6503" s="177"/>
    </row>
    <row r="6504" spans="7:24" s="168" customFormat="1" ht="15" customHeight="1">
      <c r="G6504" s="175"/>
      <c r="I6504" s="176"/>
      <c r="J6504" s="176"/>
      <c r="K6504" s="176"/>
      <c r="L6504" s="679"/>
      <c r="M6504" s="175"/>
      <c r="N6504" s="177"/>
      <c r="P6504" s="176"/>
      <c r="R6504" s="178"/>
      <c r="S6504" s="177"/>
      <c r="U6504" s="177"/>
      <c r="W6504" s="178"/>
      <c r="X6504" s="177"/>
    </row>
    <row r="6505" spans="7:24" s="168" customFormat="1" ht="15" customHeight="1">
      <c r="G6505" s="175"/>
      <c r="I6505" s="176"/>
      <c r="J6505" s="176"/>
      <c r="K6505" s="176"/>
      <c r="L6505" s="679"/>
      <c r="M6505" s="175"/>
      <c r="N6505" s="177"/>
      <c r="P6505" s="176"/>
      <c r="R6505" s="178"/>
      <c r="S6505" s="177"/>
      <c r="U6505" s="177"/>
      <c r="W6505" s="178"/>
      <c r="X6505" s="177"/>
    </row>
    <row r="6506" spans="7:24" s="168" customFormat="1" ht="15" customHeight="1">
      <c r="G6506" s="175"/>
      <c r="I6506" s="176"/>
      <c r="J6506" s="176"/>
      <c r="K6506" s="176"/>
      <c r="L6506" s="679"/>
      <c r="M6506" s="175"/>
      <c r="N6506" s="177"/>
      <c r="P6506" s="176"/>
      <c r="R6506" s="178"/>
      <c r="S6506" s="177"/>
      <c r="U6506" s="177"/>
      <c r="W6506" s="178"/>
      <c r="X6506" s="177"/>
    </row>
    <row r="6507" spans="7:24" s="168" customFormat="1" ht="15" customHeight="1">
      <c r="G6507" s="175"/>
      <c r="I6507" s="176"/>
      <c r="J6507" s="176"/>
      <c r="K6507" s="176"/>
      <c r="L6507" s="679"/>
      <c r="M6507" s="175"/>
      <c r="N6507" s="177"/>
      <c r="P6507" s="176"/>
      <c r="R6507" s="178"/>
      <c r="S6507" s="177"/>
      <c r="U6507" s="177"/>
      <c r="W6507" s="178"/>
      <c r="X6507" s="177"/>
    </row>
    <row r="6508" spans="7:24" s="168" customFormat="1" ht="15" customHeight="1">
      <c r="G6508" s="175"/>
      <c r="I6508" s="176"/>
      <c r="J6508" s="176"/>
      <c r="K6508" s="176"/>
      <c r="L6508" s="679"/>
      <c r="M6508" s="175"/>
      <c r="N6508" s="177"/>
      <c r="P6508" s="176"/>
      <c r="R6508" s="178"/>
      <c r="S6508" s="177"/>
      <c r="U6508" s="177"/>
      <c r="W6508" s="178"/>
      <c r="X6508" s="177"/>
    </row>
    <row r="6509" spans="7:24" s="168" customFormat="1" ht="15" customHeight="1">
      <c r="G6509" s="175"/>
      <c r="I6509" s="176"/>
      <c r="J6509" s="176"/>
      <c r="K6509" s="176"/>
      <c r="L6509" s="679"/>
      <c r="M6509" s="175"/>
      <c r="N6509" s="177"/>
      <c r="P6509" s="176"/>
      <c r="R6509" s="178"/>
      <c r="S6509" s="177"/>
      <c r="U6509" s="177"/>
      <c r="W6509" s="178"/>
      <c r="X6509" s="177"/>
    </row>
    <row r="6510" spans="7:24" s="168" customFormat="1" ht="15" customHeight="1">
      <c r="G6510" s="175"/>
      <c r="I6510" s="176"/>
      <c r="J6510" s="176"/>
      <c r="K6510" s="176"/>
      <c r="L6510" s="679"/>
      <c r="M6510" s="175"/>
      <c r="N6510" s="177"/>
      <c r="P6510" s="176"/>
      <c r="R6510" s="178"/>
      <c r="S6510" s="177"/>
      <c r="U6510" s="177"/>
      <c r="W6510" s="178"/>
      <c r="X6510" s="177"/>
    </row>
    <row r="6511" spans="7:24" s="168" customFormat="1" ht="15" customHeight="1">
      <c r="G6511" s="175"/>
      <c r="I6511" s="176"/>
      <c r="J6511" s="176"/>
      <c r="K6511" s="176"/>
      <c r="L6511" s="679"/>
      <c r="M6511" s="175"/>
      <c r="N6511" s="177"/>
      <c r="P6511" s="176"/>
      <c r="R6511" s="178"/>
      <c r="S6511" s="177"/>
      <c r="U6511" s="177"/>
      <c r="W6511" s="178"/>
      <c r="X6511" s="177"/>
    </row>
    <row r="6512" spans="7:24" s="168" customFormat="1" ht="15" customHeight="1">
      <c r="G6512" s="175"/>
      <c r="I6512" s="176"/>
      <c r="J6512" s="176"/>
      <c r="K6512" s="176"/>
      <c r="L6512" s="679"/>
      <c r="M6512" s="175"/>
      <c r="N6512" s="177"/>
      <c r="P6512" s="176"/>
      <c r="R6512" s="178"/>
      <c r="S6512" s="177"/>
      <c r="U6512" s="177"/>
      <c r="W6512" s="178"/>
      <c r="X6512" s="177"/>
    </row>
    <row r="6513" spans="7:24" s="168" customFormat="1" ht="15" customHeight="1">
      <c r="G6513" s="175"/>
      <c r="I6513" s="176"/>
      <c r="J6513" s="176"/>
      <c r="K6513" s="176"/>
      <c r="L6513" s="679"/>
      <c r="M6513" s="175"/>
      <c r="N6513" s="177"/>
      <c r="P6513" s="176"/>
      <c r="R6513" s="178"/>
      <c r="S6513" s="177"/>
      <c r="U6513" s="177"/>
      <c r="W6513" s="178"/>
      <c r="X6513" s="177"/>
    </row>
    <row r="6514" spans="7:24" s="168" customFormat="1" ht="15" customHeight="1">
      <c r="G6514" s="175"/>
      <c r="I6514" s="176"/>
      <c r="J6514" s="176"/>
      <c r="K6514" s="176"/>
      <c r="L6514" s="679"/>
      <c r="M6514" s="175"/>
      <c r="N6514" s="177"/>
      <c r="P6514" s="176"/>
      <c r="R6514" s="178"/>
      <c r="S6514" s="177"/>
      <c r="U6514" s="177"/>
      <c r="W6514" s="178"/>
      <c r="X6514" s="177"/>
    </row>
    <row r="6515" spans="7:24" s="168" customFormat="1" ht="15" customHeight="1">
      <c r="G6515" s="175"/>
      <c r="I6515" s="176"/>
      <c r="J6515" s="176"/>
      <c r="K6515" s="176"/>
      <c r="L6515" s="679"/>
      <c r="M6515" s="175"/>
      <c r="N6515" s="177"/>
      <c r="P6515" s="176"/>
      <c r="R6515" s="178"/>
      <c r="S6515" s="177"/>
      <c r="U6515" s="177"/>
      <c r="W6515" s="178"/>
      <c r="X6515" s="177"/>
    </row>
    <row r="6516" spans="7:24" s="168" customFormat="1" ht="15" customHeight="1">
      <c r="G6516" s="175"/>
      <c r="I6516" s="176"/>
      <c r="J6516" s="176"/>
      <c r="K6516" s="176"/>
      <c r="L6516" s="679"/>
      <c r="M6516" s="175"/>
      <c r="N6516" s="177"/>
      <c r="P6516" s="176"/>
      <c r="R6516" s="178"/>
      <c r="S6516" s="177"/>
      <c r="U6516" s="177"/>
      <c r="W6516" s="178"/>
      <c r="X6516" s="177"/>
    </row>
    <row r="6517" spans="7:24" s="168" customFormat="1" ht="15" customHeight="1">
      <c r="G6517" s="175"/>
      <c r="I6517" s="176"/>
      <c r="J6517" s="176"/>
      <c r="K6517" s="176"/>
      <c r="L6517" s="679"/>
      <c r="M6517" s="175"/>
      <c r="N6517" s="177"/>
      <c r="P6517" s="176"/>
      <c r="R6517" s="178"/>
      <c r="S6517" s="177"/>
      <c r="U6517" s="177"/>
      <c r="W6517" s="178"/>
      <c r="X6517" s="177"/>
    </row>
    <row r="6518" spans="7:24" s="168" customFormat="1" ht="15" customHeight="1">
      <c r="G6518" s="175"/>
      <c r="I6518" s="176"/>
      <c r="J6518" s="176"/>
      <c r="K6518" s="176"/>
      <c r="L6518" s="679"/>
      <c r="M6518" s="175"/>
      <c r="N6518" s="177"/>
      <c r="P6518" s="176"/>
      <c r="R6518" s="178"/>
      <c r="S6518" s="177"/>
      <c r="U6518" s="177"/>
      <c r="W6518" s="178"/>
      <c r="X6518" s="177"/>
    </row>
    <row r="6519" spans="7:24" s="168" customFormat="1" ht="15" customHeight="1">
      <c r="G6519" s="175"/>
      <c r="I6519" s="176"/>
      <c r="J6519" s="176"/>
      <c r="K6519" s="176"/>
      <c r="L6519" s="679"/>
      <c r="M6519" s="175"/>
      <c r="N6519" s="177"/>
      <c r="P6519" s="176"/>
      <c r="R6519" s="178"/>
      <c r="S6519" s="177"/>
      <c r="U6519" s="177"/>
      <c r="W6519" s="178"/>
      <c r="X6519" s="177"/>
    </row>
    <row r="6520" spans="7:24" s="168" customFormat="1" ht="15" customHeight="1">
      <c r="G6520" s="175"/>
      <c r="I6520" s="176"/>
      <c r="J6520" s="176"/>
      <c r="K6520" s="176"/>
      <c r="L6520" s="679"/>
      <c r="M6520" s="175"/>
      <c r="N6520" s="177"/>
      <c r="P6520" s="176"/>
      <c r="R6520" s="178"/>
      <c r="S6520" s="177"/>
      <c r="U6520" s="177"/>
      <c r="W6520" s="178"/>
      <c r="X6520" s="177"/>
    </row>
    <row r="6521" spans="7:24" s="168" customFormat="1" ht="15" customHeight="1">
      <c r="G6521" s="175"/>
      <c r="I6521" s="176"/>
      <c r="J6521" s="176"/>
      <c r="K6521" s="176"/>
      <c r="L6521" s="679"/>
      <c r="M6521" s="175"/>
      <c r="N6521" s="177"/>
      <c r="P6521" s="176"/>
      <c r="R6521" s="178"/>
      <c r="S6521" s="177"/>
      <c r="U6521" s="177"/>
      <c r="W6521" s="178"/>
      <c r="X6521" s="177"/>
    </row>
    <row r="6522" spans="7:24" s="168" customFormat="1" ht="15" customHeight="1">
      <c r="G6522" s="175"/>
      <c r="I6522" s="176"/>
      <c r="J6522" s="176"/>
      <c r="K6522" s="176"/>
      <c r="L6522" s="679"/>
      <c r="M6522" s="175"/>
      <c r="N6522" s="177"/>
      <c r="P6522" s="176"/>
      <c r="R6522" s="178"/>
      <c r="S6522" s="177"/>
      <c r="U6522" s="177"/>
      <c r="W6522" s="178"/>
      <c r="X6522" s="177"/>
    </row>
    <row r="6523" spans="7:24" s="168" customFormat="1" ht="15" customHeight="1">
      <c r="G6523" s="175"/>
      <c r="I6523" s="176"/>
      <c r="J6523" s="176"/>
      <c r="K6523" s="176"/>
      <c r="L6523" s="679"/>
      <c r="M6523" s="175"/>
      <c r="N6523" s="177"/>
      <c r="P6523" s="176"/>
      <c r="R6523" s="178"/>
      <c r="S6523" s="177"/>
      <c r="U6523" s="177"/>
      <c r="W6523" s="178"/>
      <c r="X6523" s="177"/>
    </row>
    <row r="6524" spans="7:24" s="168" customFormat="1" ht="15" customHeight="1">
      <c r="G6524" s="175"/>
      <c r="I6524" s="176"/>
      <c r="J6524" s="176"/>
      <c r="K6524" s="176"/>
      <c r="L6524" s="679"/>
      <c r="M6524" s="175"/>
      <c r="N6524" s="177"/>
      <c r="P6524" s="176"/>
      <c r="R6524" s="178"/>
      <c r="S6524" s="177"/>
      <c r="U6524" s="177"/>
      <c r="W6524" s="178"/>
      <c r="X6524" s="177"/>
    </row>
    <row r="6525" spans="7:24" s="168" customFormat="1" ht="15" customHeight="1">
      <c r="G6525" s="175"/>
      <c r="I6525" s="176"/>
      <c r="J6525" s="176"/>
      <c r="K6525" s="176"/>
      <c r="L6525" s="679"/>
      <c r="M6525" s="175"/>
      <c r="N6525" s="177"/>
      <c r="P6525" s="176"/>
      <c r="R6525" s="178"/>
      <c r="S6525" s="177"/>
      <c r="U6525" s="177"/>
      <c r="W6525" s="178"/>
      <c r="X6525" s="177"/>
    </row>
    <row r="6526" spans="7:24" s="168" customFormat="1" ht="15" customHeight="1">
      <c r="G6526" s="175"/>
      <c r="I6526" s="176"/>
      <c r="J6526" s="176"/>
      <c r="K6526" s="176"/>
      <c r="L6526" s="679"/>
      <c r="M6526" s="175"/>
      <c r="N6526" s="177"/>
      <c r="P6526" s="176"/>
      <c r="R6526" s="178"/>
      <c r="S6526" s="177"/>
      <c r="U6526" s="177"/>
      <c r="W6526" s="178"/>
      <c r="X6526" s="177"/>
    </row>
    <row r="6527" spans="7:24" s="168" customFormat="1" ht="15" customHeight="1">
      <c r="G6527" s="175"/>
      <c r="I6527" s="176"/>
      <c r="J6527" s="176"/>
      <c r="K6527" s="176"/>
      <c r="L6527" s="679"/>
      <c r="M6527" s="175"/>
      <c r="N6527" s="177"/>
      <c r="P6527" s="176"/>
      <c r="R6527" s="178"/>
      <c r="S6527" s="177"/>
      <c r="U6527" s="177"/>
      <c r="W6527" s="178"/>
      <c r="X6527" s="177"/>
    </row>
    <row r="6528" spans="7:24" s="168" customFormat="1" ht="15" customHeight="1">
      <c r="G6528" s="175"/>
      <c r="I6528" s="176"/>
      <c r="J6528" s="176"/>
      <c r="K6528" s="176"/>
      <c r="L6528" s="679"/>
      <c r="M6528" s="175"/>
      <c r="N6528" s="177"/>
      <c r="P6528" s="176"/>
      <c r="R6528" s="178"/>
      <c r="S6528" s="177"/>
      <c r="U6528" s="177"/>
      <c r="W6528" s="178"/>
      <c r="X6528" s="177"/>
    </row>
    <row r="6529" spans="7:24" s="168" customFormat="1" ht="15" customHeight="1">
      <c r="G6529" s="175"/>
      <c r="I6529" s="176"/>
      <c r="J6529" s="176"/>
      <c r="K6529" s="176"/>
      <c r="L6529" s="679"/>
      <c r="M6529" s="175"/>
      <c r="N6529" s="177"/>
      <c r="P6529" s="176"/>
      <c r="R6529" s="178"/>
      <c r="S6529" s="177"/>
      <c r="U6529" s="177"/>
      <c r="W6529" s="178"/>
      <c r="X6529" s="177"/>
    </row>
    <row r="6530" spans="7:24" s="168" customFormat="1" ht="15" customHeight="1">
      <c r="G6530" s="175"/>
      <c r="I6530" s="176"/>
      <c r="J6530" s="176"/>
      <c r="K6530" s="176"/>
      <c r="L6530" s="679"/>
      <c r="M6530" s="175"/>
      <c r="N6530" s="177"/>
      <c r="P6530" s="176"/>
      <c r="R6530" s="178"/>
      <c r="S6530" s="177"/>
      <c r="U6530" s="177"/>
      <c r="W6530" s="178"/>
      <c r="X6530" s="177"/>
    </row>
    <row r="6531" spans="7:24" s="168" customFormat="1" ht="15" customHeight="1">
      <c r="G6531" s="175"/>
      <c r="I6531" s="176"/>
      <c r="J6531" s="176"/>
      <c r="K6531" s="176"/>
      <c r="L6531" s="679"/>
      <c r="M6531" s="175"/>
      <c r="N6531" s="177"/>
      <c r="P6531" s="176"/>
      <c r="R6531" s="178"/>
      <c r="S6531" s="177"/>
      <c r="U6531" s="177"/>
      <c r="W6531" s="178"/>
      <c r="X6531" s="177"/>
    </row>
    <row r="6532" spans="7:24" s="168" customFormat="1" ht="15" customHeight="1">
      <c r="G6532" s="175"/>
      <c r="I6532" s="176"/>
      <c r="J6532" s="176"/>
      <c r="K6532" s="176"/>
      <c r="L6532" s="679"/>
      <c r="M6532" s="175"/>
      <c r="N6532" s="177"/>
      <c r="P6532" s="176"/>
      <c r="R6532" s="178"/>
      <c r="S6532" s="177"/>
      <c r="U6532" s="177"/>
      <c r="W6532" s="178"/>
      <c r="X6532" s="177"/>
    </row>
    <row r="6533" spans="7:24" s="168" customFormat="1" ht="15" customHeight="1">
      <c r="G6533" s="175"/>
      <c r="I6533" s="176"/>
      <c r="J6533" s="176"/>
      <c r="K6533" s="176"/>
      <c r="L6533" s="679"/>
      <c r="M6533" s="175"/>
      <c r="N6533" s="177"/>
      <c r="P6533" s="176"/>
      <c r="R6533" s="178"/>
      <c r="S6533" s="177"/>
      <c r="U6533" s="177"/>
      <c r="W6533" s="178"/>
      <c r="X6533" s="177"/>
    </row>
    <row r="6534" spans="7:24" s="168" customFormat="1" ht="15" customHeight="1">
      <c r="G6534" s="175"/>
      <c r="I6534" s="176"/>
      <c r="J6534" s="176"/>
      <c r="K6534" s="176"/>
      <c r="L6534" s="679"/>
      <c r="M6534" s="175"/>
      <c r="N6534" s="177"/>
      <c r="P6534" s="176"/>
      <c r="R6534" s="178"/>
      <c r="S6534" s="177"/>
      <c r="U6534" s="177"/>
      <c r="W6534" s="178"/>
      <c r="X6534" s="177"/>
    </row>
    <row r="6535" spans="7:24" s="168" customFormat="1" ht="15" customHeight="1">
      <c r="G6535" s="175"/>
      <c r="I6535" s="176"/>
      <c r="J6535" s="176"/>
      <c r="K6535" s="176"/>
      <c r="L6535" s="679"/>
      <c r="M6535" s="175"/>
      <c r="N6535" s="177"/>
      <c r="P6535" s="176"/>
      <c r="R6535" s="178"/>
      <c r="S6535" s="177"/>
      <c r="U6535" s="177"/>
      <c r="W6535" s="178"/>
      <c r="X6535" s="177"/>
    </row>
    <row r="6536" spans="7:24" s="168" customFormat="1" ht="15" customHeight="1">
      <c r="G6536" s="175"/>
      <c r="I6536" s="176"/>
      <c r="J6536" s="176"/>
      <c r="K6536" s="176"/>
      <c r="L6536" s="679"/>
      <c r="M6536" s="175"/>
      <c r="N6536" s="177"/>
      <c r="P6536" s="176"/>
      <c r="R6536" s="178"/>
      <c r="S6536" s="177"/>
      <c r="U6536" s="177"/>
      <c r="W6536" s="178"/>
      <c r="X6536" s="177"/>
    </row>
    <row r="6537" spans="7:24" s="168" customFormat="1" ht="15" customHeight="1">
      <c r="G6537" s="175"/>
      <c r="I6537" s="176"/>
      <c r="J6537" s="176"/>
      <c r="K6537" s="176"/>
      <c r="L6537" s="679"/>
      <c r="M6537" s="175"/>
      <c r="N6537" s="177"/>
      <c r="P6537" s="176"/>
      <c r="R6537" s="178"/>
      <c r="S6537" s="177"/>
      <c r="U6537" s="177"/>
      <c r="W6537" s="178"/>
      <c r="X6537" s="177"/>
    </row>
    <row r="6538" spans="7:24" s="168" customFormat="1" ht="15" customHeight="1">
      <c r="G6538" s="175"/>
      <c r="I6538" s="176"/>
      <c r="J6538" s="176"/>
      <c r="K6538" s="176"/>
      <c r="L6538" s="679"/>
      <c r="M6538" s="175"/>
      <c r="N6538" s="177"/>
      <c r="P6538" s="176"/>
      <c r="R6538" s="178"/>
      <c r="S6538" s="177"/>
      <c r="U6538" s="177"/>
      <c r="W6538" s="178"/>
      <c r="X6538" s="177"/>
    </row>
    <row r="6539" spans="7:24" s="168" customFormat="1" ht="15" customHeight="1">
      <c r="G6539" s="175"/>
      <c r="I6539" s="176"/>
      <c r="J6539" s="176"/>
      <c r="K6539" s="176"/>
      <c r="L6539" s="679"/>
      <c r="M6539" s="175"/>
      <c r="N6539" s="177"/>
      <c r="P6539" s="176"/>
      <c r="R6539" s="178"/>
      <c r="S6539" s="177"/>
      <c r="U6539" s="177"/>
      <c r="W6539" s="178"/>
      <c r="X6539" s="177"/>
    </row>
    <row r="6540" spans="7:24" s="168" customFormat="1" ht="15" customHeight="1">
      <c r="G6540" s="175"/>
      <c r="I6540" s="176"/>
      <c r="J6540" s="176"/>
      <c r="K6540" s="176"/>
      <c r="L6540" s="679"/>
      <c r="M6540" s="175"/>
      <c r="N6540" s="177"/>
      <c r="P6540" s="176"/>
      <c r="R6540" s="178"/>
      <c r="S6540" s="177"/>
      <c r="U6540" s="177"/>
      <c r="W6540" s="178"/>
      <c r="X6540" s="177"/>
    </row>
    <row r="6541" spans="7:24" s="168" customFormat="1" ht="15" customHeight="1">
      <c r="G6541" s="175"/>
      <c r="I6541" s="176"/>
      <c r="J6541" s="176"/>
      <c r="K6541" s="176"/>
      <c r="L6541" s="679"/>
      <c r="M6541" s="175"/>
      <c r="N6541" s="177"/>
      <c r="P6541" s="176"/>
      <c r="R6541" s="178"/>
      <c r="S6541" s="177"/>
      <c r="U6541" s="177"/>
      <c r="W6541" s="178"/>
      <c r="X6541" s="177"/>
    </row>
    <row r="6542" spans="7:24" s="168" customFormat="1" ht="15" customHeight="1">
      <c r="G6542" s="175"/>
      <c r="I6542" s="176"/>
      <c r="J6542" s="176"/>
      <c r="K6542" s="176"/>
      <c r="L6542" s="679"/>
      <c r="M6542" s="175"/>
      <c r="N6542" s="177"/>
      <c r="P6542" s="176"/>
      <c r="R6542" s="178"/>
      <c r="S6542" s="177"/>
      <c r="U6542" s="177"/>
      <c r="W6542" s="178"/>
      <c r="X6542" s="177"/>
    </row>
    <row r="6543" spans="7:24" s="168" customFormat="1" ht="15" customHeight="1">
      <c r="G6543" s="175"/>
      <c r="I6543" s="176"/>
      <c r="J6543" s="176"/>
      <c r="K6543" s="176"/>
      <c r="L6543" s="679"/>
      <c r="M6543" s="175"/>
      <c r="N6543" s="177"/>
      <c r="P6543" s="176"/>
      <c r="R6543" s="178"/>
      <c r="S6543" s="177"/>
      <c r="U6543" s="177"/>
      <c r="W6543" s="178"/>
      <c r="X6543" s="177"/>
    </row>
    <row r="6544" spans="7:24" s="168" customFormat="1" ht="15" customHeight="1">
      <c r="G6544" s="175"/>
      <c r="I6544" s="176"/>
      <c r="J6544" s="176"/>
      <c r="K6544" s="176"/>
      <c r="L6544" s="679"/>
      <c r="M6544" s="175"/>
      <c r="N6544" s="177"/>
      <c r="P6544" s="176"/>
      <c r="R6544" s="178"/>
      <c r="S6544" s="177"/>
      <c r="U6544" s="177"/>
      <c r="W6544" s="178"/>
      <c r="X6544" s="177"/>
    </row>
    <row r="6545" spans="7:24" s="168" customFormat="1" ht="15" customHeight="1">
      <c r="G6545" s="175"/>
      <c r="I6545" s="176"/>
      <c r="J6545" s="176"/>
      <c r="K6545" s="176"/>
      <c r="L6545" s="679"/>
      <c r="M6545" s="175"/>
      <c r="N6545" s="177"/>
      <c r="P6545" s="176"/>
      <c r="R6545" s="178"/>
      <c r="S6545" s="177"/>
      <c r="U6545" s="177"/>
      <c r="W6545" s="178"/>
      <c r="X6545" s="177"/>
    </row>
    <row r="6546" spans="7:24" s="168" customFormat="1" ht="15" customHeight="1">
      <c r="G6546" s="175"/>
      <c r="I6546" s="176"/>
      <c r="J6546" s="176"/>
      <c r="K6546" s="176"/>
      <c r="L6546" s="679"/>
      <c r="M6546" s="175"/>
      <c r="N6546" s="177"/>
      <c r="P6546" s="176"/>
      <c r="R6546" s="178"/>
      <c r="S6546" s="177"/>
      <c r="U6546" s="177"/>
      <c r="W6546" s="178"/>
      <c r="X6546" s="177"/>
    </row>
    <row r="6547" spans="7:24" s="168" customFormat="1" ht="15" customHeight="1">
      <c r="G6547" s="175"/>
      <c r="I6547" s="176"/>
      <c r="J6547" s="176"/>
      <c r="K6547" s="176"/>
      <c r="L6547" s="679"/>
      <c r="M6547" s="175"/>
      <c r="N6547" s="177"/>
      <c r="P6547" s="176"/>
      <c r="R6547" s="178"/>
      <c r="S6547" s="177"/>
      <c r="U6547" s="177"/>
      <c r="W6547" s="178"/>
      <c r="X6547" s="177"/>
    </row>
    <row r="6548" spans="7:24" s="168" customFormat="1" ht="15" customHeight="1">
      <c r="G6548" s="175"/>
      <c r="I6548" s="176"/>
      <c r="J6548" s="176"/>
      <c r="K6548" s="176"/>
      <c r="L6548" s="679"/>
      <c r="M6548" s="175"/>
      <c r="N6548" s="177"/>
      <c r="P6548" s="176"/>
      <c r="R6548" s="178"/>
      <c r="S6548" s="177"/>
      <c r="U6548" s="177"/>
      <c r="W6548" s="178"/>
      <c r="X6548" s="177"/>
    </row>
    <row r="6549" spans="7:24" s="168" customFormat="1" ht="15" customHeight="1">
      <c r="G6549" s="175"/>
      <c r="I6549" s="176"/>
      <c r="J6549" s="176"/>
      <c r="K6549" s="176"/>
      <c r="L6549" s="679"/>
      <c r="M6549" s="175"/>
      <c r="N6549" s="177"/>
      <c r="P6549" s="176"/>
      <c r="R6549" s="178"/>
      <c r="S6549" s="177"/>
      <c r="U6549" s="177"/>
      <c r="W6549" s="178"/>
      <c r="X6549" s="177"/>
    </row>
    <row r="6550" spans="7:24" s="168" customFormat="1" ht="15" customHeight="1">
      <c r="G6550" s="175"/>
      <c r="I6550" s="176"/>
      <c r="J6550" s="176"/>
      <c r="K6550" s="176"/>
      <c r="L6550" s="679"/>
      <c r="M6550" s="175"/>
      <c r="N6550" s="177"/>
      <c r="P6550" s="176"/>
      <c r="R6550" s="178"/>
      <c r="S6550" s="177"/>
      <c r="U6550" s="177"/>
      <c r="W6550" s="178"/>
      <c r="X6550" s="177"/>
    </row>
    <row r="6551" spans="7:24" s="168" customFormat="1" ht="15" customHeight="1">
      <c r="G6551" s="175"/>
      <c r="I6551" s="176"/>
      <c r="J6551" s="176"/>
      <c r="K6551" s="176"/>
      <c r="L6551" s="679"/>
      <c r="M6551" s="175"/>
      <c r="N6551" s="177"/>
      <c r="P6551" s="176"/>
      <c r="R6551" s="178"/>
      <c r="S6551" s="177"/>
      <c r="U6551" s="177"/>
      <c r="W6551" s="178"/>
      <c r="X6551" s="177"/>
    </row>
    <row r="6552" spans="7:24" s="168" customFormat="1" ht="15" customHeight="1">
      <c r="G6552" s="175"/>
      <c r="I6552" s="176"/>
      <c r="J6552" s="176"/>
      <c r="K6552" s="176"/>
      <c r="L6552" s="679"/>
      <c r="M6552" s="175"/>
      <c r="N6552" s="177"/>
      <c r="P6552" s="176"/>
      <c r="R6552" s="178"/>
      <c r="S6552" s="177"/>
      <c r="U6552" s="177"/>
      <c r="W6552" s="178"/>
      <c r="X6552" s="177"/>
    </row>
    <row r="6553" spans="7:24" s="168" customFormat="1" ht="15" customHeight="1">
      <c r="G6553" s="175"/>
      <c r="I6553" s="176"/>
      <c r="J6553" s="176"/>
      <c r="K6553" s="176"/>
      <c r="L6553" s="679"/>
      <c r="M6553" s="175"/>
      <c r="N6553" s="177"/>
      <c r="P6553" s="176"/>
      <c r="R6553" s="178"/>
      <c r="S6553" s="177"/>
      <c r="U6553" s="177"/>
      <c r="W6553" s="178"/>
      <c r="X6553" s="177"/>
    </row>
    <row r="6554" spans="7:24" s="168" customFormat="1" ht="15" customHeight="1">
      <c r="G6554" s="175"/>
      <c r="I6554" s="176"/>
      <c r="J6554" s="176"/>
      <c r="K6554" s="176"/>
      <c r="L6554" s="679"/>
      <c r="M6554" s="175"/>
      <c r="N6554" s="177"/>
      <c r="P6554" s="176"/>
      <c r="R6554" s="178"/>
      <c r="S6554" s="177"/>
      <c r="U6554" s="177"/>
      <c r="W6554" s="178"/>
      <c r="X6554" s="177"/>
    </row>
    <row r="6555" spans="7:24" s="168" customFormat="1" ht="15" customHeight="1">
      <c r="G6555" s="175"/>
      <c r="I6555" s="176"/>
      <c r="J6555" s="176"/>
      <c r="K6555" s="176"/>
      <c r="L6555" s="679"/>
      <c r="M6555" s="175"/>
      <c r="N6555" s="177"/>
      <c r="P6555" s="176"/>
      <c r="R6555" s="178"/>
      <c r="S6555" s="177"/>
      <c r="U6555" s="177"/>
      <c r="W6555" s="178"/>
      <c r="X6555" s="177"/>
    </row>
    <row r="6556" spans="7:24" s="168" customFormat="1" ht="15" customHeight="1">
      <c r="G6556" s="175"/>
      <c r="I6556" s="176"/>
      <c r="J6556" s="176"/>
      <c r="K6556" s="176"/>
      <c r="L6556" s="679"/>
      <c r="M6556" s="175"/>
      <c r="N6556" s="177"/>
      <c r="P6556" s="176"/>
      <c r="R6556" s="178"/>
      <c r="S6556" s="177"/>
      <c r="U6556" s="177"/>
      <c r="W6556" s="178"/>
      <c r="X6556" s="177"/>
    </row>
    <row r="6557" spans="7:24" s="168" customFormat="1" ht="15" customHeight="1">
      <c r="G6557" s="175"/>
      <c r="I6557" s="176"/>
      <c r="J6557" s="176"/>
      <c r="K6557" s="176"/>
      <c r="L6557" s="679"/>
      <c r="M6557" s="175"/>
      <c r="N6557" s="177"/>
      <c r="P6557" s="176"/>
      <c r="R6557" s="178"/>
      <c r="S6557" s="177"/>
      <c r="U6557" s="177"/>
      <c r="W6557" s="178"/>
      <c r="X6557" s="177"/>
    </row>
    <row r="6558" spans="7:24" s="168" customFormat="1" ht="15" customHeight="1">
      <c r="G6558" s="175"/>
      <c r="I6558" s="176"/>
      <c r="J6558" s="176"/>
      <c r="K6558" s="176"/>
      <c r="L6558" s="679"/>
      <c r="M6558" s="175"/>
      <c r="N6558" s="177"/>
      <c r="P6558" s="176"/>
      <c r="R6558" s="178"/>
      <c r="S6558" s="177"/>
      <c r="U6558" s="177"/>
      <c r="W6558" s="178"/>
      <c r="X6558" s="177"/>
    </row>
    <row r="6559" spans="7:24" s="168" customFormat="1" ht="15" customHeight="1">
      <c r="G6559" s="175"/>
      <c r="I6559" s="176"/>
      <c r="J6559" s="176"/>
      <c r="K6559" s="176"/>
      <c r="L6559" s="679"/>
      <c r="M6559" s="175"/>
      <c r="N6559" s="177"/>
      <c r="P6559" s="176"/>
      <c r="R6559" s="178"/>
      <c r="S6559" s="177"/>
      <c r="U6559" s="177"/>
      <c r="W6559" s="178"/>
      <c r="X6559" s="177"/>
    </row>
    <row r="6560" spans="7:24" s="168" customFormat="1" ht="15" customHeight="1">
      <c r="G6560" s="175"/>
      <c r="I6560" s="176"/>
      <c r="J6560" s="176"/>
      <c r="K6560" s="176"/>
      <c r="L6560" s="679"/>
      <c r="M6560" s="175"/>
      <c r="N6560" s="177"/>
      <c r="P6560" s="176"/>
      <c r="R6560" s="178"/>
      <c r="S6560" s="177"/>
      <c r="U6560" s="177"/>
      <c r="W6560" s="178"/>
      <c r="X6560" s="177"/>
    </row>
    <row r="6561" spans="7:24" s="168" customFormat="1" ht="15" customHeight="1">
      <c r="G6561" s="175"/>
      <c r="I6561" s="176"/>
      <c r="J6561" s="176"/>
      <c r="K6561" s="176"/>
      <c r="L6561" s="679"/>
      <c r="M6561" s="175"/>
      <c r="N6561" s="177"/>
      <c r="P6561" s="176"/>
      <c r="R6561" s="178"/>
      <c r="S6561" s="177"/>
      <c r="U6561" s="177"/>
      <c r="W6561" s="178"/>
      <c r="X6561" s="177"/>
    </row>
    <row r="6562" spans="7:24" s="168" customFormat="1" ht="15" customHeight="1">
      <c r="G6562" s="175"/>
      <c r="I6562" s="176"/>
      <c r="J6562" s="176"/>
      <c r="K6562" s="176"/>
      <c r="L6562" s="679"/>
      <c r="M6562" s="175"/>
      <c r="N6562" s="177"/>
      <c r="P6562" s="176"/>
      <c r="R6562" s="178"/>
      <c r="S6562" s="177"/>
      <c r="U6562" s="177"/>
      <c r="W6562" s="178"/>
      <c r="X6562" s="177"/>
    </row>
    <row r="6563" spans="7:24" s="168" customFormat="1" ht="15" customHeight="1">
      <c r="G6563" s="175"/>
      <c r="I6563" s="176"/>
      <c r="J6563" s="176"/>
      <c r="K6563" s="176"/>
      <c r="L6563" s="679"/>
      <c r="M6563" s="175"/>
      <c r="N6563" s="177"/>
      <c r="P6563" s="176"/>
      <c r="R6563" s="178"/>
      <c r="S6563" s="177"/>
      <c r="U6563" s="177"/>
      <c r="W6563" s="178"/>
      <c r="X6563" s="177"/>
    </row>
    <row r="6564" spans="7:24" s="168" customFormat="1" ht="15" customHeight="1">
      <c r="G6564" s="175"/>
      <c r="I6564" s="176"/>
      <c r="J6564" s="176"/>
      <c r="K6564" s="176"/>
      <c r="L6564" s="679"/>
      <c r="M6564" s="175"/>
      <c r="N6564" s="177"/>
      <c r="P6564" s="176"/>
      <c r="R6564" s="178"/>
      <c r="S6564" s="177"/>
      <c r="U6564" s="177"/>
      <c r="W6564" s="178"/>
      <c r="X6564" s="177"/>
    </row>
    <row r="6565" spans="7:24" s="168" customFormat="1" ht="15" customHeight="1">
      <c r="G6565" s="175"/>
      <c r="I6565" s="176"/>
      <c r="J6565" s="176"/>
      <c r="K6565" s="176"/>
      <c r="L6565" s="679"/>
      <c r="M6565" s="175"/>
      <c r="N6565" s="177"/>
      <c r="P6565" s="176"/>
      <c r="R6565" s="178"/>
      <c r="S6565" s="177"/>
      <c r="U6565" s="177"/>
      <c r="W6565" s="178"/>
      <c r="X6565" s="177"/>
    </row>
    <row r="6566" spans="7:24" s="168" customFormat="1" ht="15" customHeight="1">
      <c r="G6566" s="175"/>
      <c r="I6566" s="176"/>
      <c r="J6566" s="176"/>
      <c r="K6566" s="176"/>
      <c r="L6566" s="679"/>
      <c r="M6566" s="175"/>
      <c r="N6566" s="177"/>
      <c r="P6566" s="176"/>
      <c r="R6566" s="178"/>
      <c r="S6566" s="177"/>
      <c r="U6566" s="177"/>
      <c r="W6566" s="178"/>
      <c r="X6566" s="177"/>
    </row>
    <row r="6567" spans="7:24" s="168" customFormat="1" ht="15" customHeight="1">
      <c r="G6567" s="175"/>
      <c r="I6567" s="176"/>
      <c r="J6567" s="176"/>
      <c r="K6567" s="176"/>
      <c r="L6567" s="679"/>
      <c r="M6567" s="175"/>
      <c r="N6567" s="177"/>
      <c r="P6567" s="176"/>
      <c r="R6567" s="178"/>
      <c r="S6567" s="177"/>
      <c r="U6567" s="177"/>
      <c r="W6567" s="178"/>
      <c r="X6567" s="177"/>
    </row>
    <row r="6568" spans="7:24" s="168" customFormat="1" ht="15" customHeight="1">
      <c r="G6568" s="175"/>
      <c r="I6568" s="176"/>
      <c r="J6568" s="176"/>
      <c r="K6568" s="176"/>
      <c r="L6568" s="679"/>
      <c r="M6568" s="175"/>
      <c r="N6568" s="177"/>
      <c r="P6568" s="176"/>
      <c r="R6568" s="178"/>
      <c r="S6568" s="177"/>
      <c r="U6568" s="177"/>
      <c r="W6568" s="178"/>
      <c r="X6568" s="177"/>
    </row>
    <row r="6569" spans="7:24" s="168" customFormat="1" ht="15" customHeight="1">
      <c r="G6569" s="175"/>
      <c r="I6569" s="176"/>
      <c r="J6569" s="176"/>
      <c r="K6569" s="176"/>
      <c r="L6569" s="679"/>
      <c r="M6569" s="175"/>
      <c r="N6569" s="177"/>
      <c r="P6569" s="176"/>
      <c r="R6569" s="178"/>
      <c r="S6569" s="177"/>
      <c r="U6569" s="177"/>
      <c r="W6569" s="178"/>
      <c r="X6569" s="177"/>
    </row>
    <row r="6570" spans="7:24" s="168" customFormat="1" ht="15" customHeight="1">
      <c r="G6570" s="175"/>
      <c r="I6570" s="176"/>
      <c r="J6570" s="176"/>
      <c r="K6570" s="176"/>
      <c r="L6570" s="679"/>
      <c r="M6570" s="175"/>
      <c r="N6570" s="177"/>
      <c r="P6570" s="176"/>
      <c r="R6570" s="178"/>
      <c r="S6570" s="177"/>
      <c r="U6570" s="177"/>
      <c r="W6570" s="178"/>
      <c r="X6570" s="177"/>
    </row>
    <row r="6571" spans="7:24" s="168" customFormat="1" ht="15" customHeight="1">
      <c r="G6571" s="175"/>
      <c r="I6571" s="176"/>
      <c r="J6571" s="176"/>
      <c r="K6571" s="176"/>
      <c r="L6571" s="679"/>
      <c r="M6571" s="175"/>
      <c r="N6571" s="177"/>
      <c r="P6571" s="176"/>
      <c r="R6571" s="178"/>
      <c r="S6571" s="177"/>
      <c r="U6571" s="177"/>
      <c r="W6571" s="178"/>
      <c r="X6571" s="177"/>
    </row>
    <row r="6572" spans="7:24" s="168" customFormat="1" ht="15" customHeight="1">
      <c r="G6572" s="175"/>
      <c r="I6572" s="176"/>
      <c r="J6572" s="176"/>
      <c r="K6572" s="176"/>
      <c r="L6572" s="679"/>
      <c r="M6572" s="175"/>
      <c r="N6572" s="177"/>
      <c r="P6572" s="176"/>
      <c r="R6572" s="178"/>
      <c r="S6572" s="177"/>
      <c r="U6572" s="177"/>
      <c r="W6572" s="178"/>
      <c r="X6572" s="177"/>
    </row>
    <row r="6573" spans="7:24" s="168" customFormat="1" ht="15" customHeight="1">
      <c r="G6573" s="175"/>
      <c r="I6573" s="176"/>
      <c r="J6573" s="176"/>
      <c r="K6573" s="176"/>
      <c r="L6573" s="679"/>
      <c r="M6573" s="175"/>
      <c r="N6573" s="177"/>
      <c r="P6573" s="176"/>
      <c r="R6573" s="178"/>
      <c r="S6573" s="177"/>
      <c r="U6573" s="177"/>
      <c r="W6573" s="178"/>
      <c r="X6573" s="177"/>
    </row>
    <row r="6574" spans="7:24" s="168" customFormat="1" ht="15" customHeight="1">
      <c r="G6574" s="175"/>
      <c r="I6574" s="176"/>
      <c r="J6574" s="176"/>
      <c r="K6574" s="176"/>
      <c r="L6574" s="679"/>
      <c r="M6574" s="175"/>
      <c r="N6574" s="177"/>
      <c r="P6574" s="176"/>
      <c r="R6574" s="178"/>
      <c r="S6574" s="177"/>
      <c r="U6574" s="177"/>
      <c r="W6574" s="178"/>
      <c r="X6574" s="177"/>
    </row>
    <row r="6575" spans="7:24" s="168" customFormat="1" ht="15" customHeight="1">
      <c r="G6575" s="175"/>
      <c r="I6575" s="176"/>
      <c r="J6575" s="176"/>
      <c r="K6575" s="176"/>
      <c r="L6575" s="679"/>
      <c r="M6575" s="175"/>
      <c r="N6575" s="177"/>
      <c r="P6575" s="176"/>
      <c r="R6575" s="178"/>
      <c r="S6575" s="177"/>
      <c r="U6575" s="177"/>
      <c r="W6575" s="178"/>
      <c r="X6575" s="177"/>
    </row>
    <row r="6576" spans="7:24" s="168" customFormat="1" ht="15" customHeight="1">
      <c r="G6576" s="175"/>
      <c r="I6576" s="176"/>
      <c r="J6576" s="176"/>
      <c r="K6576" s="176"/>
      <c r="L6576" s="679"/>
      <c r="M6576" s="175"/>
      <c r="N6576" s="177"/>
      <c r="P6576" s="176"/>
      <c r="R6576" s="178"/>
      <c r="S6576" s="177"/>
      <c r="U6576" s="177"/>
      <c r="W6576" s="178"/>
      <c r="X6576" s="177"/>
    </row>
    <row r="6577" spans="7:24" s="168" customFormat="1" ht="15" customHeight="1">
      <c r="G6577" s="175"/>
      <c r="I6577" s="176"/>
      <c r="J6577" s="176"/>
      <c r="K6577" s="176"/>
      <c r="L6577" s="679"/>
      <c r="M6577" s="175"/>
      <c r="N6577" s="177"/>
      <c r="P6577" s="176"/>
      <c r="R6577" s="178"/>
      <c r="S6577" s="177"/>
      <c r="U6577" s="177"/>
      <c r="W6577" s="178"/>
      <c r="X6577" s="177"/>
    </row>
    <row r="6578" spans="7:24" s="168" customFormat="1" ht="15" customHeight="1">
      <c r="G6578" s="175"/>
      <c r="I6578" s="176"/>
      <c r="J6578" s="176"/>
      <c r="K6578" s="176"/>
      <c r="L6578" s="679"/>
      <c r="M6578" s="175"/>
      <c r="N6578" s="177"/>
      <c r="P6578" s="176"/>
      <c r="R6578" s="178"/>
      <c r="S6578" s="177"/>
      <c r="U6578" s="177"/>
      <c r="W6578" s="178"/>
      <c r="X6578" s="177"/>
    </row>
    <row r="6579" spans="7:24" s="168" customFormat="1" ht="15" customHeight="1">
      <c r="G6579" s="175"/>
      <c r="I6579" s="176"/>
      <c r="J6579" s="176"/>
      <c r="K6579" s="176"/>
      <c r="L6579" s="679"/>
      <c r="M6579" s="175"/>
      <c r="N6579" s="177"/>
      <c r="P6579" s="176"/>
      <c r="R6579" s="178"/>
      <c r="S6579" s="177"/>
      <c r="U6579" s="177"/>
      <c r="W6579" s="178"/>
      <c r="X6579" s="177"/>
    </row>
    <row r="6580" spans="7:24" s="168" customFormat="1" ht="15" customHeight="1">
      <c r="G6580" s="175"/>
      <c r="I6580" s="176"/>
      <c r="J6580" s="176"/>
      <c r="K6580" s="176"/>
      <c r="L6580" s="679"/>
      <c r="M6580" s="175"/>
      <c r="N6580" s="177"/>
      <c r="P6580" s="176"/>
      <c r="R6580" s="178"/>
      <c r="S6580" s="177"/>
      <c r="U6580" s="177"/>
      <c r="W6580" s="178"/>
      <c r="X6580" s="177"/>
    </row>
    <row r="6581" spans="7:24" s="168" customFormat="1" ht="15" customHeight="1">
      <c r="G6581" s="175"/>
      <c r="I6581" s="176"/>
      <c r="J6581" s="176"/>
      <c r="K6581" s="176"/>
      <c r="L6581" s="679"/>
      <c r="M6581" s="175"/>
      <c r="N6581" s="177"/>
      <c r="P6581" s="176"/>
      <c r="R6581" s="178"/>
      <c r="S6581" s="177"/>
      <c r="U6581" s="177"/>
      <c r="W6581" s="178"/>
      <c r="X6581" s="177"/>
    </row>
    <row r="6582" spans="7:24" s="168" customFormat="1" ht="15" customHeight="1">
      <c r="G6582" s="175"/>
      <c r="I6582" s="176"/>
      <c r="J6582" s="176"/>
      <c r="K6582" s="176"/>
      <c r="L6582" s="679"/>
      <c r="M6582" s="175"/>
      <c r="N6582" s="177"/>
      <c r="P6582" s="176"/>
      <c r="R6582" s="178"/>
      <c r="S6582" s="177"/>
      <c r="U6582" s="177"/>
      <c r="W6582" s="178"/>
      <c r="X6582" s="177"/>
    </row>
    <row r="6583" spans="7:24" s="168" customFormat="1" ht="15" customHeight="1">
      <c r="G6583" s="175"/>
      <c r="I6583" s="176"/>
      <c r="J6583" s="176"/>
      <c r="K6583" s="176"/>
      <c r="L6583" s="679"/>
      <c r="M6583" s="175"/>
      <c r="N6583" s="177"/>
      <c r="P6583" s="176"/>
      <c r="R6583" s="178"/>
      <c r="S6583" s="177"/>
      <c r="U6583" s="177"/>
      <c r="W6583" s="178"/>
      <c r="X6583" s="177"/>
    </row>
    <row r="6584" spans="7:24" s="168" customFormat="1" ht="15" customHeight="1">
      <c r="G6584" s="175"/>
      <c r="I6584" s="176"/>
      <c r="J6584" s="176"/>
      <c r="K6584" s="176"/>
      <c r="L6584" s="679"/>
      <c r="M6584" s="175"/>
      <c r="N6584" s="177"/>
      <c r="P6584" s="176"/>
      <c r="R6584" s="178"/>
      <c r="S6584" s="177"/>
      <c r="U6584" s="177"/>
      <c r="W6584" s="178"/>
      <c r="X6584" s="177"/>
    </row>
    <row r="6585" spans="7:24" s="168" customFormat="1" ht="15" customHeight="1">
      <c r="G6585" s="175"/>
      <c r="I6585" s="176"/>
      <c r="J6585" s="176"/>
      <c r="K6585" s="176"/>
      <c r="L6585" s="679"/>
      <c r="M6585" s="175"/>
      <c r="N6585" s="177"/>
      <c r="P6585" s="176"/>
      <c r="R6585" s="178"/>
      <c r="S6585" s="177"/>
      <c r="U6585" s="177"/>
      <c r="W6585" s="178"/>
      <c r="X6585" s="177"/>
    </row>
    <row r="6586" spans="7:24" s="168" customFormat="1" ht="15" customHeight="1">
      <c r="G6586" s="175"/>
      <c r="I6586" s="176"/>
      <c r="J6586" s="176"/>
      <c r="K6586" s="176"/>
      <c r="L6586" s="679"/>
      <c r="M6586" s="175"/>
      <c r="N6586" s="177"/>
      <c r="P6586" s="176"/>
      <c r="R6586" s="178"/>
      <c r="S6586" s="177"/>
      <c r="U6586" s="177"/>
      <c r="W6586" s="178"/>
      <c r="X6586" s="177"/>
    </row>
    <row r="6587" spans="7:24" s="168" customFormat="1" ht="15" customHeight="1">
      <c r="G6587" s="175"/>
      <c r="I6587" s="176"/>
      <c r="J6587" s="176"/>
      <c r="K6587" s="176"/>
      <c r="L6587" s="679"/>
      <c r="M6587" s="175"/>
      <c r="N6587" s="177"/>
      <c r="P6587" s="176"/>
      <c r="R6587" s="178"/>
      <c r="S6587" s="177"/>
      <c r="U6587" s="177"/>
      <c r="W6587" s="178"/>
      <c r="X6587" s="177"/>
    </row>
    <row r="6588" spans="7:24" s="168" customFormat="1" ht="15" customHeight="1">
      <c r="G6588" s="175"/>
      <c r="I6588" s="176"/>
      <c r="J6588" s="176"/>
      <c r="K6588" s="176"/>
      <c r="L6588" s="679"/>
      <c r="M6588" s="175"/>
      <c r="N6588" s="177"/>
      <c r="P6588" s="176"/>
      <c r="R6588" s="178"/>
      <c r="S6588" s="177"/>
      <c r="U6588" s="177"/>
      <c r="W6588" s="178"/>
      <c r="X6588" s="177"/>
    </row>
    <row r="6589" spans="7:24" s="168" customFormat="1" ht="15" customHeight="1">
      <c r="G6589" s="175"/>
      <c r="I6589" s="176"/>
      <c r="J6589" s="176"/>
      <c r="K6589" s="176"/>
      <c r="L6589" s="679"/>
      <c r="M6589" s="175"/>
      <c r="N6589" s="177"/>
      <c r="P6589" s="176"/>
      <c r="R6589" s="178"/>
      <c r="S6589" s="177"/>
      <c r="U6589" s="177"/>
      <c r="W6589" s="178"/>
      <c r="X6589" s="177"/>
    </row>
    <row r="6590" spans="7:24" s="168" customFormat="1" ht="15" customHeight="1">
      <c r="G6590" s="175"/>
      <c r="I6590" s="176"/>
      <c r="J6590" s="176"/>
      <c r="K6590" s="176"/>
      <c r="L6590" s="679"/>
      <c r="M6590" s="175"/>
      <c r="N6590" s="177"/>
      <c r="P6590" s="176"/>
      <c r="R6590" s="178"/>
      <c r="S6590" s="177"/>
      <c r="U6590" s="177"/>
      <c r="W6590" s="178"/>
      <c r="X6590" s="177"/>
    </row>
    <row r="6591" spans="7:24" s="168" customFormat="1" ht="15" customHeight="1">
      <c r="G6591" s="175"/>
      <c r="I6591" s="176"/>
      <c r="J6591" s="176"/>
      <c r="K6591" s="176"/>
      <c r="L6591" s="679"/>
      <c r="M6591" s="175"/>
      <c r="N6591" s="177"/>
      <c r="P6591" s="176"/>
      <c r="R6591" s="178"/>
      <c r="S6591" s="177"/>
      <c r="U6591" s="177"/>
      <c r="W6591" s="178"/>
      <c r="X6591" s="177"/>
    </row>
    <row r="6592" spans="7:24" s="168" customFormat="1" ht="15" customHeight="1">
      <c r="G6592" s="175"/>
      <c r="I6592" s="176"/>
      <c r="J6592" s="176"/>
      <c r="K6592" s="176"/>
      <c r="L6592" s="679"/>
      <c r="M6592" s="175"/>
      <c r="N6592" s="177"/>
      <c r="P6592" s="176"/>
      <c r="R6592" s="178"/>
      <c r="S6592" s="177"/>
      <c r="U6592" s="177"/>
      <c r="W6592" s="178"/>
      <c r="X6592" s="177"/>
    </row>
    <row r="6593" spans="7:24" s="168" customFormat="1" ht="15" customHeight="1">
      <c r="G6593" s="175"/>
      <c r="I6593" s="176"/>
      <c r="J6593" s="176"/>
      <c r="K6593" s="176"/>
      <c r="L6593" s="679"/>
      <c r="M6593" s="175"/>
      <c r="N6593" s="177"/>
      <c r="P6593" s="176"/>
      <c r="R6593" s="178"/>
      <c r="S6593" s="177"/>
      <c r="U6593" s="177"/>
      <c r="W6593" s="178"/>
      <c r="X6593" s="177"/>
    </row>
    <row r="6594" spans="7:24" s="168" customFormat="1" ht="15" customHeight="1">
      <c r="G6594" s="175"/>
      <c r="I6594" s="176"/>
      <c r="J6594" s="176"/>
      <c r="K6594" s="176"/>
      <c r="L6594" s="679"/>
      <c r="M6594" s="175"/>
      <c r="N6594" s="177"/>
      <c r="P6594" s="176"/>
      <c r="R6594" s="178"/>
      <c r="S6594" s="177"/>
      <c r="U6594" s="177"/>
      <c r="W6594" s="178"/>
      <c r="X6594" s="177"/>
    </row>
    <row r="6595" spans="7:24" s="168" customFormat="1" ht="15" customHeight="1">
      <c r="G6595" s="175"/>
      <c r="I6595" s="176"/>
      <c r="J6595" s="176"/>
      <c r="K6595" s="176"/>
      <c r="L6595" s="679"/>
      <c r="M6595" s="175"/>
      <c r="N6595" s="177"/>
      <c r="P6595" s="176"/>
      <c r="R6595" s="178"/>
      <c r="S6595" s="177"/>
      <c r="U6595" s="177"/>
      <c r="W6595" s="178"/>
      <c r="X6595" s="177"/>
    </row>
    <row r="6596" spans="7:24" s="168" customFormat="1" ht="15" customHeight="1">
      <c r="G6596" s="175"/>
      <c r="I6596" s="176"/>
      <c r="J6596" s="176"/>
      <c r="K6596" s="176"/>
      <c r="L6596" s="679"/>
      <c r="M6596" s="175"/>
      <c r="N6596" s="177"/>
      <c r="P6596" s="176"/>
      <c r="R6596" s="178"/>
      <c r="S6596" s="177"/>
      <c r="U6596" s="177"/>
      <c r="W6596" s="178"/>
      <c r="X6596" s="177"/>
    </row>
    <row r="6597" spans="7:24" s="168" customFormat="1" ht="15" customHeight="1">
      <c r="G6597" s="175"/>
      <c r="I6597" s="176"/>
      <c r="J6597" s="176"/>
      <c r="K6597" s="176"/>
      <c r="L6597" s="679"/>
      <c r="M6597" s="175"/>
      <c r="N6597" s="177"/>
      <c r="P6597" s="176"/>
      <c r="R6597" s="178"/>
      <c r="S6597" s="177"/>
      <c r="U6597" s="177"/>
      <c r="W6597" s="178"/>
      <c r="X6597" s="177"/>
    </row>
    <row r="6598" spans="7:24" s="168" customFormat="1" ht="15" customHeight="1">
      <c r="G6598" s="175"/>
      <c r="I6598" s="176"/>
      <c r="J6598" s="176"/>
      <c r="K6598" s="176"/>
      <c r="L6598" s="679"/>
      <c r="M6598" s="175"/>
      <c r="N6598" s="177"/>
      <c r="P6598" s="176"/>
      <c r="R6598" s="178"/>
      <c r="S6598" s="177"/>
      <c r="U6598" s="177"/>
      <c r="W6598" s="178"/>
      <c r="X6598" s="177"/>
    </row>
    <row r="6599" spans="7:24" s="168" customFormat="1" ht="15" customHeight="1">
      <c r="G6599" s="175"/>
      <c r="I6599" s="176"/>
      <c r="J6599" s="176"/>
      <c r="K6599" s="176"/>
      <c r="L6599" s="679"/>
      <c r="M6599" s="175"/>
      <c r="N6599" s="177"/>
      <c r="P6599" s="176"/>
      <c r="R6599" s="178"/>
      <c r="S6599" s="177"/>
      <c r="U6599" s="177"/>
      <c r="W6599" s="178"/>
      <c r="X6599" s="177"/>
    </row>
    <row r="6600" spans="7:24" s="168" customFormat="1" ht="15" customHeight="1">
      <c r="G6600" s="175"/>
      <c r="I6600" s="176"/>
      <c r="J6600" s="176"/>
      <c r="K6600" s="176"/>
      <c r="L6600" s="679"/>
      <c r="M6600" s="175"/>
      <c r="N6600" s="177"/>
      <c r="P6600" s="176"/>
      <c r="R6600" s="178"/>
      <c r="S6600" s="177"/>
      <c r="U6600" s="177"/>
      <c r="W6600" s="178"/>
      <c r="X6600" s="177"/>
    </row>
    <row r="6601" spans="7:24" s="168" customFormat="1" ht="15" customHeight="1">
      <c r="G6601" s="175"/>
      <c r="I6601" s="176"/>
      <c r="J6601" s="176"/>
      <c r="K6601" s="176"/>
      <c r="L6601" s="679"/>
      <c r="M6601" s="175"/>
      <c r="N6601" s="177"/>
      <c r="P6601" s="176"/>
      <c r="R6601" s="178"/>
      <c r="S6601" s="177"/>
      <c r="U6601" s="177"/>
      <c r="W6601" s="178"/>
      <c r="X6601" s="177"/>
    </row>
    <row r="6602" spans="7:24" s="168" customFormat="1" ht="15" customHeight="1">
      <c r="G6602" s="175"/>
      <c r="I6602" s="176"/>
      <c r="J6602" s="176"/>
      <c r="K6602" s="176"/>
      <c r="L6602" s="679"/>
      <c r="M6602" s="175"/>
      <c r="N6602" s="177"/>
      <c r="P6602" s="176"/>
      <c r="R6602" s="178"/>
      <c r="S6602" s="177"/>
      <c r="U6602" s="177"/>
      <c r="W6602" s="178"/>
      <c r="X6602" s="177"/>
    </row>
    <row r="6603" spans="7:24" s="168" customFormat="1" ht="15" customHeight="1">
      <c r="G6603" s="175"/>
      <c r="I6603" s="176"/>
      <c r="J6603" s="176"/>
      <c r="K6603" s="176"/>
      <c r="L6603" s="679"/>
      <c r="M6603" s="175"/>
      <c r="N6603" s="177"/>
      <c r="P6603" s="176"/>
      <c r="R6603" s="178"/>
      <c r="S6603" s="177"/>
      <c r="U6603" s="177"/>
      <c r="W6603" s="178"/>
      <c r="X6603" s="177"/>
    </row>
    <row r="6604" spans="7:24" s="168" customFormat="1" ht="15" customHeight="1">
      <c r="G6604" s="175"/>
      <c r="I6604" s="176"/>
      <c r="J6604" s="176"/>
      <c r="K6604" s="176"/>
      <c r="L6604" s="679"/>
      <c r="M6604" s="175"/>
      <c r="N6604" s="177"/>
      <c r="P6604" s="176"/>
      <c r="R6604" s="178"/>
      <c r="S6604" s="177"/>
      <c r="U6604" s="177"/>
      <c r="W6604" s="178"/>
      <c r="X6604" s="177"/>
    </row>
    <row r="6605" spans="7:24" s="168" customFormat="1" ht="15" customHeight="1">
      <c r="G6605" s="175"/>
      <c r="I6605" s="176"/>
      <c r="J6605" s="176"/>
      <c r="K6605" s="176"/>
      <c r="L6605" s="679"/>
      <c r="M6605" s="175"/>
      <c r="N6605" s="177"/>
      <c r="P6605" s="176"/>
      <c r="R6605" s="178"/>
      <c r="S6605" s="177"/>
      <c r="U6605" s="177"/>
      <c r="W6605" s="178"/>
      <c r="X6605" s="177"/>
    </row>
    <row r="6606" spans="7:24" s="168" customFormat="1" ht="15" customHeight="1">
      <c r="G6606" s="175"/>
      <c r="I6606" s="176"/>
      <c r="J6606" s="176"/>
      <c r="K6606" s="176"/>
      <c r="L6606" s="679"/>
      <c r="M6606" s="175"/>
      <c r="N6606" s="177"/>
      <c r="P6606" s="176"/>
      <c r="R6606" s="178"/>
      <c r="S6606" s="177"/>
      <c r="U6606" s="177"/>
      <c r="W6606" s="178"/>
      <c r="X6606" s="177"/>
    </row>
    <row r="6607" spans="7:24" s="168" customFormat="1" ht="15" customHeight="1">
      <c r="G6607" s="175"/>
      <c r="I6607" s="176"/>
      <c r="J6607" s="176"/>
      <c r="K6607" s="176"/>
      <c r="L6607" s="679"/>
      <c r="M6607" s="175"/>
      <c r="N6607" s="177"/>
      <c r="P6607" s="176"/>
      <c r="R6607" s="178"/>
      <c r="S6607" s="177"/>
      <c r="U6607" s="177"/>
      <c r="W6607" s="178"/>
      <c r="X6607" s="177"/>
    </row>
    <row r="6608" spans="7:24" s="168" customFormat="1" ht="15" customHeight="1">
      <c r="G6608" s="175"/>
      <c r="I6608" s="176"/>
      <c r="J6608" s="176"/>
      <c r="K6608" s="176"/>
      <c r="L6608" s="679"/>
      <c r="M6608" s="175"/>
      <c r="N6608" s="177"/>
      <c r="P6608" s="176"/>
      <c r="R6608" s="178"/>
      <c r="S6608" s="177"/>
      <c r="U6608" s="177"/>
      <c r="W6608" s="178"/>
      <c r="X6608" s="177"/>
    </row>
    <row r="6609" spans="7:24" s="168" customFormat="1" ht="15" customHeight="1">
      <c r="G6609" s="175"/>
      <c r="I6609" s="176"/>
      <c r="J6609" s="176"/>
      <c r="K6609" s="176"/>
      <c r="L6609" s="679"/>
      <c r="M6609" s="175"/>
      <c r="N6609" s="177"/>
      <c r="P6609" s="176"/>
      <c r="R6609" s="178"/>
      <c r="S6609" s="177"/>
      <c r="U6609" s="177"/>
      <c r="W6609" s="178"/>
      <c r="X6609" s="177"/>
    </row>
    <row r="6610" spans="7:24" s="168" customFormat="1" ht="15" customHeight="1">
      <c r="G6610" s="175"/>
      <c r="I6610" s="176"/>
      <c r="J6610" s="176"/>
      <c r="K6610" s="176"/>
      <c r="L6610" s="679"/>
      <c r="M6610" s="175"/>
      <c r="N6610" s="177"/>
      <c r="P6610" s="176"/>
      <c r="R6610" s="178"/>
      <c r="S6610" s="177"/>
      <c r="U6610" s="177"/>
      <c r="W6610" s="178"/>
      <c r="X6610" s="177"/>
    </row>
    <row r="6611" spans="7:24" s="168" customFormat="1" ht="15" customHeight="1">
      <c r="G6611" s="175"/>
      <c r="I6611" s="176"/>
      <c r="J6611" s="176"/>
      <c r="K6611" s="176"/>
      <c r="L6611" s="679"/>
      <c r="M6611" s="175"/>
      <c r="N6611" s="177"/>
      <c r="P6611" s="176"/>
      <c r="R6611" s="178"/>
      <c r="S6611" s="177"/>
      <c r="U6611" s="177"/>
      <c r="W6611" s="178"/>
      <c r="X6611" s="177"/>
    </row>
    <row r="6612" spans="7:24" s="168" customFormat="1" ht="15" customHeight="1">
      <c r="G6612" s="175"/>
      <c r="I6612" s="176"/>
      <c r="J6612" s="176"/>
      <c r="K6612" s="176"/>
      <c r="L6612" s="679"/>
      <c r="M6612" s="175"/>
      <c r="N6612" s="177"/>
      <c r="P6612" s="176"/>
      <c r="R6612" s="178"/>
      <c r="S6612" s="177"/>
      <c r="U6612" s="177"/>
      <c r="W6612" s="178"/>
      <c r="X6612" s="177"/>
    </row>
    <row r="6613" spans="7:24" s="168" customFormat="1" ht="15" customHeight="1">
      <c r="G6613" s="175"/>
      <c r="I6613" s="176"/>
      <c r="J6613" s="176"/>
      <c r="K6613" s="176"/>
      <c r="L6613" s="679"/>
      <c r="M6613" s="175"/>
      <c r="N6613" s="177"/>
      <c r="P6613" s="176"/>
      <c r="R6613" s="178"/>
      <c r="S6613" s="177"/>
      <c r="U6613" s="177"/>
      <c r="W6613" s="178"/>
      <c r="X6613" s="177"/>
    </row>
    <row r="6614" spans="7:24" s="168" customFormat="1" ht="15" customHeight="1">
      <c r="G6614" s="175"/>
      <c r="I6614" s="176"/>
      <c r="J6614" s="176"/>
      <c r="K6614" s="176"/>
      <c r="L6614" s="679"/>
      <c r="M6614" s="175"/>
      <c r="N6614" s="177"/>
      <c r="P6614" s="176"/>
      <c r="R6614" s="178"/>
      <c r="S6614" s="177"/>
      <c r="U6614" s="177"/>
      <c r="W6614" s="178"/>
      <c r="X6614" s="177"/>
    </row>
    <row r="6615" spans="7:24" s="168" customFormat="1" ht="15" customHeight="1">
      <c r="G6615" s="175"/>
      <c r="I6615" s="176"/>
      <c r="J6615" s="176"/>
      <c r="K6615" s="176"/>
      <c r="L6615" s="679"/>
      <c r="M6615" s="175"/>
      <c r="N6615" s="177"/>
      <c r="P6615" s="176"/>
      <c r="R6615" s="178"/>
      <c r="S6615" s="177"/>
      <c r="U6615" s="177"/>
      <c r="W6615" s="178"/>
      <c r="X6615" s="177"/>
    </row>
    <row r="6616" spans="7:24" s="168" customFormat="1" ht="15" customHeight="1">
      <c r="G6616" s="175"/>
      <c r="I6616" s="176"/>
      <c r="J6616" s="176"/>
      <c r="K6616" s="176"/>
      <c r="L6616" s="679"/>
      <c r="M6616" s="175"/>
      <c r="N6616" s="177"/>
      <c r="P6616" s="176"/>
      <c r="R6616" s="178"/>
      <c r="S6616" s="177"/>
      <c r="U6616" s="177"/>
      <c r="W6616" s="178"/>
      <c r="X6616" s="177"/>
    </row>
    <row r="6617" spans="7:24" s="168" customFormat="1" ht="15" customHeight="1">
      <c r="G6617" s="175"/>
      <c r="I6617" s="176"/>
      <c r="J6617" s="176"/>
      <c r="K6617" s="176"/>
      <c r="L6617" s="679"/>
      <c r="M6617" s="175"/>
      <c r="N6617" s="177"/>
      <c r="P6617" s="176"/>
      <c r="R6617" s="178"/>
      <c r="S6617" s="177"/>
      <c r="U6617" s="177"/>
      <c r="W6617" s="178"/>
      <c r="X6617" s="177"/>
    </row>
    <row r="6618" spans="7:24" s="168" customFormat="1" ht="15" customHeight="1">
      <c r="G6618" s="175"/>
      <c r="I6618" s="176"/>
      <c r="J6618" s="176"/>
      <c r="K6618" s="176"/>
      <c r="L6618" s="679"/>
      <c r="M6618" s="175"/>
      <c r="N6618" s="177"/>
      <c r="P6618" s="176"/>
      <c r="R6618" s="178"/>
      <c r="S6618" s="177"/>
      <c r="U6618" s="177"/>
      <c r="W6618" s="178"/>
      <c r="X6618" s="177"/>
    </row>
    <row r="6619" spans="7:24" s="168" customFormat="1" ht="15" customHeight="1">
      <c r="G6619" s="175"/>
      <c r="I6619" s="176"/>
      <c r="J6619" s="176"/>
      <c r="K6619" s="176"/>
      <c r="L6619" s="679"/>
      <c r="M6619" s="175"/>
      <c r="N6619" s="177"/>
      <c r="P6619" s="176"/>
      <c r="R6619" s="178"/>
      <c r="S6619" s="177"/>
      <c r="U6619" s="177"/>
      <c r="W6619" s="178"/>
      <c r="X6619" s="177"/>
    </row>
    <row r="6620" spans="7:24" s="168" customFormat="1" ht="15" customHeight="1">
      <c r="G6620" s="175"/>
      <c r="I6620" s="176"/>
      <c r="J6620" s="176"/>
      <c r="K6620" s="176"/>
      <c r="L6620" s="679"/>
      <c r="M6620" s="175"/>
      <c r="N6620" s="177"/>
      <c r="P6620" s="176"/>
      <c r="R6620" s="178"/>
      <c r="S6620" s="177"/>
      <c r="U6620" s="177"/>
      <c r="W6620" s="178"/>
      <c r="X6620" s="177"/>
    </row>
    <row r="6621" spans="7:24" s="168" customFormat="1" ht="15" customHeight="1">
      <c r="G6621" s="175"/>
      <c r="I6621" s="176"/>
      <c r="J6621" s="176"/>
      <c r="K6621" s="176"/>
      <c r="L6621" s="679"/>
      <c r="M6621" s="175"/>
      <c r="N6621" s="177"/>
      <c r="P6621" s="176"/>
      <c r="R6621" s="178"/>
      <c r="S6621" s="177"/>
      <c r="U6621" s="177"/>
      <c r="W6621" s="178"/>
      <c r="X6621" s="177"/>
    </row>
    <row r="6622" spans="7:24" s="168" customFormat="1" ht="15" customHeight="1">
      <c r="G6622" s="175"/>
      <c r="I6622" s="176"/>
      <c r="J6622" s="176"/>
      <c r="K6622" s="176"/>
      <c r="L6622" s="679"/>
      <c r="M6622" s="175"/>
      <c r="N6622" s="177"/>
      <c r="P6622" s="176"/>
      <c r="R6622" s="178"/>
      <c r="S6622" s="177"/>
      <c r="U6622" s="177"/>
      <c r="W6622" s="178"/>
      <c r="X6622" s="177"/>
    </row>
    <row r="6623" spans="7:24" s="168" customFormat="1" ht="15" customHeight="1">
      <c r="G6623" s="175"/>
      <c r="I6623" s="176"/>
      <c r="J6623" s="176"/>
      <c r="K6623" s="176"/>
      <c r="L6623" s="679"/>
      <c r="M6623" s="175"/>
      <c r="N6623" s="177"/>
      <c r="P6623" s="176"/>
      <c r="R6623" s="178"/>
      <c r="S6623" s="177"/>
      <c r="U6623" s="177"/>
      <c r="W6623" s="178"/>
      <c r="X6623" s="177"/>
    </row>
    <row r="6624" spans="7:24" s="168" customFormat="1" ht="15" customHeight="1">
      <c r="G6624" s="175"/>
      <c r="I6624" s="176"/>
      <c r="J6624" s="176"/>
      <c r="K6624" s="176"/>
      <c r="L6624" s="679"/>
      <c r="M6624" s="175"/>
      <c r="N6624" s="177"/>
      <c r="P6624" s="176"/>
      <c r="R6624" s="178"/>
      <c r="S6624" s="177"/>
      <c r="U6624" s="177"/>
      <c r="W6624" s="178"/>
      <c r="X6624" s="177"/>
    </row>
    <row r="6625" spans="7:24" s="168" customFormat="1" ht="15" customHeight="1">
      <c r="G6625" s="175"/>
      <c r="I6625" s="176"/>
      <c r="J6625" s="176"/>
      <c r="K6625" s="176"/>
      <c r="L6625" s="679"/>
      <c r="M6625" s="175"/>
      <c r="N6625" s="177"/>
      <c r="P6625" s="176"/>
      <c r="R6625" s="178"/>
      <c r="S6625" s="177"/>
      <c r="U6625" s="177"/>
      <c r="W6625" s="178"/>
      <c r="X6625" s="177"/>
    </row>
    <row r="6626" spans="7:24" s="168" customFormat="1" ht="15" customHeight="1">
      <c r="G6626" s="175"/>
      <c r="I6626" s="176"/>
      <c r="J6626" s="176"/>
      <c r="K6626" s="176"/>
      <c r="L6626" s="679"/>
      <c r="M6626" s="175"/>
      <c r="N6626" s="177"/>
      <c r="P6626" s="176"/>
      <c r="R6626" s="178"/>
      <c r="S6626" s="177"/>
      <c r="U6626" s="177"/>
      <c r="W6626" s="178"/>
      <c r="X6626" s="177"/>
    </row>
    <row r="6627" spans="7:24" s="168" customFormat="1" ht="15" customHeight="1">
      <c r="G6627" s="175"/>
      <c r="I6627" s="176"/>
      <c r="J6627" s="176"/>
      <c r="K6627" s="176"/>
      <c r="L6627" s="679"/>
      <c r="M6627" s="175"/>
      <c r="N6627" s="177"/>
      <c r="P6627" s="176"/>
      <c r="R6627" s="178"/>
      <c r="S6627" s="177"/>
      <c r="U6627" s="177"/>
      <c r="W6627" s="178"/>
      <c r="X6627" s="177"/>
    </row>
    <row r="6628" spans="7:24" s="168" customFormat="1" ht="15" customHeight="1">
      <c r="G6628" s="175"/>
      <c r="I6628" s="176"/>
      <c r="J6628" s="176"/>
      <c r="K6628" s="176"/>
      <c r="L6628" s="679"/>
      <c r="M6628" s="175"/>
      <c r="N6628" s="177"/>
      <c r="P6628" s="176"/>
      <c r="R6628" s="178"/>
      <c r="S6628" s="177"/>
      <c r="U6628" s="177"/>
      <c r="W6628" s="178"/>
      <c r="X6628" s="177"/>
    </row>
    <row r="6629" spans="7:24" s="168" customFormat="1" ht="15" customHeight="1">
      <c r="G6629" s="175"/>
      <c r="I6629" s="176"/>
      <c r="J6629" s="176"/>
      <c r="K6629" s="176"/>
      <c r="L6629" s="679"/>
      <c r="M6629" s="175"/>
      <c r="N6629" s="177"/>
      <c r="P6629" s="176"/>
      <c r="R6629" s="178"/>
      <c r="S6629" s="177"/>
      <c r="U6629" s="177"/>
      <c r="W6629" s="178"/>
      <c r="X6629" s="177"/>
    </row>
    <row r="6630" spans="7:24" s="168" customFormat="1" ht="15" customHeight="1">
      <c r="G6630" s="175"/>
      <c r="I6630" s="176"/>
      <c r="J6630" s="176"/>
      <c r="K6630" s="176"/>
      <c r="L6630" s="679"/>
      <c r="M6630" s="175"/>
      <c r="N6630" s="177"/>
      <c r="P6630" s="176"/>
      <c r="R6630" s="178"/>
      <c r="S6630" s="177"/>
      <c r="U6630" s="177"/>
      <c r="W6630" s="178"/>
      <c r="X6630" s="177"/>
    </row>
    <row r="6631" spans="7:24" s="168" customFormat="1" ht="15" customHeight="1">
      <c r="G6631" s="175"/>
      <c r="I6631" s="176"/>
      <c r="J6631" s="176"/>
      <c r="K6631" s="176"/>
      <c r="L6631" s="679"/>
      <c r="M6631" s="175"/>
      <c r="N6631" s="177"/>
      <c r="P6631" s="176"/>
      <c r="R6631" s="178"/>
      <c r="S6631" s="177"/>
      <c r="U6631" s="177"/>
      <c r="W6631" s="178"/>
      <c r="X6631" s="177"/>
    </row>
    <row r="6632" spans="7:24" s="168" customFormat="1" ht="15" customHeight="1">
      <c r="G6632" s="175"/>
      <c r="I6632" s="176"/>
      <c r="J6632" s="176"/>
      <c r="K6632" s="176"/>
      <c r="L6632" s="679"/>
      <c r="M6632" s="175"/>
      <c r="N6632" s="177"/>
      <c r="P6632" s="176"/>
      <c r="R6632" s="178"/>
      <c r="S6632" s="177"/>
      <c r="U6632" s="177"/>
      <c r="W6632" s="178"/>
      <c r="X6632" s="177"/>
    </row>
    <row r="6633" spans="7:24" s="168" customFormat="1" ht="15" customHeight="1">
      <c r="G6633" s="175"/>
      <c r="I6633" s="176"/>
      <c r="J6633" s="176"/>
      <c r="K6633" s="176"/>
      <c r="L6633" s="679"/>
      <c r="M6633" s="175"/>
      <c r="N6633" s="177"/>
      <c r="P6633" s="176"/>
      <c r="R6633" s="178"/>
      <c r="S6633" s="177"/>
      <c r="U6633" s="177"/>
      <c r="W6633" s="178"/>
      <c r="X6633" s="177"/>
    </row>
    <row r="6634" spans="7:24" s="168" customFormat="1" ht="15" customHeight="1">
      <c r="G6634" s="175"/>
      <c r="I6634" s="176"/>
      <c r="J6634" s="176"/>
      <c r="K6634" s="176"/>
      <c r="L6634" s="679"/>
      <c r="M6634" s="175"/>
      <c r="N6634" s="177"/>
      <c r="P6634" s="176"/>
      <c r="R6634" s="178"/>
      <c r="S6634" s="177"/>
      <c r="U6634" s="177"/>
      <c r="W6634" s="178"/>
      <c r="X6634" s="177"/>
    </row>
    <row r="6635" spans="7:24" s="168" customFormat="1" ht="15" customHeight="1">
      <c r="G6635" s="175"/>
      <c r="I6635" s="176"/>
      <c r="J6635" s="176"/>
      <c r="K6635" s="176"/>
      <c r="L6635" s="679"/>
      <c r="M6635" s="175"/>
      <c r="N6635" s="177"/>
      <c r="P6635" s="176"/>
      <c r="R6635" s="178"/>
      <c r="S6635" s="177"/>
      <c r="U6635" s="177"/>
      <c r="W6635" s="178"/>
      <c r="X6635" s="177"/>
    </row>
    <row r="6636" spans="7:24" s="168" customFormat="1" ht="15" customHeight="1">
      <c r="G6636" s="175"/>
      <c r="I6636" s="176"/>
      <c r="J6636" s="176"/>
      <c r="K6636" s="176"/>
      <c r="L6636" s="679"/>
      <c r="M6636" s="175"/>
      <c r="N6636" s="177"/>
      <c r="P6636" s="176"/>
      <c r="R6636" s="178"/>
      <c r="S6636" s="177"/>
      <c r="U6636" s="177"/>
      <c r="W6636" s="178"/>
      <c r="X6636" s="177"/>
    </row>
    <row r="6637" spans="7:24" s="168" customFormat="1" ht="15" customHeight="1">
      <c r="G6637" s="175"/>
      <c r="I6637" s="176"/>
      <c r="J6637" s="176"/>
      <c r="K6637" s="176"/>
      <c r="L6637" s="679"/>
      <c r="M6637" s="175"/>
      <c r="N6637" s="177"/>
      <c r="P6637" s="176"/>
      <c r="R6637" s="178"/>
      <c r="S6637" s="177"/>
      <c r="U6637" s="177"/>
      <c r="W6637" s="178"/>
      <c r="X6637" s="177"/>
    </row>
    <row r="6638" spans="7:24" s="168" customFormat="1" ht="15" customHeight="1">
      <c r="G6638" s="175"/>
      <c r="I6638" s="176"/>
      <c r="J6638" s="176"/>
      <c r="K6638" s="176"/>
      <c r="L6638" s="679"/>
      <c r="M6638" s="175"/>
      <c r="N6638" s="177"/>
      <c r="P6638" s="176"/>
      <c r="R6638" s="178"/>
      <c r="S6638" s="177"/>
      <c r="U6638" s="177"/>
      <c r="W6638" s="178"/>
      <c r="X6638" s="177"/>
    </row>
    <row r="6639" spans="7:24" s="168" customFormat="1" ht="15" customHeight="1">
      <c r="G6639" s="175"/>
      <c r="I6639" s="176"/>
      <c r="J6639" s="176"/>
      <c r="K6639" s="176"/>
      <c r="L6639" s="679"/>
      <c r="M6639" s="175"/>
      <c r="N6639" s="177"/>
      <c r="P6639" s="176"/>
      <c r="R6639" s="178"/>
      <c r="S6639" s="177"/>
      <c r="U6639" s="177"/>
      <c r="W6639" s="178"/>
      <c r="X6639" s="177"/>
    </row>
    <row r="6640" spans="7:24" s="168" customFormat="1" ht="15" customHeight="1">
      <c r="G6640" s="175"/>
      <c r="I6640" s="176"/>
      <c r="J6640" s="176"/>
      <c r="K6640" s="176"/>
      <c r="L6640" s="679"/>
      <c r="M6640" s="175"/>
      <c r="N6640" s="177"/>
      <c r="P6640" s="176"/>
      <c r="R6640" s="178"/>
      <c r="S6640" s="177"/>
      <c r="U6640" s="177"/>
      <c r="W6640" s="178"/>
      <c r="X6640" s="177"/>
    </row>
    <row r="6641" spans="7:24" s="168" customFormat="1" ht="15" customHeight="1">
      <c r="G6641" s="175"/>
      <c r="I6641" s="176"/>
      <c r="J6641" s="176"/>
      <c r="K6641" s="176"/>
      <c r="L6641" s="679"/>
      <c r="M6641" s="175"/>
      <c r="N6641" s="177"/>
      <c r="P6641" s="176"/>
      <c r="R6641" s="178"/>
      <c r="S6641" s="177"/>
      <c r="U6641" s="177"/>
      <c r="W6641" s="178"/>
      <c r="X6641" s="177"/>
    </row>
    <row r="6642" spans="7:24" s="168" customFormat="1" ht="15" customHeight="1">
      <c r="G6642" s="175"/>
      <c r="I6642" s="176"/>
      <c r="J6642" s="176"/>
      <c r="K6642" s="176"/>
      <c r="L6642" s="679"/>
      <c r="M6642" s="175"/>
      <c r="N6642" s="177"/>
      <c r="P6642" s="176"/>
      <c r="R6642" s="178"/>
      <c r="S6642" s="177"/>
      <c r="U6642" s="177"/>
      <c r="W6642" s="178"/>
      <c r="X6642" s="177"/>
    </row>
    <row r="6643" spans="7:24" s="168" customFormat="1" ht="15" customHeight="1">
      <c r="G6643" s="175"/>
      <c r="I6643" s="176"/>
      <c r="J6643" s="176"/>
      <c r="K6643" s="176"/>
      <c r="L6643" s="679"/>
      <c r="M6643" s="175"/>
      <c r="N6643" s="177"/>
      <c r="P6643" s="176"/>
      <c r="R6643" s="178"/>
      <c r="S6643" s="177"/>
      <c r="U6643" s="177"/>
      <c r="W6643" s="178"/>
      <c r="X6643" s="177"/>
    </row>
    <row r="6644" spans="7:24" s="168" customFormat="1" ht="15" customHeight="1">
      <c r="G6644" s="175"/>
      <c r="I6644" s="176"/>
      <c r="J6644" s="176"/>
      <c r="K6644" s="176"/>
      <c r="L6644" s="679"/>
      <c r="M6644" s="175"/>
      <c r="N6644" s="177"/>
      <c r="P6644" s="176"/>
      <c r="R6644" s="178"/>
      <c r="S6644" s="177"/>
      <c r="U6644" s="177"/>
      <c r="W6644" s="178"/>
      <c r="X6644" s="177"/>
    </row>
    <row r="6645" spans="7:24" s="168" customFormat="1" ht="15" customHeight="1">
      <c r="G6645" s="175"/>
      <c r="I6645" s="176"/>
      <c r="J6645" s="176"/>
      <c r="K6645" s="176"/>
      <c r="L6645" s="679"/>
      <c r="M6645" s="175"/>
      <c r="N6645" s="177"/>
      <c r="P6645" s="176"/>
      <c r="R6645" s="178"/>
      <c r="S6645" s="177"/>
      <c r="U6645" s="177"/>
      <c r="W6645" s="178"/>
      <c r="X6645" s="177"/>
    </row>
    <row r="6646" spans="7:24" s="168" customFormat="1" ht="15" customHeight="1">
      <c r="G6646" s="175"/>
      <c r="I6646" s="176"/>
      <c r="J6646" s="176"/>
      <c r="K6646" s="176"/>
      <c r="L6646" s="679"/>
      <c r="M6646" s="175"/>
      <c r="N6646" s="177"/>
      <c r="P6646" s="176"/>
      <c r="R6646" s="178"/>
      <c r="S6646" s="177"/>
      <c r="U6646" s="177"/>
      <c r="W6646" s="178"/>
      <c r="X6646" s="177"/>
    </row>
    <row r="6647" spans="7:24" s="168" customFormat="1" ht="15" customHeight="1">
      <c r="G6647" s="175"/>
      <c r="I6647" s="176"/>
      <c r="J6647" s="176"/>
      <c r="K6647" s="176"/>
      <c r="L6647" s="679"/>
      <c r="M6647" s="175"/>
      <c r="N6647" s="177"/>
      <c r="P6647" s="176"/>
      <c r="R6647" s="178"/>
      <c r="S6647" s="177"/>
      <c r="U6647" s="177"/>
      <c r="W6647" s="178"/>
      <c r="X6647" s="177"/>
    </row>
    <row r="6648" spans="7:24" s="168" customFormat="1" ht="15" customHeight="1">
      <c r="G6648" s="175"/>
      <c r="I6648" s="176"/>
      <c r="J6648" s="176"/>
      <c r="K6648" s="176"/>
      <c r="L6648" s="679"/>
      <c r="M6648" s="175"/>
      <c r="N6648" s="177"/>
      <c r="P6648" s="176"/>
      <c r="R6648" s="178"/>
      <c r="S6648" s="177"/>
      <c r="U6648" s="177"/>
      <c r="W6648" s="178"/>
      <c r="X6648" s="177"/>
    </row>
    <row r="6649" spans="7:24" s="168" customFormat="1" ht="15" customHeight="1">
      <c r="G6649" s="175"/>
      <c r="I6649" s="176"/>
      <c r="J6649" s="176"/>
      <c r="K6649" s="176"/>
      <c r="L6649" s="679"/>
      <c r="M6649" s="175"/>
      <c r="N6649" s="177"/>
      <c r="P6649" s="176"/>
      <c r="R6649" s="178"/>
      <c r="S6649" s="177"/>
      <c r="U6649" s="177"/>
      <c r="W6649" s="178"/>
      <c r="X6649" s="177"/>
    </row>
    <row r="6650" spans="7:24" s="168" customFormat="1" ht="15" customHeight="1">
      <c r="G6650" s="175"/>
      <c r="I6650" s="176"/>
      <c r="J6650" s="176"/>
      <c r="K6650" s="176"/>
      <c r="L6650" s="679"/>
      <c r="M6650" s="175"/>
      <c r="N6650" s="177"/>
      <c r="P6650" s="176"/>
      <c r="R6650" s="178"/>
      <c r="S6650" s="177"/>
      <c r="U6650" s="177"/>
      <c r="W6650" s="178"/>
      <c r="X6650" s="177"/>
    </row>
    <row r="6651" spans="7:24" s="168" customFormat="1" ht="15" customHeight="1">
      <c r="G6651" s="175"/>
      <c r="I6651" s="176"/>
      <c r="J6651" s="176"/>
      <c r="K6651" s="176"/>
      <c r="L6651" s="679"/>
      <c r="M6651" s="175"/>
      <c r="N6651" s="177"/>
      <c r="P6651" s="176"/>
      <c r="R6651" s="178"/>
      <c r="S6651" s="177"/>
      <c r="U6651" s="177"/>
      <c r="W6651" s="178"/>
      <c r="X6651" s="177"/>
    </row>
    <row r="6652" spans="7:24" s="168" customFormat="1" ht="15" customHeight="1">
      <c r="G6652" s="175"/>
      <c r="I6652" s="176"/>
      <c r="J6652" s="176"/>
      <c r="K6652" s="176"/>
      <c r="L6652" s="679"/>
      <c r="M6652" s="175"/>
      <c r="N6652" s="177"/>
      <c r="P6652" s="176"/>
      <c r="R6652" s="178"/>
      <c r="S6652" s="177"/>
      <c r="U6652" s="177"/>
      <c r="W6652" s="178"/>
      <c r="X6652" s="177"/>
    </row>
    <row r="6653" spans="7:24" s="168" customFormat="1" ht="15" customHeight="1">
      <c r="G6653" s="175"/>
      <c r="I6653" s="176"/>
      <c r="J6653" s="176"/>
      <c r="K6653" s="176"/>
      <c r="L6653" s="679"/>
      <c r="M6653" s="175"/>
      <c r="N6653" s="177"/>
      <c r="P6653" s="176"/>
      <c r="R6653" s="178"/>
      <c r="S6653" s="177"/>
      <c r="U6653" s="177"/>
      <c r="W6653" s="178"/>
      <c r="X6653" s="177"/>
    </row>
    <row r="6654" spans="7:24" s="168" customFormat="1" ht="15" customHeight="1">
      <c r="G6654" s="175"/>
      <c r="I6654" s="176"/>
      <c r="J6654" s="176"/>
      <c r="K6654" s="176"/>
      <c r="L6654" s="679"/>
      <c r="M6654" s="175"/>
      <c r="N6654" s="177"/>
      <c r="P6654" s="176"/>
      <c r="R6654" s="178"/>
      <c r="S6654" s="177"/>
      <c r="U6654" s="177"/>
      <c r="W6654" s="178"/>
      <c r="X6654" s="177"/>
    </row>
    <row r="6655" spans="7:24" s="168" customFormat="1" ht="15" customHeight="1">
      <c r="G6655" s="175"/>
      <c r="I6655" s="176"/>
      <c r="J6655" s="176"/>
      <c r="K6655" s="176"/>
      <c r="L6655" s="679"/>
      <c r="M6655" s="175"/>
      <c r="N6655" s="177"/>
      <c r="P6655" s="176"/>
      <c r="R6655" s="178"/>
      <c r="S6655" s="177"/>
      <c r="U6655" s="177"/>
      <c r="W6655" s="178"/>
      <c r="X6655" s="177"/>
    </row>
    <row r="6656" spans="7:24" s="168" customFormat="1" ht="15" customHeight="1">
      <c r="G6656" s="175"/>
      <c r="I6656" s="176"/>
      <c r="J6656" s="176"/>
      <c r="K6656" s="176"/>
      <c r="L6656" s="679"/>
      <c r="M6656" s="175"/>
      <c r="N6656" s="177"/>
      <c r="P6656" s="176"/>
      <c r="R6656" s="178"/>
      <c r="S6656" s="177"/>
      <c r="U6656" s="177"/>
      <c r="W6656" s="178"/>
      <c r="X6656" s="177"/>
    </row>
    <row r="6657" spans="7:24" s="168" customFormat="1" ht="15" customHeight="1">
      <c r="G6657" s="175"/>
      <c r="I6657" s="176"/>
      <c r="J6657" s="176"/>
      <c r="K6657" s="176"/>
      <c r="L6657" s="679"/>
      <c r="M6657" s="175"/>
      <c r="N6657" s="177"/>
      <c r="P6657" s="176"/>
      <c r="R6657" s="178"/>
      <c r="S6657" s="177"/>
      <c r="U6657" s="177"/>
      <c r="W6657" s="178"/>
      <c r="X6657" s="177"/>
    </row>
    <row r="6658" spans="7:24" s="168" customFormat="1" ht="15" customHeight="1">
      <c r="G6658" s="175"/>
      <c r="I6658" s="176"/>
      <c r="J6658" s="176"/>
      <c r="K6658" s="176"/>
      <c r="L6658" s="679"/>
      <c r="M6658" s="175"/>
      <c r="N6658" s="177"/>
      <c r="P6658" s="176"/>
      <c r="R6658" s="178"/>
      <c r="S6658" s="177"/>
      <c r="U6658" s="177"/>
      <c r="W6658" s="178"/>
      <c r="X6658" s="177"/>
    </row>
    <row r="6659" spans="7:24" s="168" customFormat="1" ht="15" customHeight="1">
      <c r="G6659" s="175"/>
      <c r="I6659" s="176"/>
      <c r="J6659" s="176"/>
      <c r="K6659" s="176"/>
      <c r="L6659" s="679"/>
      <c r="M6659" s="175"/>
      <c r="N6659" s="177"/>
      <c r="P6659" s="176"/>
      <c r="R6659" s="178"/>
      <c r="S6659" s="177"/>
      <c r="U6659" s="177"/>
      <c r="W6659" s="178"/>
      <c r="X6659" s="177"/>
    </row>
    <row r="6660" spans="7:24" s="168" customFormat="1" ht="15" customHeight="1">
      <c r="G6660" s="175"/>
      <c r="I6660" s="176"/>
      <c r="J6660" s="176"/>
      <c r="K6660" s="176"/>
      <c r="L6660" s="679"/>
      <c r="M6660" s="175"/>
      <c r="N6660" s="177"/>
      <c r="P6660" s="176"/>
      <c r="R6660" s="178"/>
      <c r="S6660" s="177"/>
      <c r="U6660" s="177"/>
      <c r="W6660" s="178"/>
      <c r="X6660" s="177"/>
    </row>
    <row r="6661" spans="7:24" s="168" customFormat="1" ht="15" customHeight="1">
      <c r="G6661" s="175"/>
      <c r="I6661" s="176"/>
      <c r="J6661" s="176"/>
      <c r="K6661" s="176"/>
      <c r="L6661" s="679"/>
      <c r="M6661" s="175"/>
      <c r="N6661" s="177"/>
      <c r="P6661" s="176"/>
      <c r="R6661" s="178"/>
      <c r="S6661" s="177"/>
      <c r="U6661" s="177"/>
      <c r="W6661" s="178"/>
      <c r="X6661" s="177"/>
    </row>
    <row r="6662" spans="7:24" s="168" customFormat="1" ht="15" customHeight="1">
      <c r="G6662" s="175"/>
      <c r="I6662" s="176"/>
      <c r="J6662" s="176"/>
      <c r="K6662" s="176"/>
      <c r="L6662" s="679"/>
      <c r="M6662" s="175"/>
      <c r="N6662" s="177"/>
      <c r="P6662" s="176"/>
      <c r="R6662" s="178"/>
      <c r="S6662" s="177"/>
      <c r="U6662" s="177"/>
      <c r="W6662" s="178"/>
      <c r="X6662" s="177"/>
    </row>
    <row r="6663" spans="7:24" s="168" customFormat="1" ht="15" customHeight="1">
      <c r="G6663" s="175"/>
      <c r="I6663" s="176"/>
      <c r="J6663" s="176"/>
      <c r="K6663" s="176"/>
      <c r="L6663" s="679"/>
      <c r="M6663" s="175"/>
      <c r="N6663" s="177"/>
      <c r="P6663" s="176"/>
      <c r="R6663" s="178"/>
      <c r="S6663" s="177"/>
      <c r="U6663" s="177"/>
      <c r="W6663" s="178"/>
      <c r="X6663" s="177"/>
    </row>
    <row r="6664" spans="7:24" s="168" customFormat="1" ht="15" customHeight="1">
      <c r="G6664" s="175"/>
      <c r="I6664" s="176"/>
      <c r="J6664" s="176"/>
      <c r="K6664" s="176"/>
      <c r="L6664" s="679"/>
      <c r="M6664" s="175"/>
      <c r="N6664" s="177"/>
      <c r="P6664" s="176"/>
      <c r="R6664" s="178"/>
      <c r="S6664" s="177"/>
      <c r="U6664" s="177"/>
      <c r="W6664" s="178"/>
      <c r="X6664" s="177"/>
    </row>
    <row r="6665" spans="7:24" s="168" customFormat="1" ht="15" customHeight="1">
      <c r="G6665" s="175"/>
      <c r="I6665" s="176"/>
      <c r="J6665" s="176"/>
      <c r="K6665" s="176"/>
      <c r="L6665" s="679"/>
      <c r="M6665" s="175"/>
      <c r="N6665" s="177"/>
      <c r="P6665" s="176"/>
      <c r="R6665" s="178"/>
      <c r="S6665" s="177"/>
      <c r="U6665" s="177"/>
      <c r="W6665" s="178"/>
      <c r="X6665" s="177"/>
    </row>
    <row r="6666" spans="7:24" s="168" customFormat="1" ht="15" customHeight="1">
      <c r="G6666" s="175"/>
      <c r="I6666" s="176"/>
      <c r="J6666" s="176"/>
      <c r="K6666" s="176"/>
      <c r="L6666" s="679"/>
      <c r="M6666" s="175"/>
      <c r="N6666" s="177"/>
      <c r="P6666" s="176"/>
      <c r="R6666" s="178"/>
      <c r="S6666" s="177"/>
      <c r="U6666" s="177"/>
      <c r="W6666" s="178"/>
      <c r="X6666" s="177"/>
    </row>
    <row r="6667" spans="7:24" s="168" customFormat="1" ht="15" customHeight="1">
      <c r="G6667" s="175"/>
      <c r="I6667" s="176"/>
      <c r="J6667" s="176"/>
      <c r="K6667" s="176"/>
      <c r="L6667" s="679"/>
      <c r="M6667" s="175"/>
      <c r="N6667" s="177"/>
      <c r="P6667" s="176"/>
      <c r="R6667" s="178"/>
      <c r="S6667" s="177"/>
      <c r="U6667" s="177"/>
      <c r="W6667" s="178"/>
      <c r="X6667" s="177"/>
    </row>
    <row r="6668" spans="7:24" s="168" customFormat="1" ht="15" customHeight="1">
      <c r="G6668" s="175"/>
      <c r="I6668" s="176"/>
      <c r="J6668" s="176"/>
      <c r="K6668" s="176"/>
      <c r="L6668" s="679"/>
      <c r="M6668" s="175"/>
      <c r="N6668" s="177"/>
      <c r="P6668" s="176"/>
      <c r="R6668" s="178"/>
      <c r="S6668" s="177"/>
      <c r="U6668" s="177"/>
      <c r="W6668" s="178"/>
      <c r="X6668" s="177"/>
    </row>
    <row r="6669" spans="7:24" s="168" customFormat="1" ht="15" customHeight="1">
      <c r="G6669" s="175"/>
      <c r="I6669" s="176"/>
      <c r="J6669" s="176"/>
      <c r="K6669" s="176"/>
      <c r="L6669" s="679"/>
      <c r="M6669" s="175"/>
      <c r="N6669" s="177"/>
      <c r="P6669" s="176"/>
      <c r="R6669" s="178"/>
      <c r="S6669" s="177"/>
      <c r="U6669" s="177"/>
      <c r="W6669" s="178"/>
      <c r="X6669" s="177"/>
    </row>
    <row r="6670" spans="7:24" s="168" customFormat="1" ht="15" customHeight="1">
      <c r="G6670" s="175"/>
      <c r="I6670" s="176"/>
      <c r="J6670" s="176"/>
      <c r="K6670" s="176"/>
      <c r="L6670" s="679"/>
      <c r="M6670" s="175"/>
      <c r="N6670" s="177"/>
      <c r="P6670" s="176"/>
      <c r="R6670" s="178"/>
      <c r="S6670" s="177"/>
      <c r="U6670" s="177"/>
      <c r="W6670" s="178"/>
      <c r="X6670" s="177"/>
    </row>
    <row r="6671" spans="7:24" s="168" customFormat="1" ht="15" customHeight="1">
      <c r="G6671" s="175"/>
      <c r="I6671" s="176"/>
      <c r="J6671" s="176"/>
      <c r="K6671" s="176"/>
      <c r="L6671" s="679"/>
      <c r="M6671" s="175"/>
      <c r="N6671" s="177"/>
      <c r="P6671" s="176"/>
      <c r="R6671" s="178"/>
      <c r="S6671" s="177"/>
      <c r="U6671" s="177"/>
      <c r="W6671" s="178"/>
      <c r="X6671" s="177"/>
    </row>
    <row r="6672" spans="7:24" s="168" customFormat="1" ht="15" customHeight="1">
      <c r="G6672" s="175"/>
      <c r="I6672" s="176"/>
      <c r="J6672" s="176"/>
      <c r="K6672" s="176"/>
      <c r="L6672" s="679"/>
      <c r="M6672" s="175"/>
      <c r="N6672" s="177"/>
      <c r="P6672" s="176"/>
      <c r="R6672" s="178"/>
      <c r="S6672" s="177"/>
      <c r="U6672" s="177"/>
      <c r="W6672" s="178"/>
      <c r="X6672" s="177"/>
    </row>
    <row r="6673" spans="7:24" s="168" customFormat="1" ht="15" customHeight="1">
      <c r="G6673" s="175"/>
      <c r="I6673" s="176"/>
      <c r="J6673" s="176"/>
      <c r="K6673" s="176"/>
      <c r="L6673" s="679"/>
      <c r="M6673" s="175"/>
      <c r="N6673" s="177"/>
      <c r="P6673" s="176"/>
      <c r="R6673" s="178"/>
      <c r="S6673" s="177"/>
      <c r="U6673" s="177"/>
      <c r="W6673" s="178"/>
      <c r="X6673" s="177"/>
    </row>
    <row r="6674" spans="7:24" s="168" customFormat="1" ht="15" customHeight="1">
      <c r="G6674" s="175"/>
      <c r="I6674" s="176"/>
      <c r="J6674" s="176"/>
      <c r="K6674" s="176"/>
      <c r="L6674" s="679"/>
      <c r="M6674" s="175"/>
      <c r="N6674" s="177"/>
      <c r="P6674" s="176"/>
      <c r="R6674" s="178"/>
      <c r="S6674" s="177"/>
      <c r="U6674" s="177"/>
      <c r="W6674" s="178"/>
      <c r="X6674" s="177"/>
    </row>
    <row r="6675" spans="7:24" s="168" customFormat="1" ht="15" customHeight="1">
      <c r="G6675" s="175"/>
      <c r="I6675" s="176"/>
      <c r="J6675" s="176"/>
      <c r="K6675" s="176"/>
      <c r="L6675" s="679"/>
      <c r="M6675" s="175"/>
      <c r="N6675" s="177"/>
      <c r="P6675" s="176"/>
      <c r="R6675" s="178"/>
      <c r="S6675" s="177"/>
      <c r="U6675" s="177"/>
      <c r="W6675" s="178"/>
      <c r="X6675" s="177"/>
    </row>
    <row r="6676" spans="7:24" s="168" customFormat="1" ht="15" customHeight="1">
      <c r="G6676" s="175"/>
      <c r="I6676" s="176"/>
      <c r="J6676" s="176"/>
      <c r="K6676" s="176"/>
      <c r="L6676" s="679"/>
      <c r="M6676" s="175"/>
      <c r="N6676" s="177"/>
      <c r="P6676" s="176"/>
      <c r="R6676" s="178"/>
      <c r="S6676" s="177"/>
      <c r="U6676" s="177"/>
      <c r="W6676" s="178"/>
      <c r="X6676" s="177"/>
    </row>
    <row r="6677" spans="7:24" s="168" customFormat="1" ht="15" customHeight="1">
      <c r="G6677" s="175"/>
      <c r="I6677" s="176"/>
      <c r="J6677" s="176"/>
      <c r="K6677" s="176"/>
      <c r="L6677" s="679"/>
      <c r="M6677" s="175"/>
      <c r="N6677" s="177"/>
      <c r="P6677" s="176"/>
      <c r="R6677" s="178"/>
      <c r="S6677" s="177"/>
      <c r="U6677" s="177"/>
      <c r="W6677" s="178"/>
      <c r="X6677" s="177"/>
    </row>
    <row r="6678" spans="7:24" s="168" customFormat="1" ht="15" customHeight="1">
      <c r="G6678" s="175"/>
      <c r="I6678" s="176"/>
      <c r="J6678" s="176"/>
      <c r="K6678" s="176"/>
      <c r="L6678" s="679"/>
      <c r="M6678" s="175"/>
      <c r="N6678" s="177"/>
      <c r="P6678" s="176"/>
      <c r="R6678" s="178"/>
      <c r="S6678" s="177"/>
      <c r="U6678" s="177"/>
      <c r="W6678" s="178"/>
      <c r="X6678" s="177"/>
    </row>
    <row r="6679" spans="7:24" s="168" customFormat="1" ht="15" customHeight="1">
      <c r="G6679" s="175"/>
      <c r="I6679" s="176"/>
      <c r="J6679" s="176"/>
      <c r="K6679" s="176"/>
      <c r="L6679" s="679"/>
      <c r="M6679" s="175"/>
      <c r="N6679" s="177"/>
      <c r="P6679" s="176"/>
      <c r="R6679" s="178"/>
      <c r="S6679" s="177"/>
      <c r="U6679" s="177"/>
      <c r="W6679" s="178"/>
      <c r="X6679" s="177"/>
    </row>
    <row r="6680" spans="7:24" s="168" customFormat="1" ht="15" customHeight="1">
      <c r="G6680" s="175"/>
      <c r="I6680" s="176"/>
      <c r="J6680" s="176"/>
      <c r="K6680" s="176"/>
      <c r="L6680" s="679"/>
      <c r="M6680" s="175"/>
      <c r="N6680" s="177"/>
      <c r="P6680" s="176"/>
      <c r="R6680" s="178"/>
      <c r="S6680" s="177"/>
      <c r="U6680" s="177"/>
      <c r="W6680" s="178"/>
      <c r="X6680" s="177"/>
    </row>
    <row r="6681" spans="7:24" s="168" customFormat="1" ht="15" customHeight="1">
      <c r="G6681" s="175"/>
      <c r="I6681" s="176"/>
      <c r="J6681" s="176"/>
      <c r="K6681" s="176"/>
      <c r="L6681" s="679"/>
      <c r="M6681" s="175"/>
      <c r="N6681" s="177"/>
      <c r="P6681" s="176"/>
      <c r="R6681" s="178"/>
      <c r="S6681" s="177"/>
      <c r="U6681" s="177"/>
      <c r="W6681" s="178"/>
      <c r="X6681" s="177"/>
    </row>
    <row r="6682" spans="7:24" s="168" customFormat="1" ht="15" customHeight="1">
      <c r="G6682" s="175"/>
      <c r="I6682" s="176"/>
      <c r="J6682" s="176"/>
      <c r="K6682" s="176"/>
      <c r="L6682" s="679"/>
      <c r="M6682" s="175"/>
      <c r="N6682" s="177"/>
      <c r="P6682" s="176"/>
      <c r="R6682" s="178"/>
      <c r="S6682" s="177"/>
      <c r="U6682" s="177"/>
      <c r="W6682" s="178"/>
      <c r="X6682" s="177"/>
    </row>
    <row r="6683" spans="7:24" s="168" customFormat="1" ht="15" customHeight="1">
      <c r="G6683" s="175"/>
      <c r="I6683" s="176"/>
      <c r="J6683" s="176"/>
      <c r="K6683" s="176"/>
      <c r="L6683" s="679"/>
      <c r="M6683" s="175"/>
      <c r="N6683" s="177"/>
      <c r="P6683" s="176"/>
      <c r="R6683" s="178"/>
      <c r="S6683" s="177"/>
      <c r="U6683" s="177"/>
      <c r="W6683" s="178"/>
      <c r="X6683" s="177"/>
    </row>
    <row r="6684" spans="7:24" s="168" customFormat="1" ht="15" customHeight="1">
      <c r="G6684" s="175"/>
      <c r="I6684" s="176"/>
      <c r="J6684" s="176"/>
      <c r="K6684" s="176"/>
      <c r="L6684" s="679"/>
      <c r="M6684" s="175"/>
      <c r="N6684" s="177"/>
      <c r="P6684" s="176"/>
      <c r="R6684" s="178"/>
      <c r="S6684" s="177"/>
      <c r="U6684" s="177"/>
      <c r="W6684" s="178"/>
      <c r="X6684" s="177"/>
    </row>
    <row r="6685" spans="7:24" s="168" customFormat="1" ht="15" customHeight="1">
      <c r="G6685" s="175"/>
      <c r="I6685" s="176"/>
      <c r="J6685" s="176"/>
      <c r="K6685" s="176"/>
      <c r="L6685" s="679"/>
      <c r="M6685" s="175"/>
      <c r="N6685" s="177"/>
      <c r="P6685" s="176"/>
      <c r="R6685" s="178"/>
      <c r="S6685" s="177"/>
      <c r="U6685" s="177"/>
      <c r="W6685" s="178"/>
      <c r="X6685" s="177"/>
    </row>
    <row r="6686" spans="7:24" s="168" customFormat="1" ht="15" customHeight="1">
      <c r="G6686" s="175"/>
      <c r="I6686" s="176"/>
      <c r="J6686" s="176"/>
      <c r="K6686" s="176"/>
      <c r="L6686" s="679"/>
      <c r="M6686" s="175"/>
      <c r="N6686" s="177"/>
      <c r="P6686" s="176"/>
      <c r="R6686" s="178"/>
      <c r="S6686" s="177"/>
      <c r="U6686" s="177"/>
      <c r="W6686" s="178"/>
      <c r="X6686" s="177"/>
    </row>
    <row r="6687" spans="7:24" s="168" customFormat="1" ht="15" customHeight="1">
      <c r="G6687" s="175"/>
      <c r="I6687" s="176"/>
      <c r="J6687" s="176"/>
      <c r="K6687" s="176"/>
      <c r="L6687" s="679"/>
      <c r="M6687" s="175"/>
      <c r="N6687" s="177"/>
      <c r="P6687" s="176"/>
      <c r="R6687" s="178"/>
      <c r="S6687" s="177"/>
      <c r="U6687" s="177"/>
      <c r="W6687" s="178"/>
      <c r="X6687" s="177"/>
    </row>
    <row r="6688" spans="7:24" s="168" customFormat="1" ht="15" customHeight="1">
      <c r="G6688" s="175"/>
      <c r="I6688" s="176"/>
      <c r="J6688" s="176"/>
      <c r="K6688" s="176"/>
      <c r="L6688" s="679"/>
      <c r="M6688" s="175"/>
      <c r="N6688" s="177"/>
      <c r="P6688" s="176"/>
      <c r="R6688" s="178"/>
      <c r="S6688" s="177"/>
      <c r="U6688" s="177"/>
      <c r="W6688" s="178"/>
      <c r="X6688" s="177"/>
    </row>
    <row r="6689" spans="7:24" s="168" customFormat="1" ht="15" customHeight="1">
      <c r="G6689" s="175"/>
      <c r="I6689" s="176"/>
      <c r="J6689" s="176"/>
      <c r="K6689" s="176"/>
      <c r="L6689" s="679"/>
      <c r="M6689" s="175"/>
      <c r="N6689" s="177"/>
      <c r="P6689" s="176"/>
      <c r="R6689" s="178"/>
      <c r="S6689" s="177"/>
      <c r="U6689" s="177"/>
      <c r="W6689" s="178"/>
      <c r="X6689" s="177"/>
    </row>
    <row r="6690" spans="7:24" s="168" customFormat="1" ht="15" customHeight="1">
      <c r="G6690" s="175"/>
      <c r="I6690" s="176"/>
      <c r="J6690" s="176"/>
      <c r="K6690" s="176"/>
      <c r="L6690" s="679"/>
      <c r="M6690" s="175"/>
      <c r="N6690" s="177"/>
      <c r="P6690" s="176"/>
      <c r="R6690" s="178"/>
      <c r="S6690" s="177"/>
      <c r="U6690" s="177"/>
      <c r="W6690" s="178"/>
      <c r="X6690" s="177"/>
    </row>
    <row r="6691" spans="7:24" s="168" customFormat="1" ht="15" customHeight="1">
      <c r="G6691" s="175"/>
      <c r="I6691" s="176"/>
      <c r="J6691" s="176"/>
      <c r="K6691" s="176"/>
      <c r="L6691" s="679"/>
      <c r="M6691" s="175"/>
      <c r="N6691" s="177"/>
      <c r="P6691" s="176"/>
      <c r="R6691" s="178"/>
      <c r="S6691" s="177"/>
      <c r="U6691" s="177"/>
      <c r="W6691" s="178"/>
      <c r="X6691" s="177"/>
    </row>
    <row r="6692" spans="7:24" s="168" customFormat="1" ht="15" customHeight="1">
      <c r="G6692" s="175"/>
      <c r="I6692" s="176"/>
      <c r="J6692" s="176"/>
      <c r="K6692" s="176"/>
      <c r="L6692" s="679"/>
      <c r="M6692" s="175"/>
      <c r="N6692" s="177"/>
      <c r="P6692" s="176"/>
      <c r="R6692" s="178"/>
      <c r="S6692" s="177"/>
      <c r="U6692" s="177"/>
      <c r="W6692" s="178"/>
      <c r="X6692" s="177"/>
    </row>
    <row r="6693" spans="7:24" s="168" customFormat="1" ht="15" customHeight="1">
      <c r="G6693" s="175"/>
      <c r="I6693" s="176"/>
      <c r="J6693" s="176"/>
      <c r="K6693" s="176"/>
      <c r="L6693" s="679"/>
      <c r="M6693" s="175"/>
      <c r="N6693" s="177"/>
      <c r="P6693" s="176"/>
      <c r="R6693" s="178"/>
      <c r="S6693" s="177"/>
      <c r="U6693" s="177"/>
      <c r="W6693" s="178"/>
      <c r="X6693" s="177"/>
    </row>
    <row r="6694" spans="7:24" s="168" customFormat="1" ht="15" customHeight="1">
      <c r="G6694" s="175"/>
      <c r="I6694" s="176"/>
      <c r="J6694" s="176"/>
      <c r="K6694" s="176"/>
      <c r="L6694" s="679"/>
      <c r="M6694" s="175"/>
      <c r="N6694" s="177"/>
      <c r="P6694" s="176"/>
      <c r="R6694" s="178"/>
      <c r="S6694" s="177"/>
      <c r="U6694" s="177"/>
      <c r="W6694" s="178"/>
      <c r="X6694" s="177"/>
    </row>
    <row r="6695" spans="7:24" s="168" customFormat="1" ht="15" customHeight="1">
      <c r="G6695" s="175"/>
      <c r="I6695" s="176"/>
      <c r="J6695" s="176"/>
      <c r="K6695" s="176"/>
      <c r="L6695" s="679"/>
      <c r="M6695" s="175"/>
      <c r="N6695" s="177"/>
      <c r="P6695" s="176"/>
      <c r="R6695" s="178"/>
      <c r="S6695" s="177"/>
      <c r="U6695" s="177"/>
      <c r="W6695" s="178"/>
      <c r="X6695" s="177"/>
    </row>
    <row r="6696" spans="7:24" s="168" customFormat="1" ht="15" customHeight="1">
      <c r="G6696" s="175"/>
      <c r="I6696" s="176"/>
      <c r="J6696" s="176"/>
      <c r="K6696" s="176"/>
      <c r="L6696" s="679"/>
      <c r="M6696" s="175"/>
      <c r="N6696" s="177"/>
      <c r="P6696" s="176"/>
      <c r="R6696" s="178"/>
      <c r="S6696" s="177"/>
      <c r="U6696" s="177"/>
      <c r="W6696" s="178"/>
      <c r="X6696" s="177"/>
    </row>
    <row r="6697" spans="7:24" s="168" customFormat="1" ht="15" customHeight="1">
      <c r="G6697" s="175"/>
      <c r="I6697" s="176"/>
      <c r="J6697" s="176"/>
      <c r="K6697" s="176"/>
      <c r="L6697" s="679"/>
      <c r="M6697" s="175"/>
      <c r="N6697" s="177"/>
      <c r="P6697" s="176"/>
      <c r="R6697" s="178"/>
      <c r="S6697" s="177"/>
      <c r="U6697" s="177"/>
      <c r="W6697" s="178"/>
      <c r="X6697" s="177"/>
    </row>
    <row r="6698" spans="7:24" s="168" customFormat="1" ht="15" customHeight="1">
      <c r="G6698" s="175"/>
      <c r="I6698" s="176"/>
      <c r="J6698" s="176"/>
      <c r="K6698" s="176"/>
      <c r="L6698" s="679"/>
      <c r="M6698" s="175"/>
      <c r="N6698" s="177"/>
      <c r="P6698" s="176"/>
      <c r="R6698" s="178"/>
      <c r="S6698" s="177"/>
      <c r="U6698" s="177"/>
      <c r="W6698" s="178"/>
      <c r="X6698" s="177"/>
    </row>
    <row r="6699" spans="7:24" s="168" customFormat="1" ht="15" customHeight="1">
      <c r="G6699" s="175"/>
      <c r="I6699" s="176"/>
      <c r="J6699" s="176"/>
      <c r="K6699" s="176"/>
      <c r="L6699" s="679"/>
      <c r="M6699" s="175"/>
      <c r="N6699" s="177"/>
      <c r="P6699" s="176"/>
      <c r="R6699" s="178"/>
      <c r="S6699" s="177"/>
      <c r="U6699" s="177"/>
      <c r="W6699" s="178"/>
      <c r="X6699" s="177"/>
    </row>
    <row r="6700" spans="7:24" s="168" customFormat="1" ht="15" customHeight="1">
      <c r="G6700" s="175"/>
      <c r="I6700" s="176"/>
      <c r="J6700" s="176"/>
      <c r="K6700" s="176"/>
      <c r="L6700" s="679"/>
      <c r="M6700" s="175"/>
      <c r="N6700" s="177"/>
      <c r="P6700" s="176"/>
      <c r="R6700" s="178"/>
      <c r="S6700" s="177"/>
      <c r="U6700" s="177"/>
      <c r="W6700" s="178"/>
      <c r="X6700" s="177"/>
    </row>
    <row r="6701" spans="7:24" s="168" customFormat="1" ht="15" customHeight="1">
      <c r="G6701" s="175"/>
      <c r="I6701" s="176"/>
      <c r="J6701" s="176"/>
      <c r="K6701" s="176"/>
      <c r="L6701" s="679"/>
      <c r="M6701" s="175"/>
      <c r="N6701" s="177"/>
      <c r="P6701" s="176"/>
      <c r="R6701" s="178"/>
      <c r="S6701" s="177"/>
      <c r="U6701" s="177"/>
      <c r="W6701" s="178"/>
      <c r="X6701" s="177"/>
    </row>
    <row r="6702" spans="7:24" s="168" customFormat="1" ht="15" customHeight="1">
      <c r="G6702" s="175"/>
      <c r="I6702" s="176"/>
      <c r="J6702" s="176"/>
      <c r="K6702" s="176"/>
      <c r="L6702" s="679"/>
      <c r="M6702" s="175"/>
      <c r="N6702" s="177"/>
      <c r="P6702" s="176"/>
      <c r="R6702" s="178"/>
      <c r="S6702" s="177"/>
      <c r="U6702" s="177"/>
      <c r="W6702" s="178"/>
      <c r="X6702" s="177"/>
    </row>
    <row r="6703" spans="7:24" s="168" customFormat="1" ht="15" customHeight="1">
      <c r="G6703" s="175"/>
      <c r="I6703" s="176"/>
      <c r="J6703" s="176"/>
      <c r="K6703" s="176"/>
      <c r="L6703" s="679"/>
      <c r="M6703" s="175"/>
      <c r="N6703" s="177"/>
      <c r="P6703" s="176"/>
      <c r="R6703" s="178"/>
      <c r="S6703" s="177"/>
      <c r="U6703" s="177"/>
      <c r="W6703" s="178"/>
      <c r="X6703" s="177"/>
    </row>
    <row r="6704" spans="7:24" s="168" customFormat="1" ht="15" customHeight="1">
      <c r="G6704" s="175"/>
      <c r="I6704" s="176"/>
      <c r="J6704" s="176"/>
      <c r="K6704" s="176"/>
      <c r="L6704" s="679"/>
      <c r="M6704" s="175"/>
      <c r="N6704" s="177"/>
      <c r="P6704" s="176"/>
      <c r="R6704" s="178"/>
      <c r="S6704" s="177"/>
      <c r="U6704" s="177"/>
      <c r="W6704" s="178"/>
      <c r="X6704" s="177"/>
    </row>
    <row r="6705" spans="7:24" s="168" customFormat="1" ht="15" customHeight="1">
      <c r="G6705" s="175"/>
      <c r="I6705" s="176"/>
      <c r="J6705" s="176"/>
      <c r="K6705" s="176"/>
      <c r="L6705" s="679"/>
      <c r="M6705" s="175"/>
      <c r="N6705" s="177"/>
      <c r="P6705" s="176"/>
      <c r="R6705" s="178"/>
      <c r="S6705" s="177"/>
      <c r="U6705" s="177"/>
      <c r="W6705" s="178"/>
      <c r="X6705" s="177"/>
    </row>
    <row r="6706" spans="7:24" s="168" customFormat="1" ht="15" customHeight="1">
      <c r="G6706" s="175"/>
      <c r="I6706" s="176"/>
      <c r="J6706" s="176"/>
      <c r="K6706" s="176"/>
      <c r="L6706" s="679"/>
      <c r="M6706" s="175"/>
      <c r="N6706" s="177"/>
      <c r="P6706" s="176"/>
      <c r="R6706" s="178"/>
      <c r="S6706" s="177"/>
      <c r="U6706" s="177"/>
      <c r="W6706" s="178"/>
      <c r="X6706" s="177"/>
    </row>
    <row r="6707" spans="7:24" s="168" customFormat="1" ht="15" customHeight="1">
      <c r="G6707" s="175"/>
      <c r="I6707" s="176"/>
      <c r="J6707" s="176"/>
      <c r="K6707" s="176"/>
      <c r="L6707" s="679"/>
      <c r="M6707" s="175"/>
      <c r="N6707" s="177"/>
      <c r="P6707" s="176"/>
      <c r="R6707" s="178"/>
      <c r="S6707" s="177"/>
      <c r="U6707" s="177"/>
      <c r="W6707" s="178"/>
      <c r="X6707" s="177"/>
    </row>
    <row r="6708" spans="7:24" s="168" customFormat="1" ht="15" customHeight="1">
      <c r="G6708" s="175"/>
      <c r="I6708" s="176"/>
      <c r="J6708" s="176"/>
      <c r="K6708" s="176"/>
      <c r="L6708" s="679"/>
      <c r="M6708" s="175"/>
      <c r="N6708" s="177"/>
      <c r="P6708" s="176"/>
      <c r="R6708" s="178"/>
      <c r="S6708" s="177"/>
      <c r="U6708" s="177"/>
      <c r="W6708" s="178"/>
      <c r="X6708" s="177"/>
    </row>
    <row r="6709" spans="7:24" s="168" customFormat="1" ht="15" customHeight="1">
      <c r="G6709" s="175"/>
      <c r="I6709" s="176"/>
      <c r="J6709" s="176"/>
      <c r="K6709" s="176"/>
      <c r="L6709" s="679"/>
      <c r="M6709" s="175"/>
      <c r="N6709" s="177"/>
      <c r="P6709" s="176"/>
      <c r="R6709" s="178"/>
      <c r="S6709" s="177"/>
      <c r="U6709" s="177"/>
      <c r="W6709" s="178"/>
      <c r="X6709" s="177"/>
    </row>
    <row r="6710" spans="7:24" s="168" customFormat="1" ht="15" customHeight="1">
      <c r="G6710" s="175"/>
      <c r="I6710" s="176"/>
      <c r="J6710" s="176"/>
      <c r="K6710" s="176"/>
      <c r="L6710" s="679"/>
      <c r="M6710" s="175"/>
      <c r="N6710" s="177"/>
      <c r="P6710" s="176"/>
      <c r="R6710" s="178"/>
      <c r="S6710" s="177"/>
      <c r="U6710" s="177"/>
      <c r="W6710" s="178"/>
      <c r="X6710" s="177"/>
    </row>
    <row r="6711" spans="7:24" s="168" customFormat="1" ht="15" customHeight="1">
      <c r="G6711" s="175"/>
      <c r="I6711" s="176"/>
      <c r="J6711" s="176"/>
      <c r="K6711" s="176"/>
      <c r="L6711" s="679"/>
      <c r="M6711" s="175"/>
      <c r="N6711" s="177"/>
      <c r="P6711" s="176"/>
      <c r="R6711" s="178"/>
      <c r="S6711" s="177"/>
      <c r="U6711" s="177"/>
      <c r="W6711" s="178"/>
      <c r="X6711" s="177"/>
    </row>
    <row r="6712" spans="7:24" s="168" customFormat="1" ht="15" customHeight="1">
      <c r="G6712" s="175"/>
      <c r="I6712" s="176"/>
      <c r="J6712" s="176"/>
      <c r="K6712" s="176"/>
      <c r="L6712" s="679"/>
      <c r="M6712" s="175"/>
      <c r="N6712" s="177"/>
      <c r="P6712" s="176"/>
      <c r="R6712" s="178"/>
      <c r="S6712" s="177"/>
      <c r="U6712" s="177"/>
      <c r="W6712" s="178"/>
      <c r="X6712" s="177"/>
    </row>
    <row r="6713" spans="7:24" s="168" customFormat="1" ht="15" customHeight="1">
      <c r="G6713" s="175"/>
      <c r="I6713" s="176"/>
      <c r="J6713" s="176"/>
      <c r="K6713" s="176"/>
      <c r="L6713" s="679"/>
      <c r="M6713" s="175"/>
      <c r="N6713" s="177"/>
      <c r="P6713" s="176"/>
      <c r="R6713" s="178"/>
      <c r="S6713" s="177"/>
      <c r="U6713" s="177"/>
      <c r="W6713" s="178"/>
      <c r="X6713" s="177"/>
    </row>
    <row r="6714" spans="7:24" s="168" customFormat="1" ht="15" customHeight="1">
      <c r="G6714" s="175"/>
      <c r="I6714" s="176"/>
      <c r="J6714" s="176"/>
      <c r="K6714" s="176"/>
      <c r="L6714" s="679"/>
      <c r="M6714" s="175"/>
      <c r="N6714" s="177"/>
      <c r="P6714" s="176"/>
      <c r="R6714" s="178"/>
      <c r="S6714" s="177"/>
      <c r="U6714" s="177"/>
      <c r="W6714" s="178"/>
      <c r="X6714" s="177"/>
    </row>
    <row r="6715" spans="7:24" s="168" customFormat="1" ht="15" customHeight="1">
      <c r="G6715" s="175"/>
      <c r="I6715" s="176"/>
      <c r="J6715" s="176"/>
      <c r="K6715" s="176"/>
      <c r="L6715" s="679"/>
      <c r="M6715" s="175"/>
      <c r="N6715" s="177"/>
      <c r="P6715" s="176"/>
      <c r="R6715" s="178"/>
      <c r="S6715" s="177"/>
      <c r="U6715" s="177"/>
      <c r="W6715" s="178"/>
      <c r="X6715" s="177"/>
    </row>
    <row r="6716" spans="7:24" s="168" customFormat="1" ht="15" customHeight="1">
      <c r="G6716" s="175"/>
      <c r="I6716" s="176"/>
      <c r="J6716" s="176"/>
      <c r="K6716" s="176"/>
      <c r="L6716" s="679"/>
      <c r="M6716" s="175"/>
      <c r="N6716" s="177"/>
      <c r="P6716" s="176"/>
      <c r="R6716" s="178"/>
      <c r="S6716" s="177"/>
      <c r="U6716" s="177"/>
      <c r="W6716" s="178"/>
      <c r="X6716" s="177"/>
    </row>
    <row r="6717" spans="7:24" s="168" customFormat="1" ht="15" customHeight="1">
      <c r="G6717" s="175"/>
      <c r="I6717" s="176"/>
      <c r="J6717" s="176"/>
      <c r="K6717" s="176"/>
      <c r="L6717" s="679"/>
      <c r="M6717" s="175"/>
      <c r="N6717" s="177"/>
      <c r="P6717" s="176"/>
      <c r="R6717" s="178"/>
      <c r="S6717" s="177"/>
      <c r="U6717" s="177"/>
      <c r="W6717" s="178"/>
      <c r="X6717" s="177"/>
    </row>
    <row r="6718" spans="7:24" s="168" customFormat="1" ht="15" customHeight="1">
      <c r="G6718" s="175"/>
      <c r="I6718" s="176"/>
      <c r="J6718" s="176"/>
      <c r="K6718" s="176"/>
      <c r="L6718" s="679"/>
      <c r="M6718" s="175"/>
      <c r="N6718" s="177"/>
      <c r="P6718" s="176"/>
      <c r="R6718" s="178"/>
      <c r="S6718" s="177"/>
      <c r="U6718" s="177"/>
      <c r="W6718" s="178"/>
      <c r="X6718" s="177"/>
    </row>
    <row r="6719" spans="7:24" s="168" customFormat="1" ht="15" customHeight="1">
      <c r="G6719" s="175"/>
      <c r="I6719" s="176"/>
      <c r="J6719" s="176"/>
      <c r="K6719" s="176"/>
      <c r="L6719" s="679"/>
      <c r="M6719" s="175"/>
      <c r="N6719" s="177"/>
      <c r="P6719" s="176"/>
      <c r="R6719" s="178"/>
      <c r="S6719" s="177"/>
      <c r="U6719" s="177"/>
      <c r="W6719" s="178"/>
      <c r="X6719" s="177"/>
    </row>
    <row r="6720" spans="7:24" s="168" customFormat="1" ht="15" customHeight="1">
      <c r="G6720" s="175"/>
      <c r="I6720" s="176"/>
      <c r="J6720" s="176"/>
      <c r="K6720" s="176"/>
      <c r="L6720" s="679"/>
      <c r="M6720" s="175"/>
      <c r="N6720" s="177"/>
      <c r="P6720" s="176"/>
      <c r="R6720" s="178"/>
      <c r="S6720" s="177"/>
      <c r="U6720" s="177"/>
      <c r="W6720" s="178"/>
      <c r="X6720" s="177"/>
    </row>
    <row r="6721" spans="7:24" s="168" customFormat="1" ht="15" customHeight="1">
      <c r="G6721" s="175"/>
      <c r="I6721" s="176"/>
      <c r="J6721" s="176"/>
      <c r="K6721" s="176"/>
      <c r="L6721" s="679"/>
      <c r="M6721" s="175"/>
      <c r="N6721" s="177"/>
      <c r="P6721" s="176"/>
      <c r="R6721" s="178"/>
      <c r="S6721" s="177"/>
      <c r="U6721" s="177"/>
      <c r="W6721" s="178"/>
      <c r="X6721" s="177"/>
    </row>
    <row r="6722" spans="7:24" s="168" customFormat="1" ht="15" customHeight="1">
      <c r="G6722" s="175"/>
      <c r="I6722" s="176"/>
      <c r="J6722" s="176"/>
      <c r="K6722" s="176"/>
      <c r="L6722" s="679"/>
      <c r="M6722" s="175"/>
      <c r="N6722" s="177"/>
      <c r="P6722" s="176"/>
      <c r="R6722" s="178"/>
      <c r="S6722" s="177"/>
      <c r="U6722" s="177"/>
      <c r="W6722" s="178"/>
      <c r="X6722" s="177"/>
    </row>
    <row r="6723" spans="7:24" s="168" customFormat="1" ht="15" customHeight="1">
      <c r="G6723" s="175"/>
      <c r="I6723" s="176"/>
      <c r="J6723" s="176"/>
      <c r="K6723" s="176"/>
      <c r="L6723" s="679"/>
      <c r="M6723" s="175"/>
      <c r="N6723" s="177"/>
      <c r="P6723" s="176"/>
      <c r="R6723" s="178"/>
      <c r="S6723" s="177"/>
      <c r="U6723" s="177"/>
      <c r="W6723" s="178"/>
      <c r="X6723" s="177"/>
    </row>
    <row r="6724" spans="7:24" s="168" customFormat="1" ht="15" customHeight="1">
      <c r="G6724" s="175"/>
      <c r="I6724" s="176"/>
      <c r="J6724" s="176"/>
      <c r="K6724" s="176"/>
      <c r="L6724" s="679"/>
      <c r="M6724" s="175"/>
      <c r="N6724" s="177"/>
      <c r="P6724" s="176"/>
      <c r="R6724" s="178"/>
      <c r="S6724" s="177"/>
      <c r="U6724" s="177"/>
      <c r="W6724" s="178"/>
      <c r="X6724" s="177"/>
    </row>
    <row r="6725" spans="7:24" s="168" customFormat="1" ht="15" customHeight="1">
      <c r="G6725" s="175"/>
      <c r="I6725" s="176"/>
      <c r="J6725" s="176"/>
      <c r="K6725" s="176"/>
      <c r="L6725" s="679"/>
      <c r="M6725" s="175"/>
      <c r="N6725" s="177"/>
      <c r="P6725" s="176"/>
      <c r="R6725" s="178"/>
      <c r="S6725" s="177"/>
      <c r="U6725" s="177"/>
      <c r="W6725" s="178"/>
      <c r="X6725" s="177"/>
    </row>
    <row r="6726" spans="7:24" s="168" customFormat="1" ht="15" customHeight="1">
      <c r="G6726" s="175"/>
      <c r="I6726" s="176"/>
      <c r="J6726" s="176"/>
      <c r="K6726" s="176"/>
      <c r="L6726" s="679"/>
      <c r="M6726" s="175"/>
      <c r="N6726" s="177"/>
      <c r="P6726" s="176"/>
      <c r="R6726" s="178"/>
      <c r="S6726" s="177"/>
      <c r="U6726" s="177"/>
      <c r="W6726" s="178"/>
      <c r="X6726" s="177"/>
    </row>
    <row r="6727" spans="7:24" s="168" customFormat="1" ht="15" customHeight="1">
      <c r="G6727" s="175"/>
      <c r="I6727" s="176"/>
      <c r="J6727" s="176"/>
      <c r="K6727" s="176"/>
      <c r="L6727" s="679"/>
      <c r="M6727" s="175"/>
      <c r="N6727" s="177"/>
      <c r="P6727" s="176"/>
      <c r="R6727" s="178"/>
      <c r="S6727" s="177"/>
      <c r="U6727" s="177"/>
      <c r="W6727" s="178"/>
      <c r="X6727" s="177"/>
    </row>
    <row r="6728" spans="7:24" s="168" customFormat="1" ht="15" customHeight="1">
      <c r="G6728" s="175"/>
      <c r="I6728" s="176"/>
      <c r="J6728" s="176"/>
      <c r="K6728" s="176"/>
      <c r="L6728" s="679"/>
      <c r="M6728" s="175"/>
      <c r="N6728" s="177"/>
      <c r="P6728" s="176"/>
      <c r="R6728" s="178"/>
      <c r="S6728" s="177"/>
      <c r="U6728" s="177"/>
      <c r="W6728" s="178"/>
      <c r="X6728" s="177"/>
    </row>
    <row r="6729" spans="7:24" s="168" customFormat="1" ht="15" customHeight="1">
      <c r="G6729" s="175"/>
      <c r="I6729" s="176"/>
      <c r="J6729" s="176"/>
      <c r="K6729" s="176"/>
      <c r="L6729" s="679"/>
      <c r="M6729" s="175"/>
      <c r="N6729" s="177"/>
      <c r="P6729" s="176"/>
      <c r="R6729" s="178"/>
      <c r="S6729" s="177"/>
      <c r="U6729" s="177"/>
      <c r="W6729" s="178"/>
      <c r="X6729" s="177"/>
    </row>
    <row r="6730" spans="7:24" s="168" customFormat="1" ht="15" customHeight="1">
      <c r="G6730" s="175"/>
      <c r="I6730" s="176"/>
      <c r="J6730" s="176"/>
      <c r="K6730" s="176"/>
      <c r="L6730" s="679"/>
      <c r="M6730" s="175"/>
      <c r="N6730" s="177"/>
      <c r="P6730" s="176"/>
      <c r="R6730" s="178"/>
      <c r="S6730" s="177"/>
      <c r="U6730" s="177"/>
      <c r="W6730" s="178"/>
      <c r="X6730" s="177"/>
    </row>
    <row r="6731" spans="7:24" s="168" customFormat="1" ht="15" customHeight="1">
      <c r="G6731" s="175"/>
      <c r="I6731" s="176"/>
      <c r="J6731" s="176"/>
      <c r="K6731" s="176"/>
      <c r="L6731" s="679"/>
      <c r="M6731" s="175"/>
      <c r="N6731" s="177"/>
      <c r="P6731" s="176"/>
      <c r="R6731" s="178"/>
      <c r="S6731" s="177"/>
      <c r="U6731" s="177"/>
      <c r="W6731" s="178"/>
      <c r="X6731" s="177"/>
    </row>
    <row r="6732" spans="7:24" s="168" customFormat="1" ht="15" customHeight="1">
      <c r="G6732" s="175"/>
      <c r="I6732" s="176"/>
      <c r="J6732" s="176"/>
      <c r="K6732" s="176"/>
      <c r="L6732" s="679"/>
      <c r="M6732" s="175"/>
      <c r="N6732" s="177"/>
      <c r="P6732" s="176"/>
      <c r="R6732" s="178"/>
      <c r="S6732" s="177"/>
      <c r="U6732" s="177"/>
      <c r="W6732" s="178"/>
      <c r="X6732" s="177"/>
    </row>
    <row r="6733" spans="7:24" s="168" customFormat="1" ht="15" customHeight="1">
      <c r="G6733" s="175"/>
      <c r="I6733" s="176"/>
      <c r="J6733" s="176"/>
      <c r="K6733" s="176"/>
      <c r="L6733" s="679"/>
      <c r="M6733" s="175"/>
      <c r="N6733" s="177"/>
      <c r="P6733" s="176"/>
      <c r="R6733" s="178"/>
      <c r="S6733" s="177"/>
      <c r="U6733" s="177"/>
      <c r="W6733" s="178"/>
      <c r="X6733" s="177"/>
    </row>
    <row r="6734" spans="7:24" s="168" customFormat="1" ht="15" customHeight="1">
      <c r="G6734" s="175"/>
      <c r="I6734" s="176"/>
      <c r="J6734" s="176"/>
      <c r="K6734" s="176"/>
      <c r="L6734" s="679"/>
      <c r="M6734" s="175"/>
      <c r="N6734" s="177"/>
      <c r="P6734" s="176"/>
      <c r="R6734" s="178"/>
      <c r="S6734" s="177"/>
      <c r="U6734" s="177"/>
      <c r="W6734" s="178"/>
      <c r="X6734" s="177"/>
    </row>
    <row r="6735" spans="7:24" s="168" customFormat="1" ht="15" customHeight="1">
      <c r="G6735" s="175"/>
      <c r="I6735" s="176"/>
      <c r="J6735" s="176"/>
      <c r="K6735" s="176"/>
      <c r="L6735" s="679"/>
      <c r="M6735" s="175"/>
      <c r="N6735" s="177"/>
      <c r="P6735" s="176"/>
      <c r="R6735" s="178"/>
      <c r="S6735" s="177"/>
      <c r="U6735" s="177"/>
      <c r="W6735" s="178"/>
      <c r="X6735" s="177"/>
    </row>
    <row r="6736" spans="7:24" s="168" customFormat="1" ht="15" customHeight="1">
      <c r="G6736" s="175"/>
      <c r="I6736" s="176"/>
      <c r="J6736" s="176"/>
      <c r="K6736" s="176"/>
      <c r="L6736" s="679"/>
      <c r="M6736" s="175"/>
      <c r="N6736" s="177"/>
      <c r="P6736" s="176"/>
      <c r="R6736" s="178"/>
      <c r="S6736" s="177"/>
      <c r="U6736" s="177"/>
      <c r="W6736" s="178"/>
      <c r="X6736" s="177"/>
    </row>
    <row r="6737" spans="7:24" s="168" customFormat="1" ht="15" customHeight="1">
      <c r="G6737" s="175"/>
      <c r="I6737" s="176"/>
      <c r="J6737" s="176"/>
      <c r="K6737" s="176"/>
      <c r="L6737" s="679"/>
      <c r="M6737" s="175"/>
      <c r="N6737" s="177"/>
      <c r="P6737" s="176"/>
      <c r="R6737" s="178"/>
      <c r="S6737" s="177"/>
      <c r="U6737" s="177"/>
      <c r="W6737" s="178"/>
      <c r="X6737" s="177"/>
    </row>
    <row r="6738" spans="7:24" s="168" customFormat="1" ht="15" customHeight="1">
      <c r="G6738" s="175"/>
      <c r="I6738" s="176"/>
      <c r="J6738" s="176"/>
      <c r="K6738" s="176"/>
      <c r="L6738" s="679"/>
      <c r="M6738" s="175"/>
      <c r="N6738" s="177"/>
      <c r="P6738" s="176"/>
      <c r="R6738" s="178"/>
      <c r="S6738" s="177"/>
      <c r="U6738" s="177"/>
      <c r="W6738" s="178"/>
      <c r="X6738" s="177"/>
    </row>
    <row r="6739" spans="7:24" s="168" customFormat="1" ht="15" customHeight="1">
      <c r="G6739" s="175"/>
      <c r="I6739" s="176"/>
      <c r="J6739" s="176"/>
      <c r="K6739" s="176"/>
      <c r="L6739" s="679"/>
      <c r="M6739" s="175"/>
      <c r="N6739" s="177"/>
      <c r="P6739" s="176"/>
      <c r="R6739" s="178"/>
      <c r="S6739" s="177"/>
      <c r="U6739" s="177"/>
      <c r="W6739" s="178"/>
      <c r="X6739" s="177"/>
    </row>
    <row r="6740" spans="7:24" s="168" customFormat="1" ht="15" customHeight="1">
      <c r="G6740" s="175"/>
      <c r="I6740" s="176"/>
      <c r="J6740" s="176"/>
      <c r="K6740" s="176"/>
      <c r="L6740" s="679"/>
      <c r="M6740" s="175"/>
      <c r="N6740" s="177"/>
      <c r="P6740" s="176"/>
      <c r="R6740" s="178"/>
      <c r="S6740" s="177"/>
      <c r="U6740" s="177"/>
      <c r="W6740" s="178"/>
      <c r="X6740" s="177"/>
    </row>
    <row r="6741" spans="7:24" s="168" customFormat="1" ht="15" customHeight="1">
      <c r="G6741" s="175"/>
      <c r="I6741" s="176"/>
      <c r="J6741" s="176"/>
      <c r="K6741" s="176"/>
      <c r="L6741" s="679"/>
      <c r="M6741" s="175"/>
      <c r="N6741" s="177"/>
      <c r="P6741" s="176"/>
      <c r="R6741" s="178"/>
      <c r="S6741" s="177"/>
      <c r="U6741" s="177"/>
      <c r="W6741" s="178"/>
      <c r="X6741" s="177"/>
    </row>
    <row r="6742" spans="7:24" s="168" customFormat="1" ht="15" customHeight="1">
      <c r="G6742" s="175"/>
      <c r="I6742" s="176"/>
      <c r="J6742" s="176"/>
      <c r="K6742" s="176"/>
      <c r="L6742" s="679"/>
      <c r="M6742" s="175"/>
      <c r="N6742" s="177"/>
      <c r="P6742" s="176"/>
      <c r="R6742" s="178"/>
      <c r="S6742" s="177"/>
      <c r="U6742" s="177"/>
      <c r="W6742" s="178"/>
      <c r="X6742" s="177"/>
    </row>
    <row r="6743" spans="7:24" s="168" customFormat="1" ht="15" customHeight="1">
      <c r="G6743" s="175"/>
      <c r="I6743" s="176"/>
      <c r="J6743" s="176"/>
      <c r="K6743" s="176"/>
      <c r="L6743" s="679"/>
      <c r="M6743" s="175"/>
      <c r="N6743" s="177"/>
      <c r="P6743" s="176"/>
      <c r="R6743" s="178"/>
      <c r="S6743" s="177"/>
      <c r="U6743" s="177"/>
      <c r="W6743" s="178"/>
      <c r="X6743" s="177"/>
    </row>
    <row r="6744" spans="7:24" s="168" customFormat="1" ht="15" customHeight="1">
      <c r="G6744" s="175"/>
      <c r="I6744" s="176"/>
      <c r="J6744" s="176"/>
      <c r="K6744" s="176"/>
      <c r="L6744" s="679"/>
      <c r="M6744" s="175"/>
      <c r="N6744" s="177"/>
      <c r="P6744" s="176"/>
      <c r="R6744" s="178"/>
      <c r="S6744" s="177"/>
      <c r="U6744" s="177"/>
      <c r="W6744" s="178"/>
      <c r="X6744" s="177"/>
    </row>
    <row r="6745" spans="7:24" s="168" customFormat="1" ht="15" customHeight="1">
      <c r="G6745" s="175"/>
      <c r="I6745" s="176"/>
      <c r="J6745" s="176"/>
      <c r="K6745" s="176"/>
      <c r="L6745" s="679"/>
      <c r="M6745" s="175"/>
      <c r="N6745" s="177"/>
      <c r="P6745" s="176"/>
      <c r="R6745" s="178"/>
      <c r="S6745" s="177"/>
      <c r="U6745" s="177"/>
      <c r="W6745" s="178"/>
      <c r="X6745" s="177"/>
    </row>
    <row r="6746" spans="7:24" s="168" customFormat="1" ht="15" customHeight="1">
      <c r="G6746" s="175"/>
      <c r="I6746" s="176"/>
      <c r="J6746" s="176"/>
      <c r="K6746" s="176"/>
      <c r="L6746" s="679"/>
      <c r="M6746" s="175"/>
      <c r="N6746" s="177"/>
      <c r="P6746" s="176"/>
      <c r="R6746" s="178"/>
      <c r="S6746" s="177"/>
      <c r="U6746" s="177"/>
      <c r="W6746" s="178"/>
      <c r="X6746" s="177"/>
    </row>
    <row r="6747" spans="7:24" s="168" customFormat="1" ht="15" customHeight="1">
      <c r="G6747" s="175"/>
      <c r="I6747" s="176"/>
      <c r="J6747" s="176"/>
      <c r="K6747" s="176"/>
      <c r="L6747" s="679"/>
      <c r="M6747" s="175"/>
      <c r="N6747" s="177"/>
      <c r="P6747" s="176"/>
      <c r="R6747" s="178"/>
      <c r="S6747" s="177"/>
      <c r="U6747" s="177"/>
      <c r="W6747" s="178"/>
      <c r="X6747" s="177"/>
    </row>
    <row r="6748" spans="7:24" s="168" customFormat="1" ht="15" customHeight="1">
      <c r="G6748" s="175"/>
      <c r="I6748" s="176"/>
      <c r="J6748" s="176"/>
      <c r="K6748" s="176"/>
      <c r="L6748" s="679"/>
      <c r="M6748" s="175"/>
      <c r="N6748" s="177"/>
      <c r="P6748" s="176"/>
      <c r="R6748" s="178"/>
      <c r="S6748" s="177"/>
      <c r="U6748" s="177"/>
      <c r="W6748" s="178"/>
      <c r="X6748" s="177"/>
    </row>
    <row r="6749" spans="7:24" s="168" customFormat="1" ht="15" customHeight="1">
      <c r="G6749" s="175"/>
      <c r="I6749" s="176"/>
      <c r="J6749" s="176"/>
      <c r="K6749" s="176"/>
      <c r="L6749" s="679"/>
      <c r="M6749" s="175"/>
      <c r="N6749" s="177"/>
      <c r="P6749" s="176"/>
      <c r="R6749" s="178"/>
      <c r="S6749" s="177"/>
      <c r="U6749" s="177"/>
      <c r="W6749" s="178"/>
      <c r="X6749" s="177"/>
    </row>
    <row r="6750" spans="7:24" s="168" customFormat="1" ht="15" customHeight="1">
      <c r="G6750" s="175"/>
      <c r="I6750" s="176"/>
      <c r="J6750" s="176"/>
      <c r="K6750" s="176"/>
      <c r="L6750" s="679"/>
      <c r="M6750" s="175"/>
      <c r="N6750" s="177"/>
      <c r="P6750" s="176"/>
      <c r="R6750" s="178"/>
      <c r="S6750" s="177"/>
      <c r="U6750" s="177"/>
      <c r="W6750" s="178"/>
      <c r="X6750" s="177"/>
    </row>
    <row r="6751" spans="7:24" s="168" customFormat="1" ht="15" customHeight="1">
      <c r="G6751" s="175"/>
      <c r="I6751" s="176"/>
      <c r="J6751" s="176"/>
      <c r="K6751" s="176"/>
      <c r="L6751" s="679"/>
      <c r="M6751" s="175"/>
      <c r="N6751" s="177"/>
      <c r="P6751" s="176"/>
      <c r="R6751" s="178"/>
      <c r="S6751" s="177"/>
      <c r="U6751" s="177"/>
      <c r="W6751" s="178"/>
      <c r="X6751" s="177"/>
    </row>
    <row r="6752" spans="7:24" s="168" customFormat="1" ht="15" customHeight="1">
      <c r="G6752" s="175"/>
      <c r="I6752" s="176"/>
      <c r="J6752" s="176"/>
      <c r="K6752" s="176"/>
      <c r="L6752" s="679"/>
      <c r="M6752" s="175"/>
      <c r="N6752" s="177"/>
      <c r="P6752" s="176"/>
      <c r="R6752" s="178"/>
      <c r="S6752" s="177"/>
      <c r="U6752" s="177"/>
      <c r="W6752" s="178"/>
      <c r="X6752" s="177"/>
    </row>
    <row r="6753" spans="7:24" s="168" customFormat="1" ht="15" customHeight="1">
      <c r="G6753" s="175"/>
      <c r="I6753" s="176"/>
      <c r="J6753" s="176"/>
      <c r="K6753" s="176"/>
      <c r="L6753" s="679"/>
      <c r="M6753" s="175"/>
      <c r="N6753" s="177"/>
      <c r="P6753" s="176"/>
      <c r="R6753" s="178"/>
      <c r="S6753" s="177"/>
      <c r="U6753" s="177"/>
      <c r="W6753" s="178"/>
      <c r="X6753" s="177"/>
    </row>
    <row r="6754" spans="7:24" s="168" customFormat="1" ht="15" customHeight="1">
      <c r="G6754" s="175"/>
      <c r="I6754" s="176"/>
      <c r="J6754" s="176"/>
      <c r="K6754" s="176"/>
      <c r="L6754" s="679"/>
      <c r="M6754" s="175"/>
      <c r="N6754" s="177"/>
      <c r="P6754" s="176"/>
      <c r="R6754" s="178"/>
      <c r="S6754" s="177"/>
      <c r="U6754" s="177"/>
      <c r="W6754" s="178"/>
      <c r="X6754" s="177"/>
    </row>
    <row r="6755" spans="7:24" s="168" customFormat="1" ht="15" customHeight="1">
      <c r="G6755" s="175"/>
      <c r="I6755" s="176"/>
      <c r="J6755" s="176"/>
      <c r="K6755" s="176"/>
      <c r="L6755" s="679"/>
      <c r="M6755" s="175"/>
      <c r="N6755" s="177"/>
      <c r="P6755" s="176"/>
      <c r="R6755" s="178"/>
      <c r="S6755" s="177"/>
      <c r="U6755" s="177"/>
      <c r="W6755" s="178"/>
      <c r="X6755" s="177"/>
    </row>
    <row r="6756" spans="7:24" s="168" customFormat="1" ht="15" customHeight="1">
      <c r="G6756" s="175"/>
      <c r="I6756" s="176"/>
      <c r="J6756" s="176"/>
      <c r="K6756" s="176"/>
      <c r="L6756" s="679"/>
      <c r="M6756" s="175"/>
      <c r="N6756" s="177"/>
      <c r="P6756" s="176"/>
      <c r="R6756" s="178"/>
      <c r="S6756" s="177"/>
      <c r="U6756" s="177"/>
      <c r="W6756" s="178"/>
      <c r="X6756" s="177"/>
    </row>
    <row r="6757" spans="7:24" s="168" customFormat="1" ht="15" customHeight="1">
      <c r="G6757" s="175"/>
      <c r="I6757" s="176"/>
      <c r="J6757" s="176"/>
      <c r="K6757" s="176"/>
      <c r="L6757" s="679"/>
      <c r="M6757" s="175"/>
      <c r="N6757" s="177"/>
      <c r="P6757" s="176"/>
      <c r="R6757" s="178"/>
      <c r="S6757" s="177"/>
      <c r="U6757" s="177"/>
      <c r="W6757" s="178"/>
      <c r="X6757" s="177"/>
    </row>
    <row r="6758" spans="7:24" s="168" customFormat="1" ht="15" customHeight="1">
      <c r="G6758" s="175"/>
      <c r="I6758" s="176"/>
      <c r="J6758" s="176"/>
      <c r="K6758" s="176"/>
      <c r="L6758" s="679"/>
      <c r="M6758" s="175"/>
      <c r="N6758" s="177"/>
      <c r="P6758" s="176"/>
      <c r="R6758" s="178"/>
      <c r="S6758" s="177"/>
      <c r="U6758" s="177"/>
      <c r="W6758" s="178"/>
      <c r="X6758" s="177"/>
    </row>
    <row r="6759" spans="7:24" s="168" customFormat="1" ht="15" customHeight="1">
      <c r="G6759" s="175"/>
      <c r="I6759" s="176"/>
      <c r="J6759" s="176"/>
      <c r="K6759" s="176"/>
      <c r="L6759" s="679"/>
      <c r="M6759" s="175"/>
      <c r="N6759" s="177"/>
      <c r="P6759" s="176"/>
      <c r="R6759" s="178"/>
      <c r="S6759" s="177"/>
      <c r="U6759" s="177"/>
      <c r="W6759" s="178"/>
      <c r="X6759" s="177"/>
    </row>
    <row r="6760" spans="7:24" s="168" customFormat="1" ht="15" customHeight="1">
      <c r="G6760" s="175"/>
      <c r="I6760" s="176"/>
      <c r="J6760" s="176"/>
      <c r="K6760" s="176"/>
      <c r="L6760" s="679"/>
      <c r="M6760" s="175"/>
      <c r="N6760" s="177"/>
      <c r="P6760" s="176"/>
      <c r="R6760" s="178"/>
      <c r="S6760" s="177"/>
      <c r="U6760" s="177"/>
      <c r="W6760" s="178"/>
      <c r="X6760" s="177"/>
    </row>
    <row r="6761" spans="7:24" s="168" customFormat="1" ht="15" customHeight="1">
      <c r="G6761" s="175"/>
      <c r="I6761" s="176"/>
      <c r="J6761" s="176"/>
      <c r="K6761" s="176"/>
      <c r="L6761" s="679"/>
      <c r="M6761" s="175"/>
      <c r="N6761" s="177"/>
      <c r="P6761" s="176"/>
      <c r="R6761" s="178"/>
      <c r="S6761" s="177"/>
      <c r="U6761" s="177"/>
      <c r="W6761" s="178"/>
      <c r="X6761" s="177"/>
    </row>
    <row r="6762" spans="7:24" s="168" customFormat="1" ht="15" customHeight="1">
      <c r="G6762" s="175"/>
      <c r="I6762" s="176"/>
      <c r="J6762" s="176"/>
      <c r="K6762" s="176"/>
      <c r="L6762" s="679"/>
      <c r="M6762" s="175"/>
      <c r="N6762" s="177"/>
      <c r="P6762" s="176"/>
      <c r="R6762" s="178"/>
      <c r="S6762" s="177"/>
      <c r="U6762" s="177"/>
      <c r="W6762" s="178"/>
      <c r="X6762" s="177"/>
    </row>
    <row r="6763" spans="7:24" s="168" customFormat="1" ht="15" customHeight="1">
      <c r="G6763" s="175"/>
      <c r="I6763" s="176"/>
      <c r="J6763" s="176"/>
      <c r="K6763" s="176"/>
      <c r="L6763" s="679"/>
      <c r="M6763" s="175"/>
      <c r="N6763" s="177"/>
      <c r="P6763" s="176"/>
      <c r="R6763" s="178"/>
      <c r="S6763" s="177"/>
      <c r="U6763" s="177"/>
      <c r="W6763" s="178"/>
      <c r="X6763" s="177"/>
    </row>
    <row r="6764" spans="7:24" s="168" customFormat="1" ht="15" customHeight="1">
      <c r="G6764" s="175"/>
      <c r="I6764" s="176"/>
      <c r="J6764" s="176"/>
      <c r="K6764" s="176"/>
      <c r="L6764" s="679"/>
      <c r="M6764" s="175"/>
      <c r="N6764" s="177"/>
      <c r="P6764" s="176"/>
      <c r="R6764" s="178"/>
      <c r="S6764" s="177"/>
      <c r="U6764" s="177"/>
      <c r="W6764" s="178"/>
      <c r="X6764" s="177"/>
    </row>
    <row r="6765" spans="7:24" s="168" customFormat="1" ht="15" customHeight="1">
      <c r="G6765" s="175"/>
      <c r="I6765" s="176"/>
      <c r="J6765" s="176"/>
      <c r="K6765" s="176"/>
      <c r="L6765" s="679"/>
      <c r="M6765" s="175"/>
      <c r="N6765" s="177"/>
      <c r="P6765" s="176"/>
      <c r="R6765" s="178"/>
      <c r="S6765" s="177"/>
      <c r="U6765" s="177"/>
      <c r="W6765" s="178"/>
      <c r="X6765" s="177"/>
    </row>
    <row r="6766" spans="7:24" s="168" customFormat="1" ht="15" customHeight="1">
      <c r="G6766" s="175"/>
      <c r="I6766" s="176"/>
      <c r="J6766" s="176"/>
      <c r="K6766" s="176"/>
      <c r="L6766" s="679"/>
      <c r="M6766" s="175"/>
      <c r="N6766" s="177"/>
      <c r="P6766" s="176"/>
      <c r="R6766" s="178"/>
      <c r="S6766" s="177"/>
      <c r="U6766" s="177"/>
      <c r="W6766" s="178"/>
      <c r="X6766" s="177"/>
    </row>
    <row r="6767" spans="7:24" s="168" customFormat="1" ht="15" customHeight="1">
      <c r="G6767" s="175"/>
      <c r="I6767" s="176"/>
      <c r="J6767" s="176"/>
      <c r="K6767" s="176"/>
      <c r="L6767" s="679"/>
      <c r="M6767" s="175"/>
      <c r="N6767" s="177"/>
      <c r="P6767" s="176"/>
      <c r="R6767" s="178"/>
      <c r="S6767" s="177"/>
      <c r="U6767" s="177"/>
      <c r="W6767" s="178"/>
      <c r="X6767" s="177"/>
    </row>
    <row r="6768" spans="7:24" s="168" customFormat="1" ht="15" customHeight="1">
      <c r="G6768" s="175"/>
      <c r="I6768" s="176"/>
      <c r="J6768" s="176"/>
      <c r="K6768" s="176"/>
      <c r="L6768" s="679"/>
      <c r="M6768" s="175"/>
      <c r="N6768" s="177"/>
      <c r="P6768" s="176"/>
      <c r="R6768" s="178"/>
      <c r="S6768" s="177"/>
      <c r="U6768" s="177"/>
      <c r="W6768" s="178"/>
      <c r="X6768" s="177"/>
    </row>
    <row r="6769" spans="7:24" s="168" customFormat="1" ht="15" customHeight="1">
      <c r="G6769" s="175"/>
      <c r="I6769" s="176"/>
      <c r="J6769" s="176"/>
      <c r="K6769" s="176"/>
      <c r="L6769" s="679"/>
      <c r="M6769" s="175"/>
      <c r="N6769" s="177"/>
      <c r="P6769" s="176"/>
      <c r="R6769" s="178"/>
      <c r="S6769" s="177"/>
      <c r="U6769" s="177"/>
      <c r="W6769" s="178"/>
      <c r="X6769" s="177"/>
    </row>
    <row r="6770" spans="7:24" s="168" customFormat="1" ht="15" customHeight="1">
      <c r="G6770" s="175"/>
      <c r="I6770" s="176"/>
      <c r="J6770" s="176"/>
      <c r="K6770" s="176"/>
      <c r="L6770" s="679"/>
      <c r="M6770" s="175"/>
      <c r="N6770" s="177"/>
      <c r="P6770" s="176"/>
      <c r="R6770" s="178"/>
      <c r="S6770" s="177"/>
      <c r="U6770" s="177"/>
      <c r="W6770" s="178"/>
      <c r="X6770" s="177"/>
    </row>
    <row r="6771" spans="7:24" s="168" customFormat="1" ht="15" customHeight="1">
      <c r="G6771" s="175"/>
      <c r="I6771" s="176"/>
      <c r="J6771" s="176"/>
      <c r="K6771" s="176"/>
      <c r="L6771" s="679"/>
      <c r="M6771" s="175"/>
      <c r="N6771" s="177"/>
      <c r="P6771" s="176"/>
      <c r="R6771" s="178"/>
      <c r="S6771" s="177"/>
      <c r="U6771" s="177"/>
      <c r="W6771" s="178"/>
      <c r="X6771" s="177"/>
    </row>
    <row r="6772" spans="7:24" s="168" customFormat="1" ht="15" customHeight="1">
      <c r="G6772" s="175"/>
      <c r="I6772" s="176"/>
      <c r="J6772" s="176"/>
      <c r="K6772" s="176"/>
      <c r="L6772" s="679"/>
      <c r="M6772" s="175"/>
      <c r="N6772" s="177"/>
      <c r="P6772" s="176"/>
      <c r="R6772" s="178"/>
      <c r="S6772" s="177"/>
      <c r="U6772" s="177"/>
      <c r="W6772" s="178"/>
      <c r="X6772" s="177"/>
    </row>
    <row r="6773" spans="7:24" s="168" customFormat="1" ht="15" customHeight="1">
      <c r="G6773" s="175"/>
      <c r="I6773" s="176"/>
      <c r="J6773" s="176"/>
      <c r="K6773" s="176"/>
      <c r="L6773" s="679"/>
      <c r="M6773" s="175"/>
      <c r="N6773" s="177"/>
      <c r="P6773" s="176"/>
      <c r="R6773" s="178"/>
      <c r="S6773" s="177"/>
      <c r="U6773" s="177"/>
      <c r="W6773" s="178"/>
      <c r="X6773" s="177"/>
    </row>
    <row r="6774" spans="7:24" s="168" customFormat="1" ht="15" customHeight="1">
      <c r="G6774" s="175"/>
      <c r="I6774" s="176"/>
      <c r="J6774" s="176"/>
      <c r="K6774" s="176"/>
      <c r="L6774" s="679"/>
      <c r="M6774" s="175"/>
      <c r="N6774" s="177"/>
      <c r="P6774" s="176"/>
      <c r="R6774" s="178"/>
      <c r="S6774" s="177"/>
      <c r="U6774" s="177"/>
      <c r="W6774" s="178"/>
      <c r="X6774" s="177"/>
    </row>
    <row r="6775" spans="7:24" s="168" customFormat="1" ht="15" customHeight="1">
      <c r="G6775" s="175"/>
      <c r="I6775" s="176"/>
      <c r="J6775" s="176"/>
      <c r="K6775" s="176"/>
      <c r="L6775" s="679"/>
      <c r="M6775" s="175"/>
      <c r="N6775" s="177"/>
      <c r="P6775" s="176"/>
      <c r="R6775" s="178"/>
      <c r="S6775" s="177"/>
      <c r="U6775" s="177"/>
      <c r="W6775" s="178"/>
      <c r="X6775" s="177"/>
    </row>
    <row r="6776" spans="7:24" s="168" customFormat="1" ht="15" customHeight="1">
      <c r="G6776" s="175"/>
      <c r="I6776" s="176"/>
      <c r="J6776" s="176"/>
      <c r="K6776" s="176"/>
      <c r="L6776" s="679"/>
      <c r="M6776" s="175"/>
      <c r="N6776" s="177"/>
      <c r="P6776" s="176"/>
      <c r="R6776" s="178"/>
      <c r="S6776" s="177"/>
      <c r="U6776" s="177"/>
      <c r="W6776" s="178"/>
      <c r="X6776" s="177"/>
    </row>
    <row r="6777" spans="7:24" s="168" customFormat="1" ht="15" customHeight="1">
      <c r="G6777" s="175"/>
      <c r="I6777" s="176"/>
      <c r="J6777" s="176"/>
      <c r="K6777" s="176"/>
      <c r="L6777" s="679"/>
      <c r="M6777" s="175"/>
      <c r="N6777" s="177"/>
      <c r="P6777" s="176"/>
      <c r="R6777" s="178"/>
      <c r="S6777" s="177"/>
      <c r="U6777" s="177"/>
      <c r="W6777" s="178"/>
      <c r="X6777" s="177"/>
    </row>
    <row r="6778" spans="7:24" s="168" customFormat="1" ht="15" customHeight="1">
      <c r="G6778" s="175"/>
      <c r="I6778" s="176"/>
      <c r="J6778" s="176"/>
      <c r="K6778" s="176"/>
      <c r="L6778" s="679"/>
      <c r="M6778" s="175"/>
      <c r="N6778" s="177"/>
      <c r="P6778" s="176"/>
      <c r="R6778" s="178"/>
      <c r="S6778" s="177"/>
      <c r="U6778" s="177"/>
      <c r="W6778" s="178"/>
      <c r="X6778" s="177"/>
    </row>
    <row r="6779" spans="7:24" s="168" customFormat="1" ht="15" customHeight="1">
      <c r="G6779" s="175"/>
      <c r="I6779" s="176"/>
      <c r="J6779" s="176"/>
      <c r="K6779" s="176"/>
      <c r="L6779" s="679"/>
      <c r="M6779" s="175"/>
      <c r="N6779" s="177"/>
      <c r="P6779" s="176"/>
      <c r="R6779" s="178"/>
      <c r="S6779" s="177"/>
      <c r="U6779" s="177"/>
      <c r="W6779" s="178"/>
      <c r="X6779" s="177"/>
    </row>
    <row r="6780" spans="7:24" s="168" customFormat="1" ht="15" customHeight="1">
      <c r="G6780" s="175"/>
      <c r="I6780" s="176"/>
      <c r="J6780" s="176"/>
      <c r="K6780" s="176"/>
      <c r="L6780" s="679"/>
      <c r="M6780" s="175"/>
      <c r="N6780" s="177"/>
      <c r="P6780" s="176"/>
      <c r="R6780" s="178"/>
      <c r="S6780" s="177"/>
      <c r="U6780" s="177"/>
      <c r="W6780" s="178"/>
      <c r="X6780" s="177"/>
    </row>
    <row r="6781" spans="7:24" s="168" customFormat="1" ht="15" customHeight="1">
      <c r="G6781" s="175"/>
      <c r="I6781" s="176"/>
      <c r="J6781" s="176"/>
      <c r="K6781" s="176"/>
      <c r="L6781" s="679"/>
      <c r="M6781" s="175"/>
      <c r="N6781" s="177"/>
      <c r="P6781" s="176"/>
      <c r="R6781" s="178"/>
      <c r="S6781" s="177"/>
      <c r="U6781" s="177"/>
      <c r="W6781" s="178"/>
      <c r="X6781" s="177"/>
    </row>
    <row r="6782" spans="7:24" s="168" customFormat="1" ht="15" customHeight="1">
      <c r="G6782" s="175"/>
      <c r="I6782" s="176"/>
      <c r="J6782" s="176"/>
      <c r="K6782" s="176"/>
      <c r="L6782" s="679"/>
      <c r="M6782" s="175"/>
      <c r="N6782" s="177"/>
      <c r="P6782" s="176"/>
      <c r="R6782" s="178"/>
      <c r="S6782" s="177"/>
      <c r="U6782" s="177"/>
      <c r="W6782" s="178"/>
      <c r="X6782" s="177"/>
    </row>
    <row r="6783" spans="7:24" s="168" customFormat="1" ht="15" customHeight="1">
      <c r="G6783" s="175"/>
      <c r="I6783" s="176"/>
      <c r="J6783" s="176"/>
      <c r="K6783" s="176"/>
      <c r="L6783" s="679"/>
      <c r="M6783" s="175"/>
      <c r="N6783" s="177"/>
      <c r="P6783" s="176"/>
      <c r="R6783" s="178"/>
      <c r="S6783" s="177"/>
      <c r="U6783" s="177"/>
      <c r="W6783" s="178"/>
      <c r="X6783" s="177"/>
    </row>
    <row r="6784" spans="7:24" s="168" customFormat="1" ht="15" customHeight="1">
      <c r="G6784" s="175"/>
      <c r="I6784" s="176"/>
      <c r="J6784" s="176"/>
      <c r="K6784" s="176"/>
      <c r="L6784" s="679"/>
      <c r="M6784" s="175"/>
      <c r="N6784" s="177"/>
      <c r="P6784" s="176"/>
      <c r="R6784" s="178"/>
      <c r="S6784" s="177"/>
      <c r="U6784" s="177"/>
      <c r="W6784" s="178"/>
      <c r="X6784" s="177"/>
    </row>
    <row r="6785" spans="7:24" s="168" customFormat="1" ht="15" customHeight="1">
      <c r="G6785" s="175"/>
      <c r="I6785" s="176"/>
      <c r="J6785" s="176"/>
      <c r="K6785" s="176"/>
      <c r="L6785" s="679"/>
      <c r="M6785" s="175"/>
      <c r="N6785" s="177"/>
      <c r="P6785" s="176"/>
      <c r="R6785" s="178"/>
      <c r="S6785" s="177"/>
      <c r="U6785" s="177"/>
      <c r="W6785" s="178"/>
      <c r="X6785" s="177"/>
    </row>
    <row r="6786" spans="7:24" s="168" customFormat="1" ht="15" customHeight="1">
      <c r="G6786" s="175"/>
      <c r="I6786" s="176"/>
      <c r="J6786" s="176"/>
      <c r="K6786" s="176"/>
      <c r="L6786" s="679"/>
      <c r="M6786" s="175"/>
      <c r="N6786" s="177"/>
      <c r="P6786" s="176"/>
      <c r="R6786" s="178"/>
      <c r="S6786" s="177"/>
      <c r="U6786" s="177"/>
      <c r="W6786" s="178"/>
      <c r="X6786" s="177"/>
    </row>
    <row r="6787" spans="7:24" s="168" customFormat="1" ht="15" customHeight="1">
      <c r="G6787" s="175"/>
      <c r="I6787" s="176"/>
      <c r="J6787" s="176"/>
      <c r="K6787" s="176"/>
      <c r="L6787" s="679"/>
      <c r="M6787" s="175"/>
      <c r="N6787" s="177"/>
      <c r="P6787" s="176"/>
      <c r="R6787" s="178"/>
      <c r="S6787" s="177"/>
      <c r="U6787" s="177"/>
      <c r="W6787" s="178"/>
      <c r="X6787" s="177"/>
    </row>
    <row r="6788" spans="7:24" s="168" customFormat="1" ht="15" customHeight="1">
      <c r="G6788" s="175"/>
      <c r="I6788" s="176"/>
      <c r="J6788" s="176"/>
      <c r="K6788" s="176"/>
      <c r="L6788" s="679"/>
      <c r="M6788" s="175"/>
      <c r="N6788" s="177"/>
      <c r="P6788" s="176"/>
      <c r="R6788" s="178"/>
      <c r="S6788" s="177"/>
      <c r="U6788" s="177"/>
      <c r="W6788" s="178"/>
      <c r="X6788" s="177"/>
    </row>
    <row r="6789" spans="7:24" s="168" customFormat="1" ht="15" customHeight="1">
      <c r="G6789" s="175"/>
      <c r="I6789" s="176"/>
      <c r="J6789" s="176"/>
      <c r="K6789" s="176"/>
      <c r="L6789" s="679"/>
      <c r="M6789" s="175"/>
      <c r="N6789" s="177"/>
      <c r="P6789" s="176"/>
      <c r="R6789" s="178"/>
      <c r="S6789" s="177"/>
      <c r="U6789" s="177"/>
      <c r="W6789" s="178"/>
      <c r="X6789" s="177"/>
    </row>
    <row r="6790" spans="7:24" s="168" customFormat="1" ht="15" customHeight="1">
      <c r="G6790" s="175"/>
      <c r="I6790" s="176"/>
      <c r="J6790" s="176"/>
      <c r="K6790" s="176"/>
      <c r="L6790" s="679"/>
      <c r="M6790" s="175"/>
      <c r="N6790" s="177"/>
      <c r="P6790" s="176"/>
      <c r="R6790" s="178"/>
      <c r="S6790" s="177"/>
      <c r="U6790" s="177"/>
      <c r="W6790" s="178"/>
      <c r="X6790" s="177"/>
    </row>
    <row r="6791" spans="7:24" s="168" customFormat="1" ht="15" customHeight="1">
      <c r="G6791" s="175"/>
      <c r="I6791" s="176"/>
      <c r="J6791" s="176"/>
      <c r="K6791" s="176"/>
      <c r="L6791" s="679"/>
      <c r="M6791" s="175"/>
      <c r="N6791" s="177"/>
      <c r="P6791" s="176"/>
      <c r="R6791" s="178"/>
      <c r="S6791" s="177"/>
      <c r="U6791" s="177"/>
      <c r="W6791" s="178"/>
      <c r="X6791" s="177"/>
    </row>
    <row r="6792" spans="7:24" s="168" customFormat="1" ht="15" customHeight="1">
      <c r="G6792" s="175"/>
      <c r="I6792" s="176"/>
      <c r="J6792" s="176"/>
      <c r="K6792" s="176"/>
      <c r="L6792" s="679"/>
      <c r="M6792" s="175"/>
      <c r="N6792" s="177"/>
      <c r="P6792" s="176"/>
      <c r="R6792" s="178"/>
      <c r="S6792" s="177"/>
      <c r="U6792" s="177"/>
      <c r="W6792" s="178"/>
      <c r="X6792" s="177"/>
    </row>
    <row r="6793" spans="7:24" s="168" customFormat="1" ht="15" customHeight="1">
      <c r="G6793" s="175"/>
      <c r="I6793" s="176"/>
      <c r="J6793" s="176"/>
      <c r="K6793" s="176"/>
      <c r="L6793" s="679"/>
      <c r="M6793" s="175"/>
      <c r="N6793" s="177"/>
      <c r="P6793" s="176"/>
      <c r="R6793" s="178"/>
      <c r="S6793" s="177"/>
      <c r="U6793" s="177"/>
      <c r="W6793" s="178"/>
      <c r="X6793" s="177"/>
    </row>
    <row r="6794" spans="7:24" s="168" customFormat="1" ht="15" customHeight="1">
      <c r="G6794" s="175"/>
      <c r="I6794" s="176"/>
      <c r="J6794" s="176"/>
      <c r="K6794" s="176"/>
      <c r="L6794" s="679"/>
      <c r="M6794" s="175"/>
      <c r="N6794" s="177"/>
      <c r="P6794" s="176"/>
      <c r="R6794" s="178"/>
      <c r="S6794" s="177"/>
      <c r="U6794" s="177"/>
      <c r="W6794" s="178"/>
      <c r="X6794" s="177"/>
    </row>
    <row r="6795" spans="7:24" s="168" customFormat="1" ht="15" customHeight="1">
      <c r="G6795" s="175"/>
      <c r="I6795" s="176"/>
      <c r="J6795" s="176"/>
      <c r="K6795" s="176"/>
      <c r="L6795" s="679"/>
      <c r="M6795" s="175"/>
      <c r="N6795" s="177"/>
      <c r="P6795" s="176"/>
      <c r="R6795" s="178"/>
      <c r="S6795" s="177"/>
      <c r="U6795" s="177"/>
      <c r="W6795" s="178"/>
      <c r="X6795" s="177"/>
    </row>
    <row r="6796" spans="7:24" s="168" customFormat="1" ht="15" customHeight="1">
      <c r="G6796" s="175"/>
      <c r="I6796" s="176"/>
      <c r="J6796" s="176"/>
      <c r="K6796" s="176"/>
      <c r="L6796" s="679"/>
      <c r="M6796" s="175"/>
      <c r="N6796" s="177"/>
      <c r="P6796" s="176"/>
      <c r="R6796" s="178"/>
      <c r="S6796" s="177"/>
      <c r="U6796" s="177"/>
      <c r="W6796" s="178"/>
      <c r="X6796" s="177"/>
    </row>
    <row r="6797" spans="7:24" s="168" customFormat="1" ht="15" customHeight="1">
      <c r="G6797" s="175"/>
      <c r="I6797" s="176"/>
      <c r="J6797" s="176"/>
      <c r="K6797" s="176"/>
      <c r="L6797" s="679"/>
      <c r="M6797" s="175"/>
      <c r="N6797" s="177"/>
      <c r="P6797" s="176"/>
      <c r="R6797" s="178"/>
      <c r="S6797" s="177"/>
      <c r="U6797" s="177"/>
      <c r="W6797" s="178"/>
      <c r="X6797" s="177"/>
    </row>
    <row r="6798" spans="7:24" s="168" customFormat="1" ht="15" customHeight="1">
      <c r="G6798" s="175"/>
      <c r="I6798" s="176"/>
      <c r="J6798" s="176"/>
      <c r="K6798" s="176"/>
      <c r="L6798" s="679"/>
      <c r="M6798" s="175"/>
      <c r="N6798" s="177"/>
      <c r="P6798" s="176"/>
      <c r="R6798" s="178"/>
      <c r="S6798" s="177"/>
      <c r="U6798" s="177"/>
      <c r="W6798" s="178"/>
      <c r="X6798" s="177"/>
    </row>
    <row r="6799" spans="7:24" s="168" customFormat="1" ht="15" customHeight="1">
      <c r="G6799" s="175"/>
      <c r="I6799" s="176"/>
      <c r="J6799" s="176"/>
      <c r="K6799" s="176"/>
      <c r="L6799" s="679"/>
      <c r="M6799" s="175"/>
      <c r="N6799" s="177"/>
      <c r="P6799" s="176"/>
      <c r="R6799" s="178"/>
      <c r="S6799" s="177"/>
      <c r="U6799" s="177"/>
      <c r="W6799" s="178"/>
      <c r="X6799" s="177"/>
    </row>
    <row r="6800" spans="7:24" s="168" customFormat="1" ht="15" customHeight="1">
      <c r="G6800" s="175"/>
      <c r="I6800" s="176"/>
      <c r="J6800" s="176"/>
      <c r="K6800" s="176"/>
      <c r="L6800" s="679"/>
      <c r="M6800" s="175"/>
      <c r="N6800" s="177"/>
      <c r="P6800" s="176"/>
      <c r="R6800" s="178"/>
      <c r="S6800" s="177"/>
      <c r="U6800" s="177"/>
      <c r="W6800" s="178"/>
      <c r="X6800" s="177"/>
    </row>
    <row r="6801" spans="7:24" s="168" customFormat="1" ht="15" customHeight="1">
      <c r="G6801" s="175"/>
      <c r="I6801" s="176"/>
      <c r="J6801" s="176"/>
      <c r="K6801" s="176"/>
      <c r="L6801" s="679"/>
      <c r="M6801" s="175"/>
      <c r="N6801" s="177"/>
      <c r="P6801" s="176"/>
      <c r="R6801" s="178"/>
      <c r="S6801" s="177"/>
      <c r="U6801" s="177"/>
      <c r="W6801" s="178"/>
      <c r="X6801" s="177"/>
    </row>
    <row r="6802" spans="7:24" s="168" customFormat="1" ht="15" customHeight="1">
      <c r="G6802" s="175"/>
      <c r="I6802" s="176"/>
      <c r="J6802" s="176"/>
      <c r="K6802" s="176"/>
      <c r="L6802" s="679"/>
      <c r="M6802" s="175"/>
      <c r="N6802" s="177"/>
      <c r="P6802" s="176"/>
      <c r="R6802" s="178"/>
      <c r="S6802" s="177"/>
      <c r="U6802" s="177"/>
      <c r="W6802" s="178"/>
      <c r="X6802" s="177"/>
    </row>
    <row r="6803" spans="7:24" s="168" customFormat="1" ht="15" customHeight="1">
      <c r="G6803" s="175"/>
      <c r="I6803" s="176"/>
      <c r="J6803" s="176"/>
      <c r="K6803" s="176"/>
      <c r="L6803" s="679"/>
      <c r="M6803" s="175"/>
      <c r="N6803" s="177"/>
      <c r="P6803" s="176"/>
      <c r="R6803" s="178"/>
      <c r="S6803" s="177"/>
      <c r="U6803" s="177"/>
      <c r="W6803" s="178"/>
      <c r="X6803" s="177"/>
    </row>
    <row r="6804" spans="7:24" s="168" customFormat="1" ht="15" customHeight="1">
      <c r="G6804" s="175"/>
      <c r="I6804" s="176"/>
      <c r="J6804" s="176"/>
      <c r="K6804" s="176"/>
      <c r="L6804" s="679"/>
      <c r="M6804" s="175"/>
      <c r="N6804" s="177"/>
      <c r="P6804" s="176"/>
      <c r="R6804" s="178"/>
      <c r="S6804" s="177"/>
      <c r="U6804" s="177"/>
      <c r="W6804" s="178"/>
      <c r="X6804" s="177"/>
    </row>
    <row r="6805" spans="7:24" s="168" customFormat="1" ht="15" customHeight="1">
      <c r="G6805" s="175"/>
      <c r="I6805" s="176"/>
      <c r="J6805" s="176"/>
      <c r="K6805" s="176"/>
      <c r="L6805" s="679"/>
      <c r="M6805" s="175"/>
      <c r="N6805" s="177"/>
      <c r="P6805" s="176"/>
      <c r="R6805" s="178"/>
      <c r="S6805" s="177"/>
      <c r="U6805" s="177"/>
      <c r="W6805" s="178"/>
      <c r="X6805" s="177"/>
    </row>
    <row r="6806" spans="7:24" s="168" customFormat="1" ht="15" customHeight="1">
      <c r="G6806" s="175"/>
      <c r="I6806" s="176"/>
      <c r="J6806" s="176"/>
      <c r="K6806" s="176"/>
      <c r="L6806" s="679"/>
      <c r="M6806" s="175"/>
      <c r="N6806" s="177"/>
      <c r="P6806" s="176"/>
      <c r="R6806" s="178"/>
      <c r="S6806" s="177"/>
      <c r="U6806" s="177"/>
      <c r="W6806" s="178"/>
      <c r="X6806" s="177"/>
    </row>
    <row r="6807" spans="7:24" s="168" customFormat="1" ht="15" customHeight="1">
      <c r="G6807" s="175"/>
      <c r="I6807" s="176"/>
      <c r="J6807" s="176"/>
      <c r="K6807" s="176"/>
      <c r="L6807" s="679"/>
      <c r="M6807" s="175"/>
      <c r="N6807" s="177"/>
      <c r="P6807" s="176"/>
      <c r="R6807" s="178"/>
      <c r="S6807" s="177"/>
      <c r="U6807" s="177"/>
      <c r="W6807" s="178"/>
      <c r="X6807" s="177"/>
    </row>
    <row r="6808" spans="7:24" s="168" customFormat="1" ht="15" customHeight="1">
      <c r="G6808" s="175"/>
      <c r="I6808" s="176"/>
      <c r="J6808" s="176"/>
      <c r="K6808" s="176"/>
      <c r="L6808" s="679"/>
      <c r="M6808" s="175"/>
      <c r="N6808" s="177"/>
      <c r="P6808" s="176"/>
      <c r="R6808" s="178"/>
      <c r="S6808" s="177"/>
      <c r="U6808" s="177"/>
      <c r="W6808" s="178"/>
      <c r="X6808" s="177"/>
    </row>
    <row r="6809" spans="7:24" s="168" customFormat="1" ht="15" customHeight="1">
      <c r="G6809" s="175"/>
      <c r="I6809" s="176"/>
      <c r="J6809" s="176"/>
      <c r="K6809" s="176"/>
      <c r="L6809" s="679"/>
      <c r="M6809" s="175"/>
      <c r="N6809" s="177"/>
      <c r="P6809" s="176"/>
      <c r="R6809" s="178"/>
      <c r="S6809" s="177"/>
      <c r="U6809" s="177"/>
      <c r="W6809" s="178"/>
      <c r="X6809" s="177"/>
    </row>
    <row r="6810" spans="7:24" s="168" customFormat="1" ht="15" customHeight="1">
      <c r="G6810" s="175"/>
      <c r="I6810" s="176"/>
      <c r="J6810" s="176"/>
      <c r="K6810" s="176"/>
      <c r="L6810" s="679"/>
      <c r="M6810" s="175"/>
      <c r="N6810" s="177"/>
      <c r="P6810" s="176"/>
      <c r="R6810" s="178"/>
      <c r="S6810" s="177"/>
      <c r="U6810" s="177"/>
      <c r="W6810" s="178"/>
      <c r="X6810" s="177"/>
    </row>
    <row r="6811" spans="7:24" s="168" customFormat="1" ht="15" customHeight="1">
      <c r="G6811" s="175"/>
      <c r="I6811" s="176"/>
      <c r="J6811" s="176"/>
      <c r="K6811" s="176"/>
      <c r="L6811" s="679"/>
      <c r="M6811" s="175"/>
      <c r="N6811" s="177"/>
      <c r="P6811" s="176"/>
      <c r="R6811" s="178"/>
      <c r="S6811" s="177"/>
      <c r="U6811" s="177"/>
      <c r="W6811" s="178"/>
      <c r="X6811" s="177"/>
    </row>
    <row r="6812" spans="7:24" s="168" customFormat="1" ht="15" customHeight="1">
      <c r="G6812" s="175"/>
      <c r="I6812" s="176"/>
      <c r="J6812" s="176"/>
      <c r="K6812" s="176"/>
      <c r="L6812" s="679"/>
      <c r="M6812" s="175"/>
      <c r="N6812" s="177"/>
      <c r="P6812" s="176"/>
      <c r="R6812" s="178"/>
      <c r="S6812" s="177"/>
      <c r="U6812" s="177"/>
      <c r="W6812" s="178"/>
      <c r="X6812" s="177"/>
    </row>
    <row r="6813" spans="7:24" s="168" customFormat="1" ht="15" customHeight="1">
      <c r="G6813" s="175"/>
      <c r="I6813" s="176"/>
      <c r="J6813" s="176"/>
      <c r="K6813" s="176"/>
      <c r="L6813" s="679"/>
      <c r="M6813" s="175"/>
      <c r="N6813" s="177"/>
      <c r="P6813" s="176"/>
      <c r="R6813" s="178"/>
      <c r="S6813" s="177"/>
      <c r="U6813" s="177"/>
      <c r="W6813" s="178"/>
      <c r="X6813" s="177"/>
    </row>
    <row r="6814" spans="7:24" s="168" customFormat="1" ht="15" customHeight="1">
      <c r="G6814" s="175"/>
      <c r="I6814" s="176"/>
      <c r="J6814" s="176"/>
      <c r="K6814" s="176"/>
      <c r="L6814" s="679"/>
      <c r="M6814" s="175"/>
      <c r="N6814" s="177"/>
      <c r="P6814" s="176"/>
      <c r="R6814" s="178"/>
      <c r="S6814" s="177"/>
      <c r="U6814" s="177"/>
      <c r="W6814" s="178"/>
      <c r="X6814" s="177"/>
    </row>
    <row r="6815" spans="7:24" s="168" customFormat="1" ht="15" customHeight="1">
      <c r="G6815" s="175"/>
      <c r="I6815" s="176"/>
      <c r="J6815" s="176"/>
      <c r="K6815" s="176"/>
      <c r="L6815" s="679"/>
      <c r="M6815" s="175"/>
      <c r="N6815" s="177"/>
      <c r="P6815" s="176"/>
      <c r="R6815" s="178"/>
      <c r="S6815" s="177"/>
      <c r="U6815" s="177"/>
      <c r="W6815" s="178"/>
      <c r="X6815" s="177"/>
    </row>
    <row r="6816" spans="7:24" s="168" customFormat="1" ht="15" customHeight="1">
      <c r="G6816" s="175"/>
      <c r="I6816" s="176"/>
      <c r="J6816" s="176"/>
      <c r="K6816" s="176"/>
      <c r="L6816" s="679"/>
      <c r="M6816" s="175"/>
      <c r="N6816" s="177"/>
      <c r="P6816" s="176"/>
      <c r="R6816" s="178"/>
      <c r="S6816" s="177"/>
      <c r="U6816" s="177"/>
      <c r="W6816" s="178"/>
      <c r="X6816" s="177"/>
    </row>
    <row r="6817" spans="7:24" s="168" customFormat="1" ht="15" customHeight="1">
      <c r="G6817" s="175"/>
      <c r="I6817" s="176"/>
      <c r="J6817" s="176"/>
      <c r="K6817" s="176"/>
      <c r="L6817" s="679"/>
      <c r="M6817" s="175"/>
      <c r="N6817" s="177"/>
      <c r="P6817" s="176"/>
      <c r="R6817" s="178"/>
      <c r="S6817" s="177"/>
      <c r="U6817" s="177"/>
      <c r="W6817" s="178"/>
      <c r="X6817" s="177"/>
    </row>
    <row r="6818" spans="7:24" s="168" customFormat="1" ht="15" customHeight="1">
      <c r="G6818" s="175"/>
      <c r="I6818" s="176"/>
      <c r="J6818" s="176"/>
      <c r="K6818" s="176"/>
      <c r="L6818" s="679"/>
      <c r="M6818" s="175"/>
      <c r="N6818" s="177"/>
      <c r="P6818" s="176"/>
      <c r="R6818" s="178"/>
      <c r="S6818" s="177"/>
      <c r="U6818" s="177"/>
      <c r="W6818" s="178"/>
      <c r="X6818" s="177"/>
    </row>
    <row r="6819" spans="7:24" s="168" customFormat="1" ht="15" customHeight="1">
      <c r="G6819" s="175"/>
      <c r="I6819" s="176"/>
      <c r="J6819" s="176"/>
      <c r="K6819" s="176"/>
      <c r="L6819" s="679"/>
      <c r="M6819" s="175"/>
      <c r="N6819" s="177"/>
      <c r="P6819" s="176"/>
      <c r="R6819" s="178"/>
      <c r="S6819" s="177"/>
      <c r="U6819" s="177"/>
      <c r="W6819" s="178"/>
      <c r="X6819" s="177"/>
    </row>
    <row r="6820" spans="7:24" s="168" customFormat="1" ht="15" customHeight="1">
      <c r="G6820" s="175"/>
      <c r="I6820" s="176"/>
      <c r="J6820" s="176"/>
      <c r="K6820" s="176"/>
      <c r="L6820" s="679"/>
      <c r="M6820" s="175"/>
      <c r="N6820" s="177"/>
      <c r="P6820" s="176"/>
      <c r="R6820" s="178"/>
      <c r="S6820" s="177"/>
      <c r="U6820" s="177"/>
      <c r="W6820" s="178"/>
      <c r="X6820" s="177"/>
    </row>
    <row r="6821" spans="7:24" s="168" customFormat="1" ht="15" customHeight="1">
      <c r="G6821" s="175"/>
      <c r="I6821" s="176"/>
      <c r="J6821" s="176"/>
      <c r="K6821" s="176"/>
      <c r="L6821" s="679"/>
      <c r="M6821" s="175"/>
      <c r="N6821" s="177"/>
      <c r="P6821" s="176"/>
      <c r="R6821" s="178"/>
      <c r="S6821" s="177"/>
      <c r="U6821" s="177"/>
      <c r="W6821" s="178"/>
      <c r="X6821" s="177"/>
    </row>
    <row r="6822" spans="7:24" s="168" customFormat="1" ht="15" customHeight="1">
      <c r="G6822" s="175"/>
      <c r="I6822" s="176"/>
      <c r="J6822" s="176"/>
      <c r="K6822" s="176"/>
      <c r="L6822" s="679"/>
      <c r="M6822" s="175"/>
      <c r="N6822" s="177"/>
      <c r="P6822" s="176"/>
      <c r="R6822" s="178"/>
      <c r="S6822" s="177"/>
      <c r="U6822" s="177"/>
      <c r="W6822" s="178"/>
      <c r="X6822" s="177"/>
    </row>
    <row r="6823" spans="7:24" s="168" customFormat="1" ht="15" customHeight="1">
      <c r="G6823" s="175"/>
      <c r="I6823" s="176"/>
      <c r="J6823" s="176"/>
      <c r="K6823" s="176"/>
      <c r="L6823" s="679"/>
      <c r="M6823" s="175"/>
      <c r="N6823" s="177"/>
      <c r="P6823" s="176"/>
      <c r="R6823" s="178"/>
      <c r="S6823" s="177"/>
      <c r="U6823" s="177"/>
      <c r="W6823" s="178"/>
      <c r="X6823" s="177"/>
    </row>
    <row r="6824" spans="7:24" s="168" customFormat="1" ht="15" customHeight="1">
      <c r="G6824" s="175"/>
      <c r="I6824" s="176"/>
      <c r="J6824" s="176"/>
      <c r="K6824" s="176"/>
      <c r="L6824" s="679"/>
      <c r="M6824" s="175"/>
      <c r="N6824" s="177"/>
      <c r="P6824" s="176"/>
      <c r="R6824" s="178"/>
      <c r="S6824" s="177"/>
      <c r="U6824" s="177"/>
      <c r="W6824" s="178"/>
      <c r="X6824" s="177"/>
    </row>
    <row r="6825" spans="7:24" s="168" customFormat="1" ht="15" customHeight="1">
      <c r="G6825" s="175"/>
      <c r="I6825" s="176"/>
      <c r="J6825" s="176"/>
      <c r="K6825" s="176"/>
      <c r="L6825" s="679"/>
      <c r="M6825" s="175"/>
      <c r="N6825" s="177"/>
      <c r="P6825" s="176"/>
      <c r="R6825" s="178"/>
      <c r="S6825" s="177"/>
      <c r="U6825" s="177"/>
      <c r="W6825" s="178"/>
      <c r="X6825" s="177"/>
    </row>
    <row r="6826" spans="7:24" s="168" customFormat="1" ht="15" customHeight="1">
      <c r="G6826" s="175"/>
      <c r="I6826" s="176"/>
      <c r="J6826" s="176"/>
      <c r="K6826" s="176"/>
      <c r="L6826" s="679"/>
      <c r="M6826" s="175"/>
      <c r="N6826" s="177"/>
      <c r="P6826" s="176"/>
      <c r="R6826" s="178"/>
      <c r="S6826" s="177"/>
      <c r="U6826" s="177"/>
      <c r="W6826" s="178"/>
      <c r="X6826" s="177"/>
    </row>
    <row r="6827" spans="7:24" s="168" customFormat="1" ht="15" customHeight="1">
      <c r="G6827" s="175"/>
      <c r="I6827" s="176"/>
      <c r="J6827" s="176"/>
      <c r="K6827" s="176"/>
      <c r="L6827" s="679"/>
      <c r="M6827" s="175"/>
      <c r="N6827" s="177"/>
      <c r="P6827" s="176"/>
      <c r="R6827" s="178"/>
      <c r="S6827" s="177"/>
      <c r="U6827" s="177"/>
      <c r="W6827" s="178"/>
      <c r="X6827" s="177"/>
    </row>
    <row r="6828" spans="7:24" s="168" customFormat="1" ht="15" customHeight="1">
      <c r="G6828" s="175"/>
      <c r="I6828" s="176"/>
      <c r="J6828" s="176"/>
      <c r="K6828" s="176"/>
      <c r="L6828" s="679"/>
      <c r="M6828" s="175"/>
      <c r="N6828" s="177"/>
      <c r="P6828" s="176"/>
      <c r="R6828" s="178"/>
      <c r="S6828" s="177"/>
      <c r="U6828" s="177"/>
      <c r="W6828" s="178"/>
      <c r="X6828" s="177"/>
    </row>
    <row r="6829" spans="7:24" s="168" customFormat="1" ht="15" customHeight="1">
      <c r="G6829" s="175"/>
      <c r="I6829" s="176"/>
      <c r="J6829" s="176"/>
      <c r="K6829" s="176"/>
      <c r="L6829" s="679"/>
      <c r="M6829" s="175"/>
      <c r="N6829" s="177"/>
      <c r="P6829" s="176"/>
      <c r="R6829" s="178"/>
      <c r="S6829" s="177"/>
      <c r="U6829" s="177"/>
      <c r="W6829" s="178"/>
      <c r="X6829" s="177"/>
    </row>
    <row r="6830" spans="7:24" s="168" customFormat="1" ht="15" customHeight="1">
      <c r="G6830" s="175"/>
      <c r="I6830" s="176"/>
      <c r="J6830" s="176"/>
      <c r="K6830" s="176"/>
      <c r="L6830" s="679"/>
      <c r="M6830" s="175"/>
      <c r="N6830" s="177"/>
      <c r="P6830" s="176"/>
      <c r="R6830" s="178"/>
      <c r="S6830" s="177"/>
      <c r="U6830" s="177"/>
      <c r="W6830" s="178"/>
      <c r="X6830" s="177"/>
    </row>
    <row r="6831" spans="7:24" s="168" customFormat="1" ht="15" customHeight="1">
      <c r="G6831" s="175"/>
      <c r="I6831" s="176"/>
      <c r="J6831" s="176"/>
      <c r="K6831" s="176"/>
      <c r="L6831" s="679"/>
      <c r="M6831" s="175"/>
      <c r="N6831" s="177"/>
      <c r="P6831" s="176"/>
      <c r="R6831" s="178"/>
      <c r="S6831" s="177"/>
      <c r="U6831" s="177"/>
      <c r="W6831" s="178"/>
      <c r="X6831" s="177"/>
    </row>
    <row r="6832" spans="7:24" s="168" customFormat="1" ht="15" customHeight="1">
      <c r="G6832" s="175"/>
      <c r="I6832" s="176"/>
      <c r="J6832" s="176"/>
      <c r="K6832" s="176"/>
      <c r="L6832" s="679"/>
      <c r="M6832" s="175"/>
      <c r="N6832" s="177"/>
      <c r="P6832" s="176"/>
      <c r="R6832" s="178"/>
      <c r="S6832" s="177"/>
      <c r="U6832" s="177"/>
      <c r="W6832" s="178"/>
      <c r="X6832" s="177"/>
    </row>
    <row r="6833" spans="7:24" s="168" customFormat="1" ht="15" customHeight="1">
      <c r="G6833" s="175"/>
      <c r="I6833" s="176"/>
      <c r="J6833" s="176"/>
      <c r="K6833" s="176"/>
      <c r="L6833" s="679"/>
      <c r="M6833" s="175"/>
      <c r="N6833" s="177"/>
      <c r="P6833" s="176"/>
      <c r="R6833" s="178"/>
      <c r="S6833" s="177"/>
      <c r="U6833" s="177"/>
      <c r="W6833" s="178"/>
      <c r="X6833" s="177"/>
    </row>
    <row r="6834" spans="7:24" s="168" customFormat="1" ht="15" customHeight="1">
      <c r="G6834" s="175"/>
      <c r="I6834" s="176"/>
      <c r="J6834" s="176"/>
      <c r="K6834" s="176"/>
      <c r="L6834" s="679"/>
      <c r="M6834" s="175"/>
      <c r="N6834" s="177"/>
      <c r="P6834" s="176"/>
      <c r="R6834" s="178"/>
      <c r="S6834" s="177"/>
      <c r="U6834" s="177"/>
      <c r="W6834" s="178"/>
      <c r="X6834" s="177"/>
    </row>
    <row r="6835" spans="7:24" s="168" customFormat="1" ht="15" customHeight="1">
      <c r="G6835" s="175"/>
      <c r="I6835" s="176"/>
      <c r="J6835" s="176"/>
      <c r="K6835" s="176"/>
      <c r="L6835" s="679"/>
      <c r="M6835" s="175"/>
      <c r="N6835" s="177"/>
      <c r="P6835" s="176"/>
      <c r="R6835" s="178"/>
      <c r="S6835" s="177"/>
      <c r="U6835" s="177"/>
      <c r="W6835" s="178"/>
      <c r="X6835" s="177"/>
    </row>
    <row r="6836" spans="7:24" s="168" customFormat="1" ht="15" customHeight="1">
      <c r="G6836" s="175"/>
      <c r="I6836" s="176"/>
      <c r="J6836" s="176"/>
      <c r="K6836" s="176"/>
      <c r="L6836" s="679"/>
      <c r="M6836" s="175"/>
      <c r="N6836" s="177"/>
      <c r="P6836" s="176"/>
      <c r="R6836" s="178"/>
      <c r="S6836" s="177"/>
      <c r="U6836" s="177"/>
      <c r="W6836" s="178"/>
      <c r="X6836" s="177"/>
    </row>
    <row r="6837" spans="7:24" s="168" customFormat="1" ht="15" customHeight="1">
      <c r="G6837" s="175"/>
      <c r="I6837" s="176"/>
      <c r="J6837" s="176"/>
      <c r="K6837" s="176"/>
      <c r="L6837" s="679"/>
      <c r="M6837" s="175"/>
      <c r="N6837" s="177"/>
      <c r="P6837" s="176"/>
      <c r="R6837" s="178"/>
      <c r="S6837" s="177"/>
      <c r="U6837" s="177"/>
      <c r="W6837" s="178"/>
      <c r="X6837" s="177"/>
    </row>
    <row r="6838" spans="7:24" s="168" customFormat="1" ht="15" customHeight="1">
      <c r="G6838" s="175"/>
      <c r="I6838" s="176"/>
      <c r="J6838" s="176"/>
      <c r="K6838" s="176"/>
      <c r="L6838" s="679"/>
      <c r="M6838" s="175"/>
      <c r="N6838" s="177"/>
      <c r="P6838" s="176"/>
      <c r="R6838" s="178"/>
      <c r="S6838" s="177"/>
      <c r="U6838" s="177"/>
      <c r="W6838" s="178"/>
      <c r="X6838" s="177"/>
    </row>
    <row r="6839" spans="7:24" s="168" customFormat="1" ht="15" customHeight="1">
      <c r="G6839" s="175"/>
      <c r="I6839" s="176"/>
      <c r="J6839" s="176"/>
      <c r="K6839" s="176"/>
      <c r="L6839" s="679"/>
      <c r="M6839" s="175"/>
      <c r="N6839" s="177"/>
      <c r="P6839" s="176"/>
      <c r="R6839" s="178"/>
      <c r="S6839" s="177"/>
      <c r="U6839" s="177"/>
      <c r="W6839" s="178"/>
      <c r="X6839" s="177"/>
    </row>
    <row r="6840" spans="7:24" s="168" customFormat="1" ht="15" customHeight="1">
      <c r="G6840" s="175"/>
      <c r="I6840" s="176"/>
      <c r="J6840" s="176"/>
      <c r="K6840" s="176"/>
      <c r="L6840" s="679"/>
      <c r="M6840" s="175"/>
      <c r="N6840" s="177"/>
      <c r="P6840" s="176"/>
      <c r="R6840" s="178"/>
      <c r="S6840" s="177"/>
      <c r="U6840" s="177"/>
      <c r="W6840" s="178"/>
      <c r="X6840" s="177"/>
    </row>
    <row r="6841" spans="7:24" s="168" customFormat="1" ht="15" customHeight="1">
      <c r="G6841" s="175"/>
      <c r="I6841" s="176"/>
      <c r="J6841" s="176"/>
      <c r="K6841" s="176"/>
      <c r="L6841" s="679"/>
      <c r="M6841" s="175"/>
      <c r="N6841" s="177"/>
      <c r="P6841" s="176"/>
      <c r="R6841" s="178"/>
      <c r="S6841" s="177"/>
      <c r="U6841" s="177"/>
      <c r="W6841" s="178"/>
      <c r="X6841" s="177"/>
    </row>
    <row r="6842" spans="7:24" s="168" customFormat="1" ht="15" customHeight="1">
      <c r="G6842" s="175"/>
      <c r="I6842" s="176"/>
      <c r="J6842" s="176"/>
      <c r="K6842" s="176"/>
      <c r="L6842" s="679"/>
      <c r="M6842" s="175"/>
      <c r="N6842" s="177"/>
      <c r="P6842" s="176"/>
      <c r="R6842" s="178"/>
      <c r="S6842" s="177"/>
      <c r="U6842" s="177"/>
      <c r="W6842" s="178"/>
      <c r="X6842" s="177"/>
    </row>
    <row r="6843" spans="7:24" s="168" customFormat="1" ht="15" customHeight="1">
      <c r="G6843" s="175"/>
      <c r="I6843" s="176"/>
      <c r="J6843" s="176"/>
      <c r="K6843" s="176"/>
      <c r="L6843" s="679"/>
      <c r="M6843" s="175"/>
      <c r="N6843" s="177"/>
      <c r="P6843" s="176"/>
      <c r="R6843" s="178"/>
      <c r="S6843" s="177"/>
      <c r="U6843" s="177"/>
      <c r="W6843" s="178"/>
      <c r="X6843" s="177"/>
    </row>
    <row r="6844" spans="7:24" s="168" customFormat="1" ht="15" customHeight="1">
      <c r="G6844" s="175"/>
      <c r="I6844" s="176"/>
      <c r="J6844" s="176"/>
      <c r="K6844" s="176"/>
      <c r="L6844" s="679"/>
      <c r="M6844" s="175"/>
      <c r="N6844" s="177"/>
      <c r="P6844" s="176"/>
      <c r="R6844" s="178"/>
      <c r="S6844" s="177"/>
      <c r="U6844" s="177"/>
      <c r="W6844" s="178"/>
      <c r="X6844" s="177"/>
    </row>
    <row r="6845" spans="7:24" s="168" customFormat="1" ht="15" customHeight="1">
      <c r="G6845" s="175"/>
      <c r="I6845" s="176"/>
      <c r="J6845" s="176"/>
      <c r="K6845" s="176"/>
      <c r="L6845" s="679"/>
      <c r="M6845" s="175"/>
      <c r="N6845" s="177"/>
      <c r="P6845" s="176"/>
      <c r="R6845" s="178"/>
      <c r="S6845" s="177"/>
      <c r="U6845" s="177"/>
      <c r="W6845" s="178"/>
      <c r="X6845" s="177"/>
    </row>
    <row r="6846" spans="7:24" s="168" customFormat="1" ht="15" customHeight="1">
      <c r="G6846" s="175"/>
      <c r="I6846" s="176"/>
      <c r="J6846" s="176"/>
      <c r="K6846" s="176"/>
      <c r="L6846" s="679"/>
      <c r="M6846" s="175"/>
      <c r="N6846" s="177"/>
      <c r="P6846" s="176"/>
      <c r="R6846" s="178"/>
      <c r="S6846" s="177"/>
      <c r="U6846" s="177"/>
      <c r="W6846" s="178"/>
      <c r="X6846" s="177"/>
    </row>
    <row r="6847" spans="7:24" s="168" customFormat="1" ht="15" customHeight="1">
      <c r="G6847" s="175"/>
      <c r="I6847" s="176"/>
      <c r="J6847" s="176"/>
      <c r="K6847" s="176"/>
      <c r="L6847" s="679"/>
      <c r="M6847" s="175"/>
      <c r="N6847" s="177"/>
      <c r="P6847" s="176"/>
      <c r="R6847" s="178"/>
      <c r="S6847" s="177"/>
      <c r="U6847" s="177"/>
      <c r="W6847" s="178"/>
      <c r="X6847" s="177"/>
    </row>
    <row r="6848" spans="7:24" s="168" customFormat="1" ht="15" customHeight="1">
      <c r="G6848" s="175"/>
      <c r="I6848" s="176"/>
      <c r="J6848" s="176"/>
      <c r="K6848" s="176"/>
      <c r="L6848" s="679"/>
      <c r="M6848" s="175"/>
      <c r="N6848" s="177"/>
      <c r="P6848" s="176"/>
      <c r="R6848" s="178"/>
      <c r="S6848" s="177"/>
      <c r="U6848" s="177"/>
      <c r="W6848" s="178"/>
      <c r="X6848" s="177"/>
    </row>
    <row r="6849" spans="7:24" s="168" customFormat="1" ht="15" customHeight="1">
      <c r="G6849" s="175"/>
      <c r="I6849" s="176"/>
      <c r="J6849" s="176"/>
      <c r="K6849" s="176"/>
      <c r="L6849" s="679"/>
      <c r="M6849" s="175"/>
      <c r="N6849" s="177"/>
      <c r="P6849" s="176"/>
      <c r="R6849" s="178"/>
      <c r="S6849" s="177"/>
      <c r="U6849" s="177"/>
      <c r="W6849" s="178"/>
      <c r="X6849" s="177"/>
    </row>
    <row r="6850" spans="7:24" s="168" customFormat="1" ht="15" customHeight="1">
      <c r="G6850" s="175"/>
      <c r="I6850" s="176"/>
      <c r="J6850" s="176"/>
      <c r="K6850" s="176"/>
      <c r="L6850" s="679"/>
      <c r="M6850" s="175"/>
      <c r="N6850" s="177"/>
      <c r="P6850" s="176"/>
      <c r="R6850" s="178"/>
      <c r="S6850" s="177"/>
      <c r="U6850" s="177"/>
      <c r="W6850" s="178"/>
      <c r="X6850" s="177"/>
    </row>
    <row r="6851" spans="7:24" s="168" customFormat="1" ht="15" customHeight="1">
      <c r="G6851" s="175"/>
      <c r="I6851" s="176"/>
      <c r="J6851" s="176"/>
      <c r="K6851" s="176"/>
      <c r="L6851" s="679"/>
      <c r="M6851" s="175"/>
      <c r="N6851" s="177"/>
      <c r="P6851" s="176"/>
      <c r="R6851" s="178"/>
      <c r="S6851" s="177"/>
      <c r="U6851" s="177"/>
      <c r="W6851" s="178"/>
      <c r="X6851" s="177"/>
    </row>
    <row r="6852" spans="7:24" s="168" customFormat="1" ht="15" customHeight="1">
      <c r="G6852" s="175"/>
      <c r="I6852" s="176"/>
      <c r="J6852" s="176"/>
      <c r="K6852" s="176"/>
      <c r="L6852" s="679"/>
      <c r="M6852" s="175"/>
      <c r="N6852" s="177"/>
      <c r="P6852" s="176"/>
      <c r="R6852" s="178"/>
      <c r="S6852" s="177"/>
      <c r="U6852" s="177"/>
      <c r="W6852" s="178"/>
      <c r="X6852" s="177"/>
    </row>
    <row r="6853" spans="7:24" s="168" customFormat="1" ht="15" customHeight="1">
      <c r="G6853" s="175"/>
      <c r="I6853" s="176"/>
      <c r="J6853" s="176"/>
      <c r="K6853" s="176"/>
      <c r="L6853" s="679"/>
      <c r="M6853" s="175"/>
      <c r="N6853" s="177"/>
      <c r="P6853" s="176"/>
      <c r="R6853" s="178"/>
      <c r="S6853" s="177"/>
      <c r="U6853" s="177"/>
      <c r="W6853" s="178"/>
      <c r="X6853" s="177"/>
    </row>
    <row r="6854" spans="7:24" s="168" customFormat="1" ht="15" customHeight="1">
      <c r="G6854" s="175"/>
      <c r="I6854" s="176"/>
      <c r="J6854" s="176"/>
      <c r="K6854" s="176"/>
      <c r="L6854" s="679"/>
      <c r="M6854" s="175"/>
      <c r="N6854" s="177"/>
      <c r="P6854" s="176"/>
      <c r="R6854" s="178"/>
      <c r="S6854" s="177"/>
      <c r="U6854" s="177"/>
      <c r="W6854" s="178"/>
      <c r="X6854" s="177"/>
    </row>
    <row r="6855" spans="7:24" s="168" customFormat="1" ht="15" customHeight="1">
      <c r="G6855" s="175"/>
      <c r="I6855" s="176"/>
      <c r="J6855" s="176"/>
      <c r="K6855" s="176"/>
      <c r="L6855" s="679"/>
      <c r="M6855" s="175"/>
      <c r="N6855" s="177"/>
      <c r="P6855" s="176"/>
      <c r="R6855" s="178"/>
      <c r="S6855" s="177"/>
      <c r="U6855" s="177"/>
      <c r="W6855" s="178"/>
      <c r="X6855" s="177"/>
    </row>
    <row r="6856" spans="7:24" s="168" customFormat="1" ht="15" customHeight="1">
      <c r="G6856" s="175"/>
      <c r="I6856" s="176"/>
      <c r="J6856" s="176"/>
      <c r="K6856" s="176"/>
      <c r="L6856" s="679"/>
      <c r="M6856" s="175"/>
      <c r="N6856" s="177"/>
      <c r="P6856" s="176"/>
      <c r="R6856" s="178"/>
      <c r="S6856" s="177"/>
      <c r="U6856" s="177"/>
      <c r="W6856" s="178"/>
      <c r="X6856" s="177"/>
    </row>
    <row r="6857" spans="7:24" s="168" customFormat="1" ht="15" customHeight="1">
      <c r="G6857" s="175"/>
      <c r="I6857" s="176"/>
      <c r="J6857" s="176"/>
      <c r="K6857" s="176"/>
      <c r="L6857" s="679"/>
      <c r="M6857" s="175"/>
      <c r="N6857" s="177"/>
      <c r="P6857" s="176"/>
      <c r="R6857" s="178"/>
      <c r="S6857" s="177"/>
      <c r="U6857" s="177"/>
      <c r="W6857" s="178"/>
      <c r="X6857" s="177"/>
    </row>
    <row r="6858" spans="7:24" s="168" customFormat="1" ht="15" customHeight="1">
      <c r="G6858" s="175"/>
      <c r="I6858" s="176"/>
      <c r="J6858" s="176"/>
      <c r="K6858" s="176"/>
      <c r="L6858" s="679"/>
      <c r="M6858" s="175"/>
      <c r="N6858" s="177"/>
      <c r="P6858" s="176"/>
      <c r="R6858" s="178"/>
      <c r="S6858" s="177"/>
      <c r="U6858" s="177"/>
      <c r="W6858" s="178"/>
      <c r="X6858" s="177"/>
    </row>
    <row r="6859" spans="7:24" s="168" customFormat="1" ht="15" customHeight="1">
      <c r="G6859" s="175"/>
      <c r="I6859" s="176"/>
      <c r="J6859" s="176"/>
      <c r="K6859" s="176"/>
      <c r="L6859" s="679"/>
      <c r="M6859" s="175"/>
      <c r="N6859" s="177"/>
      <c r="P6859" s="176"/>
      <c r="R6859" s="178"/>
      <c r="S6859" s="177"/>
      <c r="U6859" s="177"/>
      <c r="W6859" s="178"/>
      <c r="X6859" s="177"/>
    </row>
    <row r="6860" spans="7:24" s="168" customFormat="1" ht="15" customHeight="1">
      <c r="G6860" s="175"/>
      <c r="I6860" s="176"/>
      <c r="J6860" s="176"/>
      <c r="K6860" s="176"/>
      <c r="L6860" s="679"/>
      <c r="M6860" s="175"/>
      <c r="N6860" s="177"/>
      <c r="P6860" s="176"/>
      <c r="R6860" s="178"/>
      <c r="S6860" s="177"/>
      <c r="U6860" s="177"/>
      <c r="W6860" s="178"/>
      <c r="X6860" s="177"/>
    </row>
    <row r="6861" spans="7:24" s="168" customFormat="1" ht="15" customHeight="1">
      <c r="G6861" s="175"/>
      <c r="I6861" s="176"/>
      <c r="J6861" s="176"/>
      <c r="K6861" s="176"/>
      <c r="L6861" s="679"/>
      <c r="M6861" s="175"/>
      <c r="N6861" s="177"/>
      <c r="P6861" s="176"/>
      <c r="R6861" s="178"/>
      <c r="S6861" s="177"/>
      <c r="U6861" s="177"/>
      <c r="W6861" s="178"/>
      <c r="X6861" s="177"/>
    </row>
    <row r="6862" spans="7:24" s="168" customFormat="1" ht="15" customHeight="1">
      <c r="G6862" s="175"/>
      <c r="I6862" s="176"/>
      <c r="J6862" s="176"/>
      <c r="K6862" s="176"/>
      <c r="L6862" s="679"/>
      <c r="M6862" s="175"/>
      <c r="N6862" s="177"/>
      <c r="P6862" s="176"/>
      <c r="R6862" s="178"/>
      <c r="S6862" s="177"/>
      <c r="U6862" s="177"/>
      <c r="W6862" s="178"/>
      <c r="X6862" s="177"/>
    </row>
    <row r="6863" spans="7:24" s="168" customFormat="1" ht="15" customHeight="1">
      <c r="G6863" s="175"/>
      <c r="I6863" s="176"/>
      <c r="J6863" s="176"/>
      <c r="K6863" s="176"/>
      <c r="L6863" s="679"/>
      <c r="M6863" s="175"/>
      <c r="N6863" s="177"/>
      <c r="P6863" s="176"/>
      <c r="R6863" s="178"/>
      <c r="S6863" s="177"/>
      <c r="U6863" s="177"/>
      <c r="W6863" s="178"/>
      <c r="X6863" s="177"/>
    </row>
    <row r="6864" spans="7:24" s="168" customFormat="1" ht="15" customHeight="1">
      <c r="G6864" s="175"/>
      <c r="I6864" s="176"/>
      <c r="J6864" s="176"/>
      <c r="K6864" s="176"/>
      <c r="L6864" s="679"/>
      <c r="M6864" s="175"/>
      <c r="N6864" s="177"/>
      <c r="P6864" s="176"/>
      <c r="R6864" s="178"/>
      <c r="S6864" s="177"/>
      <c r="U6864" s="177"/>
      <c r="W6864" s="178"/>
      <c r="X6864" s="177"/>
    </row>
    <row r="6865" spans="7:24" s="168" customFormat="1" ht="15" customHeight="1">
      <c r="G6865" s="175"/>
      <c r="I6865" s="176"/>
      <c r="J6865" s="176"/>
      <c r="K6865" s="176"/>
      <c r="L6865" s="679"/>
      <c r="M6865" s="175"/>
      <c r="N6865" s="177"/>
      <c r="P6865" s="176"/>
      <c r="R6865" s="178"/>
      <c r="S6865" s="177"/>
      <c r="U6865" s="177"/>
      <c r="W6865" s="178"/>
      <c r="X6865" s="177"/>
    </row>
    <row r="6866" spans="7:24" s="168" customFormat="1" ht="15" customHeight="1">
      <c r="G6866" s="175"/>
      <c r="I6866" s="176"/>
      <c r="J6866" s="176"/>
      <c r="K6866" s="176"/>
      <c r="L6866" s="679"/>
      <c r="M6866" s="175"/>
      <c r="N6866" s="177"/>
      <c r="P6866" s="176"/>
      <c r="R6866" s="178"/>
      <c r="S6866" s="177"/>
      <c r="U6866" s="177"/>
      <c r="W6866" s="178"/>
      <c r="X6866" s="177"/>
    </row>
    <row r="6867" spans="7:24" s="168" customFormat="1" ht="15" customHeight="1">
      <c r="G6867" s="175"/>
      <c r="I6867" s="176"/>
      <c r="J6867" s="176"/>
      <c r="K6867" s="176"/>
      <c r="L6867" s="679"/>
      <c r="M6867" s="175"/>
      <c r="N6867" s="177"/>
      <c r="P6867" s="176"/>
      <c r="R6867" s="178"/>
      <c r="S6867" s="177"/>
      <c r="U6867" s="177"/>
      <c r="W6867" s="178"/>
      <c r="X6867" s="177"/>
    </row>
    <row r="6868" spans="7:24" s="168" customFormat="1" ht="15" customHeight="1">
      <c r="G6868" s="175"/>
      <c r="I6868" s="176"/>
      <c r="J6868" s="176"/>
      <c r="K6868" s="176"/>
      <c r="L6868" s="679"/>
      <c r="M6868" s="175"/>
      <c r="N6868" s="177"/>
      <c r="P6868" s="176"/>
      <c r="R6868" s="178"/>
      <c r="S6868" s="177"/>
      <c r="U6868" s="177"/>
      <c r="W6868" s="178"/>
      <c r="X6868" s="177"/>
    </row>
    <row r="6869" spans="7:24" s="168" customFormat="1" ht="15" customHeight="1">
      <c r="G6869" s="175"/>
      <c r="I6869" s="176"/>
      <c r="J6869" s="176"/>
      <c r="K6869" s="176"/>
      <c r="L6869" s="679"/>
      <c r="M6869" s="175"/>
      <c r="N6869" s="177"/>
      <c r="P6869" s="176"/>
      <c r="R6869" s="178"/>
      <c r="S6869" s="177"/>
      <c r="U6869" s="177"/>
      <c r="W6869" s="178"/>
      <c r="X6869" s="177"/>
    </row>
    <row r="6870" spans="7:24" s="168" customFormat="1" ht="15" customHeight="1">
      <c r="G6870" s="175"/>
      <c r="I6870" s="176"/>
      <c r="J6870" s="176"/>
      <c r="K6870" s="176"/>
      <c r="L6870" s="679"/>
      <c r="M6870" s="175"/>
      <c r="N6870" s="177"/>
      <c r="P6870" s="176"/>
      <c r="R6870" s="178"/>
      <c r="S6870" s="177"/>
      <c r="U6870" s="177"/>
      <c r="W6870" s="178"/>
      <c r="X6870" s="177"/>
    </row>
    <row r="6871" spans="7:24" s="168" customFormat="1" ht="15" customHeight="1">
      <c r="G6871" s="175"/>
      <c r="I6871" s="176"/>
      <c r="J6871" s="176"/>
      <c r="K6871" s="176"/>
      <c r="L6871" s="679"/>
      <c r="M6871" s="175"/>
      <c r="N6871" s="177"/>
      <c r="P6871" s="176"/>
      <c r="R6871" s="178"/>
      <c r="S6871" s="177"/>
      <c r="U6871" s="177"/>
      <c r="W6871" s="178"/>
      <c r="X6871" s="177"/>
    </row>
    <row r="6872" spans="7:24" s="168" customFormat="1" ht="15" customHeight="1">
      <c r="G6872" s="175"/>
      <c r="I6872" s="176"/>
      <c r="J6872" s="176"/>
      <c r="K6872" s="176"/>
      <c r="L6872" s="679"/>
      <c r="M6872" s="175"/>
      <c r="N6872" s="177"/>
      <c r="P6872" s="176"/>
      <c r="R6872" s="178"/>
      <c r="S6872" s="177"/>
      <c r="U6872" s="177"/>
      <c r="W6872" s="178"/>
      <c r="X6872" s="177"/>
    </row>
    <row r="6873" spans="7:24" s="168" customFormat="1" ht="15" customHeight="1">
      <c r="G6873" s="175"/>
      <c r="I6873" s="176"/>
      <c r="J6873" s="176"/>
      <c r="K6873" s="176"/>
      <c r="L6873" s="679"/>
      <c r="M6873" s="175"/>
      <c r="N6873" s="177"/>
      <c r="P6873" s="176"/>
      <c r="R6873" s="178"/>
      <c r="S6873" s="177"/>
      <c r="U6873" s="177"/>
      <c r="W6873" s="178"/>
      <c r="X6873" s="177"/>
    </row>
    <row r="6874" spans="7:24" s="168" customFormat="1" ht="15" customHeight="1">
      <c r="G6874" s="175"/>
      <c r="I6874" s="176"/>
      <c r="J6874" s="176"/>
      <c r="K6874" s="176"/>
      <c r="L6874" s="679"/>
      <c r="M6874" s="175"/>
      <c r="N6874" s="177"/>
      <c r="P6874" s="176"/>
      <c r="R6874" s="178"/>
      <c r="S6874" s="177"/>
      <c r="U6874" s="177"/>
      <c r="W6874" s="178"/>
      <c r="X6874" s="177"/>
    </row>
    <row r="6875" spans="7:24" s="168" customFormat="1" ht="15" customHeight="1">
      <c r="G6875" s="175"/>
      <c r="I6875" s="176"/>
      <c r="J6875" s="176"/>
      <c r="K6875" s="176"/>
      <c r="L6875" s="679"/>
      <c r="M6875" s="175"/>
      <c r="N6875" s="177"/>
      <c r="P6875" s="176"/>
      <c r="R6875" s="178"/>
      <c r="S6875" s="177"/>
      <c r="U6875" s="177"/>
      <c r="W6875" s="178"/>
      <c r="X6875" s="177"/>
    </row>
    <row r="6876" spans="7:24" s="168" customFormat="1" ht="15" customHeight="1">
      <c r="G6876" s="175"/>
      <c r="I6876" s="176"/>
      <c r="J6876" s="176"/>
      <c r="K6876" s="176"/>
      <c r="L6876" s="679"/>
      <c r="M6876" s="175"/>
      <c r="N6876" s="177"/>
      <c r="P6876" s="176"/>
      <c r="R6876" s="178"/>
      <c r="S6876" s="177"/>
      <c r="U6876" s="177"/>
      <c r="W6876" s="178"/>
      <c r="X6876" s="177"/>
    </row>
    <row r="6877" spans="7:24" s="168" customFormat="1" ht="15" customHeight="1">
      <c r="G6877" s="175"/>
      <c r="I6877" s="176"/>
      <c r="J6877" s="176"/>
      <c r="K6877" s="176"/>
      <c r="L6877" s="679"/>
      <c r="M6877" s="175"/>
      <c r="N6877" s="177"/>
      <c r="P6877" s="176"/>
      <c r="R6877" s="178"/>
      <c r="S6877" s="177"/>
      <c r="U6877" s="177"/>
      <c r="W6877" s="178"/>
      <c r="X6877" s="177"/>
    </row>
    <row r="6878" spans="7:24" s="168" customFormat="1" ht="15" customHeight="1">
      <c r="G6878" s="175"/>
      <c r="I6878" s="176"/>
      <c r="J6878" s="176"/>
      <c r="K6878" s="176"/>
      <c r="L6878" s="679"/>
      <c r="M6878" s="175"/>
      <c r="N6878" s="177"/>
      <c r="P6878" s="176"/>
      <c r="R6878" s="178"/>
      <c r="S6878" s="177"/>
      <c r="U6878" s="177"/>
      <c r="W6878" s="178"/>
      <c r="X6878" s="177"/>
    </row>
    <row r="6879" spans="7:24" s="168" customFormat="1" ht="15" customHeight="1">
      <c r="G6879" s="175"/>
      <c r="I6879" s="176"/>
      <c r="J6879" s="176"/>
      <c r="K6879" s="176"/>
      <c r="L6879" s="679"/>
      <c r="M6879" s="175"/>
      <c r="N6879" s="177"/>
      <c r="P6879" s="176"/>
      <c r="R6879" s="178"/>
      <c r="S6879" s="177"/>
      <c r="U6879" s="177"/>
      <c r="W6879" s="178"/>
      <c r="X6879" s="177"/>
    </row>
    <row r="6880" spans="7:24" s="168" customFormat="1" ht="15" customHeight="1">
      <c r="G6880" s="175"/>
      <c r="I6880" s="176"/>
      <c r="J6880" s="176"/>
      <c r="K6880" s="176"/>
      <c r="L6880" s="679"/>
      <c r="M6880" s="175"/>
      <c r="N6880" s="177"/>
      <c r="P6880" s="176"/>
      <c r="R6880" s="178"/>
      <c r="S6880" s="177"/>
      <c r="U6880" s="177"/>
      <c r="W6880" s="178"/>
      <c r="X6880" s="177"/>
    </row>
    <row r="6881" spans="7:24" s="168" customFormat="1" ht="15" customHeight="1">
      <c r="G6881" s="175"/>
      <c r="I6881" s="176"/>
      <c r="J6881" s="176"/>
      <c r="K6881" s="176"/>
      <c r="L6881" s="679"/>
      <c r="M6881" s="175"/>
      <c r="N6881" s="177"/>
      <c r="P6881" s="176"/>
      <c r="R6881" s="178"/>
      <c r="S6881" s="177"/>
      <c r="U6881" s="177"/>
      <c r="W6881" s="178"/>
      <c r="X6881" s="177"/>
    </row>
    <row r="6882" spans="7:24" s="168" customFormat="1" ht="15" customHeight="1">
      <c r="G6882" s="175"/>
      <c r="I6882" s="176"/>
      <c r="J6882" s="176"/>
      <c r="K6882" s="176"/>
      <c r="L6882" s="679"/>
      <c r="M6882" s="175"/>
      <c r="N6882" s="177"/>
      <c r="P6882" s="176"/>
      <c r="R6882" s="178"/>
      <c r="S6882" s="177"/>
      <c r="U6882" s="177"/>
      <c r="W6882" s="178"/>
      <c r="X6882" s="177"/>
    </row>
    <row r="6883" spans="7:24" s="168" customFormat="1" ht="15" customHeight="1">
      <c r="G6883" s="175"/>
      <c r="I6883" s="176"/>
      <c r="J6883" s="176"/>
      <c r="K6883" s="176"/>
      <c r="L6883" s="679"/>
      <c r="M6883" s="175"/>
      <c r="N6883" s="177"/>
      <c r="P6883" s="176"/>
      <c r="R6883" s="178"/>
      <c r="S6883" s="177"/>
      <c r="U6883" s="177"/>
      <c r="W6883" s="178"/>
      <c r="X6883" s="177"/>
    </row>
    <row r="6884" spans="7:24" s="168" customFormat="1" ht="15" customHeight="1">
      <c r="G6884" s="175"/>
      <c r="I6884" s="176"/>
      <c r="J6884" s="176"/>
      <c r="K6884" s="176"/>
      <c r="L6884" s="679"/>
      <c r="M6884" s="175"/>
      <c r="N6884" s="177"/>
      <c r="P6884" s="176"/>
      <c r="R6884" s="178"/>
      <c r="S6884" s="177"/>
      <c r="U6884" s="177"/>
      <c r="W6884" s="178"/>
      <c r="X6884" s="177"/>
    </row>
    <row r="6885" spans="7:24" s="168" customFormat="1" ht="15" customHeight="1">
      <c r="G6885" s="175"/>
      <c r="I6885" s="176"/>
      <c r="J6885" s="176"/>
      <c r="K6885" s="176"/>
      <c r="L6885" s="679"/>
      <c r="M6885" s="175"/>
      <c r="N6885" s="177"/>
      <c r="P6885" s="176"/>
      <c r="R6885" s="178"/>
      <c r="S6885" s="177"/>
      <c r="U6885" s="177"/>
      <c r="W6885" s="178"/>
      <c r="X6885" s="177"/>
    </row>
    <row r="6886" spans="7:24" s="168" customFormat="1" ht="15" customHeight="1">
      <c r="G6886" s="175"/>
      <c r="I6886" s="176"/>
      <c r="J6886" s="176"/>
      <c r="K6886" s="176"/>
      <c r="L6886" s="679"/>
      <c r="M6886" s="175"/>
      <c r="N6886" s="177"/>
      <c r="P6886" s="176"/>
      <c r="R6886" s="178"/>
      <c r="S6886" s="177"/>
      <c r="U6886" s="177"/>
      <c r="W6886" s="178"/>
      <c r="X6886" s="177"/>
    </row>
    <row r="6887" spans="7:24" s="168" customFormat="1" ht="15" customHeight="1">
      <c r="G6887" s="175"/>
      <c r="I6887" s="176"/>
      <c r="J6887" s="176"/>
      <c r="K6887" s="176"/>
      <c r="L6887" s="679"/>
      <c r="M6887" s="175"/>
      <c r="N6887" s="177"/>
      <c r="P6887" s="176"/>
      <c r="R6887" s="178"/>
      <c r="S6887" s="177"/>
      <c r="U6887" s="177"/>
      <c r="W6887" s="178"/>
      <c r="X6887" s="177"/>
    </row>
    <row r="6888" spans="7:24" s="168" customFormat="1" ht="15" customHeight="1">
      <c r="G6888" s="175"/>
      <c r="I6888" s="176"/>
      <c r="J6888" s="176"/>
      <c r="K6888" s="176"/>
      <c r="L6888" s="679"/>
      <c r="M6888" s="175"/>
      <c r="N6888" s="177"/>
      <c r="P6888" s="176"/>
      <c r="R6888" s="178"/>
      <c r="S6888" s="177"/>
      <c r="U6888" s="177"/>
      <c r="W6888" s="178"/>
      <c r="X6888" s="177"/>
    </row>
    <row r="6889" spans="7:24" s="168" customFormat="1" ht="15" customHeight="1">
      <c r="G6889" s="175"/>
      <c r="I6889" s="176"/>
      <c r="J6889" s="176"/>
      <c r="K6889" s="176"/>
      <c r="L6889" s="679"/>
      <c r="M6889" s="175"/>
      <c r="N6889" s="177"/>
      <c r="P6889" s="176"/>
      <c r="R6889" s="178"/>
      <c r="S6889" s="177"/>
      <c r="U6889" s="177"/>
      <c r="W6889" s="178"/>
      <c r="X6889" s="177"/>
    </row>
    <row r="6890" spans="7:24" s="168" customFormat="1" ht="15" customHeight="1">
      <c r="G6890" s="175"/>
      <c r="I6890" s="176"/>
      <c r="J6890" s="176"/>
      <c r="K6890" s="176"/>
      <c r="L6890" s="679"/>
      <c r="M6890" s="175"/>
      <c r="N6890" s="177"/>
      <c r="P6890" s="176"/>
      <c r="R6890" s="178"/>
      <c r="S6890" s="177"/>
      <c r="U6890" s="177"/>
      <c r="W6890" s="178"/>
      <c r="X6890" s="177"/>
    </row>
    <row r="6891" spans="7:24" s="168" customFormat="1" ht="15" customHeight="1">
      <c r="G6891" s="175"/>
      <c r="I6891" s="176"/>
      <c r="J6891" s="176"/>
      <c r="K6891" s="176"/>
      <c r="L6891" s="679"/>
      <c r="M6891" s="175"/>
      <c r="N6891" s="177"/>
      <c r="P6891" s="176"/>
      <c r="R6891" s="178"/>
      <c r="S6891" s="177"/>
      <c r="U6891" s="177"/>
      <c r="W6891" s="178"/>
      <c r="X6891" s="177"/>
    </row>
    <row r="6892" spans="7:24" s="168" customFormat="1" ht="15" customHeight="1">
      <c r="G6892" s="175"/>
      <c r="I6892" s="176"/>
      <c r="J6892" s="176"/>
      <c r="K6892" s="176"/>
      <c r="L6892" s="679"/>
      <c r="M6892" s="175"/>
      <c r="N6892" s="177"/>
      <c r="P6892" s="176"/>
      <c r="R6892" s="178"/>
      <c r="S6892" s="177"/>
      <c r="U6892" s="177"/>
      <c r="W6892" s="178"/>
      <c r="X6892" s="177"/>
    </row>
    <row r="6893" spans="7:24" s="168" customFormat="1" ht="15" customHeight="1">
      <c r="G6893" s="175"/>
      <c r="I6893" s="176"/>
      <c r="J6893" s="176"/>
      <c r="K6893" s="176"/>
      <c r="L6893" s="679"/>
      <c r="M6893" s="175"/>
      <c r="N6893" s="177"/>
      <c r="P6893" s="176"/>
      <c r="R6893" s="178"/>
      <c r="S6893" s="177"/>
      <c r="U6893" s="177"/>
      <c r="W6893" s="178"/>
      <c r="X6893" s="177"/>
    </row>
    <row r="6894" spans="7:24" s="168" customFormat="1" ht="15" customHeight="1">
      <c r="G6894" s="175"/>
      <c r="I6894" s="176"/>
      <c r="J6894" s="176"/>
      <c r="K6894" s="176"/>
      <c r="L6894" s="679"/>
      <c r="M6894" s="175"/>
      <c r="N6894" s="177"/>
      <c r="P6894" s="176"/>
      <c r="R6894" s="178"/>
      <c r="S6894" s="177"/>
      <c r="U6894" s="177"/>
      <c r="W6894" s="178"/>
      <c r="X6894" s="177"/>
    </row>
    <row r="6895" spans="7:24" s="168" customFormat="1" ht="15" customHeight="1">
      <c r="G6895" s="175"/>
      <c r="I6895" s="176"/>
      <c r="J6895" s="176"/>
      <c r="K6895" s="176"/>
      <c r="L6895" s="679"/>
      <c r="M6895" s="175"/>
      <c r="N6895" s="177"/>
      <c r="P6895" s="176"/>
      <c r="R6895" s="178"/>
      <c r="S6895" s="177"/>
      <c r="U6895" s="177"/>
      <c r="W6895" s="178"/>
      <c r="X6895" s="177"/>
    </row>
    <row r="6896" spans="7:24" s="168" customFormat="1" ht="15" customHeight="1">
      <c r="G6896" s="175"/>
      <c r="I6896" s="176"/>
      <c r="J6896" s="176"/>
      <c r="K6896" s="176"/>
      <c r="L6896" s="679"/>
      <c r="M6896" s="175"/>
      <c r="N6896" s="177"/>
      <c r="P6896" s="176"/>
      <c r="R6896" s="178"/>
      <c r="S6896" s="177"/>
      <c r="U6896" s="177"/>
      <c r="W6896" s="178"/>
      <c r="X6896" s="177"/>
    </row>
    <row r="6897" spans="7:24" s="168" customFormat="1" ht="15" customHeight="1">
      <c r="G6897" s="175"/>
      <c r="I6897" s="176"/>
      <c r="J6897" s="176"/>
      <c r="K6897" s="176"/>
      <c r="L6897" s="679"/>
      <c r="M6897" s="175"/>
      <c r="N6897" s="177"/>
      <c r="P6897" s="176"/>
      <c r="R6897" s="178"/>
      <c r="S6897" s="177"/>
      <c r="U6897" s="177"/>
      <c r="W6897" s="178"/>
      <c r="X6897" s="177"/>
    </row>
    <row r="6898" spans="7:24" s="168" customFormat="1" ht="15" customHeight="1">
      <c r="G6898" s="175"/>
      <c r="I6898" s="176"/>
      <c r="J6898" s="176"/>
      <c r="K6898" s="176"/>
      <c r="L6898" s="679"/>
      <c r="M6898" s="175"/>
      <c r="N6898" s="177"/>
      <c r="P6898" s="176"/>
      <c r="R6898" s="178"/>
      <c r="S6898" s="177"/>
      <c r="U6898" s="177"/>
      <c r="W6898" s="178"/>
      <c r="X6898" s="177"/>
    </row>
    <row r="6899" spans="7:24" s="168" customFormat="1" ht="15" customHeight="1">
      <c r="G6899" s="175"/>
      <c r="I6899" s="176"/>
      <c r="J6899" s="176"/>
      <c r="K6899" s="176"/>
      <c r="L6899" s="679"/>
      <c r="M6899" s="175"/>
      <c r="N6899" s="177"/>
      <c r="P6899" s="176"/>
      <c r="R6899" s="178"/>
      <c r="S6899" s="177"/>
      <c r="U6899" s="177"/>
      <c r="W6899" s="178"/>
      <c r="X6899" s="177"/>
    </row>
    <row r="6900" spans="7:24" s="168" customFormat="1" ht="15" customHeight="1">
      <c r="G6900" s="175"/>
      <c r="I6900" s="176"/>
      <c r="J6900" s="176"/>
      <c r="K6900" s="176"/>
      <c r="L6900" s="679"/>
      <c r="M6900" s="175"/>
      <c r="N6900" s="177"/>
      <c r="P6900" s="176"/>
      <c r="R6900" s="178"/>
      <c r="S6900" s="177"/>
      <c r="U6900" s="177"/>
      <c r="W6900" s="178"/>
      <c r="X6900" s="177"/>
    </row>
    <row r="6901" spans="7:24" s="168" customFormat="1" ht="15" customHeight="1">
      <c r="G6901" s="175"/>
      <c r="I6901" s="176"/>
      <c r="J6901" s="176"/>
      <c r="K6901" s="176"/>
      <c r="L6901" s="679"/>
      <c r="M6901" s="175"/>
      <c r="N6901" s="177"/>
      <c r="P6901" s="176"/>
      <c r="R6901" s="178"/>
      <c r="S6901" s="177"/>
      <c r="U6901" s="177"/>
      <c r="W6901" s="178"/>
      <c r="X6901" s="177"/>
    </row>
    <row r="6902" spans="7:24" s="168" customFormat="1" ht="15" customHeight="1">
      <c r="G6902" s="175"/>
      <c r="I6902" s="176"/>
      <c r="J6902" s="176"/>
      <c r="K6902" s="176"/>
      <c r="L6902" s="679"/>
      <c r="M6902" s="175"/>
      <c r="N6902" s="177"/>
      <c r="P6902" s="176"/>
      <c r="R6902" s="178"/>
      <c r="S6902" s="177"/>
      <c r="U6902" s="177"/>
      <c r="W6902" s="178"/>
      <c r="X6902" s="177"/>
    </row>
    <row r="6903" spans="7:24" s="168" customFormat="1" ht="15" customHeight="1">
      <c r="G6903" s="175"/>
      <c r="I6903" s="176"/>
      <c r="J6903" s="176"/>
      <c r="K6903" s="176"/>
      <c r="L6903" s="679"/>
      <c r="M6903" s="175"/>
      <c r="N6903" s="177"/>
      <c r="P6903" s="176"/>
      <c r="R6903" s="178"/>
      <c r="S6903" s="177"/>
      <c r="U6903" s="177"/>
      <c r="W6903" s="178"/>
      <c r="X6903" s="177"/>
    </row>
  </sheetData>
  <autoFilter ref="A5:BJF69" xr:uid="{00000000-0001-0000-0700-000000000000}"/>
  <mergeCells count="21">
    <mergeCell ref="A4:A5"/>
    <mergeCell ref="A1:A3"/>
    <mergeCell ref="B1:W3"/>
    <mergeCell ref="N4:O4"/>
    <mergeCell ref="S4:T4"/>
    <mergeCell ref="P4:R4"/>
    <mergeCell ref="F4:F5"/>
    <mergeCell ref="X4:Y4"/>
    <mergeCell ref="X1:Y1"/>
    <mergeCell ref="X2:Y2"/>
    <mergeCell ref="X3:Y3"/>
    <mergeCell ref="B4:B5"/>
    <mergeCell ref="C4:C5"/>
    <mergeCell ref="D4:D5"/>
    <mergeCell ref="E4:E5"/>
    <mergeCell ref="I4:I5"/>
    <mergeCell ref="U4:W4"/>
    <mergeCell ref="G4:G5"/>
    <mergeCell ref="H4:H5"/>
    <mergeCell ref="J4:J5"/>
    <mergeCell ref="K4:M4"/>
  </mergeCells>
  <pageMargins left="0.7" right="0.7" top="0.75" bottom="0.7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'DATOS OCULTOS'!$B$3:$B$21</xm:f>
          </x14:formula1>
          <xm:sqref>B6:B72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T107"/>
  <sheetViews>
    <sheetView zoomScale="92" zoomScaleNormal="92" workbookViewId="0">
      <selection activeCell="C8" sqref="C8"/>
    </sheetView>
  </sheetViews>
  <sheetFormatPr baseColWidth="10" defaultColWidth="10.83203125" defaultRowHeight="14"/>
  <cols>
    <col min="1" max="1" width="7.5" style="56" customWidth="1"/>
    <col min="2" max="2" width="53.6640625" style="57" customWidth="1"/>
    <col min="3" max="3" width="78" style="57" customWidth="1"/>
    <col min="4" max="5" width="10.83203125" style="57"/>
    <col min="6" max="6" width="13.1640625" style="57" customWidth="1"/>
    <col min="7" max="7" width="10.83203125" style="57"/>
    <col min="8" max="8" width="12.6640625" style="57" customWidth="1"/>
    <col min="9" max="16" width="10.83203125" style="57"/>
    <col min="17" max="17" width="17" style="57" customWidth="1"/>
    <col min="18" max="18" width="14.33203125" style="57"/>
    <col min="19" max="19" width="46" style="57" customWidth="1"/>
    <col min="20" max="16384" width="10.83203125" style="57"/>
  </cols>
  <sheetData>
    <row r="1" spans="1:20">
      <c r="B1" s="57">
        <v>1</v>
      </c>
      <c r="C1" s="57">
        <v>2</v>
      </c>
    </row>
    <row r="2" spans="1:20" ht="15" thickBot="1">
      <c r="A2" s="58" t="s">
        <v>166</v>
      </c>
      <c r="B2" s="59" t="s">
        <v>147</v>
      </c>
      <c r="C2" s="90"/>
      <c r="E2" s="1636" t="s">
        <v>67</v>
      </c>
      <c r="F2" s="1636"/>
      <c r="G2" s="1636"/>
      <c r="H2" s="1636"/>
      <c r="I2" s="1636"/>
      <c r="J2" s="1636"/>
      <c r="K2" s="1636"/>
      <c r="L2" s="1636"/>
      <c r="M2" s="1636"/>
    </row>
    <row r="3" spans="1:20" ht="16" thickBot="1">
      <c r="A3" s="55">
        <v>1</v>
      </c>
      <c r="B3" s="60" t="s">
        <v>148</v>
      </c>
      <c r="C3" s="89" t="s">
        <v>418</v>
      </c>
      <c r="E3" s="1642" t="s">
        <v>183</v>
      </c>
      <c r="F3" s="1642"/>
      <c r="G3" s="1642" t="s">
        <v>72</v>
      </c>
      <c r="H3" s="1642"/>
      <c r="I3" s="1646" t="s">
        <v>73</v>
      </c>
      <c r="J3" s="1646"/>
      <c r="K3" s="1643" t="s">
        <v>74</v>
      </c>
      <c r="L3" s="1644"/>
      <c r="M3" s="1645"/>
      <c r="P3" s="1647" t="s">
        <v>320</v>
      </c>
      <c r="Q3" s="1648"/>
      <c r="R3" s="1648"/>
      <c r="S3" s="1648"/>
      <c r="T3" s="1649"/>
    </row>
    <row r="4" spans="1:20" ht="31" thickBot="1">
      <c r="A4" s="55">
        <v>2</v>
      </c>
      <c r="B4" s="60" t="s">
        <v>149</v>
      </c>
      <c r="C4" s="89" t="s">
        <v>419</v>
      </c>
      <c r="E4" s="55" t="s">
        <v>181</v>
      </c>
      <c r="F4" s="55">
        <v>15</v>
      </c>
      <c r="G4" s="55" t="s">
        <v>82</v>
      </c>
      <c r="H4" s="55">
        <v>15</v>
      </c>
      <c r="I4" s="55" t="s">
        <v>84</v>
      </c>
      <c r="J4" s="55">
        <v>15</v>
      </c>
      <c r="K4" s="55" t="s">
        <v>86</v>
      </c>
      <c r="L4" s="55" t="s">
        <v>87</v>
      </c>
      <c r="M4" s="54" t="s">
        <v>88</v>
      </c>
      <c r="P4" s="53"/>
      <c r="Q4" s="53"/>
      <c r="R4" s="53"/>
      <c r="S4" s="53"/>
      <c r="T4" s="53"/>
    </row>
    <row r="5" spans="1:20" ht="31" thickBot="1">
      <c r="A5" s="55">
        <v>3</v>
      </c>
      <c r="B5" s="60" t="s">
        <v>189</v>
      </c>
      <c r="C5" s="89" t="s">
        <v>420</v>
      </c>
      <c r="E5" s="54" t="s">
        <v>182</v>
      </c>
      <c r="F5" s="55">
        <v>0</v>
      </c>
      <c r="G5" s="55" t="s">
        <v>83</v>
      </c>
      <c r="H5" s="55">
        <v>0</v>
      </c>
      <c r="I5" s="55" t="s">
        <v>85</v>
      </c>
      <c r="J5" s="55">
        <v>0</v>
      </c>
      <c r="K5" s="55">
        <v>15</v>
      </c>
      <c r="L5" s="55">
        <v>10</v>
      </c>
      <c r="M5" s="55">
        <v>0</v>
      </c>
      <c r="P5" s="1650" t="s">
        <v>321</v>
      </c>
      <c r="Q5" s="1651"/>
      <c r="R5" s="1651"/>
      <c r="S5" s="61" t="s">
        <v>322</v>
      </c>
      <c r="T5" s="62" t="s">
        <v>323</v>
      </c>
    </row>
    <row r="6" spans="1:20" ht="30">
      <c r="A6" s="55">
        <v>4</v>
      </c>
      <c r="B6" s="60" t="s">
        <v>150</v>
      </c>
      <c r="C6" s="89" t="s">
        <v>421</v>
      </c>
      <c r="E6" s="1642" t="s">
        <v>75</v>
      </c>
      <c r="F6" s="1642"/>
      <c r="G6" s="1642" t="s">
        <v>76</v>
      </c>
      <c r="H6" s="1642"/>
      <c r="I6" s="1642" t="s">
        <v>77</v>
      </c>
      <c r="J6" s="1642"/>
      <c r="K6" s="1642"/>
      <c r="L6" s="63"/>
      <c r="M6" s="63"/>
      <c r="P6" s="1652" t="s">
        <v>324</v>
      </c>
      <c r="Q6" s="1654" t="s">
        <v>271</v>
      </c>
      <c r="R6" s="64" t="s">
        <v>100</v>
      </c>
      <c r="S6" s="65" t="s">
        <v>325</v>
      </c>
      <c r="T6" s="66">
        <v>0.25</v>
      </c>
    </row>
    <row r="7" spans="1:20" ht="75">
      <c r="A7" s="55">
        <v>5</v>
      </c>
      <c r="B7" s="60" t="s">
        <v>151</v>
      </c>
      <c r="C7" s="89" t="s">
        <v>1912</v>
      </c>
      <c r="E7" s="55" t="s">
        <v>89</v>
      </c>
      <c r="F7" s="55" t="s">
        <v>90</v>
      </c>
      <c r="G7" s="54" t="s">
        <v>91</v>
      </c>
      <c r="H7" s="54" t="s">
        <v>92</v>
      </c>
      <c r="I7" s="55" t="s">
        <v>93</v>
      </c>
      <c r="J7" s="55" t="s">
        <v>94</v>
      </c>
      <c r="K7" s="55" t="s">
        <v>95</v>
      </c>
      <c r="L7" s="67"/>
      <c r="M7" s="68"/>
      <c r="P7" s="1653"/>
      <c r="Q7" s="1655"/>
      <c r="R7" s="69" t="s">
        <v>145</v>
      </c>
      <c r="S7" s="70" t="s">
        <v>326</v>
      </c>
      <c r="T7" s="71">
        <v>0.15</v>
      </c>
    </row>
    <row r="8" spans="1:20" ht="30">
      <c r="A8" s="55">
        <v>6</v>
      </c>
      <c r="B8" s="60" t="s">
        <v>152</v>
      </c>
      <c r="C8" s="89" t="s">
        <v>2171</v>
      </c>
      <c r="E8" s="55">
        <v>15</v>
      </c>
      <c r="F8" s="55">
        <v>0</v>
      </c>
      <c r="G8" s="55">
        <v>15</v>
      </c>
      <c r="H8" s="55">
        <v>0</v>
      </c>
      <c r="I8" s="55">
        <v>10</v>
      </c>
      <c r="J8" s="55">
        <v>5</v>
      </c>
      <c r="K8" s="72">
        <v>0</v>
      </c>
      <c r="L8" s="68"/>
      <c r="M8" s="68"/>
      <c r="P8" s="1653"/>
      <c r="Q8" s="1655"/>
      <c r="R8" s="69" t="s">
        <v>327</v>
      </c>
      <c r="S8" s="70" t="s">
        <v>328</v>
      </c>
      <c r="T8" s="71">
        <v>0.1</v>
      </c>
    </row>
    <row r="9" spans="1:20" ht="60">
      <c r="A9" s="55">
        <v>7</v>
      </c>
      <c r="B9" s="73" t="s">
        <v>153</v>
      </c>
      <c r="C9" s="89"/>
      <c r="E9" s="1642" t="s">
        <v>185</v>
      </c>
      <c r="F9" s="1642"/>
      <c r="G9" s="1642"/>
      <c r="H9" s="1642" t="s">
        <v>185</v>
      </c>
      <c r="I9" s="1642"/>
      <c r="J9" s="1642"/>
      <c r="K9" s="1642" t="s">
        <v>206</v>
      </c>
      <c r="L9" s="1642"/>
      <c r="M9" s="1642"/>
      <c r="P9" s="1653"/>
      <c r="Q9" s="1655" t="s">
        <v>272</v>
      </c>
      <c r="R9" s="69" t="s">
        <v>329</v>
      </c>
      <c r="S9" s="70" t="s">
        <v>330</v>
      </c>
      <c r="T9" s="71">
        <v>0.25</v>
      </c>
    </row>
    <row r="10" spans="1:20" ht="30">
      <c r="A10" s="55">
        <v>8</v>
      </c>
      <c r="B10" s="60" t="s">
        <v>154</v>
      </c>
      <c r="C10" s="89"/>
      <c r="E10" s="74" t="s">
        <v>96</v>
      </c>
      <c r="F10" s="74" t="s">
        <v>97</v>
      </c>
      <c r="G10" s="74" t="s">
        <v>98</v>
      </c>
      <c r="H10" s="74" t="s">
        <v>96</v>
      </c>
      <c r="I10" s="74" t="s">
        <v>97</v>
      </c>
      <c r="J10" s="74" t="s">
        <v>98</v>
      </c>
      <c r="K10" s="74" t="s">
        <v>96</v>
      </c>
      <c r="L10" s="74" t="s">
        <v>97</v>
      </c>
      <c r="M10" s="74" t="s">
        <v>98</v>
      </c>
      <c r="P10" s="1653"/>
      <c r="Q10" s="1655"/>
      <c r="R10" s="69" t="s">
        <v>316</v>
      </c>
      <c r="S10" s="70" t="s">
        <v>331</v>
      </c>
      <c r="T10" s="71">
        <v>0.15</v>
      </c>
    </row>
    <row r="11" spans="1:20" ht="45">
      <c r="A11" s="55">
        <v>9</v>
      </c>
      <c r="B11" s="60" t="s">
        <v>155</v>
      </c>
      <c r="C11" s="89"/>
      <c r="P11" s="1653" t="s">
        <v>366</v>
      </c>
      <c r="Q11" s="1655" t="s">
        <v>274</v>
      </c>
      <c r="R11" s="69" t="s">
        <v>317</v>
      </c>
      <c r="S11" s="70" t="s">
        <v>332</v>
      </c>
      <c r="T11" s="75" t="s">
        <v>333</v>
      </c>
    </row>
    <row r="12" spans="1:20" ht="45">
      <c r="A12" s="55">
        <v>10</v>
      </c>
      <c r="B12" s="60" t="s">
        <v>156</v>
      </c>
      <c r="C12" s="89"/>
      <c r="E12" s="1633" t="s">
        <v>186</v>
      </c>
      <c r="F12" s="1633"/>
      <c r="G12" s="1633"/>
      <c r="P12" s="1653"/>
      <c r="Q12" s="1655"/>
      <c r="R12" s="69" t="s">
        <v>334</v>
      </c>
      <c r="S12" s="70" t="s">
        <v>335</v>
      </c>
      <c r="T12" s="75" t="s">
        <v>333</v>
      </c>
    </row>
    <row r="13" spans="1:20" ht="30">
      <c r="A13" s="55">
        <v>11</v>
      </c>
      <c r="B13" s="60" t="s">
        <v>157</v>
      </c>
      <c r="C13" s="89"/>
      <c r="E13" s="55" t="s">
        <v>96</v>
      </c>
      <c r="F13" s="55" t="s">
        <v>97</v>
      </c>
      <c r="G13" s="55" t="s">
        <v>98</v>
      </c>
      <c r="P13" s="1653"/>
      <c r="Q13" s="1655" t="s">
        <v>275</v>
      </c>
      <c r="R13" s="69" t="s">
        <v>318</v>
      </c>
      <c r="S13" s="70" t="s">
        <v>336</v>
      </c>
      <c r="T13" s="75" t="s">
        <v>333</v>
      </c>
    </row>
    <row r="14" spans="1:20" ht="30">
      <c r="A14" s="55">
        <v>12</v>
      </c>
      <c r="B14" s="60" t="s">
        <v>158</v>
      </c>
      <c r="C14" s="89"/>
      <c r="E14" s="55">
        <v>100</v>
      </c>
      <c r="F14" s="55">
        <v>50</v>
      </c>
      <c r="G14" s="55">
        <v>0</v>
      </c>
      <c r="P14" s="1653"/>
      <c r="Q14" s="1655"/>
      <c r="R14" s="69" t="s">
        <v>337</v>
      </c>
      <c r="S14" s="70" t="s">
        <v>338</v>
      </c>
      <c r="T14" s="75" t="s">
        <v>333</v>
      </c>
    </row>
    <row r="15" spans="1:20" ht="30">
      <c r="A15" s="55">
        <v>13</v>
      </c>
      <c r="B15" s="60" t="s">
        <v>159</v>
      </c>
      <c r="C15" s="89"/>
      <c r="F15" s="57" t="s">
        <v>8</v>
      </c>
      <c r="G15" s="68" t="s">
        <v>9</v>
      </c>
      <c r="P15" s="1653"/>
      <c r="Q15" s="1655" t="s">
        <v>276</v>
      </c>
      <c r="R15" s="69" t="s">
        <v>319</v>
      </c>
      <c r="S15" s="70" t="s">
        <v>339</v>
      </c>
      <c r="T15" s="75" t="s">
        <v>333</v>
      </c>
    </row>
    <row r="16" spans="1:20" ht="16" thickBot="1">
      <c r="A16" s="55">
        <v>14</v>
      </c>
      <c r="B16" s="60" t="s">
        <v>160</v>
      </c>
      <c r="C16" s="89"/>
      <c r="F16" s="57">
        <v>1</v>
      </c>
      <c r="G16" s="57">
        <v>1</v>
      </c>
      <c r="H16" s="76"/>
      <c r="P16" s="1656"/>
      <c r="Q16" s="1657"/>
      <c r="R16" s="77" t="s">
        <v>340</v>
      </c>
      <c r="S16" s="78" t="s">
        <v>341</v>
      </c>
      <c r="T16" s="79" t="s">
        <v>333</v>
      </c>
    </row>
    <row r="17" spans="1:20">
      <c r="A17" s="55">
        <v>15</v>
      </c>
      <c r="B17" s="60" t="s">
        <v>161</v>
      </c>
      <c r="C17" s="89"/>
      <c r="F17" s="57">
        <v>2</v>
      </c>
      <c r="G17" s="57">
        <v>2</v>
      </c>
      <c r="H17" s="80" t="s">
        <v>191</v>
      </c>
      <c r="P17" s="1658" t="s">
        <v>367</v>
      </c>
      <c r="Q17" s="1658"/>
      <c r="R17" s="1658"/>
      <c r="S17" s="1658"/>
      <c r="T17" s="1658"/>
    </row>
    <row r="18" spans="1:20">
      <c r="A18" s="55">
        <v>16</v>
      </c>
      <c r="B18" s="60" t="s">
        <v>162</v>
      </c>
      <c r="C18" s="89"/>
      <c r="F18" s="57">
        <v>3</v>
      </c>
      <c r="G18" s="57">
        <v>3</v>
      </c>
      <c r="H18" s="81" t="s">
        <v>192</v>
      </c>
    </row>
    <row r="19" spans="1:20">
      <c r="A19" s="55">
        <v>17</v>
      </c>
      <c r="B19" s="60" t="s">
        <v>163</v>
      </c>
      <c r="C19" s="89"/>
      <c r="F19" s="57">
        <v>4</v>
      </c>
      <c r="G19" s="57">
        <v>4</v>
      </c>
      <c r="H19" s="82" t="s">
        <v>193</v>
      </c>
    </row>
    <row r="20" spans="1:20">
      <c r="A20" s="55">
        <v>18</v>
      </c>
      <c r="B20" s="60" t="s">
        <v>164</v>
      </c>
      <c r="C20" s="89"/>
      <c r="F20" s="57">
        <v>5</v>
      </c>
      <c r="G20" s="57">
        <v>5</v>
      </c>
    </row>
    <row r="21" spans="1:20" ht="15">
      <c r="A21" s="55">
        <v>19</v>
      </c>
      <c r="B21" s="73" t="s">
        <v>165</v>
      </c>
      <c r="C21" s="89"/>
    </row>
    <row r="22" spans="1:20">
      <c r="B22" s="68" t="s">
        <v>229</v>
      </c>
      <c r="C22" s="68"/>
    </row>
    <row r="23" spans="1:20">
      <c r="B23" s="1632" t="s">
        <v>70</v>
      </c>
      <c r="C23" s="1632"/>
      <c r="F23" s="1634" t="s">
        <v>198</v>
      </c>
      <c r="I23" s="83" t="s">
        <v>208</v>
      </c>
    </row>
    <row r="24" spans="1:20" ht="15">
      <c r="B24" s="84" t="s">
        <v>167</v>
      </c>
      <c r="C24" s="85" t="s">
        <v>144</v>
      </c>
      <c r="F24" s="1635"/>
      <c r="I24" s="57" t="s">
        <v>209</v>
      </c>
    </row>
    <row r="25" spans="1:20" ht="15">
      <c r="B25" s="84" t="s">
        <v>168</v>
      </c>
      <c r="C25" s="85" t="s">
        <v>173</v>
      </c>
      <c r="F25" s="57" t="s">
        <v>199</v>
      </c>
      <c r="I25" s="57" t="s">
        <v>210</v>
      </c>
    </row>
    <row r="26" spans="1:20" ht="15">
      <c r="B26" s="84" t="s">
        <v>169</v>
      </c>
      <c r="C26" s="85" t="s">
        <v>174</v>
      </c>
      <c r="E26" s="57" t="s">
        <v>113</v>
      </c>
      <c r="F26" s="57" t="s">
        <v>200</v>
      </c>
      <c r="I26" s="57" t="s">
        <v>230</v>
      </c>
    </row>
    <row r="27" spans="1:20" ht="15">
      <c r="B27" s="84" t="s">
        <v>170</v>
      </c>
      <c r="C27" s="85" t="s">
        <v>176</v>
      </c>
      <c r="F27" s="57" t="s">
        <v>201</v>
      </c>
      <c r="I27" s="57" t="s">
        <v>211</v>
      </c>
    </row>
    <row r="28" spans="1:20" ht="15">
      <c r="B28" s="84" t="s">
        <v>171</v>
      </c>
      <c r="C28" s="85" t="s">
        <v>177</v>
      </c>
    </row>
    <row r="29" spans="1:20" ht="15">
      <c r="B29" s="84" t="s">
        <v>172</v>
      </c>
      <c r="C29" s="85" t="s">
        <v>175</v>
      </c>
    </row>
    <row r="31" spans="1:20">
      <c r="B31" s="1640" t="s">
        <v>180</v>
      </c>
      <c r="C31" s="1641"/>
    </row>
    <row r="32" spans="1:20" ht="15">
      <c r="B32" s="84" t="s">
        <v>145</v>
      </c>
      <c r="C32" s="84" t="s">
        <v>100</v>
      </c>
      <c r="D32" s="57" t="s">
        <v>229</v>
      </c>
    </row>
    <row r="35" spans="1:4">
      <c r="B35" s="1634" t="s">
        <v>8</v>
      </c>
      <c r="C35" s="1638" t="s">
        <v>9</v>
      </c>
      <c r="D35" s="74"/>
    </row>
    <row r="36" spans="1:4">
      <c r="B36" s="1637"/>
      <c r="C36" s="1639"/>
      <c r="D36" s="74"/>
    </row>
    <row r="37" spans="1:4">
      <c r="A37" s="56">
        <v>5</v>
      </c>
      <c r="B37" s="86" t="s">
        <v>42</v>
      </c>
      <c r="C37" s="87" t="s">
        <v>0</v>
      </c>
      <c r="D37" s="74">
        <v>1</v>
      </c>
    </row>
    <row r="38" spans="1:4">
      <c r="A38" s="56">
        <v>4</v>
      </c>
      <c r="B38" s="86" t="s">
        <v>7</v>
      </c>
      <c r="C38" s="87" t="s">
        <v>1</v>
      </c>
      <c r="D38" s="74">
        <v>2</v>
      </c>
    </row>
    <row r="39" spans="1:4">
      <c r="A39" s="56">
        <v>3</v>
      </c>
      <c r="B39" s="86" t="s">
        <v>6</v>
      </c>
      <c r="C39" s="87" t="s">
        <v>2</v>
      </c>
      <c r="D39" s="74">
        <v>3</v>
      </c>
    </row>
    <row r="40" spans="1:4">
      <c r="A40" s="56">
        <v>2</v>
      </c>
      <c r="B40" s="86" t="s">
        <v>5</v>
      </c>
      <c r="C40" s="87" t="s">
        <v>3</v>
      </c>
      <c r="D40" s="74">
        <v>4</v>
      </c>
    </row>
    <row r="41" spans="1:4" ht="15">
      <c r="A41" s="56">
        <v>1</v>
      </c>
      <c r="B41" s="86" t="s">
        <v>4</v>
      </c>
      <c r="C41" s="88" t="s">
        <v>45</v>
      </c>
      <c r="D41" s="74">
        <v>5</v>
      </c>
    </row>
    <row r="43" spans="1:4">
      <c r="B43" s="57" t="str">
        <f t="shared" ref="B43:B48" si="0">(UPPER(C43))</f>
        <v>DIRECCIÓN TERRITORIAL  PACÍFICO</v>
      </c>
      <c r="C43" s="57" t="s">
        <v>234</v>
      </c>
    </row>
    <row r="44" spans="1:4">
      <c r="B44" s="57" t="str">
        <f t="shared" si="0"/>
        <v>DIRECCIÓN TERRITORIAL  ANDES NORORIENTALES</v>
      </c>
      <c r="C44" s="57" t="s">
        <v>235</v>
      </c>
    </row>
    <row r="45" spans="1:4">
      <c r="B45" s="57" t="str">
        <f t="shared" si="0"/>
        <v>DIRECCIÓN TERRITORIAL  CARIBE</v>
      </c>
      <c r="C45" s="57" t="s">
        <v>236</v>
      </c>
    </row>
    <row r="46" spans="1:4">
      <c r="B46" s="57" t="str">
        <f t="shared" si="0"/>
        <v xml:space="preserve">DIRECCIÓN TERRITORIAL  AMAZONÍA </v>
      </c>
      <c r="C46" s="57" t="s">
        <v>237</v>
      </c>
    </row>
    <row r="47" spans="1:4">
      <c r="B47" s="57" t="str">
        <f t="shared" si="0"/>
        <v>DIRECCIÓN TERRITORIAL  ORINOQUÍA</v>
      </c>
      <c r="C47" s="57" t="s">
        <v>238</v>
      </c>
    </row>
    <row r="48" spans="1:4">
      <c r="B48" s="57" t="str">
        <f t="shared" si="0"/>
        <v>DIRECCIÓN TERRITORIAL  ANDES OCCIDENTALES</v>
      </c>
      <c r="C48" s="57" t="s">
        <v>239</v>
      </c>
    </row>
    <row r="49" spans="2:2">
      <c r="B49" s="57" t="s">
        <v>229</v>
      </c>
    </row>
    <row r="51" spans="2:2" ht="20" customHeight="1">
      <c r="B51" s="45" t="s">
        <v>279</v>
      </c>
    </row>
    <row r="52" spans="2:2">
      <c r="B52" s="74" t="s">
        <v>280</v>
      </c>
    </row>
    <row r="53" spans="2:2">
      <c r="B53" s="74" t="s">
        <v>365</v>
      </c>
    </row>
    <row r="54" spans="2:2">
      <c r="B54" s="74" t="s">
        <v>281</v>
      </c>
    </row>
    <row r="57" spans="2:2" ht="27" customHeight="1">
      <c r="B57" s="45" t="s">
        <v>285</v>
      </c>
    </row>
    <row r="58" spans="2:2" ht="22" customHeight="1">
      <c r="B58" s="60" t="s">
        <v>286</v>
      </c>
    </row>
    <row r="59" spans="2:2" ht="22" customHeight="1">
      <c r="B59" s="60" t="s">
        <v>287</v>
      </c>
    </row>
    <row r="60" spans="2:2" ht="22" customHeight="1">
      <c r="B60" s="60" t="s">
        <v>288</v>
      </c>
    </row>
    <row r="61" spans="2:2" ht="22" customHeight="1">
      <c r="B61" s="60" t="s">
        <v>289</v>
      </c>
    </row>
    <row r="62" spans="2:2" ht="22" customHeight="1">
      <c r="B62" s="60" t="s">
        <v>290</v>
      </c>
    </row>
    <row r="63" spans="2:2" ht="22" customHeight="1">
      <c r="B63" s="60" t="s">
        <v>291</v>
      </c>
    </row>
    <row r="64" spans="2:2" ht="22" customHeight="1">
      <c r="B64" s="60" t="s">
        <v>292</v>
      </c>
    </row>
    <row r="65" spans="2:2" ht="22" customHeight="1">
      <c r="B65" s="60" t="s">
        <v>293</v>
      </c>
    </row>
    <row r="68" spans="2:2" ht="23" customHeight="1">
      <c r="B68" s="45" t="s">
        <v>259</v>
      </c>
    </row>
    <row r="69" spans="2:2" ht="23" customHeight="1">
      <c r="B69" s="60" t="s">
        <v>296</v>
      </c>
    </row>
    <row r="70" spans="2:2" ht="23" customHeight="1">
      <c r="B70" s="60" t="s">
        <v>299</v>
      </c>
    </row>
    <row r="71" spans="2:2" ht="23" customHeight="1">
      <c r="B71" s="60" t="s">
        <v>300</v>
      </c>
    </row>
    <row r="72" spans="2:2" ht="23" customHeight="1">
      <c r="B72" s="60" t="s">
        <v>297</v>
      </c>
    </row>
    <row r="73" spans="2:2" ht="23" customHeight="1">
      <c r="B73" s="60" t="s">
        <v>298</v>
      </c>
    </row>
    <row r="76" spans="2:2">
      <c r="B76" s="45" t="s">
        <v>347</v>
      </c>
    </row>
    <row r="77" spans="2:2" ht="15">
      <c r="B77" s="73" t="s">
        <v>302</v>
      </c>
    </row>
    <row r="78" spans="2:2" ht="15">
      <c r="B78" s="73" t="s">
        <v>303</v>
      </c>
    </row>
    <row r="79" spans="2:2" ht="15">
      <c r="B79" s="73" t="s">
        <v>304</v>
      </c>
    </row>
    <row r="80" spans="2:2" ht="15">
      <c r="B80" s="73" t="s">
        <v>305</v>
      </c>
    </row>
    <row r="81" spans="2:2" ht="15">
      <c r="B81" s="73" t="s">
        <v>306</v>
      </c>
    </row>
    <row r="82" spans="2:2" ht="15">
      <c r="B82" s="73" t="s">
        <v>307</v>
      </c>
    </row>
    <row r="83" spans="2:2" ht="15">
      <c r="B83" s="73" t="s">
        <v>308</v>
      </c>
    </row>
    <row r="84" spans="2:2" ht="15">
      <c r="B84" s="73" t="s">
        <v>309</v>
      </c>
    </row>
    <row r="85" spans="2:2" ht="45">
      <c r="B85" s="73" t="s">
        <v>310</v>
      </c>
    </row>
    <row r="86" spans="2:2" ht="30">
      <c r="B86" s="73" t="s">
        <v>311</v>
      </c>
    </row>
    <row r="87" spans="2:2" ht="30">
      <c r="B87" s="73" t="s">
        <v>312</v>
      </c>
    </row>
    <row r="88" spans="2:2" ht="30">
      <c r="B88" s="73" t="s">
        <v>313</v>
      </c>
    </row>
    <row r="91" spans="2:2">
      <c r="B91" s="45" t="s">
        <v>346</v>
      </c>
    </row>
    <row r="92" spans="2:2">
      <c r="B92" s="60" t="s">
        <v>342</v>
      </c>
    </row>
    <row r="93" spans="2:2">
      <c r="B93" s="60" t="s">
        <v>343</v>
      </c>
    </row>
    <row r="94" spans="2:2">
      <c r="B94" s="60" t="s">
        <v>344</v>
      </c>
    </row>
    <row r="95" spans="2:2">
      <c r="B95" s="60" t="s">
        <v>345</v>
      </c>
    </row>
    <row r="98" spans="2:2">
      <c r="B98" s="45" t="s">
        <v>358</v>
      </c>
    </row>
    <row r="99" spans="2:2">
      <c r="B99" s="74" t="s">
        <v>99</v>
      </c>
    </row>
    <row r="100" spans="2:2">
      <c r="B100" s="74" t="s">
        <v>359</v>
      </c>
    </row>
    <row r="101" spans="2:2">
      <c r="B101" s="74" t="s">
        <v>360</v>
      </c>
    </row>
    <row r="102" spans="2:2">
      <c r="B102" s="74" t="s">
        <v>101</v>
      </c>
    </row>
    <row r="103" spans="2:2">
      <c r="B103" s="74" t="s">
        <v>120</v>
      </c>
    </row>
    <row r="104" spans="2:2">
      <c r="B104" s="74" t="s">
        <v>361</v>
      </c>
    </row>
    <row r="105" spans="2:2">
      <c r="B105" s="74" t="s">
        <v>362</v>
      </c>
    </row>
    <row r="106" spans="2:2">
      <c r="B106" s="74" t="s">
        <v>363</v>
      </c>
    </row>
    <row r="107" spans="2:2">
      <c r="B107" s="74" t="s">
        <v>364</v>
      </c>
    </row>
  </sheetData>
  <sheetProtection algorithmName="SHA-512" hashValue="xh9LkAOuYe1eJqrtAyjh7YF0CfvapeAPauuuxOgHtLUfk53gHMRar/Vmtev68Sn3q55Pn48thQOAFv6SEt2JQA==" saltValue="K9SOQzg2a5tiiygMw1diag==" spinCount="100000" sheet="1" objects="1" scenarios="1"/>
  <mergeCells count="27">
    <mergeCell ref="P11:P16"/>
    <mergeCell ref="Q11:Q12"/>
    <mergeCell ref="Q13:Q14"/>
    <mergeCell ref="Q15:Q16"/>
    <mergeCell ref="P17:T17"/>
    <mergeCell ref="I3:J3"/>
    <mergeCell ref="P3:T3"/>
    <mergeCell ref="P5:R5"/>
    <mergeCell ref="P6:P10"/>
    <mergeCell ref="Q6:Q8"/>
    <mergeCell ref="Q9:Q10"/>
    <mergeCell ref="B23:C23"/>
    <mergeCell ref="E12:G12"/>
    <mergeCell ref="F23:F24"/>
    <mergeCell ref="E2:M2"/>
    <mergeCell ref="B35:B36"/>
    <mergeCell ref="C35:C36"/>
    <mergeCell ref="B31:C31"/>
    <mergeCell ref="E3:F3"/>
    <mergeCell ref="G3:H3"/>
    <mergeCell ref="K9:M9"/>
    <mergeCell ref="K3:M3"/>
    <mergeCell ref="E6:F6"/>
    <mergeCell ref="G6:H6"/>
    <mergeCell ref="I6:K6"/>
    <mergeCell ref="E9:G9"/>
    <mergeCell ref="H9:J9"/>
  </mergeCells>
  <dataValidations disablePrompts="1" count="3">
    <dataValidation type="list" allowBlank="1" showInputMessage="1" showErrorMessage="1" sqref="C41" xr:uid="{00000000-0002-0000-0900-000000000000}">
      <formula1>$I$4:$J$4</formula1>
    </dataValidation>
    <dataValidation type="list" allowBlank="1" showInputMessage="1" showErrorMessage="1" sqref="C40" xr:uid="{00000000-0002-0000-0900-000001000000}">
      <formula1>$G$4:$H$4</formula1>
    </dataValidation>
    <dataValidation type="list" allowBlank="1" showInputMessage="1" showErrorMessage="1" sqref="C39" xr:uid="{00000000-0002-0000-0900-000002000000}">
      <formula1>$F$4:$F$5</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998"/>
  <sheetViews>
    <sheetView topLeftCell="F1" zoomScale="75" workbookViewId="0">
      <selection activeCell="P6" sqref="P6"/>
    </sheetView>
  </sheetViews>
  <sheetFormatPr baseColWidth="10" defaultColWidth="14.5" defaultRowHeight="15" customHeight="1"/>
  <cols>
    <col min="1" max="1" width="10.1640625" customWidth="1"/>
    <col min="2" max="2" width="7" customWidth="1"/>
    <col min="3" max="3" width="12.5" customWidth="1"/>
    <col min="4" max="4" width="10.33203125" customWidth="1"/>
    <col min="5" max="5" width="16.83203125" customWidth="1"/>
    <col min="6" max="7" width="15.5" customWidth="1"/>
    <col min="8" max="8" width="17" customWidth="1"/>
    <col min="9" max="9" width="16.83203125" customWidth="1"/>
    <col min="10" max="10" width="19.1640625" customWidth="1"/>
    <col min="11" max="11" width="10.83203125" customWidth="1"/>
    <col min="12" max="12" width="7" customWidth="1"/>
    <col min="13" max="13" width="15.6640625" customWidth="1"/>
    <col min="14" max="15" width="17.33203125" customWidth="1"/>
    <col min="16" max="16" width="15.83203125" customWidth="1"/>
    <col min="17" max="17" width="17.6640625" customWidth="1"/>
    <col min="18" max="18" width="3.33203125" customWidth="1"/>
    <col min="19" max="19" width="14.83203125" style="51" customWidth="1"/>
    <col min="20" max="20" width="13.5" style="51" customWidth="1"/>
    <col min="21" max="25" width="10.83203125" style="51" customWidth="1"/>
    <col min="26" max="26" width="10.83203125" customWidth="1"/>
  </cols>
  <sheetData>
    <row r="1" spans="1:26" ht="50.25" customHeight="1">
      <c r="A1" s="1"/>
      <c r="B1" s="1"/>
      <c r="C1" s="1667"/>
      <c r="D1" s="1668"/>
      <c r="E1" s="1668"/>
      <c r="F1" s="1668"/>
      <c r="G1" s="1668"/>
      <c r="H1" s="1668"/>
      <c r="I1" s="1668"/>
      <c r="J1" s="1"/>
      <c r="K1" s="1"/>
      <c r="L1" s="1"/>
      <c r="M1" s="1669"/>
      <c r="N1" s="1670"/>
      <c r="O1" s="1670"/>
      <c r="P1" s="1670"/>
      <c r="Q1" s="1670"/>
      <c r="R1" s="1"/>
      <c r="S1" s="52"/>
      <c r="T1" s="52"/>
      <c r="U1" s="52"/>
      <c r="V1" s="52"/>
      <c r="W1" s="52"/>
      <c r="X1" s="52"/>
      <c r="Y1" s="52"/>
      <c r="Z1" s="2"/>
    </row>
    <row r="2" spans="1:26" ht="38.25" customHeight="1">
      <c r="A2" s="1"/>
      <c r="B2" s="1"/>
      <c r="C2" s="1671" t="s">
        <v>40</v>
      </c>
      <c r="D2" s="1672"/>
      <c r="E2" s="1672"/>
      <c r="F2" s="1672"/>
      <c r="G2" s="1672"/>
      <c r="H2" s="1672"/>
      <c r="I2" s="1673"/>
      <c r="J2" s="1"/>
      <c r="K2" s="1"/>
      <c r="L2" s="1"/>
      <c r="M2" s="1671" t="s">
        <v>41</v>
      </c>
      <c r="N2" s="1672"/>
      <c r="O2" s="1672"/>
      <c r="P2" s="1672"/>
      <c r="Q2" s="1673"/>
      <c r="R2" s="1"/>
      <c r="S2" s="52"/>
      <c r="T2" s="52"/>
      <c r="U2" s="52"/>
      <c r="V2" s="52"/>
      <c r="W2" s="52"/>
      <c r="X2" s="52"/>
      <c r="Y2" s="52"/>
      <c r="Z2" s="2"/>
    </row>
    <row r="3" spans="1:26" ht="16.5" customHeight="1">
      <c r="A3" s="1"/>
      <c r="B3" s="1"/>
      <c r="C3" s="1664"/>
      <c r="D3" s="1665"/>
      <c r="E3" s="1665"/>
      <c r="F3" s="1665"/>
      <c r="G3" s="1665"/>
      <c r="H3" s="1665"/>
      <c r="I3" s="1666"/>
      <c r="J3" s="1"/>
      <c r="K3" s="1"/>
      <c r="L3" s="1"/>
      <c r="M3" s="1664"/>
      <c r="N3" s="1665"/>
      <c r="O3" s="1665"/>
      <c r="P3" s="1665"/>
      <c r="Q3" s="1666"/>
      <c r="R3" s="1"/>
      <c r="S3" s="52"/>
      <c r="T3" s="52"/>
      <c r="U3" s="52"/>
      <c r="V3" s="52"/>
      <c r="W3" s="52"/>
      <c r="X3" s="52"/>
      <c r="Y3" s="52"/>
      <c r="Z3" s="2"/>
    </row>
    <row r="4" spans="1:26" ht="45" customHeight="1">
      <c r="A4" s="1659" t="s">
        <v>199</v>
      </c>
      <c r="B4" s="3"/>
      <c r="C4" s="4" t="s">
        <v>298</v>
      </c>
      <c r="D4" s="46">
        <v>1</v>
      </c>
      <c r="E4" s="6"/>
      <c r="F4" s="6"/>
      <c r="G4" s="6"/>
      <c r="H4" s="6"/>
      <c r="I4" s="7"/>
      <c r="J4" s="1"/>
      <c r="K4" s="1659" t="s">
        <v>247</v>
      </c>
      <c r="L4" s="3"/>
      <c r="M4" s="4" t="s">
        <v>42</v>
      </c>
      <c r="N4" s="5">
        <v>5</v>
      </c>
      <c r="O4" s="7"/>
      <c r="P4" s="7"/>
      <c r="Q4" s="7"/>
      <c r="R4" s="1"/>
      <c r="S4" s="52"/>
      <c r="T4" s="52"/>
      <c r="U4" s="52"/>
      <c r="V4" s="52"/>
      <c r="W4" s="52"/>
      <c r="X4" s="52"/>
      <c r="Y4" s="52"/>
      <c r="Z4" s="2"/>
    </row>
    <row r="5" spans="1:26" ht="38.25" customHeight="1">
      <c r="A5" s="1660"/>
      <c r="B5" s="3"/>
      <c r="C5" s="4" t="s">
        <v>297</v>
      </c>
      <c r="D5" s="46">
        <v>0.8</v>
      </c>
      <c r="E5" s="8"/>
      <c r="F5" s="8"/>
      <c r="G5" s="6"/>
      <c r="H5" s="6"/>
      <c r="I5" s="7"/>
      <c r="J5" s="1"/>
      <c r="K5" s="1660"/>
      <c r="L5" s="3"/>
      <c r="M5" s="4" t="s">
        <v>7</v>
      </c>
      <c r="N5" s="5">
        <v>4</v>
      </c>
      <c r="O5" s="6"/>
      <c r="P5" s="7"/>
      <c r="Q5" s="7"/>
      <c r="R5" s="1"/>
      <c r="S5" s="52"/>
      <c r="T5" s="52"/>
      <c r="U5" s="52"/>
      <c r="V5" s="52"/>
      <c r="W5" s="52"/>
      <c r="X5" s="52"/>
      <c r="Y5" s="52"/>
      <c r="Z5" s="2"/>
    </row>
    <row r="6" spans="1:26" ht="37.5" customHeight="1">
      <c r="A6" s="1660"/>
      <c r="B6" s="3"/>
      <c r="C6" s="4" t="s">
        <v>300</v>
      </c>
      <c r="D6" s="46">
        <v>0.6</v>
      </c>
      <c r="E6" s="8"/>
      <c r="F6" s="8"/>
      <c r="G6" s="8"/>
      <c r="H6" s="6"/>
      <c r="I6" s="7"/>
      <c r="J6" s="1"/>
      <c r="K6" s="1660"/>
      <c r="L6" s="3"/>
      <c r="M6" s="4" t="s">
        <v>6</v>
      </c>
      <c r="N6" s="5">
        <v>3</v>
      </c>
      <c r="O6" s="6"/>
      <c r="P6" s="7"/>
      <c r="Q6" s="7"/>
      <c r="R6" s="1"/>
      <c r="S6" s="52"/>
      <c r="T6" s="52"/>
      <c r="U6" s="52"/>
      <c r="V6" s="52"/>
      <c r="W6" s="52"/>
      <c r="X6" s="52"/>
      <c r="Y6" s="52"/>
      <c r="Z6" s="2"/>
    </row>
    <row r="7" spans="1:26" ht="48.75" customHeight="1">
      <c r="A7" s="1660"/>
      <c r="B7" s="3"/>
      <c r="C7" s="4" t="s">
        <v>299</v>
      </c>
      <c r="D7" s="46">
        <v>0.4</v>
      </c>
      <c r="E7" s="9"/>
      <c r="F7" s="8"/>
      <c r="G7" s="8"/>
      <c r="H7" s="6"/>
      <c r="I7" s="7"/>
      <c r="J7" s="1"/>
      <c r="K7" s="1660"/>
      <c r="L7" s="3"/>
      <c r="M7" s="4" t="s">
        <v>5</v>
      </c>
      <c r="N7" s="5">
        <v>2</v>
      </c>
      <c r="O7" s="8"/>
      <c r="P7" s="6"/>
      <c r="Q7" s="7"/>
      <c r="R7" s="1"/>
      <c r="S7" s="52"/>
      <c r="T7" s="52"/>
      <c r="U7" s="52"/>
      <c r="V7" s="52"/>
      <c r="W7" s="52"/>
      <c r="X7" s="52"/>
      <c r="Y7" s="52"/>
      <c r="Z7" s="2"/>
    </row>
    <row r="8" spans="1:26" ht="45.75" customHeight="1">
      <c r="A8" s="1660"/>
      <c r="B8" s="3"/>
      <c r="C8" s="4" t="s">
        <v>353</v>
      </c>
      <c r="D8" s="46">
        <v>0.2</v>
      </c>
      <c r="E8" s="9"/>
      <c r="F8" s="9"/>
      <c r="G8" s="8"/>
      <c r="H8" s="6"/>
      <c r="I8" s="7"/>
      <c r="J8" s="1"/>
      <c r="K8" s="1660"/>
      <c r="L8" s="3"/>
      <c r="M8" s="4" t="s">
        <v>4</v>
      </c>
      <c r="N8" s="5">
        <v>1</v>
      </c>
      <c r="O8" s="8"/>
      <c r="P8" s="6"/>
      <c r="Q8" s="7"/>
      <c r="R8" s="1"/>
      <c r="S8" s="44" t="s">
        <v>191</v>
      </c>
      <c r="T8" s="39"/>
      <c r="U8" s="52"/>
      <c r="V8" s="52"/>
      <c r="W8" s="52"/>
      <c r="X8" s="52"/>
      <c r="Y8" s="52"/>
      <c r="Z8" s="2"/>
    </row>
    <row r="9" spans="1:26" ht="23" customHeight="1">
      <c r="A9" s="1"/>
      <c r="B9" s="1"/>
      <c r="C9" s="10"/>
      <c r="D9" s="11"/>
      <c r="E9" s="47">
        <v>0.2</v>
      </c>
      <c r="F9" s="47">
        <v>0.4</v>
      </c>
      <c r="G9" s="47">
        <v>0.6</v>
      </c>
      <c r="H9" s="47">
        <v>0.8</v>
      </c>
      <c r="I9" s="47">
        <v>1</v>
      </c>
      <c r="J9" s="1"/>
      <c r="K9" s="1"/>
      <c r="L9" s="1"/>
      <c r="M9" s="10"/>
      <c r="N9" s="11"/>
      <c r="O9" s="5">
        <v>3</v>
      </c>
      <c r="P9" s="5">
        <v>4</v>
      </c>
      <c r="Q9" s="5">
        <v>5</v>
      </c>
      <c r="R9" s="1"/>
      <c r="S9" s="44" t="s">
        <v>192</v>
      </c>
      <c r="T9" s="40"/>
      <c r="U9" s="52"/>
      <c r="V9" s="52"/>
      <c r="W9" s="52"/>
      <c r="X9" s="52"/>
      <c r="Y9" s="52"/>
      <c r="Z9" s="2"/>
    </row>
    <row r="10" spans="1:26" ht="23" customHeight="1">
      <c r="A10" s="1"/>
      <c r="B10" s="1"/>
      <c r="C10" s="12"/>
      <c r="D10" s="12"/>
      <c r="E10" s="5" t="s">
        <v>354</v>
      </c>
      <c r="F10" s="5" t="s">
        <v>1</v>
      </c>
      <c r="G10" s="5" t="s">
        <v>2</v>
      </c>
      <c r="H10" s="5" t="s">
        <v>3</v>
      </c>
      <c r="I10" s="13" t="s">
        <v>45</v>
      </c>
      <c r="J10" s="1"/>
      <c r="K10" s="1"/>
      <c r="L10" s="1"/>
      <c r="M10" s="12"/>
      <c r="N10" s="12"/>
      <c r="O10" s="5" t="s">
        <v>2</v>
      </c>
      <c r="P10" s="5" t="s">
        <v>3</v>
      </c>
      <c r="Q10" s="13" t="s">
        <v>45</v>
      </c>
      <c r="R10" s="1"/>
      <c r="S10" s="44" t="s">
        <v>193</v>
      </c>
      <c r="T10" s="41"/>
      <c r="U10" s="52"/>
      <c r="V10" s="52"/>
      <c r="W10" s="52"/>
      <c r="X10" s="52"/>
      <c r="Y10" s="52"/>
      <c r="Z10" s="2"/>
    </row>
    <row r="11" spans="1:26" ht="16.5" customHeight="1">
      <c r="A11" s="1"/>
      <c r="B11" s="1"/>
      <c r="C11" s="12"/>
      <c r="D11" s="12"/>
      <c r="E11" s="12"/>
      <c r="F11" s="12"/>
      <c r="G11" s="12"/>
      <c r="H11" s="1"/>
      <c r="I11" s="1"/>
      <c r="J11" s="1"/>
      <c r="K11" s="1"/>
      <c r="L11" s="1"/>
      <c r="M11" s="12"/>
      <c r="N11" s="12"/>
      <c r="O11" s="12"/>
      <c r="P11" s="1"/>
      <c r="Q11" s="1"/>
      <c r="R11" s="1"/>
      <c r="S11" s="52"/>
      <c r="T11" s="52"/>
      <c r="U11" s="52"/>
      <c r="V11" s="52"/>
      <c r="W11" s="52"/>
      <c r="X11" s="52"/>
      <c r="Y11" s="52"/>
      <c r="Z11" s="2"/>
    </row>
    <row r="12" spans="1:26" ht="16.5" customHeight="1">
      <c r="A12" s="1"/>
      <c r="B12" s="1"/>
      <c r="C12" s="12"/>
      <c r="D12" s="12"/>
      <c r="E12" s="12"/>
      <c r="F12" s="12"/>
      <c r="G12" s="12"/>
      <c r="H12" s="1"/>
      <c r="I12" s="1"/>
      <c r="J12" s="1"/>
      <c r="K12" s="1"/>
      <c r="L12" s="1"/>
      <c r="M12" s="12"/>
      <c r="N12" s="12"/>
      <c r="O12" s="12"/>
      <c r="P12" s="1"/>
      <c r="Q12" s="1"/>
      <c r="R12" s="1"/>
      <c r="S12" s="52"/>
      <c r="T12" s="52"/>
      <c r="U12" s="52"/>
      <c r="V12" s="52"/>
      <c r="W12" s="52"/>
      <c r="X12" s="52"/>
      <c r="Y12" s="52"/>
      <c r="Z12" s="2"/>
    </row>
    <row r="13" spans="1:26" ht="16" customHeight="1">
      <c r="A13" s="1"/>
      <c r="B13" s="1"/>
      <c r="C13" s="1661" t="s">
        <v>46</v>
      </c>
      <c r="D13" s="1662"/>
      <c r="E13" s="1662"/>
      <c r="F13" s="1662"/>
      <c r="G13" s="1662"/>
      <c r="H13" s="1662"/>
      <c r="I13" s="1663"/>
      <c r="J13" s="1"/>
      <c r="K13" s="1"/>
      <c r="L13" s="1"/>
      <c r="M13" s="1661" t="s">
        <v>248</v>
      </c>
      <c r="N13" s="1662"/>
      <c r="O13" s="1662"/>
      <c r="P13" s="1662"/>
      <c r="Q13" s="1663"/>
      <c r="R13" s="1"/>
      <c r="S13" s="52"/>
      <c r="T13" s="52"/>
      <c r="U13" s="52"/>
      <c r="V13" s="52"/>
      <c r="W13" s="52"/>
      <c r="X13" s="52"/>
      <c r="Y13" s="52"/>
      <c r="Z13" s="2"/>
    </row>
    <row r="14" spans="1:26" ht="16.5" customHeight="1">
      <c r="A14" s="1"/>
      <c r="B14" s="1"/>
      <c r="C14" s="12"/>
      <c r="D14" s="12"/>
      <c r="E14" s="12"/>
      <c r="F14" s="12"/>
      <c r="G14" s="12"/>
      <c r="H14" s="1"/>
      <c r="I14" s="1"/>
      <c r="J14" s="1"/>
      <c r="K14" s="1"/>
      <c r="L14" s="1"/>
      <c r="M14" s="1"/>
      <c r="N14" s="1"/>
      <c r="O14" s="1"/>
      <c r="P14" s="1"/>
      <c r="Q14" s="1"/>
      <c r="R14" s="1"/>
      <c r="S14" s="52"/>
      <c r="T14" s="52"/>
      <c r="U14" s="52"/>
      <c r="V14" s="52"/>
      <c r="W14" s="52"/>
      <c r="X14" s="52"/>
      <c r="Y14" s="52"/>
      <c r="Z14" s="2"/>
    </row>
    <row r="15" spans="1:26" ht="16.5" customHeight="1">
      <c r="A15" s="1"/>
      <c r="B15" s="1"/>
      <c r="C15" s="12"/>
      <c r="D15" s="12"/>
      <c r="E15" s="12"/>
      <c r="F15" s="12"/>
      <c r="G15" s="12"/>
      <c r="H15" s="1"/>
      <c r="I15" s="1"/>
      <c r="J15" s="1"/>
      <c r="K15" s="1"/>
      <c r="L15" s="1"/>
      <c r="M15" s="1"/>
      <c r="N15" s="1"/>
      <c r="O15" s="1"/>
      <c r="P15" s="1"/>
      <c r="Q15" s="1"/>
      <c r="R15" s="1"/>
      <c r="S15" s="52"/>
      <c r="T15" s="52"/>
      <c r="U15" s="52"/>
      <c r="V15" s="52"/>
      <c r="W15" s="52"/>
      <c r="X15" s="52"/>
      <c r="Y15" s="52"/>
      <c r="Z15" s="2"/>
    </row>
    <row r="16" spans="1:26" ht="27" customHeight="1">
      <c r="A16" s="49"/>
      <c r="B16" s="49"/>
      <c r="C16" s="50"/>
      <c r="D16" s="50"/>
      <c r="E16" s="51"/>
      <c r="F16" s="41"/>
      <c r="G16" s="44" t="s">
        <v>193</v>
      </c>
      <c r="H16" s="51"/>
      <c r="I16" s="51"/>
      <c r="J16" s="1"/>
      <c r="K16" s="1"/>
      <c r="L16" s="1"/>
      <c r="M16" s="1"/>
      <c r="N16" s="1"/>
      <c r="Q16" s="1"/>
      <c r="R16" s="1"/>
      <c r="S16" s="52"/>
      <c r="T16" s="52"/>
      <c r="U16" s="52"/>
      <c r="V16" s="52"/>
      <c r="W16" s="52"/>
      <c r="X16" s="52"/>
      <c r="Y16" s="52"/>
      <c r="Z16" s="2"/>
    </row>
    <row r="17" spans="1:26" ht="27" customHeight="1">
      <c r="A17" s="52"/>
      <c r="B17" s="52"/>
      <c r="C17" s="53"/>
      <c r="D17" s="53"/>
      <c r="E17" s="51"/>
      <c r="F17" s="40"/>
      <c r="G17" s="44" t="s">
        <v>192</v>
      </c>
      <c r="H17" s="52"/>
      <c r="I17" s="52"/>
      <c r="J17" s="52"/>
      <c r="K17" s="52"/>
      <c r="L17" s="52"/>
      <c r="M17" s="52"/>
      <c r="N17" s="52"/>
      <c r="Q17" s="52"/>
      <c r="R17" s="52"/>
      <c r="S17" s="52"/>
      <c r="T17" s="52"/>
      <c r="U17" s="52"/>
      <c r="V17" s="52"/>
      <c r="W17" s="52"/>
      <c r="X17" s="52"/>
      <c r="Y17" s="52"/>
      <c r="Z17" s="2"/>
    </row>
    <row r="18" spans="1:26" ht="27" customHeight="1">
      <c r="A18" s="52"/>
      <c r="B18" s="52"/>
      <c r="C18" s="53"/>
      <c r="D18" s="53"/>
      <c r="E18" s="51"/>
      <c r="F18" s="39"/>
      <c r="G18" s="44" t="s">
        <v>191</v>
      </c>
      <c r="H18" s="52"/>
      <c r="I18" s="52"/>
      <c r="J18" s="52"/>
      <c r="K18" s="52"/>
      <c r="L18" s="52"/>
      <c r="M18" s="52"/>
      <c r="N18" s="52"/>
      <c r="Q18" s="52"/>
      <c r="R18" s="52"/>
      <c r="S18" s="52"/>
      <c r="T18" s="52"/>
      <c r="U18" s="52"/>
      <c r="V18" s="52"/>
      <c r="W18" s="52"/>
      <c r="X18" s="52"/>
      <c r="Y18" s="52"/>
      <c r="Z18" s="2"/>
    </row>
    <row r="19" spans="1:26" ht="27" customHeight="1">
      <c r="A19" s="52"/>
      <c r="B19" s="52"/>
      <c r="C19" s="53"/>
      <c r="D19" s="53"/>
      <c r="E19" s="51"/>
      <c r="F19" s="42"/>
      <c r="G19" s="48" t="s">
        <v>190</v>
      </c>
      <c r="H19" s="52"/>
      <c r="I19" s="52"/>
      <c r="J19" s="52"/>
      <c r="K19" s="52"/>
      <c r="L19" s="52"/>
      <c r="M19" s="52"/>
      <c r="N19" s="52"/>
      <c r="O19" s="2"/>
      <c r="P19" s="52"/>
      <c r="Q19" s="52"/>
      <c r="R19" s="52"/>
      <c r="S19" s="52"/>
      <c r="T19" s="52"/>
      <c r="U19" s="52"/>
      <c r="V19" s="52"/>
      <c r="W19" s="52"/>
      <c r="X19" s="52"/>
      <c r="Y19" s="52"/>
      <c r="Z19" s="2"/>
    </row>
    <row r="20" spans="1:26" s="51" customFormat="1" ht="16.5" customHeight="1">
      <c r="A20" s="52"/>
      <c r="B20" s="52"/>
      <c r="C20" s="53"/>
      <c r="D20" s="53"/>
      <c r="E20" s="53"/>
      <c r="F20" s="53"/>
      <c r="G20" s="53"/>
      <c r="H20" s="52"/>
      <c r="I20" s="52"/>
      <c r="J20" s="52"/>
      <c r="K20" s="52"/>
      <c r="L20" s="52"/>
      <c r="M20" s="52"/>
      <c r="N20" s="52"/>
      <c r="O20" s="52"/>
      <c r="P20" s="52"/>
      <c r="Q20" s="52"/>
      <c r="R20" s="52"/>
      <c r="S20" s="52"/>
      <c r="T20" s="52"/>
      <c r="U20" s="52"/>
      <c r="V20" s="52"/>
      <c r="W20" s="52"/>
      <c r="X20" s="52"/>
      <c r="Y20" s="52"/>
      <c r="Z20" s="52"/>
    </row>
    <row r="21" spans="1:26" s="51" customFormat="1" ht="16.5" customHeight="1">
      <c r="A21" s="52"/>
      <c r="B21" s="52"/>
      <c r="C21" s="53"/>
      <c r="D21" s="53"/>
      <c r="E21" s="53"/>
      <c r="F21" s="53"/>
      <c r="G21" s="53"/>
      <c r="H21" s="52"/>
      <c r="I21" s="52"/>
      <c r="J21" s="52"/>
      <c r="K21" s="52"/>
      <c r="L21" s="52"/>
      <c r="M21" s="52"/>
      <c r="N21" s="52"/>
      <c r="O21" s="52"/>
      <c r="P21" s="52"/>
      <c r="Q21" s="52"/>
      <c r="R21" s="52"/>
      <c r="S21" s="52"/>
      <c r="T21" s="52"/>
      <c r="U21" s="52"/>
      <c r="V21" s="52"/>
      <c r="W21" s="52"/>
      <c r="X21" s="52"/>
      <c r="Y21" s="52"/>
      <c r="Z21" s="52"/>
    </row>
    <row r="22" spans="1:26" s="51" customFormat="1" ht="16.5" customHeight="1">
      <c r="A22" s="52"/>
      <c r="B22" s="52"/>
      <c r="C22" s="53"/>
      <c r="D22" s="53"/>
      <c r="E22" s="53"/>
      <c r="F22" s="53"/>
      <c r="G22" s="53"/>
      <c r="H22" s="52"/>
      <c r="I22" s="52"/>
      <c r="J22" s="52"/>
      <c r="K22" s="52"/>
      <c r="L22" s="52"/>
      <c r="M22" s="52"/>
      <c r="N22" s="52"/>
      <c r="O22" s="52"/>
      <c r="P22" s="52"/>
      <c r="Q22" s="52"/>
      <c r="R22" s="52"/>
      <c r="S22" s="52"/>
      <c r="T22" s="52"/>
      <c r="U22" s="52"/>
      <c r="V22" s="52"/>
      <c r="W22" s="52"/>
      <c r="X22" s="52"/>
      <c r="Y22" s="52"/>
      <c r="Z22" s="52"/>
    </row>
    <row r="23" spans="1:26" s="51" customFormat="1" ht="16.5" customHeight="1">
      <c r="A23" s="52"/>
      <c r="B23" s="52"/>
      <c r="C23" s="53"/>
      <c r="D23" s="53"/>
      <c r="E23" s="53"/>
      <c r="F23" s="53"/>
      <c r="G23" s="53"/>
      <c r="H23" s="52"/>
      <c r="I23" s="52"/>
      <c r="J23" s="52"/>
      <c r="K23" s="52"/>
      <c r="L23" s="52"/>
      <c r="M23" s="52"/>
      <c r="N23" s="52"/>
      <c r="O23" s="52"/>
      <c r="P23" s="52"/>
      <c r="Q23" s="52"/>
      <c r="R23" s="52"/>
      <c r="S23" s="52"/>
      <c r="T23" s="52"/>
      <c r="U23" s="52"/>
      <c r="V23" s="52"/>
      <c r="W23" s="52"/>
      <c r="X23" s="52"/>
      <c r="Y23" s="52"/>
      <c r="Z23" s="52"/>
    </row>
    <row r="24" spans="1:26" s="51" customFormat="1" ht="16.5" customHeight="1">
      <c r="A24" s="52"/>
      <c r="B24" s="52"/>
      <c r="C24" s="53"/>
      <c r="D24" s="53"/>
      <c r="E24" s="53"/>
      <c r="F24" s="53"/>
      <c r="G24" s="53"/>
      <c r="H24" s="52"/>
      <c r="I24" s="52"/>
      <c r="J24" s="52"/>
      <c r="K24" s="52"/>
      <c r="L24" s="52"/>
      <c r="M24" s="52"/>
      <c r="N24" s="52"/>
      <c r="O24" s="52"/>
      <c r="P24" s="52"/>
      <c r="Q24" s="52"/>
      <c r="R24" s="52"/>
      <c r="S24" s="52"/>
      <c r="T24" s="52"/>
      <c r="U24" s="52"/>
      <c r="V24" s="52"/>
      <c r="W24" s="52"/>
      <c r="X24" s="52"/>
      <c r="Y24" s="52"/>
      <c r="Z24" s="52"/>
    </row>
    <row r="25" spans="1:26" s="51" customFormat="1" ht="16.5" customHeight="1">
      <c r="A25" s="52"/>
      <c r="B25" s="52"/>
      <c r="C25" s="53"/>
      <c r="D25" s="53"/>
      <c r="E25" s="53"/>
      <c r="F25" s="53"/>
      <c r="G25" s="53"/>
      <c r="H25" s="52"/>
      <c r="I25" s="52"/>
      <c r="J25" s="52"/>
      <c r="K25" s="52"/>
      <c r="L25" s="52"/>
      <c r="M25" s="52"/>
      <c r="N25" s="52"/>
      <c r="O25" s="52"/>
      <c r="P25" s="52"/>
      <c r="Q25" s="52"/>
      <c r="R25" s="52"/>
      <c r="S25" s="52"/>
      <c r="T25" s="52"/>
      <c r="U25" s="52"/>
      <c r="V25" s="52"/>
      <c r="W25" s="52"/>
      <c r="X25" s="52"/>
      <c r="Y25" s="52"/>
      <c r="Z25" s="52"/>
    </row>
    <row r="26" spans="1:26" s="51" customFormat="1" ht="16.5" customHeight="1">
      <c r="A26" s="52"/>
      <c r="B26" s="52"/>
      <c r="C26" s="53"/>
      <c r="D26" s="53"/>
      <c r="E26" s="53"/>
      <c r="F26" s="53"/>
      <c r="G26" s="53"/>
      <c r="H26" s="52"/>
      <c r="I26" s="52"/>
      <c r="J26" s="52"/>
      <c r="K26" s="52"/>
      <c r="L26" s="52"/>
      <c r="M26" s="52"/>
      <c r="N26" s="52"/>
      <c r="O26" s="52"/>
      <c r="P26" s="52"/>
      <c r="Q26" s="52"/>
      <c r="R26" s="52"/>
      <c r="S26" s="52"/>
      <c r="T26" s="52"/>
      <c r="U26" s="52"/>
      <c r="V26" s="52"/>
      <c r="W26" s="52"/>
      <c r="X26" s="52"/>
      <c r="Y26" s="52"/>
      <c r="Z26" s="52"/>
    </row>
    <row r="27" spans="1:26" s="51" customFormat="1" ht="16.5" customHeight="1">
      <c r="A27" s="52"/>
      <c r="B27" s="52"/>
      <c r="C27" s="53"/>
      <c r="D27" s="53"/>
      <c r="E27" s="53"/>
      <c r="F27" s="53"/>
      <c r="G27" s="53"/>
      <c r="H27" s="52"/>
      <c r="I27" s="52"/>
      <c r="J27" s="52"/>
      <c r="K27" s="52"/>
      <c r="L27" s="52"/>
      <c r="M27" s="52"/>
      <c r="N27" s="52"/>
      <c r="O27" s="52"/>
      <c r="P27" s="52"/>
      <c r="Q27" s="52"/>
      <c r="R27" s="52"/>
      <c r="S27" s="52"/>
      <c r="T27" s="52"/>
      <c r="U27" s="52"/>
      <c r="V27" s="52"/>
      <c r="W27" s="52"/>
      <c r="X27" s="52"/>
      <c r="Y27" s="52"/>
      <c r="Z27" s="52"/>
    </row>
    <row r="28" spans="1:26" s="51" customFormat="1" ht="16.5" customHeight="1">
      <c r="A28" s="52"/>
      <c r="B28" s="52"/>
      <c r="C28" s="53"/>
      <c r="D28" s="53"/>
      <c r="E28" s="53"/>
      <c r="F28" s="53"/>
      <c r="G28" s="53"/>
      <c r="H28" s="52"/>
      <c r="I28" s="52"/>
      <c r="J28" s="52"/>
      <c r="K28" s="52"/>
      <c r="L28" s="52"/>
      <c r="M28" s="52"/>
      <c r="N28" s="52"/>
      <c r="O28" s="52"/>
      <c r="P28" s="52"/>
      <c r="Q28" s="52"/>
      <c r="R28" s="52"/>
      <c r="S28" s="52"/>
      <c r="T28" s="52"/>
      <c r="U28" s="52"/>
      <c r="V28" s="52"/>
      <c r="W28" s="52"/>
      <c r="X28" s="52"/>
      <c r="Y28" s="52"/>
      <c r="Z28" s="52"/>
    </row>
    <row r="29" spans="1:26" s="51" customFormat="1" ht="16.5" customHeight="1">
      <c r="A29" s="52"/>
      <c r="B29" s="52"/>
      <c r="C29" s="53"/>
      <c r="D29" s="53"/>
      <c r="E29" s="53"/>
      <c r="F29" s="53"/>
      <c r="G29" s="53"/>
      <c r="H29" s="52"/>
      <c r="I29" s="52"/>
      <c r="J29" s="52"/>
      <c r="K29" s="52"/>
      <c r="L29" s="52"/>
      <c r="M29" s="52"/>
      <c r="N29" s="52"/>
      <c r="O29" s="52"/>
      <c r="P29" s="52"/>
      <c r="Q29" s="52"/>
      <c r="R29" s="52"/>
      <c r="S29" s="52"/>
      <c r="T29" s="52"/>
      <c r="U29" s="52"/>
      <c r="V29" s="52"/>
      <c r="W29" s="52"/>
      <c r="X29" s="52"/>
      <c r="Y29" s="52"/>
      <c r="Z29" s="52"/>
    </row>
    <row r="30" spans="1:26" s="51" customFormat="1" ht="16.5" customHeight="1">
      <c r="A30" s="52"/>
      <c r="B30" s="52"/>
      <c r="C30" s="53"/>
      <c r="D30" s="53"/>
      <c r="E30" s="53"/>
      <c r="F30" s="53"/>
      <c r="G30" s="53"/>
      <c r="H30" s="52"/>
      <c r="I30" s="52"/>
      <c r="J30" s="52"/>
      <c r="K30" s="52"/>
      <c r="L30" s="52"/>
      <c r="M30" s="52"/>
      <c r="N30" s="52"/>
      <c r="O30" s="52"/>
      <c r="P30" s="52"/>
      <c r="Q30" s="52"/>
      <c r="R30" s="52"/>
      <c r="S30" s="52"/>
      <c r="T30" s="52"/>
      <c r="U30" s="52"/>
      <c r="V30" s="52"/>
      <c r="W30" s="52"/>
      <c r="X30" s="52"/>
      <c r="Y30" s="52"/>
      <c r="Z30" s="52"/>
    </row>
    <row r="31" spans="1:26" s="51" customFormat="1" ht="16.5" customHeight="1">
      <c r="A31" s="52"/>
      <c r="B31" s="52"/>
      <c r="C31" s="53"/>
      <c r="D31" s="53"/>
      <c r="E31" s="53"/>
      <c r="F31" s="53"/>
      <c r="G31" s="53"/>
      <c r="H31" s="52"/>
      <c r="I31" s="52"/>
      <c r="J31" s="52"/>
      <c r="K31" s="52"/>
      <c r="L31" s="52"/>
      <c r="M31" s="52"/>
      <c r="N31" s="52"/>
      <c r="O31" s="52"/>
      <c r="P31" s="52"/>
      <c r="Q31" s="52"/>
      <c r="R31" s="52"/>
      <c r="S31" s="52"/>
      <c r="T31" s="52"/>
      <c r="U31" s="52"/>
      <c r="V31" s="52"/>
      <c r="W31" s="52"/>
      <c r="X31" s="52"/>
      <c r="Y31" s="52"/>
      <c r="Z31" s="52"/>
    </row>
    <row r="32" spans="1:26" s="51" customFormat="1" ht="16.5" customHeight="1">
      <c r="A32" s="52"/>
      <c r="B32" s="52"/>
      <c r="C32" s="53"/>
      <c r="D32" s="53"/>
      <c r="E32" s="53"/>
      <c r="F32" s="53"/>
      <c r="G32" s="53"/>
      <c r="H32" s="52"/>
      <c r="I32" s="52"/>
      <c r="J32" s="52"/>
      <c r="K32" s="52"/>
      <c r="L32" s="52"/>
      <c r="M32" s="52"/>
      <c r="N32" s="52"/>
      <c r="O32" s="52"/>
      <c r="P32" s="52"/>
      <c r="Q32" s="52"/>
      <c r="R32" s="52"/>
      <c r="S32" s="52"/>
      <c r="T32" s="52"/>
      <c r="U32" s="52"/>
      <c r="V32" s="52"/>
      <c r="W32" s="52"/>
      <c r="X32" s="52"/>
      <c r="Y32" s="52"/>
      <c r="Z32" s="52"/>
    </row>
    <row r="33" spans="1:26" s="51" customFormat="1" ht="16.5" customHeight="1">
      <c r="A33" s="52"/>
      <c r="B33" s="52"/>
      <c r="C33" s="53"/>
      <c r="D33" s="53"/>
      <c r="E33" s="53"/>
      <c r="F33" s="53"/>
      <c r="G33" s="53"/>
      <c r="H33" s="52"/>
      <c r="I33" s="52"/>
      <c r="J33" s="52"/>
      <c r="K33" s="52"/>
      <c r="L33" s="52"/>
      <c r="M33" s="52"/>
      <c r="N33" s="52"/>
      <c r="O33" s="52"/>
      <c r="P33" s="52"/>
      <c r="Q33" s="52"/>
      <c r="R33" s="52"/>
      <c r="S33" s="52"/>
      <c r="T33" s="52"/>
      <c r="U33" s="52"/>
      <c r="V33" s="52"/>
      <c r="W33" s="52"/>
      <c r="X33" s="52"/>
      <c r="Y33" s="52"/>
      <c r="Z33" s="52"/>
    </row>
    <row r="34" spans="1:26" s="51" customFormat="1" ht="16.5" customHeight="1">
      <c r="A34" s="52"/>
      <c r="B34" s="52"/>
      <c r="C34" s="53"/>
      <c r="D34" s="53"/>
      <c r="E34" s="53"/>
      <c r="F34" s="53"/>
      <c r="G34" s="53"/>
      <c r="H34" s="52"/>
      <c r="I34" s="52"/>
      <c r="J34" s="52"/>
      <c r="K34" s="52"/>
      <c r="L34" s="52"/>
      <c r="M34" s="52"/>
      <c r="N34" s="52"/>
      <c r="O34" s="52"/>
      <c r="P34" s="52"/>
      <c r="Q34" s="52"/>
      <c r="R34" s="52"/>
      <c r="S34" s="52"/>
      <c r="T34" s="52"/>
      <c r="U34" s="52"/>
      <c r="V34" s="52"/>
      <c r="W34" s="52"/>
      <c r="X34" s="52"/>
      <c r="Y34" s="52"/>
      <c r="Z34" s="52"/>
    </row>
    <row r="35" spans="1:26" s="51" customFormat="1" ht="16.5" customHeight="1">
      <c r="A35" s="52"/>
      <c r="B35" s="52"/>
      <c r="C35" s="53"/>
      <c r="D35" s="53"/>
      <c r="E35" s="53"/>
      <c r="F35" s="53"/>
      <c r="G35" s="53"/>
      <c r="H35" s="52"/>
      <c r="I35" s="52"/>
      <c r="J35" s="52"/>
      <c r="K35" s="52"/>
      <c r="L35" s="52"/>
      <c r="M35" s="52"/>
      <c r="N35" s="52"/>
      <c r="O35" s="52"/>
      <c r="P35" s="52"/>
      <c r="Q35" s="52"/>
      <c r="R35" s="52"/>
      <c r="S35" s="52"/>
      <c r="T35" s="52"/>
      <c r="U35" s="52"/>
      <c r="V35" s="52"/>
      <c r="W35" s="52"/>
      <c r="X35" s="52"/>
      <c r="Y35" s="52"/>
      <c r="Z35" s="52"/>
    </row>
    <row r="36" spans="1:26" s="51" customFormat="1" ht="16.5" customHeight="1">
      <c r="A36" s="52"/>
      <c r="B36" s="52"/>
      <c r="C36" s="53"/>
      <c r="D36" s="53"/>
      <c r="E36" s="53"/>
      <c r="F36" s="53"/>
      <c r="G36" s="53"/>
      <c r="H36" s="52"/>
      <c r="I36" s="52"/>
      <c r="J36" s="52"/>
      <c r="K36" s="52"/>
      <c r="L36" s="52"/>
      <c r="M36" s="52"/>
      <c r="N36" s="52"/>
      <c r="O36" s="52"/>
      <c r="P36" s="52"/>
      <c r="Q36" s="52"/>
      <c r="R36" s="52"/>
      <c r="S36" s="52"/>
      <c r="T36" s="52"/>
      <c r="U36" s="52"/>
      <c r="V36" s="52"/>
      <c r="W36" s="52"/>
      <c r="X36" s="52"/>
      <c r="Y36" s="52"/>
      <c r="Z36" s="52"/>
    </row>
    <row r="37" spans="1:26" s="51" customFormat="1" ht="16.5" customHeight="1">
      <c r="A37" s="52"/>
      <c r="B37" s="52"/>
      <c r="C37" s="53"/>
      <c r="D37" s="53"/>
      <c r="E37" s="53"/>
      <c r="F37" s="53"/>
      <c r="G37" s="53"/>
      <c r="H37" s="52"/>
      <c r="I37" s="52"/>
      <c r="J37" s="52"/>
      <c r="K37" s="52"/>
      <c r="L37" s="52"/>
      <c r="M37" s="52"/>
      <c r="N37" s="52"/>
      <c r="O37" s="52"/>
      <c r="P37" s="52"/>
      <c r="Q37" s="52"/>
      <c r="R37" s="52"/>
      <c r="S37" s="52"/>
      <c r="T37" s="52"/>
      <c r="U37" s="52"/>
      <c r="V37" s="52"/>
      <c r="W37" s="52"/>
      <c r="X37" s="52"/>
      <c r="Y37" s="52"/>
      <c r="Z37" s="52"/>
    </row>
    <row r="38" spans="1:26" s="51" customFormat="1" ht="16.5" customHeight="1">
      <c r="A38" s="52"/>
      <c r="B38" s="52"/>
      <c r="C38" s="53"/>
      <c r="D38" s="53"/>
      <c r="E38" s="53"/>
      <c r="F38" s="53"/>
      <c r="G38" s="53"/>
      <c r="H38" s="52"/>
      <c r="I38" s="52"/>
      <c r="J38" s="52"/>
      <c r="K38" s="52"/>
      <c r="L38" s="52"/>
      <c r="M38" s="52"/>
      <c r="N38" s="52"/>
      <c r="O38" s="52"/>
      <c r="P38" s="52"/>
      <c r="Q38" s="52"/>
      <c r="R38" s="52"/>
      <c r="S38" s="52"/>
      <c r="T38" s="52"/>
      <c r="U38" s="52"/>
      <c r="V38" s="52"/>
      <c r="W38" s="52"/>
      <c r="X38" s="52"/>
      <c r="Y38" s="52"/>
      <c r="Z38" s="52"/>
    </row>
    <row r="39" spans="1:26" s="51" customFormat="1" ht="16.5" customHeight="1">
      <c r="A39" s="52"/>
      <c r="B39" s="52"/>
      <c r="C39" s="53"/>
      <c r="D39" s="53"/>
      <c r="E39" s="53"/>
      <c r="F39" s="53"/>
      <c r="G39" s="53"/>
      <c r="H39" s="52"/>
      <c r="I39" s="52"/>
      <c r="J39" s="52"/>
      <c r="K39" s="52"/>
      <c r="L39" s="52"/>
      <c r="M39" s="52"/>
      <c r="N39" s="52"/>
      <c r="O39" s="52"/>
      <c r="P39" s="52"/>
      <c r="Q39" s="52"/>
      <c r="R39" s="52"/>
      <c r="S39" s="52"/>
      <c r="T39" s="52"/>
      <c r="U39" s="52"/>
      <c r="V39" s="52"/>
      <c r="W39" s="52"/>
      <c r="X39" s="52"/>
      <c r="Y39" s="52"/>
      <c r="Z39" s="52"/>
    </row>
    <row r="40" spans="1:26" s="51" customFormat="1" ht="16.5" customHeight="1">
      <c r="A40" s="52"/>
      <c r="B40" s="52"/>
      <c r="C40" s="53"/>
      <c r="D40" s="53"/>
      <c r="E40" s="53"/>
      <c r="F40" s="53"/>
      <c r="G40" s="53"/>
      <c r="H40" s="52"/>
      <c r="I40" s="52"/>
      <c r="J40" s="52"/>
      <c r="K40" s="52"/>
      <c r="L40" s="52"/>
      <c r="M40" s="52"/>
      <c r="N40" s="52"/>
      <c r="O40" s="52"/>
      <c r="P40" s="52"/>
      <c r="Q40" s="52"/>
      <c r="R40" s="52"/>
      <c r="S40" s="52"/>
      <c r="T40" s="52"/>
      <c r="U40" s="52"/>
      <c r="V40" s="52"/>
      <c r="W40" s="52"/>
      <c r="X40" s="52"/>
      <c r="Y40" s="52"/>
      <c r="Z40" s="52"/>
    </row>
    <row r="41" spans="1:26" s="51" customFormat="1" ht="16.5" customHeight="1">
      <c r="A41" s="52"/>
      <c r="B41" s="52"/>
      <c r="C41" s="53"/>
      <c r="D41" s="53"/>
      <c r="E41" s="53"/>
      <c r="F41" s="53"/>
      <c r="G41" s="53"/>
      <c r="H41" s="52"/>
      <c r="I41" s="52"/>
      <c r="J41" s="52"/>
      <c r="K41" s="52"/>
      <c r="L41" s="52"/>
      <c r="M41" s="52"/>
      <c r="N41" s="52"/>
      <c r="O41" s="52"/>
      <c r="P41" s="52"/>
      <c r="Q41" s="52"/>
      <c r="R41" s="52"/>
      <c r="S41" s="52"/>
      <c r="T41" s="52"/>
      <c r="U41" s="52"/>
      <c r="V41" s="52"/>
      <c r="W41" s="52"/>
      <c r="X41" s="52"/>
      <c r="Y41" s="52"/>
      <c r="Z41" s="52"/>
    </row>
    <row r="42" spans="1:26" s="51" customFormat="1" ht="16.5" customHeight="1">
      <c r="A42" s="52"/>
      <c r="B42" s="52"/>
      <c r="C42" s="53"/>
      <c r="D42" s="53"/>
      <c r="E42" s="53"/>
      <c r="F42" s="53"/>
      <c r="G42" s="53"/>
      <c r="H42" s="52"/>
      <c r="I42" s="52"/>
      <c r="J42" s="52"/>
      <c r="K42" s="52"/>
      <c r="L42" s="52"/>
      <c r="M42" s="52"/>
      <c r="N42" s="52"/>
      <c r="O42" s="52"/>
      <c r="P42" s="52"/>
      <c r="Q42" s="52"/>
      <c r="R42" s="52"/>
      <c r="S42" s="52"/>
      <c r="T42" s="52"/>
      <c r="U42" s="52"/>
      <c r="V42" s="52"/>
      <c r="W42" s="52"/>
      <c r="X42" s="52"/>
      <c r="Y42" s="52"/>
      <c r="Z42" s="52"/>
    </row>
    <row r="43" spans="1:26" s="51" customFormat="1" ht="16.5" customHeight="1">
      <c r="A43" s="52"/>
      <c r="B43" s="52"/>
      <c r="C43" s="53"/>
      <c r="D43" s="53"/>
      <c r="E43" s="53"/>
      <c r="F43" s="53"/>
      <c r="G43" s="53"/>
      <c r="H43" s="52"/>
      <c r="I43" s="52"/>
      <c r="J43" s="52"/>
      <c r="K43" s="52"/>
      <c r="L43" s="52"/>
      <c r="M43" s="52"/>
      <c r="N43" s="52"/>
      <c r="O43" s="52"/>
      <c r="P43" s="52"/>
      <c r="Q43" s="52"/>
      <c r="R43" s="52"/>
      <c r="S43" s="52"/>
      <c r="T43" s="52"/>
      <c r="U43" s="52"/>
      <c r="V43" s="52"/>
      <c r="W43" s="52"/>
      <c r="X43" s="52"/>
      <c r="Y43" s="52"/>
      <c r="Z43" s="52"/>
    </row>
    <row r="44" spans="1:26" s="51" customFormat="1" ht="16.5" customHeight="1">
      <c r="A44" s="52"/>
      <c r="B44" s="52"/>
      <c r="C44" s="53"/>
      <c r="D44" s="53"/>
      <c r="E44" s="53"/>
      <c r="F44" s="53"/>
      <c r="G44" s="53"/>
      <c r="H44" s="52"/>
      <c r="I44" s="52"/>
      <c r="J44" s="52"/>
      <c r="K44" s="52"/>
      <c r="L44" s="52"/>
      <c r="M44" s="52"/>
      <c r="N44" s="52"/>
      <c r="O44" s="52"/>
      <c r="P44" s="52"/>
      <c r="Q44" s="52"/>
      <c r="R44" s="52"/>
      <c r="S44" s="52"/>
      <c r="T44" s="52"/>
      <c r="U44" s="52"/>
      <c r="V44" s="52"/>
      <c r="W44" s="52"/>
      <c r="X44" s="52"/>
      <c r="Y44" s="52"/>
      <c r="Z44" s="52"/>
    </row>
    <row r="45" spans="1:26" s="51" customFormat="1" ht="16.5" customHeight="1">
      <c r="A45" s="52"/>
      <c r="B45" s="52"/>
      <c r="C45" s="53"/>
      <c r="D45" s="53"/>
      <c r="E45" s="53"/>
      <c r="F45" s="53"/>
      <c r="G45" s="53"/>
      <c r="H45" s="52"/>
      <c r="I45" s="52"/>
      <c r="J45" s="52"/>
      <c r="K45" s="52"/>
      <c r="L45" s="52"/>
      <c r="M45" s="52"/>
      <c r="N45" s="52"/>
      <c r="O45" s="52"/>
      <c r="P45" s="52"/>
      <c r="Q45" s="52"/>
      <c r="R45" s="52"/>
      <c r="S45" s="52"/>
      <c r="T45" s="52"/>
      <c r="U45" s="52"/>
      <c r="V45" s="52"/>
      <c r="W45" s="52"/>
      <c r="X45" s="52"/>
      <c r="Y45" s="52"/>
      <c r="Z45" s="52"/>
    </row>
    <row r="46" spans="1:26" s="51" customFormat="1" ht="16.5" customHeight="1">
      <c r="A46" s="52"/>
      <c r="B46" s="52"/>
      <c r="C46" s="53"/>
      <c r="D46" s="53"/>
      <c r="E46" s="53"/>
      <c r="F46" s="53"/>
      <c r="G46" s="53"/>
      <c r="H46" s="52"/>
      <c r="I46" s="52"/>
      <c r="J46" s="52"/>
      <c r="K46" s="52"/>
      <c r="L46" s="52"/>
      <c r="M46" s="52"/>
      <c r="N46" s="52"/>
      <c r="O46" s="52"/>
      <c r="P46" s="52"/>
      <c r="Q46" s="52"/>
      <c r="R46" s="52"/>
      <c r="S46" s="52"/>
      <c r="T46" s="52"/>
      <c r="U46" s="52"/>
      <c r="V46" s="52"/>
      <c r="W46" s="52"/>
      <c r="X46" s="52"/>
      <c r="Y46" s="52"/>
      <c r="Z46" s="52"/>
    </row>
    <row r="47" spans="1:26" s="51" customFormat="1" ht="16.5" customHeight="1">
      <c r="A47" s="52"/>
      <c r="B47" s="52"/>
      <c r="C47" s="53"/>
      <c r="D47" s="53"/>
      <c r="E47" s="53"/>
      <c r="F47" s="53"/>
      <c r="G47" s="53"/>
      <c r="H47" s="52"/>
      <c r="I47" s="52"/>
      <c r="J47" s="52"/>
      <c r="K47" s="52"/>
      <c r="L47" s="52"/>
      <c r="M47" s="52"/>
      <c r="N47" s="52"/>
      <c r="O47" s="52"/>
      <c r="P47" s="52"/>
      <c r="Q47" s="52"/>
      <c r="R47" s="52"/>
      <c r="S47" s="52"/>
      <c r="T47" s="52"/>
      <c r="U47" s="52"/>
      <c r="V47" s="52"/>
      <c r="W47" s="52"/>
      <c r="X47" s="52"/>
      <c r="Y47" s="52"/>
      <c r="Z47" s="52"/>
    </row>
    <row r="48" spans="1:26" s="51" customFormat="1" ht="16.5" customHeight="1">
      <c r="A48" s="52"/>
      <c r="B48" s="52"/>
      <c r="C48" s="53"/>
      <c r="D48" s="53"/>
      <c r="E48" s="53"/>
      <c r="F48" s="53"/>
      <c r="G48" s="53"/>
      <c r="H48" s="52"/>
      <c r="I48" s="52"/>
      <c r="J48" s="52"/>
      <c r="K48" s="52"/>
      <c r="L48" s="52"/>
      <c r="M48" s="52"/>
      <c r="N48" s="52"/>
      <c r="O48" s="52"/>
      <c r="P48" s="52"/>
      <c r="Q48" s="52"/>
      <c r="R48" s="52"/>
      <c r="S48" s="52"/>
      <c r="T48" s="52"/>
      <c r="U48" s="52"/>
      <c r="V48" s="52"/>
      <c r="W48" s="52"/>
      <c r="X48" s="52"/>
      <c r="Y48" s="52"/>
      <c r="Z48" s="52"/>
    </row>
    <row r="49" spans="1:26" s="51" customFormat="1" ht="16.5" customHeight="1">
      <c r="A49" s="52"/>
      <c r="B49" s="52"/>
      <c r="C49" s="53"/>
      <c r="D49" s="53"/>
      <c r="E49" s="53"/>
      <c r="F49" s="53"/>
      <c r="G49" s="53"/>
      <c r="H49" s="52"/>
      <c r="I49" s="52"/>
      <c r="J49" s="52"/>
      <c r="K49" s="52"/>
      <c r="L49" s="52"/>
      <c r="M49" s="52"/>
      <c r="N49" s="52"/>
      <c r="O49" s="52"/>
      <c r="P49" s="52"/>
      <c r="Q49" s="52"/>
      <c r="R49" s="52"/>
      <c r="S49" s="52"/>
      <c r="T49" s="52"/>
      <c r="U49" s="52"/>
      <c r="V49" s="52"/>
      <c r="W49" s="52"/>
      <c r="X49" s="52"/>
      <c r="Y49" s="52"/>
      <c r="Z49" s="52"/>
    </row>
    <row r="50" spans="1:26" s="51" customFormat="1" ht="16.5" customHeight="1">
      <c r="A50" s="52"/>
      <c r="B50" s="52"/>
      <c r="C50" s="53"/>
      <c r="D50" s="53"/>
      <c r="E50" s="53"/>
      <c r="F50" s="53"/>
      <c r="G50" s="53"/>
      <c r="H50" s="52"/>
      <c r="I50" s="52"/>
      <c r="J50" s="52"/>
      <c r="K50" s="52"/>
      <c r="L50" s="52"/>
      <c r="M50" s="52"/>
      <c r="N50" s="52"/>
      <c r="O50" s="52"/>
      <c r="P50" s="52"/>
      <c r="Q50" s="52"/>
      <c r="R50" s="52"/>
      <c r="S50" s="52"/>
      <c r="T50" s="52"/>
      <c r="U50" s="52"/>
      <c r="V50" s="52"/>
      <c r="W50" s="52"/>
      <c r="X50" s="52"/>
      <c r="Y50" s="52"/>
      <c r="Z50" s="52"/>
    </row>
    <row r="51" spans="1:26" s="51" customFormat="1" ht="16.5" customHeight="1">
      <c r="A51" s="52"/>
      <c r="B51" s="52"/>
      <c r="C51" s="53"/>
      <c r="D51" s="53"/>
      <c r="E51" s="53"/>
      <c r="F51" s="53"/>
      <c r="G51" s="53"/>
      <c r="H51" s="52"/>
      <c r="I51" s="52"/>
      <c r="J51" s="52"/>
      <c r="K51" s="52"/>
      <c r="L51" s="52"/>
      <c r="M51" s="52"/>
      <c r="N51" s="52"/>
      <c r="O51" s="52"/>
      <c r="P51" s="52"/>
      <c r="Q51" s="52"/>
      <c r="R51" s="52"/>
      <c r="S51" s="52"/>
      <c r="T51" s="52"/>
      <c r="U51" s="52"/>
      <c r="V51" s="52"/>
      <c r="W51" s="52"/>
      <c r="X51" s="52"/>
      <c r="Y51" s="52"/>
      <c r="Z51" s="52"/>
    </row>
    <row r="52" spans="1:26" s="51" customFormat="1" ht="16.5" customHeight="1">
      <c r="A52" s="52"/>
      <c r="B52" s="52"/>
      <c r="C52" s="53"/>
      <c r="D52" s="53"/>
      <c r="E52" s="53"/>
      <c r="F52" s="53"/>
      <c r="G52" s="53"/>
      <c r="H52" s="52"/>
      <c r="I52" s="52"/>
      <c r="J52" s="52"/>
      <c r="K52" s="52"/>
      <c r="L52" s="52"/>
      <c r="M52" s="52"/>
      <c r="N52" s="52"/>
      <c r="O52" s="52"/>
      <c r="P52" s="52"/>
      <c r="Q52" s="52"/>
      <c r="R52" s="52"/>
      <c r="S52" s="52"/>
      <c r="T52" s="52"/>
      <c r="U52" s="52"/>
      <c r="V52" s="52"/>
      <c r="W52" s="52"/>
      <c r="X52" s="52"/>
      <c r="Y52" s="52"/>
      <c r="Z52" s="52"/>
    </row>
    <row r="53" spans="1:26" s="51" customFormat="1" ht="16.5" customHeight="1">
      <c r="A53" s="52"/>
      <c r="B53" s="52"/>
      <c r="C53" s="53"/>
      <c r="D53" s="53"/>
      <c r="E53" s="53"/>
      <c r="F53" s="53"/>
      <c r="G53" s="53"/>
      <c r="H53" s="52"/>
      <c r="I53" s="52"/>
      <c r="J53" s="52"/>
      <c r="K53" s="52"/>
      <c r="L53" s="52"/>
      <c r="M53" s="52"/>
      <c r="N53" s="52"/>
      <c r="O53" s="52"/>
      <c r="P53" s="52"/>
      <c r="Q53" s="52"/>
      <c r="R53" s="52"/>
      <c r="S53" s="52"/>
      <c r="T53" s="52"/>
      <c r="U53" s="52"/>
      <c r="V53" s="52"/>
      <c r="W53" s="52"/>
      <c r="X53" s="52"/>
      <c r="Y53" s="52"/>
      <c r="Z53" s="52"/>
    </row>
    <row r="54" spans="1:26" s="51" customFormat="1" ht="16.5" customHeight="1">
      <c r="A54" s="52"/>
      <c r="B54" s="52"/>
      <c r="C54" s="53"/>
      <c r="D54" s="53"/>
      <c r="E54" s="53"/>
      <c r="F54" s="53"/>
      <c r="G54" s="53"/>
      <c r="H54" s="52"/>
      <c r="I54" s="52"/>
      <c r="J54" s="52"/>
      <c r="K54" s="52"/>
      <c r="L54" s="52"/>
      <c r="M54" s="52"/>
      <c r="N54" s="52"/>
      <c r="O54" s="52"/>
      <c r="P54" s="52"/>
      <c r="Q54" s="52"/>
      <c r="R54" s="52"/>
      <c r="S54" s="52"/>
      <c r="T54" s="52"/>
      <c r="U54" s="52"/>
      <c r="V54" s="52"/>
      <c r="W54" s="52"/>
      <c r="X54" s="52"/>
      <c r="Y54" s="52"/>
      <c r="Z54" s="52"/>
    </row>
    <row r="55" spans="1:26" s="51" customFormat="1" ht="16.5" customHeight="1">
      <c r="A55" s="52"/>
      <c r="B55" s="52"/>
      <c r="C55" s="53"/>
      <c r="D55" s="53"/>
      <c r="E55" s="53"/>
      <c r="F55" s="53"/>
      <c r="G55" s="53"/>
      <c r="H55" s="52"/>
      <c r="I55" s="52"/>
      <c r="J55" s="52"/>
      <c r="K55" s="52"/>
      <c r="L55" s="52"/>
      <c r="M55" s="52"/>
      <c r="N55" s="52"/>
      <c r="O55" s="52"/>
      <c r="P55" s="52"/>
      <c r="Q55" s="52"/>
      <c r="R55" s="52"/>
      <c r="S55" s="52"/>
      <c r="T55" s="52"/>
      <c r="U55" s="52"/>
      <c r="V55" s="52"/>
      <c r="W55" s="52"/>
      <c r="X55" s="52"/>
      <c r="Y55" s="52"/>
      <c r="Z55" s="52"/>
    </row>
    <row r="56" spans="1:26" s="51" customFormat="1" ht="16.5" customHeight="1">
      <c r="A56" s="52"/>
      <c r="B56" s="52"/>
      <c r="C56" s="53"/>
      <c r="D56" s="53"/>
      <c r="E56" s="53"/>
      <c r="F56" s="53"/>
      <c r="G56" s="53"/>
      <c r="H56" s="52"/>
      <c r="I56" s="52"/>
      <c r="J56" s="52"/>
      <c r="K56" s="52"/>
      <c r="L56" s="52"/>
      <c r="M56" s="52"/>
      <c r="N56" s="52"/>
      <c r="O56" s="52"/>
      <c r="P56" s="52"/>
      <c r="Q56" s="52"/>
      <c r="R56" s="52"/>
      <c r="S56" s="52"/>
      <c r="T56" s="52"/>
      <c r="U56" s="52"/>
      <c r="V56" s="52"/>
      <c r="W56" s="52"/>
      <c r="X56" s="52"/>
      <c r="Y56" s="52"/>
      <c r="Z56" s="52"/>
    </row>
    <row r="57" spans="1:26" s="51" customFormat="1" ht="16.5" customHeight="1">
      <c r="A57" s="52"/>
      <c r="B57" s="52"/>
      <c r="C57" s="53"/>
      <c r="D57" s="53"/>
      <c r="E57" s="53"/>
      <c r="F57" s="53"/>
      <c r="G57" s="53"/>
      <c r="H57" s="52"/>
      <c r="I57" s="52"/>
      <c r="J57" s="52"/>
      <c r="K57" s="52"/>
      <c r="L57" s="52"/>
      <c r="M57" s="52"/>
      <c r="N57" s="52"/>
      <c r="O57" s="52"/>
      <c r="P57" s="52"/>
      <c r="Q57" s="52"/>
      <c r="R57" s="52"/>
      <c r="S57" s="52"/>
      <c r="T57" s="52"/>
      <c r="U57" s="52"/>
      <c r="V57" s="52"/>
      <c r="W57" s="52"/>
      <c r="X57" s="52"/>
      <c r="Y57" s="52"/>
      <c r="Z57" s="52"/>
    </row>
    <row r="58" spans="1:26" s="51" customFormat="1" ht="16.5" customHeight="1">
      <c r="A58" s="52"/>
      <c r="B58" s="52"/>
      <c r="C58" s="53"/>
      <c r="D58" s="53"/>
      <c r="E58" s="53"/>
      <c r="F58" s="53"/>
      <c r="G58" s="53"/>
      <c r="H58" s="52"/>
      <c r="I58" s="52"/>
      <c r="J58" s="52"/>
      <c r="K58" s="52"/>
      <c r="L58" s="52"/>
      <c r="M58" s="52"/>
      <c r="N58" s="52"/>
      <c r="O58" s="52"/>
      <c r="P58" s="52"/>
      <c r="Q58" s="52"/>
      <c r="R58" s="52"/>
      <c r="S58" s="52"/>
      <c r="T58" s="52"/>
      <c r="U58" s="52"/>
      <c r="V58" s="52"/>
      <c r="W58" s="52"/>
      <c r="X58" s="52"/>
      <c r="Y58" s="52"/>
      <c r="Z58" s="52"/>
    </row>
    <row r="59" spans="1:26" s="51" customFormat="1" ht="16.5" customHeight="1">
      <c r="A59" s="52"/>
      <c r="B59" s="52"/>
      <c r="C59" s="53"/>
      <c r="D59" s="53"/>
      <c r="E59" s="53"/>
      <c r="F59" s="53"/>
      <c r="G59" s="53"/>
      <c r="H59" s="52"/>
      <c r="I59" s="52"/>
      <c r="J59" s="52"/>
      <c r="K59" s="52"/>
      <c r="L59" s="52"/>
      <c r="M59" s="52"/>
      <c r="N59" s="52"/>
      <c r="O59" s="52"/>
      <c r="P59" s="52"/>
      <c r="Q59" s="52"/>
      <c r="R59" s="52"/>
      <c r="S59" s="52"/>
      <c r="T59" s="52"/>
      <c r="U59" s="52"/>
      <c r="V59" s="52"/>
      <c r="W59" s="52"/>
      <c r="X59" s="52"/>
      <c r="Y59" s="52"/>
      <c r="Z59" s="52"/>
    </row>
    <row r="60" spans="1:26" s="51" customFormat="1" ht="16.5" customHeight="1">
      <c r="A60" s="52"/>
      <c r="B60" s="52"/>
      <c r="C60" s="53"/>
      <c r="D60" s="53"/>
      <c r="E60" s="53"/>
      <c r="F60" s="53"/>
      <c r="G60" s="53"/>
      <c r="H60" s="52"/>
      <c r="I60" s="52"/>
      <c r="J60" s="52"/>
      <c r="K60" s="52"/>
      <c r="L60" s="52"/>
      <c r="M60" s="52"/>
      <c r="N60" s="52"/>
      <c r="O60" s="52"/>
      <c r="P60" s="52"/>
      <c r="Q60" s="52"/>
      <c r="R60" s="52"/>
      <c r="S60" s="52"/>
      <c r="T60" s="52"/>
      <c r="U60" s="52"/>
      <c r="V60" s="52"/>
      <c r="W60" s="52"/>
      <c r="X60" s="52"/>
      <c r="Y60" s="52"/>
      <c r="Z60" s="52"/>
    </row>
    <row r="61" spans="1:26" s="51" customFormat="1" ht="16.5" customHeight="1">
      <c r="A61" s="52"/>
      <c r="B61" s="52"/>
      <c r="C61" s="53"/>
      <c r="D61" s="53"/>
      <c r="E61" s="53"/>
      <c r="F61" s="53"/>
      <c r="G61" s="53"/>
      <c r="H61" s="52"/>
      <c r="I61" s="52"/>
      <c r="J61" s="52"/>
      <c r="K61" s="52"/>
      <c r="L61" s="52"/>
      <c r="M61" s="52"/>
      <c r="N61" s="52"/>
      <c r="O61" s="52"/>
      <c r="P61" s="52"/>
      <c r="Q61" s="52"/>
      <c r="R61" s="52"/>
      <c r="S61" s="52"/>
      <c r="T61" s="52"/>
      <c r="U61" s="52"/>
      <c r="V61" s="52"/>
      <c r="W61" s="52"/>
      <c r="X61" s="52"/>
      <c r="Y61" s="52"/>
      <c r="Z61" s="52"/>
    </row>
    <row r="62" spans="1:26" s="51" customFormat="1" ht="16.5" customHeight="1">
      <c r="A62" s="52"/>
      <c r="B62" s="52"/>
      <c r="C62" s="53"/>
      <c r="D62" s="53"/>
      <c r="E62" s="53"/>
      <c r="F62" s="53"/>
      <c r="G62" s="53"/>
      <c r="H62" s="52"/>
      <c r="I62" s="52"/>
      <c r="J62" s="52"/>
      <c r="K62" s="52"/>
      <c r="L62" s="52"/>
      <c r="M62" s="52"/>
      <c r="N62" s="52"/>
      <c r="O62" s="52"/>
      <c r="P62" s="52"/>
      <c r="Q62" s="52"/>
      <c r="R62" s="52"/>
      <c r="S62" s="52"/>
      <c r="T62" s="52"/>
      <c r="U62" s="52"/>
      <c r="V62" s="52"/>
      <c r="W62" s="52"/>
      <c r="X62" s="52"/>
      <c r="Y62" s="52"/>
      <c r="Z62" s="52"/>
    </row>
    <row r="63" spans="1:26" s="51" customFormat="1" ht="16.5" customHeight="1">
      <c r="A63" s="52"/>
      <c r="B63" s="52"/>
      <c r="C63" s="53"/>
      <c r="D63" s="53"/>
      <c r="E63" s="53"/>
      <c r="F63" s="53"/>
      <c r="G63" s="53"/>
      <c r="H63" s="52"/>
      <c r="I63" s="52"/>
      <c r="J63" s="52"/>
      <c r="K63" s="52"/>
      <c r="L63" s="52"/>
      <c r="M63" s="52"/>
      <c r="N63" s="52"/>
      <c r="O63" s="52"/>
      <c r="P63" s="52"/>
      <c r="Q63" s="52"/>
      <c r="R63" s="52"/>
      <c r="S63" s="52"/>
      <c r="T63" s="52"/>
      <c r="U63" s="52"/>
      <c r="V63" s="52"/>
      <c r="W63" s="52"/>
      <c r="X63" s="52"/>
      <c r="Y63" s="52"/>
      <c r="Z63" s="52"/>
    </row>
    <row r="64" spans="1:26" s="51" customFormat="1" ht="16.5" customHeight="1">
      <c r="A64" s="52"/>
      <c r="B64" s="52"/>
      <c r="C64" s="53"/>
      <c r="D64" s="53"/>
      <c r="E64" s="53"/>
      <c r="F64" s="53"/>
      <c r="G64" s="53"/>
      <c r="H64" s="52"/>
      <c r="I64" s="52"/>
      <c r="J64" s="52"/>
      <c r="K64" s="52"/>
      <c r="L64" s="52"/>
      <c r="M64" s="52"/>
      <c r="N64" s="52"/>
      <c r="O64" s="52"/>
      <c r="P64" s="52"/>
      <c r="Q64" s="52"/>
      <c r="R64" s="52"/>
      <c r="S64" s="52"/>
      <c r="T64" s="52"/>
      <c r="U64" s="52"/>
      <c r="V64" s="52"/>
      <c r="W64" s="52"/>
      <c r="X64" s="52"/>
      <c r="Y64" s="52"/>
      <c r="Z64" s="52"/>
    </row>
    <row r="65" spans="1:26" s="51" customFormat="1" ht="16.5" customHeight="1">
      <c r="A65" s="52"/>
      <c r="B65" s="52"/>
      <c r="C65" s="53"/>
      <c r="D65" s="53"/>
      <c r="E65" s="53"/>
      <c r="F65" s="53"/>
      <c r="G65" s="53"/>
      <c r="H65" s="52"/>
      <c r="I65" s="52"/>
      <c r="J65" s="52"/>
      <c r="K65" s="52"/>
      <c r="L65" s="52"/>
      <c r="M65" s="52"/>
      <c r="N65" s="52"/>
      <c r="O65" s="52"/>
      <c r="P65" s="52"/>
      <c r="Q65" s="52"/>
      <c r="R65" s="52"/>
      <c r="S65" s="52"/>
      <c r="T65" s="52"/>
      <c r="U65" s="52"/>
      <c r="V65" s="52"/>
      <c r="W65" s="52"/>
      <c r="X65" s="52"/>
      <c r="Y65" s="52"/>
      <c r="Z65" s="52"/>
    </row>
    <row r="66" spans="1:26" s="51" customFormat="1" ht="16.5" customHeight="1">
      <c r="A66" s="52"/>
      <c r="B66" s="52"/>
      <c r="C66" s="53"/>
      <c r="D66" s="53"/>
      <c r="E66" s="53"/>
      <c r="F66" s="53"/>
      <c r="G66" s="53"/>
      <c r="H66" s="52"/>
      <c r="I66" s="52"/>
      <c r="J66" s="52"/>
      <c r="K66" s="52"/>
      <c r="L66" s="52"/>
      <c r="M66" s="52"/>
      <c r="N66" s="52"/>
      <c r="O66" s="52"/>
      <c r="P66" s="52"/>
      <c r="Q66" s="52"/>
      <c r="R66" s="52"/>
      <c r="S66" s="52"/>
      <c r="T66" s="52"/>
      <c r="U66" s="52"/>
      <c r="V66" s="52"/>
      <c r="W66" s="52"/>
      <c r="X66" s="52"/>
      <c r="Y66" s="52"/>
      <c r="Z66" s="52"/>
    </row>
    <row r="67" spans="1:26" s="51" customFormat="1" ht="16.5" customHeight="1">
      <c r="A67" s="52"/>
      <c r="B67" s="52"/>
      <c r="C67" s="53"/>
      <c r="D67" s="53"/>
      <c r="E67" s="53"/>
      <c r="F67" s="53"/>
      <c r="G67" s="53"/>
      <c r="H67" s="52"/>
      <c r="I67" s="52"/>
      <c r="J67" s="52"/>
      <c r="K67" s="52"/>
      <c r="L67" s="52"/>
      <c r="M67" s="52"/>
      <c r="N67" s="52"/>
      <c r="O67" s="52"/>
      <c r="P67" s="52"/>
      <c r="Q67" s="52"/>
      <c r="R67" s="52"/>
      <c r="S67" s="52"/>
      <c r="T67" s="52"/>
      <c r="U67" s="52"/>
      <c r="V67" s="52"/>
      <c r="W67" s="52"/>
      <c r="X67" s="52"/>
      <c r="Y67" s="52"/>
      <c r="Z67" s="52"/>
    </row>
    <row r="68" spans="1:26" s="51" customFormat="1" ht="16.5" customHeight="1">
      <c r="A68" s="52"/>
      <c r="B68" s="52"/>
      <c r="C68" s="53"/>
      <c r="D68" s="53"/>
      <c r="E68" s="53"/>
      <c r="F68" s="53"/>
      <c r="G68" s="53"/>
      <c r="H68" s="52"/>
      <c r="I68" s="52"/>
      <c r="J68" s="52"/>
      <c r="K68" s="52"/>
      <c r="L68" s="52"/>
      <c r="M68" s="52"/>
      <c r="N68" s="52"/>
      <c r="O68" s="52"/>
      <c r="P68" s="52"/>
      <c r="Q68" s="52"/>
      <c r="R68" s="52"/>
      <c r="S68" s="52"/>
      <c r="T68" s="52"/>
      <c r="U68" s="52"/>
      <c r="V68" s="52"/>
      <c r="W68" s="52"/>
      <c r="X68" s="52"/>
      <c r="Y68" s="52"/>
      <c r="Z68" s="52"/>
    </row>
    <row r="69" spans="1:26" s="51" customFormat="1" ht="16.5" customHeight="1">
      <c r="A69" s="52"/>
      <c r="B69" s="52"/>
      <c r="C69" s="53"/>
      <c r="D69" s="53"/>
      <c r="E69" s="53"/>
      <c r="F69" s="53"/>
      <c r="G69" s="53"/>
      <c r="H69" s="52"/>
      <c r="I69" s="52"/>
      <c r="J69" s="52"/>
      <c r="K69" s="52"/>
      <c r="L69" s="52"/>
      <c r="M69" s="52"/>
      <c r="N69" s="52"/>
      <c r="O69" s="52"/>
      <c r="P69" s="52"/>
      <c r="Q69" s="52"/>
      <c r="R69" s="52"/>
      <c r="S69" s="52"/>
      <c r="T69" s="52"/>
      <c r="U69" s="52"/>
      <c r="V69" s="52"/>
      <c r="W69" s="52"/>
      <c r="X69" s="52"/>
      <c r="Y69" s="52"/>
      <c r="Z69" s="52"/>
    </row>
    <row r="70" spans="1:26" s="51" customFormat="1" ht="16.5" customHeight="1">
      <c r="A70" s="52"/>
      <c r="B70" s="52"/>
      <c r="C70" s="53"/>
      <c r="D70" s="53"/>
      <c r="E70" s="53"/>
      <c r="F70" s="53"/>
      <c r="G70" s="53"/>
      <c r="H70" s="52"/>
      <c r="I70" s="52"/>
      <c r="J70" s="52"/>
      <c r="K70" s="52"/>
      <c r="L70" s="52"/>
      <c r="M70" s="52"/>
      <c r="N70" s="52"/>
      <c r="O70" s="52"/>
      <c r="P70" s="52"/>
      <c r="Q70" s="52"/>
      <c r="R70" s="52"/>
      <c r="S70" s="52"/>
      <c r="T70" s="52"/>
      <c r="U70" s="52"/>
      <c r="V70" s="52"/>
      <c r="W70" s="52"/>
      <c r="X70" s="52"/>
      <c r="Y70" s="52"/>
      <c r="Z70" s="52"/>
    </row>
    <row r="71" spans="1:26" s="51" customFormat="1" ht="16.5" customHeight="1">
      <c r="A71" s="52"/>
      <c r="B71" s="52"/>
      <c r="C71" s="53"/>
      <c r="D71" s="53"/>
      <c r="E71" s="53"/>
      <c r="F71" s="53"/>
      <c r="G71" s="53"/>
      <c r="H71" s="52"/>
      <c r="I71" s="52"/>
      <c r="J71" s="52"/>
      <c r="K71" s="52"/>
      <c r="L71" s="52"/>
      <c r="M71" s="52"/>
      <c r="N71" s="52"/>
      <c r="O71" s="52"/>
      <c r="P71" s="52"/>
      <c r="Q71" s="52"/>
      <c r="R71" s="52"/>
      <c r="S71" s="52"/>
      <c r="T71" s="52"/>
      <c r="U71" s="52"/>
      <c r="V71" s="52"/>
      <c r="W71" s="52"/>
      <c r="X71" s="52"/>
      <c r="Y71" s="52"/>
      <c r="Z71" s="52"/>
    </row>
    <row r="72" spans="1:26" s="51" customFormat="1" ht="16.5" customHeight="1">
      <c r="A72" s="52"/>
      <c r="B72" s="52"/>
      <c r="C72" s="53"/>
      <c r="D72" s="53"/>
      <c r="E72" s="53"/>
      <c r="F72" s="53"/>
      <c r="G72" s="53"/>
      <c r="H72" s="52"/>
      <c r="I72" s="52"/>
      <c r="J72" s="52"/>
      <c r="K72" s="52"/>
      <c r="L72" s="52"/>
      <c r="M72" s="52"/>
      <c r="N72" s="52"/>
      <c r="O72" s="52"/>
      <c r="P72" s="52"/>
      <c r="Q72" s="52"/>
      <c r="R72" s="52"/>
      <c r="S72" s="52"/>
      <c r="T72" s="52"/>
      <c r="U72" s="52"/>
      <c r="V72" s="52"/>
      <c r="W72" s="52"/>
      <c r="X72" s="52"/>
      <c r="Y72" s="52"/>
      <c r="Z72" s="52"/>
    </row>
    <row r="73" spans="1:26" s="51" customFormat="1" ht="16.5" customHeight="1">
      <c r="A73" s="52"/>
      <c r="B73" s="52"/>
      <c r="C73" s="53"/>
      <c r="D73" s="53"/>
      <c r="E73" s="53"/>
      <c r="F73" s="53"/>
      <c r="G73" s="53"/>
      <c r="H73" s="52"/>
      <c r="I73" s="52"/>
      <c r="J73" s="52"/>
      <c r="K73" s="52"/>
      <c r="L73" s="52"/>
      <c r="M73" s="52"/>
      <c r="N73" s="52"/>
      <c r="O73" s="52"/>
      <c r="P73" s="52"/>
      <c r="Q73" s="52"/>
      <c r="R73" s="52"/>
      <c r="S73" s="52"/>
      <c r="T73" s="52"/>
      <c r="U73" s="52"/>
      <c r="V73" s="52"/>
      <c r="W73" s="52"/>
      <c r="X73" s="52"/>
      <c r="Y73" s="52"/>
      <c r="Z73" s="52"/>
    </row>
    <row r="74" spans="1:26" s="51" customFormat="1" ht="16.5" customHeight="1">
      <c r="A74" s="52"/>
      <c r="B74" s="52"/>
      <c r="C74" s="53"/>
      <c r="D74" s="53"/>
      <c r="E74" s="53"/>
      <c r="F74" s="53"/>
      <c r="G74" s="53"/>
      <c r="H74" s="52"/>
      <c r="I74" s="52"/>
      <c r="J74" s="52"/>
      <c r="K74" s="52"/>
      <c r="L74" s="52"/>
      <c r="M74" s="52"/>
      <c r="N74" s="52"/>
      <c r="O74" s="52"/>
      <c r="P74" s="52"/>
      <c r="Q74" s="52"/>
      <c r="R74" s="52"/>
      <c r="S74" s="52"/>
      <c r="T74" s="52"/>
      <c r="U74" s="52"/>
      <c r="V74" s="52"/>
      <c r="W74" s="52"/>
      <c r="X74" s="52"/>
      <c r="Y74" s="52"/>
      <c r="Z74" s="52"/>
    </row>
    <row r="75" spans="1:26" s="51" customFormat="1" ht="16.5" customHeight="1">
      <c r="A75" s="52"/>
      <c r="B75" s="52"/>
      <c r="C75" s="53"/>
      <c r="D75" s="53"/>
      <c r="E75" s="53"/>
      <c r="F75" s="53"/>
      <c r="G75" s="53"/>
      <c r="H75" s="52"/>
      <c r="I75" s="52"/>
      <c r="J75" s="52"/>
      <c r="K75" s="52"/>
      <c r="L75" s="52"/>
      <c r="M75" s="52"/>
      <c r="N75" s="52"/>
      <c r="O75" s="52"/>
      <c r="P75" s="52"/>
      <c r="Q75" s="52"/>
      <c r="R75" s="52"/>
      <c r="S75" s="52"/>
      <c r="T75" s="52"/>
      <c r="U75" s="52"/>
      <c r="V75" s="52"/>
      <c r="W75" s="52"/>
      <c r="X75" s="52"/>
      <c r="Y75" s="52"/>
      <c r="Z75" s="52"/>
    </row>
    <row r="76" spans="1:26" s="51" customFormat="1" ht="16.5" customHeight="1">
      <c r="A76" s="52"/>
      <c r="B76" s="52"/>
      <c r="C76" s="53"/>
      <c r="D76" s="53"/>
      <c r="E76" s="53"/>
      <c r="F76" s="53"/>
      <c r="G76" s="53"/>
      <c r="H76" s="52"/>
      <c r="I76" s="52"/>
      <c r="J76" s="52"/>
      <c r="K76" s="52"/>
      <c r="L76" s="52"/>
      <c r="M76" s="52"/>
      <c r="N76" s="52"/>
      <c r="O76" s="52"/>
      <c r="P76" s="52"/>
      <c r="Q76" s="52"/>
      <c r="R76" s="52"/>
      <c r="S76" s="52"/>
      <c r="T76" s="52"/>
      <c r="U76" s="52"/>
      <c r="V76" s="52"/>
      <c r="W76" s="52"/>
      <c r="X76" s="52"/>
      <c r="Y76" s="52"/>
      <c r="Z76" s="52"/>
    </row>
    <row r="77" spans="1:26" s="51" customFormat="1" ht="16.5" customHeight="1">
      <c r="A77" s="52"/>
      <c r="B77" s="52"/>
      <c r="C77" s="53"/>
      <c r="D77" s="53"/>
      <c r="E77" s="53"/>
      <c r="F77" s="53"/>
      <c r="G77" s="53"/>
      <c r="H77" s="52"/>
      <c r="I77" s="52"/>
      <c r="J77" s="52"/>
      <c r="K77" s="52"/>
      <c r="L77" s="52"/>
      <c r="M77" s="52"/>
      <c r="N77" s="52"/>
      <c r="O77" s="52"/>
      <c r="P77" s="52"/>
      <c r="Q77" s="52"/>
      <c r="R77" s="52"/>
      <c r="S77" s="52"/>
      <c r="T77" s="52"/>
      <c r="U77" s="52"/>
      <c r="V77" s="52"/>
      <c r="W77" s="52"/>
      <c r="X77" s="52"/>
      <c r="Y77" s="52"/>
      <c r="Z77" s="52"/>
    </row>
    <row r="78" spans="1:26" s="51" customFormat="1" ht="16.5" customHeight="1">
      <c r="A78" s="52"/>
      <c r="B78" s="52"/>
      <c r="C78" s="53"/>
      <c r="D78" s="53"/>
      <c r="E78" s="53"/>
      <c r="F78" s="53"/>
      <c r="G78" s="53"/>
      <c r="H78" s="52"/>
      <c r="I78" s="52"/>
      <c r="J78" s="52"/>
      <c r="K78" s="52"/>
      <c r="L78" s="52"/>
      <c r="M78" s="52"/>
      <c r="N78" s="52"/>
      <c r="O78" s="52"/>
      <c r="P78" s="52"/>
      <c r="Q78" s="52"/>
      <c r="R78" s="52"/>
      <c r="S78" s="52"/>
      <c r="T78" s="52"/>
      <c r="U78" s="52"/>
      <c r="V78" s="52"/>
      <c r="W78" s="52"/>
      <c r="X78" s="52"/>
      <c r="Y78" s="52"/>
      <c r="Z78" s="52"/>
    </row>
    <row r="79" spans="1:26" s="51" customFormat="1" ht="16.5" customHeight="1">
      <c r="A79" s="52"/>
      <c r="B79" s="52"/>
      <c r="C79" s="53"/>
      <c r="D79" s="53"/>
      <c r="E79" s="53"/>
      <c r="F79" s="53"/>
      <c r="G79" s="53"/>
      <c r="H79" s="52"/>
      <c r="I79" s="52"/>
      <c r="J79" s="52"/>
      <c r="K79" s="52"/>
      <c r="L79" s="52"/>
      <c r="M79" s="52"/>
      <c r="N79" s="52"/>
      <c r="O79" s="52"/>
      <c r="P79" s="52"/>
      <c r="Q79" s="52"/>
      <c r="R79" s="52"/>
      <c r="S79" s="52"/>
      <c r="T79" s="52"/>
      <c r="U79" s="52"/>
      <c r="V79" s="52"/>
      <c r="W79" s="52"/>
      <c r="X79" s="52"/>
      <c r="Y79" s="52"/>
      <c r="Z79" s="52"/>
    </row>
    <row r="80" spans="1:26" s="51" customFormat="1" ht="16.5" customHeight="1">
      <c r="A80" s="52"/>
      <c r="B80" s="52"/>
      <c r="C80" s="53"/>
      <c r="D80" s="53"/>
      <c r="E80" s="53"/>
      <c r="F80" s="53"/>
      <c r="G80" s="53"/>
      <c r="H80" s="52"/>
      <c r="I80" s="52"/>
      <c r="J80" s="52"/>
      <c r="K80" s="52"/>
      <c r="L80" s="52"/>
      <c r="M80" s="52"/>
      <c r="N80" s="52"/>
      <c r="O80" s="52"/>
      <c r="P80" s="52"/>
      <c r="Q80" s="52"/>
      <c r="R80" s="52"/>
      <c r="S80" s="52"/>
      <c r="T80" s="52"/>
      <c r="U80" s="52"/>
      <c r="V80" s="52"/>
      <c r="W80" s="52"/>
      <c r="X80" s="52"/>
      <c r="Y80" s="52"/>
      <c r="Z80" s="52"/>
    </row>
    <row r="81" spans="1:26" s="51" customFormat="1" ht="16.5" customHeight="1">
      <c r="A81" s="52"/>
      <c r="B81" s="52"/>
      <c r="C81" s="53"/>
      <c r="D81" s="53"/>
      <c r="E81" s="53"/>
      <c r="F81" s="53"/>
      <c r="G81" s="53"/>
      <c r="H81" s="52"/>
      <c r="I81" s="52"/>
      <c r="J81" s="52"/>
      <c r="K81" s="52"/>
      <c r="L81" s="52"/>
      <c r="M81" s="52"/>
      <c r="N81" s="52"/>
      <c r="O81" s="52"/>
      <c r="P81" s="52"/>
      <c r="Q81" s="52"/>
      <c r="R81" s="52"/>
      <c r="S81" s="52"/>
      <c r="T81" s="52"/>
      <c r="U81" s="52"/>
      <c r="V81" s="52"/>
      <c r="W81" s="52"/>
      <c r="X81" s="52"/>
      <c r="Y81" s="52"/>
      <c r="Z81" s="52"/>
    </row>
    <row r="82" spans="1:26" s="51" customFormat="1" ht="16.5" customHeight="1">
      <c r="A82" s="52"/>
      <c r="B82" s="52"/>
      <c r="C82" s="53"/>
      <c r="D82" s="53"/>
      <c r="E82" s="53"/>
      <c r="F82" s="53"/>
      <c r="G82" s="53"/>
      <c r="H82" s="52"/>
      <c r="I82" s="52"/>
      <c r="J82" s="52"/>
      <c r="K82" s="52"/>
      <c r="L82" s="52"/>
      <c r="M82" s="52"/>
      <c r="N82" s="52"/>
      <c r="O82" s="52"/>
      <c r="P82" s="52"/>
      <c r="Q82" s="52"/>
      <c r="R82" s="52"/>
      <c r="S82" s="52"/>
      <c r="T82" s="52"/>
      <c r="U82" s="52"/>
      <c r="V82" s="52"/>
      <c r="W82" s="52"/>
      <c r="X82" s="52"/>
      <c r="Y82" s="52"/>
      <c r="Z82" s="52"/>
    </row>
    <row r="83" spans="1:26" s="51" customFormat="1" ht="16.5" customHeight="1">
      <c r="A83" s="52"/>
      <c r="B83" s="52"/>
      <c r="C83" s="53"/>
      <c r="D83" s="53"/>
      <c r="E83" s="53"/>
      <c r="F83" s="53"/>
      <c r="G83" s="53"/>
      <c r="H83" s="52"/>
      <c r="I83" s="52"/>
      <c r="J83" s="52"/>
      <c r="K83" s="52"/>
      <c r="L83" s="52"/>
      <c r="M83" s="52"/>
      <c r="N83" s="52"/>
      <c r="O83" s="52"/>
      <c r="P83" s="52"/>
      <c r="Q83" s="52"/>
      <c r="R83" s="52"/>
      <c r="S83" s="52"/>
      <c r="T83" s="52"/>
      <c r="U83" s="52"/>
      <c r="V83" s="52"/>
      <c r="W83" s="52"/>
      <c r="X83" s="52"/>
      <c r="Y83" s="52"/>
      <c r="Z83" s="52"/>
    </row>
    <row r="84" spans="1:26" s="51" customFormat="1" ht="16.5" customHeight="1">
      <c r="A84" s="52"/>
      <c r="B84" s="52"/>
      <c r="C84" s="53"/>
      <c r="D84" s="53"/>
      <c r="E84" s="53"/>
      <c r="F84" s="53"/>
      <c r="G84" s="53"/>
      <c r="H84" s="52"/>
      <c r="I84" s="52"/>
      <c r="J84" s="52"/>
      <c r="K84" s="52"/>
      <c r="L84" s="52"/>
      <c r="M84" s="52"/>
      <c r="N84" s="52"/>
      <c r="O84" s="52"/>
      <c r="P84" s="52"/>
      <c r="Q84" s="52"/>
      <c r="R84" s="52"/>
      <c r="S84" s="52"/>
      <c r="T84" s="52"/>
      <c r="U84" s="52"/>
      <c r="V84" s="52"/>
      <c r="W84" s="52"/>
      <c r="X84" s="52"/>
      <c r="Y84" s="52"/>
      <c r="Z84" s="52"/>
    </row>
    <row r="85" spans="1:26" s="51" customFormat="1" ht="16.5" customHeight="1">
      <c r="A85" s="52"/>
      <c r="B85" s="52"/>
      <c r="C85" s="53"/>
      <c r="D85" s="53"/>
      <c r="E85" s="53"/>
      <c r="F85" s="53"/>
      <c r="G85" s="53"/>
      <c r="H85" s="52"/>
      <c r="I85" s="52"/>
      <c r="J85" s="52"/>
      <c r="K85" s="52"/>
      <c r="L85" s="52"/>
      <c r="M85" s="52"/>
      <c r="N85" s="52"/>
      <c r="O85" s="52"/>
      <c r="P85" s="52"/>
      <c r="Q85" s="52"/>
      <c r="R85" s="52"/>
      <c r="S85" s="52"/>
      <c r="T85" s="52"/>
      <c r="U85" s="52"/>
      <c r="V85" s="52"/>
      <c r="W85" s="52"/>
      <c r="X85" s="52"/>
      <c r="Y85" s="52"/>
      <c r="Z85" s="52"/>
    </row>
    <row r="86" spans="1:26" s="51" customFormat="1" ht="16.5" customHeight="1">
      <c r="A86" s="52"/>
      <c r="B86" s="52"/>
      <c r="C86" s="53"/>
      <c r="D86" s="53"/>
      <c r="E86" s="53"/>
      <c r="F86" s="53"/>
      <c r="G86" s="53"/>
      <c r="H86" s="52"/>
      <c r="I86" s="52"/>
      <c r="J86" s="52"/>
      <c r="K86" s="52"/>
      <c r="L86" s="52"/>
      <c r="M86" s="52"/>
      <c r="N86" s="52"/>
      <c r="O86" s="52"/>
      <c r="P86" s="52"/>
      <c r="Q86" s="52"/>
      <c r="R86" s="52"/>
      <c r="S86" s="52"/>
      <c r="T86" s="52"/>
      <c r="U86" s="52"/>
      <c r="V86" s="52"/>
      <c r="W86" s="52"/>
      <c r="X86" s="52"/>
      <c r="Y86" s="52"/>
      <c r="Z86" s="52"/>
    </row>
    <row r="87" spans="1:26" s="51" customFormat="1" ht="16.5" customHeight="1">
      <c r="A87" s="52"/>
      <c r="B87" s="52"/>
      <c r="C87" s="53"/>
      <c r="D87" s="53"/>
      <c r="E87" s="53"/>
      <c r="F87" s="53"/>
      <c r="G87" s="53"/>
      <c r="H87" s="52"/>
      <c r="I87" s="52"/>
      <c r="J87" s="52"/>
      <c r="K87" s="52"/>
      <c r="L87" s="52"/>
      <c r="M87" s="52"/>
      <c r="N87" s="52"/>
      <c r="O87" s="52"/>
      <c r="P87" s="52"/>
      <c r="Q87" s="52"/>
      <c r="R87" s="52"/>
      <c r="S87" s="52"/>
      <c r="T87" s="52"/>
      <c r="U87" s="52"/>
      <c r="V87" s="52"/>
      <c r="W87" s="52"/>
      <c r="X87" s="52"/>
      <c r="Y87" s="52"/>
      <c r="Z87" s="52"/>
    </row>
    <row r="88" spans="1:26" s="51" customFormat="1" ht="16.5" customHeight="1">
      <c r="A88" s="52"/>
      <c r="B88" s="52"/>
      <c r="C88" s="53"/>
      <c r="D88" s="53"/>
      <c r="E88" s="53"/>
      <c r="F88" s="53"/>
      <c r="G88" s="53"/>
      <c r="H88" s="52"/>
      <c r="I88" s="52"/>
      <c r="J88" s="52"/>
      <c r="K88" s="52"/>
      <c r="L88" s="52"/>
      <c r="M88" s="52"/>
      <c r="N88" s="52"/>
      <c r="O88" s="52"/>
      <c r="P88" s="52"/>
      <c r="Q88" s="52"/>
      <c r="R88" s="52"/>
      <c r="S88" s="52"/>
      <c r="T88" s="52"/>
      <c r="U88" s="52"/>
      <c r="V88" s="52"/>
      <c r="W88" s="52"/>
      <c r="X88" s="52"/>
      <c r="Y88" s="52"/>
      <c r="Z88" s="52"/>
    </row>
    <row r="89" spans="1:26" s="51" customFormat="1" ht="16.5" customHeight="1">
      <c r="A89" s="52"/>
      <c r="B89" s="52"/>
      <c r="C89" s="53"/>
      <c r="D89" s="53"/>
      <c r="E89" s="53"/>
      <c r="F89" s="53"/>
      <c r="G89" s="53"/>
      <c r="H89" s="52"/>
      <c r="I89" s="52"/>
      <c r="J89" s="52"/>
      <c r="K89" s="52"/>
      <c r="L89" s="52"/>
      <c r="M89" s="52"/>
      <c r="N89" s="52"/>
      <c r="O89" s="52"/>
      <c r="P89" s="52"/>
      <c r="Q89" s="52"/>
      <c r="R89" s="52"/>
      <c r="S89" s="52"/>
      <c r="T89" s="52"/>
      <c r="U89" s="52"/>
      <c r="V89" s="52"/>
      <c r="W89" s="52"/>
      <c r="X89" s="52"/>
      <c r="Y89" s="52"/>
      <c r="Z89" s="52"/>
    </row>
    <row r="90" spans="1:26" s="51" customFormat="1" ht="16.5" customHeight="1">
      <c r="A90" s="52"/>
      <c r="B90" s="52"/>
      <c r="C90" s="53"/>
      <c r="D90" s="53"/>
      <c r="E90" s="53"/>
      <c r="F90" s="53"/>
      <c r="G90" s="53"/>
      <c r="H90" s="52"/>
      <c r="I90" s="52"/>
      <c r="J90" s="52"/>
      <c r="K90" s="52"/>
      <c r="L90" s="52"/>
      <c r="M90" s="52"/>
      <c r="N90" s="52"/>
      <c r="O90" s="52"/>
      <c r="P90" s="52"/>
      <c r="Q90" s="52"/>
      <c r="R90" s="52"/>
      <c r="S90" s="52"/>
      <c r="T90" s="52"/>
      <c r="U90" s="52"/>
      <c r="V90" s="52"/>
      <c r="W90" s="52"/>
      <c r="X90" s="52"/>
      <c r="Y90" s="52"/>
      <c r="Z90" s="52"/>
    </row>
    <row r="91" spans="1:26" s="51" customFormat="1" ht="16.5" customHeight="1">
      <c r="A91" s="52"/>
      <c r="B91" s="52"/>
      <c r="C91" s="53"/>
      <c r="D91" s="53"/>
      <c r="E91" s="53"/>
      <c r="F91" s="53"/>
      <c r="G91" s="53"/>
      <c r="H91" s="52"/>
      <c r="I91" s="52"/>
      <c r="J91" s="52"/>
      <c r="K91" s="52"/>
      <c r="L91" s="52"/>
      <c r="M91" s="52"/>
      <c r="N91" s="52"/>
      <c r="O91" s="52"/>
      <c r="P91" s="52"/>
      <c r="Q91" s="52"/>
      <c r="R91" s="52"/>
      <c r="S91" s="52"/>
      <c r="T91" s="52"/>
      <c r="U91" s="52"/>
      <c r="V91" s="52"/>
      <c r="W91" s="52"/>
      <c r="X91" s="52"/>
      <c r="Y91" s="52"/>
      <c r="Z91" s="52"/>
    </row>
    <row r="92" spans="1:26" s="51" customFormat="1" ht="16.5" customHeight="1">
      <c r="A92" s="52"/>
      <c r="B92" s="52"/>
      <c r="C92" s="53"/>
      <c r="D92" s="53"/>
      <c r="E92" s="53"/>
      <c r="F92" s="53"/>
      <c r="G92" s="53"/>
      <c r="H92" s="52"/>
      <c r="I92" s="52"/>
      <c r="J92" s="52"/>
      <c r="K92" s="52"/>
      <c r="L92" s="52"/>
      <c r="M92" s="52"/>
      <c r="N92" s="52"/>
      <c r="O92" s="52"/>
      <c r="P92" s="52"/>
      <c r="Q92" s="52"/>
      <c r="R92" s="52"/>
      <c r="S92" s="52"/>
      <c r="T92" s="52"/>
      <c r="U92" s="52"/>
      <c r="V92" s="52"/>
      <c r="W92" s="52"/>
      <c r="X92" s="52"/>
      <c r="Y92" s="52"/>
      <c r="Z92" s="52"/>
    </row>
    <row r="93" spans="1:26" s="51" customFormat="1" ht="16.5" customHeight="1">
      <c r="A93" s="52"/>
      <c r="B93" s="52"/>
      <c r="C93" s="53"/>
      <c r="D93" s="53"/>
      <c r="E93" s="53"/>
      <c r="F93" s="53"/>
      <c r="G93" s="53"/>
      <c r="H93" s="52"/>
      <c r="I93" s="52"/>
      <c r="J93" s="52"/>
      <c r="K93" s="52"/>
      <c r="L93" s="52"/>
      <c r="M93" s="52"/>
      <c r="N93" s="52"/>
      <c r="O93" s="52"/>
      <c r="P93" s="52"/>
      <c r="Q93" s="52"/>
      <c r="R93" s="52"/>
      <c r="S93" s="52"/>
      <c r="T93" s="52"/>
      <c r="U93" s="52"/>
      <c r="V93" s="52"/>
      <c r="W93" s="52"/>
      <c r="X93" s="52"/>
      <c r="Y93" s="52"/>
      <c r="Z93" s="52"/>
    </row>
    <row r="94" spans="1:26" s="51" customFormat="1" ht="16.5" customHeight="1">
      <c r="A94" s="52"/>
      <c r="B94" s="52"/>
      <c r="C94" s="53"/>
      <c r="D94" s="53"/>
      <c r="E94" s="53"/>
      <c r="F94" s="53"/>
      <c r="G94" s="53"/>
      <c r="H94" s="52"/>
      <c r="I94" s="52"/>
      <c r="J94" s="52"/>
      <c r="K94" s="52"/>
      <c r="L94" s="52"/>
      <c r="M94" s="52"/>
      <c r="N94" s="52"/>
      <c r="O94" s="52"/>
      <c r="P94" s="52"/>
      <c r="Q94" s="52"/>
      <c r="R94" s="52"/>
      <c r="S94" s="52"/>
      <c r="T94" s="52"/>
      <c r="U94" s="52"/>
      <c r="V94" s="52"/>
      <c r="W94" s="52"/>
      <c r="X94" s="52"/>
      <c r="Y94" s="52"/>
      <c r="Z94" s="52"/>
    </row>
    <row r="95" spans="1:26" s="51" customFormat="1" ht="16.5" customHeight="1">
      <c r="A95" s="52"/>
      <c r="B95" s="52"/>
      <c r="C95" s="53"/>
      <c r="D95" s="53"/>
      <c r="E95" s="53"/>
      <c r="F95" s="53"/>
      <c r="G95" s="53"/>
      <c r="H95" s="52"/>
      <c r="I95" s="52"/>
      <c r="J95" s="52"/>
      <c r="K95" s="52"/>
      <c r="L95" s="52"/>
      <c r="M95" s="52"/>
      <c r="N95" s="52"/>
      <c r="O95" s="52"/>
      <c r="P95" s="52"/>
      <c r="Q95" s="52"/>
      <c r="R95" s="52"/>
      <c r="S95" s="52"/>
      <c r="T95" s="52"/>
      <c r="U95" s="52"/>
      <c r="V95" s="52"/>
      <c r="W95" s="52"/>
      <c r="X95" s="52"/>
      <c r="Y95" s="52"/>
      <c r="Z95" s="52"/>
    </row>
    <row r="96" spans="1:26" s="51" customFormat="1" ht="16.5" customHeight="1">
      <c r="A96" s="52"/>
      <c r="B96" s="52"/>
      <c r="C96" s="53"/>
      <c r="D96" s="53"/>
      <c r="E96" s="53"/>
      <c r="F96" s="53"/>
      <c r="G96" s="53"/>
      <c r="H96" s="52"/>
      <c r="I96" s="52"/>
      <c r="J96" s="52"/>
      <c r="K96" s="52"/>
      <c r="L96" s="52"/>
      <c r="M96" s="52"/>
      <c r="N96" s="52"/>
      <c r="O96" s="52"/>
      <c r="P96" s="52"/>
      <c r="Q96" s="52"/>
      <c r="R96" s="52"/>
      <c r="S96" s="52"/>
      <c r="T96" s="52"/>
      <c r="U96" s="52"/>
      <c r="V96" s="52"/>
      <c r="W96" s="52"/>
      <c r="X96" s="52"/>
      <c r="Y96" s="52"/>
      <c r="Z96" s="52"/>
    </row>
    <row r="97" spans="1:26" s="51" customFormat="1" ht="16.5" customHeight="1">
      <c r="A97" s="52"/>
      <c r="B97" s="52"/>
      <c r="C97" s="53"/>
      <c r="D97" s="53"/>
      <c r="E97" s="53"/>
      <c r="F97" s="53"/>
      <c r="G97" s="53"/>
      <c r="H97" s="52"/>
      <c r="I97" s="52"/>
      <c r="J97" s="52"/>
      <c r="K97" s="52"/>
      <c r="L97" s="52"/>
      <c r="M97" s="52"/>
      <c r="N97" s="52"/>
      <c r="O97" s="52"/>
      <c r="P97" s="52"/>
      <c r="Q97" s="52"/>
      <c r="R97" s="52"/>
      <c r="S97" s="52"/>
      <c r="T97" s="52"/>
      <c r="U97" s="52"/>
      <c r="V97" s="52"/>
      <c r="W97" s="52"/>
      <c r="X97" s="52"/>
      <c r="Y97" s="52"/>
      <c r="Z97" s="52"/>
    </row>
    <row r="98" spans="1:26" s="51" customFormat="1" ht="16.5" customHeight="1">
      <c r="A98" s="52"/>
      <c r="B98" s="52"/>
      <c r="C98" s="53"/>
      <c r="D98" s="53"/>
      <c r="E98" s="53"/>
      <c r="F98" s="53"/>
      <c r="G98" s="53"/>
      <c r="H98" s="52"/>
      <c r="I98" s="52"/>
      <c r="J98" s="52"/>
      <c r="K98" s="52"/>
      <c r="L98" s="52"/>
      <c r="M98" s="52"/>
      <c r="N98" s="52"/>
      <c r="O98" s="52"/>
      <c r="P98" s="52"/>
      <c r="Q98" s="52"/>
      <c r="R98" s="52"/>
      <c r="S98" s="52"/>
      <c r="T98" s="52"/>
      <c r="U98" s="52"/>
      <c r="V98" s="52"/>
      <c r="W98" s="52"/>
      <c r="X98" s="52"/>
      <c r="Y98" s="52"/>
      <c r="Z98" s="52"/>
    </row>
    <row r="99" spans="1:26" s="51" customFormat="1" ht="16.5" customHeight="1">
      <c r="A99" s="52"/>
      <c r="B99" s="52"/>
      <c r="C99" s="53"/>
      <c r="D99" s="53"/>
      <c r="E99" s="53"/>
      <c r="F99" s="53"/>
      <c r="G99" s="53"/>
      <c r="H99" s="52"/>
      <c r="I99" s="52"/>
      <c r="J99" s="52"/>
      <c r="K99" s="52"/>
      <c r="L99" s="52"/>
      <c r="M99" s="52"/>
      <c r="N99" s="52"/>
      <c r="O99" s="52"/>
      <c r="P99" s="52"/>
      <c r="Q99" s="52"/>
      <c r="R99" s="52"/>
      <c r="S99" s="52"/>
      <c r="T99" s="52"/>
      <c r="U99" s="52"/>
      <c r="V99" s="52"/>
      <c r="W99" s="52"/>
      <c r="X99" s="52"/>
      <c r="Y99" s="52"/>
      <c r="Z99" s="52"/>
    </row>
    <row r="100" spans="1:26" s="51" customFormat="1" ht="16.5" customHeight="1">
      <c r="A100" s="52"/>
      <c r="B100" s="52"/>
      <c r="C100" s="53"/>
      <c r="D100" s="53"/>
      <c r="E100" s="53"/>
      <c r="F100" s="53"/>
      <c r="G100" s="53"/>
      <c r="H100" s="52"/>
      <c r="I100" s="52"/>
      <c r="J100" s="52"/>
      <c r="K100" s="52"/>
      <c r="L100" s="52"/>
      <c r="M100" s="52"/>
      <c r="N100" s="52"/>
      <c r="O100" s="52"/>
      <c r="P100" s="52"/>
      <c r="Q100" s="52"/>
      <c r="R100" s="52"/>
      <c r="S100" s="52"/>
      <c r="T100" s="52"/>
      <c r="U100" s="52"/>
      <c r="V100" s="52"/>
      <c r="W100" s="52"/>
      <c r="X100" s="52"/>
      <c r="Y100" s="52"/>
      <c r="Z100" s="52"/>
    </row>
    <row r="101" spans="1:26" s="51" customFormat="1" ht="16.5" customHeight="1">
      <c r="A101" s="52"/>
      <c r="B101" s="52"/>
      <c r="C101" s="53"/>
      <c r="D101" s="53"/>
      <c r="E101" s="53"/>
      <c r="F101" s="53"/>
      <c r="G101" s="53"/>
      <c r="H101" s="52"/>
      <c r="I101" s="52"/>
      <c r="J101" s="52"/>
      <c r="K101" s="52"/>
      <c r="L101" s="52"/>
      <c r="M101" s="52"/>
      <c r="N101" s="52"/>
      <c r="O101" s="52"/>
      <c r="P101" s="52"/>
      <c r="Q101" s="52"/>
      <c r="R101" s="52"/>
      <c r="S101" s="52"/>
      <c r="T101" s="52"/>
      <c r="U101" s="52"/>
      <c r="V101" s="52"/>
      <c r="W101" s="52"/>
      <c r="X101" s="52"/>
      <c r="Y101" s="52"/>
      <c r="Z101" s="52"/>
    </row>
    <row r="102" spans="1:26" s="51" customFormat="1" ht="16.5" customHeight="1">
      <c r="A102" s="52"/>
      <c r="B102" s="52"/>
      <c r="C102" s="53"/>
      <c r="D102" s="53"/>
      <c r="E102" s="53"/>
      <c r="F102" s="53"/>
      <c r="G102" s="53"/>
      <c r="H102" s="52"/>
      <c r="I102" s="52"/>
      <c r="J102" s="52"/>
      <c r="K102" s="52"/>
      <c r="L102" s="52"/>
      <c r="M102" s="52"/>
      <c r="N102" s="52"/>
      <c r="O102" s="52"/>
      <c r="P102" s="52"/>
      <c r="Q102" s="52"/>
      <c r="R102" s="52"/>
      <c r="S102" s="52"/>
      <c r="T102" s="52"/>
      <c r="U102" s="52"/>
      <c r="V102" s="52"/>
      <c r="W102" s="52"/>
      <c r="X102" s="52"/>
      <c r="Y102" s="52"/>
      <c r="Z102" s="52"/>
    </row>
    <row r="103" spans="1:26" s="51" customFormat="1" ht="16.5" customHeight="1">
      <c r="A103" s="52"/>
      <c r="B103" s="52"/>
      <c r="C103" s="53"/>
      <c r="D103" s="53"/>
      <c r="E103" s="53"/>
      <c r="F103" s="53"/>
      <c r="G103" s="53"/>
      <c r="H103" s="52"/>
      <c r="I103" s="52"/>
      <c r="J103" s="52"/>
      <c r="K103" s="52"/>
      <c r="L103" s="52"/>
      <c r="M103" s="52"/>
      <c r="N103" s="52"/>
      <c r="O103" s="52"/>
      <c r="P103" s="52"/>
      <c r="Q103" s="52"/>
      <c r="R103" s="52"/>
      <c r="S103" s="52"/>
      <c r="T103" s="52"/>
      <c r="U103" s="52"/>
      <c r="V103" s="52"/>
      <c r="W103" s="52"/>
      <c r="X103" s="52"/>
      <c r="Y103" s="52"/>
      <c r="Z103" s="52"/>
    </row>
    <row r="104" spans="1:26" s="51" customFormat="1" ht="16.5" customHeight="1">
      <c r="A104" s="52"/>
      <c r="B104" s="52"/>
      <c r="C104" s="53"/>
      <c r="D104" s="53"/>
      <c r="E104" s="53"/>
      <c r="F104" s="53"/>
      <c r="G104" s="53"/>
      <c r="H104" s="52"/>
      <c r="I104" s="52"/>
      <c r="J104" s="52"/>
      <c r="K104" s="52"/>
      <c r="L104" s="52"/>
      <c r="M104" s="52"/>
      <c r="N104" s="52"/>
      <c r="O104" s="52"/>
      <c r="P104" s="52"/>
      <c r="Q104" s="52"/>
      <c r="R104" s="52"/>
      <c r="S104" s="52"/>
      <c r="T104" s="52"/>
      <c r="U104" s="52"/>
      <c r="V104" s="52"/>
      <c r="W104" s="52"/>
      <c r="X104" s="52"/>
      <c r="Y104" s="52"/>
      <c r="Z104" s="52"/>
    </row>
    <row r="105" spans="1:26" s="51" customFormat="1" ht="16.5" customHeight="1">
      <c r="A105" s="52"/>
      <c r="B105" s="52"/>
      <c r="C105" s="53"/>
      <c r="D105" s="53"/>
      <c r="E105" s="53"/>
      <c r="F105" s="53"/>
      <c r="G105" s="53"/>
      <c r="H105" s="52"/>
      <c r="I105" s="52"/>
      <c r="J105" s="52"/>
      <c r="K105" s="52"/>
      <c r="L105" s="52"/>
      <c r="M105" s="52"/>
      <c r="N105" s="52"/>
      <c r="O105" s="52"/>
      <c r="P105" s="52"/>
      <c r="Q105" s="52"/>
      <c r="R105" s="52"/>
      <c r="S105" s="52"/>
      <c r="T105" s="52"/>
      <c r="U105" s="52"/>
      <c r="V105" s="52"/>
      <c r="W105" s="52"/>
      <c r="X105" s="52"/>
      <c r="Y105" s="52"/>
      <c r="Z105" s="52"/>
    </row>
    <row r="106" spans="1:26" s="51" customFormat="1" ht="16.5" customHeight="1">
      <c r="A106" s="52"/>
      <c r="B106" s="52"/>
      <c r="C106" s="53"/>
      <c r="D106" s="53"/>
      <c r="E106" s="53"/>
      <c r="F106" s="53"/>
      <c r="G106" s="53"/>
      <c r="H106" s="52"/>
      <c r="I106" s="52"/>
      <c r="J106" s="52"/>
      <c r="K106" s="52"/>
      <c r="L106" s="52"/>
      <c r="M106" s="52"/>
      <c r="N106" s="52"/>
      <c r="O106" s="52"/>
      <c r="P106" s="52"/>
      <c r="Q106" s="52"/>
      <c r="R106" s="52"/>
      <c r="S106" s="52"/>
      <c r="T106" s="52"/>
      <c r="U106" s="52"/>
      <c r="V106" s="52"/>
      <c r="W106" s="52"/>
      <c r="X106" s="52"/>
      <c r="Y106" s="52"/>
      <c r="Z106" s="52"/>
    </row>
    <row r="107" spans="1:26" s="51" customFormat="1" ht="16.5" customHeight="1">
      <c r="A107" s="52"/>
      <c r="B107" s="52"/>
      <c r="C107" s="53"/>
      <c r="D107" s="53"/>
      <c r="E107" s="53"/>
      <c r="F107" s="53"/>
      <c r="G107" s="53"/>
      <c r="H107" s="52"/>
      <c r="I107" s="52"/>
      <c r="J107" s="52"/>
      <c r="K107" s="52"/>
      <c r="L107" s="52"/>
      <c r="M107" s="52"/>
      <c r="N107" s="52"/>
      <c r="O107" s="52"/>
      <c r="P107" s="52"/>
      <c r="Q107" s="52"/>
      <c r="R107" s="52"/>
      <c r="S107" s="52"/>
      <c r="T107" s="52"/>
      <c r="U107" s="52"/>
      <c r="V107" s="52"/>
      <c r="W107" s="52"/>
      <c r="X107" s="52"/>
      <c r="Y107" s="52"/>
      <c r="Z107" s="52"/>
    </row>
    <row r="108" spans="1:26" s="51" customFormat="1" ht="16.5" customHeight="1">
      <c r="A108" s="52"/>
      <c r="B108" s="52"/>
      <c r="C108" s="53"/>
      <c r="D108" s="53"/>
      <c r="E108" s="53"/>
      <c r="F108" s="53"/>
      <c r="G108" s="53"/>
      <c r="H108" s="52"/>
      <c r="I108" s="52"/>
      <c r="J108" s="52"/>
      <c r="K108" s="52"/>
      <c r="L108" s="52"/>
      <c r="M108" s="52"/>
      <c r="N108" s="52"/>
      <c r="O108" s="52"/>
      <c r="P108" s="52"/>
      <c r="Q108" s="52"/>
      <c r="R108" s="52"/>
      <c r="S108" s="52"/>
      <c r="T108" s="52"/>
      <c r="U108" s="52"/>
      <c r="V108" s="52"/>
      <c r="W108" s="52"/>
      <c r="X108" s="52"/>
      <c r="Y108" s="52"/>
      <c r="Z108" s="52"/>
    </row>
    <row r="109" spans="1:26" s="51" customFormat="1" ht="16.5" customHeight="1">
      <c r="A109" s="52"/>
      <c r="B109" s="52"/>
      <c r="C109" s="53"/>
      <c r="D109" s="53"/>
      <c r="E109" s="53"/>
      <c r="F109" s="53"/>
      <c r="G109" s="53"/>
      <c r="H109" s="52"/>
      <c r="I109" s="52"/>
      <c r="J109" s="52"/>
      <c r="K109" s="52"/>
      <c r="L109" s="52"/>
      <c r="M109" s="52"/>
      <c r="N109" s="52"/>
      <c r="O109" s="52"/>
      <c r="P109" s="52"/>
      <c r="Q109" s="52"/>
      <c r="R109" s="52"/>
      <c r="S109" s="52"/>
      <c r="T109" s="52"/>
      <c r="U109" s="52"/>
      <c r="V109" s="52"/>
      <c r="W109" s="52"/>
      <c r="X109" s="52"/>
      <c r="Y109" s="52"/>
      <c r="Z109" s="52"/>
    </row>
    <row r="110" spans="1:26" s="51" customFormat="1" ht="16.5" customHeight="1">
      <c r="A110" s="52"/>
      <c r="B110" s="52"/>
      <c r="C110" s="53"/>
      <c r="D110" s="53"/>
      <c r="E110" s="53"/>
      <c r="F110" s="53"/>
      <c r="G110" s="53"/>
      <c r="H110" s="52"/>
      <c r="I110" s="52"/>
      <c r="J110" s="52"/>
      <c r="K110" s="52"/>
      <c r="L110" s="52"/>
      <c r="M110" s="52"/>
      <c r="N110" s="52"/>
      <c r="O110" s="52"/>
      <c r="P110" s="52"/>
      <c r="Q110" s="52"/>
      <c r="R110" s="52"/>
      <c r="S110" s="52"/>
      <c r="T110" s="52"/>
      <c r="U110" s="52"/>
      <c r="V110" s="52"/>
      <c r="W110" s="52"/>
      <c r="X110" s="52"/>
      <c r="Y110" s="52"/>
      <c r="Z110" s="52"/>
    </row>
    <row r="111" spans="1:26" s="51" customFormat="1" ht="16.5" customHeight="1">
      <c r="A111" s="52"/>
      <c r="B111" s="52"/>
      <c r="C111" s="53"/>
      <c r="D111" s="53"/>
      <c r="E111" s="53"/>
      <c r="F111" s="53"/>
      <c r="G111" s="53"/>
      <c r="H111" s="52"/>
      <c r="I111" s="52"/>
      <c r="J111" s="52"/>
      <c r="K111" s="52"/>
      <c r="L111" s="52"/>
      <c r="M111" s="52"/>
      <c r="N111" s="52"/>
      <c r="O111" s="52"/>
      <c r="P111" s="52"/>
      <c r="Q111" s="52"/>
      <c r="R111" s="52"/>
      <c r="S111" s="52"/>
      <c r="T111" s="52"/>
      <c r="U111" s="52"/>
      <c r="V111" s="52"/>
      <c r="W111" s="52"/>
      <c r="X111" s="52"/>
      <c r="Y111" s="52"/>
      <c r="Z111" s="52"/>
    </row>
    <row r="112" spans="1:26" s="51" customFormat="1" ht="16.5" customHeight="1">
      <c r="A112" s="52"/>
      <c r="B112" s="52"/>
      <c r="C112" s="53"/>
      <c r="D112" s="53"/>
      <c r="E112" s="53"/>
      <c r="F112" s="53"/>
      <c r="G112" s="53"/>
      <c r="H112" s="52"/>
      <c r="I112" s="52"/>
      <c r="J112" s="52"/>
      <c r="K112" s="52"/>
      <c r="L112" s="52"/>
      <c r="M112" s="52"/>
      <c r="N112" s="52"/>
      <c r="O112" s="52"/>
      <c r="P112" s="52"/>
      <c r="Q112" s="52"/>
      <c r="R112" s="52"/>
      <c r="S112" s="52"/>
      <c r="T112" s="52"/>
      <c r="U112" s="52"/>
      <c r="V112" s="52"/>
      <c r="W112" s="52"/>
      <c r="X112" s="52"/>
      <c r="Y112" s="52"/>
      <c r="Z112" s="52"/>
    </row>
    <row r="113" spans="1:26" s="51" customFormat="1" ht="16.5" customHeight="1">
      <c r="A113" s="52"/>
      <c r="B113" s="52"/>
      <c r="C113" s="53"/>
      <c r="D113" s="53"/>
      <c r="E113" s="53"/>
      <c r="F113" s="53"/>
      <c r="G113" s="53"/>
      <c r="H113" s="52"/>
      <c r="I113" s="52"/>
      <c r="J113" s="52"/>
      <c r="K113" s="52"/>
      <c r="L113" s="52"/>
      <c r="M113" s="52"/>
      <c r="N113" s="52"/>
      <c r="O113" s="52"/>
      <c r="P113" s="52"/>
      <c r="Q113" s="52"/>
      <c r="R113" s="52"/>
      <c r="S113" s="52"/>
      <c r="T113" s="52"/>
      <c r="U113" s="52"/>
      <c r="V113" s="52"/>
      <c r="W113" s="52"/>
      <c r="X113" s="52"/>
      <c r="Y113" s="52"/>
      <c r="Z113" s="52"/>
    </row>
    <row r="114" spans="1:26" s="51" customFormat="1" ht="16.5" customHeight="1">
      <c r="A114" s="52"/>
      <c r="B114" s="52"/>
      <c r="C114" s="53"/>
      <c r="D114" s="53"/>
      <c r="E114" s="53"/>
      <c r="F114" s="53"/>
      <c r="G114" s="53"/>
      <c r="H114" s="52"/>
      <c r="I114" s="52"/>
      <c r="J114" s="52"/>
      <c r="K114" s="52"/>
      <c r="L114" s="52"/>
      <c r="M114" s="52"/>
      <c r="N114" s="52"/>
      <c r="O114" s="52"/>
      <c r="P114" s="52"/>
      <c r="Q114" s="52"/>
      <c r="R114" s="52"/>
      <c r="S114" s="52"/>
      <c r="T114" s="52"/>
      <c r="U114" s="52"/>
      <c r="V114" s="52"/>
      <c r="W114" s="52"/>
      <c r="X114" s="52"/>
      <c r="Y114" s="52"/>
      <c r="Z114" s="52"/>
    </row>
    <row r="115" spans="1:26" s="51" customFormat="1" ht="16.5" customHeight="1">
      <c r="A115" s="52"/>
      <c r="B115" s="52"/>
      <c r="C115" s="53"/>
      <c r="D115" s="53"/>
      <c r="E115" s="53"/>
      <c r="F115" s="53"/>
      <c r="G115" s="53"/>
      <c r="H115" s="52"/>
      <c r="I115" s="52"/>
      <c r="J115" s="52"/>
      <c r="K115" s="52"/>
      <c r="L115" s="52"/>
      <c r="M115" s="52"/>
      <c r="N115" s="52"/>
      <c r="O115" s="52"/>
      <c r="P115" s="52"/>
      <c r="Q115" s="52"/>
      <c r="R115" s="52"/>
      <c r="S115" s="52"/>
      <c r="T115" s="52"/>
      <c r="U115" s="52"/>
      <c r="V115" s="52"/>
      <c r="W115" s="52"/>
      <c r="X115" s="52"/>
      <c r="Y115" s="52"/>
      <c r="Z115" s="52"/>
    </row>
    <row r="116" spans="1:26" s="51" customFormat="1" ht="16.5" customHeight="1">
      <c r="A116" s="52"/>
      <c r="B116" s="52"/>
      <c r="C116" s="53"/>
      <c r="D116" s="53"/>
      <c r="E116" s="53"/>
      <c r="F116" s="53"/>
      <c r="G116" s="53"/>
      <c r="H116" s="52"/>
      <c r="I116" s="52"/>
      <c r="J116" s="52"/>
      <c r="K116" s="52"/>
      <c r="L116" s="52"/>
      <c r="M116" s="52"/>
      <c r="N116" s="52"/>
      <c r="O116" s="52"/>
      <c r="P116" s="52"/>
      <c r="Q116" s="52"/>
      <c r="R116" s="52"/>
      <c r="S116" s="52"/>
      <c r="T116" s="52"/>
      <c r="U116" s="52"/>
      <c r="V116" s="52"/>
      <c r="W116" s="52"/>
      <c r="X116" s="52"/>
      <c r="Y116" s="52"/>
      <c r="Z116" s="52"/>
    </row>
    <row r="117" spans="1:26" s="51" customFormat="1" ht="16.5" customHeight="1">
      <c r="A117" s="52"/>
      <c r="B117" s="52"/>
      <c r="C117" s="53"/>
      <c r="D117" s="53"/>
      <c r="E117" s="53"/>
      <c r="F117" s="53"/>
      <c r="G117" s="53"/>
      <c r="H117" s="52"/>
      <c r="I117" s="52"/>
      <c r="J117" s="52"/>
      <c r="K117" s="52"/>
      <c r="L117" s="52"/>
      <c r="M117" s="52"/>
      <c r="N117" s="52"/>
      <c r="O117" s="52"/>
      <c r="P117" s="52"/>
      <c r="Q117" s="52"/>
      <c r="R117" s="52"/>
      <c r="S117" s="52"/>
      <c r="T117" s="52"/>
      <c r="U117" s="52"/>
      <c r="V117" s="52"/>
      <c r="W117" s="52"/>
      <c r="X117" s="52"/>
      <c r="Y117" s="52"/>
      <c r="Z117" s="52"/>
    </row>
    <row r="118" spans="1:26" s="51" customFormat="1" ht="16.5" customHeight="1">
      <c r="A118" s="52"/>
      <c r="B118" s="52"/>
      <c r="C118" s="53"/>
      <c r="D118" s="53"/>
      <c r="E118" s="53"/>
      <c r="F118" s="53"/>
      <c r="G118" s="53"/>
      <c r="H118" s="52"/>
      <c r="I118" s="52"/>
      <c r="J118" s="52"/>
      <c r="K118" s="52"/>
      <c r="L118" s="52"/>
      <c r="M118" s="52"/>
      <c r="N118" s="52"/>
      <c r="O118" s="52"/>
      <c r="P118" s="52"/>
      <c r="Q118" s="52"/>
      <c r="R118" s="52"/>
      <c r="S118" s="52"/>
      <c r="T118" s="52"/>
      <c r="U118" s="52"/>
      <c r="V118" s="52"/>
      <c r="W118" s="52"/>
      <c r="X118" s="52"/>
      <c r="Y118" s="52"/>
      <c r="Z118" s="52"/>
    </row>
    <row r="119" spans="1:26" s="51" customFormat="1" ht="16.5" customHeight="1">
      <c r="A119" s="52"/>
      <c r="B119" s="52"/>
      <c r="C119" s="53"/>
      <c r="D119" s="53"/>
      <c r="E119" s="53"/>
      <c r="F119" s="53"/>
      <c r="G119" s="53"/>
      <c r="H119" s="52"/>
      <c r="I119" s="52"/>
      <c r="J119" s="52"/>
      <c r="K119" s="52"/>
      <c r="L119" s="52"/>
      <c r="M119" s="52"/>
      <c r="N119" s="52"/>
      <c r="O119" s="52"/>
      <c r="P119" s="52"/>
      <c r="Q119" s="52"/>
      <c r="R119" s="52"/>
      <c r="S119" s="52"/>
      <c r="T119" s="52"/>
      <c r="U119" s="52"/>
      <c r="V119" s="52"/>
      <c r="W119" s="52"/>
      <c r="X119" s="52"/>
      <c r="Y119" s="52"/>
      <c r="Z119" s="52"/>
    </row>
    <row r="120" spans="1:26" s="51" customFormat="1" ht="16.5" customHeight="1">
      <c r="A120" s="52"/>
      <c r="B120" s="52"/>
      <c r="C120" s="53"/>
      <c r="D120" s="53"/>
      <c r="E120" s="53"/>
      <c r="F120" s="53"/>
      <c r="G120" s="53"/>
      <c r="H120" s="52"/>
      <c r="I120" s="52"/>
      <c r="J120" s="52"/>
      <c r="K120" s="52"/>
      <c r="L120" s="52"/>
      <c r="M120" s="52"/>
      <c r="N120" s="52"/>
      <c r="O120" s="52"/>
      <c r="P120" s="52"/>
      <c r="Q120" s="52"/>
      <c r="R120" s="52"/>
      <c r="S120" s="52"/>
      <c r="T120" s="52"/>
      <c r="U120" s="52"/>
      <c r="V120" s="52"/>
      <c r="W120" s="52"/>
      <c r="X120" s="52"/>
      <c r="Y120" s="52"/>
      <c r="Z120" s="52"/>
    </row>
    <row r="121" spans="1:26" s="51" customFormat="1" ht="16.5" customHeight="1">
      <c r="A121" s="52"/>
      <c r="B121" s="52"/>
      <c r="C121" s="53"/>
      <c r="D121" s="53"/>
      <c r="E121" s="53"/>
      <c r="F121" s="53"/>
      <c r="G121" s="53"/>
      <c r="H121" s="52"/>
      <c r="I121" s="52"/>
      <c r="J121" s="52"/>
      <c r="K121" s="52"/>
      <c r="L121" s="52"/>
      <c r="M121" s="52"/>
      <c r="N121" s="52"/>
      <c r="O121" s="52"/>
      <c r="P121" s="52"/>
      <c r="Q121" s="52"/>
      <c r="R121" s="52"/>
      <c r="S121" s="52"/>
      <c r="T121" s="52"/>
      <c r="U121" s="52"/>
      <c r="V121" s="52"/>
      <c r="W121" s="52"/>
      <c r="X121" s="52"/>
      <c r="Y121" s="52"/>
      <c r="Z121" s="52"/>
    </row>
    <row r="122" spans="1:26" s="51" customFormat="1" ht="16.5" customHeight="1">
      <c r="A122" s="52"/>
      <c r="B122" s="52"/>
      <c r="C122" s="53"/>
      <c r="D122" s="53"/>
      <c r="E122" s="53"/>
      <c r="F122" s="53"/>
      <c r="G122" s="53"/>
      <c r="H122" s="52"/>
      <c r="I122" s="52"/>
      <c r="J122" s="52"/>
      <c r="K122" s="52"/>
      <c r="L122" s="52"/>
      <c r="M122" s="52"/>
      <c r="N122" s="52"/>
      <c r="O122" s="52"/>
      <c r="P122" s="52"/>
      <c r="Q122" s="52"/>
      <c r="R122" s="52"/>
      <c r="S122" s="52"/>
      <c r="T122" s="52"/>
      <c r="U122" s="52"/>
      <c r="V122" s="52"/>
      <c r="W122" s="52"/>
      <c r="X122" s="52"/>
      <c r="Y122" s="52"/>
      <c r="Z122" s="52"/>
    </row>
    <row r="123" spans="1:26" s="51" customFormat="1" ht="16.5" customHeight="1">
      <c r="A123" s="52"/>
      <c r="B123" s="52"/>
      <c r="C123" s="53"/>
      <c r="D123" s="53"/>
      <c r="E123" s="53"/>
      <c r="F123" s="53"/>
      <c r="G123" s="53"/>
      <c r="H123" s="52"/>
      <c r="I123" s="52"/>
      <c r="J123" s="52"/>
      <c r="K123" s="52"/>
      <c r="L123" s="52"/>
      <c r="M123" s="52"/>
      <c r="N123" s="52"/>
      <c r="O123" s="52"/>
      <c r="P123" s="52"/>
      <c r="Q123" s="52"/>
      <c r="R123" s="52"/>
      <c r="S123" s="52"/>
      <c r="T123" s="52"/>
      <c r="U123" s="52"/>
      <c r="V123" s="52"/>
      <c r="W123" s="52"/>
      <c r="X123" s="52"/>
      <c r="Y123" s="52"/>
      <c r="Z123" s="52"/>
    </row>
    <row r="124" spans="1:26" s="51" customFormat="1" ht="16.5" customHeight="1">
      <c r="A124" s="52"/>
      <c r="B124" s="52"/>
      <c r="C124" s="53"/>
      <c r="D124" s="53"/>
      <c r="E124" s="53"/>
      <c r="F124" s="53"/>
      <c r="G124" s="53"/>
      <c r="H124" s="52"/>
      <c r="I124" s="52"/>
      <c r="J124" s="52"/>
      <c r="K124" s="52"/>
      <c r="L124" s="52"/>
      <c r="M124" s="52"/>
      <c r="N124" s="52"/>
      <c r="O124" s="52"/>
      <c r="P124" s="52"/>
      <c r="Q124" s="52"/>
      <c r="R124" s="52"/>
      <c r="S124" s="52"/>
      <c r="T124" s="52"/>
      <c r="U124" s="52"/>
      <c r="V124" s="52"/>
      <c r="W124" s="52"/>
      <c r="X124" s="52"/>
      <c r="Y124" s="52"/>
      <c r="Z124" s="52"/>
    </row>
    <row r="125" spans="1:26" s="51" customFormat="1" ht="16.5" customHeight="1">
      <c r="A125" s="52"/>
      <c r="B125" s="52"/>
      <c r="C125" s="53"/>
      <c r="D125" s="53"/>
      <c r="E125" s="53"/>
      <c r="F125" s="53"/>
      <c r="G125" s="53"/>
      <c r="H125" s="52"/>
      <c r="I125" s="52"/>
      <c r="J125" s="52"/>
      <c r="K125" s="52"/>
      <c r="L125" s="52"/>
      <c r="M125" s="52"/>
      <c r="N125" s="52"/>
      <c r="O125" s="52"/>
      <c r="P125" s="52"/>
      <c r="Q125" s="52"/>
      <c r="R125" s="52"/>
      <c r="S125" s="52"/>
      <c r="T125" s="52"/>
      <c r="U125" s="52"/>
      <c r="V125" s="52"/>
      <c r="W125" s="52"/>
      <c r="X125" s="52"/>
      <c r="Y125" s="52"/>
      <c r="Z125" s="52"/>
    </row>
    <row r="126" spans="1:26" s="51" customFormat="1" ht="16.5" customHeight="1">
      <c r="A126" s="52"/>
      <c r="B126" s="52"/>
      <c r="C126" s="53"/>
      <c r="D126" s="53"/>
      <c r="E126" s="53"/>
      <c r="F126" s="53"/>
      <c r="G126" s="53"/>
      <c r="H126" s="52"/>
      <c r="I126" s="52"/>
      <c r="J126" s="52"/>
      <c r="K126" s="52"/>
      <c r="L126" s="52"/>
      <c r="M126" s="52"/>
      <c r="N126" s="52"/>
      <c r="O126" s="52"/>
      <c r="P126" s="52"/>
      <c r="Q126" s="52"/>
      <c r="R126" s="52"/>
      <c r="S126" s="52"/>
      <c r="T126" s="52"/>
      <c r="U126" s="52"/>
      <c r="V126" s="52"/>
      <c r="W126" s="52"/>
      <c r="X126" s="52"/>
      <c r="Y126" s="52"/>
      <c r="Z126" s="52"/>
    </row>
    <row r="127" spans="1:26" s="51" customFormat="1" ht="16.5" customHeight="1">
      <c r="A127" s="52"/>
      <c r="B127" s="52"/>
      <c r="C127" s="53"/>
      <c r="D127" s="53"/>
      <c r="E127" s="53"/>
      <c r="F127" s="53"/>
      <c r="G127" s="53"/>
      <c r="H127" s="52"/>
      <c r="I127" s="52"/>
      <c r="J127" s="52"/>
      <c r="K127" s="52"/>
      <c r="L127" s="52"/>
      <c r="M127" s="52"/>
      <c r="N127" s="52"/>
      <c r="O127" s="52"/>
      <c r="P127" s="52"/>
      <c r="Q127" s="52"/>
      <c r="R127" s="52"/>
      <c r="S127" s="52"/>
      <c r="T127" s="52"/>
      <c r="U127" s="52"/>
      <c r="V127" s="52"/>
      <c r="W127" s="52"/>
      <c r="X127" s="52"/>
      <c r="Y127" s="52"/>
      <c r="Z127" s="52"/>
    </row>
    <row r="128" spans="1:26" s="51" customFormat="1" ht="16.5" customHeight="1">
      <c r="A128" s="52"/>
      <c r="B128" s="52"/>
      <c r="C128" s="53"/>
      <c r="D128" s="53"/>
      <c r="E128" s="53"/>
      <c r="F128" s="53"/>
      <c r="G128" s="53"/>
      <c r="H128" s="52"/>
      <c r="I128" s="52"/>
      <c r="J128" s="52"/>
      <c r="K128" s="52"/>
      <c r="L128" s="52"/>
      <c r="M128" s="52"/>
      <c r="N128" s="52"/>
      <c r="O128" s="52"/>
      <c r="P128" s="52"/>
      <c r="Q128" s="52"/>
      <c r="R128" s="52"/>
      <c r="S128" s="52"/>
      <c r="T128" s="52"/>
      <c r="U128" s="52"/>
      <c r="V128" s="52"/>
      <c r="W128" s="52"/>
      <c r="X128" s="52"/>
      <c r="Y128" s="52"/>
      <c r="Z128" s="52"/>
    </row>
    <row r="129" spans="1:26" s="51" customFormat="1" ht="16.5" customHeight="1">
      <c r="A129" s="52"/>
      <c r="B129" s="52"/>
      <c r="C129" s="53"/>
      <c r="D129" s="53"/>
      <c r="E129" s="53"/>
      <c r="F129" s="53"/>
      <c r="G129" s="53"/>
      <c r="H129" s="52"/>
      <c r="I129" s="52"/>
      <c r="J129" s="52"/>
      <c r="K129" s="52"/>
      <c r="L129" s="52"/>
      <c r="M129" s="52"/>
      <c r="N129" s="52"/>
      <c r="O129" s="52"/>
      <c r="P129" s="52"/>
      <c r="Q129" s="52"/>
      <c r="R129" s="52"/>
      <c r="S129" s="52"/>
      <c r="T129" s="52"/>
      <c r="U129" s="52"/>
      <c r="V129" s="52"/>
      <c r="W129" s="52"/>
      <c r="X129" s="52"/>
      <c r="Y129" s="52"/>
      <c r="Z129" s="52"/>
    </row>
    <row r="130" spans="1:26" s="51" customFormat="1" ht="16.5" customHeight="1">
      <c r="A130" s="52"/>
      <c r="B130" s="52"/>
      <c r="C130" s="53"/>
      <c r="D130" s="53"/>
      <c r="E130" s="53"/>
      <c r="F130" s="53"/>
      <c r="G130" s="53"/>
      <c r="H130" s="52"/>
      <c r="I130" s="52"/>
      <c r="J130" s="52"/>
      <c r="K130" s="52"/>
      <c r="L130" s="52"/>
      <c r="M130" s="52"/>
      <c r="N130" s="52"/>
      <c r="O130" s="52"/>
      <c r="P130" s="52"/>
      <c r="Q130" s="52"/>
      <c r="R130" s="52"/>
      <c r="S130" s="52"/>
      <c r="T130" s="52"/>
      <c r="U130" s="52"/>
      <c r="V130" s="52"/>
      <c r="W130" s="52"/>
      <c r="X130" s="52"/>
      <c r="Y130" s="52"/>
      <c r="Z130" s="52"/>
    </row>
    <row r="131" spans="1:26" s="51" customFormat="1" ht="16.5" customHeight="1">
      <c r="A131" s="52"/>
      <c r="B131" s="52"/>
      <c r="C131" s="53"/>
      <c r="D131" s="53"/>
      <c r="E131" s="53"/>
      <c r="F131" s="53"/>
      <c r="G131" s="53"/>
      <c r="H131" s="52"/>
      <c r="I131" s="52"/>
      <c r="J131" s="52"/>
      <c r="K131" s="52"/>
      <c r="L131" s="52"/>
      <c r="M131" s="52"/>
      <c r="N131" s="52"/>
      <c r="O131" s="52"/>
      <c r="P131" s="52"/>
      <c r="Q131" s="52"/>
      <c r="R131" s="52"/>
      <c r="S131" s="52"/>
      <c r="T131" s="52"/>
      <c r="U131" s="52"/>
      <c r="V131" s="52"/>
      <c r="W131" s="52"/>
      <c r="X131" s="52"/>
      <c r="Y131" s="52"/>
      <c r="Z131" s="52"/>
    </row>
    <row r="132" spans="1:26" s="51" customFormat="1" ht="16.5" customHeight="1">
      <c r="A132" s="52"/>
      <c r="B132" s="52"/>
      <c r="C132" s="53"/>
      <c r="D132" s="53"/>
      <c r="E132" s="53"/>
      <c r="F132" s="53"/>
      <c r="G132" s="53"/>
      <c r="H132" s="52"/>
      <c r="I132" s="52"/>
      <c r="J132" s="52"/>
      <c r="K132" s="52"/>
      <c r="L132" s="52"/>
      <c r="M132" s="52"/>
      <c r="N132" s="52"/>
      <c r="O132" s="52"/>
      <c r="P132" s="52"/>
      <c r="Q132" s="52"/>
      <c r="R132" s="52"/>
      <c r="S132" s="52"/>
      <c r="T132" s="52"/>
      <c r="U132" s="52"/>
      <c r="V132" s="52"/>
      <c r="W132" s="52"/>
      <c r="X132" s="52"/>
      <c r="Y132" s="52"/>
      <c r="Z132" s="52"/>
    </row>
    <row r="133" spans="1:26" s="51" customFormat="1" ht="16.5" customHeight="1">
      <c r="A133" s="52"/>
      <c r="B133" s="52"/>
      <c r="C133" s="53"/>
      <c r="D133" s="53"/>
      <c r="E133" s="53"/>
      <c r="F133" s="53"/>
      <c r="G133" s="53"/>
      <c r="H133" s="52"/>
      <c r="I133" s="52"/>
      <c r="J133" s="52"/>
      <c r="K133" s="52"/>
      <c r="L133" s="52"/>
      <c r="M133" s="52"/>
      <c r="N133" s="52"/>
      <c r="O133" s="52"/>
      <c r="P133" s="52"/>
      <c r="Q133" s="52"/>
      <c r="R133" s="52"/>
      <c r="S133" s="52"/>
      <c r="T133" s="52"/>
      <c r="U133" s="52"/>
      <c r="V133" s="52"/>
      <c r="W133" s="52"/>
      <c r="X133" s="52"/>
      <c r="Y133" s="52"/>
      <c r="Z133" s="52"/>
    </row>
    <row r="134" spans="1:26" s="51" customFormat="1" ht="16.5" customHeight="1">
      <c r="A134" s="52"/>
      <c r="B134" s="52"/>
      <c r="C134" s="53"/>
      <c r="D134" s="53"/>
      <c r="E134" s="53"/>
      <c r="F134" s="53"/>
      <c r="G134" s="53"/>
      <c r="H134" s="52"/>
      <c r="I134" s="52"/>
      <c r="J134" s="52"/>
      <c r="K134" s="52"/>
      <c r="L134" s="52"/>
      <c r="M134" s="52"/>
      <c r="N134" s="52"/>
      <c r="O134" s="52"/>
      <c r="P134" s="52"/>
      <c r="Q134" s="52"/>
      <c r="R134" s="52"/>
      <c r="S134" s="52"/>
      <c r="T134" s="52"/>
      <c r="U134" s="52"/>
      <c r="V134" s="52"/>
      <c r="W134" s="52"/>
      <c r="X134" s="52"/>
      <c r="Y134" s="52"/>
      <c r="Z134" s="52"/>
    </row>
    <row r="135" spans="1:26" s="51" customFormat="1" ht="16.5" customHeight="1">
      <c r="A135" s="52"/>
      <c r="B135" s="52"/>
      <c r="C135" s="53"/>
      <c r="D135" s="53"/>
      <c r="E135" s="53"/>
      <c r="F135" s="53"/>
      <c r="G135" s="53"/>
      <c r="H135" s="52"/>
      <c r="I135" s="52"/>
      <c r="J135" s="52"/>
      <c r="K135" s="52"/>
      <c r="L135" s="52"/>
      <c r="M135" s="52"/>
      <c r="N135" s="52"/>
      <c r="O135" s="52"/>
      <c r="P135" s="52"/>
      <c r="Q135" s="52"/>
      <c r="R135" s="52"/>
      <c r="S135" s="52"/>
      <c r="T135" s="52"/>
      <c r="U135" s="52"/>
      <c r="V135" s="52"/>
      <c r="W135" s="52"/>
      <c r="X135" s="52"/>
      <c r="Y135" s="52"/>
      <c r="Z135" s="52"/>
    </row>
    <row r="136" spans="1:26" s="51" customFormat="1" ht="16.5" customHeight="1">
      <c r="A136" s="52"/>
      <c r="B136" s="52"/>
      <c r="C136" s="53"/>
      <c r="D136" s="53"/>
      <c r="E136" s="53"/>
      <c r="F136" s="53"/>
      <c r="G136" s="53"/>
      <c r="H136" s="52"/>
      <c r="I136" s="52"/>
      <c r="J136" s="52"/>
      <c r="K136" s="52"/>
      <c r="L136" s="52"/>
      <c r="M136" s="52"/>
      <c r="N136" s="52"/>
      <c r="O136" s="52"/>
      <c r="P136" s="52"/>
      <c r="Q136" s="52"/>
      <c r="R136" s="52"/>
      <c r="S136" s="52"/>
      <c r="T136" s="52"/>
      <c r="U136" s="52"/>
      <c r="V136" s="52"/>
      <c r="W136" s="52"/>
      <c r="X136" s="52"/>
      <c r="Y136" s="52"/>
      <c r="Z136" s="52"/>
    </row>
    <row r="137" spans="1:26" s="51" customFormat="1" ht="16.5" customHeight="1">
      <c r="A137" s="52"/>
      <c r="B137" s="52"/>
      <c r="C137" s="53"/>
      <c r="D137" s="53"/>
      <c r="E137" s="53"/>
      <c r="F137" s="53"/>
      <c r="G137" s="53"/>
      <c r="H137" s="52"/>
      <c r="I137" s="52"/>
      <c r="J137" s="52"/>
      <c r="K137" s="52"/>
      <c r="L137" s="52"/>
      <c r="M137" s="52"/>
      <c r="N137" s="52"/>
      <c r="O137" s="52"/>
      <c r="P137" s="52"/>
      <c r="Q137" s="52"/>
      <c r="R137" s="52"/>
      <c r="S137" s="52"/>
      <c r="T137" s="52"/>
      <c r="U137" s="52"/>
      <c r="V137" s="52"/>
      <c r="W137" s="52"/>
      <c r="X137" s="52"/>
      <c r="Y137" s="52"/>
      <c r="Z137" s="52"/>
    </row>
    <row r="138" spans="1:26" s="51" customFormat="1" ht="16.5" customHeight="1">
      <c r="A138" s="52"/>
      <c r="B138" s="52"/>
      <c r="C138" s="53"/>
      <c r="D138" s="53"/>
      <c r="E138" s="53"/>
      <c r="F138" s="53"/>
      <c r="G138" s="53"/>
      <c r="H138" s="52"/>
      <c r="I138" s="52"/>
      <c r="J138" s="52"/>
      <c r="K138" s="52"/>
      <c r="L138" s="52"/>
      <c r="M138" s="52"/>
      <c r="N138" s="52"/>
      <c r="O138" s="52"/>
      <c r="P138" s="52"/>
      <c r="Q138" s="52"/>
      <c r="R138" s="52"/>
      <c r="S138" s="52"/>
      <c r="T138" s="52"/>
      <c r="U138" s="52"/>
      <c r="V138" s="52"/>
      <c r="W138" s="52"/>
      <c r="X138" s="52"/>
      <c r="Y138" s="52"/>
      <c r="Z138" s="52"/>
    </row>
    <row r="139" spans="1:26" s="51" customFormat="1" ht="16.5" customHeight="1">
      <c r="A139" s="52"/>
      <c r="B139" s="52"/>
      <c r="C139" s="53"/>
      <c r="D139" s="53"/>
      <c r="E139" s="53"/>
      <c r="F139" s="53"/>
      <c r="G139" s="53"/>
      <c r="H139" s="52"/>
      <c r="I139" s="52"/>
      <c r="J139" s="52"/>
      <c r="K139" s="52"/>
      <c r="L139" s="52"/>
      <c r="M139" s="52"/>
      <c r="N139" s="52"/>
      <c r="O139" s="52"/>
      <c r="P139" s="52"/>
      <c r="Q139" s="52"/>
      <c r="R139" s="52"/>
      <c r="S139" s="52"/>
      <c r="T139" s="52"/>
      <c r="U139" s="52"/>
      <c r="V139" s="52"/>
      <c r="W139" s="52"/>
      <c r="X139" s="52"/>
      <c r="Y139" s="52"/>
      <c r="Z139" s="52"/>
    </row>
    <row r="140" spans="1:26" s="51" customFormat="1" ht="16.5" customHeight="1">
      <c r="A140" s="52"/>
      <c r="B140" s="52"/>
      <c r="C140" s="53"/>
      <c r="D140" s="53"/>
      <c r="E140" s="53"/>
      <c r="F140" s="53"/>
      <c r="G140" s="53"/>
      <c r="H140" s="52"/>
      <c r="I140" s="52"/>
      <c r="J140" s="52"/>
      <c r="K140" s="52"/>
      <c r="L140" s="52"/>
      <c r="M140" s="52"/>
      <c r="N140" s="52"/>
      <c r="O140" s="52"/>
      <c r="P140" s="52"/>
      <c r="Q140" s="52"/>
      <c r="R140" s="52"/>
      <c r="S140" s="52"/>
      <c r="T140" s="52"/>
      <c r="U140" s="52"/>
      <c r="V140" s="52"/>
      <c r="W140" s="52"/>
      <c r="X140" s="52"/>
      <c r="Y140" s="52"/>
      <c r="Z140" s="52"/>
    </row>
    <row r="141" spans="1:26" ht="16.5" customHeight="1">
      <c r="A141" s="2"/>
      <c r="B141" s="2"/>
      <c r="C141" s="14"/>
      <c r="D141" s="14"/>
      <c r="E141" s="14"/>
      <c r="F141" s="14"/>
      <c r="G141" s="14"/>
      <c r="H141" s="2"/>
      <c r="I141" s="2"/>
      <c r="J141" s="2"/>
      <c r="K141" s="2"/>
      <c r="L141" s="2"/>
      <c r="M141" s="2"/>
      <c r="N141" s="2"/>
      <c r="O141" s="2"/>
      <c r="P141" s="2"/>
      <c r="Q141" s="2"/>
      <c r="R141" s="2"/>
      <c r="S141" s="52"/>
      <c r="T141" s="52"/>
      <c r="U141" s="52"/>
      <c r="V141" s="52"/>
      <c r="W141" s="52"/>
      <c r="X141" s="52"/>
      <c r="Y141" s="52"/>
      <c r="Z141" s="2"/>
    </row>
    <row r="142" spans="1:26" ht="16.5" customHeight="1">
      <c r="A142" s="2"/>
      <c r="B142" s="2"/>
      <c r="C142" s="14"/>
      <c r="D142" s="14"/>
      <c r="E142" s="14"/>
      <c r="F142" s="14"/>
      <c r="G142" s="14"/>
      <c r="H142" s="2"/>
      <c r="I142" s="2"/>
      <c r="J142" s="2"/>
      <c r="K142" s="2"/>
      <c r="L142" s="2"/>
      <c r="M142" s="2"/>
      <c r="N142" s="2"/>
      <c r="O142" s="2"/>
      <c r="P142" s="2"/>
      <c r="Q142" s="2"/>
      <c r="R142" s="2"/>
      <c r="S142" s="52"/>
      <c r="T142" s="52"/>
      <c r="U142" s="52"/>
      <c r="V142" s="52"/>
      <c r="W142" s="52"/>
      <c r="X142" s="52"/>
      <c r="Y142" s="52"/>
      <c r="Z142" s="2"/>
    </row>
    <row r="143" spans="1:26" ht="16.5" customHeight="1">
      <c r="A143" s="2"/>
      <c r="B143" s="2"/>
      <c r="C143" s="14"/>
      <c r="D143" s="14"/>
      <c r="E143" s="14"/>
      <c r="F143" s="14"/>
      <c r="G143" s="14"/>
      <c r="H143" s="2"/>
      <c r="I143" s="2"/>
      <c r="J143" s="2"/>
      <c r="K143" s="2"/>
      <c r="L143" s="2"/>
      <c r="M143" s="2"/>
      <c r="N143" s="2"/>
      <c r="O143" s="2"/>
      <c r="P143" s="2"/>
      <c r="Q143" s="2"/>
      <c r="R143" s="2"/>
      <c r="S143" s="52"/>
      <c r="T143" s="52"/>
      <c r="U143" s="52"/>
      <c r="V143" s="52"/>
      <c r="W143" s="52"/>
      <c r="X143" s="52"/>
      <c r="Y143" s="52"/>
      <c r="Z143" s="2"/>
    </row>
    <row r="144" spans="1:26" ht="16.5" customHeight="1">
      <c r="A144" s="2"/>
      <c r="B144" s="2"/>
      <c r="C144" s="14"/>
      <c r="D144" s="14"/>
      <c r="E144" s="14"/>
      <c r="F144" s="14"/>
      <c r="G144" s="14"/>
      <c r="H144" s="2"/>
      <c r="I144" s="2"/>
      <c r="J144" s="2"/>
      <c r="K144" s="2"/>
      <c r="L144" s="2"/>
      <c r="M144" s="2"/>
      <c r="N144" s="2"/>
      <c r="O144" s="2"/>
      <c r="P144" s="2"/>
      <c r="Q144" s="2"/>
      <c r="R144" s="2"/>
      <c r="S144" s="52"/>
      <c r="T144" s="52"/>
      <c r="U144" s="52"/>
      <c r="V144" s="52"/>
      <c r="W144" s="52"/>
      <c r="X144" s="52"/>
      <c r="Y144" s="52"/>
      <c r="Z144" s="2"/>
    </row>
    <row r="145" spans="1:26" ht="16.5" customHeight="1">
      <c r="A145" s="2"/>
      <c r="B145" s="2"/>
      <c r="C145" s="14"/>
      <c r="D145" s="14"/>
      <c r="E145" s="14"/>
      <c r="F145" s="14"/>
      <c r="G145" s="14"/>
      <c r="H145" s="2"/>
      <c r="I145" s="2"/>
      <c r="J145" s="2"/>
      <c r="K145" s="2"/>
      <c r="L145" s="2"/>
      <c r="M145" s="2"/>
      <c r="N145" s="2"/>
      <c r="O145" s="2"/>
      <c r="P145" s="2"/>
      <c r="Q145" s="2"/>
      <c r="R145" s="2"/>
      <c r="S145" s="52"/>
      <c r="T145" s="52"/>
      <c r="U145" s="52"/>
      <c r="V145" s="52"/>
      <c r="W145" s="52"/>
      <c r="X145" s="52"/>
      <c r="Y145" s="52"/>
      <c r="Z145" s="2"/>
    </row>
    <row r="146" spans="1:26" ht="16.5" customHeight="1">
      <c r="A146" s="2"/>
      <c r="B146" s="2"/>
      <c r="C146" s="14"/>
      <c r="D146" s="14"/>
      <c r="E146" s="14"/>
      <c r="F146" s="14"/>
      <c r="G146" s="14"/>
      <c r="H146" s="2"/>
      <c r="I146" s="2"/>
      <c r="J146" s="2"/>
      <c r="K146" s="2"/>
      <c r="L146" s="2"/>
      <c r="M146" s="2"/>
      <c r="N146" s="2"/>
      <c r="O146" s="2"/>
      <c r="P146" s="2"/>
      <c r="Q146" s="2"/>
      <c r="R146" s="2"/>
      <c r="S146" s="52"/>
      <c r="T146" s="52"/>
      <c r="U146" s="52"/>
      <c r="V146" s="52"/>
      <c r="W146" s="52"/>
      <c r="X146" s="52"/>
      <c r="Y146" s="52"/>
      <c r="Z146" s="2"/>
    </row>
    <row r="147" spans="1:26" ht="16.5" customHeight="1">
      <c r="A147" s="2"/>
      <c r="B147" s="2"/>
      <c r="C147" s="14"/>
      <c r="D147" s="14"/>
      <c r="E147" s="14"/>
      <c r="F147" s="14"/>
      <c r="G147" s="14"/>
      <c r="H147" s="2"/>
      <c r="I147" s="2"/>
      <c r="J147" s="2"/>
      <c r="K147" s="2"/>
      <c r="L147" s="2"/>
      <c r="M147" s="2"/>
      <c r="N147" s="2"/>
      <c r="O147" s="2"/>
      <c r="P147" s="2"/>
      <c r="Q147" s="2"/>
      <c r="R147" s="2"/>
      <c r="S147" s="52"/>
      <c r="T147" s="52"/>
      <c r="U147" s="52"/>
      <c r="V147" s="52"/>
      <c r="W147" s="52"/>
      <c r="X147" s="52"/>
      <c r="Y147" s="52"/>
      <c r="Z147" s="2"/>
    </row>
    <row r="148" spans="1:26" ht="16.5" customHeight="1">
      <c r="A148" s="2"/>
      <c r="B148" s="2"/>
      <c r="C148" s="14"/>
      <c r="D148" s="14"/>
      <c r="E148" s="14"/>
      <c r="F148" s="14"/>
      <c r="G148" s="14"/>
      <c r="H148" s="2"/>
      <c r="I148" s="2"/>
      <c r="J148" s="2"/>
      <c r="K148" s="2"/>
      <c r="L148" s="2"/>
      <c r="M148" s="2"/>
      <c r="N148" s="2"/>
      <c r="O148" s="2"/>
      <c r="P148" s="2"/>
      <c r="Q148" s="2"/>
      <c r="R148" s="2"/>
      <c r="S148" s="52"/>
      <c r="T148" s="52"/>
      <c r="U148" s="52"/>
      <c r="V148" s="52"/>
      <c r="W148" s="52"/>
      <c r="X148" s="52"/>
      <c r="Y148" s="52"/>
      <c r="Z148" s="2"/>
    </row>
    <row r="149" spans="1:26" ht="16.5" customHeight="1">
      <c r="A149" s="2"/>
      <c r="B149" s="2"/>
      <c r="C149" s="14"/>
      <c r="D149" s="14"/>
      <c r="E149" s="14"/>
      <c r="F149" s="14"/>
      <c r="G149" s="14"/>
      <c r="H149" s="2"/>
      <c r="I149" s="2"/>
      <c r="J149" s="2"/>
      <c r="K149" s="2"/>
      <c r="L149" s="2"/>
      <c r="M149" s="2"/>
      <c r="N149" s="2"/>
      <c r="O149" s="2"/>
      <c r="P149" s="2"/>
      <c r="Q149" s="2"/>
      <c r="R149" s="2"/>
      <c r="S149" s="52"/>
      <c r="T149" s="52"/>
      <c r="U149" s="52"/>
      <c r="V149" s="52"/>
      <c r="W149" s="52"/>
      <c r="X149" s="52"/>
      <c r="Y149" s="52"/>
      <c r="Z149" s="2"/>
    </row>
    <row r="150" spans="1:26" ht="16.5" customHeight="1">
      <c r="A150" s="2"/>
      <c r="B150" s="2"/>
      <c r="C150" s="14"/>
      <c r="D150" s="14"/>
      <c r="E150" s="14"/>
      <c r="F150" s="14"/>
      <c r="G150" s="14"/>
      <c r="H150" s="2"/>
      <c r="I150" s="2"/>
      <c r="J150" s="2"/>
      <c r="K150" s="2"/>
      <c r="L150" s="2"/>
      <c r="M150" s="2"/>
      <c r="N150" s="2"/>
      <c r="O150" s="2"/>
      <c r="P150" s="2"/>
      <c r="Q150" s="2"/>
      <c r="R150" s="2"/>
      <c r="S150" s="52"/>
      <c r="T150" s="52"/>
      <c r="U150" s="52"/>
      <c r="V150" s="52"/>
      <c r="W150" s="52"/>
      <c r="X150" s="52"/>
      <c r="Y150" s="52"/>
      <c r="Z150" s="2"/>
    </row>
    <row r="151" spans="1:26" ht="16.5" customHeight="1">
      <c r="A151" s="2"/>
      <c r="B151" s="2"/>
      <c r="C151" s="14"/>
      <c r="D151" s="14"/>
      <c r="E151" s="14"/>
      <c r="F151" s="14"/>
      <c r="G151" s="14"/>
      <c r="H151" s="2"/>
      <c r="I151" s="2"/>
      <c r="J151" s="2"/>
      <c r="K151" s="2"/>
      <c r="L151" s="2"/>
      <c r="M151" s="2"/>
      <c r="N151" s="2"/>
      <c r="O151" s="2"/>
      <c r="P151" s="2"/>
      <c r="Q151" s="2"/>
      <c r="R151" s="2"/>
      <c r="S151" s="52"/>
      <c r="T151" s="52"/>
      <c r="U151" s="52"/>
      <c r="V151" s="52"/>
      <c r="W151" s="52"/>
      <c r="X151" s="52"/>
      <c r="Y151" s="52"/>
      <c r="Z151" s="2"/>
    </row>
    <row r="152" spans="1:26" ht="16.5" customHeight="1">
      <c r="A152" s="2"/>
      <c r="B152" s="2"/>
      <c r="C152" s="14"/>
      <c r="D152" s="14"/>
      <c r="E152" s="14"/>
      <c r="F152" s="14"/>
      <c r="G152" s="14"/>
      <c r="H152" s="2"/>
      <c r="I152" s="2"/>
      <c r="J152" s="2"/>
      <c r="K152" s="2"/>
      <c r="L152" s="2"/>
      <c r="M152" s="2"/>
      <c r="N152" s="2"/>
      <c r="O152" s="2"/>
      <c r="P152" s="2"/>
      <c r="Q152" s="2"/>
      <c r="R152" s="2"/>
      <c r="S152" s="52"/>
      <c r="T152" s="52"/>
      <c r="U152" s="52"/>
      <c r="V152" s="52"/>
      <c r="W152" s="52"/>
      <c r="X152" s="52"/>
      <c r="Y152" s="52"/>
      <c r="Z152" s="2"/>
    </row>
    <row r="153" spans="1:26" ht="16.5" customHeight="1">
      <c r="A153" s="2"/>
      <c r="B153" s="2"/>
      <c r="C153" s="14"/>
      <c r="D153" s="14"/>
      <c r="E153" s="14"/>
      <c r="F153" s="14"/>
      <c r="G153" s="14"/>
      <c r="H153" s="2"/>
      <c r="I153" s="2"/>
      <c r="J153" s="2"/>
      <c r="K153" s="2"/>
      <c r="L153" s="2"/>
      <c r="M153" s="2"/>
      <c r="N153" s="2"/>
      <c r="O153" s="2"/>
      <c r="P153" s="2"/>
      <c r="Q153" s="2"/>
      <c r="R153" s="2"/>
      <c r="S153" s="52"/>
      <c r="T153" s="52"/>
      <c r="U153" s="52"/>
      <c r="V153" s="52"/>
      <c r="W153" s="52"/>
      <c r="X153" s="52"/>
      <c r="Y153" s="52"/>
      <c r="Z153" s="2"/>
    </row>
    <row r="154" spans="1:26" ht="16.5" customHeight="1">
      <c r="A154" s="2"/>
      <c r="B154" s="2"/>
      <c r="C154" s="14"/>
      <c r="D154" s="14"/>
      <c r="E154" s="14"/>
      <c r="F154" s="14"/>
      <c r="G154" s="14"/>
      <c r="H154" s="2"/>
      <c r="I154" s="2"/>
      <c r="J154" s="2"/>
      <c r="K154" s="2"/>
      <c r="L154" s="2"/>
      <c r="M154" s="2"/>
      <c r="N154" s="2"/>
      <c r="O154" s="2"/>
      <c r="P154" s="2"/>
      <c r="Q154" s="2"/>
      <c r="R154" s="2"/>
      <c r="S154" s="52"/>
      <c r="T154" s="52"/>
      <c r="U154" s="52"/>
      <c r="V154" s="52"/>
      <c r="W154" s="52"/>
      <c r="X154" s="52"/>
      <c r="Y154" s="52"/>
      <c r="Z154" s="2"/>
    </row>
    <row r="155" spans="1:26" ht="16.5" customHeight="1">
      <c r="A155" s="2"/>
      <c r="B155" s="2"/>
      <c r="C155" s="14"/>
      <c r="D155" s="14"/>
      <c r="E155" s="14"/>
      <c r="F155" s="14"/>
      <c r="G155" s="14"/>
      <c r="H155" s="2"/>
      <c r="I155" s="2"/>
      <c r="J155" s="2"/>
      <c r="K155" s="2"/>
      <c r="L155" s="2"/>
      <c r="M155" s="2"/>
      <c r="N155" s="2"/>
      <c r="O155" s="2"/>
      <c r="P155" s="2"/>
      <c r="Q155" s="2"/>
      <c r="R155" s="2"/>
      <c r="S155" s="52"/>
      <c r="T155" s="52"/>
      <c r="U155" s="52"/>
      <c r="V155" s="52"/>
      <c r="W155" s="52"/>
      <c r="X155" s="52"/>
      <c r="Y155" s="52"/>
      <c r="Z155" s="2"/>
    </row>
    <row r="156" spans="1:26" ht="16.5" customHeight="1">
      <c r="A156" s="2"/>
      <c r="B156" s="2"/>
      <c r="C156" s="14"/>
      <c r="D156" s="14"/>
      <c r="E156" s="14"/>
      <c r="F156" s="14"/>
      <c r="G156" s="14"/>
      <c r="H156" s="2"/>
      <c r="I156" s="2"/>
      <c r="J156" s="2"/>
      <c r="K156" s="2"/>
      <c r="L156" s="2"/>
      <c r="M156" s="2"/>
      <c r="N156" s="2"/>
      <c r="O156" s="2"/>
      <c r="P156" s="2"/>
      <c r="Q156" s="2"/>
      <c r="R156" s="2"/>
      <c r="S156" s="52"/>
      <c r="T156" s="52"/>
      <c r="U156" s="52"/>
      <c r="V156" s="52"/>
      <c r="W156" s="52"/>
      <c r="X156" s="52"/>
      <c r="Y156" s="52"/>
      <c r="Z156" s="2"/>
    </row>
    <row r="157" spans="1:26" ht="16.5" customHeight="1">
      <c r="A157" s="2"/>
      <c r="B157" s="2"/>
      <c r="C157" s="14"/>
      <c r="D157" s="14"/>
      <c r="E157" s="14"/>
      <c r="F157" s="14"/>
      <c r="G157" s="14"/>
      <c r="H157" s="2"/>
      <c r="I157" s="2"/>
      <c r="J157" s="2"/>
      <c r="K157" s="2"/>
      <c r="L157" s="2"/>
      <c r="M157" s="2"/>
      <c r="N157" s="2"/>
      <c r="O157" s="2"/>
      <c r="P157" s="2"/>
      <c r="Q157" s="2"/>
      <c r="R157" s="2"/>
      <c r="S157" s="52"/>
      <c r="T157" s="52"/>
      <c r="U157" s="52"/>
      <c r="V157" s="52"/>
      <c r="W157" s="52"/>
      <c r="X157" s="52"/>
      <c r="Y157" s="52"/>
      <c r="Z157" s="2"/>
    </row>
    <row r="158" spans="1:26" ht="16.5" customHeight="1">
      <c r="A158" s="2"/>
      <c r="B158" s="2"/>
      <c r="C158" s="14"/>
      <c r="D158" s="14"/>
      <c r="E158" s="14"/>
      <c r="F158" s="14"/>
      <c r="G158" s="14"/>
      <c r="H158" s="2"/>
      <c r="I158" s="2"/>
      <c r="J158" s="2"/>
      <c r="K158" s="2"/>
      <c r="L158" s="2"/>
      <c r="M158" s="2"/>
      <c r="N158" s="2"/>
      <c r="O158" s="2"/>
      <c r="P158" s="2"/>
      <c r="Q158" s="2"/>
      <c r="R158" s="2"/>
      <c r="S158" s="52"/>
      <c r="T158" s="52"/>
      <c r="U158" s="52"/>
      <c r="V158" s="52"/>
      <c r="W158" s="52"/>
      <c r="X158" s="52"/>
      <c r="Y158" s="52"/>
      <c r="Z158" s="2"/>
    </row>
    <row r="159" spans="1:26" ht="16.5" customHeight="1">
      <c r="A159" s="2"/>
      <c r="B159" s="2"/>
      <c r="C159" s="14"/>
      <c r="D159" s="14"/>
      <c r="E159" s="14"/>
      <c r="F159" s="14"/>
      <c r="G159" s="14"/>
      <c r="H159" s="2"/>
      <c r="I159" s="2"/>
      <c r="J159" s="2"/>
      <c r="K159" s="2"/>
      <c r="L159" s="2"/>
      <c r="M159" s="2"/>
      <c r="N159" s="2"/>
      <c r="O159" s="2"/>
      <c r="P159" s="2"/>
      <c r="Q159" s="2"/>
      <c r="R159" s="2"/>
      <c r="S159" s="52"/>
      <c r="T159" s="52"/>
      <c r="U159" s="52"/>
      <c r="V159" s="52"/>
      <c r="W159" s="52"/>
      <c r="X159" s="52"/>
      <c r="Y159" s="52"/>
      <c r="Z159" s="2"/>
    </row>
    <row r="160" spans="1:26" ht="16.5" customHeight="1">
      <c r="A160" s="2"/>
      <c r="B160" s="2"/>
      <c r="C160" s="14"/>
      <c r="D160" s="14"/>
      <c r="E160" s="14"/>
      <c r="F160" s="14"/>
      <c r="G160" s="14"/>
      <c r="H160" s="2"/>
      <c r="I160" s="2"/>
      <c r="J160" s="2"/>
      <c r="K160" s="2"/>
      <c r="L160" s="2"/>
      <c r="M160" s="2"/>
      <c r="N160" s="2"/>
      <c r="O160" s="2"/>
      <c r="P160" s="2"/>
      <c r="Q160" s="2"/>
      <c r="R160" s="2"/>
      <c r="S160" s="52"/>
      <c r="T160" s="52"/>
      <c r="U160" s="52"/>
      <c r="V160" s="52"/>
      <c r="W160" s="52"/>
      <c r="X160" s="52"/>
      <c r="Y160" s="52"/>
      <c r="Z160" s="2"/>
    </row>
    <row r="161" spans="1:26" ht="16.5" customHeight="1">
      <c r="A161" s="2"/>
      <c r="B161" s="2"/>
      <c r="C161" s="14"/>
      <c r="D161" s="14"/>
      <c r="E161" s="14"/>
      <c r="F161" s="14"/>
      <c r="G161" s="14"/>
      <c r="H161" s="2"/>
      <c r="I161" s="2"/>
      <c r="J161" s="2"/>
      <c r="K161" s="2"/>
      <c r="L161" s="2"/>
      <c r="M161" s="2"/>
      <c r="N161" s="2"/>
      <c r="O161" s="2"/>
      <c r="P161" s="2"/>
      <c r="Q161" s="2"/>
      <c r="R161" s="2"/>
      <c r="S161" s="52"/>
      <c r="T161" s="52"/>
      <c r="U161" s="52"/>
      <c r="V161" s="52"/>
      <c r="W161" s="52"/>
      <c r="X161" s="52"/>
      <c r="Y161" s="52"/>
      <c r="Z161" s="2"/>
    </row>
    <row r="162" spans="1:26" ht="16.5" customHeight="1">
      <c r="A162" s="2"/>
      <c r="B162" s="2"/>
      <c r="C162" s="14"/>
      <c r="D162" s="14"/>
      <c r="E162" s="14"/>
      <c r="F162" s="14"/>
      <c r="G162" s="14"/>
      <c r="H162" s="2"/>
      <c r="I162" s="2"/>
      <c r="J162" s="2"/>
      <c r="K162" s="2"/>
      <c r="L162" s="2"/>
      <c r="M162" s="2"/>
      <c r="N162" s="2"/>
      <c r="O162" s="2"/>
      <c r="P162" s="2"/>
      <c r="Q162" s="2"/>
      <c r="R162" s="2"/>
      <c r="S162" s="52"/>
      <c r="T162" s="52"/>
      <c r="U162" s="52"/>
      <c r="V162" s="52"/>
      <c r="W162" s="52"/>
      <c r="X162" s="52"/>
      <c r="Y162" s="52"/>
      <c r="Z162" s="2"/>
    </row>
    <row r="163" spans="1:26" ht="16.5" customHeight="1">
      <c r="A163" s="2"/>
      <c r="B163" s="2"/>
      <c r="C163" s="14"/>
      <c r="D163" s="14"/>
      <c r="E163" s="14"/>
      <c r="F163" s="14"/>
      <c r="G163" s="14"/>
      <c r="H163" s="2"/>
      <c r="I163" s="2"/>
      <c r="J163" s="2"/>
      <c r="K163" s="2"/>
      <c r="L163" s="2"/>
      <c r="M163" s="2"/>
      <c r="N163" s="2"/>
      <c r="O163" s="2"/>
      <c r="P163" s="2"/>
      <c r="Q163" s="2"/>
      <c r="R163" s="2"/>
      <c r="S163" s="52"/>
      <c r="T163" s="52"/>
      <c r="U163" s="52"/>
      <c r="V163" s="52"/>
      <c r="W163" s="52"/>
      <c r="X163" s="52"/>
      <c r="Y163" s="52"/>
      <c r="Z163" s="2"/>
    </row>
    <row r="164" spans="1:26" ht="16.5" customHeight="1">
      <c r="A164" s="2"/>
      <c r="B164" s="2"/>
      <c r="C164" s="14"/>
      <c r="D164" s="14"/>
      <c r="E164" s="14"/>
      <c r="F164" s="14"/>
      <c r="G164" s="14"/>
      <c r="H164" s="2"/>
      <c r="I164" s="2"/>
      <c r="J164" s="2"/>
      <c r="K164" s="2"/>
      <c r="L164" s="2"/>
      <c r="M164" s="2"/>
      <c r="N164" s="2"/>
      <c r="O164" s="2"/>
      <c r="P164" s="2"/>
      <c r="Q164" s="2"/>
      <c r="R164" s="2"/>
      <c r="S164" s="52"/>
      <c r="T164" s="52"/>
      <c r="U164" s="52"/>
      <c r="V164" s="52"/>
      <c r="W164" s="52"/>
      <c r="X164" s="52"/>
      <c r="Y164" s="52"/>
      <c r="Z164" s="2"/>
    </row>
    <row r="165" spans="1:26" ht="16.5" customHeight="1">
      <c r="A165" s="2"/>
      <c r="B165" s="2"/>
      <c r="C165" s="14"/>
      <c r="D165" s="14"/>
      <c r="E165" s="14"/>
      <c r="F165" s="14"/>
      <c r="G165" s="14"/>
      <c r="H165" s="2"/>
      <c r="I165" s="2"/>
      <c r="J165" s="2"/>
      <c r="K165" s="2"/>
      <c r="L165" s="2"/>
      <c r="M165" s="2"/>
      <c r="N165" s="2"/>
      <c r="O165" s="2"/>
      <c r="P165" s="2"/>
      <c r="Q165" s="2"/>
      <c r="R165" s="2"/>
      <c r="S165" s="52"/>
      <c r="T165" s="52"/>
      <c r="U165" s="52"/>
      <c r="V165" s="52"/>
      <c r="W165" s="52"/>
      <c r="X165" s="52"/>
      <c r="Y165" s="52"/>
      <c r="Z165" s="2"/>
    </row>
    <row r="166" spans="1:26" ht="16.5" customHeight="1">
      <c r="A166" s="2"/>
      <c r="B166" s="2"/>
      <c r="C166" s="14"/>
      <c r="D166" s="14"/>
      <c r="E166" s="14"/>
      <c r="F166" s="14"/>
      <c r="G166" s="14"/>
      <c r="H166" s="2"/>
      <c r="I166" s="2"/>
      <c r="J166" s="2"/>
      <c r="K166" s="2"/>
      <c r="L166" s="2"/>
      <c r="M166" s="2"/>
      <c r="N166" s="2"/>
      <c r="O166" s="2"/>
      <c r="P166" s="2"/>
      <c r="Q166" s="2"/>
      <c r="R166" s="2"/>
      <c r="S166" s="52"/>
      <c r="T166" s="52"/>
      <c r="U166" s="52"/>
      <c r="V166" s="52"/>
      <c r="W166" s="52"/>
      <c r="X166" s="52"/>
      <c r="Y166" s="52"/>
      <c r="Z166" s="2"/>
    </row>
    <row r="167" spans="1:26" ht="16.5" customHeight="1">
      <c r="A167" s="2"/>
      <c r="B167" s="2"/>
      <c r="C167" s="14"/>
      <c r="D167" s="14"/>
      <c r="E167" s="14"/>
      <c r="F167" s="14"/>
      <c r="G167" s="14"/>
      <c r="H167" s="2"/>
      <c r="I167" s="2"/>
      <c r="J167" s="2"/>
      <c r="K167" s="2"/>
      <c r="L167" s="2"/>
      <c r="M167" s="2"/>
      <c r="N167" s="2"/>
      <c r="O167" s="2"/>
      <c r="P167" s="2"/>
      <c r="Q167" s="2"/>
      <c r="R167" s="2"/>
      <c r="S167" s="52"/>
      <c r="T167" s="52"/>
      <c r="U167" s="52"/>
      <c r="V167" s="52"/>
      <c r="W167" s="52"/>
      <c r="X167" s="52"/>
      <c r="Y167" s="52"/>
      <c r="Z167" s="2"/>
    </row>
    <row r="168" spans="1:26" ht="16.5" customHeight="1">
      <c r="A168" s="2"/>
      <c r="B168" s="2"/>
      <c r="C168" s="14"/>
      <c r="D168" s="14"/>
      <c r="E168" s="14"/>
      <c r="F168" s="14"/>
      <c r="G168" s="14"/>
      <c r="H168" s="2"/>
      <c r="I168" s="2"/>
      <c r="J168" s="2"/>
      <c r="K168" s="2"/>
      <c r="L168" s="2"/>
      <c r="M168" s="2"/>
      <c r="N168" s="2"/>
      <c r="O168" s="2"/>
      <c r="P168" s="2"/>
      <c r="Q168" s="2"/>
      <c r="R168" s="2"/>
      <c r="S168" s="52"/>
      <c r="T168" s="52"/>
      <c r="U168" s="52"/>
      <c r="V168" s="52"/>
      <c r="W168" s="52"/>
      <c r="X168" s="52"/>
      <c r="Y168" s="52"/>
      <c r="Z168" s="2"/>
    </row>
    <row r="169" spans="1:26" ht="16.5" customHeight="1">
      <c r="A169" s="2"/>
      <c r="B169" s="2"/>
      <c r="C169" s="14"/>
      <c r="D169" s="14"/>
      <c r="E169" s="14"/>
      <c r="F169" s="14"/>
      <c r="G169" s="14"/>
      <c r="H169" s="2"/>
      <c r="I169" s="2"/>
      <c r="J169" s="2"/>
      <c r="K169" s="2"/>
      <c r="L169" s="2"/>
      <c r="M169" s="2"/>
      <c r="N169" s="2"/>
      <c r="O169" s="2"/>
      <c r="P169" s="2"/>
      <c r="Q169" s="2"/>
      <c r="R169" s="2"/>
      <c r="S169" s="52"/>
      <c r="T169" s="52"/>
      <c r="U169" s="52"/>
      <c r="V169" s="52"/>
      <c r="W169" s="52"/>
      <c r="X169" s="52"/>
      <c r="Y169" s="52"/>
      <c r="Z169" s="2"/>
    </row>
    <row r="170" spans="1:26" ht="16.5" customHeight="1">
      <c r="A170" s="2"/>
      <c r="B170" s="2"/>
      <c r="C170" s="14"/>
      <c r="D170" s="14"/>
      <c r="E170" s="14"/>
      <c r="F170" s="14"/>
      <c r="G170" s="14"/>
      <c r="H170" s="2"/>
      <c r="I170" s="2"/>
      <c r="J170" s="2"/>
      <c r="K170" s="2"/>
      <c r="L170" s="2"/>
      <c r="M170" s="2"/>
      <c r="N170" s="2"/>
      <c r="O170" s="2"/>
      <c r="P170" s="2"/>
      <c r="Q170" s="2"/>
      <c r="R170" s="2"/>
      <c r="S170" s="52"/>
      <c r="T170" s="52"/>
      <c r="U170" s="52"/>
      <c r="V170" s="52"/>
      <c r="W170" s="52"/>
      <c r="X170" s="52"/>
      <c r="Y170" s="52"/>
      <c r="Z170" s="2"/>
    </row>
    <row r="171" spans="1:26" ht="16.5" customHeight="1">
      <c r="A171" s="2"/>
      <c r="B171" s="2"/>
      <c r="C171" s="14"/>
      <c r="D171" s="14"/>
      <c r="E171" s="14"/>
      <c r="F171" s="14"/>
      <c r="G171" s="14"/>
      <c r="H171" s="2"/>
      <c r="I171" s="2"/>
      <c r="J171" s="2"/>
      <c r="K171" s="2"/>
      <c r="L171" s="2"/>
      <c r="M171" s="2"/>
      <c r="N171" s="2"/>
      <c r="O171" s="2"/>
      <c r="P171" s="2"/>
      <c r="Q171" s="2"/>
      <c r="R171" s="2"/>
      <c r="S171" s="52"/>
      <c r="T171" s="52"/>
      <c r="U171" s="52"/>
      <c r="V171" s="52"/>
      <c r="W171" s="52"/>
      <c r="X171" s="52"/>
      <c r="Y171" s="52"/>
      <c r="Z171" s="2"/>
    </row>
    <row r="172" spans="1:26" ht="16.5" customHeight="1">
      <c r="A172" s="2"/>
      <c r="B172" s="2"/>
      <c r="C172" s="14"/>
      <c r="D172" s="14"/>
      <c r="E172" s="14"/>
      <c r="F172" s="14"/>
      <c r="G172" s="14"/>
      <c r="H172" s="2"/>
      <c r="I172" s="2"/>
      <c r="J172" s="2"/>
      <c r="K172" s="2"/>
      <c r="L172" s="2"/>
      <c r="M172" s="2"/>
      <c r="N172" s="2"/>
      <c r="O172" s="2"/>
      <c r="P172" s="2"/>
      <c r="Q172" s="2"/>
      <c r="R172" s="2"/>
      <c r="S172" s="52"/>
      <c r="T172" s="52"/>
      <c r="U172" s="52"/>
      <c r="V172" s="52"/>
      <c r="W172" s="52"/>
      <c r="X172" s="52"/>
      <c r="Y172" s="52"/>
      <c r="Z172" s="2"/>
    </row>
    <row r="173" spans="1:26" ht="16.5" customHeight="1">
      <c r="A173" s="2"/>
      <c r="B173" s="2"/>
      <c r="C173" s="14"/>
      <c r="D173" s="14"/>
      <c r="E173" s="14"/>
      <c r="F173" s="14"/>
      <c r="G173" s="14"/>
      <c r="H173" s="2"/>
      <c r="I173" s="2"/>
      <c r="J173" s="2"/>
      <c r="K173" s="2"/>
      <c r="L173" s="2"/>
      <c r="M173" s="2"/>
      <c r="N173" s="2"/>
      <c r="O173" s="2"/>
      <c r="P173" s="2"/>
      <c r="Q173" s="2"/>
      <c r="R173" s="2"/>
      <c r="S173" s="52"/>
      <c r="T173" s="52"/>
      <c r="U173" s="52"/>
      <c r="V173" s="52"/>
      <c r="W173" s="52"/>
      <c r="X173" s="52"/>
      <c r="Y173" s="52"/>
      <c r="Z173" s="2"/>
    </row>
    <row r="174" spans="1:26" ht="16.5" customHeight="1">
      <c r="A174" s="2"/>
      <c r="B174" s="2"/>
      <c r="C174" s="14"/>
      <c r="D174" s="14"/>
      <c r="E174" s="14"/>
      <c r="F174" s="14"/>
      <c r="G174" s="14"/>
      <c r="H174" s="2"/>
      <c r="I174" s="2"/>
      <c r="J174" s="2"/>
      <c r="K174" s="2"/>
      <c r="L174" s="2"/>
      <c r="M174" s="2"/>
      <c r="N174" s="2"/>
      <c r="O174" s="2"/>
      <c r="P174" s="2"/>
      <c r="Q174" s="2"/>
      <c r="R174" s="2"/>
      <c r="S174" s="52"/>
      <c r="T174" s="52"/>
      <c r="U174" s="52"/>
      <c r="V174" s="52"/>
      <c r="W174" s="52"/>
      <c r="X174" s="52"/>
      <c r="Y174" s="52"/>
      <c r="Z174" s="2"/>
    </row>
    <row r="175" spans="1:26" ht="16.5" customHeight="1">
      <c r="A175" s="2"/>
      <c r="B175" s="2"/>
      <c r="C175" s="14"/>
      <c r="D175" s="14"/>
      <c r="E175" s="14"/>
      <c r="F175" s="14"/>
      <c r="G175" s="14"/>
      <c r="H175" s="2"/>
      <c r="I175" s="2"/>
      <c r="J175" s="2"/>
      <c r="K175" s="2"/>
      <c r="L175" s="2"/>
      <c r="M175" s="2"/>
      <c r="N175" s="2"/>
      <c r="O175" s="2"/>
      <c r="P175" s="2"/>
      <c r="Q175" s="2"/>
      <c r="R175" s="2"/>
      <c r="S175" s="52"/>
      <c r="T175" s="52"/>
      <c r="U175" s="52"/>
      <c r="V175" s="52"/>
      <c r="W175" s="52"/>
      <c r="X175" s="52"/>
      <c r="Y175" s="52"/>
      <c r="Z175" s="2"/>
    </row>
    <row r="176" spans="1:26" ht="16.5" customHeight="1">
      <c r="A176" s="2"/>
      <c r="B176" s="2"/>
      <c r="C176" s="14"/>
      <c r="D176" s="14"/>
      <c r="E176" s="14"/>
      <c r="F176" s="14"/>
      <c r="G176" s="14"/>
      <c r="H176" s="2"/>
      <c r="I176" s="2"/>
      <c r="J176" s="2"/>
      <c r="K176" s="2"/>
      <c r="L176" s="2"/>
      <c r="M176" s="2"/>
      <c r="N176" s="2"/>
      <c r="O176" s="2"/>
      <c r="P176" s="2"/>
      <c r="Q176" s="2"/>
      <c r="R176" s="2"/>
      <c r="S176" s="52"/>
      <c r="T176" s="52"/>
      <c r="U176" s="52"/>
      <c r="V176" s="52"/>
      <c r="W176" s="52"/>
      <c r="X176" s="52"/>
      <c r="Y176" s="52"/>
      <c r="Z176" s="2"/>
    </row>
    <row r="177" spans="1:26" ht="16.5" customHeight="1">
      <c r="A177" s="2"/>
      <c r="B177" s="2"/>
      <c r="C177" s="14"/>
      <c r="D177" s="14"/>
      <c r="E177" s="14"/>
      <c r="F177" s="14"/>
      <c r="G177" s="14"/>
      <c r="H177" s="2"/>
      <c r="I177" s="2"/>
      <c r="J177" s="2"/>
      <c r="K177" s="2"/>
      <c r="L177" s="2"/>
      <c r="M177" s="2"/>
      <c r="N177" s="2"/>
      <c r="O177" s="2"/>
      <c r="P177" s="2"/>
      <c r="Q177" s="2"/>
      <c r="R177" s="2"/>
      <c r="S177" s="52"/>
      <c r="T177" s="52"/>
      <c r="U177" s="52"/>
      <c r="V177" s="52"/>
      <c r="W177" s="52"/>
      <c r="X177" s="52"/>
      <c r="Y177" s="52"/>
      <c r="Z177" s="2"/>
    </row>
    <row r="178" spans="1:26" ht="16.5" customHeight="1">
      <c r="A178" s="2"/>
      <c r="B178" s="2"/>
      <c r="C178" s="14"/>
      <c r="D178" s="14"/>
      <c r="E178" s="14"/>
      <c r="F178" s="14"/>
      <c r="G178" s="14"/>
      <c r="H178" s="2"/>
      <c r="I178" s="2"/>
      <c r="J178" s="2"/>
      <c r="K178" s="2"/>
      <c r="L178" s="2"/>
      <c r="M178" s="2"/>
      <c r="N178" s="2"/>
      <c r="O178" s="2"/>
      <c r="P178" s="2"/>
      <c r="Q178" s="2"/>
      <c r="R178" s="2"/>
      <c r="S178" s="52"/>
      <c r="T178" s="52"/>
      <c r="U178" s="52"/>
      <c r="V178" s="52"/>
      <c r="W178" s="52"/>
      <c r="X178" s="52"/>
      <c r="Y178" s="52"/>
      <c r="Z178" s="2"/>
    </row>
    <row r="179" spans="1:26" ht="16.5" customHeight="1">
      <c r="A179" s="2"/>
      <c r="B179" s="2"/>
      <c r="C179" s="14"/>
      <c r="D179" s="14"/>
      <c r="E179" s="14"/>
      <c r="F179" s="14"/>
      <c r="G179" s="14"/>
      <c r="H179" s="2"/>
      <c r="I179" s="2"/>
      <c r="J179" s="2"/>
      <c r="K179" s="2"/>
      <c r="L179" s="2"/>
      <c r="M179" s="2"/>
      <c r="N179" s="2"/>
      <c r="O179" s="2"/>
      <c r="P179" s="2"/>
      <c r="Q179" s="2"/>
      <c r="R179" s="2"/>
      <c r="S179" s="52"/>
      <c r="T179" s="52"/>
      <c r="U179" s="52"/>
      <c r="V179" s="52"/>
      <c r="W179" s="52"/>
      <c r="X179" s="52"/>
      <c r="Y179" s="52"/>
      <c r="Z179" s="2"/>
    </row>
    <row r="180" spans="1:26" ht="16.5" customHeight="1">
      <c r="A180" s="2"/>
      <c r="B180" s="2"/>
      <c r="C180" s="14"/>
      <c r="D180" s="14"/>
      <c r="E180" s="14"/>
      <c r="F180" s="14"/>
      <c r="G180" s="14"/>
      <c r="H180" s="2"/>
      <c r="I180" s="2"/>
      <c r="J180" s="2"/>
      <c r="K180" s="2"/>
      <c r="L180" s="2"/>
      <c r="M180" s="2"/>
      <c r="N180" s="2"/>
      <c r="O180" s="2"/>
      <c r="P180" s="2"/>
      <c r="Q180" s="2"/>
      <c r="R180" s="2"/>
      <c r="S180" s="52"/>
      <c r="T180" s="52"/>
      <c r="U180" s="52"/>
      <c r="V180" s="52"/>
      <c r="W180" s="52"/>
      <c r="X180" s="52"/>
      <c r="Y180" s="52"/>
      <c r="Z180" s="2"/>
    </row>
    <row r="181" spans="1:26" ht="16.5" customHeight="1">
      <c r="A181" s="2"/>
      <c r="B181" s="2"/>
      <c r="C181" s="14"/>
      <c r="D181" s="14"/>
      <c r="E181" s="14"/>
      <c r="F181" s="14"/>
      <c r="G181" s="14"/>
      <c r="H181" s="2"/>
      <c r="I181" s="2"/>
      <c r="J181" s="2"/>
      <c r="K181" s="2"/>
      <c r="L181" s="2"/>
      <c r="M181" s="2"/>
      <c r="N181" s="2"/>
      <c r="O181" s="2"/>
      <c r="P181" s="2"/>
      <c r="Q181" s="2"/>
      <c r="R181" s="2"/>
      <c r="S181" s="52"/>
      <c r="T181" s="52"/>
      <c r="U181" s="52"/>
      <c r="V181" s="52"/>
      <c r="W181" s="52"/>
      <c r="X181" s="52"/>
      <c r="Y181" s="52"/>
      <c r="Z181" s="2"/>
    </row>
    <row r="182" spans="1:26" ht="16.5" customHeight="1">
      <c r="A182" s="2"/>
      <c r="B182" s="2"/>
      <c r="C182" s="14"/>
      <c r="D182" s="14"/>
      <c r="E182" s="14"/>
      <c r="F182" s="14"/>
      <c r="G182" s="14"/>
      <c r="H182" s="2"/>
      <c r="I182" s="2"/>
      <c r="J182" s="2"/>
      <c r="K182" s="2"/>
      <c r="L182" s="2"/>
      <c r="M182" s="2"/>
      <c r="N182" s="2"/>
      <c r="O182" s="2"/>
      <c r="P182" s="2"/>
      <c r="Q182" s="2"/>
      <c r="R182" s="2"/>
      <c r="S182" s="52"/>
      <c r="T182" s="52"/>
      <c r="U182" s="52"/>
      <c r="V182" s="52"/>
      <c r="W182" s="52"/>
      <c r="X182" s="52"/>
      <c r="Y182" s="52"/>
      <c r="Z182" s="2"/>
    </row>
    <row r="183" spans="1:26" ht="16.5" customHeight="1">
      <c r="A183" s="2"/>
      <c r="B183" s="2"/>
      <c r="C183" s="14"/>
      <c r="D183" s="14"/>
      <c r="E183" s="14"/>
      <c r="F183" s="14"/>
      <c r="G183" s="14"/>
      <c r="H183" s="2"/>
      <c r="I183" s="2"/>
      <c r="J183" s="2"/>
      <c r="K183" s="2"/>
      <c r="L183" s="2"/>
      <c r="M183" s="2"/>
      <c r="N183" s="2"/>
      <c r="O183" s="2"/>
      <c r="P183" s="2"/>
      <c r="Q183" s="2"/>
      <c r="R183" s="2"/>
      <c r="S183" s="52"/>
      <c r="T183" s="52"/>
      <c r="U183" s="52"/>
      <c r="V183" s="52"/>
      <c r="W183" s="52"/>
      <c r="X183" s="52"/>
      <c r="Y183" s="52"/>
      <c r="Z183" s="2"/>
    </row>
    <row r="184" spans="1:26" ht="16.5" customHeight="1">
      <c r="A184" s="2"/>
      <c r="B184" s="2"/>
      <c r="C184" s="14"/>
      <c r="D184" s="14"/>
      <c r="E184" s="14"/>
      <c r="F184" s="14"/>
      <c r="G184" s="14"/>
      <c r="H184" s="2"/>
      <c r="I184" s="2"/>
      <c r="J184" s="2"/>
      <c r="K184" s="2"/>
      <c r="L184" s="2"/>
      <c r="M184" s="2"/>
      <c r="N184" s="2"/>
      <c r="O184" s="2"/>
      <c r="P184" s="2"/>
      <c r="Q184" s="2"/>
      <c r="R184" s="2"/>
      <c r="S184" s="52"/>
      <c r="T184" s="52"/>
      <c r="U184" s="52"/>
      <c r="V184" s="52"/>
      <c r="W184" s="52"/>
      <c r="X184" s="52"/>
      <c r="Y184" s="52"/>
      <c r="Z184" s="2"/>
    </row>
    <row r="185" spans="1:26" ht="16.5" customHeight="1">
      <c r="A185" s="2"/>
      <c r="B185" s="2"/>
      <c r="C185" s="14"/>
      <c r="D185" s="14"/>
      <c r="E185" s="14"/>
      <c r="F185" s="14"/>
      <c r="G185" s="14"/>
      <c r="H185" s="2"/>
      <c r="I185" s="2"/>
      <c r="J185" s="2"/>
      <c r="K185" s="2"/>
      <c r="L185" s="2"/>
      <c r="M185" s="2"/>
      <c r="N185" s="2"/>
      <c r="O185" s="2"/>
      <c r="P185" s="2"/>
      <c r="Q185" s="2"/>
      <c r="R185" s="2"/>
      <c r="S185" s="52"/>
      <c r="T185" s="52"/>
      <c r="U185" s="52"/>
      <c r="V185" s="52"/>
      <c r="W185" s="52"/>
      <c r="X185" s="52"/>
      <c r="Y185" s="52"/>
      <c r="Z185" s="2"/>
    </row>
    <row r="186" spans="1:26" ht="16.5" customHeight="1">
      <c r="A186" s="2"/>
      <c r="B186" s="2"/>
      <c r="C186" s="14"/>
      <c r="D186" s="14"/>
      <c r="E186" s="14"/>
      <c r="F186" s="14"/>
      <c r="G186" s="14"/>
      <c r="H186" s="2"/>
      <c r="I186" s="2"/>
      <c r="J186" s="2"/>
      <c r="K186" s="2"/>
      <c r="L186" s="2"/>
      <c r="M186" s="2"/>
      <c r="N186" s="2"/>
      <c r="O186" s="2"/>
      <c r="P186" s="2"/>
      <c r="Q186" s="2"/>
      <c r="R186" s="2"/>
      <c r="S186" s="52"/>
      <c r="T186" s="52"/>
      <c r="U186" s="52"/>
      <c r="V186" s="52"/>
      <c r="W186" s="52"/>
      <c r="X186" s="52"/>
      <c r="Y186" s="52"/>
      <c r="Z186" s="2"/>
    </row>
    <row r="187" spans="1:26" ht="16.5" customHeight="1">
      <c r="A187" s="2"/>
      <c r="B187" s="2"/>
      <c r="C187" s="14"/>
      <c r="D187" s="14"/>
      <c r="E187" s="14"/>
      <c r="F187" s="14"/>
      <c r="G187" s="14"/>
      <c r="H187" s="2"/>
      <c r="I187" s="2"/>
      <c r="J187" s="2"/>
      <c r="K187" s="2"/>
      <c r="L187" s="2"/>
      <c r="M187" s="2"/>
      <c r="N187" s="2"/>
      <c r="O187" s="2"/>
      <c r="P187" s="2"/>
      <c r="Q187" s="2"/>
      <c r="R187" s="2"/>
      <c r="S187" s="52"/>
      <c r="T187" s="52"/>
      <c r="U187" s="52"/>
      <c r="V187" s="52"/>
      <c r="W187" s="52"/>
      <c r="X187" s="52"/>
      <c r="Y187" s="52"/>
      <c r="Z187" s="2"/>
    </row>
    <row r="188" spans="1:26" ht="16.5" customHeight="1">
      <c r="A188" s="2"/>
      <c r="B188" s="2"/>
      <c r="C188" s="14"/>
      <c r="D188" s="14"/>
      <c r="E188" s="14"/>
      <c r="F188" s="14"/>
      <c r="G188" s="14"/>
      <c r="H188" s="2"/>
      <c r="I188" s="2"/>
      <c r="J188" s="2"/>
      <c r="K188" s="2"/>
      <c r="L188" s="2"/>
      <c r="M188" s="2"/>
      <c r="N188" s="2"/>
      <c r="O188" s="2"/>
      <c r="P188" s="2"/>
      <c r="Q188" s="2"/>
      <c r="R188" s="2"/>
      <c r="S188" s="52"/>
      <c r="T188" s="52"/>
      <c r="U188" s="52"/>
      <c r="V188" s="52"/>
      <c r="W188" s="52"/>
      <c r="X188" s="52"/>
      <c r="Y188" s="52"/>
      <c r="Z188" s="2"/>
    </row>
    <row r="189" spans="1:26" ht="16.5" customHeight="1">
      <c r="A189" s="2"/>
      <c r="B189" s="2"/>
      <c r="C189" s="14"/>
      <c r="D189" s="14"/>
      <c r="E189" s="14"/>
      <c r="F189" s="14"/>
      <c r="G189" s="14"/>
      <c r="H189" s="2"/>
      <c r="I189" s="2"/>
      <c r="J189" s="2"/>
      <c r="K189" s="2"/>
      <c r="L189" s="2"/>
      <c r="M189" s="2"/>
      <c r="N189" s="2"/>
      <c r="O189" s="2"/>
      <c r="P189" s="2"/>
      <c r="Q189" s="2"/>
      <c r="R189" s="2"/>
      <c r="S189" s="52"/>
      <c r="T189" s="52"/>
      <c r="U189" s="52"/>
      <c r="V189" s="52"/>
      <c r="W189" s="52"/>
      <c r="X189" s="52"/>
      <c r="Y189" s="52"/>
      <c r="Z189" s="2"/>
    </row>
    <row r="190" spans="1:26" ht="16.5" customHeight="1">
      <c r="A190" s="2"/>
      <c r="B190" s="2"/>
      <c r="C190" s="14"/>
      <c r="D190" s="14"/>
      <c r="E190" s="14"/>
      <c r="F190" s="14"/>
      <c r="G190" s="14"/>
      <c r="H190" s="2"/>
      <c r="I190" s="2"/>
      <c r="J190" s="2"/>
      <c r="K190" s="2"/>
      <c r="L190" s="2"/>
      <c r="M190" s="2"/>
      <c r="N190" s="2"/>
      <c r="O190" s="2"/>
      <c r="P190" s="2"/>
      <c r="Q190" s="2"/>
      <c r="R190" s="2"/>
      <c r="S190" s="52"/>
      <c r="T190" s="52"/>
      <c r="U190" s="52"/>
      <c r="V190" s="52"/>
      <c r="W190" s="52"/>
      <c r="X190" s="52"/>
      <c r="Y190" s="52"/>
      <c r="Z190" s="2"/>
    </row>
    <row r="191" spans="1:26" ht="16.5" customHeight="1">
      <c r="A191" s="2"/>
      <c r="B191" s="2"/>
      <c r="C191" s="14"/>
      <c r="D191" s="14"/>
      <c r="E191" s="14"/>
      <c r="F191" s="14"/>
      <c r="G191" s="14"/>
      <c r="H191" s="2"/>
      <c r="I191" s="2"/>
      <c r="J191" s="2"/>
      <c r="K191" s="2"/>
      <c r="L191" s="2"/>
      <c r="M191" s="2"/>
      <c r="N191" s="2"/>
      <c r="O191" s="2"/>
      <c r="P191" s="2"/>
      <c r="Q191" s="2"/>
      <c r="R191" s="2"/>
      <c r="S191" s="52"/>
      <c r="T191" s="52"/>
      <c r="U191" s="52"/>
      <c r="V191" s="52"/>
      <c r="W191" s="52"/>
      <c r="X191" s="52"/>
      <c r="Y191" s="52"/>
      <c r="Z191" s="2"/>
    </row>
    <row r="192" spans="1:26" ht="16.5" customHeight="1">
      <c r="A192" s="2"/>
      <c r="B192" s="2"/>
      <c r="C192" s="14"/>
      <c r="D192" s="14"/>
      <c r="E192" s="14"/>
      <c r="F192" s="14"/>
      <c r="G192" s="14"/>
      <c r="H192" s="2"/>
      <c r="I192" s="2"/>
      <c r="J192" s="2"/>
      <c r="K192" s="2"/>
      <c r="L192" s="2"/>
      <c r="M192" s="2"/>
      <c r="N192" s="2"/>
      <c r="O192" s="2"/>
      <c r="P192" s="2"/>
      <c r="Q192" s="2"/>
      <c r="R192" s="2"/>
      <c r="S192" s="52"/>
      <c r="T192" s="52"/>
      <c r="U192" s="52"/>
      <c r="V192" s="52"/>
      <c r="W192" s="52"/>
      <c r="X192" s="52"/>
      <c r="Y192" s="52"/>
      <c r="Z192" s="2"/>
    </row>
    <row r="193" spans="1:26" ht="16.5" customHeight="1">
      <c r="A193" s="2"/>
      <c r="B193" s="2"/>
      <c r="C193" s="14"/>
      <c r="D193" s="14"/>
      <c r="E193" s="14"/>
      <c r="F193" s="14"/>
      <c r="G193" s="14"/>
      <c r="H193" s="2"/>
      <c r="I193" s="2"/>
      <c r="J193" s="2"/>
      <c r="K193" s="2"/>
      <c r="L193" s="2"/>
      <c r="M193" s="2"/>
      <c r="N193" s="2"/>
      <c r="O193" s="2"/>
      <c r="P193" s="2"/>
      <c r="Q193" s="2"/>
      <c r="R193" s="2"/>
      <c r="S193" s="52"/>
      <c r="T193" s="52"/>
      <c r="U193" s="52"/>
      <c r="V193" s="52"/>
      <c r="W193" s="52"/>
      <c r="X193" s="52"/>
      <c r="Y193" s="52"/>
      <c r="Z193" s="2"/>
    </row>
    <row r="194" spans="1:26" ht="16.5" customHeight="1">
      <c r="A194" s="2"/>
      <c r="B194" s="2"/>
      <c r="C194" s="14"/>
      <c r="D194" s="14"/>
      <c r="E194" s="14"/>
      <c r="F194" s="14"/>
      <c r="G194" s="14"/>
      <c r="H194" s="2"/>
      <c r="I194" s="2"/>
      <c r="J194" s="2"/>
      <c r="K194" s="2"/>
      <c r="L194" s="2"/>
      <c r="M194" s="2"/>
      <c r="N194" s="2"/>
      <c r="O194" s="2"/>
      <c r="P194" s="2"/>
      <c r="Q194" s="2"/>
      <c r="R194" s="2"/>
      <c r="S194" s="52"/>
      <c r="T194" s="52"/>
      <c r="U194" s="52"/>
      <c r="V194" s="52"/>
      <c r="W194" s="52"/>
      <c r="X194" s="52"/>
      <c r="Y194" s="52"/>
      <c r="Z194" s="2"/>
    </row>
    <row r="195" spans="1:26" ht="16.5" customHeight="1">
      <c r="A195" s="2"/>
      <c r="B195" s="2"/>
      <c r="C195" s="14"/>
      <c r="D195" s="14"/>
      <c r="E195" s="14"/>
      <c r="F195" s="14"/>
      <c r="G195" s="14"/>
      <c r="H195" s="2"/>
      <c r="I195" s="2"/>
      <c r="J195" s="2"/>
      <c r="K195" s="2"/>
      <c r="L195" s="2"/>
      <c r="M195" s="2"/>
      <c r="N195" s="2"/>
      <c r="O195" s="2"/>
      <c r="P195" s="2"/>
      <c r="Q195" s="2"/>
      <c r="R195" s="2"/>
      <c r="S195" s="52"/>
      <c r="T195" s="52"/>
      <c r="U195" s="52"/>
      <c r="V195" s="52"/>
      <c r="W195" s="52"/>
      <c r="X195" s="52"/>
      <c r="Y195" s="52"/>
      <c r="Z195" s="2"/>
    </row>
    <row r="196" spans="1:26" ht="16.5" customHeight="1">
      <c r="A196" s="2"/>
      <c r="B196" s="2"/>
      <c r="C196" s="14"/>
      <c r="D196" s="14"/>
      <c r="E196" s="14"/>
      <c r="F196" s="14"/>
      <c r="G196" s="14"/>
      <c r="H196" s="2"/>
      <c r="I196" s="2"/>
      <c r="J196" s="2"/>
      <c r="K196" s="2"/>
      <c r="L196" s="2"/>
      <c r="M196" s="2"/>
      <c r="N196" s="2"/>
      <c r="O196" s="2"/>
      <c r="P196" s="2"/>
      <c r="Q196" s="2"/>
      <c r="R196" s="2"/>
      <c r="S196" s="52"/>
      <c r="T196" s="52"/>
      <c r="U196" s="52"/>
      <c r="V196" s="52"/>
      <c r="W196" s="52"/>
      <c r="X196" s="52"/>
      <c r="Y196" s="52"/>
      <c r="Z196" s="2"/>
    </row>
    <row r="197" spans="1:26" ht="16.5" customHeight="1">
      <c r="A197" s="2"/>
      <c r="B197" s="2"/>
      <c r="C197" s="14"/>
      <c r="D197" s="14"/>
      <c r="E197" s="14"/>
      <c r="F197" s="14"/>
      <c r="G197" s="14"/>
      <c r="H197" s="2"/>
      <c r="I197" s="2"/>
      <c r="J197" s="2"/>
      <c r="K197" s="2"/>
      <c r="L197" s="2"/>
      <c r="M197" s="2"/>
      <c r="N197" s="2"/>
      <c r="O197" s="2"/>
      <c r="P197" s="2"/>
      <c r="Q197" s="2"/>
      <c r="R197" s="2"/>
      <c r="S197" s="52"/>
      <c r="T197" s="52"/>
      <c r="U197" s="52"/>
      <c r="V197" s="52"/>
      <c r="W197" s="52"/>
      <c r="X197" s="52"/>
      <c r="Y197" s="52"/>
      <c r="Z197" s="2"/>
    </row>
    <row r="198" spans="1:26" ht="16.5" customHeight="1">
      <c r="A198" s="2"/>
      <c r="B198" s="2"/>
      <c r="C198" s="14"/>
      <c r="D198" s="14"/>
      <c r="E198" s="14"/>
      <c r="F198" s="14"/>
      <c r="G198" s="14"/>
      <c r="H198" s="2"/>
      <c r="I198" s="2"/>
      <c r="J198" s="2"/>
      <c r="K198" s="2"/>
      <c r="L198" s="2"/>
      <c r="M198" s="2"/>
      <c r="N198" s="2"/>
      <c r="O198" s="2"/>
      <c r="P198" s="2"/>
      <c r="Q198" s="2"/>
      <c r="R198" s="2"/>
      <c r="S198" s="52"/>
      <c r="T198" s="52"/>
      <c r="U198" s="52"/>
      <c r="V198" s="52"/>
      <c r="W198" s="52"/>
      <c r="X198" s="52"/>
      <c r="Y198" s="52"/>
      <c r="Z198" s="2"/>
    </row>
    <row r="199" spans="1:26" ht="16.5" customHeight="1">
      <c r="A199" s="2"/>
      <c r="B199" s="2"/>
      <c r="C199" s="14"/>
      <c r="D199" s="14"/>
      <c r="E199" s="14"/>
      <c r="F199" s="14"/>
      <c r="G199" s="14"/>
      <c r="H199" s="2"/>
      <c r="I199" s="2"/>
      <c r="J199" s="2"/>
      <c r="K199" s="2"/>
      <c r="L199" s="2"/>
      <c r="M199" s="2"/>
      <c r="N199" s="2"/>
      <c r="O199" s="2"/>
      <c r="P199" s="2"/>
      <c r="Q199" s="2"/>
      <c r="R199" s="2"/>
      <c r="S199" s="52"/>
      <c r="T199" s="52"/>
      <c r="U199" s="52"/>
      <c r="V199" s="52"/>
      <c r="W199" s="52"/>
      <c r="X199" s="52"/>
      <c r="Y199" s="52"/>
      <c r="Z199" s="2"/>
    </row>
    <row r="200" spans="1:26" ht="16.5" customHeight="1">
      <c r="A200" s="2"/>
      <c r="B200" s="2"/>
      <c r="C200" s="14"/>
      <c r="D200" s="14"/>
      <c r="E200" s="14"/>
      <c r="F200" s="14"/>
      <c r="G200" s="14"/>
      <c r="H200" s="2"/>
      <c r="I200" s="2"/>
      <c r="J200" s="2"/>
      <c r="K200" s="2"/>
      <c r="L200" s="2"/>
      <c r="M200" s="2"/>
      <c r="N200" s="2"/>
      <c r="O200" s="2"/>
      <c r="P200" s="2"/>
      <c r="Q200" s="2"/>
      <c r="R200" s="2"/>
      <c r="S200" s="52"/>
      <c r="T200" s="52"/>
      <c r="U200" s="52"/>
      <c r="V200" s="52"/>
      <c r="W200" s="52"/>
      <c r="X200" s="52"/>
      <c r="Y200" s="52"/>
      <c r="Z200" s="2"/>
    </row>
    <row r="201" spans="1:26" ht="16.5" customHeight="1">
      <c r="A201" s="2"/>
      <c r="B201" s="2"/>
      <c r="C201" s="14"/>
      <c r="D201" s="14"/>
      <c r="E201" s="14"/>
      <c r="F201" s="14"/>
      <c r="G201" s="14"/>
      <c r="H201" s="2"/>
      <c r="I201" s="2"/>
      <c r="J201" s="2"/>
      <c r="K201" s="2"/>
      <c r="L201" s="2"/>
      <c r="M201" s="2"/>
      <c r="N201" s="2"/>
      <c r="O201" s="2"/>
      <c r="P201" s="2"/>
      <c r="Q201" s="2"/>
      <c r="R201" s="2"/>
      <c r="S201" s="52"/>
      <c r="T201" s="52"/>
      <c r="U201" s="52"/>
      <c r="V201" s="52"/>
      <c r="W201" s="52"/>
      <c r="X201" s="52"/>
      <c r="Y201" s="52"/>
      <c r="Z201" s="2"/>
    </row>
    <row r="202" spans="1:26" ht="16.5" customHeight="1">
      <c r="A202" s="2"/>
      <c r="B202" s="2"/>
      <c r="C202" s="14"/>
      <c r="D202" s="14"/>
      <c r="E202" s="14"/>
      <c r="F202" s="14"/>
      <c r="G202" s="14"/>
      <c r="H202" s="2"/>
      <c r="I202" s="2"/>
      <c r="J202" s="2"/>
      <c r="K202" s="2"/>
      <c r="L202" s="2"/>
      <c r="M202" s="2"/>
      <c r="N202" s="2"/>
      <c r="O202" s="2"/>
      <c r="P202" s="2"/>
      <c r="Q202" s="2"/>
      <c r="R202" s="2"/>
      <c r="S202" s="52"/>
      <c r="T202" s="52"/>
      <c r="U202" s="52"/>
      <c r="V202" s="52"/>
      <c r="W202" s="52"/>
      <c r="X202" s="52"/>
      <c r="Y202" s="52"/>
      <c r="Z202" s="2"/>
    </row>
    <row r="203" spans="1:26" ht="16.5" customHeight="1">
      <c r="A203" s="2"/>
      <c r="B203" s="2"/>
      <c r="C203" s="14"/>
      <c r="D203" s="14"/>
      <c r="E203" s="14"/>
      <c r="F203" s="14"/>
      <c r="G203" s="14"/>
      <c r="H203" s="2"/>
      <c r="I203" s="2"/>
      <c r="J203" s="2"/>
      <c r="K203" s="2"/>
      <c r="L203" s="2"/>
      <c r="M203" s="2"/>
      <c r="N203" s="2"/>
      <c r="O203" s="2"/>
      <c r="P203" s="2"/>
      <c r="Q203" s="2"/>
      <c r="R203" s="2"/>
      <c r="S203" s="52"/>
      <c r="T203" s="52"/>
      <c r="U203" s="52"/>
      <c r="V203" s="52"/>
      <c r="W203" s="52"/>
      <c r="X203" s="52"/>
      <c r="Y203" s="52"/>
      <c r="Z203" s="2"/>
    </row>
    <row r="204" spans="1:26" ht="16.5" customHeight="1">
      <c r="A204" s="2"/>
      <c r="B204" s="2"/>
      <c r="C204" s="14"/>
      <c r="D204" s="14"/>
      <c r="E204" s="14"/>
      <c r="F204" s="14"/>
      <c r="G204" s="14"/>
      <c r="H204" s="2"/>
      <c r="I204" s="2"/>
      <c r="J204" s="2"/>
      <c r="K204" s="2"/>
      <c r="L204" s="2"/>
      <c r="M204" s="2"/>
      <c r="N204" s="2"/>
      <c r="O204" s="2"/>
      <c r="P204" s="2"/>
      <c r="Q204" s="2"/>
      <c r="R204" s="2"/>
      <c r="S204" s="52"/>
      <c r="T204" s="52"/>
      <c r="U204" s="52"/>
      <c r="V204" s="52"/>
      <c r="W204" s="52"/>
      <c r="X204" s="52"/>
      <c r="Y204" s="52"/>
      <c r="Z204" s="2"/>
    </row>
    <row r="205" spans="1:26" ht="16.5" customHeight="1">
      <c r="A205" s="2"/>
      <c r="B205" s="2"/>
      <c r="C205" s="14"/>
      <c r="D205" s="14"/>
      <c r="E205" s="14"/>
      <c r="F205" s="14"/>
      <c r="G205" s="14"/>
      <c r="H205" s="2"/>
      <c r="I205" s="2"/>
      <c r="J205" s="2"/>
      <c r="K205" s="2"/>
      <c r="L205" s="2"/>
      <c r="M205" s="2"/>
      <c r="N205" s="2"/>
      <c r="O205" s="2"/>
      <c r="P205" s="2"/>
      <c r="Q205" s="2"/>
      <c r="R205" s="2"/>
      <c r="S205" s="52"/>
      <c r="T205" s="52"/>
      <c r="U205" s="52"/>
      <c r="V205" s="52"/>
      <c r="W205" s="52"/>
      <c r="X205" s="52"/>
      <c r="Y205" s="52"/>
      <c r="Z205" s="2"/>
    </row>
    <row r="206" spans="1:26" ht="16.5" customHeight="1">
      <c r="A206" s="2"/>
      <c r="B206" s="2"/>
      <c r="C206" s="14"/>
      <c r="D206" s="14"/>
      <c r="E206" s="14"/>
      <c r="F206" s="14"/>
      <c r="G206" s="14"/>
      <c r="H206" s="2"/>
      <c r="I206" s="2"/>
      <c r="J206" s="2"/>
      <c r="K206" s="2"/>
      <c r="L206" s="2"/>
      <c r="M206" s="2"/>
      <c r="N206" s="2"/>
      <c r="O206" s="2"/>
      <c r="P206" s="2"/>
      <c r="Q206" s="2"/>
      <c r="R206" s="2"/>
      <c r="S206" s="52"/>
      <c r="T206" s="52"/>
      <c r="U206" s="52"/>
      <c r="V206" s="52"/>
      <c r="W206" s="52"/>
      <c r="X206" s="52"/>
      <c r="Y206" s="52"/>
      <c r="Z206" s="2"/>
    </row>
    <row r="207" spans="1:26" ht="16.5" customHeight="1">
      <c r="A207" s="2"/>
      <c r="B207" s="2"/>
      <c r="C207" s="14"/>
      <c r="D207" s="14"/>
      <c r="E207" s="14"/>
      <c r="F207" s="14"/>
      <c r="G207" s="14"/>
      <c r="H207" s="2"/>
      <c r="I207" s="2"/>
      <c r="J207" s="2"/>
      <c r="K207" s="2"/>
      <c r="L207" s="2"/>
      <c r="M207" s="2"/>
      <c r="N207" s="2"/>
      <c r="O207" s="2"/>
      <c r="P207" s="2"/>
      <c r="Q207" s="2"/>
      <c r="R207" s="2"/>
      <c r="S207" s="52"/>
      <c r="T207" s="52"/>
      <c r="U207" s="52"/>
      <c r="V207" s="52"/>
      <c r="W207" s="52"/>
      <c r="X207" s="52"/>
      <c r="Y207" s="52"/>
      <c r="Z207" s="2"/>
    </row>
    <row r="208" spans="1:26" ht="16.5" customHeight="1">
      <c r="A208" s="2"/>
      <c r="B208" s="2"/>
      <c r="C208" s="14"/>
      <c r="D208" s="14"/>
      <c r="E208" s="14"/>
      <c r="F208" s="14"/>
      <c r="G208" s="14"/>
      <c r="H208" s="2"/>
      <c r="I208" s="2"/>
      <c r="J208" s="2"/>
      <c r="K208" s="2"/>
      <c r="L208" s="2"/>
      <c r="M208" s="2"/>
      <c r="N208" s="2"/>
      <c r="O208" s="2"/>
      <c r="P208" s="2"/>
      <c r="Q208" s="2"/>
      <c r="R208" s="2"/>
      <c r="S208" s="52"/>
      <c r="T208" s="52"/>
      <c r="U208" s="52"/>
      <c r="V208" s="52"/>
      <c r="W208" s="52"/>
      <c r="X208" s="52"/>
      <c r="Y208" s="52"/>
      <c r="Z208" s="2"/>
    </row>
    <row r="209" spans="1:26" ht="16.5" customHeight="1">
      <c r="A209" s="2"/>
      <c r="B209" s="2"/>
      <c r="C209" s="14"/>
      <c r="D209" s="14"/>
      <c r="E209" s="14"/>
      <c r="F209" s="14"/>
      <c r="G209" s="14"/>
      <c r="H209" s="2"/>
      <c r="I209" s="2"/>
      <c r="J209" s="2"/>
      <c r="K209" s="2"/>
      <c r="L209" s="2"/>
      <c r="M209" s="2"/>
      <c r="N209" s="2"/>
      <c r="O209" s="2"/>
      <c r="P209" s="2"/>
      <c r="Q209" s="2"/>
      <c r="R209" s="2"/>
      <c r="S209" s="52"/>
      <c r="T209" s="52"/>
      <c r="U209" s="52"/>
      <c r="V209" s="52"/>
      <c r="W209" s="52"/>
      <c r="X209" s="52"/>
      <c r="Y209" s="52"/>
      <c r="Z209" s="2"/>
    </row>
    <row r="210" spans="1:26" ht="16.5" customHeight="1">
      <c r="A210" s="2"/>
      <c r="B210" s="2"/>
      <c r="C210" s="14"/>
      <c r="D210" s="14"/>
      <c r="E210" s="14"/>
      <c r="F210" s="14"/>
      <c r="G210" s="14"/>
      <c r="H210" s="2"/>
      <c r="I210" s="2"/>
      <c r="J210" s="2"/>
      <c r="K210" s="2"/>
      <c r="L210" s="2"/>
      <c r="M210" s="2"/>
      <c r="N210" s="2"/>
      <c r="O210" s="2"/>
      <c r="P210" s="2"/>
      <c r="Q210" s="2"/>
      <c r="R210" s="2"/>
      <c r="S210" s="52"/>
      <c r="T210" s="52"/>
      <c r="U210" s="52"/>
      <c r="V210" s="52"/>
      <c r="W210" s="52"/>
      <c r="X210" s="52"/>
      <c r="Y210" s="52"/>
      <c r="Z210" s="2"/>
    </row>
    <row r="211" spans="1:26" ht="16.5" customHeight="1">
      <c r="A211" s="2"/>
      <c r="B211" s="2"/>
      <c r="C211" s="14"/>
      <c r="D211" s="14"/>
      <c r="E211" s="14"/>
      <c r="F211" s="14"/>
      <c r="G211" s="14"/>
      <c r="H211" s="2"/>
      <c r="I211" s="2"/>
      <c r="J211" s="2"/>
      <c r="K211" s="2"/>
      <c r="L211" s="2"/>
      <c r="M211" s="2"/>
      <c r="N211" s="2"/>
      <c r="O211" s="2"/>
      <c r="P211" s="2"/>
      <c r="Q211" s="2"/>
      <c r="R211" s="2"/>
      <c r="S211" s="52"/>
      <c r="T211" s="52"/>
      <c r="U211" s="52"/>
      <c r="V211" s="52"/>
      <c r="W211" s="52"/>
      <c r="X211" s="52"/>
      <c r="Y211" s="52"/>
      <c r="Z211" s="2"/>
    </row>
    <row r="212" spans="1:26" ht="16.5" customHeight="1">
      <c r="A212" s="2"/>
      <c r="B212" s="2"/>
      <c r="C212" s="14"/>
      <c r="D212" s="14"/>
      <c r="E212" s="14"/>
      <c r="F212" s="14"/>
      <c r="G212" s="14"/>
      <c r="H212" s="2"/>
      <c r="I212" s="2"/>
      <c r="J212" s="2"/>
      <c r="K212" s="2"/>
      <c r="L212" s="2"/>
      <c r="M212" s="2"/>
      <c r="N212" s="2"/>
      <c r="O212" s="2"/>
      <c r="P212" s="2"/>
      <c r="Q212" s="2"/>
      <c r="R212" s="2"/>
      <c r="S212" s="52"/>
      <c r="T212" s="52"/>
      <c r="U212" s="52"/>
      <c r="V212" s="52"/>
      <c r="W212" s="52"/>
      <c r="X212" s="52"/>
      <c r="Y212" s="52"/>
      <c r="Z212" s="2"/>
    </row>
    <row r="213" spans="1:26" ht="16.5" customHeight="1">
      <c r="A213" s="2"/>
      <c r="B213" s="2"/>
      <c r="C213" s="14"/>
      <c r="D213" s="14"/>
      <c r="E213" s="14"/>
      <c r="F213" s="14"/>
      <c r="G213" s="14"/>
      <c r="H213" s="2"/>
      <c r="I213" s="2"/>
      <c r="J213" s="2"/>
      <c r="K213" s="2"/>
      <c r="L213" s="2"/>
      <c r="M213" s="2"/>
      <c r="N213" s="2"/>
      <c r="O213" s="2"/>
      <c r="P213" s="2"/>
      <c r="Q213" s="2"/>
      <c r="R213" s="2"/>
      <c r="S213" s="52"/>
      <c r="T213" s="52"/>
      <c r="U213" s="52"/>
      <c r="V213" s="52"/>
      <c r="W213" s="52"/>
      <c r="X213" s="52"/>
      <c r="Y213" s="52"/>
      <c r="Z213" s="2"/>
    </row>
    <row r="214" spans="1:26" ht="16.5" customHeight="1">
      <c r="A214" s="2"/>
      <c r="B214" s="2"/>
      <c r="C214" s="14"/>
      <c r="D214" s="14"/>
      <c r="E214" s="14"/>
      <c r="F214" s="14"/>
      <c r="G214" s="14"/>
      <c r="H214" s="2"/>
      <c r="I214" s="2"/>
      <c r="J214" s="2"/>
      <c r="K214" s="2"/>
      <c r="L214" s="2"/>
      <c r="M214" s="2"/>
      <c r="N214" s="2"/>
      <c r="O214" s="2"/>
      <c r="P214" s="2"/>
      <c r="Q214" s="2"/>
      <c r="R214" s="2"/>
      <c r="S214" s="52"/>
      <c r="T214" s="52"/>
      <c r="U214" s="52"/>
      <c r="V214" s="52"/>
      <c r="W214" s="52"/>
      <c r="X214" s="52"/>
      <c r="Y214" s="52"/>
      <c r="Z214" s="2"/>
    </row>
    <row r="215" spans="1:26" ht="16.5" customHeight="1">
      <c r="A215" s="2"/>
      <c r="B215" s="2"/>
      <c r="C215" s="14"/>
      <c r="D215" s="14"/>
      <c r="E215" s="14"/>
      <c r="F215" s="14"/>
      <c r="G215" s="14"/>
      <c r="H215" s="2"/>
      <c r="I215" s="2"/>
      <c r="J215" s="2"/>
      <c r="K215" s="2"/>
      <c r="L215" s="2"/>
      <c r="M215" s="2"/>
      <c r="N215" s="2"/>
      <c r="O215" s="2"/>
      <c r="P215" s="2"/>
      <c r="Q215" s="2"/>
      <c r="R215" s="2"/>
      <c r="S215" s="52"/>
      <c r="T215" s="52"/>
      <c r="U215" s="52"/>
      <c r="V215" s="52"/>
      <c r="W215" s="52"/>
      <c r="X215" s="52"/>
      <c r="Y215" s="52"/>
      <c r="Z215" s="2"/>
    </row>
    <row r="216" spans="1:26" ht="16.5" customHeight="1">
      <c r="A216" s="2"/>
      <c r="B216" s="2"/>
      <c r="C216" s="14"/>
      <c r="D216" s="14"/>
      <c r="E216" s="14"/>
      <c r="F216" s="14"/>
      <c r="G216" s="14"/>
      <c r="H216" s="2"/>
      <c r="I216" s="2"/>
      <c r="J216" s="2"/>
      <c r="K216" s="2"/>
      <c r="L216" s="2"/>
      <c r="M216" s="2"/>
      <c r="N216" s="2"/>
      <c r="O216" s="2"/>
      <c r="P216" s="2"/>
      <c r="Q216" s="2"/>
      <c r="R216" s="2"/>
      <c r="S216" s="52"/>
      <c r="T216" s="52"/>
      <c r="U216" s="52"/>
      <c r="V216" s="52"/>
      <c r="W216" s="52"/>
      <c r="X216" s="52"/>
      <c r="Y216" s="52"/>
      <c r="Z216" s="2"/>
    </row>
    <row r="217" spans="1:26" ht="16.5" customHeight="1">
      <c r="A217" s="2"/>
      <c r="B217" s="2"/>
      <c r="C217" s="14"/>
      <c r="D217" s="14"/>
      <c r="E217" s="14"/>
      <c r="F217" s="14"/>
      <c r="G217" s="14"/>
      <c r="H217" s="2"/>
      <c r="I217" s="2"/>
      <c r="J217" s="2"/>
      <c r="K217" s="2"/>
      <c r="L217" s="2"/>
      <c r="M217" s="2"/>
      <c r="N217" s="2"/>
      <c r="O217" s="2"/>
      <c r="P217" s="2"/>
      <c r="Q217" s="2"/>
      <c r="R217" s="2"/>
      <c r="S217" s="52"/>
      <c r="T217" s="52"/>
      <c r="U217" s="52"/>
      <c r="V217" s="52"/>
      <c r="W217" s="52"/>
      <c r="X217" s="52"/>
      <c r="Y217" s="52"/>
      <c r="Z217" s="2"/>
    </row>
    <row r="218" spans="1:26" ht="16.5" customHeight="1">
      <c r="A218" s="2"/>
      <c r="B218" s="2"/>
      <c r="C218" s="14"/>
      <c r="D218" s="14"/>
      <c r="E218" s="14"/>
      <c r="F218" s="14"/>
      <c r="G218" s="14"/>
      <c r="H218" s="2"/>
      <c r="I218" s="2"/>
      <c r="J218" s="2"/>
      <c r="K218" s="2"/>
      <c r="L218" s="2"/>
      <c r="M218" s="2"/>
      <c r="N218" s="2"/>
      <c r="O218" s="2"/>
      <c r="P218" s="2"/>
      <c r="Q218" s="2"/>
      <c r="R218" s="2"/>
      <c r="S218" s="52"/>
      <c r="T218" s="52"/>
      <c r="U218" s="52"/>
      <c r="V218" s="52"/>
      <c r="W218" s="52"/>
      <c r="X218" s="52"/>
      <c r="Y218" s="52"/>
      <c r="Z218" s="2"/>
    </row>
    <row r="219" spans="1:26" ht="16.5" customHeight="1">
      <c r="A219" s="2"/>
      <c r="B219" s="2"/>
      <c r="C219" s="14"/>
      <c r="D219" s="14"/>
      <c r="E219" s="14"/>
      <c r="F219" s="14"/>
      <c r="G219" s="14"/>
      <c r="H219" s="2"/>
      <c r="I219" s="2"/>
      <c r="J219" s="2"/>
      <c r="K219" s="2"/>
      <c r="L219" s="2"/>
      <c r="M219" s="2"/>
      <c r="N219" s="2"/>
      <c r="O219" s="2"/>
      <c r="P219" s="2"/>
      <c r="Q219" s="2"/>
      <c r="R219" s="2"/>
      <c r="S219" s="52"/>
      <c r="T219" s="52"/>
      <c r="U219" s="52"/>
      <c r="V219" s="52"/>
      <c r="W219" s="52"/>
      <c r="X219" s="52"/>
      <c r="Y219" s="52"/>
      <c r="Z219" s="2"/>
    </row>
    <row r="220" spans="1:26" ht="16.5" customHeight="1">
      <c r="A220" s="2"/>
      <c r="B220" s="2"/>
      <c r="C220" s="14"/>
      <c r="D220" s="14"/>
      <c r="E220" s="14"/>
      <c r="F220" s="14"/>
      <c r="G220" s="14"/>
      <c r="H220" s="2"/>
      <c r="I220" s="2"/>
      <c r="J220" s="2"/>
      <c r="K220" s="2"/>
      <c r="L220" s="2"/>
      <c r="M220" s="2"/>
      <c r="N220" s="2"/>
      <c r="O220" s="2"/>
      <c r="P220" s="2"/>
      <c r="Q220" s="2"/>
      <c r="R220" s="2"/>
      <c r="S220" s="52"/>
      <c r="T220" s="52"/>
      <c r="U220" s="52"/>
      <c r="V220" s="52"/>
      <c r="W220" s="52"/>
      <c r="X220" s="52"/>
      <c r="Y220" s="52"/>
      <c r="Z220" s="2"/>
    </row>
    <row r="221" spans="1:26" ht="16.5" customHeight="1">
      <c r="A221" s="2"/>
      <c r="B221" s="2"/>
      <c r="C221" s="14"/>
      <c r="D221" s="14"/>
      <c r="E221" s="14"/>
      <c r="F221" s="14"/>
      <c r="G221" s="14"/>
      <c r="H221" s="2"/>
      <c r="I221" s="2"/>
      <c r="J221" s="2"/>
      <c r="K221" s="2"/>
      <c r="L221" s="2"/>
      <c r="M221" s="2"/>
      <c r="N221" s="2"/>
      <c r="O221" s="2"/>
      <c r="P221" s="2"/>
      <c r="Q221" s="2"/>
      <c r="R221" s="2"/>
      <c r="S221" s="52"/>
      <c r="T221" s="52"/>
      <c r="U221" s="52"/>
      <c r="V221" s="52"/>
      <c r="W221" s="52"/>
      <c r="X221" s="52"/>
      <c r="Y221" s="52"/>
      <c r="Z221" s="2"/>
    </row>
    <row r="222" spans="1:26" ht="16.5" customHeight="1">
      <c r="A222" s="2"/>
      <c r="B222" s="2"/>
      <c r="C222" s="14"/>
      <c r="D222" s="14"/>
      <c r="E222" s="14"/>
      <c r="F222" s="14"/>
      <c r="G222" s="14"/>
      <c r="H222" s="2"/>
      <c r="I222" s="2"/>
      <c r="J222" s="2"/>
      <c r="K222" s="2"/>
      <c r="L222" s="2"/>
      <c r="M222" s="2"/>
      <c r="N222" s="2"/>
      <c r="O222" s="2"/>
      <c r="P222" s="2"/>
      <c r="Q222" s="2"/>
      <c r="R222" s="2"/>
      <c r="S222" s="52"/>
      <c r="T222" s="52"/>
      <c r="U222" s="52"/>
      <c r="V222" s="52"/>
      <c r="W222" s="52"/>
      <c r="X222" s="52"/>
      <c r="Y222" s="52"/>
      <c r="Z222" s="2"/>
    </row>
    <row r="223" spans="1:26" ht="16.5" customHeight="1">
      <c r="A223" s="2"/>
      <c r="B223" s="2"/>
      <c r="C223" s="14"/>
      <c r="D223" s="14"/>
      <c r="E223" s="14"/>
      <c r="F223" s="14"/>
      <c r="G223" s="14"/>
      <c r="H223" s="2"/>
      <c r="I223" s="2"/>
      <c r="J223" s="2"/>
      <c r="K223" s="2"/>
      <c r="L223" s="2"/>
      <c r="M223" s="2"/>
      <c r="N223" s="2"/>
      <c r="O223" s="2"/>
      <c r="P223" s="2"/>
      <c r="Q223" s="2"/>
      <c r="R223" s="2"/>
      <c r="S223" s="52"/>
      <c r="T223" s="52"/>
      <c r="U223" s="52"/>
      <c r="V223" s="52"/>
      <c r="W223" s="52"/>
      <c r="X223" s="52"/>
      <c r="Y223" s="52"/>
      <c r="Z223" s="2"/>
    </row>
    <row r="224" spans="1:26" ht="16.5" customHeight="1">
      <c r="A224" s="2"/>
      <c r="B224" s="2"/>
      <c r="C224" s="14"/>
      <c r="D224" s="14"/>
      <c r="E224" s="14"/>
      <c r="F224" s="14"/>
      <c r="G224" s="14"/>
      <c r="H224" s="2"/>
      <c r="I224" s="2"/>
      <c r="J224" s="2"/>
      <c r="K224" s="2"/>
      <c r="L224" s="2"/>
      <c r="M224" s="2"/>
      <c r="N224" s="2"/>
      <c r="O224" s="2"/>
      <c r="P224" s="2"/>
      <c r="Q224" s="2"/>
      <c r="R224" s="2"/>
      <c r="S224" s="52"/>
      <c r="T224" s="52"/>
      <c r="U224" s="52"/>
      <c r="V224" s="52"/>
      <c r="W224" s="52"/>
      <c r="X224" s="52"/>
      <c r="Y224" s="52"/>
      <c r="Z224" s="2"/>
    </row>
    <row r="225" spans="1:26" ht="16.5" customHeight="1">
      <c r="A225" s="2"/>
      <c r="B225" s="2"/>
      <c r="C225" s="14"/>
      <c r="D225" s="14"/>
      <c r="E225" s="14"/>
      <c r="F225" s="14"/>
      <c r="G225" s="14"/>
      <c r="H225" s="2"/>
      <c r="I225" s="2"/>
      <c r="J225" s="2"/>
      <c r="K225" s="2"/>
      <c r="L225" s="2"/>
      <c r="M225" s="2"/>
      <c r="N225" s="2"/>
      <c r="O225" s="2"/>
      <c r="P225" s="2"/>
      <c r="Q225" s="2"/>
      <c r="R225" s="2"/>
      <c r="S225" s="52"/>
      <c r="T225" s="52"/>
      <c r="U225" s="52"/>
      <c r="V225" s="52"/>
      <c r="W225" s="52"/>
      <c r="X225" s="52"/>
      <c r="Y225" s="52"/>
      <c r="Z225" s="2"/>
    </row>
    <row r="226" spans="1:26" ht="16.5" customHeight="1">
      <c r="A226" s="2"/>
      <c r="B226" s="2"/>
      <c r="C226" s="14"/>
      <c r="D226" s="14"/>
      <c r="E226" s="14"/>
      <c r="F226" s="14"/>
      <c r="G226" s="14"/>
      <c r="H226" s="2"/>
      <c r="I226" s="2"/>
      <c r="J226" s="2"/>
      <c r="K226" s="2"/>
      <c r="L226" s="2"/>
      <c r="M226" s="2"/>
      <c r="N226" s="2"/>
      <c r="O226" s="2"/>
      <c r="P226" s="2"/>
      <c r="Q226" s="2"/>
      <c r="R226" s="2"/>
      <c r="S226" s="52"/>
      <c r="T226" s="52"/>
      <c r="U226" s="52"/>
      <c r="V226" s="52"/>
      <c r="W226" s="52"/>
      <c r="X226" s="52"/>
      <c r="Y226" s="52"/>
      <c r="Z226" s="2"/>
    </row>
    <row r="227" spans="1:26" ht="16.5" customHeight="1">
      <c r="A227" s="2"/>
      <c r="B227" s="2"/>
      <c r="C227" s="14"/>
      <c r="D227" s="14"/>
      <c r="E227" s="14"/>
      <c r="F227" s="14"/>
      <c r="G227" s="14"/>
      <c r="H227" s="2"/>
      <c r="I227" s="2"/>
      <c r="J227" s="2"/>
      <c r="K227" s="2"/>
      <c r="L227" s="2"/>
      <c r="M227" s="2"/>
      <c r="N227" s="2"/>
      <c r="O227" s="2"/>
      <c r="P227" s="2"/>
      <c r="Q227" s="2"/>
      <c r="R227" s="2"/>
      <c r="S227" s="52"/>
      <c r="T227" s="52"/>
      <c r="U227" s="52"/>
      <c r="V227" s="52"/>
      <c r="W227" s="52"/>
      <c r="X227" s="52"/>
      <c r="Y227" s="52"/>
      <c r="Z227" s="2"/>
    </row>
    <row r="228" spans="1:26" ht="16.5" customHeight="1">
      <c r="A228" s="2"/>
      <c r="B228" s="2"/>
      <c r="C228" s="14"/>
      <c r="D228" s="14"/>
      <c r="E228" s="14"/>
      <c r="F228" s="14"/>
      <c r="G228" s="14"/>
      <c r="H228" s="2"/>
      <c r="I228" s="2"/>
      <c r="J228" s="2"/>
      <c r="K228" s="2"/>
      <c r="L228" s="2"/>
      <c r="M228" s="2"/>
      <c r="N228" s="2"/>
      <c r="O228" s="2"/>
      <c r="P228" s="2"/>
      <c r="Q228" s="2"/>
      <c r="R228" s="2"/>
      <c r="S228" s="52"/>
      <c r="T228" s="52"/>
      <c r="U228" s="52"/>
      <c r="V228" s="52"/>
      <c r="W228" s="52"/>
      <c r="X228" s="52"/>
      <c r="Y228" s="52"/>
      <c r="Z228" s="2"/>
    </row>
    <row r="229" spans="1:26" ht="16.5" customHeight="1">
      <c r="A229" s="2"/>
      <c r="B229" s="2"/>
      <c r="C229" s="14"/>
      <c r="D229" s="14"/>
      <c r="E229" s="14"/>
      <c r="F229" s="14"/>
      <c r="G229" s="14"/>
      <c r="H229" s="2"/>
      <c r="I229" s="2"/>
      <c r="J229" s="2"/>
      <c r="K229" s="2"/>
      <c r="L229" s="2"/>
      <c r="M229" s="2"/>
      <c r="N229" s="2"/>
      <c r="O229" s="2"/>
      <c r="P229" s="2"/>
      <c r="Q229" s="2"/>
      <c r="R229" s="2"/>
      <c r="S229" s="52"/>
      <c r="T229" s="52"/>
      <c r="U229" s="52"/>
      <c r="V229" s="52"/>
      <c r="W229" s="52"/>
      <c r="X229" s="52"/>
      <c r="Y229" s="52"/>
      <c r="Z229" s="2"/>
    </row>
    <row r="230" spans="1:26" ht="16.5" customHeight="1">
      <c r="A230" s="2"/>
      <c r="B230" s="2"/>
      <c r="C230" s="14"/>
      <c r="D230" s="14"/>
      <c r="E230" s="14"/>
      <c r="F230" s="14"/>
      <c r="G230" s="14"/>
      <c r="H230" s="2"/>
      <c r="I230" s="2"/>
      <c r="J230" s="2"/>
      <c r="K230" s="2"/>
      <c r="L230" s="2"/>
      <c r="M230" s="2"/>
      <c r="N230" s="2"/>
      <c r="O230" s="2"/>
      <c r="P230" s="2"/>
      <c r="Q230" s="2"/>
      <c r="R230" s="2"/>
      <c r="S230" s="52"/>
      <c r="T230" s="52"/>
      <c r="U230" s="52"/>
      <c r="V230" s="52"/>
      <c r="W230" s="52"/>
      <c r="X230" s="52"/>
      <c r="Y230" s="52"/>
      <c r="Z230" s="2"/>
    </row>
    <row r="231" spans="1:26" ht="16.5" customHeight="1">
      <c r="A231" s="2"/>
      <c r="B231" s="2"/>
      <c r="C231" s="14"/>
      <c r="D231" s="14"/>
      <c r="E231" s="14"/>
      <c r="F231" s="14"/>
      <c r="G231" s="14"/>
      <c r="H231" s="2"/>
      <c r="I231" s="2"/>
      <c r="J231" s="2"/>
      <c r="K231" s="2"/>
      <c r="L231" s="2"/>
      <c r="M231" s="2"/>
      <c r="N231" s="2"/>
      <c r="O231" s="2"/>
      <c r="P231" s="2"/>
      <c r="Q231" s="2"/>
      <c r="R231" s="2"/>
      <c r="S231" s="52"/>
      <c r="T231" s="52"/>
      <c r="U231" s="52"/>
      <c r="V231" s="52"/>
      <c r="W231" s="52"/>
      <c r="X231" s="52"/>
      <c r="Y231" s="52"/>
      <c r="Z231" s="2"/>
    </row>
    <row r="232" spans="1:26" ht="16.5" customHeight="1">
      <c r="A232" s="2"/>
      <c r="B232" s="2"/>
      <c r="C232" s="14"/>
      <c r="D232" s="14"/>
      <c r="E232" s="14"/>
      <c r="F232" s="14"/>
      <c r="G232" s="14"/>
      <c r="H232" s="2"/>
      <c r="I232" s="2"/>
      <c r="J232" s="2"/>
      <c r="K232" s="2"/>
      <c r="L232" s="2"/>
      <c r="M232" s="2"/>
      <c r="N232" s="2"/>
      <c r="O232" s="2"/>
      <c r="P232" s="2"/>
      <c r="Q232" s="2"/>
      <c r="R232" s="2"/>
      <c r="S232" s="52"/>
      <c r="T232" s="52"/>
      <c r="U232" s="52"/>
      <c r="V232" s="52"/>
      <c r="W232" s="52"/>
      <c r="X232" s="52"/>
      <c r="Y232" s="52"/>
      <c r="Z232" s="2"/>
    </row>
    <row r="233" spans="1:26" ht="16.5" customHeight="1">
      <c r="A233" s="2"/>
      <c r="B233" s="2"/>
      <c r="C233" s="14"/>
      <c r="D233" s="14"/>
      <c r="E233" s="14"/>
      <c r="F233" s="14"/>
      <c r="G233" s="14"/>
      <c r="H233" s="2"/>
      <c r="I233" s="2"/>
      <c r="J233" s="2"/>
      <c r="K233" s="2"/>
      <c r="L233" s="2"/>
      <c r="M233" s="2"/>
      <c r="N233" s="2"/>
      <c r="O233" s="2"/>
      <c r="P233" s="2"/>
      <c r="Q233" s="2"/>
      <c r="R233" s="2"/>
      <c r="S233" s="52"/>
      <c r="T233" s="52"/>
      <c r="U233" s="52"/>
      <c r="V233" s="52"/>
      <c r="W233" s="52"/>
      <c r="X233" s="52"/>
      <c r="Y233" s="52"/>
      <c r="Z233" s="2"/>
    </row>
    <row r="234" spans="1:26" ht="16.5" customHeight="1">
      <c r="A234" s="2"/>
      <c r="B234" s="2"/>
      <c r="C234" s="14"/>
      <c r="D234" s="14"/>
      <c r="E234" s="14"/>
      <c r="F234" s="14"/>
      <c r="G234" s="14"/>
      <c r="H234" s="2"/>
      <c r="I234" s="2"/>
      <c r="J234" s="2"/>
      <c r="K234" s="2"/>
      <c r="L234" s="2"/>
      <c r="M234" s="2"/>
      <c r="N234" s="2"/>
      <c r="O234" s="2"/>
      <c r="P234" s="2"/>
      <c r="Q234" s="2"/>
      <c r="R234" s="2"/>
      <c r="S234" s="52"/>
      <c r="T234" s="52"/>
      <c r="U234" s="52"/>
      <c r="V234" s="52"/>
      <c r="W234" s="52"/>
      <c r="X234" s="52"/>
      <c r="Y234" s="52"/>
      <c r="Z234" s="2"/>
    </row>
    <row r="235" spans="1:26" ht="16.5" customHeight="1">
      <c r="A235" s="2"/>
      <c r="B235" s="2"/>
      <c r="C235" s="14"/>
      <c r="D235" s="14"/>
      <c r="E235" s="14"/>
      <c r="F235" s="14"/>
      <c r="G235" s="14"/>
      <c r="H235" s="2"/>
      <c r="I235" s="2"/>
      <c r="J235" s="2"/>
      <c r="K235" s="2"/>
      <c r="L235" s="2"/>
      <c r="M235" s="2"/>
      <c r="N235" s="2"/>
      <c r="O235" s="2"/>
      <c r="P235" s="2"/>
      <c r="Q235" s="2"/>
      <c r="R235" s="2"/>
      <c r="S235" s="52"/>
      <c r="T235" s="52"/>
      <c r="U235" s="52"/>
      <c r="V235" s="52"/>
      <c r="W235" s="52"/>
      <c r="X235" s="52"/>
      <c r="Y235" s="52"/>
      <c r="Z235" s="2"/>
    </row>
    <row r="236" spans="1:26" ht="16.5" customHeight="1">
      <c r="A236" s="2"/>
      <c r="B236" s="2"/>
      <c r="C236" s="14"/>
      <c r="D236" s="14"/>
      <c r="E236" s="14"/>
      <c r="F236" s="14"/>
      <c r="G236" s="14"/>
      <c r="H236" s="2"/>
      <c r="I236" s="2"/>
      <c r="J236" s="2"/>
      <c r="K236" s="2"/>
      <c r="L236" s="2"/>
      <c r="M236" s="2"/>
      <c r="N236" s="2"/>
      <c r="O236" s="2"/>
      <c r="P236" s="2"/>
      <c r="Q236" s="2"/>
      <c r="R236" s="2"/>
      <c r="S236" s="52"/>
      <c r="T236" s="52"/>
      <c r="U236" s="52"/>
      <c r="V236" s="52"/>
      <c r="W236" s="52"/>
      <c r="X236" s="52"/>
      <c r="Y236" s="52"/>
      <c r="Z236" s="2"/>
    </row>
    <row r="237" spans="1:26" ht="16.5" customHeight="1">
      <c r="A237" s="2"/>
      <c r="B237" s="2"/>
      <c r="C237" s="14"/>
      <c r="D237" s="14"/>
      <c r="E237" s="14"/>
      <c r="F237" s="14"/>
      <c r="G237" s="14"/>
      <c r="H237" s="2"/>
      <c r="I237" s="2"/>
      <c r="J237" s="2"/>
      <c r="K237" s="2"/>
      <c r="L237" s="2"/>
      <c r="M237" s="2"/>
      <c r="N237" s="2"/>
      <c r="O237" s="2"/>
      <c r="P237" s="2"/>
      <c r="Q237" s="2"/>
      <c r="R237" s="2"/>
      <c r="S237" s="52"/>
      <c r="T237" s="52"/>
      <c r="U237" s="52"/>
      <c r="V237" s="52"/>
      <c r="W237" s="52"/>
      <c r="X237" s="52"/>
      <c r="Y237" s="52"/>
      <c r="Z237" s="2"/>
    </row>
    <row r="238" spans="1:26" ht="16.5" customHeight="1">
      <c r="A238" s="2"/>
      <c r="B238" s="2"/>
      <c r="C238" s="14"/>
      <c r="D238" s="14"/>
      <c r="E238" s="14"/>
      <c r="F238" s="14"/>
      <c r="G238" s="14"/>
      <c r="H238" s="2"/>
      <c r="I238" s="2"/>
      <c r="J238" s="2"/>
      <c r="K238" s="2"/>
      <c r="L238" s="2"/>
      <c r="M238" s="2"/>
      <c r="N238" s="2"/>
      <c r="O238" s="2"/>
      <c r="P238" s="2"/>
      <c r="Q238" s="2"/>
      <c r="R238" s="2"/>
      <c r="S238" s="52"/>
      <c r="T238" s="52"/>
      <c r="U238" s="52"/>
      <c r="V238" s="52"/>
      <c r="W238" s="52"/>
      <c r="X238" s="52"/>
      <c r="Y238" s="52"/>
      <c r="Z238" s="2"/>
    </row>
    <row r="239" spans="1:26" ht="16.5" customHeight="1">
      <c r="A239" s="2"/>
      <c r="B239" s="2"/>
      <c r="C239" s="14"/>
      <c r="D239" s="14"/>
      <c r="E239" s="14"/>
      <c r="F239" s="14"/>
      <c r="G239" s="14"/>
      <c r="H239" s="2"/>
      <c r="I239" s="2"/>
      <c r="J239" s="2"/>
      <c r="K239" s="2"/>
      <c r="L239" s="2"/>
      <c r="M239" s="2"/>
      <c r="N239" s="2"/>
      <c r="O239" s="2"/>
      <c r="P239" s="2"/>
      <c r="Q239" s="2"/>
      <c r="R239" s="2"/>
      <c r="S239" s="52"/>
      <c r="T239" s="52"/>
      <c r="U239" s="52"/>
      <c r="V239" s="52"/>
      <c r="W239" s="52"/>
      <c r="X239" s="52"/>
      <c r="Y239" s="52"/>
      <c r="Z239" s="2"/>
    </row>
    <row r="240" spans="1:26" ht="16.5" customHeight="1">
      <c r="A240" s="2"/>
      <c r="B240" s="2"/>
      <c r="C240" s="14"/>
      <c r="D240" s="14"/>
      <c r="E240" s="14"/>
      <c r="F240" s="14"/>
      <c r="G240" s="14"/>
      <c r="H240" s="2"/>
      <c r="I240" s="2"/>
      <c r="J240" s="2"/>
      <c r="K240" s="2"/>
      <c r="L240" s="2"/>
      <c r="M240" s="2"/>
      <c r="N240" s="2"/>
      <c r="O240" s="2"/>
      <c r="P240" s="2"/>
      <c r="Q240" s="2"/>
      <c r="R240" s="2"/>
      <c r="S240" s="52"/>
      <c r="T240" s="52"/>
      <c r="U240" s="52"/>
      <c r="V240" s="52"/>
      <c r="W240" s="52"/>
      <c r="X240" s="52"/>
      <c r="Y240" s="52"/>
      <c r="Z240" s="2"/>
    </row>
    <row r="241" spans="1:26" ht="16.5" customHeight="1">
      <c r="A241" s="2"/>
      <c r="B241" s="2"/>
      <c r="C241" s="14"/>
      <c r="D241" s="14"/>
      <c r="E241" s="14"/>
      <c r="F241" s="14"/>
      <c r="G241" s="14"/>
      <c r="H241" s="2"/>
      <c r="I241" s="2"/>
      <c r="J241" s="2"/>
      <c r="K241" s="2"/>
      <c r="L241" s="2"/>
      <c r="M241" s="2"/>
      <c r="N241" s="2"/>
      <c r="O241" s="2"/>
      <c r="P241" s="2"/>
      <c r="Q241" s="2"/>
      <c r="R241" s="2"/>
      <c r="S241" s="52"/>
      <c r="T241" s="52"/>
      <c r="U241" s="52"/>
      <c r="V241" s="52"/>
      <c r="W241" s="52"/>
      <c r="X241" s="52"/>
      <c r="Y241" s="52"/>
      <c r="Z241" s="2"/>
    </row>
    <row r="242" spans="1:26" ht="16.5" customHeight="1">
      <c r="A242" s="2"/>
      <c r="B242" s="2"/>
      <c r="C242" s="14"/>
      <c r="D242" s="14"/>
      <c r="E242" s="14"/>
      <c r="F242" s="14"/>
      <c r="G242" s="14"/>
      <c r="H242" s="2"/>
      <c r="I242" s="2"/>
      <c r="J242" s="2"/>
      <c r="K242" s="2"/>
      <c r="L242" s="2"/>
      <c r="M242" s="2"/>
      <c r="N242" s="2"/>
      <c r="O242" s="2"/>
      <c r="P242" s="2"/>
      <c r="Q242" s="2"/>
      <c r="R242" s="2"/>
      <c r="S242" s="52"/>
      <c r="T242" s="52"/>
      <c r="U242" s="52"/>
      <c r="V242" s="52"/>
      <c r="W242" s="52"/>
      <c r="X242" s="52"/>
      <c r="Y242" s="52"/>
      <c r="Z242" s="2"/>
    </row>
    <row r="243" spans="1:26" ht="16.5" customHeight="1">
      <c r="A243" s="2"/>
      <c r="B243" s="2"/>
      <c r="C243" s="14"/>
      <c r="D243" s="14"/>
      <c r="E243" s="14"/>
      <c r="F243" s="14"/>
      <c r="G243" s="14"/>
      <c r="H243" s="2"/>
      <c r="I243" s="2"/>
      <c r="J243" s="2"/>
      <c r="K243" s="2"/>
      <c r="L243" s="2"/>
      <c r="M243" s="2"/>
      <c r="N243" s="2"/>
      <c r="O243" s="2"/>
      <c r="P243" s="2"/>
      <c r="Q243" s="2"/>
      <c r="R243" s="2"/>
      <c r="S243" s="52"/>
      <c r="T243" s="52"/>
      <c r="U243" s="52"/>
      <c r="V243" s="52"/>
      <c r="W243" s="52"/>
      <c r="X243" s="52"/>
      <c r="Y243" s="52"/>
      <c r="Z243" s="2"/>
    </row>
    <row r="244" spans="1:26" ht="16.5" customHeight="1">
      <c r="A244" s="2"/>
      <c r="B244" s="2"/>
      <c r="C244" s="14"/>
      <c r="D244" s="14"/>
      <c r="E244" s="14"/>
      <c r="F244" s="14"/>
      <c r="G244" s="14"/>
      <c r="H244" s="2"/>
      <c r="I244" s="2"/>
      <c r="J244" s="2"/>
      <c r="K244" s="2"/>
      <c r="L244" s="2"/>
      <c r="M244" s="2"/>
      <c r="N244" s="2"/>
      <c r="O244" s="2"/>
      <c r="P244" s="2"/>
      <c r="Q244" s="2"/>
      <c r="R244" s="2"/>
      <c r="S244" s="52"/>
      <c r="T244" s="52"/>
      <c r="U244" s="52"/>
      <c r="V244" s="52"/>
      <c r="W244" s="52"/>
      <c r="X244" s="52"/>
      <c r="Y244" s="52"/>
      <c r="Z244" s="2"/>
    </row>
    <row r="245" spans="1:26" ht="16.5" customHeight="1">
      <c r="A245" s="2"/>
      <c r="B245" s="2"/>
      <c r="C245" s="14"/>
      <c r="D245" s="14"/>
      <c r="E245" s="14"/>
      <c r="F245" s="14"/>
      <c r="G245" s="14"/>
      <c r="H245" s="2"/>
      <c r="I245" s="2"/>
      <c r="J245" s="2"/>
      <c r="K245" s="2"/>
      <c r="L245" s="2"/>
      <c r="M245" s="2"/>
      <c r="N245" s="2"/>
      <c r="O245" s="2"/>
      <c r="P245" s="2"/>
      <c r="Q245" s="2"/>
      <c r="R245" s="2"/>
      <c r="S245" s="52"/>
      <c r="T245" s="52"/>
      <c r="U245" s="52"/>
      <c r="V245" s="52"/>
      <c r="W245" s="52"/>
      <c r="X245" s="52"/>
      <c r="Y245" s="52"/>
      <c r="Z245" s="2"/>
    </row>
    <row r="246" spans="1:26" ht="16.5" customHeight="1">
      <c r="A246" s="2"/>
      <c r="B246" s="2"/>
      <c r="C246" s="14"/>
      <c r="D246" s="14"/>
      <c r="E246" s="14"/>
      <c r="F246" s="14"/>
      <c r="G246" s="14"/>
      <c r="H246" s="2"/>
      <c r="I246" s="2"/>
      <c r="J246" s="2"/>
      <c r="K246" s="2"/>
      <c r="L246" s="2"/>
      <c r="M246" s="2"/>
      <c r="N246" s="2"/>
      <c r="O246" s="2"/>
      <c r="P246" s="2"/>
      <c r="Q246" s="2"/>
      <c r="R246" s="2"/>
      <c r="S246" s="52"/>
      <c r="T246" s="52"/>
      <c r="U246" s="52"/>
      <c r="V246" s="52"/>
      <c r="W246" s="52"/>
      <c r="X246" s="52"/>
      <c r="Y246" s="52"/>
      <c r="Z246" s="2"/>
    </row>
    <row r="247" spans="1:26" ht="16.5" customHeight="1">
      <c r="A247" s="2"/>
      <c r="B247" s="2"/>
      <c r="C247" s="14"/>
      <c r="D247" s="14"/>
      <c r="E247" s="14"/>
      <c r="F247" s="14"/>
      <c r="G247" s="14"/>
      <c r="H247" s="2"/>
      <c r="I247" s="2"/>
      <c r="J247" s="2"/>
      <c r="K247" s="2"/>
      <c r="L247" s="2"/>
      <c r="M247" s="2"/>
      <c r="N247" s="2"/>
      <c r="O247" s="2"/>
      <c r="P247" s="2"/>
      <c r="Q247" s="2"/>
      <c r="R247" s="2"/>
      <c r="S247" s="52"/>
      <c r="T247" s="52"/>
      <c r="U247" s="52"/>
      <c r="V247" s="52"/>
      <c r="W247" s="52"/>
      <c r="X247" s="52"/>
      <c r="Y247" s="52"/>
      <c r="Z247" s="2"/>
    </row>
    <row r="248" spans="1:26" ht="16.5" customHeight="1">
      <c r="A248" s="2"/>
      <c r="B248" s="2"/>
      <c r="C248" s="14"/>
      <c r="D248" s="14"/>
      <c r="E248" s="14"/>
      <c r="F248" s="14"/>
      <c r="G248" s="14"/>
      <c r="H248" s="2"/>
      <c r="I248" s="2"/>
      <c r="J248" s="2"/>
      <c r="K248" s="2"/>
      <c r="L248" s="2"/>
      <c r="M248" s="2"/>
      <c r="N248" s="2"/>
      <c r="O248" s="2"/>
      <c r="P248" s="2"/>
      <c r="Q248" s="2"/>
      <c r="R248" s="2"/>
      <c r="S248" s="52"/>
      <c r="T248" s="52"/>
      <c r="U248" s="52"/>
      <c r="V248" s="52"/>
      <c r="W248" s="52"/>
      <c r="X248" s="52"/>
      <c r="Y248" s="52"/>
      <c r="Z248" s="2"/>
    </row>
    <row r="249" spans="1:26" ht="16.5" customHeight="1">
      <c r="A249" s="2"/>
      <c r="B249" s="2"/>
      <c r="C249" s="14"/>
      <c r="D249" s="14"/>
      <c r="E249" s="14"/>
      <c r="F249" s="14"/>
      <c r="G249" s="14"/>
      <c r="H249" s="2"/>
      <c r="I249" s="2"/>
      <c r="J249" s="2"/>
      <c r="K249" s="2"/>
      <c r="L249" s="2"/>
      <c r="M249" s="2"/>
      <c r="N249" s="2"/>
      <c r="O249" s="2"/>
      <c r="P249" s="2"/>
      <c r="Q249" s="2"/>
      <c r="R249" s="2"/>
      <c r="S249" s="52"/>
      <c r="T249" s="52"/>
      <c r="U249" s="52"/>
      <c r="V249" s="52"/>
      <c r="W249" s="52"/>
      <c r="X249" s="52"/>
      <c r="Y249" s="52"/>
      <c r="Z249" s="2"/>
    </row>
    <row r="250" spans="1:26" ht="16.5" customHeight="1">
      <c r="A250" s="2"/>
      <c r="B250" s="2"/>
      <c r="C250" s="14"/>
      <c r="D250" s="14"/>
      <c r="E250" s="14"/>
      <c r="F250" s="14"/>
      <c r="G250" s="14"/>
      <c r="H250" s="2"/>
      <c r="I250" s="2"/>
      <c r="J250" s="2"/>
      <c r="K250" s="2"/>
      <c r="L250" s="2"/>
      <c r="M250" s="2"/>
      <c r="N250" s="2"/>
      <c r="O250" s="2"/>
      <c r="P250" s="2"/>
      <c r="Q250" s="2"/>
      <c r="R250" s="2"/>
      <c r="S250" s="52"/>
      <c r="T250" s="52"/>
      <c r="U250" s="52"/>
      <c r="V250" s="52"/>
      <c r="W250" s="52"/>
      <c r="X250" s="52"/>
      <c r="Y250" s="52"/>
      <c r="Z250" s="2"/>
    </row>
    <row r="251" spans="1:26" ht="16.5" customHeight="1">
      <c r="A251" s="2"/>
      <c r="B251" s="2"/>
      <c r="C251" s="14"/>
      <c r="D251" s="14"/>
      <c r="E251" s="14"/>
      <c r="F251" s="14"/>
      <c r="G251" s="14"/>
      <c r="H251" s="2"/>
      <c r="I251" s="2"/>
      <c r="J251" s="2"/>
      <c r="K251" s="2"/>
      <c r="L251" s="2"/>
      <c r="M251" s="2"/>
      <c r="N251" s="2"/>
      <c r="O251" s="2"/>
      <c r="P251" s="2"/>
      <c r="Q251" s="2"/>
      <c r="R251" s="2"/>
      <c r="S251" s="52"/>
      <c r="T251" s="52"/>
      <c r="U251" s="52"/>
      <c r="V251" s="52"/>
      <c r="W251" s="52"/>
      <c r="X251" s="52"/>
      <c r="Y251" s="52"/>
      <c r="Z251" s="2"/>
    </row>
    <row r="252" spans="1:26" ht="16.5" customHeight="1">
      <c r="A252" s="2"/>
      <c r="B252" s="2"/>
      <c r="C252" s="14"/>
      <c r="D252" s="14"/>
      <c r="E252" s="14"/>
      <c r="F252" s="14"/>
      <c r="G252" s="14"/>
      <c r="H252" s="2"/>
      <c r="I252" s="2"/>
      <c r="J252" s="2"/>
      <c r="K252" s="2"/>
      <c r="L252" s="2"/>
      <c r="M252" s="2"/>
      <c r="N252" s="2"/>
      <c r="O252" s="2"/>
      <c r="P252" s="2"/>
      <c r="Q252" s="2"/>
      <c r="R252" s="2"/>
      <c r="S252" s="52"/>
      <c r="T252" s="52"/>
      <c r="U252" s="52"/>
      <c r="V252" s="52"/>
      <c r="W252" s="52"/>
      <c r="X252" s="52"/>
      <c r="Y252" s="52"/>
      <c r="Z252" s="2"/>
    </row>
    <row r="253" spans="1:26" ht="16.5" customHeight="1">
      <c r="A253" s="2"/>
      <c r="B253" s="2"/>
      <c r="C253" s="14"/>
      <c r="D253" s="14"/>
      <c r="E253" s="14"/>
      <c r="F253" s="14"/>
      <c r="G253" s="14"/>
      <c r="H253" s="2"/>
      <c r="I253" s="2"/>
      <c r="J253" s="2"/>
      <c r="K253" s="2"/>
      <c r="L253" s="2"/>
      <c r="M253" s="2"/>
      <c r="N253" s="2"/>
      <c r="O253" s="2"/>
      <c r="P253" s="2"/>
      <c r="Q253" s="2"/>
      <c r="R253" s="2"/>
      <c r="S253" s="52"/>
      <c r="T253" s="52"/>
      <c r="U253" s="52"/>
      <c r="V253" s="52"/>
      <c r="W253" s="52"/>
      <c r="X253" s="52"/>
      <c r="Y253" s="52"/>
      <c r="Z253" s="2"/>
    </row>
    <row r="254" spans="1:26" ht="16.5" customHeight="1">
      <c r="A254" s="2"/>
      <c r="B254" s="2"/>
      <c r="C254" s="14"/>
      <c r="D254" s="14"/>
      <c r="E254" s="14"/>
      <c r="F254" s="14"/>
      <c r="G254" s="14"/>
      <c r="H254" s="2"/>
      <c r="I254" s="2"/>
      <c r="J254" s="2"/>
      <c r="K254" s="2"/>
      <c r="L254" s="2"/>
      <c r="M254" s="2"/>
      <c r="N254" s="2"/>
      <c r="O254" s="2"/>
      <c r="P254" s="2"/>
      <c r="Q254" s="2"/>
      <c r="R254" s="2"/>
      <c r="S254" s="52"/>
      <c r="T254" s="52"/>
      <c r="U254" s="52"/>
      <c r="V254" s="52"/>
      <c r="W254" s="52"/>
      <c r="X254" s="52"/>
      <c r="Y254" s="52"/>
      <c r="Z254" s="2"/>
    </row>
    <row r="255" spans="1:26" ht="16.5" customHeight="1">
      <c r="A255" s="2"/>
      <c r="B255" s="2"/>
      <c r="C255" s="14"/>
      <c r="D255" s="14"/>
      <c r="E255" s="14"/>
      <c r="F255" s="14"/>
      <c r="G255" s="14"/>
      <c r="H255" s="2"/>
      <c r="I255" s="2"/>
      <c r="J255" s="2"/>
      <c r="K255" s="2"/>
      <c r="L255" s="2"/>
      <c r="M255" s="2"/>
      <c r="N255" s="2"/>
      <c r="O255" s="2"/>
      <c r="P255" s="2"/>
      <c r="Q255" s="2"/>
      <c r="R255" s="2"/>
      <c r="S255" s="52"/>
      <c r="T255" s="52"/>
      <c r="U255" s="52"/>
      <c r="V255" s="52"/>
      <c r="W255" s="52"/>
      <c r="X255" s="52"/>
      <c r="Y255" s="52"/>
      <c r="Z255" s="2"/>
    </row>
    <row r="256" spans="1:26" ht="16.5" customHeight="1">
      <c r="A256" s="2"/>
      <c r="B256" s="2"/>
      <c r="C256" s="14"/>
      <c r="D256" s="14"/>
      <c r="E256" s="14"/>
      <c r="F256" s="14"/>
      <c r="G256" s="14"/>
      <c r="H256" s="2"/>
      <c r="I256" s="2"/>
      <c r="J256" s="2"/>
      <c r="K256" s="2"/>
      <c r="L256" s="2"/>
      <c r="M256" s="2"/>
      <c r="N256" s="2"/>
      <c r="O256" s="2"/>
      <c r="P256" s="2"/>
      <c r="Q256" s="2"/>
      <c r="R256" s="2"/>
      <c r="S256" s="52"/>
      <c r="T256" s="52"/>
      <c r="U256" s="52"/>
      <c r="V256" s="52"/>
      <c r="W256" s="52"/>
      <c r="X256" s="52"/>
      <c r="Y256" s="52"/>
      <c r="Z256" s="2"/>
    </row>
    <row r="257" spans="1:26" ht="16.5" customHeight="1">
      <c r="A257" s="2"/>
      <c r="B257" s="2"/>
      <c r="C257" s="14"/>
      <c r="D257" s="14"/>
      <c r="E257" s="14"/>
      <c r="F257" s="14"/>
      <c r="G257" s="14"/>
      <c r="H257" s="2"/>
      <c r="I257" s="2"/>
      <c r="J257" s="2"/>
      <c r="K257" s="2"/>
      <c r="L257" s="2"/>
      <c r="M257" s="2"/>
      <c r="N257" s="2"/>
      <c r="O257" s="2"/>
      <c r="P257" s="2"/>
      <c r="Q257" s="2"/>
      <c r="R257" s="2"/>
      <c r="S257" s="52"/>
      <c r="T257" s="52"/>
      <c r="U257" s="52"/>
      <c r="V257" s="52"/>
      <c r="W257" s="52"/>
      <c r="X257" s="52"/>
      <c r="Y257" s="52"/>
      <c r="Z257" s="2"/>
    </row>
    <row r="258" spans="1:26" ht="16.5" customHeight="1">
      <c r="A258" s="2"/>
      <c r="B258" s="2"/>
      <c r="C258" s="14"/>
      <c r="D258" s="14"/>
      <c r="E258" s="14"/>
      <c r="F258" s="14"/>
      <c r="G258" s="14"/>
      <c r="H258" s="2"/>
      <c r="I258" s="2"/>
      <c r="J258" s="2"/>
      <c r="K258" s="2"/>
      <c r="L258" s="2"/>
      <c r="M258" s="2"/>
      <c r="N258" s="2"/>
      <c r="O258" s="2"/>
      <c r="P258" s="2"/>
      <c r="Q258" s="2"/>
      <c r="R258" s="2"/>
      <c r="S258" s="52"/>
      <c r="T258" s="52"/>
      <c r="U258" s="52"/>
      <c r="V258" s="52"/>
      <c r="W258" s="52"/>
      <c r="X258" s="52"/>
      <c r="Y258" s="52"/>
      <c r="Z258" s="2"/>
    </row>
    <row r="259" spans="1:26" ht="16.5" customHeight="1">
      <c r="A259" s="2"/>
      <c r="B259" s="2"/>
      <c r="C259" s="14"/>
      <c r="D259" s="14"/>
      <c r="E259" s="14"/>
      <c r="F259" s="14"/>
      <c r="G259" s="14"/>
      <c r="H259" s="2"/>
      <c r="I259" s="2"/>
      <c r="J259" s="2"/>
      <c r="K259" s="2"/>
      <c r="L259" s="2"/>
      <c r="M259" s="2"/>
      <c r="N259" s="2"/>
      <c r="O259" s="2"/>
      <c r="P259" s="2"/>
      <c r="Q259" s="2"/>
      <c r="R259" s="2"/>
      <c r="S259" s="52"/>
      <c r="T259" s="52"/>
      <c r="U259" s="52"/>
      <c r="V259" s="52"/>
      <c r="W259" s="52"/>
      <c r="X259" s="52"/>
      <c r="Y259" s="52"/>
      <c r="Z259" s="2"/>
    </row>
    <row r="260" spans="1:26" ht="16.5" customHeight="1">
      <c r="A260" s="2"/>
      <c r="B260" s="2"/>
      <c r="C260" s="14"/>
      <c r="D260" s="14"/>
      <c r="E260" s="14"/>
      <c r="F260" s="14"/>
      <c r="G260" s="14"/>
      <c r="H260" s="2"/>
      <c r="I260" s="2"/>
      <c r="J260" s="2"/>
      <c r="K260" s="2"/>
      <c r="L260" s="2"/>
      <c r="M260" s="2"/>
      <c r="N260" s="2"/>
      <c r="O260" s="2"/>
      <c r="P260" s="2"/>
      <c r="Q260" s="2"/>
      <c r="R260" s="2"/>
      <c r="S260" s="52"/>
      <c r="T260" s="52"/>
      <c r="U260" s="52"/>
      <c r="V260" s="52"/>
      <c r="W260" s="52"/>
      <c r="X260" s="52"/>
      <c r="Y260" s="52"/>
      <c r="Z260" s="2"/>
    </row>
    <row r="261" spans="1:26" ht="16.5" customHeight="1">
      <c r="A261" s="2"/>
      <c r="B261" s="2"/>
      <c r="C261" s="14"/>
      <c r="D261" s="14"/>
      <c r="E261" s="14"/>
      <c r="F261" s="14"/>
      <c r="G261" s="14"/>
      <c r="H261" s="2"/>
      <c r="I261" s="2"/>
      <c r="J261" s="2"/>
      <c r="K261" s="2"/>
      <c r="L261" s="2"/>
      <c r="M261" s="2"/>
      <c r="N261" s="2"/>
      <c r="O261" s="2"/>
      <c r="P261" s="2"/>
      <c r="Q261" s="2"/>
      <c r="R261" s="2"/>
      <c r="S261" s="52"/>
      <c r="T261" s="52"/>
      <c r="U261" s="52"/>
      <c r="V261" s="52"/>
      <c r="W261" s="52"/>
      <c r="X261" s="52"/>
      <c r="Y261" s="52"/>
      <c r="Z261" s="2"/>
    </row>
    <row r="262" spans="1:26" ht="16.5" customHeight="1">
      <c r="A262" s="2"/>
      <c r="B262" s="2"/>
      <c r="C262" s="14"/>
      <c r="D262" s="14"/>
      <c r="E262" s="14"/>
      <c r="F262" s="14"/>
      <c r="G262" s="14"/>
      <c r="H262" s="2"/>
      <c r="I262" s="2"/>
      <c r="J262" s="2"/>
      <c r="K262" s="2"/>
      <c r="L262" s="2"/>
      <c r="M262" s="2"/>
      <c r="N262" s="2"/>
      <c r="O262" s="2"/>
      <c r="P262" s="2"/>
      <c r="Q262" s="2"/>
      <c r="R262" s="2"/>
      <c r="S262" s="52"/>
      <c r="T262" s="52"/>
      <c r="U262" s="52"/>
      <c r="V262" s="52"/>
      <c r="W262" s="52"/>
      <c r="X262" s="52"/>
      <c r="Y262" s="52"/>
      <c r="Z262" s="2"/>
    </row>
    <row r="263" spans="1:26" ht="16.5" customHeight="1">
      <c r="A263" s="2"/>
      <c r="B263" s="2"/>
      <c r="C263" s="14"/>
      <c r="D263" s="14"/>
      <c r="E263" s="14"/>
      <c r="F263" s="14"/>
      <c r="G263" s="14"/>
      <c r="H263" s="2"/>
      <c r="I263" s="2"/>
      <c r="J263" s="2"/>
      <c r="K263" s="2"/>
      <c r="L263" s="2"/>
      <c r="M263" s="2"/>
      <c r="N263" s="2"/>
      <c r="O263" s="2"/>
      <c r="P263" s="2"/>
      <c r="Q263" s="2"/>
      <c r="R263" s="2"/>
      <c r="S263" s="52"/>
      <c r="T263" s="52"/>
      <c r="U263" s="52"/>
      <c r="V263" s="52"/>
      <c r="W263" s="52"/>
      <c r="X263" s="52"/>
      <c r="Y263" s="52"/>
      <c r="Z263" s="2"/>
    </row>
    <row r="264" spans="1:26" ht="16.5" customHeight="1">
      <c r="A264" s="2"/>
      <c r="B264" s="2"/>
      <c r="C264" s="14"/>
      <c r="D264" s="14"/>
      <c r="E264" s="14"/>
      <c r="F264" s="14"/>
      <c r="G264" s="14"/>
      <c r="H264" s="2"/>
      <c r="I264" s="2"/>
      <c r="J264" s="2"/>
      <c r="K264" s="2"/>
      <c r="L264" s="2"/>
      <c r="M264" s="2"/>
      <c r="N264" s="2"/>
      <c r="O264" s="2"/>
      <c r="P264" s="2"/>
      <c r="Q264" s="2"/>
      <c r="R264" s="2"/>
      <c r="S264" s="52"/>
      <c r="T264" s="52"/>
      <c r="U264" s="52"/>
      <c r="V264" s="52"/>
      <c r="W264" s="52"/>
      <c r="X264" s="52"/>
      <c r="Y264" s="52"/>
      <c r="Z264" s="2"/>
    </row>
    <row r="265" spans="1:26" ht="16.5" customHeight="1">
      <c r="A265" s="2"/>
      <c r="B265" s="2"/>
      <c r="C265" s="14"/>
      <c r="D265" s="14"/>
      <c r="E265" s="14"/>
      <c r="F265" s="14"/>
      <c r="G265" s="14"/>
      <c r="H265" s="2"/>
      <c r="I265" s="2"/>
      <c r="J265" s="2"/>
      <c r="K265" s="2"/>
      <c r="L265" s="2"/>
      <c r="M265" s="2"/>
      <c r="N265" s="2"/>
      <c r="O265" s="2"/>
      <c r="P265" s="2"/>
      <c r="Q265" s="2"/>
      <c r="R265" s="2"/>
      <c r="S265" s="52"/>
      <c r="T265" s="52"/>
      <c r="U265" s="52"/>
      <c r="V265" s="52"/>
      <c r="W265" s="52"/>
      <c r="X265" s="52"/>
      <c r="Y265" s="52"/>
      <c r="Z265" s="2"/>
    </row>
    <row r="266" spans="1:26" ht="16.5" customHeight="1">
      <c r="A266" s="2"/>
      <c r="B266" s="2"/>
      <c r="C266" s="14"/>
      <c r="D266" s="14"/>
      <c r="E266" s="14"/>
      <c r="F266" s="14"/>
      <c r="G266" s="14"/>
      <c r="H266" s="2"/>
      <c r="I266" s="2"/>
      <c r="J266" s="2"/>
      <c r="K266" s="2"/>
      <c r="L266" s="2"/>
      <c r="M266" s="2"/>
      <c r="N266" s="2"/>
      <c r="O266" s="2"/>
      <c r="P266" s="2"/>
      <c r="Q266" s="2"/>
      <c r="R266" s="2"/>
      <c r="S266" s="52"/>
      <c r="T266" s="52"/>
      <c r="U266" s="52"/>
      <c r="V266" s="52"/>
      <c r="W266" s="52"/>
      <c r="X266" s="52"/>
      <c r="Y266" s="52"/>
      <c r="Z266" s="2"/>
    </row>
    <row r="267" spans="1:26" ht="16.5" customHeight="1">
      <c r="A267" s="2"/>
      <c r="B267" s="2"/>
      <c r="C267" s="14"/>
      <c r="D267" s="14"/>
      <c r="E267" s="14"/>
      <c r="F267" s="14"/>
      <c r="G267" s="14"/>
      <c r="H267" s="2"/>
      <c r="I267" s="2"/>
      <c r="J267" s="2"/>
      <c r="K267" s="2"/>
      <c r="L267" s="2"/>
      <c r="M267" s="2"/>
      <c r="N267" s="2"/>
      <c r="O267" s="2"/>
      <c r="P267" s="2"/>
      <c r="Q267" s="2"/>
      <c r="R267" s="2"/>
      <c r="S267" s="52"/>
      <c r="T267" s="52"/>
      <c r="U267" s="52"/>
      <c r="V267" s="52"/>
      <c r="W267" s="52"/>
      <c r="X267" s="52"/>
      <c r="Y267" s="52"/>
      <c r="Z267" s="2"/>
    </row>
    <row r="268" spans="1:26" ht="16.5" customHeight="1">
      <c r="A268" s="2"/>
      <c r="B268" s="2"/>
      <c r="C268" s="14"/>
      <c r="D268" s="14"/>
      <c r="E268" s="14"/>
      <c r="F268" s="14"/>
      <c r="G268" s="14"/>
      <c r="H268" s="2"/>
      <c r="I268" s="2"/>
      <c r="J268" s="2"/>
      <c r="K268" s="2"/>
      <c r="L268" s="2"/>
      <c r="M268" s="2"/>
      <c r="N268" s="2"/>
      <c r="O268" s="2"/>
      <c r="P268" s="2"/>
      <c r="Q268" s="2"/>
      <c r="R268" s="2"/>
      <c r="S268" s="52"/>
      <c r="T268" s="52"/>
      <c r="U268" s="52"/>
      <c r="V268" s="52"/>
      <c r="W268" s="52"/>
      <c r="X268" s="52"/>
      <c r="Y268" s="52"/>
      <c r="Z268" s="2"/>
    </row>
    <row r="269" spans="1:26" ht="16.5" customHeight="1">
      <c r="A269" s="2"/>
      <c r="B269" s="2"/>
      <c r="C269" s="14"/>
      <c r="D269" s="14"/>
      <c r="E269" s="14"/>
      <c r="F269" s="14"/>
      <c r="G269" s="14"/>
      <c r="H269" s="2"/>
      <c r="I269" s="2"/>
      <c r="J269" s="2"/>
      <c r="K269" s="2"/>
      <c r="L269" s="2"/>
      <c r="M269" s="2"/>
      <c r="N269" s="2"/>
      <c r="O269" s="2"/>
      <c r="P269" s="2"/>
      <c r="Q269" s="2"/>
      <c r="R269" s="2"/>
      <c r="S269" s="52"/>
      <c r="T269" s="52"/>
      <c r="U269" s="52"/>
      <c r="V269" s="52"/>
      <c r="W269" s="52"/>
      <c r="X269" s="52"/>
      <c r="Y269" s="52"/>
      <c r="Z269" s="2"/>
    </row>
    <row r="270" spans="1:26" ht="16.5" customHeight="1">
      <c r="A270" s="2"/>
      <c r="B270" s="2"/>
      <c r="C270" s="14"/>
      <c r="D270" s="14"/>
      <c r="E270" s="14"/>
      <c r="F270" s="14"/>
      <c r="G270" s="14"/>
      <c r="H270" s="2"/>
      <c r="I270" s="2"/>
      <c r="J270" s="2"/>
      <c r="K270" s="2"/>
      <c r="L270" s="2"/>
      <c r="M270" s="2"/>
      <c r="N270" s="2"/>
      <c r="O270" s="2"/>
      <c r="P270" s="2"/>
      <c r="Q270" s="2"/>
      <c r="R270" s="2"/>
      <c r="S270" s="52"/>
      <c r="T270" s="52"/>
      <c r="U270" s="52"/>
      <c r="V270" s="52"/>
      <c r="W270" s="52"/>
      <c r="X270" s="52"/>
      <c r="Y270" s="52"/>
      <c r="Z270" s="2"/>
    </row>
    <row r="271" spans="1:26" ht="16.5" customHeight="1">
      <c r="A271" s="2"/>
      <c r="B271" s="2"/>
      <c r="C271" s="14"/>
      <c r="D271" s="14"/>
      <c r="E271" s="14"/>
      <c r="F271" s="14"/>
      <c r="G271" s="14"/>
      <c r="H271" s="2"/>
      <c r="I271" s="2"/>
      <c r="J271" s="2"/>
      <c r="K271" s="2"/>
      <c r="L271" s="2"/>
      <c r="M271" s="2"/>
      <c r="N271" s="2"/>
      <c r="O271" s="2"/>
      <c r="P271" s="2"/>
      <c r="Q271" s="2"/>
      <c r="R271" s="2"/>
      <c r="S271" s="52"/>
      <c r="T271" s="52"/>
      <c r="U271" s="52"/>
      <c r="V271" s="52"/>
      <c r="W271" s="52"/>
      <c r="X271" s="52"/>
      <c r="Y271" s="52"/>
      <c r="Z271" s="2"/>
    </row>
    <row r="272" spans="1:26" ht="16.5" customHeight="1">
      <c r="A272" s="2"/>
      <c r="B272" s="2"/>
      <c r="C272" s="14"/>
      <c r="D272" s="14"/>
      <c r="E272" s="14"/>
      <c r="F272" s="14"/>
      <c r="G272" s="14"/>
      <c r="H272" s="2"/>
      <c r="I272" s="2"/>
      <c r="J272" s="2"/>
      <c r="K272" s="2"/>
      <c r="L272" s="2"/>
      <c r="M272" s="2"/>
      <c r="N272" s="2"/>
      <c r="O272" s="2"/>
      <c r="P272" s="2"/>
      <c r="Q272" s="2"/>
      <c r="R272" s="2"/>
      <c r="S272" s="52"/>
      <c r="T272" s="52"/>
      <c r="U272" s="52"/>
      <c r="V272" s="52"/>
      <c r="W272" s="52"/>
      <c r="X272" s="52"/>
      <c r="Y272" s="52"/>
      <c r="Z272" s="2"/>
    </row>
    <row r="273" spans="1:26" ht="16.5" customHeight="1">
      <c r="A273" s="2"/>
      <c r="B273" s="2"/>
      <c r="C273" s="14"/>
      <c r="D273" s="14"/>
      <c r="E273" s="14"/>
      <c r="F273" s="14"/>
      <c r="G273" s="14"/>
      <c r="H273" s="2"/>
      <c r="I273" s="2"/>
      <c r="J273" s="2"/>
      <c r="K273" s="2"/>
      <c r="L273" s="2"/>
      <c r="M273" s="2"/>
      <c r="N273" s="2"/>
      <c r="O273" s="2"/>
      <c r="P273" s="2"/>
      <c r="Q273" s="2"/>
      <c r="R273" s="2"/>
      <c r="S273" s="52"/>
      <c r="T273" s="52"/>
      <c r="U273" s="52"/>
      <c r="V273" s="52"/>
      <c r="W273" s="52"/>
      <c r="X273" s="52"/>
      <c r="Y273" s="52"/>
      <c r="Z273" s="2"/>
    </row>
    <row r="274" spans="1:26" ht="16.5" customHeight="1">
      <c r="A274" s="2"/>
      <c r="B274" s="2"/>
      <c r="C274" s="14"/>
      <c r="D274" s="14"/>
      <c r="E274" s="14"/>
      <c r="F274" s="14"/>
      <c r="G274" s="14"/>
      <c r="H274" s="2"/>
      <c r="I274" s="2"/>
      <c r="J274" s="2"/>
      <c r="K274" s="2"/>
      <c r="L274" s="2"/>
      <c r="M274" s="2"/>
      <c r="N274" s="2"/>
      <c r="O274" s="2"/>
      <c r="P274" s="2"/>
      <c r="Q274" s="2"/>
      <c r="R274" s="2"/>
      <c r="S274" s="52"/>
      <c r="T274" s="52"/>
      <c r="U274" s="52"/>
      <c r="V274" s="52"/>
      <c r="W274" s="52"/>
      <c r="X274" s="52"/>
      <c r="Y274" s="52"/>
      <c r="Z274" s="2"/>
    </row>
    <row r="275" spans="1:26" ht="16.5" customHeight="1">
      <c r="A275" s="2"/>
      <c r="B275" s="2"/>
      <c r="C275" s="14"/>
      <c r="D275" s="14"/>
      <c r="E275" s="14"/>
      <c r="F275" s="14"/>
      <c r="G275" s="14"/>
      <c r="H275" s="2"/>
      <c r="I275" s="2"/>
      <c r="J275" s="2"/>
      <c r="K275" s="2"/>
      <c r="L275" s="2"/>
      <c r="M275" s="2"/>
      <c r="N275" s="2"/>
      <c r="O275" s="2"/>
      <c r="P275" s="2"/>
      <c r="Q275" s="2"/>
      <c r="R275" s="2"/>
      <c r="S275" s="52"/>
      <c r="T275" s="52"/>
      <c r="U275" s="52"/>
      <c r="V275" s="52"/>
      <c r="W275" s="52"/>
      <c r="X275" s="52"/>
      <c r="Y275" s="52"/>
      <c r="Z275" s="2"/>
    </row>
    <row r="276" spans="1:26" ht="16.5" customHeight="1">
      <c r="A276" s="2"/>
      <c r="B276" s="2"/>
      <c r="C276" s="14"/>
      <c r="D276" s="14"/>
      <c r="E276" s="14"/>
      <c r="F276" s="14"/>
      <c r="G276" s="14"/>
      <c r="H276" s="2"/>
      <c r="I276" s="2"/>
      <c r="J276" s="2"/>
      <c r="K276" s="2"/>
      <c r="L276" s="2"/>
      <c r="M276" s="2"/>
      <c r="N276" s="2"/>
      <c r="O276" s="2"/>
      <c r="P276" s="2"/>
      <c r="Q276" s="2"/>
      <c r="R276" s="2"/>
      <c r="S276" s="52"/>
      <c r="T276" s="52"/>
      <c r="U276" s="52"/>
      <c r="V276" s="52"/>
      <c r="W276" s="52"/>
      <c r="X276" s="52"/>
      <c r="Y276" s="52"/>
      <c r="Z276" s="2"/>
    </row>
    <row r="277" spans="1:26" ht="16.5" customHeight="1">
      <c r="A277" s="2"/>
      <c r="B277" s="2"/>
      <c r="C277" s="14"/>
      <c r="D277" s="14"/>
      <c r="E277" s="14"/>
      <c r="F277" s="14"/>
      <c r="G277" s="14"/>
      <c r="H277" s="2"/>
      <c r="I277" s="2"/>
      <c r="J277" s="2"/>
      <c r="K277" s="2"/>
      <c r="L277" s="2"/>
      <c r="M277" s="2"/>
      <c r="N277" s="2"/>
      <c r="O277" s="2"/>
      <c r="P277" s="2"/>
      <c r="Q277" s="2"/>
      <c r="R277" s="2"/>
      <c r="S277" s="52"/>
      <c r="T277" s="52"/>
      <c r="U277" s="52"/>
      <c r="V277" s="52"/>
      <c r="W277" s="52"/>
      <c r="X277" s="52"/>
      <c r="Y277" s="52"/>
      <c r="Z277" s="2"/>
    </row>
    <row r="278" spans="1:26" ht="16.5" customHeight="1">
      <c r="A278" s="2"/>
      <c r="B278" s="2"/>
      <c r="C278" s="14"/>
      <c r="D278" s="14"/>
      <c r="E278" s="14"/>
      <c r="F278" s="14"/>
      <c r="G278" s="14"/>
      <c r="H278" s="2"/>
      <c r="I278" s="2"/>
      <c r="J278" s="2"/>
      <c r="K278" s="2"/>
      <c r="L278" s="2"/>
      <c r="M278" s="2"/>
      <c r="N278" s="2"/>
      <c r="O278" s="2"/>
      <c r="P278" s="2"/>
      <c r="Q278" s="2"/>
      <c r="R278" s="2"/>
      <c r="S278" s="52"/>
      <c r="T278" s="52"/>
      <c r="U278" s="52"/>
      <c r="V278" s="52"/>
      <c r="W278" s="52"/>
      <c r="X278" s="52"/>
      <c r="Y278" s="52"/>
      <c r="Z278" s="2"/>
    </row>
    <row r="279" spans="1:26" ht="16.5" customHeight="1">
      <c r="A279" s="2"/>
      <c r="B279" s="2"/>
      <c r="C279" s="14"/>
      <c r="D279" s="14"/>
      <c r="E279" s="14"/>
      <c r="F279" s="14"/>
      <c r="G279" s="14"/>
      <c r="H279" s="2"/>
      <c r="I279" s="2"/>
      <c r="J279" s="2"/>
      <c r="K279" s="2"/>
      <c r="L279" s="2"/>
      <c r="M279" s="2"/>
      <c r="N279" s="2"/>
      <c r="O279" s="2"/>
      <c r="P279" s="2"/>
      <c r="Q279" s="2"/>
      <c r="R279" s="2"/>
      <c r="S279" s="52"/>
      <c r="T279" s="52"/>
      <c r="U279" s="52"/>
      <c r="V279" s="52"/>
      <c r="W279" s="52"/>
      <c r="X279" s="52"/>
      <c r="Y279" s="52"/>
      <c r="Z279" s="2"/>
    </row>
    <row r="280" spans="1:26" ht="16.5" customHeight="1">
      <c r="A280" s="2"/>
      <c r="B280" s="2"/>
      <c r="C280" s="14"/>
      <c r="D280" s="14"/>
      <c r="E280" s="14"/>
      <c r="F280" s="14"/>
      <c r="G280" s="14"/>
      <c r="H280" s="2"/>
      <c r="I280" s="2"/>
      <c r="J280" s="2"/>
      <c r="K280" s="2"/>
      <c r="L280" s="2"/>
      <c r="M280" s="2"/>
      <c r="N280" s="2"/>
      <c r="O280" s="2"/>
      <c r="P280" s="2"/>
      <c r="Q280" s="2"/>
      <c r="R280" s="2"/>
      <c r="S280" s="52"/>
      <c r="T280" s="52"/>
      <c r="U280" s="52"/>
      <c r="V280" s="52"/>
      <c r="W280" s="52"/>
      <c r="X280" s="52"/>
      <c r="Y280" s="52"/>
      <c r="Z280" s="2"/>
    </row>
    <row r="281" spans="1:26" ht="16.5" customHeight="1">
      <c r="A281" s="2"/>
      <c r="B281" s="2"/>
      <c r="C281" s="14"/>
      <c r="D281" s="14"/>
      <c r="E281" s="14"/>
      <c r="F281" s="14"/>
      <c r="G281" s="14"/>
      <c r="H281" s="2"/>
      <c r="I281" s="2"/>
      <c r="J281" s="2"/>
      <c r="K281" s="2"/>
      <c r="L281" s="2"/>
      <c r="M281" s="2"/>
      <c r="N281" s="2"/>
      <c r="O281" s="2"/>
      <c r="P281" s="2"/>
      <c r="Q281" s="2"/>
      <c r="R281" s="2"/>
      <c r="S281" s="52"/>
      <c r="T281" s="52"/>
      <c r="U281" s="52"/>
      <c r="V281" s="52"/>
      <c r="W281" s="52"/>
      <c r="X281" s="52"/>
      <c r="Y281" s="52"/>
      <c r="Z281" s="2"/>
    </row>
    <row r="282" spans="1:26" ht="16.5" customHeight="1">
      <c r="A282" s="2"/>
      <c r="B282" s="2"/>
      <c r="C282" s="14"/>
      <c r="D282" s="14"/>
      <c r="E282" s="14"/>
      <c r="F282" s="14"/>
      <c r="G282" s="14"/>
      <c r="H282" s="2"/>
      <c r="I282" s="2"/>
      <c r="J282" s="2"/>
      <c r="K282" s="2"/>
      <c r="L282" s="2"/>
      <c r="M282" s="2"/>
      <c r="N282" s="2"/>
      <c r="O282" s="2"/>
      <c r="P282" s="2"/>
      <c r="Q282" s="2"/>
      <c r="R282" s="2"/>
      <c r="S282" s="52"/>
      <c r="T282" s="52"/>
      <c r="U282" s="52"/>
      <c r="V282" s="52"/>
      <c r="W282" s="52"/>
      <c r="X282" s="52"/>
      <c r="Y282" s="52"/>
      <c r="Z282" s="2"/>
    </row>
    <row r="283" spans="1:26" ht="16.5" customHeight="1">
      <c r="A283" s="2"/>
      <c r="B283" s="2"/>
      <c r="C283" s="14"/>
      <c r="D283" s="14"/>
      <c r="E283" s="14"/>
      <c r="F283" s="14"/>
      <c r="G283" s="14"/>
      <c r="H283" s="2"/>
      <c r="I283" s="2"/>
      <c r="J283" s="2"/>
      <c r="K283" s="2"/>
      <c r="L283" s="2"/>
      <c r="M283" s="2"/>
      <c r="N283" s="2"/>
      <c r="O283" s="2"/>
      <c r="P283" s="2"/>
      <c r="Q283" s="2"/>
      <c r="R283" s="2"/>
      <c r="S283" s="52"/>
      <c r="T283" s="52"/>
      <c r="U283" s="52"/>
      <c r="V283" s="52"/>
      <c r="W283" s="52"/>
      <c r="X283" s="52"/>
      <c r="Y283" s="52"/>
      <c r="Z283" s="2"/>
    </row>
    <row r="284" spans="1:26" ht="16.5" customHeight="1">
      <c r="A284" s="2"/>
      <c r="B284" s="2"/>
      <c r="C284" s="14"/>
      <c r="D284" s="14"/>
      <c r="E284" s="14"/>
      <c r="F284" s="14"/>
      <c r="G284" s="14"/>
      <c r="H284" s="2"/>
      <c r="I284" s="2"/>
      <c r="J284" s="2"/>
      <c r="K284" s="2"/>
      <c r="L284" s="2"/>
      <c r="M284" s="2"/>
      <c r="N284" s="2"/>
      <c r="O284" s="2"/>
      <c r="P284" s="2"/>
      <c r="Q284" s="2"/>
      <c r="R284" s="2"/>
      <c r="S284" s="52"/>
      <c r="T284" s="52"/>
      <c r="U284" s="52"/>
      <c r="V284" s="52"/>
      <c r="W284" s="52"/>
      <c r="X284" s="52"/>
      <c r="Y284" s="52"/>
      <c r="Z284" s="2"/>
    </row>
    <row r="285" spans="1:26" ht="16.5" customHeight="1">
      <c r="A285" s="2"/>
      <c r="B285" s="2"/>
      <c r="C285" s="14"/>
      <c r="D285" s="14"/>
      <c r="E285" s="14"/>
      <c r="F285" s="14"/>
      <c r="G285" s="14"/>
      <c r="H285" s="2"/>
      <c r="I285" s="2"/>
      <c r="J285" s="2"/>
      <c r="K285" s="2"/>
      <c r="L285" s="2"/>
      <c r="M285" s="2"/>
      <c r="N285" s="2"/>
      <c r="O285" s="2"/>
      <c r="P285" s="2"/>
      <c r="Q285" s="2"/>
      <c r="R285" s="2"/>
      <c r="S285" s="52"/>
      <c r="T285" s="52"/>
      <c r="U285" s="52"/>
      <c r="V285" s="52"/>
      <c r="W285" s="52"/>
      <c r="X285" s="52"/>
      <c r="Y285" s="52"/>
      <c r="Z285" s="2"/>
    </row>
    <row r="286" spans="1:26" ht="16.5" customHeight="1">
      <c r="A286" s="2"/>
      <c r="B286" s="2"/>
      <c r="C286" s="14"/>
      <c r="D286" s="14"/>
      <c r="E286" s="14"/>
      <c r="F286" s="14"/>
      <c r="G286" s="14"/>
      <c r="H286" s="2"/>
      <c r="I286" s="2"/>
      <c r="J286" s="2"/>
      <c r="K286" s="2"/>
      <c r="L286" s="2"/>
      <c r="M286" s="2"/>
      <c r="N286" s="2"/>
      <c r="O286" s="2"/>
      <c r="P286" s="2"/>
      <c r="Q286" s="2"/>
      <c r="R286" s="2"/>
      <c r="S286" s="52"/>
      <c r="T286" s="52"/>
      <c r="U286" s="52"/>
      <c r="V286" s="52"/>
      <c r="W286" s="52"/>
      <c r="X286" s="52"/>
      <c r="Y286" s="52"/>
      <c r="Z286" s="2"/>
    </row>
    <row r="287" spans="1:26" ht="16.5" customHeight="1">
      <c r="A287" s="2"/>
      <c r="B287" s="2"/>
      <c r="C287" s="14"/>
      <c r="D287" s="14"/>
      <c r="E287" s="14"/>
      <c r="F287" s="14"/>
      <c r="G287" s="14"/>
      <c r="H287" s="2"/>
      <c r="I287" s="2"/>
      <c r="J287" s="2"/>
      <c r="K287" s="2"/>
      <c r="L287" s="2"/>
      <c r="M287" s="2"/>
      <c r="N287" s="2"/>
      <c r="O287" s="2"/>
      <c r="P287" s="2"/>
      <c r="Q287" s="2"/>
      <c r="R287" s="2"/>
      <c r="S287" s="52"/>
      <c r="T287" s="52"/>
      <c r="U287" s="52"/>
      <c r="V287" s="52"/>
      <c r="W287" s="52"/>
      <c r="X287" s="52"/>
      <c r="Y287" s="52"/>
      <c r="Z287" s="2"/>
    </row>
    <row r="288" spans="1:26" ht="16.5" customHeight="1">
      <c r="A288" s="2"/>
      <c r="B288" s="2"/>
      <c r="C288" s="14"/>
      <c r="D288" s="14"/>
      <c r="E288" s="14"/>
      <c r="F288" s="14"/>
      <c r="G288" s="14"/>
      <c r="H288" s="2"/>
      <c r="I288" s="2"/>
      <c r="J288" s="2"/>
      <c r="K288" s="2"/>
      <c r="L288" s="2"/>
      <c r="M288" s="2"/>
      <c r="N288" s="2"/>
      <c r="O288" s="2"/>
      <c r="P288" s="2"/>
      <c r="Q288" s="2"/>
      <c r="R288" s="2"/>
      <c r="S288" s="52"/>
      <c r="T288" s="52"/>
      <c r="U288" s="52"/>
      <c r="V288" s="52"/>
      <c r="W288" s="52"/>
      <c r="X288" s="52"/>
      <c r="Y288" s="52"/>
      <c r="Z288" s="2"/>
    </row>
    <row r="289" spans="1:26" ht="16.5" customHeight="1">
      <c r="A289" s="2"/>
      <c r="B289" s="2"/>
      <c r="C289" s="14"/>
      <c r="D289" s="14"/>
      <c r="E289" s="14"/>
      <c r="F289" s="14"/>
      <c r="G289" s="14"/>
      <c r="H289" s="2"/>
      <c r="I289" s="2"/>
      <c r="J289" s="2"/>
      <c r="K289" s="2"/>
      <c r="L289" s="2"/>
      <c r="M289" s="2"/>
      <c r="N289" s="2"/>
      <c r="O289" s="2"/>
      <c r="P289" s="2"/>
      <c r="Q289" s="2"/>
      <c r="R289" s="2"/>
      <c r="S289" s="52"/>
      <c r="T289" s="52"/>
      <c r="U289" s="52"/>
      <c r="V289" s="52"/>
      <c r="W289" s="52"/>
      <c r="X289" s="52"/>
      <c r="Y289" s="52"/>
      <c r="Z289" s="2"/>
    </row>
    <row r="290" spans="1:26" ht="16.5" customHeight="1">
      <c r="A290" s="2"/>
      <c r="B290" s="2"/>
      <c r="C290" s="14"/>
      <c r="D290" s="14"/>
      <c r="E290" s="14"/>
      <c r="F290" s="14"/>
      <c r="G290" s="14"/>
      <c r="H290" s="2"/>
      <c r="I290" s="2"/>
      <c r="J290" s="2"/>
      <c r="K290" s="2"/>
      <c r="L290" s="2"/>
      <c r="M290" s="2"/>
      <c r="N290" s="2"/>
      <c r="O290" s="2"/>
      <c r="P290" s="2"/>
      <c r="Q290" s="2"/>
      <c r="R290" s="2"/>
      <c r="S290" s="52"/>
      <c r="T290" s="52"/>
      <c r="U290" s="52"/>
      <c r="V290" s="52"/>
      <c r="W290" s="52"/>
      <c r="X290" s="52"/>
      <c r="Y290" s="52"/>
      <c r="Z290" s="2"/>
    </row>
    <row r="291" spans="1:26" ht="16.5" customHeight="1">
      <c r="A291" s="2"/>
      <c r="B291" s="2"/>
      <c r="C291" s="14"/>
      <c r="D291" s="14"/>
      <c r="E291" s="14"/>
      <c r="F291" s="14"/>
      <c r="G291" s="14"/>
      <c r="H291" s="2"/>
      <c r="I291" s="2"/>
      <c r="J291" s="2"/>
      <c r="K291" s="2"/>
      <c r="L291" s="2"/>
      <c r="M291" s="2"/>
      <c r="N291" s="2"/>
      <c r="O291" s="2"/>
      <c r="P291" s="2"/>
      <c r="Q291" s="2"/>
      <c r="R291" s="2"/>
      <c r="S291" s="52"/>
      <c r="T291" s="52"/>
      <c r="U291" s="52"/>
      <c r="V291" s="52"/>
      <c r="W291" s="52"/>
      <c r="X291" s="52"/>
      <c r="Y291" s="52"/>
      <c r="Z291" s="2"/>
    </row>
    <row r="292" spans="1:26" ht="16.5" customHeight="1">
      <c r="A292" s="2"/>
      <c r="B292" s="2"/>
      <c r="C292" s="14"/>
      <c r="D292" s="14"/>
      <c r="E292" s="14"/>
      <c r="F292" s="14"/>
      <c r="G292" s="14"/>
      <c r="H292" s="2"/>
      <c r="I292" s="2"/>
      <c r="J292" s="2"/>
      <c r="K292" s="2"/>
      <c r="L292" s="2"/>
      <c r="M292" s="2"/>
      <c r="N292" s="2"/>
      <c r="O292" s="2"/>
      <c r="P292" s="2"/>
      <c r="Q292" s="2"/>
      <c r="R292" s="2"/>
      <c r="S292" s="52"/>
      <c r="T292" s="52"/>
      <c r="U292" s="52"/>
      <c r="V292" s="52"/>
      <c r="W292" s="52"/>
      <c r="X292" s="52"/>
      <c r="Y292" s="52"/>
      <c r="Z292" s="2"/>
    </row>
    <row r="293" spans="1:26" ht="16.5" customHeight="1">
      <c r="A293" s="2"/>
      <c r="B293" s="2"/>
      <c r="C293" s="14"/>
      <c r="D293" s="14"/>
      <c r="E293" s="14"/>
      <c r="F293" s="14"/>
      <c r="G293" s="14"/>
      <c r="H293" s="2"/>
      <c r="I293" s="2"/>
      <c r="J293" s="2"/>
      <c r="K293" s="2"/>
      <c r="L293" s="2"/>
      <c r="M293" s="2"/>
      <c r="N293" s="2"/>
      <c r="O293" s="2"/>
      <c r="P293" s="2"/>
      <c r="Q293" s="2"/>
      <c r="R293" s="2"/>
      <c r="S293" s="52"/>
      <c r="T293" s="52"/>
      <c r="U293" s="52"/>
      <c r="V293" s="52"/>
      <c r="W293" s="52"/>
      <c r="X293" s="52"/>
      <c r="Y293" s="52"/>
      <c r="Z293" s="2"/>
    </row>
    <row r="294" spans="1:26" ht="16.5" customHeight="1">
      <c r="A294" s="2"/>
      <c r="B294" s="2"/>
      <c r="C294" s="14"/>
      <c r="D294" s="14"/>
      <c r="E294" s="14"/>
      <c r="F294" s="14"/>
      <c r="G294" s="14"/>
      <c r="H294" s="2"/>
      <c r="I294" s="2"/>
      <c r="J294" s="2"/>
      <c r="K294" s="2"/>
      <c r="L294" s="2"/>
      <c r="M294" s="2"/>
      <c r="N294" s="2"/>
      <c r="O294" s="2"/>
      <c r="P294" s="2"/>
      <c r="Q294" s="2"/>
      <c r="R294" s="2"/>
      <c r="S294" s="52"/>
      <c r="T294" s="52"/>
      <c r="U294" s="52"/>
      <c r="V294" s="52"/>
      <c r="W294" s="52"/>
      <c r="X294" s="52"/>
      <c r="Y294" s="52"/>
      <c r="Z294" s="2"/>
    </row>
    <row r="295" spans="1:26" ht="16.5" customHeight="1">
      <c r="A295" s="2"/>
      <c r="B295" s="2"/>
      <c r="C295" s="14"/>
      <c r="D295" s="14"/>
      <c r="E295" s="14"/>
      <c r="F295" s="14"/>
      <c r="G295" s="14"/>
      <c r="H295" s="2"/>
      <c r="I295" s="2"/>
      <c r="J295" s="2"/>
      <c r="K295" s="2"/>
      <c r="L295" s="2"/>
      <c r="M295" s="2"/>
      <c r="N295" s="2"/>
      <c r="O295" s="2"/>
      <c r="P295" s="2"/>
      <c r="Q295" s="2"/>
      <c r="R295" s="2"/>
      <c r="S295" s="52"/>
      <c r="T295" s="52"/>
      <c r="U295" s="52"/>
      <c r="V295" s="52"/>
      <c r="W295" s="52"/>
      <c r="X295" s="52"/>
      <c r="Y295" s="52"/>
      <c r="Z295" s="2"/>
    </row>
    <row r="296" spans="1:26" ht="16.5" customHeight="1">
      <c r="A296" s="2"/>
      <c r="B296" s="2"/>
      <c r="C296" s="14"/>
      <c r="D296" s="14"/>
      <c r="E296" s="14"/>
      <c r="F296" s="14"/>
      <c r="G296" s="14"/>
      <c r="H296" s="2"/>
      <c r="I296" s="2"/>
      <c r="J296" s="2"/>
      <c r="K296" s="2"/>
      <c r="L296" s="2"/>
      <c r="M296" s="2"/>
      <c r="N296" s="2"/>
      <c r="O296" s="2"/>
      <c r="P296" s="2"/>
      <c r="Q296" s="2"/>
      <c r="R296" s="2"/>
      <c r="S296" s="52"/>
      <c r="T296" s="52"/>
      <c r="U296" s="52"/>
      <c r="V296" s="52"/>
      <c r="W296" s="52"/>
      <c r="X296" s="52"/>
      <c r="Y296" s="52"/>
      <c r="Z296" s="2"/>
    </row>
    <row r="297" spans="1:26" ht="16.5" customHeight="1">
      <c r="A297" s="2"/>
      <c r="B297" s="2"/>
      <c r="C297" s="14"/>
      <c r="D297" s="14"/>
      <c r="E297" s="14"/>
      <c r="F297" s="14"/>
      <c r="G297" s="14"/>
      <c r="H297" s="2"/>
      <c r="I297" s="2"/>
      <c r="J297" s="2"/>
      <c r="K297" s="2"/>
      <c r="L297" s="2"/>
      <c r="M297" s="2"/>
      <c r="N297" s="2"/>
      <c r="O297" s="2"/>
      <c r="P297" s="2"/>
      <c r="Q297" s="2"/>
      <c r="R297" s="2"/>
      <c r="S297" s="52"/>
      <c r="T297" s="52"/>
      <c r="U297" s="52"/>
      <c r="V297" s="52"/>
      <c r="W297" s="52"/>
      <c r="X297" s="52"/>
      <c r="Y297" s="52"/>
      <c r="Z297" s="2"/>
    </row>
    <row r="298" spans="1:26" ht="16.5" customHeight="1">
      <c r="A298" s="2"/>
      <c r="B298" s="2"/>
      <c r="C298" s="14"/>
      <c r="D298" s="14"/>
      <c r="E298" s="14"/>
      <c r="F298" s="14"/>
      <c r="G298" s="14"/>
      <c r="H298" s="2"/>
      <c r="I298" s="2"/>
      <c r="J298" s="2"/>
      <c r="K298" s="2"/>
      <c r="L298" s="2"/>
      <c r="M298" s="2"/>
      <c r="N298" s="2"/>
      <c r="O298" s="2"/>
      <c r="P298" s="2"/>
      <c r="Q298" s="2"/>
      <c r="R298" s="2"/>
      <c r="S298" s="52"/>
      <c r="T298" s="52"/>
      <c r="U298" s="52"/>
      <c r="V298" s="52"/>
      <c r="W298" s="52"/>
      <c r="X298" s="52"/>
      <c r="Y298" s="52"/>
      <c r="Z298" s="2"/>
    </row>
    <row r="299" spans="1:26" ht="16.5" customHeight="1">
      <c r="A299" s="2"/>
      <c r="B299" s="2"/>
      <c r="C299" s="14"/>
      <c r="D299" s="14"/>
      <c r="E299" s="14"/>
      <c r="F299" s="14"/>
      <c r="G299" s="14"/>
      <c r="H299" s="2"/>
      <c r="I299" s="2"/>
      <c r="J299" s="2"/>
      <c r="K299" s="2"/>
      <c r="L299" s="2"/>
      <c r="M299" s="2"/>
      <c r="N299" s="2"/>
      <c r="O299" s="2"/>
      <c r="P299" s="2"/>
      <c r="Q299" s="2"/>
      <c r="R299" s="2"/>
      <c r="S299" s="52"/>
      <c r="T299" s="52"/>
      <c r="U299" s="52"/>
      <c r="V299" s="52"/>
      <c r="W299" s="52"/>
      <c r="X299" s="52"/>
      <c r="Y299" s="52"/>
      <c r="Z299" s="2"/>
    </row>
    <row r="300" spans="1:26" ht="16.5" customHeight="1">
      <c r="A300" s="2"/>
      <c r="B300" s="2"/>
      <c r="C300" s="14"/>
      <c r="D300" s="14"/>
      <c r="E300" s="14"/>
      <c r="F300" s="14"/>
      <c r="G300" s="14"/>
      <c r="H300" s="2"/>
      <c r="I300" s="2"/>
      <c r="J300" s="2"/>
      <c r="K300" s="2"/>
      <c r="L300" s="2"/>
      <c r="M300" s="2"/>
      <c r="N300" s="2"/>
      <c r="O300" s="2"/>
      <c r="P300" s="2"/>
      <c r="Q300" s="2"/>
      <c r="R300" s="2"/>
      <c r="S300" s="52"/>
      <c r="T300" s="52"/>
      <c r="U300" s="52"/>
      <c r="V300" s="52"/>
      <c r="W300" s="52"/>
      <c r="X300" s="52"/>
      <c r="Y300" s="52"/>
      <c r="Z300" s="2"/>
    </row>
    <row r="301" spans="1:26" ht="16.5" customHeight="1">
      <c r="A301" s="2"/>
      <c r="B301" s="2"/>
      <c r="C301" s="14"/>
      <c r="D301" s="14"/>
      <c r="E301" s="14"/>
      <c r="F301" s="14"/>
      <c r="G301" s="14"/>
      <c r="H301" s="2"/>
      <c r="I301" s="2"/>
      <c r="J301" s="2"/>
      <c r="K301" s="2"/>
      <c r="L301" s="2"/>
      <c r="M301" s="2"/>
      <c r="N301" s="2"/>
      <c r="O301" s="2"/>
      <c r="P301" s="2"/>
      <c r="Q301" s="2"/>
      <c r="R301" s="2"/>
      <c r="S301" s="52"/>
      <c r="T301" s="52"/>
      <c r="U301" s="52"/>
      <c r="V301" s="52"/>
      <c r="W301" s="52"/>
      <c r="X301" s="52"/>
      <c r="Y301" s="52"/>
      <c r="Z301" s="2"/>
    </row>
    <row r="302" spans="1:26" ht="16.5" customHeight="1">
      <c r="A302" s="2"/>
      <c r="B302" s="2"/>
      <c r="C302" s="14"/>
      <c r="D302" s="14"/>
      <c r="E302" s="14"/>
      <c r="F302" s="14"/>
      <c r="G302" s="14"/>
      <c r="H302" s="2"/>
      <c r="I302" s="2"/>
      <c r="J302" s="2"/>
      <c r="K302" s="2"/>
      <c r="L302" s="2"/>
      <c r="M302" s="2"/>
      <c r="N302" s="2"/>
      <c r="O302" s="2"/>
      <c r="P302" s="2"/>
      <c r="Q302" s="2"/>
      <c r="R302" s="2"/>
      <c r="S302" s="52"/>
      <c r="T302" s="52"/>
      <c r="U302" s="52"/>
      <c r="V302" s="52"/>
      <c r="W302" s="52"/>
      <c r="X302" s="52"/>
      <c r="Y302" s="52"/>
      <c r="Z302" s="2"/>
    </row>
    <row r="303" spans="1:26" ht="16.5" customHeight="1">
      <c r="A303" s="2"/>
      <c r="B303" s="2"/>
      <c r="C303" s="14"/>
      <c r="D303" s="14"/>
      <c r="E303" s="14"/>
      <c r="F303" s="14"/>
      <c r="G303" s="14"/>
      <c r="H303" s="2"/>
      <c r="I303" s="2"/>
      <c r="J303" s="2"/>
      <c r="K303" s="2"/>
      <c r="L303" s="2"/>
      <c r="M303" s="2"/>
      <c r="N303" s="2"/>
      <c r="O303" s="2"/>
      <c r="P303" s="2"/>
      <c r="Q303" s="2"/>
      <c r="R303" s="2"/>
      <c r="S303" s="52"/>
      <c r="T303" s="52"/>
      <c r="U303" s="52"/>
      <c r="V303" s="52"/>
      <c r="W303" s="52"/>
      <c r="X303" s="52"/>
      <c r="Y303" s="52"/>
      <c r="Z303" s="2"/>
    </row>
    <row r="304" spans="1:26" ht="16.5" customHeight="1">
      <c r="A304" s="2"/>
      <c r="B304" s="2"/>
      <c r="C304" s="14"/>
      <c r="D304" s="14"/>
      <c r="E304" s="14"/>
      <c r="F304" s="14"/>
      <c r="G304" s="14"/>
      <c r="H304" s="2"/>
      <c r="I304" s="2"/>
      <c r="J304" s="2"/>
      <c r="K304" s="2"/>
      <c r="L304" s="2"/>
      <c r="M304" s="2"/>
      <c r="N304" s="2"/>
      <c r="O304" s="2"/>
      <c r="P304" s="2"/>
      <c r="Q304" s="2"/>
      <c r="R304" s="2"/>
      <c r="S304" s="52"/>
      <c r="T304" s="52"/>
      <c r="U304" s="52"/>
      <c r="V304" s="52"/>
      <c r="W304" s="52"/>
      <c r="X304" s="52"/>
      <c r="Y304" s="52"/>
      <c r="Z304" s="2"/>
    </row>
    <row r="305" spans="1:26" ht="16.5" customHeight="1">
      <c r="A305" s="2"/>
      <c r="B305" s="2"/>
      <c r="C305" s="14"/>
      <c r="D305" s="14"/>
      <c r="E305" s="14"/>
      <c r="F305" s="14"/>
      <c r="G305" s="14"/>
      <c r="H305" s="2"/>
      <c r="I305" s="2"/>
      <c r="J305" s="2"/>
      <c r="K305" s="2"/>
      <c r="L305" s="2"/>
      <c r="M305" s="2"/>
      <c r="N305" s="2"/>
      <c r="O305" s="2"/>
      <c r="P305" s="2"/>
      <c r="Q305" s="2"/>
      <c r="R305" s="2"/>
      <c r="S305" s="52"/>
      <c r="T305" s="52"/>
      <c r="U305" s="52"/>
      <c r="V305" s="52"/>
      <c r="W305" s="52"/>
      <c r="X305" s="52"/>
      <c r="Y305" s="52"/>
      <c r="Z305" s="2"/>
    </row>
    <row r="306" spans="1:26" ht="16.5" customHeight="1">
      <c r="A306" s="2"/>
      <c r="B306" s="2"/>
      <c r="C306" s="14"/>
      <c r="D306" s="14"/>
      <c r="E306" s="14"/>
      <c r="F306" s="14"/>
      <c r="G306" s="14"/>
      <c r="H306" s="2"/>
      <c r="I306" s="2"/>
      <c r="J306" s="2"/>
      <c r="K306" s="2"/>
      <c r="L306" s="2"/>
      <c r="M306" s="2"/>
      <c r="N306" s="2"/>
      <c r="O306" s="2"/>
      <c r="P306" s="2"/>
      <c r="Q306" s="2"/>
      <c r="R306" s="2"/>
      <c r="S306" s="52"/>
      <c r="T306" s="52"/>
      <c r="U306" s="52"/>
      <c r="V306" s="52"/>
      <c r="W306" s="52"/>
      <c r="X306" s="52"/>
      <c r="Y306" s="52"/>
      <c r="Z306" s="2"/>
    </row>
    <row r="307" spans="1:26" ht="16.5" customHeight="1">
      <c r="A307" s="2"/>
      <c r="B307" s="2"/>
      <c r="C307" s="14"/>
      <c r="D307" s="14"/>
      <c r="E307" s="14"/>
      <c r="F307" s="14"/>
      <c r="G307" s="14"/>
      <c r="H307" s="2"/>
      <c r="I307" s="2"/>
      <c r="J307" s="2"/>
      <c r="K307" s="2"/>
      <c r="L307" s="2"/>
      <c r="M307" s="2"/>
      <c r="N307" s="2"/>
      <c r="O307" s="2"/>
      <c r="P307" s="2"/>
      <c r="Q307" s="2"/>
      <c r="R307" s="2"/>
      <c r="S307" s="52"/>
      <c r="T307" s="52"/>
      <c r="U307" s="52"/>
      <c r="V307" s="52"/>
      <c r="W307" s="52"/>
      <c r="X307" s="52"/>
      <c r="Y307" s="52"/>
      <c r="Z307" s="2"/>
    </row>
    <row r="308" spans="1:26" ht="16.5" customHeight="1">
      <c r="A308" s="2"/>
      <c r="B308" s="2"/>
      <c r="C308" s="14"/>
      <c r="D308" s="14"/>
      <c r="E308" s="14"/>
      <c r="F308" s="14"/>
      <c r="G308" s="14"/>
      <c r="H308" s="2"/>
      <c r="I308" s="2"/>
      <c r="J308" s="2"/>
      <c r="K308" s="2"/>
      <c r="L308" s="2"/>
      <c r="M308" s="2"/>
      <c r="N308" s="2"/>
      <c r="O308" s="2"/>
      <c r="P308" s="2"/>
      <c r="Q308" s="2"/>
      <c r="R308" s="2"/>
      <c r="S308" s="52"/>
      <c r="T308" s="52"/>
      <c r="U308" s="52"/>
      <c r="V308" s="52"/>
      <c r="W308" s="52"/>
      <c r="X308" s="52"/>
      <c r="Y308" s="52"/>
      <c r="Z308" s="2"/>
    </row>
    <row r="309" spans="1:26" ht="16.5" customHeight="1">
      <c r="A309" s="2"/>
      <c r="B309" s="2"/>
      <c r="C309" s="14"/>
      <c r="D309" s="14"/>
      <c r="E309" s="14"/>
      <c r="F309" s="14"/>
      <c r="G309" s="14"/>
      <c r="H309" s="2"/>
      <c r="I309" s="2"/>
      <c r="J309" s="2"/>
      <c r="K309" s="2"/>
      <c r="L309" s="2"/>
      <c r="M309" s="2"/>
      <c r="N309" s="2"/>
      <c r="O309" s="2"/>
      <c r="P309" s="2"/>
      <c r="Q309" s="2"/>
      <c r="R309" s="2"/>
      <c r="S309" s="52"/>
      <c r="T309" s="52"/>
      <c r="U309" s="52"/>
      <c r="V309" s="52"/>
      <c r="W309" s="52"/>
      <c r="X309" s="52"/>
      <c r="Y309" s="52"/>
      <c r="Z309" s="2"/>
    </row>
    <row r="310" spans="1:26" ht="16.5" customHeight="1">
      <c r="A310" s="2"/>
      <c r="B310" s="2"/>
      <c r="C310" s="14"/>
      <c r="D310" s="14"/>
      <c r="E310" s="14"/>
      <c r="F310" s="14"/>
      <c r="G310" s="14"/>
      <c r="H310" s="2"/>
      <c r="I310" s="2"/>
      <c r="J310" s="2"/>
      <c r="K310" s="2"/>
      <c r="L310" s="2"/>
      <c r="M310" s="2"/>
      <c r="N310" s="2"/>
      <c r="O310" s="2"/>
      <c r="P310" s="2"/>
      <c r="Q310" s="2"/>
      <c r="R310" s="2"/>
      <c r="S310" s="52"/>
      <c r="T310" s="52"/>
      <c r="U310" s="52"/>
      <c r="V310" s="52"/>
      <c r="W310" s="52"/>
      <c r="X310" s="52"/>
      <c r="Y310" s="52"/>
      <c r="Z310" s="2"/>
    </row>
    <row r="311" spans="1:26" ht="16.5" customHeight="1">
      <c r="A311" s="2"/>
      <c r="B311" s="2"/>
      <c r="C311" s="14"/>
      <c r="D311" s="14"/>
      <c r="E311" s="14"/>
      <c r="F311" s="14"/>
      <c r="G311" s="14"/>
      <c r="H311" s="2"/>
      <c r="I311" s="2"/>
      <c r="J311" s="2"/>
      <c r="K311" s="2"/>
      <c r="L311" s="2"/>
      <c r="M311" s="2"/>
      <c r="N311" s="2"/>
      <c r="O311" s="2"/>
      <c r="P311" s="2"/>
      <c r="Q311" s="2"/>
      <c r="R311" s="2"/>
      <c r="S311" s="52"/>
      <c r="T311" s="52"/>
      <c r="U311" s="52"/>
      <c r="V311" s="52"/>
      <c r="W311" s="52"/>
      <c r="X311" s="52"/>
      <c r="Y311" s="52"/>
      <c r="Z311" s="2"/>
    </row>
    <row r="312" spans="1:26" ht="16.5" customHeight="1">
      <c r="A312" s="2"/>
      <c r="B312" s="2"/>
      <c r="C312" s="14"/>
      <c r="D312" s="14"/>
      <c r="E312" s="14"/>
      <c r="F312" s="14"/>
      <c r="G312" s="14"/>
      <c r="H312" s="2"/>
      <c r="I312" s="2"/>
      <c r="J312" s="2"/>
      <c r="K312" s="2"/>
      <c r="L312" s="2"/>
      <c r="M312" s="2"/>
      <c r="N312" s="2"/>
      <c r="O312" s="2"/>
      <c r="P312" s="2"/>
      <c r="Q312" s="2"/>
      <c r="R312" s="2"/>
      <c r="S312" s="52"/>
      <c r="T312" s="52"/>
      <c r="U312" s="52"/>
      <c r="V312" s="52"/>
      <c r="W312" s="52"/>
      <c r="X312" s="52"/>
      <c r="Y312" s="52"/>
      <c r="Z312" s="2"/>
    </row>
    <row r="313" spans="1:26" ht="16.5" customHeight="1">
      <c r="A313" s="2"/>
      <c r="B313" s="2"/>
      <c r="C313" s="14"/>
      <c r="D313" s="14"/>
      <c r="E313" s="14"/>
      <c r="F313" s="14"/>
      <c r="G313" s="14"/>
      <c r="H313" s="2"/>
      <c r="I313" s="2"/>
      <c r="J313" s="2"/>
      <c r="K313" s="2"/>
      <c r="L313" s="2"/>
      <c r="M313" s="2"/>
      <c r="N313" s="2"/>
      <c r="O313" s="2"/>
      <c r="P313" s="2"/>
      <c r="Q313" s="2"/>
      <c r="R313" s="2"/>
      <c r="S313" s="52"/>
      <c r="T313" s="52"/>
      <c r="U313" s="52"/>
      <c r="V313" s="52"/>
      <c r="W313" s="52"/>
      <c r="X313" s="52"/>
      <c r="Y313" s="52"/>
      <c r="Z313" s="2"/>
    </row>
    <row r="314" spans="1:26" ht="16.5" customHeight="1">
      <c r="A314" s="2"/>
      <c r="B314" s="2"/>
      <c r="C314" s="14"/>
      <c r="D314" s="14"/>
      <c r="E314" s="14"/>
      <c r="F314" s="14"/>
      <c r="G314" s="14"/>
      <c r="H314" s="2"/>
      <c r="I314" s="2"/>
      <c r="J314" s="2"/>
      <c r="K314" s="2"/>
      <c r="L314" s="2"/>
      <c r="M314" s="2"/>
      <c r="N314" s="2"/>
      <c r="O314" s="2"/>
      <c r="P314" s="2"/>
      <c r="Q314" s="2"/>
      <c r="R314" s="2"/>
      <c r="S314" s="52"/>
      <c r="T314" s="52"/>
      <c r="U314" s="52"/>
      <c r="V314" s="52"/>
      <c r="W314" s="52"/>
      <c r="X314" s="52"/>
      <c r="Y314" s="52"/>
      <c r="Z314" s="2"/>
    </row>
    <row r="315" spans="1:26" ht="16.5" customHeight="1">
      <c r="A315" s="2"/>
      <c r="B315" s="2"/>
      <c r="C315" s="14"/>
      <c r="D315" s="14"/>
      <c r="E315" s="14"/>
      <c r="F315" s="14"/>
      <c r="G315" s="14"/>
      <c r="H315" s="2"/>
      <c r="I315" s="2"/>
      <c r="J315" s="2"/>
      <c r="K315" s="2"/>
      <c r="L315" s="2"/>
      <c r="M315" s="2"/>
      <c r="N315" s="2"/>
      <c r="O315" s="2"/>
      <c r="P315" s="2"/>
      <c r="Q315" s="2"/>
      <c r="R315" s="2"/>
      <c r="S315" s="52"/>
      <c r="T315" s="52"/>
      <c r="U315" s="52"/>
      <c r="V315" s="52"/>
      <c r="W315" s="52"/>
      <c r="X315" s="52"/>
      <c r="Y315" s="52"/>
      <c r="Z315" s="2"/>
    </row>
    <row r="316" spans="1:26" ht="16.5" customHeight="1">
      <c r="A316" s="2"/>
      <c r="B316" s="2"/>
      <c r="C316" s="14"/>
      <c r="D316" s="14"/>
      <c r="E316" s="14"/>
      <c r="F316" s="14"/>
      <c r="G316" s="14"/>
      <c r="H316" s="2"/>
      <c r="I316" s="2"/>
      <c r="J316" s="2"/>
      <c r="K316" s="2"/>
      <c r="L316" s="2"/>
      <c r="M316" s="2"/>
      <c r="N316" s="2"/>
      <c r="O316" s="2"/>
      <c r="P316" s="2"/>
      <c r="Q316" s="2"/>
      <c r="R316" s="2"/>
      <c r="S316" s="52"/>
      <c r="T316" s="52"/>
      <c r="U316" s="52"/>
      <c r="V316" s="52"/>
      <c r="W316" s="52"/>
      <c r="X316" s="52"/>
      <c r="Y316" s="52"/>
      <c r="Z316" s="2"/>
    </row>
    <row r="317" spans="1:26" ht="16.5" customHeight="1">
      <c r="A317" s="2"/>
      <c r="B317" s="2"/>
      <c r="C317" s="14"/>
      <c r="D317" s="14"/>
      <c r="E317" s="14"/>
      <c r="F317" s="14"/>
      <c r="G317" s="14"/>
      <c r="H317" s="2"/>
      <c r="I317" s="2"/>
      <c r="J317" s="2"/>
      <c r="K317" s="2"/>
      <c r="L317" s="2"/>
      <c r="M317" s="2"/>
      <c r="N317" s="2"/>
      <c r="O317" s="2"/>
      <c r="P317" s="2"/>
      <c r="Q317" s="2"/>
      <c r="R317" s="2"/>
      <c r="S317" s="52"/>
      <c r="T317" s="52"/>
      <c r="U317" s="52"/>
      <c r="V317" s="52"/>
      <c r="W317" s="52"/>
      <c r="X317" s="52"/>
      <c r="Y317" s="52"/>
      <c r="Z317" s="2"/>
    </row>
    <row r="318" spans="1:26" ht="16.5" customHeight="1">
      <c r="A318" s="2"/>
      <c r="B318" s="2"/>
      <c r="C318" s="14"/>
      <c r="D318" s="14"/>
      <c r="E318" s="14"/>
      <c r="F318" s="14"/>
      <c r="G318" s="14"/>
      <c r="H318" s="2"/>
      <c r="I318" s="2"/>
      <c r="J318" s="2"/>
      <c r="K318" s="2"/>
      <c r="L318" s="2"/>
      <c r="M318" s="2"/>
      <c r="N318" s="2"/>
      <c r="O318" s="2"/>
      <c r="P318" s="2"/>
      <c r="Q318" s="2"/>
      <c r="R318" s="2"/>
      <c r="S318" s="52"/>
      <c r="T318" s="52"/>
      <c r="U318" s="52"/>
      <c r="V318" s="52"/>
      <c r="W318" s="52"/>
      <c r="X318" s="52"/>
      <c r="Y318" s="52"/>
      <c r="Z318" s="2"/>
    </row>
    <row r="319" spans="1:26" ht="16.5" customHeight="1">
      <c r="A319" s="2"/>
      <c r="B319" s="2"/>
      <c r="C319" s="14"/>
      <c r="D319" s="14"/>
      <c r="E319" s="14"/>
      <c r="F319" s="14"/>
      <c r="G319" s="14"/>
      <c r="H319" s="2"/>
      <c r="I319" s="2"/>
      <c r="J319" s="2"/>
      <c r="K319" s="2"/>
      <c r="L319" s="2"/>
      <c r="M319" s="2"/>
      <c r="N319" s="2"/>
      <c r="O319" s="2"/>
      <c r="P319" s="2"/>
      <c r="Q319" s="2"/>
      <c r="R319" s="2"/>
      <c r="S319" s="52"/>
      <c r="T319" s="52"/>
      <c r="U319" s="52"/>
      <c r="V319" s="52"/>
      <c r="W319" s="52"/>
      <c r="X319" s="52"/>
      <c r="Y319" s="52"/>
      <c r="Z319" s="2"/>
    </row>
    <row r="320" spans="1:26" ht="16.5" customHeight="1">
      <c r="A320" s="2"/>
      <c r="B320" s="2"/>
      <c r="C320" s="14"/>
      <c r="D320" s="14"/>
      <c r="E320" s="14"/>
      <c r="F320" s="14"/>
      <c r="G320" s="14"/>
      <c r="H320" s="2"/>
      <c r="I320" s="2"/>
      <c r="J320" s="2"/>
      <c r="K320" s="2"/>
      <c r="L320" s="2"/>
      <c r="M320" s="2"/>
      <c r="N320" s="2"/>
      <c r="O320" s="2"/>
      <c r="P320" s="2"/>
      <c r="Q320" s="2"/>
      <c r="R320" s="2"/>
      <c r="S320" s="52"/>
      <c r="T320" s="52"/>
      <c r="U320" s="52"/>
      <c r="V320" s="52"/>
      <c r="W320" s="52"/>
      <c r="X320" s="52"/>
      <c r="Y320" s="52"/>
      <c r="Z320" s="2"/>
    </row>
    <row r="321" spans="1:26" ht="16.5" customHeight="1">
      <c r="A321" s="2"/>
      <c r="B321" s="2"/>
      <c r="C321" s="14"/>
      <c r="D321" s="14"/>
      <c r="E321" s="14"/>
      <c r="F321" s="14"/>
      <c r="G321" s="14"/>
      <c r="H321" s="2"/>
      <c r="I321" s="2"/>
      <c r="J321" s="2"/>
      <c r="K321" s="2"/>
      <c r="L321" s="2"/>
      <c r="M321" s="2"/>
      <c r="N321" s="2"/>
      <c r="O321" s="2"/>
      <c r="P321" s="2"/>
      <c r="Q321" s="2"/>
      <c r="R321" s="2"/>
      <c r="S321" s="52"/>
      <c r="T321" s="52"/>
      <c r="U321" s="52"/>
      <c r="V321" s="52"/>
      <c r="W321" s="52"/>
      <c r="X321" s="52"/>
      <c r="Y321" s="52"/>
      <c r="Z321" s="2"/>
    </row>
    <row r="322" spans="1:26" ht="16.5" customHeight="1">
      <c r="A322" s="2"/>
      <c r="B322" s="2"/>
      <c r="C322" s="14"/>
      <c r="D322" s="14"/>
      <c r="E322" s="14"/>
      <c r="F322" s="14"/>
      <c r="G322" s="14"/>
      <c r="H322" s="2"/>
      <c r="I322" s="2"/>
      <c r="J322" s="2"/>
      <c r="K322" s="2"/>
      <c r="L322" s="2"/>
      <c r="M322" s="2"/>
      <c r="N322" s="2"/>
      <c r="O322" s="2"/>
      <c r="P322" s="2"/>
      <c r="Q322" s="2"/>
      <c r="R322" s="2"/>
      <c r="S322" s="52"/>
      <c r="T322" s="52"/>
      <c r="U322" s="52"/>
      <c r="V322" s="52"/>
      <c r="W322" s="52"/>
      <c r="X322" s="52"/>
      <c r="Y322" s="52"/>
      <c r="Z322" s="2"/>
    </row>
    <row r="323" spans="1:26" ht="16.5" customHeight="1">
      <c r="A323" s="2"/>
      <c r="B323" s="2"/>
      <c r="C323" s="14"/>
      <c r="D323" s="14"/>
      <c r="E323" s="14"/>
      <c r="F323" s="14"/>
      <c r="G323" s="14"/>
      <c r="H323" s="2"/>
      <c r="I323" s="2"/>
      <c r="J323" s="2"/>
      <c r="K323" s="2"/>
      <c r="L323" s="2"/>
      <c r="M323" s="2"/>
      <c r="N323" s="2"/>
      <c r="O323" s="2"/>
      <c r="P323" s="2"/>
      <c r="Q323" s="2"/>
      <c r="R323" s="2"/>
      <c r="S323" s="52"/>
      <c r="T323" s="52"/>
      <c r="U323" s="52"/>
      <c r="V323" s="52"/>
      <c r="W323" s="52"/>
      <c r="X323" s="52"/>
      <c r="Y323" s="52"/>
      <c r="Z323" s="2"/>
    </row>
    <row r="324" spans="1:26" ht="16.5" customHeight="1">
      <c r="A324" s="2"/>
      <c r="B324" s="2"/>
      <c r="C324" s="14"/>
      <c r="D324" s="14"/>
      <c r="E324" s="14"/>
      <c r="F324" s="14"/>
      <c r="G324" s="14"/>
      <c r="H324" s="2"/>
      <c r="I324" s="2"/>
      <c r="J324" s="2"/>
      <c r="K324" s="2"/>
      <c r="L324" s="2"/>
      <c r="M324" s="2"/>
      <c r="N324" s="2"/>
      <c r="O324" s="2"/>
      <c r="P324" s="2"/>
      <c r="Q324" s="2"/>
      <c r="R324" s="2"/>
      <c r="S324" s="52"/>
      <c r="T324" s="52"/>
      <c r="U324" s="52"/>
      <c r="V324" s="52"/>
      <c r="W324" s="52"/>
      <c r="X324" s="52"/>
      <c r="Y324" s="52"/>
      <c r="Z324" s="2"/>
    </row>
    <row r="325" spans="1:26" ht="16.5" customHeight="1">
      <c r="A325" s="2"/>
      <c r="B325" s="2"/>
      <c r="C325" s="14"/>
      <c r="D325" s="14"/>
      <c r="E325" s="14"/>
      <c r="F325" s="14"/>
      <c r="G325" s="14"/>
      <c r="H325" s="2"/>
      <c r="I325" s="2"/>
      <c r="J325" s="2"/>
      <c r="K325" s="2"/>
      <c r="L325" s="2"/>
      <c r="M325" s="2"/>
      <c r="N325" s="2"/>
      <c r="O325" s="2"/>
      <c r="P325" s="2"/>
      <c r="Q325" s="2"/>
      <c r="R325" s="2"/>
      <c r="S325" s="52"/>
      <c r="T325" s="52"/>
      <c r="U325" s="52"/>
      <c r="V325" s="52"/>
      <c r="W325" s="52"/>
      <c r="X325" s="52"/>
      <c r="Y325" s="52"/>
      <c r="Z325" s="2"/>
    </row>
    <row r="326" spans="1:26" ht="16.5" customHeight="1">
      <c r="A326" s="2"/>
      <c r="B326" s="2"/>
      <c r="C326" s="14"/>
      <c r="D326" s="14"/>
      <c r="E326" s="14"/>
      <c r="F326" s="14"/>
      <c r="G326" s="14"/>
      <c r="H326" s="2"/>
      <c r="I326" s="2"/>
      <c r="J326" s="2"/>
      <c r="K326" s="2"/>
      <c r="L326" s="2"/>
      <c r="M326" s="2"/>
      <c r="N326" s="2"/>
      <c r="O326" s="2"/>
      <c r="P326" s="2"/>
      <c r="Q326" s="2"/>
      <c r="R326" s="2"/>
      <c r="S326" s="52"/>
      <c r="T326" s="52"/>
      <c r="U326" s="52"/>
      <c r="V326" s="52"/>
      <c r="W326" s="52"/>
      <c r="X326" s="52"/>
      <c r="Y326" s="52"/>
      <c r="Z326" s="2"/>
    </row>
    <row r="327" spans="1:26" ht="16.5" customHeight="1">
      <c r="A327" s="2"/>
      <c r="B327" s="2"/>
      <c r="C327" s="14"/>
      <c r="D327" s="14"/>
      <c r="E327" s="14"/>
      <c r="F327" s="14"/>
      <c r="G327" s="14"/>
      <c r="H327" s="2"/>
      <c r="I327" s="2"/>
      <c r="J327" s="2"/>
      <c r="K327" s="2"/>
      <c r="L327" s="2"/>
      <c r="M327" s="2"/>
      <c r="N327" s="2"/>
      <c r="O327" s="2"/>
      <c r="P327" s="2"/>
      <c r="Q327" s="2"/>
      <c r="R327" s="2"/>
      <c r="S327" s="52"/>
      <c r="T327" s="52"/>
      <c r="U327" s="52"/>
      <c r="V327" s="52"/>
      <c r="W327" s="52"/>
      <c r="X327" s="52"/>
      <c r="Y327" s="52"/>
      <c r="Z327" s="2"/>
    </row>
    <row r="328" spans="1:26" ht="16.5" customHeight="1">
      <c r="A328" s="2"/>
      <c r="B328" s="2"/>
      <c r="C328" s="14"/>
      <c r="D328" s="14"/>
      <c r="E328" s="14"/>
      <c r="F328" s="14"/>
      <c r="G328" s="14"/>
      <c r="H328" s="2"/>
      <c r="I328" s="2"/>
      <c r="J328" s="2"/>
      <c r="K328" s="2"/>
      <c r="L328" s="2"/>
      <c r="M328" s="2"/>
      <c r="N328" s="2"/>
      <c r="O328" s="2"/>
      <c r="P328" s="2"/>
      <c r="Q328" s="2"/>
      <c r="R328" s="2"/>
      <c r="S328" s="52"/>
      <c r="T328" s="52"/>
      <c r="U328" s="52"/>
      <c r="V328" s="52"/>
      <c r="W328" s="52"/>
      <c r="X328" s="52"/>
      <c r="Y328" s="52"/>
      <c r="Z328" s="2"/>
    </row>
    <row r="329" spans="1:26" ht="16.5" customHeight="1">
      <c r="A329" s="2"/>
      <c r="B329" s="2"/>
      <c r="C329" s="14"/>
      <c r="D329" s="14"/>
      <c r="E329" s="14"/>
      <c r="F329" s="14"/>
      <c r="G329" s="14"/>
      <c r="H329" s="2"/>
      <c r="I329" s="2"/>
      <c r="J329" s="2"/>
      <c r="K329" s="2"/>
      <c r="L329" s="2"/>
      <c r="M329" s="2"/>
      <c r="N329" s="2"/>
      <c r="O329" s="2"/>
      <c r="P329" s="2"/>
      <c r="Q329" s="2"/>
      <c r="R329" s="2"/>
      <c r="S329" s="52"/>
      <c r="T329" s="52"/>
      <c r="U329" s="52"/>
      <c r="V329" s="52"/>
      <c r="W329" s="52"/>
      <c r="X329" s="52"/>
      <c r="Y329" s="52"/>
      <c r="Z329" s="2"/>
    </row>
    <row r="330" spans="1:26" ht="16.5" customHeight="1">
      <c r="A330" s="2"/>
      <c r="B330" s="2"/>
      <c r="C330" s="14"/>
      <c r="D330" s="14"/>
      <c r="E330" s="14"/>
      <c r="F330" s="14"/>
      <c r="G330" s="14"/>
      <c r="H330" s="2"/>
      <c r="I330" s="2"/>
      <c r="J330" s="2"/>
      <c r="K330" s="2"/>
      <c r="L330" s="2"/>
      <c r="M330" s="2"/>
      <c r="N330" s="2"/>
      <c r="O330" s="2"/>
      <c r="P330" s="2"/>
      <c r="Q330" s="2"/>
      <c r="R330" s="2"/>
      <c r="S330" s="52"/>
      <c r="T330" s="52"/>
      <c r="U330" s="52"/>
      <c r="V330" s="52"/>
      <c r="W330" s="52"/>
      <c r="X330" s="52"/>
      <c r="Y330" s="52"/>
      <c r="Z330" s="2"/>
    </row>
    <row r="331" spans="1:26" ht="16.5" customHeight="1">
      <c r="A331" s="2"/>
      <c r="B331" s="2"/>
      <c r="C331" s="14"/>
      <c r="D331" s="14"/>
      <c r="E331" s="14"/>
      <c r="F331" s="14"/>
      <c r="G331" s="14"/>
      <c r="H331" s="2"/>
      <c r="I331" s="2"/>
      <c r="J331" s="2"/>
      <c r="K331" s="2"/>
      <c r="L331" s="2"/>
      <c r="M331" s="2"/>
      <c r="N331" s="2"/>
      <c r="O331" s="2"/>
      <c r="P331" s="2"/>
      <c r="Q331" s="2"/>
      <c r="R331" s="2"/>
      <c r="S331" s="52"/>
      <c r="T331" s="52"/>
      <c r="U331" s="52"/>
      <c r="V331" s="52"/>
      <c r="W331" s="52"/>
      <c r="X331" s="52"/>
      <c r="Y331" s="52"/>
      <c r="Z331" s="2"/>
    </row>
    <row r="332" spans="1:26" ht="16.5" customHeight="1">
      <c r="A332" s="2"/>
      <c r="B332" s="2"/>
      <c r="C332" s="14"/>
      <c r="D332" s="14"/>
      <c r="E332" s="14"/>
      <c r="F332" s="14"/>
      <c r="G332" s="14"/>
      <c r="H332" s="2"/>
      <c r="I332" s="2"/>
      <c r="J332" s="2"/>
      <c r="K332" s="2"/>
      <c r="L332" s="2"/>
      <c r="M332" s="2"/>
      <c r="N332" s="2"/>
      <c r="O332" s="2"/>
      <c r="P332" s="2"/>
      <c r="Q332" s="2"/>
      <c r="R332" s="2"/>
      <c r="S332" s="52"/>
      <c r="T332" s="52"/>
      <c r="U332" s="52"/>
      <c r="V332" s="52"/>
      <c r="W332" s="52"/>
      <c r="X332" s="52"/>
      <c r="Y332" s="52"/>
      <c r="Z332" s="2"/>
    </row>
    <row r="333" spans="1:26" ht="16.5" customHeight="1">
      <c r="A333" s="2"/>
      <c r="B333" s="2"/>
      <c r="C333" s="14"/>
      <c r="D333" s="14"/>
      <c r="E333" s="14"/>
      <c r="F333" s="14"/>
      <c r="G333" s="14"/>
      <c r="H333" s="2"/>
      <c r="I333" s="2"/>
      <c r="J333" s="2"/>
      <c r="K333" s="2"/>
      <c r="L333" s="2"/>
      <c r="M333" s="2"/>
      <c r="N333" s="2"/>
      <c r="O333" s="2"/>
      <c r="P333" s="2"/>
      <c r="Q333" s="2"/>
      <c r="R333" s="2"/>
      <c r="S333" s="52"/>
      <c r="T333" s="52"/>
      <c r="U333" s="52"/>
      <c r="V333" s="52"/>
      <c r="W333" s="52"/>
      <c r="X333" s="52"/>
      <c r="Y333" s="52"/>
      <c r="Z333" s="2"/>
    </row>
    <row r="334" spans="1:26" ht="16.5" customHeight="1">
      <c r="A334" s="2"/>
      <c r="B334" s="2"/>
      <c r="C334" s="14"/>
      <c r="D334" s="14"/>
      <c r="E334" s="14"/>
      <c r="F334" s="14"/>
      <c r="G334" s="14"/>
      <c r="H334" s="2"/>
      <c r="I334" s="2"/>
      <c r="J334" s="2"/>
      <c r="K334" s="2"/>
      <c r="L334" s="2"/>
      <c r="M334" s="2"/>
      <c r="N334" s="2"/>
      <c r="O334" s="2"/>
      <c r="P334" s="2"/>
      <c r="Q334" s="2"/>
      <c r="R334" s="2"/>
      <c r="S334" s="52"/>
      <c r="T334" s="52"/>
      <c r="U334" s="52"/>
      <c r="V334" s="52"/>
      <c r="W334" s="52"/>
      <c r="X334" s="52"/>
      <c r="Y334" s="52"/>
      <c r="Z334" s="2"/>
    </row>
    <row r="335" spans="1:26" ht="16.5" customHeight="1">
      <c r="A335" s="2"/>
      <c r="B335" s="2"/>
      <c r="C335" s="14"/>
      <c r="D335" s="14"/>
      <c r="E335" s="14"/>
      <c r="F335" s="14"/>
      <c r="G335" s="14"/>
      <c r="H335" s="2"/>
      <c r="I335" s="2"/>
      <c r="J335" s="2"/>
      <c r="K335" s="2"/>
      <c r="L335" s="2"/>
      <c r="M335" s="2"/>
      <c r="N335" s="2"/>
      <c r="O335" s="2"/>
      <c r="P335" s="2"/>
      <c r="Q335" s="2"/>
      <c r="R335" s="2"/>
      <c r="S335" s="52"/>
      <c r="T335" s="52"/>
      <c r="U335" s="52"/>
      <c r="V335" s="52"/>
      <c r="W335" s="52"/>
      <c r="X335" s="52"/>
      <c r="Y335" s="52"/>
      <c r="Z335" s="2"/>
    </row>
    <row r="336" spans="1:26" ht="16.5" customHeight="1">
      <c r="A336" s="2"/>
      <c r="B336" s="2"/>
      <c r="C336" s="14"/>
      <c r="D336" s="14"/>
      <c r="E336" s="14"/>
      <c r="F336" s="14"/>
      <c r="G336" s="14"/>
      <c r="H336" s="2"/>
      <c r="I336" s="2"/>
      <c r="J336" s="2"/>
      <c r="K336" s="2"/>
      <c r="L336" s="2"/>
      <c r="M336" s="2"/>
      <c r="N336" s="2"/>
      <c r="O336" s="2"/>
      <c r="P336" s="2"/>
      <c r="Q336" s="2"/>
      <c r="R336" s="2"/>
      <c r="S336" s="52"/>
      <c r="T336" s="52"/>
      <c r="U336" s="52"/>
      <c r="V336" s="52"/>
      <c r="W336" s="52"/>
      <c r="X336" s="52"/>
      <c r="Y336" s="52"/>
      <c r="Z336" s="2"/>
    </row>
    <row r="337" spans="1:26" ht="16.5" customHeight="1">
      <c r="A337" s="2"/>
      <c r="B337" s="2"/>
      <c r="C337" s="14"/>
      <c r="D337" s="14"/>
      <c r="E337" s="14"/>
      <c r="F337" s="14"/>
      <c r="G337" s="14"/>
      <c r="H337" s="2"/>
      <c r="I337" s="2"/>
      <c r="J337" s="2"/>
      <c r="K337" s="2"/>
      <c r="L337" s="2"/>
      <c r="M337" s="2"/>
      <c r="N337" s="2"/>
      <c r="O337" s="2"/>
      <c r="P337" s="2"/>
      <c r="Q337" s="2"/>
      <c r="R337" s="2"/>
      <c r="S337" s="52"/>
      <c r="T337" s="52"/>
      <c r="U337" s="52"/>
      <c r="V337" s="52"/>
      <c r="W337" s="52"/>
      <c r="X337" s="52"/>
      <c r="Y337" s="52"/>
      <c r="Z337" s="2"/>
    </row>
    <row r="338" spans="1:26" ht="16.5" customHeight="1">
      <c r="A338" s="2"/>
      <c r="B338" s="2"/>
      <c r="C338" s="14"/>
      <c r="D338" s="14"/>
      <c r="E338" s="14"/>
      <c r="F338" s="14"/>
      <c r="G338" s="14"/>
      <c r="H338" s="2"/>
      <c r="I338" s="2"/>
      <c r="J338" s="2"/>
      <c r="K338" s="2"/>
      <c r="L338" s="2"/>
      <c r="M338" s="2"/>
      <c r="N338" s="2"/>
      <c r="O338" s="2"/>
      <c r="P338" s="2"/>
      <c r="Q338" s="2"/>
      <c r="R338" s="2"/>
      <c r="S338" s="52"/>
      <c r="T338" s="52"/>
      <c r="U338" s="52"/>
      <c r="V338" s="52"/>
      <c r="W338" s="52"/>
      <c r="X338" s="52"/>
      <c r="Y338" s="52"/>
      <c r="Z338" s="2"/>
    </row>
    <row r="339" spans="1:26" ht="16.5" customHeight="1">
      <c r="A339" s="2"/>
      <c r="B339" s="2"/>
      <c r="C339" s="14"/>
      <c r="D339" s="14"/>
      <c r="E339" s="14"/>
      <c r="F339" s="14"/>
      <c r="G339" s="14"/>
      <c r="H339" s="2"/>
      <c r="I339" s="2"/>
      <c r="J339" s="2"/>
      <c r="K339" s="2"/>
      <c r="L339" s="2"/>
      <c r="M339" s="2"/>
      <c r="N339" s="2"/>
      <c r="O339" s="2"/>
      <c r="P339" s="2"/>
      <c r="Q339" s="2"/>
      <c r="R339" s="2"/>
      <c r="S339" s="52"/>
      <c r="T339" s="52"/>
      <c r="U339" s="52"/>
      <c r="V339" s="52"/>
      <c r="W339" s="52"/>
      <c r="X339" s="52"/>
      <c r="Y339" s="52"/>
      <c r="Z339" s="2"/>
    </row>
    <row r="340" spans="1:26" ht="16.5" customHeight="1">
      <c r="A340" s="2"/>
      <c r="B340" s="2"/>
      <c r="C340" s="14"/>
      <c r="D340" s="14"/>
      <c r="E340" s="14"/>
      <c r="F340" s="14"/>
      <c r="G340" s="14"/>
      <c r="H340" s="2"/>
      <c r="I340" s="2"/>
      <c r="J340" s="2"/>
      <c r="K340" s="2"/>
      <c r="L340" s="2"/>
      <c r="M340" s="2"/>
      <c r="N340" s="2"/>
      <c r="O340" s="2"/>
      <c r="P340" s="2"/>
      <c r="Q340" s="2"/>
      <c r="R340" s="2"/>
      <c r="S340" s="52"/>
      <c r="T340" s="52"/>
      <c r="U340" s="52"/>
      <c r="V340" s="52"/>
      <c r="W340" s="52"/>
      <c r="X340" s="52"/>
      <c r="Y340" s="52"/>
      <c r="Z340" s="2"/>
    </row>
    <row r="341" spans="1:26" ht="16.5" customHeight="1">
      <c r="A341" s="2"/>
      <c r="B341" s="2"/>
      <c r="C341" s="14"/>
      <c r="D341" s="14"/>
      <c r="E341" s="14"/>
      <c r="F341" s="14"/>
      <c r="G341" s="14"/>
      <c r="H341" s="2"/>
      <c r="I341" s="2"/>
      <c r="J341" s="2"/>
      <c r="K341" s="2"/>
      <c r="L341" s="2"/>
      <c r="M341" s="2"/>
      <c r="N341" s="2"/>
      <c r="O341" s="2"/>
      <c r="P341" s="2"/>
      <c r="Q341" s="2"/>
      <c r="R341" s="2"/>
      <c r="S341" s="52"/>
      <c r="T341" s="52"/>
      <c r="U341" s="52"/>
      <c r="V341" s="52"/>
      <c r="W341" s="52"/>
      <c r="X341" s="52"/>
      <c r="Y341" s="52"/>
      <c r="Z341" s="2"/>
    </row>
    <row r="342" spans="1:26" ht="16.5" customHeight="1">
      <c r="A342" s="2"/>
      <c r="B342" s="2"/>
      <c r="C342" s="14"/>
      <c r="D342" s="14"/>
      <c r="E342" s="14"/>
      <c r="F342" s="14"/>
      <c r="G342" s="14"/>
      <c r="H342" s="2"/>
      <c r="I342" s="2"/>
      <c r="J342" s="2"/>
      <c r="K342" s="2"/>
      <c r="L342" s="2"/>
      <c r="M342" s="2"/>
      <c r="N342" s="2"/>
      <c r="O342" s="2"/>
      <c r="P342" s="2"/>
      <c r="Q342" s="2"/>
      <c r="R342" s="2"/>
      <c r="S342" s="52"/>
      <c r="T342" s="52"/>
      <c r="U342" s="52"/>
      <c r="V342" s="52"/>
      <c r="W342" s="52"/>
      <c r="X342" s="52"/>
      <c r="Y342" s="52"/>
      <c r="Z342" s="2"/>
    </row>
    <row r="343" spans="1:26" ht="16.5" customHeight="1">
      <c r="A343" s="2"/>
      <c r="B343" s="2"/>
      <c r="C343" s="14"/>
      <c r="D343" s="14"/>
      <c r="E343" s="14"/>
      <c r="F343" s="14"/>
      <c r="G343" s="14"/>
      <c r="H343" s="2"/>
      <c r="I343" s="2"/>
      <c r="J343" s="2"/>
      <c r="K343" s="2"/>
      <c r="L343" s="2"/>
      <c r="M343" s="2"/>
      <c r="N343" s="2"/>
      <c r="O343" s="2"/>
      <c r="P343" s="2"/>
      <c r="Q343" s="2"/>
      <c r="R343" s="2"/>
      <c r="S343" s="52"/>
      <c r="T343" s="52"/>
      <c r="U343" s="52"/>
      <c r="V343" s="52"/>
      <c r="W343" s="52"/>
      <c r="X343" s="52"/>
      <c r="Y343" s="52"/>
      <c r="Z343" s="2"/>
    </row>
    <row r="344" spans="1:26" ht="16.5" customHeight="1">
      <c r="A344" s="2"/>
      <c r="B344" s="2"/>
      <c r="C344" s="14"/>
      <c r="D344" s="14"/>
      <c r="E344" s="14"/>
      <c r="F344" s="14"/>
      <c r="G344" s="14"/>
      <c r="H344" s="2"/>
      <c r="I344" s="2"/>
      <c r="J344" s="2"/>
      <c r="K344" s="2"/>
      <c r="L344" s="2"/>
      <c r="M344" s="2"/>
      <c r="N344" s="2"/>
      <c r="O344" s="2"/>
      <c r="P344" s="2"/>
      <c r="Q344" s="2"/>
      <c r="R344" s="2"/>
      <c r="S344" s="52"/>
      <c r="T344" s="52"/>
      <c r="U344" s="52"/>
      <c r="V344" s="52"/>
      <c r="W344" s="52"/>
      <c r="X344" s="52"/>
      <c r="Y344" s="52"/>
      <c r="Z344" s="2"/>
    </row>
    <row r="345" spans="1:26" ht="16.5" customHeight="1">
      <c r="A345" s="2"/>
      <c r="B345" s="2"/>
      <c r="C345" s="14"/>
      <c r="D345" s="14"/>
      <c r="E345" s="14"/>
      <c r="F345" s="14"/>
      <c r="G345" s="14"/>
      <c r="H345" s="2"/>
      <c r="I345" s="2"/>
      <c r="J345" s="2"/>
      <c r="K345" s="2"/>
      <c r="L345" s="2"/>
      <c r="M345" s="2"/>
      <c r="N345" s="2"/>
      <c r="O345" s="2"/>
      <c r="P345" s="2"/>
      <c r="Q345" s="2"/>
      <c r="R345" s="2"/>
      <c r="S345" s="52"/>
      <c r="T345" s="52"/>
      <c r="U345" s="52"/>
      <c r="V345" s="52"/>
      <c r="W345" s="52"/>
      <c r="X345" s="52"/>
      <c r="Y345" s="52"/>
      <c r="Z345" s="2"/>
    </row>
    <row r="346" spans="1:26" ht="16.5" customHeight="1">
      <c r="A346" s="2"/>
      <c r="B346" s="2"/>
      <c r="C346" s="14"/>
      <c r="D346" s="14"/>
      <c r="E346" s="14"/>
      <c r="F346" s="14"/>
      <c r="G346" s="14"/>
      <c r="H346" s="2"/>
      <c r="I346" s="2"/>
      <c r="J346" s="2"/>
      <c r="K346" s="2"/>
      <c r="L346" s="2"/>
      <c r="M346" s="2"/>
      <c r="N346" s="2"/>
      <c r="O346" s="2"/>
      <c r="P346" s="2"/>
      <c r="Q346" s="2"/>
      <c r="R346" s="2"/>
      <c r="S346" s="52"/>
      <c r="T346" s="52"/>
      <c r="U346" s="52"/>
      <c r="V346" s="52"/>
      <c r="W346" s="52"/>
      <c r="X346" s="52"/>
      <c r="Y346" s="52"/>
      <c r="Z346" s="2"/>
    </row>
    <row r="347" spans="1:26" ht="16.5" customHeight="1">
      <c r="A347" s="2"/>
      <c r="B347" s="2"/>
      <c r="C347" s="14"/>
      <c r="D347" s="14"/>
      <c r="E347" s="14"/>
      <c r="F347" s="14"/>
      <c r="G347" s="14"/>
      <c r="H347" s="2"/>
      <c r="I347" s="2"/>
      <c r="J347" s="2"/>
      <c r="K347" s="2"/>
      <c r="L347" s="2"/>
      <c r="M347" s="2"/>
      <c r="N347" s="2"/>
      <c r="O347" s="2"/>
      <c r="P347" s="2"/>
      <c r="Q347" s="2"/>
      <c r="R347" s="2"/>
      <c r="S347" s="52"/>
      <c r="T347" s="52"/>
      <c r="U347" s="52"/>
      <c r="V347" s="52"/>
      <c r="W347" s="52"/>
      <c r="X347" s="52"/>
      <c r="Y347" s="52"/>
      <c r="Z347" s="2"/>
    </row>
    <row r="348" spans="1:26" ht="16.5" customHeight="1">
      <c r="A348" s="2"/>
      <c r="B348" s="2"/>
      <c r="C348" s="14"/>
      <c r="D348" s="14"/>
      <c r="E348" s="14"/>
      <c r="F348" s="14"/>
      <c r="G348" s="14"/>
      <c r="H348" s="2"/>
      <c r="I348" s="2"/>
      <c r="J348" s="2"/>
      <c r="K348" s="2"/>
      <c r="L348" s="2"/>
      <c r="M348" s="2"/>
      <c r="N348" s="2"/>
      <c r="O348" s="2"/>
      <c r="P348" s="2"/>
      <c r="Q348" s="2"/>
      <c r="R348" s="2"/>
      <c r="S348" s="52"/>
      <c r="T348" s="52"/>
      <c r="U348" s="52"/>
      <c r="V348" s="52"/>
      <c r="W348" s="52"/>
      <c r="X348" s="52"/>
      <c r="Y348" s="52"/>
      <c r="Z348" s="2"/>
    </row>
    <row r="349" spans="1:26" ht="16.5" customHeight="1">
      <c r="A349" s="2"/>
      <c r="B349" s="2"/>
      <c r="C349" s="14"/>
      <c r="D349" s="14"/>
      <c r="E349" s="14"/>
      <c r="F349" s="14"/>
      <c r="G349" s="14"/>
      <c r="H349" s="2"/>
      <c r="I349" s="2"/>
      <c r="J349" s="2"/>
      <c r="K349" s="2"/>
      <c r="L349" s="2"/>
      <c r="M349" s="2"/>
      <c r="N349" s="2"/>
      <c r="O349" s="2"/>
      <c r="P349" s="2"/>
      <c r="Q349" s="2"/>
      <c r="R349" s="2"/>
      <c r="S349" s="52"/>
      <c r="T349" s="52"/>
      <c r="U349" s="52"/>
      <c r="V349" s="52"/>
      <c r="W349" s="52"/>
      <c r="X349" s="52"/>
      <c r="Y349" s="52"/>
      <c r="Z349" s="2"/>
    </row>
    <row r="350" spans="1:26" ht="16.5" customHeight="1">
      <c r="A350" s="2"/>
      <c r="B350" s="2"/>
      <c r="C350" s="14"/>
      <c r="D350" s="14"/>
      <c r="E350" s="14"/>
      <c r="F350" s="14"/>
      <c r="G350" s="14"/>
      <c r="H350" s="2"/>
      <c r="I350" s="2"/>
      <c r="J350" s="2"/>
      <c r="K350" s="2"/>
      <c r="L350" s="2"/>
      <c r="M350" s="2"/>
      <c r="N350" s="2"/>
      <c r="O350" s="2"/>
      <c r="P350" s="2"/>
      <c r="Q350" s="2"/>
      <c r="R350" s="2"/>
      <c r="S350" s="52"/>
      <c r="T350" s="52"/>
      <c r="U350" s="52"/>
      <c r="V350" s="52"/>
      <c r="W350" s="52"/>
      <c r="X350" s="52"/>
      <c r="Y350" s="52"/>
      <c r="Z350" s="2"/>
    </row>
    <row r="351" spans="1:26" ht="16.5" customHeight="1">
      <c r="A351" s="2"/>
      <c r="B351" s="2"/>
      <c r="C351" s="14"/>
      <c r="D351" s="14"/>
      <c r="E351" s="14"/>
      <c r="F351" s="14"/>
      <c r="G351" s="14"/>
      <c r="H351" s="2"/>
      <c r="I351" s="2"/>
      <c r="J351" s="2"/>
      <c r="K351" s="2"/>
      <c r="L351" s="2"/>
      <c r="M351" s="2"/>
      <c r="N351" s="2"/>
      <c r="O351" s="2"/>
      <c r="P351" s="2"/>
      <c r="Q351" s="2"/>
      <c r="R351" s="2"/>
      <c r="S351" s="52"/>
      <c r="T351" s="52"/>
      <c r="U351" s="52"/>
      <c r="V351" s="52"/>
      <c r="W351" s="52"/>
      <c r="X351" s="52"/>
      <c r="Y351" s="52"/>
      <c r="Z351" s="2"/>
    </row>
    <row r="352" spans="1:26" ht="16.5" customHeight="1">
      <c r="A352" s="2"/>
      <c r="B352" s="2"/>
      <c r="C352" s="14"/>
      <c r="D352" s="14"/>
      <c r="E352" s="14"/>
      <c r="F352" s="14"/>
      <c r="G352" s="14"/>
      <c r="H352" s="2"/>
      <c r="I352" s="2"/>
      <c r="J352" s="2"/>
      <c r="K352" s="2"/>
      <c r="L352" s="2"/>
      <c r="M352" s="2"/>
      <c r="N352" s="2"/>
      <c r="O352" s="2"/>
      <c r="P352" s="2"/>
      <c r="Q352" s="2"/>
      <c r="R352" s="2"/>
      <c r="S352" s="52"/>
      <c r="T352" s="52"/>
      <c r="U352" s="52"/>
      <c r="V352" s="52"/>
      <c r="W352" s="52"/>
      <c r="X352" s="52"/>
      <c r="Y352" s="52"/>
      <c r="Z352" s="2"/>
    </row>
    <row r="353" spans="1:26" ht="16.5" customHeight="1">
      <c r="A353" s="2"/>
      <c r="B353" s="2"/>
      <c r="C353" s="14"/>
      <c r="D353" s="14"/>
      <c r="E353" s="14"/>
      <c r="F353" s="14"/>
      <c r="G353" s="14"/>
      <c r="H353" s="2"/>
      <c r="I353" s="2"/>
      <c r="J353" s="2"/>
      <c r="K353" s="2"/>
      <c r="L353" s="2"/>
      <c r="M353" s="2"/>
      <c r="N353" s="2"/>
      <c r="O353" s="2"/>
      <c r="P353" s="2"/>
      <c r="Q353" s="2"/>
      <c r="R353" s="2"/>
      <c r="S353" s="52"/>
      <c r="T353" s="52"/>
      <c r="U353" s="52"/>
      <c r="V353" s="52"/>
      <c r="W353" s="52"/>
      <c r="X353" s="52"/>
      <c r="Y353" s="52"/>
      <c r="Z353" s="2"/>
    </row>
    <row r="354" spans="1:26" ht="16.5" customHeight="1">
      <c r="A354" s="2"/>
      <c r="B354" s="2"/>
      <c r="C354" s="14"/>
      <c r="D354" s="14"/>
      <c r="E354" s="14"/>
      <c r="F354" s="14"/>
      <c r="G354" s="14"/>
      <c r="H354" s="2"/>
      <c r="I354" s="2"/>
      <c r="J354" s="2"/>
      <c r="K354" s="2"/>
      <c r="L354" s="2"/>
      <c r="M354" s="2"/>
      <c r="N354" s="2"/>
      <c r="O354" s="2"/>
      <c r="P354" s="2"/>
      <c r="Q354" s="2"/>
      <c r="R354" s="2"/>
      <c r="S354" s="52"/>
      <c r="T354" s="52"/>
      <c r="U354" s="52"/>
      <c r="V354" s="52"/>
      <c r="W354" s="52"/>
      <c r="X354" s="52"/>
      <c r="Y354" s="52"/>
      <c r="Z354" s="2"/>
    </row>
    <row r="355" spans="1:26" ht="16.5" customHeight="1">
      <c r="A355" s="2"/>
      <c r="B355" s="2"/>
      <c r="C355" s="14"/>
      <c r="D355" s="14"/>
      <c r="E355" s="14"/>
      <c r="F355" s="14"/>
      <c r="G355" s="14"/>
      <c r="H355" s="2"/>
      <c r="I355" s="2"/>
      <c r="J355" s="2"/>
      <c r="K355" s="2"/>
      <c r="L355" s="2"/>
      <c r="M355" s="2"/>
      <c r="N355" s="2"/>
      <c r="O355" s="2"/>
      <c r="P355" s="2"/>
      <c r="Q355" s="2"/>
      <c r="R355" s="2"/>
      <c r="S355" s="52"/>
      <c r="T355" s="52"/>
      <c r="U355" s="52"/>
      <c r="V355" s="52"/>
      <c r="W355" s="52"/>
      <c r="X355" s="52"/>
      <c r="Y355" s="52"/>
      <c r="Z355" s="2"/>
    </row>
    <row r="356" spans="1:26" ht="16.5" customHeight="1">
      <c r="A356" s="2"/>
      <c r="B356" s="2"/>
      <c r="C356" s="14"/>
      <c r="D356" s="14"/>
      <c r="E356" s="14"/>
      <c r="F356" s="14"/>
      <c r="G356" s="14"/>
      <c r="H356" s="2"/>
      <c r="I356" s="2"/>
      <c r="J356" s="2"/>
      <c r="K356" s="2"/>
      <c r="L356" s="2"/>
      <c r="M356" s="2"/>
      <c r="N356" s="2"/>
      <c r="O356" s="2"/>
      <c r="P356" s="2"/>
      <c r="Q356" s="2"/>
      <c r="R356" s="2"/>
      <c r="S356" s="52"/>
      <c r="T356" s="52"/>
      <c r="U356" s="52"/>
      <c r="V356" s="52"/>
      <c r="W356" s="52"/>
      <c r="X356" s="52"/>
      <c r="Y356" s="52"/>
      <c r="Z356" s="2"/>
    </row>
    <row r="357" spans="1:26" ht="16.5" customHeight="1">
      <c r="A357" s="2"/>
      <c r="B357" s="2"/>
      <c r="C357" s="14"/>
      <c r="D357" s="14"/>
      <c r="E357" s="14"/>
      <c r="F357" s="14"/>
      <c r="G357" s="14"/>
      <c r="H357" s="2"/>
      <c r="I357" s="2"/>
      <c r="J357" s="2"/>
      <c r="K357" s="2"/>
      <c r="L357" s="2"/>
      <c r="M357" s="2"/>
      <c r="N357" s="2"/>
      <c r="O357" s="2"/>
      <c r="P357" s="2"/>
      <c r="Q357" s="2"/>
      <c r="R357" s="2"/>
      <c r="S357" s="52"/>
      <c r="T357" s="52"/>
      <c r="U357" s="52"/>
      <c r="V357" s="52"/>
      <c r="W357" s="52"/>
      <c r="X357" s="52"/>
      <c r="Y357" s="52"/>
      <c r="Z357" s="2"/>
    </row>
    <row r="358" spans="1:26" ht="16.5" customHeight="1">
      <c r="A358" s="2"/>
      <c r="B358" s="2"/>
      <c r="C358" s="14"/>
      <c r="D358" s="14"/>
      <c r="E358" s="14"/>
      <c r="F358" s="14"/>
      <c r="G358" s="14"/>
      <c r="H358" s="2"/>
      <c r="I358" s="2"/>
      <c r="J358" s="2"/>
      <c r="K358" s="2"/>
      <c r="L358" s="2"/>
      <c r="M358" s="2"/>
      <c r="N358" s="2"/>
      <c r="O358" s="2"/>
      <c r="P358" s="2"/>
      <c r="Q358" s="2"/>
      <c r="R358" s="2"/>
      <c r="S358" s="52"/>
      <c r="T358" s="52"/>
      <c r="U358" s="52"/>
      <c r="V358" s="52"/>
      <c r="W358" s="52"/>
      <c r="X358" s="52"/>
      <c r="Y358" s="52"/>
      <c r="Z358" s="2"/>
    </row>
    <row r="359" spans="1:26" ht="16.5" customHeight="1">
      <c r="A359" s="2"/>
      <c r="B359" s="2"/>
      <c r="C359" s="14"/>
      <c r="D359" s="14"/>
      <c r="E359" s="14"/>
      <c r="F359" s="14"/>
      <c r="G359" s="14"/>
      <c r="H359" s="2"/>
      <c r="I359" s="2"/>
      <c r="J359" s="2"/>
      <c r="K359" s="2"/>
      <c r="L359" s="2"/>
      <c r="M359" s="2"/>
      <c r="N359" s="2"/>
      <c r="O359" s="2"/>
      <c r="P359" s="2"/>
      <c r="Q359" s="2"/>
      <c r="R359" s="2"/>
      <c r="S359" s="52"/>
      <c r="T359" s="52"/>
      <c r="U359" s="52"/>
      <c r="V359" s="52"/>
      <c r="W359" s="52"/>
      <c r="X359" s="52"/>
      <c r="Y359" s="52"/>
      <c r="Z359" s="2"/>
    </row>
    <row r="360" spans="1:26" ht="16.5" customHeight="1">
      <c r="A360" s="2"/>
      <c r="B360" s="2"/>
      <c r="C360" s="14"/>
      <c r="D360" s="14"/>
      <c r="E360" s="14"/>
      <c r="F360" s="14"/>
      <c r="G360" s="14"/>
      <c r="H360" s="2"/>
      <c r="I360" s="2"/>
      <c r="J360" s="2"/>
      <c r="K360" s="2"/>
      <c r="L360" s="2"/>
      <c r="M360" s="2"/>
      <c r="N360" s="2"/>
      <c r="O360" s="2"/>
      <c r="P360" s="2"/>
      <c r="Q360" s="2"/>
      <c r="R360" s="2"/>
      <c r="S360" s="52"/>
      <c r="T360" s="52"/>
      <c r="U360" s="52"/>
      <c r="V360" s="52"/>
      <c r="W360" s="52"/>
      <c r="X360" s="52"/>
      <c r="Y360" s="52"/>
      <c r="Z360" s="2"/>
    </row>
    <row r="361" spans="1:26" ht="16.5" customHeight="1">
      <c r="A361" s="2"/>
      <c r="B361" s="2"/>
      <c r="C361" s="14"/>
      <c r="D361" s="14"/>
      <c r="E361" s="14"/>
      <c r="F361" s="14"/>
      <c r="G361" s="14"/>
      <c r="H361" s="2"/>
      <c r="I361" s="2"/>
      <c r="J361" s="2"/>
      <c r="K361" s="2"/>
      <c r="L361" s="2"/>
      <c r="M361" s="2"/>
      <c r="N361" s="2"/>
      <c r="O361" s="2"/>
      <c r="P361" s="2"/>
      <c r="Q361" s="2"/>
      <c r="R361" s="2"/>
      <c r="S361" s="52"/>
      <c r="T361" s="52"/>
      <c r="U361" s="52"/>
      <c r="V361" s="52"/>
      <c r="W361" s="52"/>
      <c r="X361" s="52"/>
      <c r="Y361" s="52"/>
      <c r="Z361" s="2"/>
    </row>
    <row r="362" spans="1:26" ht="16.5" customHeight="1">
      <c r="A362" s="2"/>
      <c r="B362" s="2"/>
      <c r="C362" s="14"/>
      <c r="D362" s="14"/>
      <c r="E362" s="14"/>
      <c r="F362" s="14"/>
      <c r="G362" s="14"/>
      <c r="H362" s="2"/>
      <c r="I362" s="2"/>
      <c r="J362" s="2"/>
      <c r="K362" s="2"/>
      <c r="L362" s="2"/>
      <c r="M362" s="2"/>
      <c r="N362" s="2"/>
      <c r="O362" s="2"/>
      <c r="P362" s="2"/>
      <c r="Q362" s="2"/>
      <c r="R362" s="2"/>
      <c r="S362" s="52"/>
      <c r="T362" s="52"/>
      <c r="U362" s="52"/>
      <c r="V362" s="52"/>
      <c r="W362" s="52"/>
      <c r="X362" s="52"/>
      <c r="Y362" s="52"/>
      <c r="Z362" s="2"/>
    </row>
    <row r="363" spans="1:26" ht="16.5" customHeight="1">
      <c r="A363" s="2"/>
      <c r="B363" s="2"/>
      <c r="C363" s="14"/>
      <c r="D363" s="14"/>
      <c r="E363" s="14"/>
      <c r="F363" s="14"/>
      <c r="G363" s="14"/>
      <c r="H363" s="2"/>
      <c r="I363" s="2"/>
      <c r="J363" s="2"/>
      <c r="K363" s="2"/>
      <c r="L363" s="2"/>
      <c r="M363" s="2"/>
      <c r="N363" s="2"/>
      <c r="O363" s="2"/>
      <c r="P363" s="2"/>
      <c r="Q363" s="2"/>
      <c r="R363" s="2"/>
      <c r="S363" s="52"/>
      <c r="T363" s="52"/>
      <c r="U363" s="52"/>
      <c r="V363" s="52"/>
      <c r="W363" s="52"/>
      <c r="X363" s="52"/>
      <c r="Y363" s="52"/>
      <c r="Z363" s="2"/>
    </row>
    <row r="364" spans="1:26" ht="16.5" customHeight="1">
      <c r="A364" s="2"/>
      <c r="B364" s="2"/>
      <c r="C364" s="14"/>
      <c r="D364" s="14"/>
      <c r="E364" s="14"/>
      <c r="F364" s="14"/>
      <c r="G364" s="14"/>
      <c r="H364" s="2"/>
      <c r="I364" s="2"/>
      <c r="J364" s="2"/>
      <c r="K364" s="2"/>
      <c r="L364" s="2"/>
      <c r="M364" s="2"/>
      <c r="N364" s="2"/>
      <c r="O364" s="2"/>
      <c r="P364" s="2"/>
      <c r="Q364" s="2"/>
      <c r="R364" s="2"/>
      <c r="S364" s="52"/>
      <c r="T364" s="52"/>
      <c r="U364" s="52"/>
      <c r="V364" s="52"/>
      <c r="W364" s="52"/>
      <c r="X364" s="52"/>
      <c r="Y364" s="52"/>
      <c r="Z364" s="2"/>
    </row>
    <row r="365" spans="1:26" ht="16.5" customHeight="1">
      <c r="A365" s="2"/>
      <c r="B365" s="2"/>
      <c r="C365" s="14"/>
      <c r="D365" s="14"/>
      <c r="E365" s="14"/>
      <c r="F365" s="14"/>
      <c r="G365" s="14"/>
      <c r="H365" s="2"/>
      <c r="I365" s="2"/>
      <c r="J365" s="2"/>
      <c r="K365" s="2"/>
      <c r="L365" s="2"/>
      <c r="M365" s="2"/>
      <c r="N365" s="2"/>
      <c r="O365" s="2"/>
      <c r="P365" s="2"/>
      <c r="Q365" s="2"/>
      <c r="R365" s="2"/>
      <c r="S365" s="52"/>
      <c r="T365" s="52"/>
      <c r="U365" s="52"/>
      <c r="V365" s="52"/>
      <c r="W365" s="52"/>
      <c r="X365" s="52"/>
      <c r="Y365" s="52"/>
      <c r="Z365" s="2"/>
    </row>
    <row r="366" spans="1:26" ht="16.5" customHeight="1">
      <c r="A366" s="2"/>
      <c r="B366" s="2"/>
      <c r="C366" s="14"/>
      <c r="D366" s="14"/>
      <c r="E366" s="14"/>
      <c r="F366" s="14"/>
      <c r="G366" s="14"/>
      <c r="H366" s="2"/>
      <c r="I366" s="2"/>
      <c r="J366" s="2"/>
      <c r="K366" s="2"/>
      <c r="L366" s="2"/>
      <c r="M366" s="2"/>
      <c r="N366" s="2"/>
      <c r="O366" s="2"/>
      <c r="P366" s="2"/>
      <c r="Q366" s="2"/>
      <c r="R366" s="2"/>
      <c r="S366" s="52"/>
      <c r="T366" s="52"/>
      <c r="U366" s="52"/>
      <c r="V366" s="52"/>
      <c r="W366" s="52"/>
      <c r="X366" s="52"/>
      <c r="Y366" s="52"/>
      <c r="Z366" s="2"/>
    </row>
    <row r="367" spans="1:26" ht="16.5" customHeight="1">
      <c r="A367" s="2"/>
      <c r="B367" s="2"/>
      <c r="C367" s="14"/>
      <c r="D367" s="14"/>
      <c r="E367" s="14"/>
      <c r="F367" s="14"/>
      <c r="G367" s="14"/>
      <c r="H367" s="2"/>
      <c r="I367" s="2"/>
      <c r="J367" s="2"/>
      <c r="K367" s="2"/>
      <c r="L367" s="2"/>
      <c r="M367" s="2"/>
      <c r="N367" s="2"/>
      <c r="O367" s="2"/>
      <c r="P367" s="2"/>
      <c r="Q367" s="2"/>
      <c r="R367" s="2"/>
      <c r="S367" s="52"/>
      <c r="T367" s="52"/>
      <c r="U367" s="52"/>
      <c r="V367" s="52"/>
      <c r="W367" s="52"/>
      <c r="X367" s="52"/>
      <c r="Y367" s="52"/>
      <c r="Z367" s="2"/>
    </row>
    <row r="368" spans="1:26" ht="16.5" customHeight="1">
      <c r="A368" s="2"/>
      <c r="B368" s="2"/>
      <c r="C368" s="14"/>
      <c r="D368" s="14"/>
      <c r="E368" s="14"/>
      <c r="F368" s="14"/>
      <c r="G368" s="14"/>
      <c r="H368" s="2"/>
      <c r="I368" s="2"/>
      <c r="J368" s="2"/>
      <c r="K368" s="2"/>
      <c r="L368" s="2"/>
      <c r="M368" s="2"/>
      <c r="N368" s="2"/>
      <c r="O368" s="2"/>
      <c r="P368" s="2"/>
      <c r="Q368" s="2"/>
      <c r="R368" s="2"/>
      <c r="S368" s="52"/>
      <c r="T368" s="52"/>
      <c r="U368" s="52"/>
      <c r="V368" s="52"/>
      <c r="W368" s="52"/>
      <c r="X368" s="52"/>
      <c r="Y368" s="52"/>
      <c r="Z368" s="2"/>
    </row>
    <row r="369" spans="1:26" ht="16.5" customHeight="1">
      <c r="A369" s="2"/>
      <c r="B369" s="2"/>
      <c r="C369" s="14"/>
      <c r="D369" s="14"/>
      <c r="E369" s="14"/>
      <c r="F369" s="14"/>
      <c r="G369" s="14"/>
      <c r="H369" s="2"/>
      <c r="I369" s="2"/>
      <c r="J369" s="2"/>
      <c r="K369" s="2"/>
      <c r="L369" s="2"/>
      <c r="M369" s="2"/>
      <c r="N369" s="2"/>
      <c r="O369" s="2"/>
      <c r="P369" s="2"/>
      <c r="Q369" s="2"/>
      <c r="R369" s="2"/>
      <c r="S369" s="52"/>
      <c r="T369" s="52"/>
      <c r="U369" s="52"/>
      <c r="V369" s="52"/>
      <c r="W369" s="52"/>
      <c r="X369" s="52"/>
      <c r="Y369" s="52"/>
      <c r="Z369" s="2"/>
    </row>
    <row r="370" spans="1:26" ht="16.5" customHeight="1">
      <c r="A370" s="2"/>
      <c r="B370" s="2"/>
      <c r="C370" s="14"/>
      <c r="D370" s="14"/>
      <c r="E370" s="14"/>
      <c r="F370" s="14"/>
      <c r="G370" s="14"/>
      <c r="H370" s="2"/>
      <c r="I370" s="2"/>
      <c r="J370" s="2"/>
      <c r="K370" s="2"/>
      <c r="L370" s="2"/>
      <c r="M370" s="2"/>
      <c r="N370" s="2"/>
      <c r="O370" s="2"/>
      <c r="P370" s="2"/>
      <c r="Q370" s="2"/>
      <c r="R370" s="2"/>
      <c r="S370" s="52"/>
      <c r="T370" s="52"/>
      <c r="U370" s="52"/>
      <c r="V370" s="52"/>
      <c r="W370" s="52"/>
      <c r="X370" s="52"/>
      <c r="Y370" s="52"/>
      <c r="Z370" s="2"/>
    </row>
    <row r="371" spans="1:26" ht="16.5" customHeight="1">
      <c r="A371" s="2"/>
      <c r="B371" s="2"/>
      <c r="C371" s="14"/>
      <c r="D371" s="14"/>
      <c r="E371" s="14"/>
      <c r="F371" s="14"/>
      <c r="G371" s="14"/>
      <c r="H371" s="2"/>
      <c r="I371" s="2"/>
      <c r="J371" s="2"/>
      <c r="K371" s="2"/>
      <c r="L371" s="2"/>
      <c r="M371" s="2"/>
      <c r="N371" s="2"/>
      <c r="O371" s="2"/>
      <c r="P371" s="2"/>
      <c r="Q371" s="2"/>
      <c r="R371" s="2"/>
      <c r="S371" s="52"/>
      <c r="T371" s="52"/>
      <c r="U371" s="52"/>
      <c r="V371" s="52"/>
      <c r="W371" s="52"/>
      <c r="X371" s="52"/>
      <c r="Y371" s="52"/>
      <c r="Z371" s="2"/>
    </row>
    <row r="372" spans="1:26" ht="16.5" customHeight="1">
      <c r="A372" s="2"/>
      <c r="B372" s="2"/>
      <c r="C372" s="14"/>
      <c r="D372" s="14"/>
      <c r="E372" s="14"/>
      <c r="F372" s="14"/>
      <c r="G372" s="14"/>
      <c r="H372" s="2"/>
      <c r="I372" s="2"/>
      <c r="J372" s="2"/>
      <c r="K372" s="2"/>
      <c r="L372" s="2"/>
      <c r="M372" s="2"/>
      <c r="N372" s="2"/>
      <c r="O372" s="2"/>
      <c r="P372" s="2"/>
      <c r="Q372" s="2"/>
      <c r="R372" s="2"/>
      <c r="S372" s="52"/>
      <c r="T372" s="52"/>
      <c r="U372" s="52"/>
      <c r="V372" s="52"/>
      <c r="W372" s="52"/>
      <c r="X372" s="52"/>
      <c r="Y372" s="52"/>
      <c r="Z372" s="2"/>
    </row>
    <row r="373" spans="1:26" ht="16.5" customHeight="1">
      <c r="A373" s="2"/>
      <c r="B373" s="2"/>
      <c r="C373" s="14"/>
      <c r="D373" s="14"/>
      <c r="E373" s="14"/>
      <c r="F373" s="14"/>
      <c r="G373" s="14"/>
      <c r="H373" s="2"/>
      <c r="I373" s="2"/>
      <c r="J373" s="2"/>
      <c r="K373" s="2"/>
      <c r="L373" s="2"/>
      <c r="M373" s="2"/>
      <c r="N373" s="2"/>
      <c r="O373" s="2"/>
      <c r="P373" s="2"/>
      <c r="Q373" s="2"/>
      <c r="R373" s="2"/>
      <c r="S373" s="52"/>
      <c r="T373" s="52"/>
      <c r="U373" s="52"/>
      <c r="V373" s="52"/>
      <c r="W373" s="52"/>
      <c r="X373" s="52"/>
      <c r="Y373" s="52"/>
      <c r="Z373" s="2"/>
    </row>
    <row r="374" spans="1:26" ht="16.5" customHeight="1">
      <c r="A374" s="2"/>
      <c r="B374" s="2"/>
      <c r="C374" s="14"/>
      <c r="D374" s="14"/>
      <c r="E374" s="14"/>
      <c r="F374" s="14"/>
      <c r="G374" s="14"/>
      <c r="H374" s="2"/>
      <c r="I374" s="2"/>
      <c r="J374" s="2"/>
      <c r="K374" s="2"/>
      <c r="L374" s="2"/>
      <c r="M374" s="2"/>
      <c r="N374" s="2"/>
      <c r="O374" s="2"/>
      <c r="P374" s="2"/>
      <c r="Q374" s="2"/>
      <c r="R374" s="2"/>
      <c r="S374" s="52"/>
      <c r="T374" s="52"/>
      <c r="U374" s="52"/>
      <c r="V374" s="52"/>
      <c r="W374" s="52"/>
      <c r="X374" s="52"/>
      <c r="Y374" s="52"/>
      <c r="Z374" s="2"/>
    </row>
    <row r="375" spans="1:26" ht="16.5" customHeight="1">
      <c r="A375" s="2"/>
      <c r="B375" s="2"/>
      <c r="C375" s="14"/>
      <c r="D375" s="14"/>
      <c r="E375" s="14"/>
      <c r="F375" s="14"/>
      <c r="G375" s="14"/>
      <c r="H375" s="2"/>
      <c r="I375" s="2"/>
      <c r="J375" s="2"/>
      <c r="K375" s="2"/>
      <c r="L375" s="2"/>
      <c r="M375" s="2"/>
      <c r="N375" s="2"/>
      <c r="O375" s="2"/>
      <c r="P375" s="2"/>
      <c r="Q375" s="2"/>
      <c r="R375" s="2"/>
      <c r="S375" s="52"/>
      <c r="T375" s="52"/>
      <c r="U375" s="52"/>
      <c r="V375" s="52"/>
      <c r="W375" s="52"/>
      <c r="X375" s="52"/>
      <c r="Y375" s="52"/>
      <c r="Z375" s="2"/>
    </row>
    <row r="376" spans="1:26" ht="16.5" customHeight="1">
      <c r="A376" s="2"/>
      <c r="B376" s="2"/>
      <c r="C376" s="14"/>
      <c r="D376" s="14"/>
      <c r="E376" s="14"/>
      <c r="F376" s="14"/>
      <c r="G376" s="14"/>
      <c r="H376" s="2"/>
      <c r="I376" s="2"/>
      <c r="J376" s="2"/>
      <c r="K376" s="2"/>
      <c r="L376" s="2"/>
      <c r="M376" s="2"/>
      <c r="N376" s="2"/>
      <c r="O376" s="2"/>
      <c r="P376" s="2"/>
      <c r="Q376" s="2"/>
      <c r="R376" s="2"/>
      <c r="S376" s="52"/>
      <c r="T376" s="52"/>
      <c r="U376" s="52"/>
      <c r="V376" s="52"/>
      <c r="W376" s="52"/>
      <c r="X376" s="52"/>
      <c r="Y376" s="52"/>
      <c r="Z376" s="2"/>
    </row>
    <row r="377" spans="1:26" ht="16.5" customHeight="1">
      <c r="A377" s="2"/>
      <c r="B377" s="2"/>
      <c r="C377" s="14"/>
      <c r="D377" s="14"/>
      <c r="E377" s="14"/>
      <c r="F377" s="14"/>
      <c r="G377" s="14"/>
      <c r="H377" s="2"/>
      <c r="I377" s="2"/>
      <c r="J377" s="2"/>
      <c r="K377" s="2"/>
      <c r="L377" s="2"/>
      <c r="M377" s="2"/>
      <c r="N377" s="2"/>
      <c r="O377" s="2"/>
      <c r="P377" s="2"/>
      <c r="Q377" s="2"/>
      <c r="R377" s="2"/>
      <c r="S377" s="52"/>
      <c r="T377" s="52"/>
      <c r="U377" s="52"/>
      <c r="V377" s="52"/>
      <c r="W377" s="52"/>
      <c r="X377" s="52"/>
      <c r="Y377" s="52"/>
      <c r="Z377" s="2"/>
    </row>
    <row r="378" spans="1:26" ht="16.5" customHeight="1">
      <c r="A378" s="2"/>
      <c r="B378" s="2"/>
      <c r="C378" s="14"/>
      <c r="D378" s="14"/>
      <c r="E378" s="14"/>
      <c r="F378" s="14"/>
      <c r="G378" s="14"/>
      <c r="H378" s="2"/>
      <c r="I378" s="2"/>
      <c r="J378" s="2"/>
      <c r="K378" s="2"/>
      <c r="L378" s="2"/>
      <c r="M378" s="2"/>
      <c r="N378" s="2"/>
      <c r="O378" s="2"/>
      <c r="P378" s="2"/>
      <c r="Q378" s="2"/>
      <c r="R378" s="2"/>
      <c r="S378" s="52"/>
      <c r="T378" s="52"/>
      <c r="U378" s="52"/>
      <c r="V378" s="52"/>
      <c r="W378" s="52"/>
      <c r="X378" s="52"/>
      <c r="Y378" s="52"/>
      <c r="Z378" s="2"/>
    </row>
    <row r="379" spans="1:26" ht="16.5" customHeight="1">
      <c r="A379" s="2"/>
      <c r="B379" s="2"/>
      <c r="C379" s="14"/>
      <c r="D379" s="14"/>
      <c r="E379" s="14"/>
      <c r="F379" s="14"/>
      <c r="G379" s="14"/>
      <c r="H379" s="2"/>
      <c r="I379" s="2"/>
      <c r="J379" s="2"/>
      <c r="K379" s="2"/>
      <c r="L379" s="2"/>
      <c r="M379" s="2"/>
      <c r="N379" s="2"/>
      <c r="O379" s="2"/>
      <c r="P379" s="2"/>
      <c r="Q379" s="2"/>
      <c r="R379" s="2"/>
      <c r="S379" s="52"/>
      <c r="T379" s="52"/>
      <c r="U379" s="52"/>
      <c r="V379" s="52"/>
      <c r="W379" s="52"/>
      <c r="X379" s="52"/>
      <c r="Y379" s="52"/>
      <c r="Z379" s="2"/>
    </row>
    <row r="380" spans="1:26" ht="16.5" customHeight="1">
      <c r="A380" s="2"/>
      <c r="B380" s="2"/>
      <c r="C380" s="14"/>
      <c r="D380" s="14"/>
      <c r="E380" s="14"/>
      <c r="F380" s="14"/>
      <c r="G380" s="14"/>
      <c r="H380" s="2"/>
      <c r="I380" s="2"/>
      <c r="J380" s="2"/>
      <c r="K380" s="2"/>
      <c r="L380" s="2"/>
      <c r="M380" s="2"/>
      <c r="N380" s="2"/>
      <c r="O380" s="2"/>
      <c r="P380" s="2"/>
      <c r="Q380" s="2"/>
      <c r="R380" s="2"/>
      <c r="S380" s="52"/>
      <c r="T380" s="52"/>
      <c r="U380" s="52"/>
      <c r="V380" s="52"/>
      <c r="W380" s="52"/>
      <c r="X380" s="52"/>
      <c r="Y380" s="52"/>
      <c r="Z380" s="2"/>
    </row>
    <row r="381" spans="1:26" ht="16.5" customHeight="1">
      <c r="A381" s="2"/>
      <c r="B381" s="2"/>
      <c r="C381" s="14"/>
      <c r="D381" s="14"/>
      <c r="E381" s="14"/>
      <c r="F381" s="14"/>
      <c r="G381" s="14"/>
      <c r="H381" s="2"/>
      <c r="I381" s="2"/>
      <c r="J381" s="2"/>
      <c r="K381" s="2"/>
      <c r="L381" s="2"/>
      <c r="M381" s="2"/>
      <c r="N381" s="2"/>
      <c r="O381" s="2"/>
      <c r="P381" s="2"/>
      <c r="Q381" s="2"/>
      <c r="R381" s="2"/>
      <c r="S381" s="52"/>
      <c r="T381" s="52"/>
      <c r="U381" s="52"/>
      <c r="V381" s="52"/>
      <c r="W381" s="52"/>
      <c r="X381" s="52"/>
      <c r="Y381" s="52"/>
      <c r="Z381" s="2"/>
    </row>
    <row r="382" spans="1:26" ht="16.5" customHeight="1">
      <c r="A382" s="2"/>
      <c r="B382" s="2"/>
      <c r="C382" s="14"/>
      <c r="D382" s="14"/>
      <c r="E382" s="14"/>
      <c r="F382" s="14"/>
      <c r="G382" s="14"/>
      <c r="H382" s="2"/>
      <c r="I382" s="2"/>
      <c r="J382" s="2"/>
      <c r="K382" s="2"/>
      <c r="L382" s="2"/>
      <c r="M382" s="2"/>
      <c r="N382" s="2"/>
      <c r="O382" s="2"/>
      <c r="P382" s="2"/>
      <c r="Q382" s="2"/>
      <c r="R382" s="2"/>
      <c r="S382" s="52"/>
      <c r="T382" s="52"/>
      <c r="U382" s="52"/>
      <c r="V382" s="52"/>
      <c r="W382" s="52"/>
      <c r="X382" s="52"/>
      <c r="Y382" s="52"/>
      <c r="Z382" s="2"/>
    </row>
    <row r="383" spans="1:26" ht="16.5" customHeight="1">
      <c r="A383" s="2"/>
      <c r="B383" s="2"/>
      <c r="C383" s="14"/>
      <c r="D383" s="14"/>
      <c r="E383" s="14"/>
      <c r="F383" s="14"/>
      <c r="G383" s="14"/>
      <c r="H383" s="2"/>
      <c r="I383" s="2"/>
      <c r="J383" s="2"/>
      <c r="K383" s="2"/>
      <c r="L383" s="2"/>
      <c r="M383" s="2"/>
      <c r="N383" s="2"/>
      <c r="O383" s="2"/>
      <c r="P383" s="2"/>
      <c r="Q383" s="2"/>
      <c r="R383" s="2"/>
      <c r="S383" s="52"/>
      <c r="T383" s="52"/>
      <c r="U383" s="52"/>
      <c r="V383" s="52"/>
      <c r="W383" s="52"/>
      <c r="X383" s="52"/>
      <c r="Y383" s="52"/>
      <c r="Z383" s="2"/>
    </row>
    <row r="384" spans="1:26" ht="16.5" customHeight="1">
      <c r="A384" s="2"/>
      <c r="B384" s="2"/>
      <c r="C384" s="14"/>
      <c r="D384" s="14"/>
      <c r="E384" s="14"/>
      <c r="F384" s="14"/>
      <c r="G384" s="14"/>
      <c r="H384" s="2"/>
      <c r="I384" s="2"/>
      <c r="J384" s="2"/>
      <c r="K384" s="2"/>
      <c r="L384" s="2"/>
      <c r="M384" s="2"/>
      <c r="N384" s="2"/>
      <c r="O384" s="2"/>
      <c r="P384" s="2"/>
      <c r="Q384" s="2"/>
      <c r="R384" s="2"/>
      <c r="S384" s="52"/>
      <c r="T384" s="52"/>
      <c r="U384" s="52"/>
      <c r="V384" s="52"/>
      <c r="W384" s="52"/>
      <c r="X384" s="52"/>
      <c r="Y384" s="52"/>
      <c r="Z384" s="2"/>
    </row>
    <row r="385" spans="1:26" ht="16.5" customHeight="1">
      <c r="A385" s="2"/>
      <c r="B385" s="2"/>
      <c r="C385" s="14"/>
      <c r="D385" s="14"/>
      <c r="E385" s="14"/>
      <c r="F385" s="14"/>
      <c r="G385" s="14"/>
      <c r="H385" s="2"/>
      <c r="I385" s="2"/>
      <c r="J385" s="2"/>
      <c r="K385" s="2"/>
      <c r="L385" s="2"/>
      <c r="M385" s="2"/>
      <c r="N385" s="2"/>
      <c r="O385" s="2"/>
      <c r="P385" s="2"/>
      <c r="Q385" s="2"/>
      <c r="R385" s="2"/>
      <c r="S385" s="52"/>
      <c r="T385" s="52"/>
      <c r="U385" s="52"/>
      <c r="V385" s="52"/>
      <c r="W385" s="52"/>
      <c r="X385" s="52"/>
      <c r="Y385" s="52"/>
      <c r="Z385" s="2"/>
    </row>
    <row r="386" spans="1:26" ht="16.5" customHeight="1">
      <c r="A386" s="2"/>
      <c r="B386" s="2"/>
      <c r="C386" s="14"/>
      <c r="D386" s="14"/>
      <c r="E386" s="14"/>
      <c r="F386" s="14"/>
      <c r="G386" s="14"/>
      <c r="H386" s="2"/>
      <c r="I386" s="2"/>
      <c r="J386" s="2"/>
      <c r="K386" s="2"/>
      <c r="L386" s="2"/>
      <c r="M386" s="2"/>
      <c r="N386" s="2"/>
      <c r="O386" s="2"/>
      <c r="P386" s="2"/>
      <c r="Q386" s="2"/>
      <c r="R386" s="2"/>
      <c r="S386" s="52"/>
      <c r="T386" s="52"/>
      <c r="U386" s="52"/>
      <c r="V386" s="52"/>
      <c r="W386" s="52"/>
      <c r="X386" s="52"/>
      <c r="Y386" s="52"/>
      <c r="Z386" s="2"/>
    </row>
    <row r="387" spans="1:26" ht="16.5" customHeight="1">
      <c r="A387" s="2"/>
      <c r="B387" s="2"/>
      <c r="C387" s="14"/>
      <c r="D387" s="14"/>
      <c r="E387" s="14"/>
      <c r="F387" s="14"/>
      <c r="G387" s="14"/>
      <c r="H387" s="2"/>
      <c r="I387" s="2"/>
      <c r="J387" s="2"/>
      <c r="K387" s="2"/>
      <c r="L387" s="2"/>
      <c r="M387" s="2"/>
      <c r="N387" s="2"/>
      <c r="O387" s="2"/>
      <c r="P387" s="2"/>
      <c r="Q387" s="2"/>
      <c r="R387" s="2"/>
      <c r="S387" s="52"/>
      <c r="T387" s="52"/>
      <c r="U387" s="52"/>
      <c r="V387" s="52"/>
      <c r="W387" s="52"/>
      <c r="X387" s="52"/>
      <c r="Y387" s="52"/>
      <c r="Z387" s="2"/>
    </row>
    <row r="388" spans="1:26" ht="16.5" customHeight="1">
      <c r="A388" s="2"/>
      <c r="B388" s="2"/>
      <c r="C388" s="14"/>
      <c r="D388" s="14"/>
      <c r="E388" s="14"/>
      <c r="F388" s="14"/>
      <c r="G388" s="14"/>
      <c r="H388" s="2"/>
      <c r="I388" s="2"/>
      <c r="J388" s="2"/>
      <c r="K388" s="2"/>
      <c r="L388" s="2"/>
      <c r="M388" s="2"/>
      <c r="N388" s="2"/>
      <c r="O388" s="2"/>
      <c r="P388" s="2"/>
      <c r="Q388" s="2"/>
      <c r="R388" s="2"/>
      <c r="S388" s="52"/>
      <c r="T388" s="52"/>
      <c r="U388" s="52"/>
      <c r="V388" s="52"/>
      <c r="W388" s="52"/>
      <c r="X388" s="52"/>
      <c r="Y388" s="52"/>
      <c r="Z388" s="2"/>
    </row>
    <row r="389" spans="1:26" ht="16.5" customHeight="1">
      <c r="A389" s="2"/>
      <c r="B389" s="2"/>
      <c r="C389" s="14"/>
      <c r="D389" s="14"/>
      <c r="E389" s="14"/>
      <c r="F389" s="14"/>
      <c r="G389" s="14"/>
      <c r="H389" s="2"/>
      <c r="I389" s="2"/>
      <c r="J389" s="2"/>
      <c r="K389" s="2"/>
      <c r="L389" s="2"/>
      <c r="M389" s="2"/>
      <c r="N389" s="2"/>
      <c r="O389" s="2"/>
      <c r="P389" s="2"/>
      <c r="Q389" s="2"/>
      <c r="R389" s="2"/>
      <c r="S389" s="52"/>
      <c r="T389" s="52"/>
      <c r="U389" s="52"/>
      <c r="V389" s="52"/>
      <c r="W389" s="52"/>
      <c r="X389" s="52"/>
      <c r="Y389" s="52"/>
      <c r="Z389" s="2"/>
    </row>
    <row r="390" spans="1:26" ht="16.5" customHeight="1">
      <c r="A390" s="2"/>
      <c r="B390" s="2"/>
      <c r="C390" s="14"/>
      <c r="D390" s="14"/>
      <c r="E390" s="14"/>
      <c r="F390" s="14"/>
      <c r="G390" s="14"/>
      <c r="H390" s="2"/>
      <c r="I390" s="2"/>
      <c r="J390" s="2"/>
      <c r="K390" s="2"/>
      <c r="L390" s="2"/>
      <c r="M390" s="2"/>
      <c r="N390" s="2"/>
      <c r="O390" s="2"/>
      <c r="P390" s="2"/>
      <c r="Q390" s="2"/>
      <c r="R390" s="2"/>
      <c r="S390" s="52"/>
      <c r="T390" s="52"/>
      <c r="U390" s="52"/>
      <c r="V390" s="52"/>
      <c r="W390" s="52"/>
      <c r="X390" s="52"/>
      <c r="Y390" s="52"/>
      <c r="Z390" s="2"/>
    </row>
    <row r="391" spans="1:26" ht="16.5" customHeight="1">
      <c r="A391" s="2"/>
      <c r="B391" s="2"/>
      <c r="C391" s="14"/>
      <c r="D391" s="14"/>
      <c r="E391" s="14"/>
      <c r="F391" s="14"/>
      <c r="G391" s="14"/>
      <c r="H391" s="2"/>
      <c r="I391" s="2"/>
      <c r="J391" s="2"/>
      <c r="K391" s="2"/>
      <c r="L391" s="2"/>
      <c r="M391" s="2"/>
      <c r="N391" s="2"/>
      <c r="O391" s="2"/>
      <c r="P391" s="2"/>
      <c r="Q391" s="2"/>
      <c r="R391" s="2"/>
      <c r="S391" s="52"/>
      <c r="T391" s="52"/>
      <c r="U391" s="52"/>
      <c r="V391" s="52"/>
      <c r="W391" s="52"/>
      <c r="X391" s="52"/>
      <c r="Y391" s="52"/>
      <c r="Z391" s="2"/>
    </row>
    <row r="392" spans="1:26" ht="16.5" customHeight="1">
      <c r="A392" s="2"/>
      <c r="B392" s="2"/>
      <c r="C392" s="14"/>
      <c r="D392" s="14"/>
      <c r="E392" s="14"/>
      <c r="F392" s="14"/>
      <c r="G392" s="14"/>
      <c r="H392" s="2"/>
      <c r="I392" s="2"/>
      <c r="J392" s="2"/>
      <c r="K392" s="2"/>
      <c r="L392" s="2"/>
      <c r="M392" s="2"/>
      <c r="N392" s="2"/>
      <c r="O392" s="2"/>
      <c r="P392" s="2"/>
      <c r="Q392" s="2"/>
      <c r="R392" s="2"/>
      <c r="S392" s="52"/>
      <c r="T392" s="52"/>
      <c r="U392" s="52"/>
      <c r="V392" s="52"/>
      <c r="W392" s="52"/>
      <c r="X392" s="52"/>
      <c r="Y392" s="52"/>
      <c r="Z392" s="2"/>
    </row>
    <row r="393" spans="1:26" ht="16.5" customHeight="1">
      <c r="A393" s="2"/>
      <c r="B393" s="2"/>
      <c r="C393" s="14"/>
      <c r="D393" s="14"/>
      <c r="E393" s="14"/>
      <c r="F393" s="14"/>
      <c r="G393" s="14"/>
      <c r="H393" s="2"/>
      <c r="I393" s="2"/>
      <c r="J393" s="2"/>
      <c r="K393" s="2"/>
      <c r="L393" s="2"/>
      <c r="M393" s="2"/>
      <c r="N393" s="2"/>
      <c r="O393" s="2"/>
      <c r="P393" s="2"/>
      <c r="Q393" s="2"/>
      <c r="R393" s="2"/>
      <c r="S393" s="52"/>
      <c r="T393" s="52"/>
      <c r="U393" s="52"/>
      <c r="V393" s="52"/>
      <c r="W393" s="52"/>
      <c r="X393" s="52"/>
      <c r="Y393" s="52"/>
      <c r="Z393" s="2"/>
    </row>
    <row r="394" spans="1:26" ht="16.5" customHeight="1">
      <c r="A394" s="2"/>
      <c r="B394" s="2"/>
      <c r="C394" s="14"/>
      <c r="D394" s="14"/>
      <c r="E394" s="14"/>
      <c r="F394" s="14"/>
      <c r="G394" s="14"/>
      <c r="H394" s="2"/>
      <c r="I394" s="2"/>
      <c r="J394" s="2"/>
      <c r="K394" s="2"/>
      <c r="L394" s="2"/>
      <c r="M394" s="2"/>
      <c r="N394" s="2"/>
      <c r="O394" s="2"/>
      <c r="P394" s="2"/>
      <c r="Q394" s="2"/>
      <c r="R394" s="2"/>
      <c r="S394" s="52"/>
      <c r="T394" s="52"/>
      <c r="U394" s="52"/>
      <c r="V394" s="52"/>
      <c r="W394" s="52"/>
      <c r="X394" s="52"/>
      <c r="Y394" s="52"/>
      <c r="Z394" s="2"/>
    </row>
    <row r="395" spans="1:26" ht="16.5" customHeight="1">
      <c r="A395" s="2"/>
      <c r="B395" s="2"/>
      <c r="C395" s="14"/>
      <c r="D395" s="14"/>
      <c r="E395" s="14"/>
      <c r="F395" s="14"/>
      <c r="G395" s="14"/>
      <c r="H395" s="2"/>
      <c r="I395" s="2"/>
      <c r="J395" s="2"/>
      <c r="K395" s="2"/>
      <c r="L395" s="2"/>
      <c r="M395" s="2"/>
      <c r="N395" s="2"/>
      <c r="O395" s="2"/>
      <c r="P395" s="2"/>
      <c r="Q395" s="2"/>
      <c r="R395" s="2"/>
      <c r="S395" s="52"/>
      <c r="T395" s="52"/>
      <c r="U395" s="52"/>
      <c r="V395" s="52"/>
      <c r="W395" s="52"/>
      <c r="X395" s="52"/>
      <c r="Y395" s="52"/>
      <c r="Z395" s="2"/>
    </row>
    <row r="396" spans="1:26" ht="16.5" customHeight="1">
      <c r="A396" s="2"/>
      <c r="B396" s="2"/>
      <c r="C396" s="14"/>
      <c r="D396" s="14"/>
      <c r="E396" s="14"/>
      <c r="F396" s="14"/>
      <c r="G396" s="14"/>
      <c r="H396" s="2"/>
      <c r="I396" s="2"/>
      <c r="J396" s="2"/>
      <c r="K396" s="2"/>
      <c r="L396" s="2"/>
      <c r="M396" s="2"/>
      <c r="N396" s="2"/>
      <c r="O396" s="2"/>
      <c r="P396" s="2"/>
      <c r="Q396" s="2"/>
      <c r="R396" s="2"/>
      <c r="S396" s="52"/>
      <c r="T396" s="52"/>
      <c r="U396" s="52"/>
      <c r="V396" s="52"/>
      <c r="W396" s="52"/>
      <c r="X396" s="52"/>
      <c r="Y396" s="52"/>
      <c r="Z396" s="2"/>
    </row>
    <row r="397" spans="1:26" ht="16.5" customHeight="1">
      <c r="A397" s="2"/>
      <c r="B397" s="2"/>
      <c r="C397" s="14"/>
      <c r="D397" s="14"/>
      <c r="E397" s="14"/>
      <c r="F397" s="14"/>
      <c r="G397" s="14"/>
      <c r="H397" s="2"/>
      <c r="I397" s="2"/>
      <c r="J397" s="2"/>
      <c r="K397" s="2"/>
      <c r="L397" s="2"/>
      <c r="M397" s="2"/>
      <c r="N397" s="2"/>
      <c r="O397" s="2"/>
      <c r="P397" s="2"/>
      <c r="Q397" s="2"/>
      <c r="R397" s="2"/>
      <c r="S397" s="52"/>
      <c r="T397" s="52"/>
      <c r="U397" s="52"/>
      <c r="V397" s="52"/>
      <c r="W397" s="52"/>
      <c r="X397" s="52"/>
      <c r="Y397" s="52"/>
      <c r="Z397" s="2"/>
    </row>
    <row r="398" spans="1:26" ht="16.5" customHeight="1">
      <c r="A398" s="2"/>
      <c r="B398" s="2"/>
      <c r="C398" s="14"/>
      <c r="D398" s="14"/>
      <c r="E398" s="14"/>
      <c r="F398" s="14"/>
      <c r="G398" s="14"/>
      <c r="H398" s="2"/>
      <c r="I398" s="2"/>
      <c r="J398" s="2"/>
      <c r="K398" s="2"/>
      <c r="L398" s="2"/>
      <c r="M398" s="2"/>
      <c r="N398" s="2"/>
      <c r="O398" s="2"/>
      <c r="P398" s="2"/>
      <c r="Q398" s="2"/>
      <c r="R398" s="2"/>
      <c r="S398" s="52"/>
      <c r="T398" s="52"/>
      <c r="U398" s="52"/>
      <c r="V398" s="52"/>
      <c r="W398" s="52"/>
      <c r="X398" s="52"/>
      <c r="Y398" s="52"/>
      <c r="Z398" s="2"/>
    </row>
    <row r="399" spans="1:26" ht="16.5" customHeight="1">
      <c r="A399" s="2"/>
      <c r="B399" s="2"/>
      <c r="C399" s="14"/>
      <c r="D399" s="14"/>
      <c r="E399" s="14"/>
      <c r="F399" s="14"/>
      <c r="G399" s="14"/>
      <c r="H399" s="2"/>
      <c r="I399" s="2"/>
      <c r="J399" s="2"/>
      <c r="K399" s="2"/>
      <c r="L399" s="2"/>
      <c r="M399" s="2"/>
      <c r="N399" s="2"/>
      <c r="O399" s="2"/>
      <c r="P399" s="2"/>
      <c r="Q399" s="2"/>
      <c r="R399" s="2"/>
      <c r="S399" s="52"/>
      <c r="T399" s="52"/>
      <c r="U399" s="52"/>
      <c r="V399" s="52"/>
      <c r="W399" s="52"/>
      <c r="X399" s="52"/>
      <c r="Y399" s="52"/>
      <c r="Z399" s="2"/>
    </row>
    <row r="400" spans="1:26" ht="16.5" customHeight="1">
      <c r="A400" s="2"/>
      <c r="B400" s="2"/>
      <c r="C400" s="14"/>
      <c r="D400" s="14"/>
      <c r="E400" s="14"/>
      <c r="F400" s="14"/>
      <c r="G400" s="14"/>
      <c r="H400" s="2"/>
      <c r="I400" s="2"/>
      <c r="J400" s="2"/>
      <c r="K400" s="2"/>
      <c r="L400" s="2"/>
      <c r="M400" s="2"/>
      <c r="N400" s="2"/>
      <c r="O400" s="2"/>
      <c r="P400" s="2"/>
      <c r="Q400" s="2"/>
      <c r="R400" s="2"/>
      <c r="S400" s="52"/>
      <c r="T400" s="52"/>
      <c r="U400" s="52"/>
      <c r="V400" s="52"/>
      <c r="W400" s="52"/>
      <c r="X400" s="52"/>
      <c r="Y400" s="52"/>
      <c r="Z400" s="2"/>
    </row>
    <row r="401" spans="1:26" ht="16.5" customHeight="1">
      <c r="A401" s="2"/>
      <c r="B401" s="2"/>
      <c r="C401" s="14"/>
      <c r="D401" s="14"/>
      <c r="E401" s="14"/>
      <c r="F401" s="14"/>
      <c r="G401" s="14"/>
      <c r="H401" s="2"/>
      <c r="I401" s="2"/>
      <c r="J401" s="2"/>
      <c r="K401" s="2"/>
      <c r="L401" s="2"/>
      <c r="M401" s="2"/>
      <c r="N401" s="2"/>
      <c r="O401" s="2"/>
      <c r="P401" s="2"/>
      <c r="Q401" s="2"/>
      <c r="R401" s="2"/>
      <c r="S401" s="52"/>
      <c r="T401" s="52"/>
      <c r="U401" s="52"/>
      <c r="V401" s="52"/>
      <c r="W401" s="52"/>
      <c r="X401" s="52"/>
      <c r="Y401" s="52"/>
      <c r="Z401" s="2"/>
    </row>
    <row r="402" spans="1:26" ht="16.5" customHeight="1">
      <c r="A402" s="2"/>
      <c r="B402" s="2"/>
      <c r="C402" s="14"/>
      <c r="D402" s="14"/>
      <c r="E402" s="14"/>
      <c r="F402" s="14"/>
      <c r="G402" s="14"/>
      <c r="H402" s="2"/>
      <c r="I402" s="2"/>
      <c r="J402" s="2"/>
      <c r="K402" s="2"/>
      <c r="L402" s="2"/>
      <c r="M402" s="2"/>
      <c r="N402" s="2"/>
      <c r="O402" s="2"/>
      <c r="P402" s="2"/>
      <c r="Q402" s="2"/>
      <c r="R402" s="2"/>
      <c r="S402" s="52"/>
      <c r="T402" s="52"/>
      <c r="U402" s="52"/>
      <c r="V402" s="52"/>
      <c r="W402" s="52"/>
      <c r="X402" s="52"/>
      <c r="Y402" s="52"/>
      <c r="Z402" s="2"/>
    </row>
    <row r="403" spans="1:26" ht="16.5" customHeight="1">
      <c r="A403" s="2"/>
      <c r="B403" s="2"/>
      <c r="C403" s="14"/>
      <c r="D403" s="14"/>
      <c r="E403" s="14"/>
      <c r="F403" s="14"/>
      <c r="G403" s="14"/>
      <c r="H403" s="2"/>
      <c r="I403" s="2"/>
      <c r="J403" s="2"/>
      <c r="K403" s="2"/>
      <c r="L403" s="2"/>
      <c r="M403" s="2"/>
      <c r="N403" s="2"/>
      <c r="O403" s="2"/>
      <c r="P403" s="2"/>
      <c r="Q403" s="2"/>
      <c r="R403" s="2"/>
      <c r="S403" s="52"/>
      <c r="T403" s="52"/>
      <c r="U403" s="52"/>
      <c r="V403" s="52"/>
      <c r="W403" s="52"/>
      <c r="X403" s="52"/>
      <c r="Y403" s="52"/>
      <c r="Z403" s="2"/>
    </row>
    <row r="404" spans="1:26" ht="16.5" customHeight="1">
      <c r="A404" s="2"/>
      <c r="B404" s="2"/>
      <c r="C404" s="14"/>
      <c r="D404" s="14"/>
      <c r="E404" s="14"/>
      <c r="F404" s="14"/>
      <c r="G404" s="14"/>
      <c r="H404" s="2"/>
      <c r="I404" s="2"/>
      <c r="J404" s="2"/>
      <c r="K404" s="2"/>
      <c r="L404" s="2"/>
      <c r="M404" s="2"/>
      <c r="N404" s="2"/>
      <c r="O404" s="2"/>
      <c r="P404" s="2"/>
      <c r="Q404" s="2"/>
      <c r="R404" s="2"/>
      <c r="S404" s="52"/>
      <c r="T404" s="52"/>
      <c r="U404" s="52"/>
      <c r="V404" s="52"/>
      <c r="W404" s="52"/>
      <c r="X404" s="52"/>
      <c r="Y404" s="52"/>
      <c r="Z404" s="2"/>
    </row>
    <row r="405" spans="1:26" ht="16.5" customHeight="1">
      <c r="A405" s="2"/>
      <c r="B405" s="2"/>
      <c r="C405" s="14"/>
      <c r="D405" s="14"/>
      <c r="E405" s="14"/>
      <c r="F405" s="14"/>
      <c r="G405" s="14"/>
      <c r="H405" s="2"/>
      <c r="I405" s="2"/>
      <c r="J405" s="2"/>
      <c r="K405" s="2"/>
      <c r="L405" s="2"/>
      <c r="M405" s="2"/>
      <c r="N405" s="2"/>
      <c r="O405" s="2"/>
      <c r="P405" s="2"/>
      <c r="Q405" s="2"/>
      <c r="R405" s="2"/>
      <c r="S405" s="52"/>
      <c r="T405" s="52"/>
      <c r="U405" s="52"/>
      <c r="V405" s="52"/>
      <c r="W405" s="52"/>
      <c r="X405" s="52"/>
      <c r="Y405" s="52"/>
      <c r="Z405" s="2"/>
    </row>
    <row r="406" spans="1:26" ht="16.5" customHeight="1">
      <c r="A406" s="2"/>
      <c r="B406" s="2"/>
      <c r="C406" s="14"/>
      <c r="D406" s="14"/>
      <c r="E406" s="14"/>
      <c r="F406" s="14"/>
      <c r="G406" s="14"/>
      <c r="H406" s="2"/>
      <c r="I406" s="2"/>
      <c r="J406" s="2"/>
      <c r="K406" s="2"/>
      <c r="L406" s="2"/>
      <c r="M406" s="2"/>
      <c r="N406" s="2"/>
      <c r="O406" s="2"/>
      <c r="P406" s="2"/>
      <c r="Q406" s="2"/>
      <c r="R406" s="2"/>
      <c r="S406" s="52"/>
      <c r="T406" s="52"/>
      <c r="U406" s="52"/>
      <c r="V406" s="52"/>
      <c r="W406" s="52"/>
      <c r="X406" s="52"/>
      <c r="Y406" s="52"/>
      <c r="Z406" s="2"/>
    </row>
    <row r="407" spans="1:26" ht="16.5" customHeight="1">
      <c r="A407" s="2"/>
      <c r="B407" s="2"/>
      <c r="C407" s="14"/>
      <c r="D407" s="14"/>
      <c r="E407" s="14"/>
      <c r="F407" s="14"/>
      <c r="G407" s="14"/>
      <c r="H407" s="2"/>
      <c r="I407" s="2"/>
      <c r="J407" s="2"/>
      <c r="K407" s="2"/>
      <c r="L407" s="2"/>
      <c r="M407" s="2"/>
      <c r="N407" s="2"/>
      <c r="O407" s="2"/>
      <c r="P407" s="2"/>
      <c r="Q407" s="2"/>
      <c r="R407" s="2"/>
      <c r="S407" s="52"/>
      <c r="T407" s="52"/>
      <c r="U407" s="52"/>
      <c r="V407" s="52"/>
      <c r="W407" s="52"/>
      <c r="X407" s="52"/>
      <c r="Y407" s="52"/>
      <c r="Z407" s="2"/>
    </row>
    <row r="408" spans="1:26" ht="16.5" customHeight="1">
      <c r="A408" s="2"/>
      <c r="B408" s="2"/>
      <c r="C408" s="14"/>
      <c r="D408" s="14"/>
      <c r="E408" s="14"/>
      <c r="F408" s="14"/>
      <c r="G408" s="14"/>
      <c r="H408" s="2"/>
      <c r="I408" s="2"/>
      <c r="J408" s="2"/>
      <c r="K408" s="2"/>
      <c r="L408" s="2"/>
      <c r="M408" s="2"/>
      <c r="N408" s="2"/>
      <c r="O408" s="2"/>
      <c r="P408" s="2"/>
      <c r="Q408" s="2"/>
      <c r="R408" s="2"/>
      <c r="S408" s="52"/>
      <c r="T408" s="52"/>
      <c r="U408" s="52"/>
      <c r="V408" s="52"/>
      <c r="W408" s="52"/>
      <c r="X408" s="52"/>
      <c r="Y408" s="52"/>
      <c r="Z408" s="2"/>
    </row>
    <row r="409" spans="1:26" ht="16.5" customHeight="1">
      <c r="A409" s="2"/>
      <c r="B409" s="2"/>
      <c r="C409" s="14"/>
      <c r="D409" s="14"/>
      <c r="E409" s="14"/>
      <c r="F409" s="14"/>
      <c r="G409" s="14"/>
      <c r="H409" s="2"/>
      <c r="I409" s="2"/>
      <c r="J409" s="2"/>
      <c r="K409" s="2"/>
      <c r="L409" s="2"/>
      <c r="M409" s="2"/>
      <c r="N409" s="2"/>
      <c r="O409" s="2"/>
      <c r="P409" s="2"/>
      <c r="Q409" s="2"/>
      <c r="R409" s="2"/>
      <c r="S409" s="52"/>
      <c r="T409" s="52"/>
      <c r="U409" s="52"/>
      <c r="V409" s="52"/>
      <c r="W409" s="52"/>
      <c r="X409" s="52"/>
      <c r="Y409" s="52"/>
      <c r="Z409" s="2"/>
    </row>
    <row r="410" spans="1:26" ht="16.5" customHeight="1">
      <c r="A410" s="2"/>
      <c r="B410" s="2"/>
      <c r="C410" s="14"/>
      <c r="D410" s="14"/>
      <c r="E410" s="14"/>
      <c r="F410" s="14"/>
      <c r="G410" s="14"/>
      <c r="H410" s="2"/>
      <c r="I410" s="2"/>
      <c r="J410" s="2"/>
      <c r="K410" s="2"/>
      <c r="L410" s="2"/>
      <c r="M410" s="2"/>
      <c r="N410" s="2"/>
      <c r="O410" s="2"/>
      <c r="P410" s="2"/>
      <c r="Q410" s="2"/>
      <c r="R410" s="2"/>
      <c r="S410" s="52"/>
      <c r="T410" s="52"/>
      <c r="U410" s="52"/>
      <c r="V410" s="52"/>
      <c r="W410" s="52"/>
      <c r="X410" s="52"/>
      <c r="Y410" s="52"/>
      <c r="Z410" s="2"/>
    </row>
    <row r="411" spans="1:26" ht="16.5" customHeight="1">
      <c r="A411" s="2"/>
      <c r="B411" s="2"/>
      <c r="C411" s="14"/>
      <c r="D411" s="14"/>
      <c r="E411" s="14"/>
      <c r="F411" s="14"/>
      <c r="G411" s="14"/>
      <c r="H411" s="2"/>
      <c r="I411" s="2"/>
      <c r="J411" s="2"/>
      <c r="K411" s="2"/>
      <c r="L411" s="2"/>
      <c r="M411" s="2"/>
      <c r="N411" s="2"/>
      <c r="O411" s="2"/>
      <c r="P411" s="2"/>
      <c r="Q411" s="2"/>
      <c r="R411" s="2"/>
      <c r="S411" s="52"/>
      <c r="T411" s="52"/>
      <c r="U411" s="52"/>
      <c r="V411" s="52"/>
      <c r="W411" s="52"/>
      <c r="X411" s="52"/>
      <c r="Y411" s="52"/>
      <c r="Z411" s="2"/>
    </row>
    <row r="412" spans="1:26" ht="16.5" customHeight="1">
      <c r="A412" s="2"/>
      <c r="B412" s="2"/>
      <c r="C412" s="14"/>
      <c r="D412" s="14"/>
      <c r="E412" s="14"/>
      <c r="F412" s="14"/>
      <c r="G412" s="14"/>
      <c r="H412" s="2"/>
      <c r="I412" s="2"/>
      <c r="J412" s="2"/>
      <c r="K412" s="2"/>
      <c r="L412" s="2"/>
      <c r="M412" s="2"/>
      <c r="N412" s="2"/>
      <c r="O412" s="2"/>
      <c r="P412" s="2"/>
      <c r="Q412" s="2"/>
      <c r="R412" s="2"/>
      <c r="S412" s="52"/>
      <c r="T412" s="52"/>
      <c r="U412" s="52"/>
      <c r="V412" s="52"/>
      <c r="W412" s="52"/>
      <c r="X412" s="52"/>
      <c r="Y412" s="52"/>
      <c r="Z412" s="2"/>
    </row>
    <row r="413" spans="1:26" ht="16.5" customHeight="1">
      <c r="A413" s="2"/>
      <c r="B413" s="2"/>
      <c r="C413" s="14"/>
      <c r="D413" s="14"/>
      <c r="E413" s="14"/>
      <c r="F413" s="14"/>
      <c r="G413" s="14"/>
      <c r="H413" s="2"/>
      <c r="I413" s="2"/>
      <c r="J413" s="2"/>
      <c r="K413" s="2"/>
      <c r="L413" s="2"/>
      <c r="M413" s="2"/>
      <c r="N413" s="2"/>
      <c r="O413" s="2"/>
      <c r="P413" s="2"/>
      <c r="Q413" s="2"/>
      <c r="R413" s="2"/>
      <c r="S413" s="52"/>
      <c r="T413" s="52"/>
      <c r="U413" s="52"/>
      <c r="V413" s="52"/>
      <c r="W413" s="52"/>
      <c r="X413" s="52"/>
      <c r="Y413" s="52"/>
      <c r="Z413" s="2"/>
    </row>
    <row r="414" spans="1:26" ht="16.5" customHeight="1">
      <c r="A414" s="2"/>
      <c r="B414" s="2"/>
      <c r="C414" s="14"/>
      <c r="D414" s="14"/>
      <c r="E414" s="14"/>
      <c r="F414" s="14"/>
      <c r="G414" s="14"/>
      <c r="H414" s="2"/>
      <c r="I414" s="2"/>
      <c r="J414" s="2"/>
      <c r="K414" s="2"/>
      <c r="L414" s="2"/>
      <c r="M414" s="2"/>
      <c r="N414" s="2"/>
      <c r="O414" s="2"/>
      <c r="P414" s="2"/>
      <c r="Q414" s="2"/>
      <c r="R414" s="2"/>
      <c r="S414" s="52"/>
      <c r="T414" s="52"/>
      <c r="U414" s="52"/>
      <c r="V414" s="52"/>
      <c r="W414" s="52"/>
      <c r="X414" s="52"/>
      <c r="Y414" s="52"/>
      <c r="Z414" s="2"/>
    </row>
    <row r="415" spans="1:26" ht="16.5" customHeight="1">
      <c r="A415" s="2"/>
      <c r="B415" s="2"/>
      <c r="C415" s="14"/>
      <c r="D415" s="14"/>
      <c r="E415" s="14"/>
      <c r="F415" s="14"/>
      <c r="G415" s="14"/>
      <c r="H415" s="2"/>
      <c r="I415" s="2"/>
      <c r="J415" s="2"/>
      <c r="K415" s="2"/>
      <c r="L415" s="2"/>
      <c r="M415" s="2"/>
      <c r="N415" s="2"/>
      <c r="O415" s="2"/>
      <c r="P415" s="2"/>
      <c r="Q415" s="2"/>
      <c r="R415" s="2"/>
      <c r="S415" s="52"/>
      <c r="T415" s="52"/>
      <c r="U415" s="52"/>
      <c r="V415" s="52"/>
      <c r="W415" s="52"/>
      <c r="X415" s="52"/>
      <c r="Y415" s="52"/>
      <c r="Z415" s="2"/>
    </row>
    <row r="416" spans="1:26" ht="16.5" customHeight="1">
      <c r="A416" s="2"/>
      <c r="B416" s="2"/>
      <c r="C416" s="14"/>
      <c r="D416" s="14"/>
      <c r="E416" s="14"/>
      <c r="F416" s="14"/>
      <c r="G416" s="14"/>
      <c r="H416" s="2"/>
      <c r="I416" s="2"/>
      <c r="J416" s="2"/>
      <c r="K416" s="2"/>
      <c r="L416" s="2"/>
      <c r="M416" s="2"/>
      <c r="N416" s="2"/>
      <c r="O416" s="2"/>
      <c r="P416" s="2"/>
      <c r="Q416" s="2"/>
      <c r="R416" s="2"/>
      <c r="S416" s="52"/>
      <c r="T416" s="52"/>
      <c r="U416" s="52"/>
      <c r="V416" s="52"/>
      <c r="W416" s="52"/>
      <c r="X416" s="52"/>
      <c r="Y416" s="52"/>
      <c r="Z416" s="2"/>
    </row>
    <row r="417" spans="1:26" ht="16.5" customHeight="1">
      <c r="A417" s="2"/>
      <c r="B417" s="2"/>
      <c r="C417" s="14"/>
      <c r="D417" s="14"/>
      <c r="E417" s="14"/>
      <c r="F417" s="14"/>
      <c r="G417" s="14"/>
      <c r="H417" s="2"/>
      <c r="I417" s="2"/>
      <c r="J417" s="2"/>
      <c r="K417" s="2"/>
      <c r="L417" s="2"/>
      <c r="M417" s="2"/>
      <c r="N417" s="2"/>
      <c r="O417" s="2"/>
      <c r="P417" s="2"/>
      <c r="Q417" s="2"/>
      <c r="R417" s="2"/>
      <c r="S417" s="52"/>
      <c r="T417" s="52"/>
      <c r="U417" s="52"/>
      <c r="V417" s="52"/>
      <c r="W417" s="52"/>
      <c r="X417" s="52"/>
      <c r="Y417" s="52"/>
      <c r="Z417" s="2"/>
    </row>
    <row r="418" spans="1:26" ht="16.5" customHeight="1">
      <c r="A418" s="2"/>
      <c r="B418" s="2"/>
      <c r="C418" s="14"/>
      <c r="D418" s="14"/>
      <c r="E418" s="14"/>
      <c r="F418" s="14"/>
      <c r="G418" s="14"/>
      <c r="H418" s="2"/>
      <c r="I418" s="2"/>
      <c r="J418" s="2"/>
      <c r="K418" s="2"/>
      <c r="L418" s="2"/>
      <c r="M418" s="2"/>
      <c r="N418" s="2"/>
      <c r="O418" s="2"/>
      <c r="P418" s="2"/>
      <c r="Q418" s="2"/>
      <c r="R418" s="2"/>
      <c r="S418" s="52"/>
      <c r="T418" s="52"/>
      <c r="U418" s="52"/>
      <c r="V418" s="52"/>
      <c r="W418" s="52"/>
      <c r="X418" s="52"/>
      <c r="Y418" s="52"/>
      <c r="Z418" s="2"/>
    </row>
    <row r="419" spans="1:26" ht="16.5" customHeight="1">
      <c r="A419" s="2"/>
      <c r="B419" s="2"/>
      <c r="C419" s="14"/>
      <c r="D419" s="14"/>
      <c r="E419" s="14"/>
      <c r="F419" s="14"/>
      <c r="G419" s="14"/>
      <c r="H419" s="2"/>
      <c r="I419" s="2"/>
      <c r="J419" s="2"/>
      <c r="K419" s="2"/>
      <c r="L419" s="2"/>
      <c r="M419" s="2"/>
      <c r="N419" s="2"/>
      <c r="O419" s="2"/>
      <c r="P419" s="2"/>
      <c r="Q419" s="2"/>
      <c r="R419" s="2"/>
      <c r="S419" s="52"/>
      <c r="T419" s="52"/>
      <c r="U419" s="52"/>
      <c r="V419" s="52"/>
      <c r="W419" s="52"/>
      <c r="X419" s="52"/>
      <c r="Y419" s="52"/>
      <c r="Z419" s="2"/>
    </row>
    <row r="420" spans="1:26" ht="16.5" customHeight="1">
      <c r="A420" s="2"/>
      <c r="B420" s="2"/>
      <c r="C420" s="14"/>
      <c r="D420" s="14"/>
      <c r="E420" s="14"/>
      <c r="F420" s="14"/>
      <c r="G420" s="14"/>
      <c r="H420" s="2"/>
      <c r="I420" s="2"/>
      <c r="J420" s="2"/>
      <c r="K420" s="2"/>
      <c r="L420" s="2"/>
      <c r="M420" s="2"/>
      <c r="N420" s="2"/>
      <c r="O420" s="2"/>
      <c r="P420" s="2"/>
      <c r="Q420" s="2"/>
      <c r="R420" s="2"/>
      <c r="S420" s="52"/>
      <c r="T420" s="52"/>
      <c r="U420" s="52"/>
      <c r="V420" s="52"/>
      <c r="W420" s="52"/>
      <c r="X420" s="52"/>
      <c r="Y420" s="52"/>
      <c r="Z420" s="2"/>
    </row>
    <row r="421" spans="1:26" ht="16.5" customHeight="1">
      <c r="A421" s="2"/>
      <c r="B421" s="2"/>
      <c r="C421" s="14"/>
      <c r="D421" s="14"/>
      <c r="E421" s="14"/>
      <c r="F421" s="14"/>
      <c r="G421" s="14"/>
      <c r="H421" s="2"/>
      <c r="I421" s="2"/>
      <c r="J421" s="2"/>
      <c r="K421" s="2"/>
      <c r="L421" s="2"/>
      <c r="M421" s="2"/>
      <c r="N421" s="2"/>
      <c r="O421" s="2"/>
      <c r="P421" s="2"/>
      <c r="Q421" s="2"/>
      <c r="R421" s="2"/>
      <c r="S421" s="52"/>
      <c r="T421" s="52"/>
      <c r="U421" s="52"/>
      <c r="V421" s="52"/>
      <c r="W421" s="52"/>
      <c r="X421" s="52"/>
      <c r="Y421" s="52"/>
      <c r="Z421" s="2"/>
    </row>
    <row r="422" spans="1:26" ht="16.5" customHeight="1">
      <c r="A422" s="2"/>
      <c r="B422" s="2"/>
      <c r="C422" s="14"/>
      <c r="D422" s="14"/>
      <c r="E422" s="14"/>
      <c r="F422" s="14"/>
      <c r="G422" s="14"/>
      <c r="H422" s="2"/>
      <c r="I422" s="2"/>
      <c r="J422" s="2"/>
      <c r="K422" s="2"/>
      <c r="L422" s="2"/>
      <c r="M422" s="2"/>
      <c r="N422" s="2"/>
      <c r="O422" s="2"/>
      <c r="P422" s="2"/>
      <c r="Q422" s="2"/>
      <c r="R422" s="2"/>
      <c r="S422" s="52"/>
      <c r="T422" s="52"/>
      <c r="U422" s="52"/>
      <c r="V422" s="52"/>
      <c r="W422" s="52"/>
      <c r="X422" s="52"/>
      <c r="Y422" s="52"/>
      <c r="Z422" s="2"/>
    </row>
    <row r="423" spans="1:26" ht="16.5" customHeight="1">
      <c r="A423" s="2"/>
      <c r="B423" s="2"/>
      <c r="C423" s="14"/>
      <c r="D423" s="14"/>
      <c r="E423" s="14"/>
      <c r="F423" s="14"/>
      <c r="G423" s="14"/>
      <c r="H423" s="2"/>
      <c r="I423" s="2"/>
      <c r="J423" s="2"/>
      <c r="K423" s="2"/>
      <c r="L423" s="2"/>
      <c r="M423" s="2"/>
      <c r="N423" s="2"/>
      <c r="O423" s="2"/>
      <c r="P423" s="2"/>
      <c r="Q423" s="2"/>
      <c r="R423" s="2"/>
      <c r="S423" s="52"/>
      <c r="T423" s="52"/>
      <c r="U423" s="52"/>
      <c r="V423" s="52"/>
      <c r="W423" s="52"/>
      <c r="X423" s="52"/>
      <c r="Y423" s="52"/>
      <c r="Z423" s="2"/>
    </row>
    <row r="424" spans="1:26" ht="16.5" customHeight="1">
      <c r="A424" s="2"/>
      <c r="B424" s="2"/>
      <c r="C424" s="14"/>
      <c r="D424" s="14"/>
      <c r="E424" s="14"/>
      <c r="F424" s="14"/>
      <c r="G424" s="14"/>
      <c r="H424" s="2"/>
      <c r="I424" s="2"/>
      <c r="J424" s="2"/>
      <c r="K424" s="2"/>
      <c r="L424" s="2"/>
      <c r="M424" s="2"/>
      <c r="N424" s="2"/>
      <c r="O424" s="2"/>
      <c r="P424" s="2"/>
      <c r="Q424" s="2"/>
      <c r="R424" s="2"/>
      <c r="S424" s="52"/>
      <c r="T424" s="52"/>
      <c r="U424" s="52"/>
      <c r="V424" s="52"/>
      <c r="W424" s="52"/>
      <c r="X424" s="52"/>
      <c r="Y424" s="52"/>
      <c r="Z424" s="2"/>
    </row>
    <row r="425" spans="1:26" ht="16.5" customHeight="1">
      <c r="A425" s="2"/>
      <c r="B425" s="2"/>
      <c r="C425" s="14"/>
      <c r="D425" s="14"/>
      <c r="E425" s="14"/>
      <c r="F425" s="14"/>
      <c r="G425" s="14"/>
      <c r="H425" s="2"/>
      <c r="I425" s="2"/>
      <c r="J425" s="2"/>
      <c r="K425" s="2"/>
      <c r="L425" s="2"/>
      <c r="M425" s="2"/>
      <c r="N425" s="2"/>
      <c r="O425" s="2"/>
      <c r="P425" s="2"/>
      <c r="Q425" s="2"/>
      <c r="R425" s="2"/>
      <c r="S425" s="52"/>
      <c r="T425" s="52"/>
      <c r="U425" s="52"/>
      <c r="V425" s="52"/>
      <c r="W425" s="52"/>
      <c r="X425" s="52"/>
      <c r="Y425" s="52"/>
      <c r="Z425" s="2"/>
    </row>
    <row r="426" spans="1:26" ht="16.5" customHeight="1">
      <c r="A426" s="2"/>
      <c r="B426" s="2"/>
      <c r="C426" s="14"/>
      <c r="D426" s="14"/>
      <c r="E426" s="14"/>
      <c r="F426" s="14"/>
      <c r="G426" s="14"/>
      <c r="H426" s="2"/>
      <c r="I426" s="2"/>
      <c r="J426" s="2"/>
      <c r="K426" s="2"/>
      <c r="L426" s="2"/>
      <c r="M426" s="2"/>
      <c r="N426" s="2"/>
      <c r="O426" s="2"/>
      <c r="P426" s="2"/>
      <c r="Q426" s="2"/>
      <c r="R426" s="2"/>
      <c r="S426" s="52"/>
      <c r="T426" s="52"/>
      <c r="U426" s="52"/>
      <c r="V426" s="52"/>
      <c r="W426" s="52"/>
      <c r="X426" s="52"/>
      <c r="Y426" s="52"/>
      <c r="Z426" s="2"/>
    </row>
    <row r="427" spans="1:26" ht="16.5" customHeight="1">
      <c r="A427" s="2"/>
      <c r="B427" s="2"/>
      <c r="C427" s="14"/>
      <c r="D427" s="14"/>
      <c r="E427" s="14"/>
      <c r="F427" s="14"/>
      <c r="G427" s="14"/>
      <c r="H427" s="2"/>
      <c r="I427" s="2"/>
      <c r="J427" s="2"/>
      <c r="K427" s="2"/>
      <c r="L427" s="2"/>
      <c r="M427" s="2"/>
      <c r="N427" s="2"/>
      <c r="O427" s="2"/>
      <c r="P427" s="2"/>
      <c r="Q427" s="2"/>
      <c r="R427" s="2"/>
      <c r="S427" s="52"/>
      <c r="T427" s="52"/>
      <c r="U427" s="52"/>
      <c r="V427" s="52"/>
      <c r="W427" s="52"/>
      <c r="X427" s="52"/>
      <c r="Y427" s="52"/>
      <c r="Z427" s="2"/>
    </row>
    <row r="428" spans="1:26" ht="16.5" customHeight="1">
      <c r="A428" s="2"/>
      <c r="B428" s="2"/>
      <c r="C428" s="14"/>
      <c r="D428" s="14"/>
      <c r="E428" s="14"/>
      <c r="F428" s="14"/>
      <c r="G428" s="14"/>
      <c r="H428" s="2"/>
      <c r="I428" s="2"/>
      <c r="J428" s="2"/>
      <c r="K428" s="2"/>
      <c r="L428" s="2"/>
      <c r="M428" s="2"/>
      <c r="N428" s="2"/>
      <c r="O428" s="2"/>
      <c r="P428" s="2"/>
      <c r="Q428" s="2"/>
      <c r="R428" s="2"/>
      <c r="S428" s="52"/>
      <c r="T428" s="52"/>
      <c r="U428" s="52"/>
      <c r="V428" s="52"/>
      <c r="W428" s="52"/>
      <c r="X428" s="52"/>
      <c r="Y428" s="52"/>
      <c r="Z428" s="2"/>
    </row>
    <row r="429" spans="1:26" ht="16.5" customHeight="1">
      <c r="A429" s="2"/>
      <c r="B429" s="2"/>
      <c r="C429" s="14"/>
      <c r="D429" s="14"/>
      <c r="E429" s="14"/>
      <c r="F429" s="14"/>
      <c r="G429" s="14"/>
      <c r="H429" s="2"/>
      <c r="I429" s="2"/>
      <c r="J429" s="2"/>
      <c r="K429" s="2"/>
      <c r="L429" s="2"/>
      <c r="M429" s="2"/>
      <c r="N429" s="2"/>
      <c r="O429" s="2"/>
      <c r="P429" s="2"/>
      <c r="Q429" s="2"/>
      <c r="R429" s="2"/>
      <c r="S429" s="52"/>
      <c r="T429" s="52"/>
      <c r="U429" s="52"/>
      <c r="V429" s="52"/>
      <c r="W429" s="52"/>
      <c r="X429" s="52"/>
      <c r="Y429" s="52"/>
      <c r="Z429" s="2"/>
    </row>
    <row r="430" spans="1:26" ht="16.5" customHeight="1">
      <c r="A430" s="2"/>
      <c r="B430" s="2"/>
      <c r="C430" s="14"/>
      <c r="D430" s="14"/>
      <c r="E430" s="14"/>
      <c r="F430" s="14"/>
      <c r="G430" s="14"/>
      <c r="H430" s="2"/>
      <c r="I430" s="2"/>
      <c r="J430" s="2"/>
      <c r="K430" s="2"/>
      <c r="L430" s="2"/>
      <c r="M430" s="2"/>
      <c r="N430" s="2"/>
      <c r="O430" s="2"/>
      <c r="P430" s="2"/>
      <c r="Q430" s="2"/>
      <c r="R430" s="2"/>
      <c r="S430" s="52"/>
      <c r="T430" s="52"/>
      <c r="U430" s="52"/>
      <c r="V430" s="52"/>
      <c r="W430" s="52"/>
      <c r="X430" s="52"/>
      <c r="Y430" s="52"/>
      <c r="Z430" s="2"/>
    </row>
    <row r="431" spans="1:26" ht="16.5" customHeight="1">
      <c r="A431" s="2"/>
      <c r="B431" s="2"/>
      <c r="C431" s="14"/>
      <c r="D431" s="14"/>
      <c r="E431" s="14"/>
      <c r="F431" s="14"/>
      <c r="G431" s="14"/>
      <c r="H431" s="2"/>
      <c r="I431" s="2"/>
      <c r="J431" s="2"/>
      <c r="K431" s="2"/>
      <c r="L431" s="2"/>
      <c r="M431" s="2"/>
      <c r="N431" s="2"/>
      <c r="O431" s="2"/>
      <c r="P431" s="2"/>
      <c r="Q431" s="2"/>
      <c r="R431" s="2"/>
      <c r="S431" s="52"/>
      <c r="T431" s="52"/>
      <c r="U431" s="52"/>
      <c r="V431" s="52"/>
      <c r="W431" s="52"/>
      <c r="X431" s="52"/>
      <c r="Y431" s="52"/>
      <c r="Z431" s="2"/>
    </row>
    <row r="432" spans="1:26" ht="16.5" customHeight="1">
      <c r="A432" s="2"/>
      <c r="B432" s="2"/>
      <c r="C432" s="14"/>
      <c r="D432" s="14"/>
      <c r="E432" s="14"/>
      <c r="F432" s="14"/>
      <c r="G432" s="14"/>
      <c r="H432" s="2"/>
      <c r="I432" s="2"/>
      <c r="J432" s="2"/>
      <c r="K432" s="2"/>
      <c r="L432" s="2"/>
      <c r="M432" s="2"/>
      <c r="N432" s="2"/>
      <c r="O432" s="2"/>
      <c r="P432" s="2"/>
      <c r="Q432" s="2"/>
      <c r="R432" s="2"/>
      <c r="S432" s="52"/>
      <c r="T432" s="52"/>
      <c r="U432" s="52"/>
      <c r="V432" s="52"/>
      <c r="W432" s="52"/>
      <c r="X432" s="52"/>
      <c r="Y432" s="52"/>
      <c r="Z432" s="2"/>
    </row>
    <row r="433" spans="1:26" ht="16.5" customHeight="1">
      <c r="A433" s="2"/>
      <c r="B433" s="2"/>
      <c r="C433" s="14"/>
      <c r="D433" s="14"/>
      <c r="E433" s="14"/>
      <c r="F433" s="14"/>
      <c r="G433" s="14"/>
      <c r="H433" s="2"/>
      <c r="I433" s="2"/>
      <c r="J433" s="2"/>
      <c r="K433" s="2"/>
      <c r="L433" s="2"/>
      <c r="M433" s="2"/>
      <c r="N433" s="2"/>
      <c r="O433" s="2"/>
      <c r="P433" s="2"/>
      <c r="Q433" s="2"/>
      <c r="R433" s="2"/>
      <c r="S433" s="52"/>
      <c r="T433" s="52"/>
      <c r="U433" s="52"/>
      <c r="V433" s="52"/>
      <c r="W433" s="52"/>
      <c r="X433" s="52"/>
      <c r="Y433" s="52"/>
      <c r="Z433" s="2"/>
    </row>
    <row r="434" spans="1:26" ht="16.5" customHeight="1">
      <c r="A434" s="2"/>
      <c r="B434" s="2"/>
      <c r="C434" s="14"/>
      <c r="D434" s="14"/>
      <c r="E434" s="14"/>
      <c r="F434" s="14"/>
      <c r="G434" s="14"/>
      <c r="H434" s="2"/>
      <c r="I434" s="2"/>
      <c r="J434" s="2"/>
      <c r="K434" s="2"/>
      <c r="L434" s="2"/>
      <c r="M434" s="2"/>
      <c r="N434" s="2"/>
      <c r="O434" s="2"/>
      <c r="P434" s="2"/>
      <c r="Q434" s="2"/>
      <c r="R434" s="2"/>
      <c r="S434" s="52"/>
      <c r="T434" s="52"/>
      <c r="U434" s="52"/>
      <c r="V434" s="52"/>
      <c r="W434" s="52"/>
      <c r="X434" s="52"/>
      <c r="Y434" s="52"/>
      <c r="Z434" s="2"/>
    </row>
    <row r="435" spans="1:26" ht="16.5" customHeight="1">
      <c r="A435" s="2"/>
      <c r="B435" s="2"/>
      <c r="C435" s="14"/>
      <c r="D435" s="14"/>
      <c r="E435" s="14"/>
      <c r="F435" s="14"/>
      <c r="G435" s="14"/>
      <c r="H435" s="2"/>
      <c r="I435" s="2"/>
      <c r="J435" s="2"/>
      <c r="K435" s="2"/>
      <c r="L435" s="2"/>
      <c r="M435" s="2"/>
      <c r="N435" s="2"/>
      <c r="O435" s="2"/>
      <c r="P435" s="2"/>
      <c r="Q435" s="2"/>
      <c r="R435" s="2"/>
      <c r="S435" s="52"/>
      <c r="T435" s="52"/>
      <c r="U435" s="52"/>
      <c r="V435" s="52"/>
      <c r="W435" s="52"/>
      <c r="X435" s="52"/>
      <c r="Y435" s="52"/>
      <c r="Z435" s="2"/>
    </row>
    <row r="436" spans="1:26" ht="16.5" customHeight="1">
      <c r="A436" s="2"/>
      <c r="B436" s="2"/>
      <c r="C436" s="14"/>
      <c r="D436" s="14"/>
      <c r="E436" s="14"/>
      <c r="F436" s="14"/>
      <c r="G436" s="14"/>
      <c r="H436" s="2"/>
      <c r="I436" s="2"/>
      <c r="J436" s="2"/>
      <c r="K436" s="2"/>
      <c r="L436" s="2"/>
      <c r="M436" s="2"/>
      <c r="N436" s="2"/>
      <c r="O436" s="2"/>
      <c r="P436" s="2"/>
      <c r="Q436" s="2"/>
      <c r="R436" s="2"/>
      <c r="S436" s="52"/>
      <c r="T436" s="52"/>
      <c r="U436" s="52"/>
      <c r="V436" s="52"/>
      <c r="W436" s="52"/>
      <c r="X436" s="52"/>
      <c r="Y436" s="52"/>
      <c r="Z436" s="2"/>
    </row>
    <row r="437" spans="1:26" ht="16.5" customHeight="1">
      <c r="A437" s="2"/>
      <c r="B437" s="2"/>
      <c r="C437" s="14"/>
      <c r="D437" s="14"/>
      <c r="E437" s="14"/>
      <c r="F437" s="14"/>
      <c r="G437" s="14"/>
      <c r="H437" s="2"/>
      <c r="I437" s="2"/>
      <c r="J437" s="2"/>
      <c r="K437" s="2"/>
      <c r="L437" s="2"/>
      <c r="M437" s="2"/>
      <c r="N437" s="2"/>
      <c r="O437" s="2"/>
      <c r="P437" s="2"/>
      <c r="Q437" s="2"/>
      <c r="R437" s="2"/>
      <c r="S437" s="52"/>
      <c r="T437" s="52"/>
      <c r="U437" s="52"/>
      <c r="V437" s="52"/>
      <c r="W437" s="52"/>
      <c r="X437" s="52"/>
      <c r="Y437" s="52"/>
      <c r="Z437" s="2"/>
    </row>
    <row r="438" spans="1:26" ht="16.5" customHeight="1">
      <c r="A438" s="2"/>
      <c r="B438" s="2"/>
      <c r="C438" s="14"/>
      <c r="D438" s="14"/>
      <c r="E438" s="14"/>
      <c r="F438" s="14"/>
      <c r="G438" s="14"/>
      <c r="H438" s="2"/>
      <c r="I438" s="2"/>
      <c r="J438" s="2"/>
      <c r="K438" s="2"/>
      <c r="L438" s="2"/>
      <c r="M438" s="2"/>
      <c r="N438" s="2"/>
      <c r="O438" s="2"/>
      <c r="P438" s="2"/>
      <c r="Q438" s="2"/>
      <c r="R438" s="2"/>
      <c r="S438" s="52"/>
      <c r="T438" s="52"/>
      <c r="U438" s="52"/>
      <c r="V438" s="52"/>
      <c r="W438" s="52"/>
      <c r="X438" s="52"/>
      <c r="Y438" s="52"/>
      <c r="Z438" s="2"/>
    </row>
    <row r="439" spans="1:26" ht="16.5" customHeight="1">
      <c r="A439" s="2"/>
      <c r="B439" s="2"/>
      <c r="C439" s="14"/>
      <c r="D439" s="14"/>
      <c r="E439" s="14"/>
      <c r="F439" s="14"/>
      <c r="G439" s="14"/>
      <c r="H439" s="2"/>
      <c r="I439" s="2"/>
      <c r="J439" s="2"/>
      <c r="K439" s="2"/>
      <c r="L439" s="2"/>
      <c r="M439" s="2"/>
      <c r="N439" s="2"/>
      <c r="O439" s="2"/>
      <c r="P439" s="2"/>
      <c r="Q439" s="2"/>
      <c r="R439" s="2"/>
      <c r="S439" s="52"/>
      <c r="T439" s="52"/>
      <c r="U439" s="52"/>
      <c r="V439" s="52"/>
      <c r="W439" s="52"/>
      <c r="X439" s="52"/>
      <c r="Y439" s="52"/>
      <c r="Z439" s="2"/>
    </row>
    <row r="440" spans="1:26" ht="16.5" customHeight="1">
      <c r="A440" s="2"/>
      <c r="B440" s="2"/>
      <c r="C440" s="14"/>
      <c r="D440" s="14"/>
      <c r="E440" s="14"/>
      <c r="F440" s="14"/>
      <c r="G440" s="14"/>
      <c r="H440" s="2"/>
      <c r="I440" s="2"/>
      <c r="J440" s="2"/>
      <c r="K440" s="2"/>
      <c r="L440" s="2"/>
      <c r="M440" s="2"/>
      <c r="N440" s="2"/>
      <c r="O440" s="2"/>
      <c r="P440" s="2"/>
      <c r="Q440" s="2"/>
      <c r="R440" s="2"/>
      <c r="S440" s="52"/>
      <c r="T440" s="52"/>
      <c r="U440" s="52"/>
      <c r="V440" s="52"/>
      <c r="W440" s="52"/>
      <c r="X440" s="52"/>
      <c r="Y440" s="52"/>
      <c r="Z440" s="2"/>
    </row>
    <row r="441" spans="1:26" ht="16.5" customHeight="1">
      <c r="A441" s="2"/>
      <c r="B441" s="2"/>
      <c r="C441" s="14"/>
      <c r="D441" s="14"/>
      <c r="E441" s="14"/>
      <c r="F441" s="14"/>
      <c r="G441" s="14"/>
      <c r="H441" s="2"/>
      <c r="I441" s="2"/>
      <c r="J441" s="2"/>
      <c r="K441" s="2"/>
      <c r="L441" s="2"/>
      <c r="M441" s="2"/>
      <c r="N441" s="2"/>
      <c r="O441" s="2"/>
      <c r="P441" s="2"/>
      <c r="Q441" s="2"/>
      <c r="R441" s="2"/>
      <c r="S441" s="52"/>
      <c r="T441" s="52"/>
      <c r="U441" s="52"/>
      <c r="V441" s="52"/>
      <c r="W441" s="52"/>
      <c r="X441" s="52"/>
      <c r="Y441" s="52"/>
      <c r="Z441" s="2"/>
    </row>
    <row r="442" spans="1:26" ht="16.5" customHeight="1">
      <c r="A442" s="2"/>
      <c r="B442" s="2"/>
      <c r="C442" s="14"/>
      <c r="D442" s="14"/>
      <c r="E442" s="14"/>
      <c r="F442" s="14"/>
      <c r="G442" s="14"/>
      <c r="H442" s="2"/>
      <c r="I442" s="2"/>
      <c r="J442" s="2"/>
      <c r="K442" s="2"/>
      <c r="L442" s="2"/>
      <c r="M442" s="2"/>
      <c r="N442" s="2"/>
      <c r="O442" s="2"/>
      <c r="P442" s="2"/>
      <c r="Q442" s="2"/>
      <c r="R442" s="2"/>
      <c r="S442" s="52"/>
      <c r="T442" s="52"/>
      <c r="U442" s="52"/>
      <c r="V442" s="52"/>
      <c r="W442" s="52"/>
      <c r="X442" s="52"/>
      <c r="Y442" s="52"/>
      <c r="Z442" s="2"/>
    </row>
    <row r="443" spans="1:26" ht="16.5" customHeight="1">
      <c r="A443" s="2"/>
      <c r="B443" s="2"/>
      <c r="C443" s="14"/>
      <c r="D443" s="14"/>
      <c r="E443" s="14"/>
      <c r="F443" s="14"/>
      <c r="G443" s="14"/>
      <c r="H443" s="2"/>
      <c r="I443" s="2"/>
      <c r="J443" s="2"/>
      <c r="K443" s="2"/>
      <c r="L443" s="2"/>
      <c r="M443" s="2"/>
      <c r="N443" s="2"/>
      <c r="O443" s="2"/>
      <c r="P443" s="2"/>
      <c r="Q443" s="2"/>
      <c r="R443" s="2"/>
      <c r="S443" s="52"/>
      <c r="T443" s="52"/>
      <c r="U443" s="52"/>
      <c r="V443" s="52"/>
      <c r="W443" s="52"/>
      <c r="X443" s="52"/>
      <c r="Y443" s="52"/>
      <c r="Z443" s="2"/>
    </row>
    <row r="444" spans="1:26" ht="16.5" customHeight="1">
      <c r="A444" s="2"/>
      <c r="B444" s="2"/>
      <c r="C444" s="14"/>
      <c r="D444" s="14"/>
      <c r="E444" s="14"/>
      <c r="F444" s="14"/>
      <c r="G444" s="14"/>
      <c r="H444" s="2"/>
      <c r="I444" s="2"/>
      <c r="J444" s="2"/>
      <c r="K444" s="2"/>
      <c r="L444" s="2"/>
      <c r="M444" s="2"/>
      <c r="N444" s="2"/>
      <c r="O444" s="2"/>
      <c r="P444" s="2"/>
      <c r="Q444" s="2"/>
      <c r="R444" s="2"/>
      <c r="S444" s="52"/>
      <c r="T444" s="52"/>
      <c r="U444" s="52"/>
      <c r="V444" s="52"/>
      <c r="W444" s="52"/>
      <c r="X444" s="52"/>
      <c r="Y444" s="52"/>
      <c r="Z444" s="2"/>
    </row>
    <row r="445" spans="1:26" ht="16.5" customHeight="1">
      <c r="A445" s="2"/>
      <c r="B445" s="2"/>
      <c r="C445" s="14"/>
      <c r="D445" s="14"/>
      <c r="E445" s="14"/>
      <c r="F445" s="14"/>
      <c r="G445" s="14"/>
      <c r="H445" s="2"/>
      <c r="I445" s="2"/>
      <c r="J445" s="2"/>
      <c r="K445" s="2"/>
      <c r="L445" s="2"/>
      <c r="M445" s="2"/>
      <c r="N445" s="2"/>
      <c r="O445" s="2"/>
      <c r="P445" s="2"/>
      <c r="Q445" s="2"/>
      <c r="R445" s="2"/>
      <c r="S445" s="52"/>
      <c r="T445" s="52"/>
      <c r="U445" s="52"/>
      <c r="V445" s="52"/>
      <c r="W445" s="52"/>
      <c r="X445" s="52"/>
      <c r="Y445" s="52"/>
      <c r="Z445" s="2"/>
    </row>
    <row r="446" spans="1:26" ht="16.5" customHeight="1">
      <c r="A446" s="2"/>
      <c r="B446" s="2"/>
      <c r="C446" s="14"/>
      <c r="D446" s="14"/>
      <c r="E446" s="14"/>
      <c r="F446" s="14"/>
      <c r="G446" s="14"/>
      <c r="H446" s="2"/>
      <c r="I446" s="2"/>
      <c r="J446" s="2"/>
      <c r="K446" s="2"/>
      <c r="L446" s="2"/>
      <c r="M446" s="2"/>
      <c r="N446" s="2"/>
      <c r="O446" s="2"/>
      <c r="P446" s="2"/>
      <c r="Q446" s="2"/>
      <c r="R446" s="2"/>
      <c r="S446" s="52"/>
      <c r="T446" s="52"/>
      <c r="U446" s="52"/>
      <c r="V446" s="52"/>
      <c r="W446" s="52"/>
      <c r="X446" s="52"/>
      <c r="Y446" s="52"/>
      <c r="Z446" s="2"/>
    </row>
    <row r="447" spans="1:26" ht="16.5" customHeight="1">
      <c r="A447" s="2"/>
      <c r="B447" s="2"/>
      <c r="C447" s="14"/>
      <c r="D447" s="14"/>
      <c r="E447" s="14"/>
      <c r="F447" s="14"/>
      <c r="G447" s="14"/>
      <c r="H447" s="2"/>
      <c r="I447" s="2"/>
      <c r="J447" s="2"/>
      <c r="K447" s="2"/>
      <c r="L447" s="2"/>
      <c r="M447" s="2"/>
      <c r="N447" s="2"/>
      <c r="O447" s="2"/>
      <c r="P447" s="2"/>
      <c r="Q447" s="2"/>
      <c r="R447" s="2"/>
      <c r="S447" s="52"/>
      <c r="T447" s="52"/>
      <c r="U447" s="52"/>
      <c r="V447" s="52"/>
      <c r="W447" s="52"/>
      <c r="X447" s="52"/>
      <c r="Y447" s="52"/>
      <c r="Z447" s="2"/>
    </row>
    <row r="448" spans="1:26" ht="16.5" customHeight="1">
      <c r="A448" s="2"/>
      <c r="B448" s="2"/>
      <c r="C448" s="14"/>
      <c r="D448" s="14"/>
      <c r="E448" s="14"/>
      <c r="F448" s="14"/>
      <c r="G448" s="14"/>
      <c r="H448" s="2"/>
      <c r="I448" s="2"/>
      <c r="J448" s="2"/>
      <c r="K448" s="2"/>
      <c r="L448" s="2"/>
      <c r="M448" s="2"/>
      <c r="N448" s="2"/>
      <c r="O448" s="2"/>
      <c r="P448" s="2"/>
      <c r="Q448" s="2"/>
      <c r="R448" s="2"/>
      <c r="S448" s="52"/>
      <c r="T448" s="52"/>
      <c r="U448" s="52"/>
      <c r="V448" s="52"/>
      <c r="W448" s="52"/>
      <c r="X448" s="52"/>
      <c r="Y448" s="52"/>
      <c r="Z448" s="2"/>
    </row>
    <row r="449" spans="1:26" ht="16.5" customHeight="1">
      <c r="A449" s="2"/>
      <c r="B449" s="2"/>
      <c r="C449" s="14"/>
      <c r="D449" s="14"/>
      <c r="E449" s="14"/>
      <c r="F449" s="14"/>
      <c r="G449" s="14"/>
      <c r="H449" s="2"/>
      <c r="I449" s="2"/>
      <c r="J449" s="2"/>
      <c r="K449" s="2"/>
      <c r="L449" s="2"/>
      <c r="M449" s="2"/>
      <c r="N449" s="2"/>
      <c r="O449" s="2"/>
      <c r="P449" s="2"/>
      <c r="Q449" s="2"/>
      <c r="R449" s="2"/>
      <c r="S449" s="52"/>
      <c r="T449" s="52"/>
      <c r="U449" s="52"/>
      <c r="V449" s="52"/>
      <c r="W449" s="52"/>
      <c r="X449" s="52"/>
      <c r="Y449" s="52"/>
      <c r="Z449" s="2"/>
    </row>
    <row r="450" spans="1:26" ht="16.5" customHeight="1">
      <c r="A450" s="2"/>
      <c r="B450" s="2"/>
      <c r="C450" s="14"/>
      <c r="D450" s="14"/>
      <c r="E450" s="14"/>
      <c r="F450" s="14"/>
      <c r="G450" s="14"/>
      <c r="H450" s="2"/>
      <c r="I450" s="2"/>
      <c r="J450" s="2"/>
      <c r="K450" s="2"/>
      <c r="L450" s="2"/>
      <c r="M450" s="2"/>
      <c r="N450" s="2"/>
      <c r="O450" s="2"/>
      <c r="P450" s="2"/>
      <c r="Q450" s="2"/>
      <c r="R450" s="2"/>
      <c r="S450" s="52"/>
      <c r="T450" s="52"/>
      <c r="U450" s="52"/>
      <c r="V450" s="52"/>
      <c r="W450" s="52"/>
      <c r="X450" s="52"/>
      <c r="Y450" s="52"/>
      <c r="Z450" s="2"/>
    </row>
    <row r="451" spans="1:26" ht="16.5" customHeight="1">
      <c r="A451" s="2"/>
      <c r="B451" s="2"/>
      <c r="C451" s="14"/>
      <c r="D451" s="14"/>
      <c r="E451" s="14"/>
      <c r="F451" s="14"/>
      <c r="G451" s="14"/>
      <c r="H451" s="2"/>
      <c r="I451" s="2"/>
      <c r="J451" s="2"/>
      <c r="K451" s="2"/>
      <c r="L451" s="2"/>
      <c r="M451" s="2"/>
      <c r="N451" s="2"/>
      <c r="O451" s="2"/>
      <c r="P451" s="2"/>
      <c r="Q451" s="2"/>
      <c r="R451" s="2"/>
      <c r="S451" s="52"/>
      <c r="T451" s="52"/>
      <c r="U451" s="52"/>
      <c r="V451" s="52"/>
      <c r="W451" s="52"/>
      <c r="X451" s="52"/>
      <c r="Y451" s="52"/>
      <c r="Z451" s="2"/>
    </row>
    <row r="452" spans="1:26" ht="16.5" customHeight="1">
      <c r="A452" s="2"/>
      <c r="B452" s="2"/>
      <c r="C452" s="14"/>
      <c r="D452" s="14"/>
      <c r="E452" s="14"/>
      <c r="F452" s="14"/>
      <c r="G452" s="14"/>
      <c r="H452" s="2"/>
      <c r="I452" s="2"/>
      <c r="J452" s="2"/>
      <c r="K452" s="2"/>
      <c r="L452" s="2"/>
      <c r="M452" s="2"/>
      <c r="N452" s="2"/>
      <c r="O452" s="2"/>
      <c r="P452" s="2"/>
      <c r="Q452" s="2"/>
      <c r="R452" s="2"/>
      <c r="S452" s="52"/>
      <c r="T452" s="52"/>
      <c r="U452" s="52"/>
      <c r="V452" s="52"/>
      <c r="W452" s="52"/>
      <c r="X452" s="52"/>
      <c r="Y452" s="52"/>
      <c r="Z452" s="2"/>
    </row>
    <row r="453" spans="1:26" ht="16.5" customHeight="1">
      <c r="A453" s="2"/>
      <c r="B453" s="2"/>
      <c r="C453" s="14"/>
      <c r="D453" s="14"/>
      <c r="E453" s="14"/>
      <c r="F453" s="14"/>
      <c r="G453" s="14"/>
      <c r="H453" s="2"/>
      <c r="I453" s="2"/>
      <c r="J453" s="2"/>
      <c r="K453" s="2"/>
      <c r="L453" s="2"/>
      <c r="M453" s="2"/>
      <c r="N453" s="2"/>
      <c r="O453" s="2"/>
      <c r="P453" s="2"/>
      <c r="Q453" s="2"/>
      <c r="R453" s="2"/>
      <c r="S453" s="52"/>
      <c r="T453" s="52"/>
      <c r="U453" s="52"/>
      <c r="V453" s="52"/>
      <c r="W453" s="52"/>
      <c r="X453" s="52"/>
      <c r="Y453" s="52"/>
      <c r="Z453" s="2"/>
    </row>
    <row r="454" spans="1:26" ht="16.5" customHeight="1">
      <c r="A454" s="2"/>
      <c r="B454" s="2"/>
      <c r="C454" s="14"/>
      <c r="D454" s="14"/>
      <c r="E454" s="14"/>
      <c r="F454" s="14"/>
      <c r="G454" s="14"/>
      <c r="H454" s="2"/>
      <c r="I454" s="2"/>
      <c r="J454" s="2"/>
      <c r="K454" s="2"/>
      <c r="L454" s="2"/>
      <c r="M454" s="2"/>
      <c r="N454" s="2"/>
      <c r="O454" s="2"/>
      <c r="P454" s="2"/>
      <c r="Q454" s="2"/>
      <c r="R454" s="2"/>
      <c r="S454" s="52"/>
      <c r="T454" s="52"/>
      <c r="U454" s="52"/>
      <c r="V454" s="52"/>
      <c r="W454" s="52"/>
      <c r="X454" s="52"/>
      <c r="Y454" s="52"/>
      <c r="Z454" s="2"/>
    </row>
    <row r="455" spans="1:26" ht="16.5" customHeight="1">
      <c r="A455" s="2"/>
      <c r="B455" s="2"/>
      <c r="C455" s="14"/>
      <c r="D455" s="14"/>
      <c r="E455" s="14"/>
      <c r="F455" s="14"/>
      <c r="G455" s="14"/>
      <c r="H455" s="2"/>
      <c r="I455" s="2"/>
      <c r="J455" s="2"/>
      <c r="K455" s="2"/>
      <c r="L455" s="2"/>
      <c r="M455" s="2"/>
      <c r="N455" s="2"/>
      <c r="O455" s="2"/>
      <c r="P455" s="2"/>
      <c r="Q455" s="2"/>
      <c r="R455" s="2"/>
      <c r="S455" s="52"/>
      <c r="T455" s="52"/>
      <c r="U455" s="52"/>
      <c r="V455" s="52"/>
      <c r="W455" s="52"/>
      <c r="X455" s="52"/>
      <c r="Y455" s="52"/>
      <c r="Z455" s="2"/>
    </row>
    <row r="456" spans="1:26" ht="16.5" customHeight="1">
      <c r="A456" s="2"/>
      <c r="B456" s="2"/>
      <c r="C456" s="14"/>
      <c r="D456" s="14"/>
      <c r="E456" s="14"/>
      <c r="F456" s="14"/>
      <c r="G456" s="14"/>
      <c r="H456" s="2"/>
      <c r="I456" s="2"/>
      <c r="J456" s="2"/>
      <c r="K456" s="2"/>
      <c r="L456" s="2"/>
      <c r="M456" s="2"/>
      <c r="N456" s="2"/>
      <c r="O456" s="2"/>
      <c r="P456" s="2"/>
      <c r="Q456" s="2"/>
      <c r="R456" s="2"/>
      <c r="S456" s="52"/>
      <c r="T456" s="52"/>
      <c r="U456" s="52"/>
      <c r="V456" s="52"/>
      <c r="W456" s="52"/>
      <c r="X456" s="52"/>
      <c r="Y456" s="52"/>
      <c r="Z456" s="2"/>
    </row>
    <row r="457" spans="1:26" ht="16.5" customHeight="1">
      <c r="A457" s="2"/>
      <c r="B457" s="2"/>
      <c r="C457" s="14"/>
      <c r="D457" s="14"/>
      <c r="E457" s="14"/>
      <c r="F457" s="14"/>
      <c r="G457" s="14"/>
      <c r="H457" s="2"/>
      <c r="I457" s="2"/>
      <c r="J457" s="2"/>
      <c r="K457" s="2"/>
      <c r="L457" s="2"/>
      <c r="M457" s="2"/>
      <c r="N457" s="2"/>
      <c r="O457" s="2"/>
      <c r="P457" s="2"/>
      <c r="Q457" s="2"/>
      <c r="R457" s="2"/>
      <c r="S457" s="52"/>
      <c r="T457" s="52"/>
      <c r="U457" s="52"/>
      <c r="V457" s="52"/>
      <c r="W457" s="52"/>
      <c r="X457" s="52"/>
      <c r="Y457" s="52"/>
      <c r="Z457" s="2"/>
    </row>
    <row r="458" spans="1:26" ht="16.5" customHeight="1">
      <c r="A458" s="2"/>
      <c r="B458" s="2"/>
      <c r="C458" s="14"/>
      <c r="D458" s="14"/>
      <c r="E458" s="14"/>
      <c r="F458" s="14"/>
      <c r="G458" s="14"/>
      <c r="H458" s="2"/>
      <c r="I458" s="2"/>
      <c r="J458" s="2"/>
      <c r="K458" s="2"/>
      <c r="L458" s="2"/>
      <c r="M458" s="2"/>
      <c r="N458" s="2"/>
      <c r="O458" s="2"/>
      <c r="P458" s="2"/>
      <c r="Q458" s="2"/>
      <c r="R458" s="2"/>
      <c r="S458" s="52"/>
      <c r="T458" s="52"/>
      <c r="U458" s="52"/>
      <c r="V458" s="52"/>
      <c r="W458" s="52"/>
      <c r="X458" s="52"/>
      <c r="Y458" s="52"/>
      <c r="Z458" s="2"/>
    </row>
    <row r="459" spans="1:26" ht="16.5" customHeight="1">
      <c r="A459" s="2"/>
      <c r="B459" s="2"/>
      <c r="C459" s="14"/>
      <c r="D459" s="14"/>
      <c r="E459" s="14"/>
      <c r="F459" s="14"/>
      <c r="G459" s="14"/>
      <c r="H459" s="2"/>
      <c r="I459" s="2"/>
      <c r="J459" s="2"/>
      <c r="K459" s="2"/>
      <c r="L459" s="2"/>
      <c r="M459" s="2"/>
      <c r="N459" s="2"/>
      <c r="O459" s="2"/>
      <c r="P459" s="2"/>
      <c r="Q459" s="2"/>
      <c r="R459" s="2"/>
      <c r="S459" s="52"/>
      <c r="T459" s="52"/>
      <c r="U459" s="52"/>
      <c r="V459" s="52"/>
      <c r="W459" s="52"/>
      <c r="X459" s="52"/>
      <c r="Y459" s="52"/>
      <c r="Z459" s="2"/>
    </row>
    <row r="460" spans="1:26" ht="16.5" customHeight="1">
      <c r="A460" s="2"/>
      <c r="B460" s="2"/>
      <c r="C460" s="14"/>
      <c r="D460" s="14"/>
      <c r="E460" s="14"/>
      <c r="F460" s="14"/>
      <c r="G460" s="14"/>
      <c r="H460" s="2"/>
      <c r="I460" s="2"/>
      <c r="J460" s="2"/>
      <c r="K460" s="2"/>
      <c r="L460" s="2"/>
      <c r="M460" s="2"/>
      <c r="N460" s="2"/>
      <c r="O460" s="2"/>
      <c r="P460" s="2"/>
      <c r="Q460" s="2"/>
      <c r="R460" s="2"/>
      <c r="S460" s="52"/>
      <c r="T460" s="52"/>
      <c r="U460" s="52"/>
      <c r="V460" s="52"/>
      <c r="W460" s="52"/>
      <c r="X460" s="52"/>
      <c r="Y460" s="52"/>
      <c r="Z460" s="2"/>
    </row>
    <row r="461" spans="1:26" ht="16.5" customHeight="1">
      <c r="A461" s="2"/>
      <c r="B461" s="2"/>
      <c r="C461" s="14"/>
      <c r="D461" s="14"/>
      <c r="E461" s="14"/>
      <c r="F461" s="14"/>
      <c r="G461" s="14"/>
      <c r="H461" s="2"/>
      <c r="I461" s="2"/>
      <c r="J461" s="2"/>
      <c r="K461" s="2"/>
      <c r="L461" s="2"/>
      <c r="M461" s="2"/>
      <c r="N461" s="2"/>
      <c r="O461" s="2"/>
      <c r="P461" s="2"/>
      <c r="Q461" s="2"/>
      <c r="R461" s="2"/>
      <c r="S461" s="52"/>
      <c r="T461" s="52"/>
      <c r="U461" s="52"/>
      <c r="V461" s="52"/>
      <c r="W461" s="52"/>
      <c r="X461" s="52"/>
      <c r="Y461" s="52"/>
      <c r="Z461" s="2"/>
    </row>
    <row r="462" spans="1:26" ht="16.5" customHeight="1">
      <c r="A462" s="2"/>
      <c r="B462" s="2"/>
      <c r="C462" s="14"/>
      <c r="D462" s="14"/>
      <c r="E462" s="14"/>
      <c r="F462" s="14"/>
      <c r="G462" s="14"/>
      <c r="H462" s="2"/>
      <c r="I462" s="2"/>
      <c r="J462" s="2"/>
      <c r="K462" s="2"/>
      <c r="L462" s="2"/>
      <c r="M462" s="2"/>
      <c r="N462" s="2"/>
      <c r="O462" s="2"/>
      <c r="P462" s="2"/>
      <c r="Q462" s="2"/>
      <c r="R462" s="2"/>
      <c r="S462" s="52"/>
      <c r="T462" s="52"/>
      <c r="U462" s="52"/>
      <c r="V462" s="52"/>
      <c r="W462" s="52"/>
      <c r="X462" s="52"/>
      <c r="Y462" s="52"/>
      <c r="Z462" s="2"/>
    </row>
    <row r="463" spans="1:26" ht="16.5" customHeight="1">
      <c r="A463" s="2"/>
      <c r="B463" s="2"/>
      <c r="C463" s="14"/>
      <c r="D463" s="14"/>
      <c r="E463" s="14"/>
      <c r="F463" s="14"/>
      <c r="G463" s="14"/>
      <c r="H463" s="2"/>
      <c r="I463" s="2"/>
      <c r="J463" s="2"/>
      <c r="K463" s="2"/>
      <c r="L463" s="2"/>
      <c r="M463" s="2"/>
      <c r="N463" s="2"/>
      <c r="O463" s="2"/>
      <c r="P463" s="2"/>
      <c r="Q463" s="2"/>
      <c r="R463" s="2"/>
      <c r="S463" s="52"/>
      <c r="T463" s="52"/>
      <c r="U463" s="52"/>
      <c r="V463" s="52"/>
      <c r="W463" s="52"/>
      <c r="X463" s="52"/>
      <c r="Y463" s="52"/>
      <c r="Z463" s="2"/>
    </row>
    <row r="464" spans="1:26" ht="16.5" customHeight="1">
      <c r="A464" s="2"/>
      <c r="B464" s="2"/>
      <c r="C464" s="14"/>
      <c r="D464" s="14"/>
      <c r="E464" s="14"/>
      <c r="F464" s="14"/>
      <c r="G464" s="14"/>
      <c r="H464" s="2"/>
      <c r="I464" s="2"/>
      <c r="J464" s="2"/>
      <c r="K464" s="2"/>
      <c r="L464" s="2"/>
      <c r="M464" s="2"/>
      <c r="N464" s="2"/>
      <c r="O464" s="2"/>
      <c r="P464" s="2"/>
      <c r="Q464" s="2"/>
      <c r="R464" s="2"/>
      <c r="S464" s="52"/>
      <c r="T464" s="52"/>
      <c r="U464" s="52"/>
      <c r="V464" s="52"/>
      <c r="W464" s="52"/>
      <c r="X464" s="52"/>
      <c r="Y464" s="52"/>
      <c r="Z464" s="2"/>
    </row>
    <row r="465" spans="1:26" ht="16.5" customHeight="1">
      <c r="A465" s="2"/>
      <c r="B465" s="2"/>
      <c r="C465" s="14"/>
      <c r="D465" s="14"/>
      <c r="E465" s="14"/>
      <c r="F465" s="14"/>
      <c r="G465" s="14"/>
      <c r="H465" s="2"/>
      <c r="I465" s="2"/>
      <c r="J465" s="2"/>
      <c r="K465" s="2"/>
      <c r="L465" s="2"/>
      <c r="M465" s="2"/>
      <c r="N465" s="2"/>
      <c r="O465" s="2"/>
      <c r="P465" s="2"/>
      <c r="Q465" s="2"/>
      <c r="R465" s="2"/>
      <c r="S465" s="52"/>
      <c r="T465" s="52"/>
      <c r="U465" s="52"/>
      <c r="V465" s="52"/>
      <c r="W465" s="52"/>
      <c r="X465" s="52"/>
      <c r="Y465" s="52"/>
      <c r="Z465" s="2"/>
    </row>
    <row r="466" spans="1:26" ht="16.5" customHeight="1">
      <c r="A466" s="2"/>
      <c r="B466" s="2"/>
      <c r="C466" s="14"/>
      <c r="D466" s="14"/>
      <c r="E466" s="14"/>
      <c r="F466" s="14"/>
      <c r="G466" s="14"/>
      <c r="H466" s="2"/>
      <c r="I466" s="2"/>
      <c r="J466" s="2"/>
      <c r="K466" s="2"/>
      <c r="L466" s="2"/>
      <c r="M466" s="2"/>
      <c r="N466" s="2"/>
      <c r="O466" s="2"/>
      <c r="P466" s="2"/>
      <c r="Q466" s="2"/>
      <c r="R466" s="2"/>
      <c r="S466" s="52"/>
      <c r="T466" s="52"/>
      <c r="U466" s="52"/>
      <c r="V466" s="52"/>
      <c r="W466" s="52"/>
      <c r="X466" s="52"/>
      <c r="Y466" s="52"/>
      <c r="Z466" s="2"/>
    </row>
    <row r="467" spans="1:26" ht="16.5" customHeight="1">
      <c r="A467" s="2"/>
      <c r="B467" s="2"/>
      <c r="C467" s="14"/>
      <c r="D467" s="14"/>
      <c r="E467" s="14"/>
      <c r="F467" s="14"/>
      <c r="G467" s="14"/>
      <c r="H467" s="2"/>
      <c r="I467" s="2"/>
      <c r="J467" s="2"/>
      <c r="K467" s="2"/>
      <c r="L467" s="2"/>
      <c r="M467" s="2"/>
      <c r="N467" s="2"/>
      <c r="O467" s="2"/>
      <c r="P467" s="2"/>
      <c r="Q467" s="2"/>
      <c r="R467" s="2"/>
      <c r="S467" s="52"/>
      <c r="T467" s="52"/>
      <c r="U467" s="52"/>
      <c r="V467" s="52"/>
      <c r="W467" s="52"/>
      <c r="X467" s="52"/>
      <c r="Y467" s="52"/>
      <c r="Z467" s="2"/>
    </row>
    <row r="468" spans="1:26" ht="16.5" customHeight="1">
      <c r="A468" s="2"/>
      <c r="B468" s="2"/>
      <c r="C468" s="14"/>
      <c r="D468" s="14"/>
      <c r="E468" s="14"/>
      <c r="F468" s="14"/>
      <c r="G468" s="14"/>
      <c r="H468" s="2"/>
      <c r="I468" s="2"/>
      <c r="J468" s="2"/>
      <c r="K468" s="2"/>
      <c r="L468" s="2"/>
      <c r="M468" s="2"/>
      <c r="N468" s="2"/>
      <c r="O468" s="2"/>
      <c r="P468" s="2"/>
      <c r="Q468" s="2"/>
      <c r="R468" s="2"/>
      <c r="S468" s="52"/>
      <c r="T468" s="52"/>
      <c r="U468" s="52"/>
      <c r="V468" s="52"/>
      <c r="W468" s="52"/>
      <c r="X468" s="52"/>
      <c r="Y468" s="52"/>
      <c r="Z468" s="2"/>
    </row>
    <row r="469" spans="1:26" ht="16.5" customHeight="1">
      <c r="A469" s="2"/>
      <c r="B469" s="2"/>
      <c r="C469" s="14"/>
      <c r="D469" s="14"/>
      <c r="E469" s="14"/>
      <c r="F469" s="14"/>
      <c r="G469" s="14"/>
      <c r="H469" s="2"/>
      <c r="I469" s="2"/>
      <c r="J469" s="2"/>
      <c r="K469" s="2"/>
      <c r="L469" s="2"/>
      <c r="M469" s="2"/>
      <c r="N469" s="2"/>
      <c r="O469" s="2"/>
      <c r="P469" s="2"/>
      <c r="Q469" s="2"/>
      <c r="R469" s="2"/>
      <c r="S469" s="52"/>
      <c r="T469" s="52"/>
      <c r="U469" s="52"/>
      <c r="V469" s="52"/>
      <c r="W469" s="52"/>
      <c r="X469" s="52"/>
      <c r="Y469" s="52"/>
      <c r="Z469" s="2"/>
    </row>
    <row r="470" spans="1:26" ht="16.5" customHeight="1">
      <c r="A470" s="2"/>
      <c r="B470" s="2"/>
      <c r="C470" s="14"/>
      <c r="D470" s="14"/>
      <c r="E470" s="14"/>
      <c r="F470" s="14"/>
      <c r="G470" s="14"/>
      <c r="H470" s="2"/>
      <c r="I470" s="2"/>
      <c r="J470" s="2"/>
      <c r="K470" s="2"/>
      <c r="L470" s="2"/>
      <c r="M470" s="2"/>
      <c r="N470" s="2"/>
      <c r="O470" s="2"/>
      <c r="P470" s="2"/>
      <c r="Q470" s="2"/>
      <c r="R470" s="2"/>
      <c r="S470" s="52"/>
      <c r="T470" s="52"/>
      <c r="U470" s="52"/>
      <c r="V470" s="52"/>
      <c r="W470" s="52"/>
      <c r="X470" s="52"/>
      <c r="Y470" s="52"/>
      <c r="Z470" s="2"/>
    </row>
    <row r="471" spans="1:26" ht="16.5" customHeight="1">
      <c r="A471" s="2"/>
      <c r="B471" s="2"/>
      <c r="C471" s="14"/>
      <c r="D471" s="14"/>
      <c r="E471" s="14"/>
      <c r="F471" s="14"/>
      <c r="G471" s="14"/>
      <c r="H471" s="2"/>
      <c r="I471" s="2"/>
      <c r="J471" s="2"/>
      <c r="K471" s="2"/>
      <c r="L471" s="2"/>
      <c r="M471" s="2"/>
      <c r="N471" s="2"/>
      <c r="O471" s="2"/>
      <c r="P471" s="2"/>
      <c r="Q471" s="2"/>
      <c r="R471" s="2"/>
      <c r="S471" s="52"/>
      <c r="T471" s="52"/>
      <c r="U471" s="52"/>
      <c r="V471" s="52"/>
      <c r="W471" s="52"/>
      <c r="X471" s="52"/>
      <c r="Y471" s="52"/>
      <c r="Z471" s="2"/>
    </row>
    <row r="472" spans="1:26" ht="16.5" customHeight="1">
      <c r="A472" s="2"/>
      <c r="B472" s="2"/>
      <c r="C472" s="14"/>
      <c r="D472" s="14"/>
      <c r="E472" s="14"/>
      <c r="F472" s="14"/>
      <c r="G472" s="14"/>
      <c r="H472" s="2"/>
      <c r="I472" s="2"/>
      <c r="J472" s="2"/>
      <c r="K472" s="2"/>
      <c r="L472" s="2"/>
      <c r="M472" s="2"/>
      <c r="N472" s="2"/>
      <c r="O472" s="2"/>
      <c r="P472" s="2"/>
      <c r="Q472" s="2"/>
      <c r="R472" s="2"/>
      <c r="S472" s="52"/>
      <c r="T472" s="52"/>
      <c r="U472" s="52"/>
      <c r="V472" s="52"/>
      <c r="W472" s="52"/>
      <c r="X472" s="52"/>
      <c r="Y472" s="52"/>
      <c r="Z472" s="2"/>
    </row>
    <row r="473" spans="1:26" ht="16.5" customHeight="1">
      <c r="A473" s="2"/>
      <c r="B473" s="2"/>
      <c r="C473" s="14"/>
      <c r="D473" s="14"/>
      <c r="E473" s="14"/>
      <c r="F473" s="14"/>
      <c r="G473" s="14"/>
      <c r="H473" s="2"/>
      <c r="I473" s="2"/>
      <c r="J473" s="2"/>
      <c r="K473" s="2"/>
      <c r="L473" s="2"/>
      <c r="M473" s="2"/>
      <c r="N473" s="2"/>
      <c r="O473" s="2"/>
      <c r="P473" s="2"/>
      <c r="Q473" s="2"/>
      <c r="R473" s="2"/>
      <c r="S473" s="52"/>
      <c r="T473" s="52"/>
      <c r="U473" s="52"/>
      <c r="V473" s="52"/>
      <c r="W473" s="52"/>
      <c r="X473" s="52"/>
      <c r="Y473" s="52"/>
      <c r="Z473" s="2"/>
    </row>
    <row r="474" spans="1:26" ht="16.5" customHeight="1">
      <c r="A474" s="2"/>
      <c r="B474" s="2"/>
      <c r="C474" s="14"/>
      <c r="D474" s="14"/>
      <c r="E474" s="14"/>
      <c r="F474" s="14"/>
      <c r="G474" s="14"/>
      <c r="H474" s="2"/>
      <c r="I474" s="2"/>
      <c r="J474" s="2"/>
      <c r="K474" s="2"/>
      <c r="L474" s="2"/>
      <c r="M474" s="2"/>
      <c r="N474" s="2"/>
      <c r="O474" s="2"/>
      <c r="P474" s="2"/>
      <c r="Q474" s="2"/>
      <c r="R474" s="2"/>
      <c r="S474" s="52"/>
      <c r="T474" s="52"/>
      <c r="U474" s="52"/>
      <c r="V474" s="52"/>
      <c r="W474" s="52"/>
      <c r="X474" s="52"/>
      <c r="Y474" s="52"/>
      <c r="Z474" s="2"/>
    </row>
    <row r="475" spans="1:26" ht="16.5" customHeight="1">
      <c r="A475" s="2"/>
      <c r="B475" s="2"/>
      <c r="C475" s="14"/>
      <c r="D475" s="14"/>
      <c r="E475" s="14"/>
      <c r="F475" s="14"/>
      <c r="G475" s="14"/>
      <c r="H475" s="2"/>
      <c r="I475" s="2"/>
      <c r="J475" s="2"/>
      <c r="K475" s="2"/>
      <c r="L475" s="2"/>
      <c r="M475" s="2"/>
      <c r="N475" s="2"/>
      <c r="O475" s="2"/>
      <c r="P475" s="2"/>
      <c r="Q475" s="2"/>
      <c r="R475" s="2"/>
      <c r="S475" s="52"/>
      <c r="T475" s="52"/>
      <c r="U475" s="52"/>
      <c r="V475" s="52"/>
      <c r="W475" s="52"/>
      <c r="X475" s="52"/>
      <c r="Y475" s="52"/>
      <c r="Z475" s="2"/>
    </row>
    <row r="476" spans="1:26" ht="16.5" customHeight="1">
      <c r="A476" s="2"/>
      <c r="B476" s="2"/>
      <c r="C476" s="14"/>
      <c r="D476" s="14"/>
      <c r="E476" s="14"/>
      <c r="F476" s="14"/>
      <c r="G476" s="14"/>
      <c r="H476" s="2"/>
      <c r="I476" s="2"/>
      <c r="J476" s="2"/>
      <c r="K476" s="2"/>
      <c r="L476" s="2"/>
      <c r="M476" s="2"/>
      <c r="N476" s="2"/>
      <c r="O476" s="2"/>
      <c r="P476" s="2"/>
      <c r="Q476" s="2"/>
      <c r="R476" s="2"/>
      <c r="S476" s="52"/>
      <c r="T476" s="52"/>
      <c r="U476" s="52"/>
      <c r="V476" s="52"/>
      <c r="W476" s="52"/>
      <c r="X476" s="52"/>
      <c r="Y476" s="52"/>
      <c r="Z476" s="2"/>
    </row>
    <row r="477" spans="1:26" ht="16.5" customHeight="1">
      <c r="A477" s="2"/>
      <c r="B477" s="2"/>
      <c r="C477" s="14"/>
      <c r="D477" s="14"/>
      <c r="E477" s="14"/>
      <c r="F477" s="14"/>
      <c r="G477" s="14"/>
      <c r="H477" s="2"/>
      <c r="I477" s="2"/>
      <c r="J477" s="2"/>
      <c r="K477" s="2"/>
      <c r="L477" s="2"/>
      <c r="M477" s="2"/>
      <c r="N477" s="2"/>
      <c r="O477" s="2"/>
      <c r="P477" s="2"/>
      <c r="Q477" s="2"/>
      <c r="R477" s="2"/>
      <c r="S477" s="52"/>
      <c r="T477" s="52"/>
      <c r="U477" s="52"/>
      <c r="V477" s="52"/>
      <c r="W477" s="52"/>
      <c r="X477" s="52"/>
      <c r="Y477" s="52"/>
      <c r="Z477" s="2"/>
    </row>
    <row r="478" spans="1:26" ht="16.5" customHeight="1">
      <c r="A478" s="2"/>
      <c r="B478" s="2"/>
      <c r="C478" s="14"/>
      <c r="D478" s="14"/>
      <c r="E478" s="14"/>
      <c r="F478" s="14"/>
      <c r="G478" s="14"/>
      <c r="H478" s="2"/>
      <c r="I478" s="2"/>
      <c r="J478" s="2"/>
      <c r="K478" s="2"/>
      <c r="L478" s="2"/>
      <c r="M478" s="2"/>
      <c r="N478" s="2"/>
      <c r="O478" s="2"/>
      <c r="P478" s="2"/>
      <c r="Q478" s="2"/>
      <c r="R478" s="2"/>
      <c r="S478" s="52"/>
      <c r="T478" s="52"/>
      <c r="U478" s="52"/>
      <c r="V478" s="52"/>
      <c r="W478" s="52"/>
      <c r="X478" s="52"/>
      <c r="Y478" s="52"/>
      <c r="Z478" s="2"/>
    </row>
    <row r="479" spans="1:26" ht="16.5" customHeight="1">
      <c r="A479" s="2"/>
      <c r="B479" s="2"/>
      <c r="C479" s="14"/>
      <c r="D479" s="14"/>
      <c r="E479" s="14"/>
      <c r="F479" s="14"/>
      <c r="G479" s="14"/>
      <c r="H479" s="2"/>
      <c r="I479" s="2"/>
      <c r="J479" s="2"/>
      <c r="K479" s="2"/>
      <c r="L479" s="2"/>
      <c r="M479" s="2"/>
      <c r="N479" s="2"/>
      <c r="O479" s="2"/>
      <c r="P479" s="2"/>
      <c r="Q479" s="2"/>
      <c r="R479" s="2"/>
      <c r="S479" s="52"/>
      <c r="T479" s="52"/>
      <c r="U479" s="52"/>
      <c r="V479" s="52"/>
      <c r="W479" s="52"/>
      <c r="X479" s="52"/>
      <c r="Y479" s="52"/>
      <c r="Z479" s="2"/>
    </row>
    <row r="480" spans="1:26" ht="16.5" customHeight="1">
      <c r="A480" s="2"/>
      <c r="B480" s="2"/>
      <c r="C480" s="14"/>
      <c r="D480" s="14"/>
      <c r="E480" s="14"/>
      <c r="F480" s="14"/>
      <c r="G480" s="14"/>
      <c r="H480" s="2"/>
      <c r="I480" s="2"/>
      <c r="J480" s="2"/>
      <c r="K480" s="2"/>
      <c r="L480" s="2"/>
      <c r="M480" s="2"/>
      <c r="N480" s="2"/>
      <c r="O480" s="2"/>
      <c r="P480" s="2"/>
      <c r="Q480" s="2"/>
      <c r="R480" s="2"/>
      <c r="S480" s="52"/>
      <c r="T480" s="52"/>
      <c r="U480" s="52"/>
      <c r="V480" s="52"/>
      <c r="W480" s="52"/>
      <c r="X480" s="52"/>
      <c r="Y480" s="52"/>
      <c r="Z480" s="2"/>
    </row>
    <row r="481" spans="1:26" ht="16.5" customHeight="1">
      <c r="A481" s="2"/>
      <c r="B481" s="2"/>
      <c r="C481" s="14"/>
      <c r="D481" s="14"/>
      <c r="E481" s="14"/>
      <c r="F481" s="14"/>
      <c r="G481" s="14"/>
      <c r="H481" s="2"/>
      <c r="I481" s="2"/>
      <c r="J481" s="2"/>
      <c r="K481" s="2"/>
      <c r="L481" s="2"/>
      <c r="M481" s="2"/>
      <c r="N481" s="2"/>
      <c r="O481" s="2"/>
      <c r="P481" s="2"/>
      <c r="Q481" s="2"/>
      <c r="R481" s="2"/>
      <c r="S481" s="52"/>
      <c r="T481" s="52"/>
      <c r="U481" s="52"/>
      <c r="V481" s="52"/>
      <c r="W481" s="52"/>
      <c r="X481" s="52"/>
      <c r="Y481" s="52"/>
      <c r="Z481" s="2"/>
    </row>
    <row r="482" spans="1:26" ht="16.5" customHeight="1">
      <c r="A482" s="2"/>
      <c r="B482" s="2"/>
      <c r="C482" s="14"/>
      <c r="D482" s="14"/>
      <c r="E482" s="14"/>
      <c r="F482" s="14"/>
      <c r="G482" s="14"/>
      <c r="H482" s="2"/>
      <c r="I482" s="2"/>
      <c r="J482" s="2"/>
      <c r="K482" s="2"/>
      <c r="L482" s="2"/>
      <c r="M482" s="2"/>
      <c r="N482" s="2"/>
      <c r="O482" s="2"/>
      <c r="P482" s="2"/>
      <c r="Q482" s="2"/>
      <c r="R482" s="2"/>
      <c r="S482" s="52"/>
      <c r="T482" s="52"/>
      <c r="U482" s="52"/>
      <c r="V482" s="52"/>
      <c r="W482" s="52"/>
      <c r="X482" s="52"/>
      <c r="Y482" s="52"/>
      <c r="Z482" s="2"/>
    </row>
    <row r="483" spans="1:26" ht="16.5" customHeight="1">
      <c r="A483" s="2"/>
      <c r="B483" s="2"/>
      <c r="C483" s="14"/>
      <c r="D483" s="14"/>
      <c r="E483" s="14"/>
      <c r="F483" s="14"/>
      <c r="G483" s="14"/>
      <c r="H483" s="2"/>
      <c r="I483" s="2"/>
      <c r="J483" s="2"/>
      <c r="K483" s="2"/>
      <c r="L483" s="2"/>
      <c r="M483" s="2"/>
      <c r="N483" s="2"/>
      <c r="O483" s="2"/>
      <c r="P483" s="2"/>
      <c r="Q483" s="2"/>
      <c r="R483" s="2"/>
      <c r="S483" s="52"/>
      <c r="T483" s="52"/>
      <c r="U483" s="52"/>
      <c r="V483" s="52"/>
      <c r="W483" s="52"/>
      <c r="X483" s="52"/>
      <c r="Y483" s="52"/>
      <c r="Z483" s="2"/>
    </row>
    <row r="484" spans="1:26" ht="16.5" customHeight="1">
      <c r="A484" s="2"/>
      <c r="B484" s="2"/>
      <c r="C484" s="14"/>
      <c r="D484" s="14"/>
      <c r="E484" s="14"/>
      <c r="F484" s="14"/>
      <c r="G484" s="14"/>
      <c r="H484" s="2"/>
      <c r="I484" s="2"/>
      <c r="J484" s="2"/>
      <c r="K484" s="2"/>
      <c r="L484" s="2"/>
      <c r="M484" s="2"/>
      <c r="N484" s="2"/>
      <c r="O484" s="2"/>
      <c r="P484" s="2"/>
      <c r="Q484" s="2"/>
      <c r="R484" s="2"/>
      <c r="S484" s="52"/>
      <c r="T484" s="52"/>
      <c r="U484" s="52"/>
      <c r="V484" s="52"/>
      <c r="W484" s="52"/>
      <c r="X484" s="52"/>
      <c r="Y484" s="52"/>
      <c r="Z484" s="2"/>
    </row>
    <row r="485" spans="1:26" ht="16.5" customHeight="1">
      <c r="A485" s="2"/>
      <c r="B485" s="2"/>
      <c r="C485" s="14"/>
      <c r="D485" s="14"/>
      <c r="E485" s="14"/>
      <c r="F485" s="14"/>
      <c r="G485" s="14"/>
      <c r="H485" s="2"/>
      <c r="I485" s="2"/>
      <c r="J485" s="2"/>
      <c r="K485" s="2"/>
      <c r="L485" s="2"/>
      <c r="M485" s="2"/>
      <c r="N485" s="2"/>
      <c r="O485" s="2"/>
      <c r="P485" s="2"/>
      <c r="Q485" s="2"/>
      <c r="R485" s="2"/>
      <c r="S485" s="52"/>
      <c r="T485" s="52"/>
      <c r="U485" s="52"/>
      <c r="V485" s="52"/>
      <c r="W485" s="52"/>
      <c r="X485" s="52"/>
      <c r="Y485" s="52"/>
      <c r="Z485" s="2"/>
    </row>
    <row r="486" spans="1:26" ht="16.5" customHeight="1">
      <c r="A486" s="2"/>
      <c r="B486" s="2"/>
      <c r="C486" s="14"/>
      <c r="D486" s="14"/>
      <c r="E486" s="14"/>
      <c r="F486" s="14"/>
      <c r="G486" s="14"/>
      <c r="H486" s="2"/>
      <c r="I486" s="2"/>
      <c r="J486" s="2"/>
      <c r="K486" s="2"/>
      <c r="L486" s="2"/>
      <c r="M486" s="2"/>
      <c r="N486" s="2"/>
      <c r="O486" s="2"/>
      <c r="P486" s="2"/>
      <c r="Q486" s="2"/>
      <c r="R486" s="2"/>
      <c r="S486" s="52"/>
      <c r="T486" s="52"/>
      <c r="U486" s="52"/>
      <c r="V486" s="52"/>
      <c r="W486" s="52"/>
      <c r="X486" s="52"/>
      <c r="Y486" s="52"/>
      <c r="Z486" s="2"/>
    </row>
    <row r="487" spans="1:26" ht="16.5" customHeight="1">
      <c r="A487" s="2"/>
      <c r="B487" s="2"/>
      <c r="C487" s="14"/>
      <c r="D487" s="14"/>
      <c r="E487" s="14"/>
      <c r="F487" s="14"/>
      <c r="G487" s="14"/>
      <c r="H487" s="2"/>
      <c r="I487" s="2"/>
      <c r="J487" s="2"/>
      <c r="K487" s="2"/>
      <c r="L487" s="2"/>
      <c r="M487" s="2"/>
      <c r="N487" s="2"/>
      <c r="O487" s="2"/>
      <c r="P487" s="2"/>
      <c r="Q487" s="2"/>
      <c r="R487" s="2"/>
      <c r="S487" s="52"/>
      <c r="T487" s="52"/>
      <c r="U487" s="52"/>
      <c r="V487" s="52"/>
      <c r="W487" s="52"/>
      <c r="X487" s="52"/>
      <c r="Y487" s="52"/>
      <c r="Z487" s="2"/>
    </row>
    <row r="488" spans="1:26" ht="16.5" customHeight="1">
      <c r="A488" s="2"/>
      <c r="B488" s="2"/>
      <c r="C488" s="14"/>
      <c r="D488" s="14"/>
      <c r="E488" s="14"/>
      <c r="F488" s="14"/>
      <c r="G488" s="14"/>
      <c r="H488" s="2"/>
      <c r="I488" s="2"/>
      <c r="J488" s="2"/>
      <c r="K488" s="2"/>
      <c r="L488" s="2"/>
      <c r="M488" s="2"/>
      <c r="N488" s="2"/>
      <c r="O488" s="2"/>
      <c r="P488" s="2"/>
      <c r="Q488" s="2"/>
      <c r="R488" s="2"/>
      <c r="S488" s="52"/>
      <c r="T488" s="52"/>
      <c r="U488" s="52"/>
      <c r="V488" s="52"/>
      <c r="W488" s="52"/>
      <c r="X488" s="52"/>
      <c r="Y488" s="52"/>
      <c r="Z488" s="2"/>
    </row>
    <row r="489" spans="1:26" ht="16.5" customHeight="1">
      <c r="A489" s="2"/>
      <c r="B489" s="2"/>
      <c r="C489" s="14"/>
      <c r="D489" s="14"/>
      <c r="E489" s="14"/>
      <c r="F489" s="14"/>
      <c r="G489" s="14"/>
      <c r="H489" s="2"/>
      <c r="I489" s="2"/>
      <c r="J489" s="2"/>
      <c r="K489" s="2"/>
      <c r="L489" s="2"/>
      <c r="M489" s="2"/>
      <c r="N489" s="2"/>
      <c r="O489" s="2"/>
      <c r="P489" s="2"/>
      <c r="Q489" s="2"/>
      <c r="R489" s="2"/>
      <c r="S489" s="52"/>
      <c r="T489" s="52"/>
      <c r="U489" s="52"/>
      <c r="V489" s="52"/>
      <c r="W489" s="52"/>
      <c r="X489" s="52"/>
      <c r="Y489" s="52"/>
      <c r="Z489" s="2"/>
    </row>
    <row r="490" spans="1:26" ht="16.5" customHeight="1">
      <c r="A490" s="2"/>
      <c r="B490" s="2"/>
      <c r="C490" s="14"/>
      <c r="D490" s="14"/>
      <c r="E490" s="14"/>
      <c r="F490" s="14"/>
      <c r="G490" s="14"/>
      <c r="H490" s="2"/>
      <c r="I490" s="2"/>
      <c r="J490" s="2"/>
      <c r="K490" s="2"/>
      <c r="L490" s="2"/>
      <c r="M490" s="2"/>
      <c r="N490" s="2"/>
      <c r="O490" s="2"/>
      <c r="P490" s="2"/>
      <c r="Q490" s="2"/>
      <c r="R490" s="2"/>
      <c r="S490" s="52"/>
      <c r="T490" s="52"/>
      <c r="U490" s="52"/>
      <c r="V490" s="52"/>
      <c r="W490" s="52"/>
      <c r="X490" s="52"/>
      <c r="Y490" s="52"/>
      <c r="Z490" s="2"/>
    </row>
    <row r="491" spans="1:26" ht="16.5" customHeight="1">
      <c r="A491" s="2"/>
      <c r="B491" s="2"/>
      <c r="C491" s="14"/>
      <c r="D491" s="14"/>
      <c r="E491" s="14"/>
      <c r="F491" s="14"/>
      <c r="G491" s="14"/>
      <c r="H491" s="2"/>
      <c r="I491" s="2"/>
      <c r="J491" s="2"/>
      <c r="K491" s="2"/>
      <c r="L491" s="2"/>
      <c r="M491" s="2"/>
      <c r="N491" s="2"/>
      <c r="O491" s="2"/>
      <c r="P491" s="2"/>
      <c r="Q491" s="2"/>
      <c r="R491" s="2"/>
      <c r="S491" s="52"/>
      <c r="T491" s="52"/>
      <c r="U491" s="52"/>
      <c r="V491" s="52"/>
      <c r="W491" s="52"/>
      <c r="X491" s="52"/>
      <c r="Y491" s="52"/>
      <c r="Z491" s="2"/>
    </row>
    <row r="492" spans="1:26" ht="16.5" customHeight="1">
      <c r="A492" s="2"/>
      <c r="B492" s="2"/>
      <c r="C492" s="14"/>
      <c r="D492" s="14"/>
      <c r="E492" s="14"/>
      <c r="F492" s="14"/>
      <c r="G492" s="14"/>
      <c r="H492" s="2"/>
      <c r="I492" s="2"/>
      <c r="J492" s="2"/>
      <c r="K492" s="2"/>
      <c r="L492" s="2"/>
      <c r="M492" s="2"/>
      <c r="N492" s="2"/>
      <c r="O492" s="2"/>
      <c r="P492" s="2"/>
      <c r="Q492" s="2"/>
      <c r="R492" s="2"/>
      <c r="S492" s="52"/>
      <c r="T492" s="52"/>
      <c r="U492" s="52"/>
      <c r="V492" s="52"/>
      <c r="W492" s="52"/>
      <c r="X492" s="52"/>
      <c r="Y492" s="52"/>
      <c r="Z492" s="2"/>
    </row>
    <row r="493" spans="1:26" ht="16.5" customHeight="1">
      <c r="A493" s="2"/>
      <c r="B493" s="2"/>
      <c r="C493" s="14"/>
      <c r="D493" s="14"/>
      <c r="E493" s="14"/>
      <c r="F493" s="14"/>
      <c r="G493" s="14"/>
      <c r="H493" s="2"/>
      <c r="I493" s="2"/>
      <c r="J493" s="2"/>
      <c r="K493" s="2"/>
      <c r="L493" s="2"/>
      <c r="M493" s="2"/>
      <c r="N493" s="2"/>
      <c r="O493" s="2"/>
      <c r="P493" s="2"/>
      <c r="Q493" s="2"/>
      <c r="R493" s="2"/>
      <c r="S493" s="52"/>
      <c r="T493" s="52"/>
      <c r="U493" s="52"/>
      <c r="V493" s="52"/>
      <c r="W493" s="52"/>
      <c r="X493" s="52"/>
      <c r="Y493" s="52"/>
      <c r="Z493" s="2"/>
    </row>
    <row r="494" spans="1:26" ht="16.5" customHeight="1">
      <c r="A494" s="2"/>
      <c r="B494" s="2"/>
      <c r="C494" s="14"/>
      <c r="D494" s="14"/>
      <c r="E494" s="14"/>
      <c r="F494" s="14"/>
      <c r="G494" s="14"/>
      <c r="H494" s="2"/>
      <c r="I494" s="2"/>
      <c r="J494" s="2"/>
      <c r="K494" s="2"/>
      <c r="L494" s="2"/>
      <c r="M494" s="2"/>
      <c r="N494" s="2"/>
      <c r="O494" s="2"/>
      <c r="P494" s="2"/>
      <c r="Q494" s="2"/>
      <c r="R494" s="2"/>
      <c r="S494" s="52"/>
      <c r="T494" s="52"/>
      <c r="U494" s="52"/>
      <c r="V494" s="52"/>
      <c r="W494" s="52"/>
      <c r="X494" s="52"/>
      <c r="Y494" s="52"/>
      <c r="Z494" s="2"/>
    </row>
    <row r="495" spans="1:26" ht="16.5" customHeight="1">
      <c r="A495" s="2"/>
      <c r="B495" s="2"/>
      <c r="C495" s="14"/>
      <c r="D495" s="14"/>
      <c r="E495" s="14"/>
      <c r="F495" s="14"/>
      <c r="G495" s="14"/>
      <c r="H495" s="2"/>
      <c r="I495" s="2"/>
      <c r="J495" s="2"/>
      <c r="K495" s="2"/>
      <c r="L495" s="2"/>
      <c r="M495" s="2"/>
      <c r="N495" s="2"/>
      <c r="O495" s="2"/>
      <c r="P495" s="2"/>
      <c r="Q495" s="2"/>
      <c r="R495" s="2"/>
      <c r="S495" s="52"/>
      <c r="T495" s="52"/>
      <c r="U495" s="52"/>
      <c r="V495" s="52"/>
      <c r="W495" s="52"/>
      <c r="X495" s="52"/>
      <c r="Y495" s="52"/>
      <c r="Z495" s="2"/>
    </row>
    <row r="496" spans="1:26" ht="16.5" customHeight="1">
      <c r="A496" s="2"/>
      <c r="B496" s="2"/>
      <c r="C496" s="14"/>
      <c r="D496" s="14"/>
      <c r="E496" s="14"/>
      <c r="F496" s="14"/>
      <c r="G496" s="14"/>
      <c r="H496" s="2"/>
      <c r="I496" s="2"/>
      <c r="J496" s="2"/>
      <c r="K496" s="2"/>
      <c r="L496" s="2"/>
      <c r="M496" s="2"/>
      <c r="N496" s="2"/>
      <c r="O496" s="2"/>
      <c r="P496" s="2"/>
      <c r="Q496" s="2"/>
      <c r="R496" s="2"/>
      <c r="S496" s="52"/>
      <c r="T496" s="52"/>
      <c r="U496" s="52"/>
      <c r="V496" s="52"/>
      <c r="W496" s="52"/>
      <c r="X496" s="52"/>
      <c r="Y496" s="52"/>
      <c r="Z496" s="2"/>
    </row>
    <row r="497" spans="1:26" ht="16.5" customHeight="1">
      <c r="A497" s="2"/>
      <c r="B497" s="2"/>
      <c r="C497" s="14"/>
      <c r="D497" s="14"/>
      <c r="E497" s="14"/>
      <c r="F497" s="14"/>
      <c r="G497" s="14"/>
      <c r="H497" s="2"/>
      <c r="I497" s="2"/>
      <c r="J497" s="2"/>
      <c r="K497" s="2"/>
      <c r="L497" s="2"/>
      <c r="M497" s="2"/>
      <c r="N497" s="2"/>
      <c r="O497" s="2"/>
      <c r="P497" s="2"/>
      <c r="Q497" s="2"/>
      <c r="R497" s="2"/>
      <c r="S497" s="52"/>
      <c r="T497" s="52"/>
      <c r="U497" s="52"/>
      <c r="V497" s="52"/>
      <c r="W497" s="52"/>
      <c r="X497" s="52"/>
      <c r="Y497" s="52"/>
      <c r="Z497" s="2"/>
    </row>
    <row r="498" spans="1:26" ht="16.5" customHeight="1">
      <c r="A498" s="2"/>
      <c r="B498" s="2"/>
      <c r="C498" s="14"/>
      <c r="D498" s="14"/>
      <c r="E498" s="14"/>
      <c r="F498" s="14"/>
      <c r="G498" s="14"/>
      <c r="H498" s="2"/>
      <c r="I498" s="2"/>
      <c r="J498" s="2"/>
      <c r="K498" s="2"/>
      <c r="L498" s="2"/>
      <c r="M498" s="2"/>
      <c r="N498" s="2"/>
      <c r="O498" s="2"/>
      <c r="P498" s="2"/>
      <c r="Q498" s="2"/>
      <c r="R498" s="2"/>
      <c r="S498" s="52"/>
      <c r="T498" s="52"/>
      <c r="U498" s="52"/>
      <c r="V498" s="52"/>
      <c r="W498" s="52"/>
      <c r="X498" s="52"/>
      <c r="Y498" s="52"/>
      <c r="Z498" s="2"/>
    </row>
    <row r="499" spans="1:26" ht="16.5" customHeight="1">
      <c r="A499" s="2"/>
      <c r="B499" s="2"/>
      <c r="C499" s="14"/>
      <c r="D499" s="14"/>
      <c r="E499" s="14"/>
      <c r="F499" s="14"/>
      <c r="G499" s="14"/>
      <c r="H499" s="2"/>
      <c r="I499" s="2"/>
      <c r="J499" s="2"/>
      <c r="K499" s="2"/>
      <c r="L499" s="2"/>
      <c r="M499" s="2"/>
      <c r="N499" s="2"/>
      <c r="O499" s="2"/>
      <c r="P499" s="2"/>
      <c r="Q499" s="2"/>
      <c r="R499" s="2"/>
      <c r="S499" s="52"/>
      <c r="T499" s="52"/>
      <c r="U499" s="52"/>
      <c r="V499" s="52"/>
      <c r="W499" s="52"/>
      <c r="X499" s="52"/>
      <c r="Y499" s="52"/>
      <c r="Z499" s="2"/>
    </row>
    <row r="500" spans="1:26" ht="16.5" customHeight="1">
      <c r="A500" s="2"/>
      <c r="B500" s="2"/>
      <c r="C500" s="14"/>
      <c r="D500" s="14"/>
      <c r="E500" s="14"/>
      <c r="F500" s="14"/>
      <c r="G500" s="14"/>
      <c r="H500" s="2"/>
      <c r="I500" s="2"/>
      <c r="J500" s="2"/>
      <c r="K500" s="2"/>
      <c r="L500" s="2"/>
      <c r="M500" s="2"/>
      <c r="N500" s="2"/>
      <c r="O500" s="2"/>
      <c r="P500" s="2"/>
      <c r="Q500" s="2"/>
      <c r="R500" s="2"/>
      <c r="S500" s="52"/>
      <c r="T500" s="52"/>
      <c r="U500" s="52"/>
      <c r="V500" s="52"/>
      <c r="W500" s="52"/>
      <c r="X500" s="52"/>
      <c r="Y500" s="52"/>
      <c r="Z500" s="2"/>
    </row>
    <row r="501" spans="1:26" ht="16.5" customHeight="1">
      <c r="A501" s="2"/>
      <c r="B501" s="2"/>
      <c r="C501" s="14"/>
      <c r="D501" s="14"/>
      <c r="E501" s="14"/>
      <c r="F501" s="14"/>
      <c r="G501" s="14"/>
      <c r="H501" s="2"/>
      <c r="I501" s="2"/>
      <c r="J501" s="2"/>
      <c r="K501" s="2"/>
      <c r="L501" s="2"/>
      <c r="M501" s="2"/>
      <c r="N501" s="2"/>
      <c r="O501" s="2"/>
      <c r="P501" s="2"/>
      <c r="Q501" s="2"/>
      <c r="R501" s="2"/>
      <c r="S501" s="52"/>
      <c r="T501" s="52"/>
      <c r="U501" s="52"/>
      <c r="V501" s="52"/>
      <c r="W501" s="52"/>
      <c r="X501" s="52"/>
      <c r="Y501" s="52"/>
      <c r="Z501" s="2"/>
    </row>
    <row r="502" spans="1:26" ht="16.5" customHeight="1">
      <c r="A502" s="2"/>
      <c r="B502" s="2"/>
      <c r="C502" s="14"/>
      <c r="D502" s="14"/>
      <c r="E502" s="14"/>
      <c r="F502" s="14"/>
      <c r="G502" s="14"/>
      <c r="H502" s="2"/>
      <c r="I502" s="2"/>
      <c r="J502" s="2"/>
      <c r="K502" s="2"/>
      <c r="L502" s="2"/>
      <c r="M502" s="2"/>
      <c r="N502" s="2"/>
      <c r="O502" s="2"/>
      <c r="P502" s="2"/>
      <c r="Q502" s="2"/>
      <c r="R502" s="2"/>
      <c r="S502" s="52"/>
      <c r="T502" s="52"/>
      <c r="U502" s="52"/>
      <c r="V502" s="52"/>
      <c r="W502" s="52"/>
      <c r="X502" s="52"/>
      <c r="Y502" s="52"/>
      <c r="Z502" s="2"/>
    </row>
    <row r="503" spans="1:26" ht="16.5" customHeight="1">
      <c r="A503" s="2"/>
      <c r="B503" s="2"/>
      <c r="C503" s="14"/>
      <c r="D503" s="14"/>
      <c r="E503" s="14"/>
      <c r="F503" s="14"/>
      <c r="G503" s="14"/>
      <c r="H503" s="2"/>
      <c r="I503" s="2"/>
      <c r="J503" s="2"/>
      <c r="K503" s="2"/>
      <c r="L503" s="2"/>
      <c r="M503" s="2"/>
      <c r="N503" s="2"/>
      <c r="O503" s="2"/>
      <c r="P503" s="2"/>
      <c r="Q503" s="2"/>
      <c r="R503" s="2"/>
      <c r="S503" s="52"/>
      <c r="T503" s="52"/>
      <c r="U503" s="52"/>
      <c r="V503" s="52"/>
      <c r="W503" s="52"/>
      <c r="X503" s="52"/>
      <c r="Y503" s="52"/>
      <c r="Z503" s="2"/>
    </row>
    <row r="504" spans="1:26" ht="16.5" customHeight="1">
      <c r="A504" s="2"/>
      <c r="B504" s="2"/>
      <c r="C504" s="14"/>
      <c r="D504" s="14"/>
      <c r="E504" s="14"/>
      <c r="F504" s="14"/>
      <c r="G504" s="14"/>
      <c r="H504" s="2"/>
      <c r="I504" s="2"/>
      <c r="J504" s="2"/>
      <c r="K504" s="2"/>
      <c r="L504" s="2"/>
      <c r="M504" s="2"/>
      <c r="N504" s="2"/>
      <c r="O504" s="2"/>
      <c r="P504" s="2"/>
      <c r="Q504" s="2"/>
      <c r="R504" s="2"/>
      <c r="S504" s="52"/>
      <c r="T504" s="52"/>
      <c r="U504" s="52"/>
      <c r="V504" s="52"/>
      <c r="W504" s="52"/>
      <c r="X504" s="52"/>
      <c r="Y504" s="52"/>
      <c r="Z504" s="2"/>
    </row>
    <row r="505" spans="1:26" ht="16.5" customHeight="1">
      <c r="A505" s="2"/>
      <c r="B505" s="2"/>
      <c r="C505" s="14"/>
      <c r="D505" s="14"/>
      <c r="E505" s="14"/>
      <c r="F505" s="14"/>
      <c r="G505" s="14"/>
      <c r="H505" s="2"/>
      <c r="I505" s="2"/>
      <c r="J505" s="2"/>
      <c r="K505" s="2"/>
      <c r="L505" s="2"/>
      <c r="M505" s="2"/>
      <c r="N505" s="2"/>
      <c r="O505" s="2"/>
      <c r="P505" s="2"/>
      <c r="Q505" s="2"/>
      <c r="R505" s="2"/>
      <c r="S505" s="52"/>
      <c r="T505" s="52"/>
      <c r="U505" s="52"/>
      <c r="V505" s="52"/>
      <c r="W505" s="52"/>
      <c r="X505" s="52"/>
      <c r="Y505" s="52"/>
      <c r="Z505" s="2"/>
    </row>
    <row r="506" spans="1:26" ht="16.5" customHeight="1">
      <c r="A506" s="2"/>
      <c r="B506" s="2"/>
      <c r="C506" s="14"/>
      <c r="D506" s="14"/>
      <c r="E506" s="14"/>
      <c r="F506" s="14"/>
      <c r="G506" s="14"/>
      <c r="H506" s="2"/>
      <c r="I506" s="2"/>
      <c r="J506" s="2"/>
      <c r="K506" s="2"/>
      <c r="L506" s="2"/>
      <c r="M506" s="2"/>
      <c r="N506" s="2"/>
      <c r="O506" s="2"/>
      <c r="P506" s="2"/>
      <c r="Q506" s="2"/>
      <c r="R506" s="2"/>
      <c r="S506" s="52"/>
      <c r="T506" s="52"/>
      <c r="U506" s="52"/>
      <c r="V506" s="52"/>
      <c r="W506" s="52"/>
      <c r="X506" s="52"/>
      <c r="Y506" s="52"/>
      <c r="Z506" s="2"/>
    </row>
    <row r="507" spans="1:26" ht="16.5" customHeight="1">
      <c r="A507" s="2"/>
      <c r="B507" s="2"/>
      <c r="C507" s="14"/>
      <c r="D507" s="14"/>
      <c r="E507" s="14"/>
      <c r="F507" s="14"/>
      <c r="G507" s="14"/>
      <c r="H507" s="2"/>
      <c r="I507" s="2"/>
      <c r="J507" s="2"/>
      <c r="K507" s="2"/>
      <c r="L507" s="2"/>
      <c r="M507" s="2"/>
      <c r="N507" s="2"/>
      <c r="O507" s="2"/>
      <c r="P507" s="2"/>
      <c r="Q507" s="2"/>
      <c r="R507" s="2"/>
      <c r="S507" s="52"/>
      <c r="T507" s="52"/>
      <c r="U507" s="52"/>
      <c r="V507" s="52"/>
      <c r="W507" s="52"/>
      <c r="X507" s="52"/>
      <c r="Y507" s="52"/>
      <c r="Z507" s="2"/>
    </row>
    <row r="508" spans="1:26" ht="16.5" customHeight="1">
      <c r="A508" s="2"/>
      <c r="B508" s="2"/>
      <c r="C508" s="14"/>
      <c r="D508" s="14"/>
      <c r="E508" s="14"/>
      <c r="F508" s="14"/>
      <c r="G508" s="14"/>
      <c r="H508" s="2"/>
      <c r="I508" s="2"/>
      <c r="J508" s="2"/>
      <c r="K508" s="2"/>
      <c r="L508" s="2"/>
      <c r="M508" s="2"/>
      <c r="N508" s="2"/>
      <c r="O508" s="2"/>
      <c r="P508" s="2"/>
      <c r="Q508" s="2"/>
      <c r="R508" s="2"/>
      <c r="S508" s="52"/>
      <c r="T508" s="52"/>
      <c r="U508" s="52"/>
      <c r="V508" s="52"/>
      <c r="W508" s="52"/>
      <c r="X508" s="52"/>
      <c r="Y508" s="52"/>
      <c r="Z508" s="2"/>
    </row>
    <row r="509" spans="1:26" ht="16.5" customHeight="1">
      <c r="A509" s="2"/>
      <c r="B509" s="2"/>
      <c r="C509" s="14"/>
      <c r="D509" s="14"/>
      <c r="E509" s="14"/>
      <c r="F509" s="14"/>
      <c r="G509" s="14"/>
      <c r="H509" s="2"/>
      <c r="I509" s="2"/>
      <c r="J509" s="2"/>
      <c r="K509" s="2"/>
      <c r="L509" s="2"/>
      <c r="M509" s="2"/>
      <c r="N509" s="2"/>
      <c r="O509" s="2"/>
      <c r="P509" s="2"/>
      <c r="Q509" s="2"/>
      <c r="R509" s="2"/>
      <c r="S509" s="52"/>
      <c r="T509" s="52"/>
      <c r="U509" s="52"/>
      <c r="V509" s="52"/>
      <c r="W509" s="52"/>
      <c r="X509" s="52"/>
      <c r="Y509" s="52"/>
      <c r="Z509" s="2"/>
    </row>
    <row r="510" spans="1:26" ht="16.5" customHeight="1">
      <c r="A510" s="2"/>
      <c r="B510" s="2"/>
      <c r="C510" s="14"/>
      <c r="D510" s="14"/>
      <c r="E510" s="14"/>
      <c r="F510" s="14"/>
      <c r="G510" s="14"/>
      <c r="H510" s="2"/>
      <c r="I510" s="2"/>
      <c r="J510" s="2"/>
      <c r="K510" s="2"/>
      <c r="L510" s="2"/>
      <c r="M510" s="2"/>
      <c r="N510" s="2"/>
      <c r="O510" s="2"/>
      <c r="P510" s="2"/>
      <c r="Q510" s="2"/>
      <c r="R510" s="2"/>
      <c r="S510" s="52"/>
      <c r="T510" s="52"/>
      <c r="U510" s="52"/>
      <c r="V510" s="52"/>
      <c r="W510" s="52"/>
      <c r="X510" s="52"/>
      <c r="Y510" s="52"/>
      <c r="Z510" s="2"/>
    </row>
    <row r="511" spans="1:26" ht="16.5" customHeight="1">
      <c r="A511" s="2"/>
      <c r="B511" s="2"/>
      <c r="C511" s="14"/>
      <c r="D511" s="14"/>
      <c r="E511" s="14"/>
      <c r="F511" s="14"/>
      <c r="G511" s="14"/>
      <c r="H511" s="2"/>
      <c r="I511" s="2"/>
      <c r="J511" s="2"/>
      <c r="K511" s="2"/>
      <c r="L511" s="2"/>
      <c r="M511" s="2"/>
      <c r="N511" s="2"/>
      <c r="O511" s="2"/>
      <c r="P511" s="2"/>
      <c r="Q511" s="2"/>
      <c r="R511" s="2"/>
      <c r="S511" s="52"/>
      <c r="T511" s="52"/>
      <c r="U511" s="52"/>
      <c r="V511" s="52"/>
      <c r="W511" s="52"/>
      <c r="X511" s="52"/>
      <c r="Y511" s="52"/>
      <c r="Z511" s="2"/>
    </row>
    <row r="512" spans="1:26" ht="16.5" customHeight="1">
      <c r="A512" s="2"/>
      <c r="B512" s="2"/>
      <c r="C512" s="14"/>
      <c r="D512" s="14"/>
      <c r="E512" s="14"/>
      <c r="F512" s="14"/>
      <c r="G512" s="14"/>
      <c r="H512" s="2"/>
      <c r="I512" s="2"/>
      <c r="J512" s="2"/>
      <c r="K512" s="2"/>
      <c r="L512" s="2"/>
      <c r="M512" s="2"/>
      <c r="N512" s="2"/>
      <c r="O512" s="2"/>
      <c r="P512" s="2"/>
      <c r="Q512" s="2"/>
      <c r="R512" s="2"/>
      <c r="S512" s="52"/>
      <c r="T512" s="52"/>
      <c r="U512" s="52"/>
      <c r="V512" s="52"/>
      <c r="W512" s="52"/>
      <c r="X512" s="52"/>
      <c r="Y512" s="52"/>
      <c r="Z512" s="2"/>
    </row>
    <row r="513" spans="1:26" ht="16.5" customHeight="1">
      <c r="A513" s="2"/>
      <c r="B513" s="2"/>
      <c r="C513" s="14"/>
      <c r="D513" s="14"/>
      <c r="E513" s="14"/>
      <c r="F513" s="14"/>
      <c r="G513" s="14"/>
      <c r="H513" s="2"/>
      <c r="I513" s="2"/>
      <c r="J513" s="2"/>
      <c r="K513" s="2"/>
      <c r="L513" s="2"/>
      <c r="M513" s="2"/>
      <c r="N513" s="2"/>
      <c r="O513" s="2"/>
      <c r="P513" s="2"/>
      <c r="Q513" s="2"/>
      <c r="R513" s="2"/>
      <c r="S513" s="52"/>
      <c r="T513" s="52"/>
      <c r="U513" s="52"/>
      <c r="V513" s="52"/>
      <c r="W513" s="52"/>
      <c r="X513" s="52"/>
      <c r="Y513" s="52"/>
      <c r="Z513" s="2"/>
    </row>
    <row r="514" spans="1:26" ht="16.5" customHeight="1">
      <c r="A514" s="2"/>
      <c r="B514" s="2"/>
      <c r="C514" s="14"/>
      <c r="D514" s="14"/>
      <c r="E514" s="14"/>
      <c r="F514" s="14"/>
      <c r="G514" s="14"/>
      <c r="H514" s="2"/>
      <c r="I514" s="2"/>
      <c r="J514" s="2"/>
      <c r="K514" s="2"/>
      <c r="L514" s="2"/>
      <c r="M514" s="2"/>
      <c r="N514" s="2"/>
      <c r="O514" s="2"/>
      <c r="P514" s="2"/>
      <c r="Q514" s="2"/>
      <c r="R514" s="2"/>
      <c r="S514" s="52"/>
      <c r="T514" s="52"/>
      <c r="U514" s="52"/>
      <c r="V514" s="52"/>
      <c r="W514" s="52"/>
      <c r="X514" s="52"/>
      <c r="Y514" s="52"/>
      <c r="Z514" s="2"/>
    </row>
    <row r="515" spans="1:26" ht="16.5" customHeight="1">
      <c r="A515" s="2"/>
      <c r="B515" s="2"/>
      <c r="C515" s="14"/>
      <c r="D515" s="14"/>
      <c r="E515" s="14"/>
      <c r="F515" s="14"/>
      <c r="G515" s="14"/>
      <c r="H515" s="2"/>
      <c r="I515" s="2"/>
      <c r="J515" s="2"/>
      <c r="K515" s="2"/>
      <c r="L515" s="2"/>
      <c r="M515" s="2"/>
      <c r="N515" s="2"/>
      <c r="O515" s="2"/>
      <c r="P515" s="2"/>
      <c r="Q515" s="2"/>
      <c r="R515" s="2"/>
      <c r="S515" s="52"/>
      <c r="T515" s="52"/>
      <c r="U515" s="52"/>
      <c r="V515" s="52"/>
      <c r="W515" s="52"/>
      <c r="X515" s="52"/>
      <c r="Y515" s="52"/>
      <c r="Z515" s="2"/>
    </row>
    <row r="516" spans="1:26" ht="16.5" customHeight="1">
      <c r="A516" s="2"/>
      <c r="B516" s="2"/>
      <c r="C516" s="14"/>
      <c r="D516" s="14"/>
      <c r="E516" s="14"/>
      <c r="F516" s="14"/>
      <c r="G516" s="14"/>
      <c r="H516" s="2"/>
      <c r="I516" s="2"/>
      <c r="J516" s="2"/>
      <c r="K516" s="2"/>
      <c r="L516" s="2"/>
      <c r="M516" s="2"/>
      <c r="N516" s="2"/>
      <c r="O516" s="2"/>
      <c r="P516" s="2"/>
      <c r="Q516" s="2"/>
      <c r="R516" s="2"/>
      <c r="S516" s="52"/>
      <c r="T516" s="52"/>
      <c r="U516" s="52"/>
      <c r="V516" s="52"/>
      <c r="W516" s="52"/>
      <c r="X516" s="52"/>
      <c r="Y516" s="52"/>
      <c r="Z516" s="2"/>
    </row>
    <row r="517" spans="1:26" ht="16.5" customHeight="1">
      <c r="A517" s="2"/>
      <c r="B517" s="2"/>
      <c r="C517" s="14"/>
      <c r="D517" s="14"/>
      <c r="E517" s="14"/>
      <c r="F517" s="14"/>
      <c r="G517" s="14"/>
      <c r="H517" s="2"/>
      <c r="I517" s="2"/>
      <c r="J517" s="2"/>
      <c r="K517" s="2"/>
      <c r="L517" s="2"/>
      <c r="M517" s="2"/>
      <c r="N517" s="2"/>
      <c r="O517" s="2"/>
      <c r="P517" s="2"/>
      <c r="Q517" s="2"/>
      <c r="R517" s="2"/>
      <c r="S517" s="52"/>
      <c r="T517" s="52"/>
      <c r="U517" s="52"/>
      <c r="V517" s="52"/>
      <c r="W517" s="52"/>
      <c r="X517" s="52"/>
      <c r="Y517" s="52"/>
      <c r="Z517" s="2"/>
    </row>
    <row r="518" spans="1:26" ht="16.5" customHeight="1">
      <c r="A518" s="2"/>
      <c r="B518" s="2"/>
      <c r="C518" s="14"/>
      <c r="D518" s="14"/>
      <c r="E518" s="14"/>
      <c r="F518" s="14"/>
      <c r="G518" s="14"/>
      <c r="H518" s="2"/>
      <c r="I518" s="2"/>
      <c r="J518" s="2"/>
      <c r="K518" s="2"/>
      <c r="L518" s="2"/>
      <c r="M518" s="2"/>
      <c r="N518" s="2"/>
      <c r="O518" s="2"/>
      <c r="P518" s="2"/>
      <c r="Q518" s="2"/>
      <c r="R518" s="2"/>
      <c r="S518" s="52"/>
      <c r="T518" s="52"/>
      <c r="U518" s="52"/>
      <c r="V518" s="52"/>
      <c r="W518" s="52"/>
      <c r="X518" s="52"/>
      <c r="Y518" s="52"/>
      <c r="Z518" s="2"/>
    </row>
    <row r="519" spans="1:26" ht="16.5" customHeight="1">
      <c r="A519" s="2"/>
      <c r="B519" s="2"/>
      <c r="C519" s="14"/>
      <c r="D519" s="14"/>
      <c r="E519" s="14"/>
      <c r="F519" s="14"/>
      <c r="G519" s="14"/>
      <c r="H519" s="2"/>
      <c r="I519" s="2"/>
      <c r="J519" s="2"/>
      <c r="K519" s="2"/>
      <c r="L519" s="2"/>
      <c r="M519" s="2"/>
      <c r="N519" s="2"/>
      <c r="O519" s="2"/>
      <c r="P519" s="2"/>
      <c r="Q519" s="2"/>
      <c r="R519" s="2"/>
      <c r="S519" s="52"/>
      <c r="T519" s="52"/>
      <c r="U519" s="52"/>
      <c r="V519" s="52"/>
      <c r="W519" s="52"/>
      <c r="X519" s="52"/>
      <c r="Y519" s="52"/>
      <c r="Z519" s="2"/>
    </row>
    <row r="520" spans="1:26" ht="16.5" customHeight="1">
      <c r="A520" s="2"/>
      <c r="B520" s="2"/>
      <c r="C520" s="14"/>
      <c r="D520" s="14"/>
      <c r="E520" s="14"/>
      <c r="F520" s="14"/>
      <c r="G520" s="14"/>
      <c r="H520" s="2"/>
      <c r="I520" s="2"/>
      <c r="J520" s="2"/>
      <c r="K520" s="2"/>
      <c r="L520" s="2"/>
      <c r="M520" s="2"/>
      <c r="N520" s="2"/>
      <c r="O520" s="2"/>
      <c r="P520" s="2"/>
      <c r="Q520" s="2"/>
      <c r="R520" s="2"/>
      <c r="S520" s="52"/>
      <c r="T520" s="52"/>
      <c r="U520" s="52"/>
      <c r="V520" s="52"/>
      <c r="W520" s="52"/>
      <c r="X520" s="52"/>
      <c r="Y520" s="52"/>
      <c r="Z520" s="2"/>
    </row>
    <row r="521" spans="1:26" ht="16.5" customHeight="1">
      <c r="A521" s="2"/>
      <c r="B521" s="2"/>
      <c r="C521" s="14"/>
      <c r="D521" s="14"/>
      <c r="E521" s="14"/>
      <c r="F521" s="14"/>
      <c r="G521" s="14"/>
      <c r="H521" s="2"/>
      <c r="I521" s="2"/>
      <c r="J521" s="2"/>
      <c r="K521" s="2"/>
      <c r="L521" s="2"/>
      <c r="M521" s="2"/>
      <c r="N521" s="2"/>
      <c r="O521" s="2"/>
      <c r="P521" s="2"/>
      <c r="Q521" s="2"/>
      <c r="R521" s="2"/>
      <c r="S521" s="52"/>
      <c r="T521" s="52"/>
      <c r="U521" s="52"/>
      <c r="V521" s="52"/>
      <c r="W521" s="52"/>
      <c r="X521" s="52"/>
      <c r="Y521" s="52"/>
      <c r="Z521" s="2"/>
    </row>
    <row r="522" spans="1:26" ht="16.5" customHeight="1">
      <c r="A522" s="2"/>
      <c r="B522" s="2"/>
      <c r="C522" s="14"/>
      <c r="D522" s="14"/>
      <c r="E522" s="14"/>
      <c r="F522" s="14"/>
      <c r="G522" s="14"/>
      <c r="H522" s="2"/>
      <c r="I522" s="2"/>
      <c r="J522" s="2"/>
      <c r="K522" s="2"/>
      <c r="L522" s="2"/>
      <c r="M522" s="2"/>
      <c r="N522" s="2"/>
      <c r="O522" s="2"/>
      <c r="P522" s="2"/>
      <c r="Q522" s="2"/>
      <c r="R522" s="2"/>
      <c r="S522" s="52"/>
      <c r="T522" s="52"/>
      <c r="U522" s="52"/>
      <c r="V522" s="52"/>
      <c r="W522" s="52"/>
      <c r="X522" s="52"/>
      <c r="Y522" s="52"/>
      <c r="Z522" s="2"/>
    </row>
    <row r="523" spans="1:26" ht="16.5" customHeight="1">
      <c r="A523" s="2"/>
      <c r="B523" s="2"/>
      <c r="C523" s="14"/>
      <c r="D523" s="14"/>
      <c r="E523" s="14"/>
      <c r="F523" s="14"/>
      <c r="G523" s="14"/>
      <c r="H523" s="2"/>
      <c r="I523" s="2"/>
      <c r="J523" s="2"/>
      <c r="K523" s="2"/>
      <c r="L523" s="2"/>
      <c r="M523" s="2"/>
      <c r="N523" s="2"/>
      <c r="O523" s="2"/>
      <c r="P523" s="2"/>
      <c r="Q523" s="2"/>
      <c r="R523" s="2"/>
      <c r="S523" s="52"/>
      <c r="T523" s="52"/>
      <c r="U523" s="52"/>
      <c r="V523" s="52"/>
      <c r="W523" s="52"/>
      <c r="X523" s="52"/>
      <c r="Y523" s="52"/>
      <c r="Z523" s="2"/>
    </row>
    <row r="524" spans="1:26" ht="16.5" customHeight="1">
      <c r="A524" s="2"/>
      <c r="B524" s="2"/>
      <c r="C524" s="14"/>
      <c r="D524" s="14"/>
      <c r="E524" s="14"/>
      <c r="F524" s="14"/>
      <c r="G524" s="14"/>
      <c r="H524" s="2"/>
      <c r="I524" s="2"/>
      <c r="J524" s="2"/>
      <c r="K524" s="2"/>
      <c r="L524" s="2"/>
      <c r="M524" s="2"/>
      <c r="N524" s="2"/>
      <c r="O524" s="2"/>
      <c r="P524" s="2"/>
      <c r="Q524" s="2"/>
      <c r="R524" s="2"/>
      <c r="S524" s="52"/>
      <c r="T524" s="52"/>
      <c r="U524" s="52"/>
      <c r="V524" s="52"/>
      <c r="W524" s="52"/>
      <c r="X524" s="52"/>
      <c r="Y524" s="52"/>
      <c r="Z524" s="2"/>
    </row>
    <row r="525" spans="1:26" ht="16.5" customHeight="1">
      <c r="A525" s="2"/>
      <c r="B525" s="2"/>
      <c r="C525" s="14"/>
      <c r="D525" s="14"/>
      <c r="E525" s="14"/>
      <c r="F525" s="14"/>
      <c r="G525" s="14"/>
      <c r="H525" s="2"/>
      <c r="I525" s="2"/>
      <c r="J525" s="2"/>
      <c r="K525" s="2"/>
      <c r="L525" s="2"/>
      <c r="M525" s="2"/>
      <c r="N525" s="2"/>
      <c r="O525" s="2"/>
      <c r="P525" s="2"/>
      <c r="Q525" s="2"/>
      <c r="R525" s="2"/>
      <c r="S525" s="52"/>
      <c r="T525" s="52"/>
      <c r="U525" s="52"/>
      <c r="V525" s="52"/>
      <c r="W525" s="52"/>
      <c r="X525" s="52"/>
      <c r="Y525" s="52"/>
      <c r="Z525" s="2"/>
    </row>
    <row r="526" spans="1:26" ht="16.5" customHeight="1">
      <c r="A526" s="2"/>
      <c r="B526" s="2"/>
      <c r="C526" s="14"/>
      <c r="D526" s="14"/>
      <c r="E526" s="14"/>
      <c r="F526" s="14"/>
      <c r="G526" s="14"/>
      <c r="H526" s="2"/>
      <c r="I526" s="2"/>
      <c r="J526" s="2"/>
      <c r="K526" s="2"/>
      <c r="L526" s="2"/>
      <c r="M526" s="2"/>
      <c r="N526" s="2"/>
      <c r="O526" s="2"/>
      <c r="P526" s="2"/>
      <c r="Q526" s="2"/>
      <c r="R526" s="2"/>
      <c r="S526" s="52"/>
      <c r="T526" s="52"/>
      <c r="U526" s="52"/>
      <c r="V526" s="52"/>
      <c r="W526" s="52"/>
      <c r="X526" s="52"/>
      <c r="Y526" s="52"/>
      <c r="Z526" s="2"/>
    </row>
    <row r="527" spans="1:26" ht="16.5" customHeight="1">
      <c r="A527" s="2"/>
      <c r="B527" s="2"/>
      <c r="C527" s="14"/>
      <c r="D527" s="14"/>
      <c r="E527" s="14"/>
      <c r="F527" s="14"/>
      <c r="G527" s="14"/>
      <c r="H527" s="2"/>
      <c r="I527" s="2"/>
      <c r="J527" s="2"/>
      <c r="K527" s="2"/>
      <c r="L527" s="2"/>
      <c r="M527" s="2"/>
      <c r="N527" s="2"/>
      <c r="O527" s="2"/>
      <c r="P527" s="2"/>
      <c r="Q527" s="2"/>
      <c r="R527" s="2"/>
      <c r="S527" s="52"/>
      <c r="T527" s="52"/>
      <c r="U527" s="52"/>
      <c r="V527" s="52"/>
      <c r="W527" s="52"/>
      <c r="X527" s="52"/>
      <c r="Y527" s="52"/>
      <c r="Z527" s="2"/>
    </row>
    <row r="528" spans="1:26" ht="16.5" customHeight="1">
      <c r="A528" s="2"/>
      <c r="B528" s="2"/>
      <c r="C528" s="14"/>
      <c r="D528" s="14"/>
      <c r="E528" s="14"/>
      <c r="F528" s="14"/>
      <c r="G528" s="14"/>
      <c r="H528" s="2"/>
      <c r="I528" s="2"/>
      <c r="J528" s="2"/>
      <c r="K528" s="2"/>
      <c r="L528" s="2"/>
      <c r="M528" s="2"/>
      <c r="N528" s="2"/>
      <c r="O528" s="2"/>
      <c r="P528" s="2"/>
      <c r="Q528" s="2"/>
      <c r="R528" s="2"/>
      <c r="S528" s="52"/>
      <c r="T528" s="52"/>
      <c r="U528" s="52"/>
      <c r="V528" s="52"/>
      <c r="W528" s="52"/>
      <c r="X528" s="52"/>
      <c r="Y528" s="52"/>
      <c r="Z528" s="2"/>
    </row>
    <row r="529" spans="1:26" ht="16.5" customHeight="1">
      <c r="A529" s="2"/>
      <c r="B529" s="2"/>
      <c r="C529" s="14"/>
      <c r="D529" s="14"/>
      <c r="E529" s="14"/>
      <c r="F529" s="14"/>
      <c r="G529" s="14"/>
      <c r="H529" s="2"/>
      <c r="I529" s="2"/>
      <c r="J529" s="2"/>
      <c r="K529" s="2"/>
      <c r="L529" s="2"/>
      <c r="M529" s="2"/>
      <c r="N529" s="2"/>
      <c r="O529" s="2"/>
      <c r="P529" s="2"/>
      <c r="Q529" s="2"/>
      <c r="R529" s="2"/>
      <c r="S529" s="52"/>
      <c r="T529" s="52"/>
      <c r="U529" s="52"/>
      <c r="V529" s="52"/>
      <c r="W529" s="52"/>
      <c r="X529" s="52"/>
      <c r="Y529" s="52"/>
      <c r="Z529" s="2"/>
    </row>
    <row r="530" spans="1:26" ht="16.5" customHeight="1">
      <c r="A530" s="2"/>
      <c r="B530" s="2"/>
      <c r="C530" s="14"/>
      <c r="D530" s="14"/>
      <c r="E530" s="14"/>
      <c r="F530" s="14"/>
      <c r="G530" s="14"/>
      <c r="H530" s="2"/>
      <c r="I530" s="2"/>
      <c r="J530" s="2"/>
      <c r="K530" s="2"/>
      <c r="L530" s="2"/>
      <c r="M530" s="2"/>
      <c r="N530" s="2"/>
      <c r="O530" s="2"/>
      <c r="P530" s="2"/>
      <c r="Q530" s="2"/>
      <c r="R530" s="2"/>
      <c r="S530" s="52"/>
      <c r="T530" s="52"/>
      <c r="U530" s="52"/>
      <c r="V530" s="52"/>
      <c r="W530" s="52"/>
      <c r="X530" s="52"/>
      <c r="Y530" s="52"/>
      <c r="Z530" s="2"/>
    </row>
    <row r="531" spans="1:26" ht="16.5" customHeight="1">
      <c r="A531" s="2"/>
      <c r="B531" s="2"/>
      <c r="C531" s="14"/>
      <c r="D531" s="14"/>
      <c r="E531" s="14"/>
      <c r="F531" s="14"/>
      <c r="G531" s="14"/>
      <c r="H531" s="2"/>
      <c r="I531" s="2"/>
      <c r="J531" s="2"/>
      <c r="K531" s="2"/>
      <c r="L531" s="2"/>
      <c r="M531" s="2"/>
      <c r="N531" s="2"/>
      <c r="O531" s="2"/>
      <c r="P531" s="2"/>
      <c r="Q531" s="2"/>
      <c r="R531" s="2"/>
      <c r="S531" s="52"/>
      <c r="T531" s="52"/>
      <c r="U531" s="52"/>
      <c r="V531" s="52"/>
      <c r="W531" s="52"/>
      <c r="X531" s="52"/>
      <c r="Y531" s="52"/>
      <c r="Z531" s="2"/>
    </row>
    <row r="532" spans="1:26" ht="16.5" customHeight="1">
      <c r="A532" s="2"/>
      <c r="B532" s="2"/>
      <c r="C532" s="14"/>
      <c r="D532" s="14"/>
      <c r="E532" s="14"/>
      <c r="F532" s="14"/>
      <c r="G532" s="14"/>
      <c r="H532" s="2"/>
      <c r="I532" s="2"/>
      <c r="J532" s="2"/>
      <c r="K532" s="2"/>
      <c r="L532" s="2"/>
      <c r="M532" s="2"/>
      <c r="N532" s="2"/>
      <c r="O532" s="2"/>
      <c r="P532" s="2"/>
      <c r="Q532" s="2"/>
      <c r="R532" s="2"/>
      <c r="S532" s="52"/>
      <c r="T532" s="52"/>
      <c r="U532" s="52"/>
      <c r="V532" s="52"/>
      <c r="W532" s="52"/>
      <c r="X532" s="52"/>
      <c r="Y532" s="52"/>
      <c r="Z532" s="2"/>
    </row>
    <row r="533" spans="1:26" ht="16.5" customHeight="1">
      <c r="A533" s="2"/>
      <c r="B533" s="2"/>
      <c r="C533" s="14"/>
      <c r="D533" s="14"/>
      <c r="E533" s="14"/>
      <c r="F533" s="14"/>
      <c r="G533" s="14"/>
      <c r="H533" s="2"/>
      <c r="I533" s="2"/>
      <c r="J533" s="2"/>
      <c r="K533" s="2"/>
      <c r="L533" s="2"/>
      <c r="M533" s="2"/>
      <c r="N533" s="2"/>
      <c r="O533" s="2"/>
      <c r="P533" s="2"/>
      <c r="Q533" s="2"/>
      <c r="R533" s="2"/>
      <c r="S533" s="52"/>
      <c r="T533" s="52"/>
      <c r="U533" s="52"/>
      <c r="V533" s="52"/>
      <c r="W533" s="52"/>
      <c r="X533" s="52"/>
      <c r="Y533" s="52"/>
      <c r="Z533" s="2"/>
    </row>
    <row r="534" spans="1:26" ht="16.5" customHeight="1">
      <c r="A534" s="2"/>
      <c r="B534" s="2"/>
      <c r="C534" s="14"/>
      <c r="D534" s="14"/>
      <c r="E534" s="14"/>
      <c r="F534" s="14"/>
      <c r="G534" s="14"/>
      <c r="H534" s="2"/>
      <c r="I534" s="2"/>
      <c r="J534" s="2"/>
      <c r="K534" s="2"/>
      <c r="L534" s="2"/>
      <c r="M534" s="2"/>
      <c r="N534" s="2"/>
      <c r="O534" s="2"/>
      <c r="P534" s="2"/>
      <c r="Q534" s="2"/>
      <c r="R534" s="2"/>
      <c r="S534" s="52"/>
      <c r="T534" s="52"/>
      <c r="U534" s="52"/>
      <c r="V534" s="52"/>
      <c r="W534" s="52"/>
      <c r="X534" s="52"/>
      <c r="Y534" s="52"/>
      <c r="Z534" s="2"/>
    </row>
    <row r="535" spans="1:26" ht="16.5" customHeight="1">
      <c r="A535" s="2"/>
      <c r="B535" s="2"/>
      <c r="C535" s="14"/>
      <c r="D535" s="14"/>
      <c r="E535" s="14"/>
      <c r="F535" s="14"/>
      <c r="G535" s="14"/>
      <c r="H535" s="2"/>
      <c r="I535" s="2"/>
      <c r="J535" s="2"/>
      <c r="K535" s="2"/>
      <c r="L535" s="2"/>
      <c r="M535" s="2"/>
      <c r="N535" s="2"/>
      <c r="O535" s="2"/>
      <c r="P535" s="2"/>
      <c r="Q535" s="2"/>
      <c r="R535" s="2"/>
      <c r="S535" s="52"/>
      <c r="T535" s="52"/>
      <c r="U535" s="52"/>
      <c r="V535" s="52"/>
      <c r="W535" s="52"/>
      <c r="X535" s="52"/>
      <c r="Y535" s="52"/>
      <c r="Z535" s="2"/>
    </row>
    <row r="536" spans="1:26" ht="16.5" customHeight="1">
      <c r="A536" s="2"/>
      <c r="B536" s="2"/>
      <c r="C536" s="14"/>
      <c r="D536" s="14"/>
      <c r="E536" s="14"/>
      <c r="F536" s="14"/>
      <c r="G536" s="14"/>
      <c r="H536" s="2"/>
      <c r="I536" s="2"/>
      <c r="J536" s="2"/>
      <c r="K536" s="2"/>
      <c r="L536" s="2"/>
      <c r="M536" s="2"/>
      <c r="N536" s="2"/>
      <c r="O536" s="2"/>
      <c r="P536" s="2"/>
      <c r="Q536" s="2"/>
      <c r="R536" s="2"/>
      <c r="S536" s="52"/>
      <c r="T536" s="52"/>
      <c r="U536" s="52"/>
      <c r="V536" s="52"/>
      <c r="W536" s="52"/>
      <c r="X536" s="52"/>
      <c r="Y536" s="52"/>
      <c r="Z536" s="2"/>
    </row>
    <row r="537" spans="1:26" ht="16.5" customHeight="1">
      <c r="A537" s="2"/>
      <c r="B537" s="2"/>
      <c r="C537" s="14"/>
      <c r="D537" s="14"/>
      <c r="E537" s="14"/>
      <c r="F537" s="14"/>
      <c r="G537" s="14"/>
      <c r="H537" s="2"/>
      <c r="I537" s="2"/>
      <c r="J537" s="2"/>
      <c r="K537" s="2"/>
      <c r="L537" s="2"/>
      <c r="M537" s="2"/>
      <c r="N537" s="2"/>
      <c r="O537" s="2"/>
      <c r="P537" s="2"/>
      <c r="Q537" s="2"/>
      <c r="R537" s="2"/>
      <c r="S537" s="52"/>
      <c r="T537" s="52"/>
      <c r="U537" s="52"/>
      <c r="V537" s="52"/>
      <c r="W537" s="52"/>
      <c r="X537" s="52"/>
      <c r="Y537" s="52"/>
      <c r="Z537" s="2"/>
    </row>
    <row r="538" spans="1:26" ht="16.5" customHeight="1">
      <c r="A538" s="2"/>
      <c r="B538" s="2"/>
      <c r="C538" s="14"/>
      <c r="D538" s="14"/>
      <c r="E538" s="14"/>
      <c r="F538" s="14"/>
      <c r="G538" s="14"/>
      <c r="H538" s="2"/>
      <c r="I538" s="2"/>
      <c r="J538" s="2"/>
      <c r="K538" s="2"/>
      <c r="L538" s="2"/>
      <c r="M538" s="2"/>
      <c r="N538" s="2"/>
      <c r="O538" s="2"/>
      <c r="P538" s="2"/>
      <c r="Q538" s="2"/>
      <c r="R538" s="2"/>
      <c r="S538" s="52"/>
      <c r="T538" s="52"/>
      <c r="U538" s="52"/>
      <c r="V538" s="52"/>
      <c r="W538" s="52"/>
      <c r="X538" s="52"/>
      <c r="Y538" s="52"/>
      <c r="Z538" s="2"/>
    </row>
    <row r="539" spans="1:26" ht="16.5" customHeight="1">
      <c r="A539" s="2"/>
      <c r="B539" s="2"/>
      <c r="C539" s="14"/>
      <c r="D539" s="14"/>
      <c r="E539" s="14"/>
      <c r="F539" s="14"/>
      <c r="G539" s="14"/>
      <c r="H539" s="2"/>
      <c r="I539" s="2"/>
      <c r="J539" s="2"/>
      <c r="K539" s="2"/>
      <c r="L539" s="2"/>
      <c r="M539" s="2"/>
      <c r="N539" s="2"/>
      <c r="O539" s="2"/>
      <c r="P539" s="2"/>
      <c r="Q539" s="2"/>
      <c r="R539" s="2"/>
      <c r="S539" s="52"/>
      <c r="T539" s="52"/>
      <c r="U539" s="52"/>
      <c r="V539" s="52"/>
      <c r="W539" s="52"/>
      <c r="X539" s="52"/>
      <c r="Y539" s="52"/>
      <c r="Z539" s="2"/>
    </row>
    <row r="540" spans="1:26" ht="16.5" customHeight="1">
      <c r="A540" s="2"/>
      <c r="B540" s="2"/>
      <c r="C540" s="14"/>
      <c r="D540" s="14"/>
      <c r="E540" s="14"/>
      <c r="F540" s="14"/>
      <c r="G540" s="14"/>
      <c r="H540" s="2"/>
      <c r="I540" s="2"/>
      <c r="J540" s="2"/>
      <c r="K540" s="2"/>
      <c r="L540" s="2"/>
      <c r="M540" s="2"/>
      <c r="N540" s="2"/>
      <c r="O540" s="2"/>
      <c r="P540" s="2"/>
      <c r="Q540" s="2"/>
      <c r="R540" s="2"/>
      <c r="S540" s="52"/>
      <c r="T540" s="52"/>
      <c r="U540" s="52"/>
      <c r="V540" s="52"/>
      <c r="W540" s="52"/>
      <c r="X540" s="52"/>
      <c r="Y540" s="52"/>
      <c r="Z540" s="2"/>
    </row>
    <row r="541" spans="1:26" ht="16.5" customHeight="1">
      <c r="A541" s="2"/>
      <c r="B541" s="2"/>
      <c r="C541" s="14"/>
      <c r="D541" s="14"/>
      <c r="E541" s="14"/>
      <c r="F541" s="14"/>
      <c r="G541" s="14"/>
      <c r="H541" s="2"/>
      <c r="I541" s="2"/>
      <c r="J541" s="2"/>
      <c r="K541" s="2"/>
      <c r="L541" s="2"/>
      <c r="M541" s="2"/>
      <c r="N541" s="2"/>
      <c r="O541" s="2"/>
      <c r="P541" s="2"/>
      <c r="Q541" s="2"/>
      <c r="R541" s="2"/>
      <c r="S541" s="52"/>
      <c r="T541" s="52"/>
      <c r="U541" s="52"/>
      <c r="V541" s="52"/>
      <c r="W541" s="52"/>
      <c r="X541" s="52"/>
      <c r="Y541" s="52"/>
      <c r="Z541" s="2"/>
    </row>
    <row r="542" spans="1:26" ht="16.5" customHeight="1">
      <c r="A542" s="2"/>
      <c r="B542" s="2"/>
      <c r="C542" s="14"/>
      <c r="D542" s="14"/>
      <c r="E542" s="14"/>
      <c r="F542" s="14"/>
      <c r="G542" s="14"/>
      <c r="H542" s="2"/>
      <c r="I542" s="2"/>
      <c r="J542" s="2"/>
      <c r="K542" s="2"/>
      <c r="L542" s="2"/>
      <c r="M542" s="2"/>
      <c r="N542" s="2"/>
      <c r="O542" s="2"/>
      <c r="P542" s="2"/>
      <c r="Q542" s="2"/>
      <c r="R542" s="2"/>
      <c r="S542" s="52"/>
      <c r="T542" s="52"/>
      <c r="U542" s="52"/>
      <c r="V542" s="52"/>
      <c r="W542" s="52"/>
      <c r="X542" s="52"/>
      <c r="Y542" s="52"/>
      <c r="Z542" s="2"/>
    </row>
    <row r="543" spans="1:26" ht="16.5" customHeight="1">
      <c r="A543" s="2"/>
      <c r="B543" s="2"/>
      <c r="C543" s="14"/>
      <c r="D543" s="14"/>
      <c r="E543" s="14"/>
      <c r="F543" s="14"/>
      <c r="G543" s="14"/>
      <c r="H543" s="2"/>
      <c r="I543" s="2"/>
      <c r="J543" s="2"/>
      <c r="K543" s="2"/>
      <c r="L543" s="2"/>
      <c r="M543" s="2"/>
      <c r="N543" s="2"/>
      <c r="O543" s="2"/>
      <c r="P543" s="2"/>
      <c r="Q543" s="2"/>
      <c r="R543" s="2"/>
      <c r="S543" s="52"/>
      <c r="T543" s="52"/>
      <c r="U543" s="52"/>
      <c r="V543" s="52"/>
      <c r="W543" s="52"/>
      <c r="X543" s="52"/>
      <c r="Y543" s="52"/>
      <c r="Z543" s="2"/>
    </row>
    <row r="544" spans="1:26" ht="16.5" customHeight="1">
      <c r="A544" s="2"/>
      <c r="B544" s="2"/>
      <c r="C544" s="14"/>
      <c r="D544" s="14"/>
      <c r="E544" s="14"/>
      <c r="F544" s="14"/>
      <c r="G544" s="14"/>
      <c r="H544" s="2"/>
      <c r="I544" s="2"/>
      <c r="J544" s="2"/>
      <c r="K544" s="2"/>
      <c r="L544" s="2"/>
      <c r="M544" s="2"/>
      <c r="N544" s="2"/>
      <c r="O544" s="2"/>
      <c r="P544" s="2"/>
      <c r="Q544" s="2"/>
      <c r="R544" s="2"/>
      <c r="S544" s="52"/>
      <c r="T544" s="52"/>
      <c r="U544" s="52"/>
      <c r="V544" s="52"/>
      <c r="W544" s="52"/>
      <c r="X544" s="52"/>
      <c r="Y544" s="52"/>
      <c r="Z544" s="2"/>
    </row>
    <row r="545" spans="1:26" ht="16.5" customHeight="1">
      <c r="A545" s="2"/>
      <c r="B545" s="2"/>
      <c r="C545" s="14"/>
      <c r="D545" s="14"/>
      <c r="E545" s="14"/>
      <c r="F545" s="14"/>
      <c r="G545" s="14"/>
      <c r="H545" s="2"/>
      <c r="I545" s="2"/>
      <c r="J545" s="2"/>
      <c r="K545" s="2"/>
      <c r="L545" s="2"/>
      <c r="M545" s="2"/>
      <c r="N545" s="2"/>
      <c r="O545" s="2"/>
      <c r="P545" s="2"/>
      <c r="Q545" s="2"/>
      <c r="R545" s="2"/>
      <c r="S545" s="52"/>
      <c r="T545" s="52"/>
      <c r="U545" s="52"/>
      <c r="V545" s="52"/>
      <c r="W545" s="52"/>
      <c r="X545" s="52"/>
      <c r="Y545" s="52"/>
      <c r="Z545" s="2"/>
    </row>
    <row r="546" spans="1:26" ht="16.5" customHeight="1">
      <c r="A546" s="2"/>
      <c r="B546" s="2"/>
      <c r="C546" s="14"/>
      <c r="D546" s="14"/>
      <c r="E546" s="14"/>
      <c r="F546" s="14"/>
      <c r="G546" s="14"/>
      <c r="H546" s="2"/>
      <c r="I546" s="2"/>
      <c r="J546" s="2"/>
      <c r="K546" s="2"/>
      <c r="L546" s="2"/>
      <c r="M546" s="2"/>
      <c r="N546" s="2"/>
      <c r="O546" s="2"/>
      <c r="P546" s="2"/>
      <c r="Q546" s="2"/>
      <c r="R546" s="2"/>
      <c r="S546" s="52"/>
      <c r="T546" s="52"/>
      <c r="U546" s="52"/>
      <c r="V546" s="52"/>
      <c r="W546" s="52"/>
      <c r="X546" s="52"/>
      <c r="Y546" s="52"/>
      <c r="Z546" s="2"/>
    </row>
    <row r="547" spans="1:26" ht="16.5" customHeight="1">
      <c r="A547" s="2"/>
      <c r="B547" s="2"/>
      <c r="C547" s="14"/>
      <c r="D547" s="14"/>
      <c r="E547" s="14"/>
      <c r="F547" s="14"/>
      <c r="G547" s="14"/>
      <c r="H547" s="2"/>
      <c r="I547" s="2"/>
      <c r="J547" s="2"/>
      <c r="K547" s="2"/>
      <c r="L547" s="2"/>
      <c r="M547" s="2"/>
      <c r="N547" s="2"/>
      <c r="O547" s="2"/>
      <c r="P547" s="2"/>
      <c r="Q547" s="2"/>
      <c r="R547" s="2"/>
      <c r="S547" s="52"/>
      <c r="T547" s="52"/>
      <c r="U547" s="52"/>
      <c r="V547" s="52"/>
      <c r="W547" s="52"/>
      <c r="X547" s="52"/>
      <c r="Y547" s="52"/>
      <c r="Z547" s="2"/>
    </row>
    <row r="548" spans="1:26" ht="16.5" customHeight="1">
      <c r="A548" s="2"/>
      <c r="B548" s="2"/>
      <c r="C548" s="14"/>
      <c r="D548" s="14"/>
      <c r="E548" s="14"/>
      <c r="F548" s="14"/>
      <c r="G548" s="14"/>
      <c r="H548" s="2"/>
      <c r="I548" s="2"/>
      <c r="J548" s="2"/>
      <c r="K548" s="2"/>
      <c r="L548" s="2"/>
      <c r="M548" s="2"/>
      <c r="N548" s="2"/>
      <c r="O548" s="2"/>
      <c r="P548" s="2"/>
      <c r="Q548" s="2"/>
      <c r="R548" s="2"/>
      <c r="S548" s="52"/>
      <c r="T548" s="52"/>
      <c r="U548" s="52"/>
      <c r="V548" s="52"/>
      <c r="W548" s="52"/>
      <c r="X548" s="52"/>
      <c r="Y548" s="52"/>
      <c r="Z548" s="2"/>
    </row>
    <row r="549" spans="1:26" ht="16.5" customHeight="1">
      <c r="A549" s="2"/>
      <c r="B549" s="2"/>
      <c r="C549" s="14"/>
      <c r="D549" s="14"/>
      <c r="E549" s="14"/>
      <c r="F549" s="14"/>
      <c r="G549" s="14"/>
      <c r="H549" s="2"/>
      <c r="I549" s="2"/>
      <c r="J549" s="2"/>
      <c r="K549" s="2"/>
      <c r="L549" s="2"/>
      <c r="M549" s="2"/>
      <c r="N549" s="2"/>
      <c r="O549" s="2"/>
      <c r="P549" s="2"/>
      <c r="Q549" s="2"/>
      <c r="R549" s="2"/>
      <c r="S549" s="52"/>
      <c r="T549" s="52"/>
      <c r="U549" s="52"/>
      <c r="V549" s="52"/>
      <c r="W549" s="52"/>
      <c r="X549" s="52"/>
      <c r="Y549" s="52"/>
      <c r="Z549" s="2"/>
    </row>
    <row r="550" spans="1:26" ht="16.5" customHeight="1">
      <c r="A550" s="2"/>
      <c r="B550" s="2"/>
      <c r="C550" s="14"/>
      <c r="D550" s="14"/>
      <c r="E550" s="14"/>
      <c r="F550" s="14"/>
      <c r="G550" s="14"/>
      <c r="H550" s="2"/>
      <c r="I550" s="2"/>
      <c r="J550" s="2"/>
      <c r="K550" s="2"/>
      <c r="L550" s="2"/>
      <c r="M550" s="2"/>
      <c r="N550" s="2"/>
      <c r="O550" s="2"/>
      <c r="P550" s="2"/>
      <c r="Q550" s="2"/>
      <c r="R550" s="2"/>
      <c r="S550" s="52"/>
      <c r="T550" s="52"/>
      <c r="U550" s="52"/>
      <c r="V550" s="52"/>
      <c r="W550" s="52"/>
      <c r="X550" s="52"/>
      <c r="Y550" s="52"/>
      <c r="Z550" s="2"/>
    </row>
    <row r="551" spans="1:26" ht="16.5" customHeight="1">
      <c r="A551" s="2"/>
      <c r="B551" s="2"/>
      <c r="C551" s="14"/>
      <c r="D551" s="14"/>
      <c r="E551" s="14"/>
      <c r="F551" s="14"/>
      <c r="G551" s="14"/>
      <c r="H551" s="2"/>
      <c r="I551" s="2"/>
      <c r="J551" s="2"/>
      <c r="K551" s="2"/>
      <c r="L551" s="2"/>
      <c r="M551" s="2"/>
      <c r="N551" s="2"/>
      <c r="O551" s="2"/>
      <c r="P551" s="2"/>
      <c r="Q551" s="2"/>
      <c r="R551" s="2"/>
      <c r="S551" s="52"/>
      <c r="T551" s="52"/>
      <c r="U551" s="52"/>
      <c r="V551" s="52"/>
      <c r="W551" s="52"/>
      <c r="X551" s="52"/>
      <c r="Y551" s="52"/>
      <c r="Z551" s="2"/>
    </row>
    <row r="552" spans="1:26" ht="16.5" customHeight="1">
      <c r="A552" s="2"/>
      <c r="B552" s="2"/>
      <c r="C552" s="14"/>
      <c r="D552" s="14"/>
      <c r="E552" s="14"/>
      <c r="F552" s="14"/>
      <c r="G552" s="14"/>
      <c r="H552" s="2"/>
      <c r="I552" s="2"/>
      <c r="J552" s="2"/>
      <c r="K552" s="2"/>
      <c r="L552" s="2"/>
      <c r="M552" s="2"/>
      <c r="N552" s="2"/>
      <c r="O552" s="2"/>
      <c r="P552" s="2"/>
      <c r="Q552" s="2"/>
      <c r="R552" s="2"/>
      <c r="S552" s="52"/>
      <c r="T552" s="52"/>
      <c r="U552" s="52"/>
      <c r="V552" s="52"/>
      <c r="W552" s="52"/>
      <c r="X552" s="52"/>
      <c r="Y552" s="52"/>
      <c r="Z552" s="2"/>
    </row>
    <row r="553" spans="1:26" ht="16.5" customHeight="1">
      <c r="A553" s="2"/>
      <c r="B553" s="2"/>
      <c r="C553" s="14"/>
      <c r="D553" s="14"/>
      <c r="E553" s="14"/>
      <c r="F553" s="14"/>
      <c r="G553" s="14"/>
      <c r="H553" s="2"/>
      <c r="I553" s="2"/>
      <c r="J553" s="2"/>
      <c r="K553" s="2"/>
      <c r="L553" s="2"/>
      <c r="M553" s="2"/>
      <c r="N553" s="2"/>
      <c r="O553" s="2"/>
      <c r="P553" s="2"/>
      <c r="Q553" s="2"/>
      <c r="R553" s="2"/>
      <c r="S553" s="52"/>
      <c r="T553" s="52"/>
      <c r="U553" s="52"/>
      <c r="V553" s="52"/>
      <c r="W553" s="52"/>
      <c r="X553" s="52"/>
      <c r="Y553" s="52"/>
      <c r="Z553" s="2"/>
    </row>
    <row r="554" spans="1:26" ht="16.5" customHeight="1">
      <c r="A554" s="2"/>
      <c r="B554" s="2"/>
      <c r="C554" s="14"/>
      <c r="D554" s="14"/>
      <c r="E554" s="14"/>
      <c r="F554" s="14"/>
      <c r="G554" s="14"/>
      <c r="H554" s="2"/>
      <c r="I554" s="2"/>
      <c r="J554" s="2"/>
      <c r="K554" s="2"/>
      <c r="L554" s="2"/>
      <c r="M554" s="2"/>
      <c r="N554" s="2"/>
      <c r="O554" s="2"/>
      <c r="P554" s="2"/>
      <c r="Q554" s="2"/>
      <c r="R554" s="2"/>
      <c r="S554" s="52"/>
      <c r="T554" s="52"/>
      <c r="U554" s="52"/>
      <c r="V554" s="52"/>
      <c r="W554" s="52"/>
      <c r="X554" s="52"/>
      <c r="Y554" s="52"/>
      <c r="Z554" s="2"/>
    </row>
    <row r="555" spans="1:26" ht="16.5" customHeight="1">
      <c r="A555" s="2"/>
      <c r="B555" s="2"/>
      <c r="C555" s="14"/>
      <c r="D555" s="14"/>
      <c r="E555" s="14"/>
      <c r="F555" s="14"/>
      <c r="G555" s="14"/>
      <c r="H555" s="2"/>
      <c r="I555" s="2"/>
      <c r="J555" s="2"/>
      <c r="K555" s="2"/>
      <c r="L555" s="2"/>
      <c r="M555" s="2"/>
      <c r="N555" s="2"/>
      <c r="O555" s="2"/>
      <c r="P555" s="2"/>
      <c r="Q555" s="2"/>
      <c r="R555" s="2"/>
      <c r="S555" s="52"/>
      <c r="T555" s="52"/>
      <c r="U555" s="52"/>
      <c r="V555" s="52"/>
      <c r="W555" s="52"/>
      <c r="X555" s="52"/>
      <c r="Y555" s="52"/>
      <c r="Z555" s="2"/>
    </row>
    <row r="556" spans="1:26" ht="16.5" customHeight="1">
      <c r="A556" s="2"/>
      <c r="B556" s="2"/>
      <c r="C556" s="14"/>
      <c r="D556" s="14"/>
      <c r="E556" s="14"/>
      <c r="F556" s="14"/>
      <c r="G556" s="14"/>
      <c r="H556" s="2"/>
      <c r="I556" s="2"/>
      <c r="J556" s="2"/>
      <c r="K556" s="2"/>
      <c r="L556" s="2"/>
      <c r="M556" s="2"/>
      <c r="N556" s="2"/>
      <c r="O556" s="2"/>
      <c r="P556" s="2"/>
      <c r="Q556" s="2"/>
      <c r="R556" s="2"/>
      <c r="S556" s="52"/>
      <c r="T556" s="52"/>
      <c r="U556" s="52"/>
      <c r="V556" s="52"/>
      <c r="W556" s="52"/>
      <c r="X556" s="52"/>
      <c r="Y556" s="52"/>
      <c r="Z556" s="2"/>
    </row>
    <row r="557" spans="1:26" ht="16.5" customHeight="1">
      <c r="A557" s="2"/>
      <c r="B557" s="2"/>
      <c r="C557" s="14"/>
      <c r="D557" s="14"/>
      <c r="E557" s="14"/>
      <c r="F557" s="14"/>
      <c r="G557" s="14"/>
      <c r="H557" s="2"/>
      <c r="I557" s="2"/>
      <c r="J557" s="2"/>
      <c r="K557" s="2"/>
      <c r="L557" s="2"/>
      <c r="M557" s="2"/>
      <c r="N557" s="2"/>
      <c r="O557" s="2"/>
      <c r="P557" s="2"/>
      <c r="Q557" s="2"/>
      <c r="R557" s="2"/>
      <c r="S557" s="52"/>
      <c r="T557" s="52"/>
      <c r="U557" s="52"/>
      <c r="V557" s="52"/>
      <c r="W557" s="52"/>
      <c r="X557" s="52"/>
      <c r="Y557" s="52"/>
      <c r="Z557" s="2"/>
    </row>
    <row r="558" spans="1:26" ht="16.5" customHeight="1">
      <c r="A558" s="2"/>
      <c r="B558" s="2"/>
      <c r="C558" s="14"/>
      <c r="D558" s="14"/>
      <c r="E558" s="14"/>
      <c r="F558" s="14"/>
      <c r="G558" s="14"/>
      <c r="H558" s="2"/>
      <c r="I558" s="2"/>
      <c r="J558" s="2"/>
      <c r="K558" s="2"/>
      <c r="L558" s="2"/>
      <c r="M558" s="2"/>
      <c r="N558" s="2"/>
      <c r="O558" s="2"/>
      <c r="P558" s="2"/>
      <c r="Q558" s="2"/>
      <c r="R558" s="2"/>
      <c r="S558" s="52"/>
      <c r="T558" s="52"/>
      <c r="U558" s="52"/>
      <c r="V558" s="52"/>
      <c r="W558" s="52"/>
      <c r="X558" s="52"/>
      <c r="Y558" s="52"/>
      <c r="Z558" s="2"/>
    </row>
    <row r="559" spans="1:26" ht="16.5" customHeight="1">
      <c r="A559" s="2"/>
      <c r="B559" s="2"/>
      <c r="C559" s="14"/>
      <c r="D559" s="14"/>
      <c r="E559" s="14"/>
      <c r="F559" s="14"/>
      <c r="G559" s="14"/>
      <c r="H559" s="2"/>
      <c r="I559" s="2"/>
      <c r="J559" s="2"/>
      <c r="K559" s="2"/>
      <c r="L559" s="2"/>
      <c r="M559" s="2"/>
      <c r="N559" s="2"/>
      <c r="O559" s="2"/>
      <c r="P559" s="2"/>
      <c r="Q559" s="2"/>
      <c r="R559" s="2"/>
      <c r="S559" s="52"/>
      <c r="T559" s="52"/>
      <c r="U559" s="52"/>
      <c r="V559" s="52"/>
      <c r="W559" s="52"/>
      <c r="X559" s="52"/>
      <c r="Y559" s="52"/>
      <c r="Z559" s="2"/>
    </row>
    <row r="560" spans="1:26" ht="16.5" customHeight="1">
      <c r="A560" s="2"/>
      <c r="B560" s="2"/>
      <c r="C560" s="14"/>
      <c r="D560" s="14"/>
      <c r="E560" s="14"/>
      <c r="F560" s="14"/>
      <c r="G560" s="14"/>
      <c r="H560" s="2"/>
      <c r="I560" s="2"/>
      <c r="J560" s="2"/>
      <c r="K560" s="2"/>
      <c r="L560" s="2"/>
      <c r="M560" s="2"/>
      <c r="N560" s="2"/>
      <c r="O560" s="2"/>
      <c r="P560" s="2"/>
      <c r="Q560" s="2"/>
      <c r="R560" s="2"/>
      <c r="S560" s="52"/>
      <c r="T560" s="52"/>
      <c r="U560" s="52"/>
      <c r="V560" s="52"/>
      <c r="W560" s="52"/>
      <c r="X560" s="52"/>
      <c r="Y560" s="52"/>
      <c r="Z560" s="2"/>
    </row>
    <row r="561" spans="1:26" ht="16.5" customHeight="1">
      <c r="A561" s="2"/>
      <c r="B561" s="2"/>
      <c r="C561" s="14"/>
      <c r="D561" s="14"/>
      <c r="E561" s="14"/>
      <c r="F561" s="14"/>
      <c r="G561" s="14"/>
      <c r="H561" s="2"/>
      <c r="I561" s="2"/>
      <c r="J561" s="2"/>
      <c r="K561" s="2"/>
      <c r="L561" s="2"/>
      <c r="M561" s="2"/>
      <c r="N561" s="2"/>
      <c r="O561" s="2"/>
      <c r="P561" s="2"/>
      <c r="Q561" s="2"/>
      <c r="R561" s="2"/>
      <c r="S561" s="52"/>
      <c r="T561" s="52"/>
      <c r="U561" s="52"/>
      <c r="V561" s="52"/>
      <c r="W561" s="52"/>
      <c r="X561" s="52"/>
      <c r="Y561" s="52"/>
      <c r="Z561" s="2"/>
    </row>
    <row r="562" spans="1:26" ht="16.5" customHeight="1">
      <c r="A562" s="2"/>
      <c r="B562" s="2"/>
      <c r="C562" s="14"/>
      <c r="D562" s="14"/>
      <c r="E562" s="14"/>
      <c r="F562" s="14"/>
      <c r="G562" s="14"/>
      <c r="H562" s="2"/>
      <c r="I562" s="2"/>
      <c r="J562" s="2"/>
      <c r="K562" s="2"/>
      <c r="L562" s="2"/>
      <c r="M562" s="2"/>
      <c r="N562" s="2"/>
      <c r="O562" s="2"/>
      <c r="P562" s="2"/>
      <c r="Q562" s="2"/>
      <c r="R562" s="2"/>
      <c r="S562" s="52"/>
      <c r="T562" s="52"/>
      <c r="U562" s="52"/>
      <c r="V562" s="52"/>
      <c r="W562" s="52"/>
      <c r="X562" s="52"/>
      <c r="Y562" s="52"/>
      <c r="Z562" s="2"/>
    </row>
    <row r="563" spans="1:26" ht="16.5" customHeight="1">
      <c r="A563" s="2"/>
      <c r="B563" s="2"/>
      <c r="C563" s="14"/>
      <c r="D563" s="14"/>
      <c r="E563" s="14"/>
      <c r="F563" s="14"/>
      <c r="G563" s="14"/>
      <c r="H563" s="2"/>
      <c r="I563" s="2"/>
      <c r="J563" s="2"/>
      <c r="K563" s="2"/>
      <c r="L563" s="2"/>
      <c r="M563" s="2"/>
      <c r="N563" s="2"/>
      <c r="O563" s="2"/>
      <c r="P563" s="2"/>
      <c r="Q563" s="2"/>
      <c r="R563" s="2"/>
      <c r="S563" s="52"/>
      <c r="T563" s="52"/>
      <c r="U563" s="52"/>
      <c r="V563" s="52"/>
      <c r="W563" s="52"/>
      <c r="X563" s="52"/>
      <c r="Y563" s="52"/>
      <c r="Z563" s="2"/>
    </row>
    <row r="564" spans="1:26" ht="16.5" customHeight="1">
      <c r="A564" s="2"/>
      <c r="B564" s="2"/>
      <c r="C564" s="14"/>
      <c r="D564" s="14"/>
      <c r="E564" s="14"/>
      <c r="F564" s="14"/>
      <c r="G564" s="14"/>
      <c r="H564" s="2"/>
      <c r="I564" s="2"/>
      <c r="J564" s="2"/>
      <c r="K564" s="2"/>
      <c r="L564" s="2"/>
      <c r="M564" s="2"/>
      <c r="N564" s="2"/>
      <c r="O564" s="2"/>
      <c r="P564" s="2"/>
      <c r="Q564" s="2"/>
      <c r="R564" s="2"/>
      <c r="S564" s="52"/>
      <c r="T564" s="52"/>
      <c r="U564" s="52"/>
      <c r="V564" s="52"/>
      <c r="W564" s="52"/>
      <c r="X564" s="52"/>
      <c r="Y564" s="52"/>
      <c r="Z564" s="2"/>
    </row>
    <row r="565" spans="1:26" ht="16.5" customHeight="1">
      <c r="A565" s="2"/>
      <c r="B565" s="2"/>
      <c r="C565" s="14"/>
      <c r="D565" s="14"/>
      <c r="E565" s="14"/>
      <c r="F565" s="14"/>
      <c r="G565" s="14"/>
      <c r="H565" s="2"/>
      <c r="I565" s="2"/>
      <c r="J565" s="2"/>
      <c r="K565" s="2"/>
      <c r="L565" s="2"/>
      <c r="M565" s="2"/>
      <c r="N565" s="2"/>
      <c r="O565" s="2"/>
      <c r="P565" s="2"/>
      <c r="Q565" s="2"/>
      <c r="R565" s="2"/>
      <c r="S565" s="52"/>
      <c r="T565" s="52"/>
      <c r="U565" s="52"/>
      <c r="V565" s="52"/>
      <c r="W565" s="52"/>
      <c r="X565" s="52"/>
      <c r="Y565" s="52"/>
      <c r="Z565" s="2"/>
    </row>
    <row r="566" spans="1:26" ht="16.5" customHeight="1">
      <c r="A566" s="2"/>
      <c r="B566" s="2"/>
      <c r="C566" s="14"/>
      <c r="D566" s="14"/>
      <c r="E566" s="14"/>
      <c r="F566" s="14"/>
      <c r="G566" s="14"/>
      <c r="H566" s="2"/>
      <c r="I566" s="2"/>
      <c r="J566" s="2"/>
      <c r="K566" s="2"/>
      <c r="L566" s="2"/>
      <c r="M566" s="2"/>
      <c r="N566" s="2"/>
      <c r="O566" s="2"/>
      <c r="P566" s="2"/>
      <c r="Q566" s="2"/>
      <c r="R566" s="2"/>
      <c r="S566" s="52"/>
      <c r="T566" s="52"/>
      <c r="U566" s="52"/>
      <c r="V566" s="52"/>
      <c r="W566" s="52"/>
      <c r="X566" s="52"/>
      <c r="Y566" s="52"/>
      <c r="Z566" s="2"/>
    </row>
    <row r="567" spans="1:26" ht="16.5" customHeight="1">
      <c r="A567" s="2"/>
      <c r="B567" s="2"/>
      <c r="C567" s="14"/>
      <c r="D567" s="14"/>
      <c r="E567" s="14"/>
      <c r="F567" s="14"/>
      <c r="G567" s="14"/>
      <c r="H567" s="2"/>
      <c r="I567" s="2"/>
      <c r="J567" s="2"/>
      <c r="K567" s="2"/>
      <c r="L567" s="2"/>
      <c r="M567" s="2"/>
      <c r="N567" s="2"/>
      <c r="O567" s="2"/>
      <c r="P567" s="2"/>
      <c r="Q567" s="2"/>
      <c r="R567" s="2"/>
      <c r="S567" s="52"/>
      <c r="T567" s="52"/>
      <c r="U567" s="52"/>
      <c r="V567" s="52"/>
      <c r="W567" s="52"/>
      <c r="X567" s="52"/>
      <c r="Y567" s="52"/>
      <c r="Z567" s="2"/>
    </row>
    <row r="568" spans="1:26" ht="16.5" customHeight="1">
      <c r="A568" s="2"/>
      <c r="B568" s="2"/>
      <c r="C568" s="14"/>
      <c r="D568" s="14"/>
      <c r="E568" s="14"/>
      <c r="F568" s="14"/>
      <c r="G568" s="14"/>
      <c r="H568" s="2"/>
      <c r="I568" s="2"/>
      <c r="J568" s="2"/>
      <c r="K568" s="2"/>
      <c r="L568" s="2"/>
      <c r="M568" s="2"/>
      <c r="N568" s="2"/>
      <c r="O568" s="2"/>
      <c r="P568" s="2"/>
      <c r="Q568" s="2"/>
      <c r="R568" s="2"/>
      <c r="S568" s="52"/>
      <c r="T568" s="52"/>
      <c r="U568" s="52"/>
      <c r="V568" s="52"/>
      <c r="W568" s="52"/>
      <c r="X568" s="52"/>
      <c r="Y568" s="52"/>
      <c r="Z568" s="2"/>
    </row>
    <row r="569" spans="1:26" ht="16.5" customHeight="1">
      <c r="A569" s="2"/>
      <c r="B569" s="2"/>
      <c r="C569" s="14"/>
      <c r="D569" s="14"/>
      <c r="E569" s="14"/>
      <c r="F569" s="14"/>
      <c r="G569" s="14"/>
      <c r="H569" s="2"/>
      <c r="I569" s="2"/>
      <c r="J569" s="2"/>
      <c r="K569" s="2"/>
      <c r="L569" s="2"/>
      <c r="M569" s="2"/>
      <c r="N569" s="2"/>
      <c r="O569" s="2"/>
      <c r="P569" s="2"/>
      <c r="Q569" s="2"/>
      <c r="R569" s="2"/>
      <c r="S569" s="52"/>
      <c r="T569" s="52"/>
      <c r="U569" s="52"/>
      <c r="V569" s="52"/>
      <c r="W569" s="52"/>
      <c r="X569" s="52"/>
      <c r="Y569" s="52"/>
      <c r="Z569" s="2"/>
    </row>
    <row r="570" spans="1:26" ht="16.5" customHeight="1">
      <c r="A570" s="2"/>
      <c r="B570" s="2"/>
      <c r="C570" s="14"/>
      <c r="D570" s="14"/>
      <c r="E570" s="14"/>
      <c r="F570" s="14"/>
      <c r="G570" s="14"/>
      <c r="H570" s="2"/>
      <c r="I570" s="2"/>
      <c r="J570" s="2"/>
      <c r="K570" s="2"/>
      <c r="L570" s="2"/>
      <c r="M570" s="2"/>
      <c r="N570" s="2"/>
      <c r="O570" s="2"/>
      <c r="P570" s="2"/>
      <c r="Q570" s="2"/>
      <c r="R570" s="2"/>
      <c r="S570" s="52"/>
      <c r="T570" s="52"/>
      <c r="U570" s="52"/>
      <c r="V570" s="52"/>
      <c r="W570" s="52"/>
      <c r="X570" s="52"/>
      <c r="Y570" s="52"/>
      <c r="Z570" s="2"/>
    </row>
    <row r="571" spans="1:26" ht="16.5" customHeight="1">
      <c r="A571" s="2"/>
      <c r="B571" s="2"/>
      <c r="C571" s="14"/>
      <c r="D571" s="14"/>
      <c r="E571" s="14"/>
      <c r="F571" s="14"/>
      <c r="G571" s="14"/>
      <c r="H571" s="2"/>
      <c r="I571" s="2"/>
      <c r="J571" s="2"/>
      <c r="K571" s="2"/>
      <c r="L571" s="2"/>
      <c r="M571" s="2"/>
      <c r="N571" s="2"/>
      <c r="O571" s="2"/>
      <c r="P571" s="2"/>
      <c r="Q571" s="2"/>
      <c r="R571" s="2"/>
      <c r="S571" s="52"/>
      <c r="T571" s="52"/>
      <c r="U571" s="52"/>
      <c r="V571" s="52"/>
      <c r="W571" s="52"/>
      <c r="X571" s="52"/>
      <c r="Y571" s="52"/>
      <c r="Z571" s="2"/>
    </row>
    <row r="572" spans="1:26" ht="16.5" customHeight="1">
      <c r="A572" s="2"/>
      <c r="B572" s="2"/>
      <c r="C572" s="14"/>
      <c r="D572" s="14"/>
      <c r="E572" s="14"/>
      <c r="F572" s="14"/>
      <c r="G572" s="14"/>
      <c r="H572" s="2"/>
      <c r="I572" s="2"/>
      <c r="J572" s="2"/>
      <c r="K572" s="2"/>
      <c r="L572" s="2"/>
      <c r="M572" s="2"/>
      <c r="N572" s="2"/>
      <c r="O572" s="2"/>
      <c r="P572" s="2"/>
      <c r="Q572" s="2"/>
      <c r="R572" s="2"/>
      <c r="S572" s="52"/>
      <c r="T572" s="52"/>
      <c r="U572" s="52"/>
      <c r="V572" s="52"/>
      <c r="W572" s="52"/>
      <c r="X572" s="52"/>
      <c r="Y572" s="52"/>
      <c r="Z572" s="2"/>
    </row>
    <row r="573" spans="1:26" ht="16.5" customHeight="1">
      <c r="A573" s="2"/>
      <c r="B573" s="2"/>
      <c r="C573" s="14"/>
      <c r="D573" s="14"/>
      <c r="E573" s="14"/>
      <c r="F573" s="14"/>
      <c r="G573" s="14"/>
      <c r="H573" s="2"/>
      <c r="I573" s="2"/>
      <c r="J573" s="2"/>
      <c r="K573" s="2"/>
      <c r="L573" s="2"/>
      <c r="M573" s="2"/>
      <c r="N573" s="2"/>
      <c r="O573" s="2"/>
      <c r="P573" s="2"/>
      <c r="Q573" s="2"/>
      <c r="R573" s="2"/>
      <c r="S573" s="52"/>
      <c r="T573" s="52"/>
      <c r="U573" s="52"/>
      <c r="V573" s="52"/>
      <c r="W573" s="52"/>
      <c r="X573" s="52"/>
      <c r="Y573" s="52"/>
      <c r="Z573" s="2"/>
    </row>
    <row r="574" spans="1:26" ht="16.5" customHeight="1">
      <c r="A574" s="2"/>
      <c r="B574" s="2"/>
      <c r="C574" s="14"/>
      <c r="D574" s="14"/>
      <c r="E574" s="14"/>
      <c r="F574" s="14"/>
      <c r="G574" s="14"/>
      <c r="H574" s="2"/>
      <c r="I574" s="2"/>
      <c r="J574" s="2"/>
      <c r="K574" s="2"/>
      <c r="L574" s="2"/>
      <c r="M574" s="2"/>
      <c r="N574" s="2"/>
      <c r="O574" s="2"/>
      <c r="P574" s="2"/>
      <c r="Q574" s="2"/>
      <c r="R574" s="2"/>
      <c r="S574" s="52"/>
      <c r="T574" s="52"/>
      <c r="U574" s="52"/>
      <c r="V574" s="52"/>
      <c r="W574" s="52"/>
      <c r="X574" s="52"/>
      <c r="Y574" s="52"/>
      <c r="Z574" s="2"/>
    </row>
    <row r="575" spans="1:26" ht="16.5" customHeight="1">
      <c r="A575" s="2"/>
      <c r="B575" s="2"/>
      <c r="C575" s="14"/>
      <c r="D575" s="14"/>
      <c r="E575" s="14"/>
      <c r="F575" s="14"/>
      <c r="G575" s="14"/>
      <c r="H575" s="2"/>
      <c r="I575" s="2"/>
      <c r="J575" s="2"/>
      <c r="K575" s="2"/>
      <c r="L575" s="2"/>
      <c r="M575" s="2"/>
      <c r="N575" s="2"/>
      <c r="O575" s="2"/>
      <c r="P575" s="2"/>
      <c r="Q575" s="2"/>
      <c r="R575" s="2"/>
      <c r="S575" s="52"/>
      <c r="T575" s="52"/>
      <c r="U575" s="52"/>
      <c r="V575" s="52"/>
      <c r="W575" s="52"/>
      <c r="X575" s="52"/>
      <c r="Y575" s="52"/>
      <c r="Z575" s="2"/>
    </row>
    <row r="576" spans="1:26" ht="16.5" customHeight="1">
      <c r="A576" s="2"/>
      <c r="B576" s="2"/>
      <c r="C576" s="14"/>
      <c r="D576" s="14"/>
      <c r="E576" s="14"/>
      <c r="F576" s="14"/>
      <c r="G576" s="14"/>
      <c r="H576" s="2"/>
      <c r="I576" s="2"/>
      <c r="J576" s="2"/>
      <c r="K576" s="2"/>
      <c r="L576" s="2"/>
      <c r="M576" s="2"/>
      <c r="N576" s="2"/>
      <c r="O576" s="2"/>
      <c r="P576" s="2"/>
      <c r="Q576" s="2"/>
      <c r="R576" s="2"/>
      <c r="S576" s="52"/>
      <c r="T576" s="52"/>
      <c r="U576" s="52"/>
      <c r="V576" s="52"/>
      <c r="W576" s="52"/>
      <c r="X576" s="52"/>
      <c r="Y576" s="52"/>
      <c r="Z576" s="2"/>
    </row>
    <row r="577" spans="1:26" ht="16.5" customHeight="1">
      <c r="A577" s="2"/>
      <c r="B577" s="2"/>
      <c r="C577" s="14"/>
      <c r="D577" s="14"/>
      <c r="E577" s="14"/>
      <c r="F577" s="14"/>
      <c r="G577" s="14"/>
      <c r="H577" s="2"/>
      <c r="I577" s="2"/>
      <c r="J577" s="2"/>
      <c r="K577" s="2"/>
      <c r="L577" s="2"/>
      <c r="M577" s="2"/>
      <c r="N577" s="2"/>
      <c r="O577" s="2"/>
      <c r="P577" s="2"/>
      <c r="Q577" s="2"/>
      <c r="R577" s="2"/>
      <c r="S577" s="52"/>
      <c r="T577" s="52"/>
      <c r="U577" s="52"/>
      <c r="V577" s="52"/>
      <c r="W577" s="52"/>
      <c r="X577" s="52"/>
      <c r="Y577" s="52"/>
      <c r="Z577" s="2"/>
    </row>
    <row r="578" spans="1:26" ht="16.5" customHeight="1">
      <c r="A578" s="2"/>
      <c r="B578" s="2"/>
      <c r="C578" s="14"/>
      <c r="D578" s="14"/>
      <c r="E578" s="14"/>
      <c r="F578" s="14"/>
      <c r="G578" s="14"/>
      <c r="H578" s="2"/>
      <c r="I578" s="2"/>
      <c r="J578" s="2"/>
      <c r="K578" s="2"/>
      <c r="L578" s="2"/>
      <c r="M578" s="2"/>
      <c r="N578" s="2"/>
      <c r="O578" s="2"/>
      <c r="P578" s="2"/>
      <c r="Q578" s="2"/>
      <c r="R578" s="2"/>
      <c r="S578" s="52"/>
      <c r="T578" s="52"/>
      <c r="U578" s="52"/>
      <c r="V578" s="52"/>
      <c r="W578" s="52"/>
      <c r="X578" s="52"/>
      <c r="Y578" s="52"/>
      <c r="Z578" s="2"/>
    </row>
    <row r="579" spans="1:26" ht="16.5" customHeight="1">
      <c r="A579" s="2"/>
      <c r="B579" s="2"/>
      <c r="C579" s="14"/>
      <c r="D579" s="14"/>
      <c r="E579" s="14"/>
      <c r="F579" s="14"/>
      <c r="G579" s="14"/>
      <c r="H579" s="2"/>
      <c r="I579" s="2"/>
      <c r="J579" s="2"/>
      <c r="K579" s="2"/>
      <c r="L579" s="2"/>
      <c r="M579" s="2"/>
      <c r="N579" s="2"/>
      <c r="O579" s="2"/>
      <c r="P579" s="2"/>
      <c r="Q579" s="2"/>
      <c r="R579" s="2"/>
      <c r="S579" s="52"/>
      <c r="T579" s="52"/>
      <c r="U579" s="52"/>
      <c r="V579" s="52"/>
      <c r="W579" s="52"/>
      <c r="X579" s="52"/>
      <c r="Y579" s="52"/>
      <c r="Z579" s="2"/>
    </row>
    <row r="580" spans="1:26" ht="16.5" customHeight="1">
      <c r="A580" s="2"/>
      <c r="B580" s="2"/>
      <c r="C580" s="14"/>
      <c r="D580" s="14"/>
      <c r="E580" s="14"/>
      <c r="F580" s="14"/>
      <c r="G580" s="14"/>
      <c r="H580" s="2"/>
      <c r="I580" s="2"/>
      <c r="J580" s="2"/>
      <c r="K580" s="2"/>
      <c r="L580" s="2"/>
      <c r="M580" s="2"/>
      <c r="N580" s="2"/>
      <c r="O580" s="2"/>
      <c r="P580" s="2"/>
      <c r="Q580" s="2"/>
      <c r="R580" s="2"/>
      <c r="S580" s="52"/>
      <c r="T580" s="52"/>
      <c r="U580" s="52"/>
      <c r="V580" s="52"/>
      <c r="W580" s="52"/>
      <c r="X580" s="52"/>
      <c r="Y580" s="52"/>
      <c r="Z580" s="2"/>
    </row>
    <row r="581" spans="1:26" ht="16.5" customHeight="1">
      <c r="A581" s="2"/>
      <c r="B581" s="2"/>
      <c r="C581" s="14"/>
      <c r="D581" s="14"/>
      <c r="E581" s="14"/>
      <c r="F581" s="14"/>
      <c r="G581" s="14"/>
      <c r="H581" s="2"/>
      <c r="I581" s="2"/>
      <c r="J581" s="2"/>
      <c r="K581" s="2"/>
      <c r="L581" s="2"/>
      <c r="M581" s="2"/>
      <c r="N581" s="2"/>
      <c r="O581" s="2"/>
      <c r="P581" s="2"/>
      <c r="Q581" s="2"/>
      <c r="R581" s="2"/>
      <c r="S581" s="52"/>
      <c r="T581" s="52"/>
      <c r="U581" s="52"/>
      <c r="V581" s="52"/>
      <c r="W581" s="52"/>
      <c r="X581" s="52"/>
      <c r="Y581" s="52"/>
      <c r="Z581" s="2"/>
    </row>
    <row r="582" spans="1:26" ht="16.5" customHeight="1">
      <c r="A582" s="2"/>
      <c r="B582" s="2"/>
      <c r="C582" s="14"/>
      <c r="D582" s="14"/>
      <c r="E582" s="14"/>
      <c r="F582" s="14"/>
      <c r="G582" s="14"/>
      <c r="H582" s="2"/>
      <c r="I582" s="2"/>
      <c r="J582" s="2"/>
      <c r="K582" s="2"/>
      <c r="L582" s="2"/>
      <c r="M582" s="2"/>
      <c r="N582" s="2"/>
      <c r="O582" s="2"/>
      <c r="P582" s="2"/>
      <c r="Q582" s="2"/>
      <c r="R582" s="2"/>
      <c r="S582" s="52"/>
      <c r="T582" s="52"/>
      <c r="U582" s="52"/>
      <c r="V582" s="52"/>
      <c r="W582" s="52"/>
      <c r="X582" s="52"/>
      <c r="Y582" s="52"/>
      <c r="Z582" s="2"/>
    </row>
    <row r="583" spans="1:26" ht="16.5" customHeight="1">
      <c r="A583" s="2"/>
      <c r="B583" s="2"/>
      <c r="C583" s="14"/>
      <c r="D583" s="14"/>
      <c r="E583" s="14"/>
      <c r="F583" s="14"/>
      <c r="G583" s="14"/>
      <c r="H583" s="2"/>
      <c r="I583" s="2"/>
      <c r="J583" s="2"/>
      <c r="K583" s="2"/>
      <c r="L583" s="2"/>
      <c r="M583" s="2"/>
      <c r="N583" s="2"/>
      <c r="O583" s="2"/>
      <c r="P583" s="2"/>
      <c r="Q583" s="2"/>
      <c r="R583" s="2"/>
      <c r="S583" s="52"/>
      <c r="T583" s="52"/>
      <c r="U583" s="52"/>
      <c r="V583" s="52"/>
      <c r="W583" s="52"/>
      <c r="X583" s="52"/>
      <c r="Y583" s="52"/>
      <c r="Z583" s="2"/>
    </row>
    <row r="584" spans="1:26" ht="16.5" customHeight="1">
      <c r="A584" s="2"/>
      <c r="B584" s="2"/>
      <c r="C584" s="14"/>
      <c r="D584" s="14"/>
      <c r="E584" s="14"/>
      <c r="F584" s="14"/>
      <c r="G584" s="14"/>
      <c r="H584" s="2"/>
      <c r="I584" s="2"/>
      <c r="J584" s="2"/>
      <c r="K584" s="2"/>
      <c r="L584" s="2"/>
      <c r="M584" s="2"/>
      <c r="N584" s="2"/>
      <c r="O584" s="2"/>
      <c r="P584" s="2"/>
      <c r="Q584" s="2"/>
      <c r="R584" s="2"/>
      <c r="S584" s="52"/>
      <c r="T584" s="52"/>
      <c r="U584" s="52"/>
      <c r="V584" s="52"/>
      <c r="W584" s="52"/>
      <c r="X584" s="52"/>
      <c r="Y584" s="52"/>
      <c r="Z584" s="2"/>
    </row>
    <row r="585" spans="1:26" ht="16.5" customHeight="1">
      <c r="A585" s="2"/>
      <c r="B585" s="2"/>
      <c r="C585" s="14"/>
      <c r="D585" s="14"/>
      <c r="E585" s="14"/>
      <c r="F585" s="14"/>
      <c r="G585" s="14"/>
      <c r="H585" s="2"/>
      <c r="I585" s="2"/>
      <c r="J585" s="2"/>
      <c r="K585" s="2"/>
      <c r="L585" s="2"/>
      <c r="M585" s="2"/>
      <c r="N585" s="2"/>
      <c r="O585" s="2"/>
      <c r="P585" s="2"/>
      <c r="Q585" s="2"/>
      <c r="R585" s="2"/>
      <c r="S585" s="52"/>
      <c r="T585" s="52"/>
      <c r="U585" s="52"/>
      <c r="V585" s="52"/>
      <c r="W585" s="52"/>
      <c r="X585" s="52"/>
      <c r="Y585" s="52"/>
      <c r="Z585" s="2"/>
    </row>
    <row r="586" spans="1:26" ht="16.5" customHeight="1">
      <c r="A586" s="2"/>
      <c r="B586" s="2"/>
      <c r="C586" s="14"/>
      <c r="D586" s="14"/>
      <c r="E586" s="14"/>
      <c r="F586" s="14"/>
      <c r="G586" s="14"/>
      <c r="H586" s="2"/>
      <c r="I586" s="2"/>
      <c r="J586" s="2"/>
      <c r="K586" s="2"/>
      <c r="L586" s="2"/>
      <c r="M586" s="2"/>
      <c r="N586" s="2"/>
      <c r="O586" s="2"/>
      <c r="P586" s="2"/>
      <c r="Q586" s="2"/>
      <c r="R586" s="2"/>
      <c r="S586" s="52"/>
      <c r="T586" s="52"/>
      <c r="U586" s="52"/>
      <c r="V586" s="52"/>
      <c r="W586" s="52"/>
      <c r="X586" s="52"/>
      <c r="Y586" s="52"/>
      <c r="Z586" s="2"/>
    </row>
    <row r="587" spans="1:26" ht="16.5" customHeight="1">
      <c r="A587" s="2"/>
      <c r="B587" s="2"/>
      <c r="C587" s="14"/>
      <c r="D587" s="14"/>
      <c r="E587" s="14"/>
      <c r="F587" s="14"/>
      <c r="G587" s="14"/>
      <c r="H587" s="2"/>
      <c r="I587" s="2"/>
      <c r="J587" s="2"/>
      <c r="K587" s="2"/>
      <c r="L587" s="2"/>
      <c r="M587" s="2"/>
      <c r="N587" s="2"/>
      <c r="O587" s="2"/>
      <c r="P587" s="2"/>
      <c r="Q587" s="2"/>
      <c r="R587" s="2"/>
      <c r="S587" s="52"/>
      <c r="T587" s="52"/>
      <c r="U587" s="52"/>
      <c r="V587" s="52"/>
      <c r="W587" s="52"/>
      <c r="X587" s="52"/>
      <c r="Y587" s="52"/>
      <c r="Z587" s="2"/>
    </row>
    <row r="588" spans="1:26" ht="16.5" customHeight="1">
      <c r="A588" s="2"/>
      <c r="B588" s="2"/>
      <c r="C588" s="14"/>
      <c r="D588" s="14"/>
      <c r="E588" s="14"/>
      <c r="F588" s="14"/>
      <c r="G588" s="14"/>
      <c r="H588" s="2"/>
      <c r="I588" s="2"/>
      <c r="J588" s="2"/>
      <c r="K588" s="2"/>
      <c r="L588" s="2"/>
      <c r="M588" s="2"/>
      <c r="N588" s="2"/>
      <c r="O588" s="2"/>
      <c r="P588" s="2"/>
      <c r="Q588" s="2"/>
      <c r="R588" s="2"/>
      <c r="S588" s="52"/>
      <c r="T588" s="52"/>
      <c r="U588" s="52"/>
      <c r="V588" s="52"/>
      <c r="W588" s="52"/>
      <c r="X588" s="52"/>
      <c r="Y588" s="52"/>
      <c r="Z588" s="2"/>
    </row>
    <row r="589" spans="1:26" ht="16.5" customHeight="1">
      <c r="A589" s="2"/>
      <c r="B589" s="2"/>
      <c r="C589" s="14"/>
      <c r="D589" s="14"/>
      <c r="E589" s="14"/>
      <c r="F589" s="14"/>
      <c r="G589" s="14"/>
      <c r="H589" s="2"/>
      <c r="I589" s="2"/>
      <c r="J589" s="2"/>
      <c r="K589" s="2"/>
      <c r="L589" s="2"/>
      <c r="M589" s="2"/>
      <c r="N589" s="2"/>
      <c r="O589" s="2"/>
      <c r="P589" s="2"/>
      <c r="Q589" s="2"/>
      <c r="R589" s="2"/>
      <c r="S589" s="52"/>
      <c r="T589" s="52"/>
      <c r="U589" s="52"/>
      <c r="V589" s="52"/>
      <c r="W589" s="52"/>
      <c r="X589" s="52"/>
      <c r="Y589" s="52"/>
      <c r="Z589" s="2"/>
    </row>
    <row r="590" spans="1:26" ht="16.5" customHeight="1">
      <c r="A590" s="2"/>
      <c r="B590" s="2"/>
      <c r="C590" s="14"/>
      <c r="D590" s="14"/>
      <c r="E590" s="14"/>
      <c r="F590" s="14"/>
      <c r="G590" s="14"/>
      <c r="H590" s="2"/>
      <c r="I590" s="2"/>
      <c r="J590" s="2"/>
      <c r="K590" s="2"/>
      <c r="L590" s="2"/>
      <c r="M590" s="2"/>
      <c r="N590" s="2"/>
      <c r="O590" s="2"/>
      <c r="P590" s="2"/>
      <c r="Q590" s="2"/>
      <c r="R590" s="2"/>
      <c r="S590" s="52"/>
      <c r="T590" s="52"/>
      <c r="U590" s="52"/>
      <c r="V590" s="52"/>
      <c r="W590" s="52"/>
      <c r="X590" s="52"/>
      <c r="Y590" s="52"/>
      <c r="Z590" s="2"/>
    </row>
    <row r="591" spans="1:26" ht="16.5" customHeight="1">
      <c r="A591" s="2"/>
      <c r="B591" s="2"/>
      <c r="C591" s="14"/>
      <c r="D591" s="14"/>
      <c r="E591" s="14"/>
      <c r="F591" s="14"/>
      <c r="G591" s="14"/>
      <c r="H591" s="2"/>
      <c r="I591" s="2"/>
      <c r="J591" s="2"/>
      <c r="K591" s="2"/>
      <c r="L591" s="2"/>
      <c r="M591" s="2"/>
      <c r="N591" s="2"/>
      <c r="O591" s="2"/>
      <c r="P591" s="2"/>
      <c r="Q591" s="2"/>
      <c r="R591" s="2"/>
      <c r="S591" s="52"/>
      <c r="T591" s="52"/>
      <c r="U591" s="52"/>
      <c r="V591" s="52"/>
      <c r="W591" s="52"/>
      <c r="X591" s="52"/>
      <c r="Y591" s="52"/>
      <c r="Z591" s="2"/>
    </row>
    <row r="592" spans="1:26" ht="16.5" customHeight="1">
      <c r="A592" s="2"/>
      <c r="B592" s="2"/>
      <c r="C592" s="14"/>
      <c r="D592" s="14"/>
      <c r="E592" s="14"/>
      <c r="F592" s="14"/>
      <c r="G592" s="14"/>
      <c r="H592" s="2"/>
      <c r="I592" s="2"/>
      <c r="J592" s="2"/>
      <c r="K592" s="2"/>
      <c r="L592" s="2"/>
      <c r="M592" s="2"/>
      <c r="N592" s="2"/>
      <c r="O592" s="2"/>
      <c r="P592" s="2"/>
      <c r="Q592" s="2"/>
      <c r="R592" s="2"/>
      <c r="S592" s="52"/>
      <c r="T592" s="52"/>
      <c r="U592" s="52"/>
      <c r="V592" s="52"/>
      <c r="W592" s="52"/>
      <c r="X592" s="52"/>
      <c r="Y592" s="52"/>
      <c r="Z592" s="2"/>
    </row>
    <row r="593" spans="1:26" ht="16.5" customHeight="1">
      <c r="A593" s="2"/>
      <c r="B593" s="2"/>
      <c r="C593" s="14"/>
      <c r="D593" s="14"/>
      <c r="E593" s="14"/>
      <c r="F593" s="14"/>
      <c r="G593" s="14"/>
      <c r="H593" s="2"/>
      <c r="I593" s="2"/>
      <c r="J593" s="2"/>
      <c r="K593" s="2"/>
      <c r="L593" s="2"/>
      <c r="M593" s="2"/>
      <c r="N593" s="2"/>
      <c r="O593" s="2"/>
      <c r="P593" s="2"/>
      <c r="Q593" s="2"/>
      <c r="R593" s="2"/>
      <c r="S593" s="52"/>
      <c r="T593" s="52"/>
      <c r="U593" s="52"/>
      <c r="V593" s="52"/>
      <c r="W593" s="52"/>
      <c r="X593" s="52"/>
      <c r="Y593" s="52"/>
      <c r="Z593" s="2"/>
    </row>
    <row r="594" spans="1:26" ht="16.5" customHeight="1">
      <c r="A594" s="2"/>
      <c r="B594" s="2"/>
      <c r="C594" s="14"/>
      <c r="D594" s="14"/>
      <c r="E594" s="14"/>
      <c r="F594" s="14"/>
      <c r="G594" s="14"/>
      <c r="H594" s="2"/>
      <c r="I594" s="2"/>
      <c r="J594" s="2"/>
      <c r="K594" s="2"/>
      <c r="L594" s="2"/>
      <c r="M594" s="2"/>
      <c r="N594" s="2"/>
      <c r="O594" s="2"/>
      <c r="P594" s="2"/>
      <c r="Q594" s="2"/>
      <c r="R594" s="2"/>
      <c r="S594" s="52"/>
      <c r="T594" s="52"/>
      <c r="U594" s="52"/>
      <c r="V594" s="52"/>
      <c r="W594" s="52"/>
      <c r="X594" s="52"/>
      <c r="Y594" s="52"/>
      <c r="Z594" s="2"/>
    </row>
    <row r="595" spans="1:26" ht="16.5" customHeight="1">
      <c r="A595" s="2"/>
      <c r="B595" s="2"/>
      <c r="C595" s="14"/>
      <c r="D595" s="14"/>
      <c r="E595" s="14"/>
      <c r="F595" s="14"/>
      <c r="G595" s="14"/>
      <c r="H595" s="2"/>
      <c r="I595" s="2"/>
      <c r="J595" s="2"/>
      <c r="K595" s="2"/>
      <c r="L595" s="2"/>
      <c r="M595" s="2"/>
      <c r="N595" s="2"/>
      <c r="O595" s="2"/>
      <c r="P595" s="2"/>
      <c r="Q595" s="2"/>
      <c r="R595" s="2"/>
      <c r="S595" s="52"/>
      <c r="T595" s="52"/>
      <c r="U595" s="52"/>
      <c r="V595" s="52"/>
      <c r="W595" s="52"/>
      <c r="X595" s="52"/>
      <c r="Y595" s="52"/>
      <c r="Z595" s="2"/>
    </row>
    <row r="596" spans="1:26" ht="16.5" customHeight="1">
      <c r="A596" s="2"/>
      <c r="B596" s="2"/>
      <c r="C596" s="14"/>
      <c r="D596" s="14"/>
      <c r="E596" s="14"/>
      <c r="F596" s="14"/>
      <c r="G596" s="14"/>
      <c r="H596" s="2"/>
      <c r="I596" s="2"/>
      <c r="J596" s="2"/>
      <c r="K596" s="2"/>
      <c r="L596" s="2"/>
      <c r="M596" s="2"/>
      <c r="N596" s="2"/>
      <c r="O596" s="2"/>
      <c r="P596" s="2"/>
      <c r="Q596" s="2"/>
      <c r="R596" s="2"/>
      <c r="S596" s="52"/>
      <c r="T596" s="52"/>
      <c r="U596" s="52"/>
      <c r="V596" s="52"/>
      <c r="W596" s="52"/>
      <c r="X596" s="52"/>
      <c r="Y596" s="52"/>
      <c r="Z596" s="2"/>
    </row>
    <row r="597" spans="1:26" ht="16.5" customHeight="1">
      <c r="A597" s="2"/>
      <c r="B597" s="2"/>
      <c r="C597" s="14"/>
      <c r="D597" s="14"/>
      <c r="E597" s="14"/>
      <c r="F597" s="14"/>
      <c r="G597" s="14"/>
      <c r="H597" s="2"/>
      <c r="I597" s="2"/>
      <c r="J597" s="2"/>
      <c r="K597" s="2"/>
      <c r="L597" s="2"/>
      <c r="M597" s="2"/>
      <c r="N597" s="2"/>
      <c r="O597" s="2"/>
      <c r="P597" s="2"/>
      <c r="Q597" s="2"/>
      <c r="R597" s="2"/>
      <c r="S597" s="52"/>
      <c r="T597" s="52"/>
      <c r="U597" s="52"/>
      <c r="V597" s="52"/>
      <c r="W597" s="52"/>
      <c r="X597" s="52"/>
      <c r="Y597" s="52"/>
      <c r="Z597" s="2"/>
    </row>
    <row r="598" spans="1:26" ht="16.5" customHeight="1">
      <c r="A598" s="2"/>
      <c r="B598" s="2"/>
      <c r="C598" s="14"/>
      <c r="D598" s="14"/>
      <c r="E598" s="14"/>
      <c r="F598" s="14"/>
      <c r="G598" s="14"/>
      <c r="H598" s="2"/>
      <c r="I598" s="2"/>
      <c r="J598" s="2"/>
      <c r="K598" s="2"/>
      <c r="L598" s="2"/>
      <c r="M598" s="2"/>
      <c r="N598" s="2"/>
      <c r="O598" s="2"/>
      <c r="P598" s="2"/>
      <c r="Q598" s="2"/>
      <c r="R598" s="2"/>
      <c r="S598" s="52"/>
      <c r="T598" s="52"/>
      <c r="U598" s="52"/>
      <c r="V598" s="52"/>
      <c r="W598" s="52"/>
      <c r="X598" s="52"/>
      <c r="Y598" s="52"/>
      <c r="Z598" s="2"/>
    </row>
    <row r="599" spans="1:26" ht="16.5" customHeight="1">
      <c r="A599" s="2"/>
      <c r="B599" s="2"/>
      <c r="C599" s="14"/>
      <c r="D599" s="14"/>
      <c r="E599" s="14"/>
      <c r="F599" s="14"/>
      <c r="G599" s="14"/>
      <c r="H599" s="2"/>
      <c r="I599" s="2"/>
      <c r="J599" s="2"/>
      <c r="K599" s="2"/>
      <c r="L599" s="2"/>
      <c r="M599" s="2"/>
      <c r="N599" s="2"/>
      <c r="O599" s="2"/>
      <c r="P599" s="2"/>
      <c r="Q599" s="2"/>
      <c r="R599" s="2"/>
      <c r="S599" s="52"/>
      <c r="T599" s="52"/>
      <c r="U599" s="52"/>
      <c r="V599" s="52"/>
      <c r="W599" s="52"/>
      <c r="X599" s="52"/>
      <c r="Y599" s="52"/>
      <c r="Z599" s="2"/>
    </row>
    <row r="600" spans="1:26" ht="16.5" customHeight="1">
      <c r="A600" s="2"/>
      <c r="B600" s="2"/>
      <c r="C600" s="14"/>
      <c r="D600" s="14"/>
      <c r="E600" s="14"/>
      <c r="F600" s="14"/>
      <c r="G600" s="14"/>
      <c r="H600" s="2"/>
      <c r="I600" s="2"/>
      <c r="J600" s="2"/>
      <c r="K600" s="2"/>
      <c r="L600" s="2"/>
      <c r="M600" s="2"/>
      <c r="N600" s="2"/>
      <c r="O600" s="2"/>
      <c r="P600" s="2"/>
      <c r="Q600" s="2"/>
      <c r="R600" s="2"/>
      <c r="S600" s="52"/>
      <c r="T600" s="52"/>
      <c r="U600" s="52"/>
      <c r="V600" s="52"/>
      <c r="W600" s="52"/>
      <c r="X600" s="52"/>
      <c r="Y600" s="52"/>
      <c r="Z600" s="2"/>
    </row>
    <row r="601" spans="1:26" ht="16.5" customHeight="1">
      <c r="A601" s="2"/>
      <c r="B601" s="2"/>
      <c r="C601" s="14"/>
      <c r="D601" s="14"/>
      <c r="E601" s="14"/>
      <c r="F601" s="14"/>
      <c r="G601" s="14"/>
      <c r="H601" s="2"/>
      <c r="I601" s="2"/>
      <c r="J601" s="2"/>
      <c r="K601" s="2"/>
      <c r="L601" s="2"/>
      <c r="M601" s="2"/>
      <c r="N601" s="2"/>
      <c r="O601" s="2"/>
      <c r="P601" s="2"/>
      <c r="Q601" s="2"/>
      <c r="R601" s="2"/>
      <c r="S601" s="52"/>
      <c r="T601" s="52"/>
      <c r="U601" s="52"/>
      <c r="V601" s="52"/>
      <c r="W601" s="52"/>
      <c r="X601" s="52"/>
      <c r="Y601" s="52"/>
      <c r="Z601" s="2"/>
    </row>
    <row r="602" spans="1:26" ht="16.5" customHeight="1">
      <c r="A602" s="2"/>
      <c r="B602" s="2"/>
      <c r="C602" s="14"/>
      <c r="D602" s="14"/>
      <c r="E602" s="14"/>
      <c r="F602" s="14"/>
      <c r="G602" s="14"/>
      <c r="H602" s="2"/>
      <c r="I602" s="2"/>
      <c r="J602" s="2"/>
      <c r="K602" s="2"/>
      <c r="L602" s="2"/>
      <c r="M602" s="2"/>
      <c r="N602" s="2"/>
      <c r="O602" s="2"/>
      <c r="P602" s="2"/>
      <c r="Q602" s="2"/>
      <c r="R602" s="2"/>
      <c r="S602" s="52"/>
      <c r="T602" s="52"/>
      <c r="U602" s="52"/>
      <c r="V602" s="52"/>
      <c r="W602" s="52"/>
      <c r="X602" s="52"/>
      <c r="Y602" s="52"/>
      <c r="Z602" s="2"/>
    </row>
    <row r="603" spans="1:26" ht="16.5" customHeight="1">
      <c r="A603" s="2"/>
      <c r="B603" s="2"/>
      <c r="C603" s="14"/>
      <c r="D603" s="14"/>
      <c r="E603" s="14"/>
      <c r="F603" s="14"/>
      <c r="G603" s="14"/>
      <c r="H603" s="2"/>
      <c r="I603" s="2"/>
      <c r="J603" s="2"/>
      <c r="K603" s="2"/>
      <c r="L603" s="2"/>
      <c r="M603" s="2"/>
      <c r="N603" s="2"/>
      <c r="O603" s="2"/>
      <c r="P603" s="2"/>
      <c r="Q603" s="2"/>
      <c r="R603" s="2"/>
      <c r="S603" s="52"/>
      <c r="T603" s="52"/>
      <c r="U603" s="52"/>
      <c r="V603" s="52"/>
      <c r="W603" s="52"/>
      <c r="X603" s="52"/>
      <c r="Y603" s="52"/>
      <c r="Z603" s="2"/>
    </row>
    <row r="604" spans="1:26" ht="16.5" customHeight="1">
      <c r="A604" s="2"/>
      <c r="B604" s="2"/>
      <c r="C604" s="14"/>
      <c r="D604" s="14"/>
      <c r="E604" s="14"/>
      <c r="F604" s="14"/>
      <c r="G604" s="14"/>
      <c r="H604" s="2"/>
      <c r="I604" s="2"/>
      <c r="J604" s="2"/>
      <c r="K604" s="2"/>
      <c r="L604" s="2"/>
      <c r="M604" s="2"/>
      <c r="N604" s="2"/>
      <c r="O604" s="2"/>
      <c r="P604" s="2"/>
      <c r="Q604" s="2"/>
      <c r="R604" s="2"/>
      <c r="S604" s="52"/>
      <c r="T604" s="52"/>
      <c r="U604" s="52"/>
      <c r="V604" s="52"/>
      <c r="W604" s="52"/>
      <c r="X604" s="52"/>
      <c r="Y604" s="52"/>
      <c r="Z604" s="2"/>
    </row>
    <row r="605" spans="1:26" ht="16.5" customHeight="1">
      <c r="A605" s="2"/>
      <c r="B605" s="2"/>
      <c r="C605" s="14"/>
      <c r="D605" s="14"/>
      <c r="E605" s="14"/>
      <c r="F605" s="14"/>
      <c r="G605" s="14"/>
      <c r="H605" s="2"/>
      <c r="I605" s="2"/>
      <c r="J605" s="2"/>
      <c r="K605" s="2"/>
      <c r="L605" s="2"/>
      <c r="M605" s="2"/>
      <c r="N605" s="2"/>
      <c r="O605" s="2"/>
      <c r="P605" s="2"/>
      <c r="Q605" s="2"/>
      <c r="R605" s="2"/>
      <c r="S605" s="52"/>
      <c r="T605" s="52"/>
      <c r="U605" s="52"/>
      <c r="V605" s="52"/>
      <c r="W605" s="52"/>
      <c r="X605" s="52"/>
      <c r="Y605" s="52"/>
      <c r="Z605" s="2"/>
    </row>
    <row r="606" spans="1:26" ht="16.5" customHeight="1">
      <c r="A606" s="2"/>
      <c r="B606" s="2"/>
      <c r="C606" s="14"/>
      <c r="D606" s="14"/>
      <c r="E606" s="14"/>
      <c r="F606" s="14"/>
      <c r="G606" s="14"/>
      <c r="H606" s="2"/>
      <c r="I606" s="2"/>
      <c r="J606" s="2"/>
      <c r="K606" s="2"/>
      <c r="L606" s="2"/>
      <c r="M606" s="2"/>
      <c r="N606" s="2"/>
      <c r="O606" s="2"/>
      <c r="P606" s="2"/>
      <c r="Q606" s="2"/>
      <c r="R606" s="2"/>
      <c r="S606" s="52"/>
      <c r="T606" s="52"/>
      <c r="U606" s="52"/>
      <c r="V606" s="52"/>
      <c r="W606" s="52"/>
      <c r="X606" s="52"/>
      <c r="Y606" s="52"/>
      <c r="Z606" s="2"/>
    </row>
    <row r="607" spans="1:26" ht="16.5" customHeight="1">
      <c r="A607" s="2"/>
      <c r="B607" s="2"/>
      <c r="C607" s="14"/>
      <c r="D607" s="14"/>
      <c r="E607" s="14"/>
      <c r="F607" s="14"/>
      <c r="G607" s="14"/>
      <c r="H607" s="2"/>
      <c r="I607" s="2"/>
      <c r="J607" s="2"/>
      <c r="K607" s="2"/>
      <c r="L607" s="2"/>
      <c r="M607" s="2"/>
      <c r="N607" s="2"/>
      <c r="O607" s="2"/>
      <c r="P607" s="2"/>
      <c r="Q607" s="2"/>
      <c r="R607" s="2"/>
      <c r="S607" s="52"/>
      <c r="T607" s="52"/>
      <c r="U607" s="52"/>
      <c r="V607" s="52"/>
      <c r="W607" s="52"/>
      <c r="X607" s="52"/>
      <c r="Y607" s="52"/>
      <c r="Z607" s="2"/>
    </row>
    <row r="608" spans="1:26" ht="16.5" customHeight="1">
      <c r="A608" s="2"/>
      <c r="B608" s="2"/>
      <c r="C608" s="14"/>
      <c r="D608" s="14"/>
      <c r="E608" s="14"/>
      <c r="F608" s="14"/>
      <c r="G608" s="14"/>
      <c r="H608" s="2"/>
      <c r="I608" s="2"/>
      <c r="J608" s="2"/>
      <c r="K608" s="2"/>
      <c r="L608" s="2"/>
      <c r="M608" s="2"/>
      <c r="N608" s="2"/>
      <c r="O608" s="2"/>
      <c r="P608" s="2"/>
      <c r="Q608" s="2"/>
      <c r="R608" s="2"/>
      <c r="S608" s="52"/>
      <c r="T608" s="52"/>
      <c r="U608" s="52"/>
      <c r="V608" s="52"/>
      <c r="W608" s="52"/>
      <c r="X608" s="52"/>
      <c r="Y608" s="52"/>
      <c r="Z608" s="2"/>
    </row>
    <row r="609" spans="1:26" ht="16.5" customHeight="1">
      <c r="A609" s="2"/>
      <c r="B609" s="2"/>
      <c r="C609" s="14"/>
      <c r="D609" s="14"/>
      <c r="E609" s="14"/>
      <c r="F609" s="14"/>
      <c r="G609" s="14"/>
      <c r="H609" s="2"/>
      <c r="I609" s="2"/>
      <c r="J609" s="2"/>
      <c r="K609" s="2"/>
      <c r="L609" s="2"/>
      <c r="M609" s="2"/>
      <c r="N609" s="2"/>
      <c r="O609" s="2"/>
      <c r="P609" s="2"/>
      <c r="Q609" s="2"/>
      <c r="R609" s="2"/>
      <c r="S609" s="52"/>
      <c r="T609" s="52"/>
      <c r="U609" s="52"/>
      <c r="V609" s="52"/>
      <c r="W609" s="52"/>
      <c r="X609" s="52"/>
      <c r="Y609" s="52"/>
      <c r="Z609" s="2"/>
    </row>
    <row r="610" spans="1:26" ht="16.5" customHeight="1">
      <c r="A610" s="2"/>
      <c r="B610" s="2"/>
      <c r="C610" s="14"/>
      <c r="D610" s="14"/>
      <c r="E610" s="14"/>
      <c r="F610" s="14"/>
      <c r="G610" s="14"/>
      <c r="H610" s="2"/>
      <c r="I610" s="2"/>
      <c r="J610" s="2"/>
      <c r="K610" s="2"/>
      <c r="L610" s="2"/>
      <c r="M610" s="2"/>
      <c r="N610" s="2"/>
      <c r="O610" s="2"/>
      <c r="P610" s="2"/>
      <c r="Q610" s="2"/>
      <c r="R610" s="2"/>
      <c r="S610" s="52"/>
      <c r="T610" s="52"/>
      <c r="U610" s="52"/>
      <c r="V610" s="52"/>
      <c r="W610" s="52"/>
      <c r="X610" s="52"/>
      <c r="Y610" s="52"/>
      <c r="Z610" s="2"/>
    </row>
    <row r="611" spans="1:26" ht="16.5" customHeight="1">
      <c r="A611" s="2"/>
      <c r="B611" s="2"/>
      <c r="C611" s="14"/>
      <c r="D611" s="14"/>
      <c r="E611" s="14"/>
      <c r="F611" s="14"/>
      <c r="G611" s="14"/>
      <c r="H611" s="2"/>
      <c r="I611" s="2"/>
      <c r="J611" s="2"/>
      <c r="K611" s="2"/>
      <c r="L611" s="2"/>
      <c r="M611" s="2"/>
      <c r="N611" s="2"/>
      <c r="O611" s="2"/>
      <c r="P611" s="2"/>
      <c r="Q611" s="2"/>
      <c r="R611" s="2"/>
      <c r="S611" s="52"/>
      <c r="T611" s="52"/>
      <c r="U611" s="52"/>
      <c r="V611" s="52"/>
      <c r="W611" s="52"/>
      <c r="X611" s="52"/>
      <c r="Y611" s="52"/>
      <c r="Z611" s="2"/>
    </row>
    <row r="612" spans="1:26" ht="16.5" customHeight="1">
      <c r="A612" s="2"/>
      <c r="B612" s="2"/>
      <c r="C612" s="14"/>
      <c r="D612" s="14"/>
      <c r="E612" s="14"/>
      <c r="F612" s="14"/>
      <c r="G612" s="14"/>
      <c r="H612" s="2"/>
      <c r="I612" s="2"/>
      <c r="J612" s="2"/>
      <c r="K612" s="2"/>
      <c r="L612" s="2"/>
      <c r="M612" s="2"/>
      <c r="N612" s="2"/>
      <c r="O612" s="2"/>
      <c r="P612" s="2"/>
      <c r="Q612" s="2"/>
      <c r="R612" s="2"/>
      <c r="S612" s="52"/>
      <c r="T612" s="52"/>
      <c r="U612" s="52"/>
      <c r="V612" s="52"/>
      <c r="W612" s="52"/>
      <c r="X612" s="52"/>
      <c r="Y612" s="52"/>
      <c r="Z612" s="2"/>
    </row>
    <row r="613" spans="1:26" ht="16.5" customHeight="1">
      <c r="A613" s="2"/>
      <c r="B613" s="2"/>
      <c r="C613" s="14"/>
      <c r="D613" s="14"/>
      <c r="E613" s="14"/>
      <c r="F613" s="14"/>
      <c r="G613" s="14"/>
      <c r="H613" s="2"/>
      <c r="I613" s="2"/>
      <c r="J613" s="2"/>
      <c r="K613" s="2"/>
      <c r="L613" s="2"/>
      <c r="M613" s="2"/>
      <c r="N613" s="2"/>
      <c r="O613" s="2"/>
      <c r="P613" s="2"/>
      <c r="Q613" s="2"/>
      <c r="R613" s="2"/>
      <c r="S613" s="52"/>
      <c r="T613" s="52"/>
      <c r="U613" s="52"/>
      <c r="V613" s="52"/>
      <c r="W613" s="52"/>
      <c r="X613" s="52"/>
      <c r="Y613" s="52"/>
      <c r="Z613" s="2"/>
    </row>
    <row r="614" spans="1:26" ht="16.5" customHeight="1">
      <c r="A614" s="2"/>
      <c r="B614" s="2"/>
      <c r="C614" s="14"/>
      <c r="D614" s="14"/>
      <c r="E614" s="14"/>
      <c r="F614" s="14"/>
      <c r="G614" s="14"/>
      <c r="H614" s="2"/>
      <c r="I614" s="2"/>
      <c r="J614" s="2"/>
      <c r="K614" s="2"/>
      <c r="L614" s="2"/>
      <c r="M614" s="2"/>
      <c r="N614" s="2"/>
      <c r="O614" s="2"/>
      <c r="P614" s="2"/>
      <c r="Q614" s="2"/>
      <c r="R614" s="2"/>
      <c r="S614" s="52"/>
      <c r="T614" s="52"/>
      <c r="U614" s="52"/>
      <c r="V614" s="52"/>
      <c r="W614" s="52"/>
      <c r="X614" s="52"/>
      <c r="Y614" s="52"/>
      <c r="Z614" s="2"/>
    </row>
    <row r="615" spans="1:26" ht="16.5" customHeight="1">
      <c r="A615" s="2"/>
      <c r="B615" s="2"/>
      <c r="C615" s="14"/>
      <c r="D615" s="14"/>
      <c r="E615" s="14"/>
      <c r="F615" s="14"/>
      <c r="G615" s="14"/>
      <c r="H615" s="2"/>
      <c r="I615" s="2"/>
      <c r="J615" s="2"/>
      <c r="K615" s="2"/>
      <c r="L615" s="2"/>
      <c r="M615" s="2"/>
      <c r="N615" s="2"/>
      <c r="O615" s="2"/>
      <c r="P615" s="2"/>
      <c r="Q615" s="2"/>
      <c r="R615" s="2"/>
      <c r="S615" s="52"/>
      <c r="T615" s="52"/>
      <c r="U615" s="52"/>
      <c r="V615" s="52"/>
      <c r="W615" s="52"/>
      <c r="X615" s="52"/>
      <c r="Y615" s="52"/>
      <c r="Z615" s="2"/>
    </row>
    <row r="616" spans="1:26" ht="16.5" customHeight="1">
      <c r="A616" s="2"/>
      <c r="B616" s="2"/>
      <c r="C616" s="14"/>
      <c r="D616" s="14"/>
      <c r="E616" s="14"/>
      <c r="F616" s="14"/>
      <c r="G616" s="14"/>
      <c r="H616" s="2"/>
      <c r="I616" s="2"/>
      <c r="J616" s="2"/>
      <c r="K616" s="2"/>
      <c r="L616" s="2"/>
      <c r="M616" s="2"/>
      <c r="N616" s="2"/>
      <c r="O616" s="2"/>
      <c r="P616" s="2"/>
      <c r="Q616" s="2"/>
      <c r="R616" s="2"/>
      <c r="S616" s="52"/>
      <c r="T616" s="52"/>
      <c r="U616" s="52"/>
      <c r="V616" s="52"/>
      <c r="W616" s="52"/>
      <c r="X616" s="52"/>
      <c r="Y616" s="52"/>
      <c r="Z616" s="2"/>
    </row>
    <row r="617" spans="1:26" ht="16.5" customHeight="1">
      <c r="A617" s="2"/>
      <c r="B617" s="2"/>
      <c r="C617" s="14"/>
      <c r="D617" s="14"/>
      <c r="E617" s="14"/>
      <c r="F617" s="14"/>
      <c r="G617" s="14"/>
      <c r="H617" s="2"/>
      <c r="I617" s="2"/>
      <c r="J617" s="2"/>
      <c r="K617" s="2"/>
      <c r="L617" s="2"/>
      <c r="M617" s="2"/>
      <c r="N617" s="2"/>
      <c r="O617" s="2"/>
      <c r="P617" s="2"/>
      <c r="Q617" s="2"/>
      <c r="R617" s="2"/>
      <c r="S617" s="52"/>
      <c r="T617" s="52"/>
      <c r="U617" s="52"/>
      <c r="V617" s="52"/>
      <c r="W617" s="52"/>
      <c r="X617" s="52"/>
      <c r="Y617" s="52"/>
      <c r="Z617" s="2"/>
    </row>
    <row r="618" spans="1:26" ht="16.5" customHeight="1">
      <c r="A618" s="2"/>
      <c r="B618" s="2"/>
      <c r="C618" s="14"/>
      <c r="D618" s="14"/>
      <c r="E618" s="14"/>
      <c r="F618" s="14"/>
      <c r="G618" s="14"/>
      <c r="H618" s="2"/>
      <c r="I618" s="2"/>
      <c r="J618" s="2"/>
      <c r="K618" s="2"/>
      <c r="L618" s="2"/>
      <c r="M618" s="2"/>
      <c r="N618" s="2"/>
      <c r="O618" s="2"/>
      <c r="P618" s="2"/>
      <c r="Q618" s="2"/>
      <c r="R618" s="2"/>
      <c r="S618" s="52"/>
      <c r="T618" s="52"/>
      <c r="U618" s="52"/>
      <c r="V618" s="52"/>
      <c r="W618" s="52"/>
      <c r="X618" s="52"/>
      <c r="Y618" s="52"/>
      <c r="Z618" s="2"/>
    </row>
    <row r="619" spans="1:26" ht="16.5" customHeight="1">
      <c r="A619" s="2"/>
      <c r="B619" s="2"/>
      <c r="C619" s="14"/>
      <c r="D619" s="14"/>
      <c r="E619" s="14"/>
      <c r="F619" s="14"/>
      <c r="G619" s="14"/>
      <c r="H619" s="2"/>
      <c r="I619" s="2"/>
      <c r="J619" s="2"/>
      <c r="K619" s="2"/>
      <c r="L619" s="2"/>
      <c r="M619" s="2"/>
      <c r="N619" s="2"/>
      <c r="O619" s="2"/>
      <c r="P619" s="2"/>
      <c r="Q619" s="2"/>
      <c r="R619" s="2"/>
      <c r="S619" s="52"/>
      <c r="T619" s="52"/>
      <c r="U619" s="52"/>
      <c r="V619" s="52"/>
      <c r="W619" s="52"/>
      <c r="X619" s="52"/>
      <c r="Y619" s="52"/>
      <c r="Z619" s="2"/>
    </row>
    <row r="620" spans="1:26" ht="16.5" customHeight="1">
      <c r="A620" s="2"/>
      <c r="B620" s="2"/>
      <c r="C620" s="14"/>
      <c r="D620" s="14"/>
      <c r="E620" s="14"/>
      <c r="F620" s="14"/>
      <c r="G620" s="14"/>
      <c r="H620" s="2"/>
      <c r="I620" s="2"/>
      <c r="J620" s="2"/>
      <c r="K620" s="2"/>
      <c r="L620" s="2"/>
      <c r="M620" s="2"/>
      <c r="N620" s="2"/>
      <c r="O620" s="2"/>
      <c r="P620" s="2"/>
      <c r="Q620" s="2"/>
      <c r="R620" s="2"/>
      <c r="S620" s="52"/>
      <c r="T620" s="52"/>
      <c r="U620" s="52"/>
      <c r="V620" s="52"/>
      <c r="W620" s="52"/>
      <c r="X620" s="52"/>
      <c r="Y620" s="52"/>
      <c r="Z620" s="2"/>
    </row>
    <row r="621" spans="1:26" ht="16.5" customHeight="1">
      <c r="A621" s="2"/>
      <c r="B621" s="2"/>
      <c r="C621" s="14"/>
      <c r="D621" s="14"/>
      <c r="E621" s="14"/>
      <c r="F621" s="14"/>
      <c r="G621" s="14"/>
      <c r="H621" s="2"/>
      <c r="I621" s="2"/>
      <c r="J621" s="2"/>
      <c r="K621" s="2"/>
      <c r="L621" s="2"/>
      <c r="M621" s="2"/>
      <c r="N621" s="2"/>
      <c r="O621" s="2"/>
      <c r="P621" s="2"/>
      <c r="Q621" s="2"/>
      <c r="R621" s="2"/>
      <c r="S621" s="52"/>
      <c r="T621" s="52"/>
      <c r="U621" s="52"/>
      <c r="V621" s="52"/>
      <c r="W621" s="52"/>
      <c r="X621" s="52"/>
      <c r="Y621" s="52"/>
      <c r="Z621" s="2"/>
    </row>
    <row r="622" spans="1:26" ht="16.5" customHeight="1">
      <c r="A622" s="2"/>
      <c r="B622" s="2"/>
      <c r="C622" s="14"/>
      <c r="D622" s="14"/>
      <c r="E622" s="14"/>
      <c r="F622" s="14"/>
      <c r="G622" s="14"/>
      <c r="H622" s="2"/>
      <c r="I622" s="2"/>
      <c r="J622" s="2"/>
      <c r="K622" s="2"/>
      <c r="L622" s="2"/>
      <c r="M622" s="2"/>
      <c r="N622" s="2"/>
      <c r="O622" s="2"/>
      <c r="P622" s="2"/>
      <c r="Q622" s="2"/>
      <c r="R622" s="2"/>
      <c r="S622" s="52"/>
      <c r="T622" s="52"/>
      <c r="U622" s="52"/>
      <c r="V622" s="52"/>
      <c r="W622" s="52"/>
      <c r="X622" s="52"/>
      <c r="Y622" s="52"/>
      <c r="Z622" s="2"/>
    </row>
    <row r="623" spans="1:26" ht="16.5" customHeight="1">
      <c r="A623" s="2"/>
      <c r="B623" s="2"/>
      <c r="C623" s="14"/>
      <c r="D623" s="14"/>
      <c r="E623" s="14"/>
      <c r="F623" s="14"/>
      <c r="G623" s="14"/>
      <c r="H623" s="2"/>
      <c r="I623" s="2"/>
      <c r="J623" s="2"/>
      <c r="K623" s="2"/>
      <c r="L623" s="2"/>
      <c r="M623" s="2"/>
      <c r="N623" s="2"/>
      <c r="O623" s="2"/>
      <c r="P623" s="2"/>
      <c r="Q623" s="2"/>
      <c r="R623" s="2"/>
      <c r="S623" s="52"/>
      <c r="T623" s="52"/>
      <c r="U623" s="52"/>
      <c r="V623" s="52"/>
      <c r="W623" s="52"/>
      <c r="X623" s="52"/>
      <c r="Y623" s="52"/>
      <c r="Z623" s="2"/>
    </row>
    <row r="624" spans="1:26" ht="16.5" customHeight="1">
      <c r="A624" s="2"/>
      <c r="B624" s="2"/>
      <c r="C624" s="14"/>
      <c r="D624" s="14"/>
      <c r="E624" s="14"/>
      <c r="F624" s="14"/>
      <c r="G624" s="14"/>
      <c r="H624" s="2"/>
      <c r="I624" s="2"/>
      <c r="J624" s="2"/>
      <c r="K624" s="2"/>
      <c r="L624" s="2"/>
      <c r="M624" s="2"/>
      <c r="N624" s="2"/>
      <c r="O624" s="2"/>
      <c r="P624" s="2"/>
      <c r="Q624" s="2"/>
      <c r="R624" s="2"/>
      <c r="S624" s="52"/>
      <c r="T624" s="52"/>
      <c r="U624" s="52"/>
      <c r="V624" s="52"/>
      <c r="W624" s="52"/>
      <c r="X624" s="52"/>
      <c r="Y624" s="52"/>
      <c r="Z624" s="2"/>
    </row>
    <row r="625" spans="1:26" ht="16.5" customHeight="1">
      <c r="A625" s="2"/>
      <c r="B625" s="2"/>
      <c r="C625" s="14"/>
      <c r="D625" s="14"/>
      <c r="E625" s="14"/>
      <c r="F625" s="14"/>
      <c r="G625" s="14"/>
      <c r="H625" s="2"/>
      <c r="I625" s="2"/>
      <c r="J625" s="2"/>
      <c r="K625" s="2"/>
      <c r="L625" s="2"/>
      <c r="M625" s="2"/>
      <c r="N625" s="2"/>
      <c r="O625" s="2"/>
      <c r="P625" s="2"/>
      <c r="Q625" s="2"/>
      <c r="R625" s="2"/>
      <c r="S625" s="52"/>
      <c r="T625" s="52"/>
      <c r="U625" s="52"/>
      <c r="V625" s="52"/>
      <c r="W625" s="52"/>
      <c r="X625" s="52"/>
      <c r="Y625" s="52"/>
      <c r="Z625" s="2"/>
    </row>
    <row r="626" spans="1:26" ht="16.5" customHeight="1">
      <c r="A626" s="2"/>
      <c r="B626" s="2"/>
      <c r="C626" s="14"/>
      <c r="D626" s="14"/>
      <c r="E626" s="14"/>
      <c r="F626" s="14"/>
      <c r="G626" s="14"/>
      <c r="H626" s="2"/>
      <c r="I626" s="2"/>
      <c r="J626" s="2"/>
      <c r="K626" s="2"/>
      <c r="L626" s="2"/>
      <c r="M626" s="2"/>
      <c r="N626" s="2"/>
      <c r="O626" s="2"/>
      <c r="P626" s="2"/>
      <c r="Q626" s="2"/>
      <c r="R626" s="2"/>
      <c r="S626" s="52"/>
      <c r="T626" s="52"/>
      <c r="U626" s="52"/>
      <c r="V626" s="52"/>
      <c r="W626" s="52"/>
      <c r="X626" s="52"/>
      <c r="Y626" s="52"/>
      <c r="Z626" s="2"/>
    </row>
    <row r="627" spans="1:26" ht="16.5" customHeight="1">
      <c r="A627" s="2"/>
      <c r="B627" s="2"/>
      <c r="C627" s="14"/>
      <c r="D627" s="14"/>
      <c r="E627" s="14"/>
      <c r="F627" s="14"/>
      <c r="G627" s="14"/>
      <c r="H627" s="2"/>
      <c r="I627" s="2"/>
      <c r="J627" s="2"/>
      <c r="K627" s="2"/>
      <c r="L627" s="2"/>
      <c r="M627" s="2"/>
      <c r="N627" s="2"/>
      <c r="O627" s="2"/>
      <c r="P627" s="2"/>
      <c r="Q627" s="2"/>
      <c r="R627" s="2"/>
      <c r="S627" s="52"/>
      <c r="T627" s="52"/>
      <c r="U627" s="52"/>
      <c r="V627" s="52"/>
      <c r="W627" s="52"/>
      <c r="X627" s="52"/>
      <c r="Y627" s="52"/>
      <c r="Z627" s="2"/>
    </row>
    <row r="628" spans="1:26" ht="16.5" customHeight="1">
      <c r="A628" s="2"/>
      <c r="B628" s="2"/>
      <c r="C628" s="14"/>
      <c r="D628" s="14"/>
      <c r="E628" s="14"/>
      <c r="F628" s="14"/>
      <c r="G628" s="14"/>
      <c r="H628" s="2"/>
      <c r="I628" s="2"/>
      <c r="J628" s="2"/>
      <c r="K628" s="2"/>
      <c r="L628" s="2"/>
      <c r="M628" s="2"/>
      <c r="N628" s="2"/>
      <c r="O628" s="2"/>
      <c r="P628" s="2"/>
      <c r="Q628" s="2"/>
      <c r="R628" s="2"/>
      <c r="S628" s="52"/>
      <c r="T628" s="52"/>
      <c r="U628" s="52"/>
      <c r="V628" s="52"/>
      <c r="W628" s="52"/>
      <c r="X628" s="52"/>
      <c r="Y628" s="52"/>
      <c r="Z628" s="2"/>
    </row>
    <row r="629" spans="1:26" ht="16.5" customHeight="1">
      <c r="A629" s="2"/>
      <c r="B629" s="2"/>
      <c r="C629" s="14"/>
      <c r="D629" s="14"/>
      <c r="E629" s="14"/>
      <c r="F629" s="14"/>
      <c r="G629" s="14"/>
      <c r="H629" s="2"/>
      <c r="I629" s="2"/>
      <c r="J629" s="2"/>
      <c r="K629" s="2"/>
      <c r="L629" s="2"/>
      <c r="M629" s="2"/>
      <c r="N629" s="2"/>
      <c r="O629" s="2"/>
      <c r="P629" s="2"/>
      <c r="Q629" s="2"/>
      <c r="R629" s="2"/>
      <c r="S629" s="52"/>
      <c r="T629" s="52"/>
      <c r="U629" s="52"/>
      <c r="V629" s="52"/>
      <c r="W629" s="52"/>
      <c r="X629" s="52"/>
      <c r="Y629" s="52"/>
      <c r="Z629" s="2"/>
    </row>
    <row r="630" spans="1:26" ht="16.5" customHeight="1">
      <c r="A630" s="2"/>
      <c r="B630" s="2"/>
      <c r="C630" s="14"/>
      <c r="D630" s="14"/>
      <c r="E630" s="14"/>
      <c r="F630" s="14"/>
      <c r="G630" s="14"/>
      <c r="H630" s="2"/>
      <c r="I630" s="2"/>
      <c r="J630" s="2"/>
      <c r="K630" s="2"/>
      <c r="L630" s="2"/>
      <c r="M630" s="2"/>
      <c r="N630" s="2"/>
      <c r="O630" s="2"/>
      <c r="P630" s="2"/>
      <c r="Q630" s="2"/>
      <c r="R630" s="2"/>
      <c r="S630" s="52"/>
      <c r="T630" s="52"/>
      <c r="U630" s="52"/>
      <c r="V630" s="52"/>
      <c r="W630" s="52"/>
      <c r="X630" s="52"/>
      <c r="Y630" s="52"/>
      <c r="Z630" s="2"/>
    </row>
    <row r="631" spans="1:26" ht="16.5" customHeight="1">
      <c r="A631" s="2"/>
      <c r="B631" s="2"/>
      <c r="C631" s="14"/>
      <c r="D631" s="14"/>
      <c r="E631" s="14"/>
      <c r="F631" s="14"/>
      <c r="G631" s="14"/>
      <c r="H631" s="2"/>
      <c r="I631" s="2"/>
      <c r="J631" s="2"/>
      <c r="K631" s="2"/>
      <c r="L631" s="2"/>
      <c r="M631" s="2"/>
      <c r="N631" s="2"/>
      <c r="O631" s="2"/>
      <c r="P631" s="2"/>
      <c r="Q631" s="2"/>
      <c r="R631" s="2"/>
      <c r="S631" s="52"/>
      <c r="T631" s="52"/>
      <c r="U631" s="52"/>
      <c r="V631" s="52"/>
      <c r="W631" s="52"/>
      <c r="X631" s="52"/>
      <c r="Y631" s="52"/>
      <c r="Z631" s="2"/>
    </row>
    <row r="632" spans="1:26" ht="16.5" customHeight="1">
      <c r="A632" s="2"/>
      <c r="B632" s="2"/>
      <c r="C632" s="14"/>
      <c r="D632" s="14"/>
      <c r="E632" s="14"/>
      <c r="F632" s="14"/>
      <c r="G632" s="14"/>
      <c r="H632" s="2"/>
      <c r="I632" s="2"/>
      <c r="J632" s="2"/>
      <c r="K632" s="2"/>
      <c r="L632" s="2"/>
      <c r="M632" s="2"/>
      <c r="N632" s="2"/>
      <c r="O632" s="2"/>
      <c r="P632" s="2"/>
      <c r="Q632" s="2"/>
      <c r="R632" s="2"/>
      <c r="S632" s="52"/>
      <c r="T632" s="52"/>
      <c r="U632" s="52"/>
      <c r="V632" s="52"/>
      <c r="W632" s="52"/>
      <c r="X632" s="52"/>
      <c r="Y632" s="52"/>
      <c r="Z632" s="2"/>
    </row>
    <row r="633" spans="1:26" ht="16.5" customHeight="1">
      <c r="A633" s="2"/>
      <c r="B633" s="2"/>
      <c r="C633" s="14"/>
      <c r="D633" s="14"/>
      <c r="E633" s="14"/>
      <c r="F633" s="14"/>
      <c r="G633" s="14"/>
      <c r="H633" s="2"/>
      <c r="I633" s="2"/>
      <c r="J633" s="2"/>
      <c r="K633" s="2"/>
      <c r="L633" s="2"/>
      <c r="M633" s="2"/>
      <c r="N633" s="2"/>
      <c r="O633" s="2"/>
      <c r="P633" s="2"/>
      <c r="Q633" s="2"/>
      <c r="R633" s="2"/>
      <c r="S633" s="52"/>
      <c r="T633" s="52"/>
      <c r="U633" s="52"/>
      <c r="V633" s="52"/>
      <c r="W633" s="52"/>
      <c r="X633" s="52"/>
      <c r="Y633" s="52"/>
      <c r="Z633" s="2"/>
    </row>
    <row r="634" spans="1:26" ht="16.5" customHeight="1">
      <c r="A634" s="2"/>
      <c r="B634" s="2"/>
      <c r="C634" s="14"/>
      <c r="D634" s="14"/>
      <c r="E634" s="14"/>
      <c r="F634" s="14"/>
      <c r="G634" s="14"/>
      <c r="H634" s="2"/>
      <c r="I634" s="2"/>
      <c r="J634" s="2"/>
      <c r="K634" s="2"/>
      <c r="L634" s="2"/>
      <c r="M634" s="2"/>
      <c r="N634" s="2"/>
      <c r="O634" s="2"/>
      <c r="P634" s="2"/>
      <c r="Q634" s="2"/>
      <c r="R634" s="2"/>
      <c r="S634" s="52"/>
      <c r="T634" s="52"/>
      <c r="U634" s="52"/>
      <c r="V634" s="52"/>
      <c r="W634" s="52"/>
      <c r="X634" s="52"/>
      <c r="Y634" s="52"/>
      <c r="Z634" s="2"/>
    </row>
    <row r="635" spans="1:26" ht="16.5" customHeight="1">
      <c r="A635" s="2"/>
      <c r="B635" s="2"/>
      <c r="C635" s="14"/>
      <c r="D635" s="14"/>
      <c r="E635" s="14"/>
      <c r="F635" s="14"/>
      <c r="G635" s="14"/>
      <c r="H635" s="2"/>
      <c r="I635" s="2"/>
      <c r="J635" s="2"/>
      <c r="K635" s="2"/>
      <c r="L635" s="2"/>
      <c r="M635" s="2"/>
      <c r="N635" s="2"/>
      <c r="O635" s="2"/>
      <c r="P635" s="2"/>
      <c r="Q635" s="2"/>
      <c r="R635" s="2"/>
      <c r="S635" s="52"/>
      <c r="T635" s="52"/>
      <c r="U635" s="52"/>
      <c r="V635" s="52"/>
      <c r="W635" s="52"/>
      <c r="X635" s="52"/>
      <c r="Y635" s="52"/>
      <c r="Z635" s="2"/>
    </row>
    <row r="636" spans="1:26" ht="16.5" customHeight="1">
      <c r="A636" s="2"/>
      <c r="B636" s="2"/>
      <c r="C636" s="14"/>
      <c r="D636" s="14"/>
      <c r="E636" s="14"/>
      <c r="F636" s="14"/>
      <c r="G636" s="14"/>
      <c r="H636" s="2"/>
      <c r="I636" s="2"/>
      <c r="J636" s="2"/>
      <c r="K636" s="2"/>
      <c r="L636" s="2"/>
      <c r="M636" s="2"/>
      <c r="N636" s="2"/>
      <c r="O636" s="2"/>
      <c r="P636" s="2"/>
      <c r="Q636" s="2"/>
      <c r="R636" s="2"/>
      <c r="S636" s="52"/>
      <c r="T636" s="52"/>
      <c r="U636" s="52"/>
      <c r="V636" s="52"/>
      <c r="W636" s="52"/>
      <c r="X636" s="52"/>
      <c r="Y636" s="52"/>
      <c r="Z636" s="2"/>
    </row>
    <row r="637" spans="1:26" ht="16.5" customHeight="1">
      <c r="A637" s="2"/>
      <c r="B637" s="2"/>
      <c r="C637" s="14"/>
      <c r="D637" s="14"/>
      <c r="E637" s="14"/>
      <c r="F637" s="14"/>
      <c r="G637" s="14"/>
      <c r="H637" s="2"/>
      <c r="I637" s="2"/>
      <c r="J637" s="2"/>
      <c r="K637" s="2"/>
      <c r="L637" s="2"/>
      <c r="M637" s="2"/>
      <c r="N637" s="2"/>
      <c r="O637" s="2"/>
      <c r="P637" s="2"/>
      <c r="Q637" s="2"/>
      <c r="R637" s="2"/>
      <c r="S637" s="52"/>
      <c r="T637" s="52"/>
      <c r="U637" s="52"/>
      <c r="V637" s="52"/>
      <c r="W637" s="52"/>
      <c r="X637" s="52"/>
      <c r="Y637" s="52"/>
      <c r="Z637" s="2"/>
    </row>
    <row r="638" spans="1:26" ht="16.5" customHeight="1">
      <c r="A638" s="2"/>
      <c r="B638" s="2"/>
      <c r="C638" s="14"/>
      <c r="D638" s="14"/>
      <c r="E638" s="14"/>
      <c r="F638" s="14"/>
      <c r="G638" s="14"/>
      <c r="H638" s="2"/>
      <c r="I638" s="2"/>
      <c r="J638" s="2"/>
      <c r="K638" s="2"/>
      <c r="L638" s="2"/>
      <c r="M638" s="2"/>
      <c r="N638" s="2"/>
      <c r="O638" s="2"/>
      <c r="P638" s="2"/>
      <c r="Q638" s="2"/>
      <c r="R638" s="2"/>
      <c r="S638" s="52"/>
      <c r="T638" s="52"/>
      <c r="U638" s="52"/>
      <c r="V638" s="52"/>
      <c r="W638" s="52"/>
      <c r="X638" s="52"/>
      <c r="Y638" s="52"/>
      <c r="Z638" s="2"/>
    </row>
    <row r="639" spans="1:26" ht="16.5" customHeight="1">
      <c r="A639" s="2"/>
      <c r="B639" s="2"/>
      <c r="C639" s="14"/>
      <c r="D639" s="14"/>
      <c r="E639" s="14"/>
      <c r="F639" s="14"/>
      <c r="G639" s="14"/>
      <c r="H639" s="2"/>
      <c r="I639" s="2"/>
      <c r="J639" s="2"/>
      <c r="K639" s="2"/>
      <c r="L639" s="2"/>
      <c r="M639" s="2"/>
      <c r="N639" s="2"/>
      <c r="O639" s="2"/>
      <c r="P639" s="2"/>
      <c r="Q639" s="2"/>
      <c r="R639" s="2"/>
      <c r="S639" s="52"/>
      <c r="T639" s="52"/>
      <c r="U639" s="52"/>
      <c r="V639" s="52"/>
      <c r="W639" s="52"/>
      <c r="X639" s="52"/>
      <c r="Y639" s="52"/>
      <c r="Z639" s="2"/>
    </row>
    <row r="640" spans="1:26" ht="16.5" customHeight="1">
      <c r="A640" s="2"/>
      <c r="B640" s="2"/>
      <c r="C640" s="14"/>
      <c r="D640" s="14"/>
      <c r="E640" s="14"/>
      <c r="F640" s="14"/>
      <c r="G640" s="14"/>
      <c r="H640" s="2"/>
      <c r="I640" s="2"/>
      <c r="J640" s="2"/>
      <c r="K640" s="2"/>
      <c r="L640" s="2"/>
      <c r="M640" s="2"/>
      <c r="N640" s="2"/>
      <c r="O640" s="2"/>
      <c r="P640" s="2"/>
      <c r="Q640" s="2"/>
      <c r="R640" s="2"/>
      <c r="S640" s="52"/>
      <c r="T640" s="52"/>
      <c r="U640" s="52"/>
      <c r="V640" s="52"/>
      <c r="W640" s="52"/>
      <c r="X640" s="52"/>
      <c r="Y640" s="52"/>
      <c r="Z640" s="2"/>
    </row>
    <row r="641" spans="1:26" ht="16.5" customHeight="1">
      <c r="A641" s="2"/>
      <c r="B641" s="2"/>
      <c r="C641" s="14"/>
      <c r="D641" s="14"/>
      <c r="E641" s="14"/>
      <c r="F641" s="14"/>
      <c r="G641" s="14"/>
      <c r="H641" s="2"/>
      <c r="I641" s="2"/>
      <c r="J641" s="2"/>
      <c r="K641" s="2"/>
      <c r="L641" s="2"/>
      <c r="M641" s="2"/>
      <c r="N641" s="2"/>
      <c r="O641" s="2"/>
      <c r="P641" s="2"/>
      <c r="Q641" s="2"/>
      <c r="R641" s="2"/>
      <c r="S641" s="52"/>
      <c r="T641" s="52"/>
      <c r="U641" s="52"/>
      <c r="V641" s="52"/>
      <c r="W641" s="52"/>
      <c r="X641" s="52"/>
      <c r="Y641" s="52"/>
      <c r="Z641" s="2"/>
    </row>
    <row r="642" spans="1:26" ht="16.5" customHeight="1">
      <c r="A642" s="2"/>
      <c r="B642" s="2"/>
      <c r="C642" s="14"/>
      <c r="D642" s="14"/>
      <c r="E642" s="14"/>
      <c r="F642" s="14"/>
      <c r="G642" s="14"/>
      <c r="H642" s="2"/>
      <c r="I642" s="2"/>
      <c r="J642" s="2"/>
      <c r="K642" s="2"/>
      <c r="L642" s="2"/>
      <c r="M642" s="2"/>
      <c r="N642" s="2"/>
      <c r="O642" s="2"/>
      <c r="P642" s="2"/>
      <c r="Q642" s="2"/>
      <c r="R642" s="2"/>
      <c r="S642" s="52"/>
      <c r="T642" s="52"/>
      <c r="U642" s="52"/>
      <c r="V642" s="52"/>
      <c r="W642" s="52"/>
      <c r="X642" s="52"/>
      <c r="Y642" s="52"/>
      <c r="Z642" s="2"/>
    </row>
    <row r="643" spans="1:26" ht="16.5" customHeight="1">
      <c r="A643" s="2"/>
      <c r="B643" s="2"/>
      <c r="C643" s="14"/>
      <c r="D643" s="14"/>
      <c r="E643" s="14"/>
      <c r="F643" s="14"/>
      <c r="G643" s="14"/>
      <c r="H643" s="2"/>
      <c r="I643" s="2"/>
      <c r="J643" s="2"/>
      <c r="K643" s="2"/>
      <c r="L643" s="2"/>
      <c r="M643" s="2"/>
      <c r="N643" s="2"/>
      <c r="O643" s="2"/>
      <c r="P643" s="2"/>
      <c r="Q643" s="2"/>
      <c r="R643" s="2"/>
      <c r="S643" s="52"/>
      <c r="T643" s="52"/>
      <c r="U643" s="52"/>
      <c r="V643" s="52"/>
      <c r="W643" s="52"/>
      <c r="X643" s="52"/>
      <c r="Y643" s="52"/>
      <c r="Z643" s="2"/>
    </row>
    <row r="644" spans="1:26" ht="16.5" customHeight="1">
      <c r="A644" s="2"/>
      <c r="B644" s="2"/>
      <c r="C644" s="14"/>
      <c r="D644" s="14"/>
      <c r="E644" s="14"/>
      <c r="F644" s="14"/>
      <c r="G644" s="14"/>
      <c r="H644" s="2"/>
      <c r="I644" s="2"/>
      <c r="J644" s="2"/>
      <c r="K644" s="2"/>
      <c r="L644" s="2"/>
      <c r="M644" s="2"/>
      <c r="N644" s="2"/>
      <c r="O644" s="2"/>
      <c r="P644" s="2"/>
      <c r="Q644" s="2"/>
      <c r="R644" s="2"/>
      <c r="S644" s="52"/>
      <c r="T644" s="52"/>
      <c r="U644" s="52"/>
      <c r="V644" s="52"/>
      <c r="W644" s="52"/>
      <c r="X644" s="52"/>
      <c r="Y644" s="52"/>
      <c r="Z644" s="2"/>
    </row>
    <row r="645" spans="1:26" ht="16.5" customHeight="1">
      <c r="A645" s="2"/>
      <c r="B645" s="2"/>
      <c r="C645" s="14"/>
      <c r="D645" s="14"/>
      <c r="E645" s="14"/>
      <c r="F645" s="14"/>
      <c r="G645" s="14"/>
      <c r="H645" s="2"/>
      <c r="I645" s="2"/>
      <c r="J645" s="2"/>
      <c r="K645" s="2"/>
      <c r="L645" s="2"/>
      <c r="M645" s="2"/>
      <c r="N645" s="2"/>
      <c r="O645" s="2"/>
      <c r="P645" s="2"/>
      <c r="Q645" s="2"/>
      <c r="R645" s="2"/>
      <c r="S645" s="52"/>
      <c r="T645" s="52"/>
      <c r="U645" s="52"/>
      <c r="V645" s="52"/>
      <c r="W645" s="52"/>
      <c r="X645" s="52"/>
      <c r="Y645" s="52"/>
      <c r="Z645" s="2"/>
    </row>
    <row r="646" spans="1:26" ht="16.5" customHeight="1">
      <c r="A646" s="2"/>
      <c r="B646" s="2"/>
      <c r="C646" s="14"/>
      <c r="D646" s="14"/>
      <c r="E646" s="14"/>
      <c r="F646" s="14"/>
      <c r="G646" s="14"/>
      <c r="H646" s="2"/>
      <c r="I646" s="2"/>
      <c r="J646" s="2"/>
      <c r="K646" s="2"/>
      <c r="L646" s="2"/>
      <c r="M646" s="2"/>
      <c r="N646" s="2"/>
      <c r="O646" s="2"/>
      <c r="P646" s="2"/>
      <c r="Q646" s="2"/>
      <c r="R646" s="2"/>
      <c r="S646" s="52"/>
      <c r="T646" s="52"/>
      <c r="U646" s="52"/>
      <c r="V646" s="52"/>
      <c r="W646" s="52"/>
      <c r="X646" s="52"/>
      <c r="Y646" s="52"/>
      <c r="Z646" s="2"/>
    </row>
    <row r="647" spans="1:26" ht="16.5" customHeight="1">
      <c r="A647" s="2"/>
      <c r="B647" s="2"/>
      <c r="C647" s="14"/>
      <c r="D647" s="14"/>
      <c r="E647" s="14"/>
      <c r="F647" s="14"/>
      <c r="G647" s="14"/>
      <c r="H647" s="2"/>
      <c r="I647" s="2"/>
      <c r="J647" s="2"/>
      <c r="K647" s="2"/>
      <c r="L647" s="2"/>
      <c r="M647" s="2"/>
      <c r="N647" s="2"/>
      <c r="O647" s="2"/>
      <c r="P647" s="2"/>
      <c r="Q647" s="2"/>
      <c r="R647" s="2"/>
      <c r="S647" s="52"/>
      <c r="T647" s="52"/>
      <c r="U647" s="52"/>
      <c r="V647" s="52"/>
      <c r="W647" s="52"/>
      <c r="X647" s="52"/>
      <c r="Y647" s="52"/>
      <c r="Z647" s="2"/>
    </row>
    <row r="648" spans="1:26" ht="16.5" customHeight="1">
      <c r="A648" s="2"/>
      <c r="B648" s="2"/>
      <c r="C648" s="14"/>
      <c r="D648" s="14"/>
      <c r="E648" s="14"/>
      <c r="F648" s="14"/>
      <c r="G648" s="14"/>
      <c r="H648" s="2"/>
      <c r="I648" s="2"/>
      <c r="J648" s="2"/>
      <c r="K648" s="2"/>
      <c r="L648" s="2"/>
      <c r="M648" s="2"/>
      <c r="N648" s="2"/>
      <c r="O648" s="2"/>
      <c r="P648" s="2"/>
      <c r="Q648" s="2"/>
      <c r="R648" s="2"/>
      <c r="S648" s="52"/>
      <c r="T648" s="52"/>
      <c r="U648" s="52"/>
      <c r="V648" s="52"/>
      <c r="W648" s="52"/>
      <c r="X648" s="52"/>
      <c r="Y648" s="52"/>
      <c r="Z648" s="2"/>
    </row>
    <row r="649" spans="1:26" ht="16.5" customHeight="1">
      <c r="A649" s="2"/>
      <c r="B649" s="2"/>
      <c r="C649" s="14"/>
      <c r="D649" s="14"/>
      <c r="E649" s="14"/>
      <c r="F649" s="14"/>
      <c r="G649" s="14"/>
      <c r="H649" s="2"/>
      <c r="I649" s="2"/>
      <c r="J649" s="2"/>
      <c r="K649" s="2"/>
      <c r="L649" s="2"/>
      <c r="M649" s="2"/>
      <c r="N649" s="2"/>
      <c r="O649" s="2"/>
      <c r="P649" s="2"/>
      <c r="Q649" s="2"/>
      <c r="R649" s="2"/>
      <c r="S649" s="52"/>
      <c r="T649" s="52"/>
      <c r="U649" s="52"/>
      <c r="V649" s="52"/>
      <c r="W649" s="52"/>
      <c r="X649" s="52"/>
      <c r="Y649" s="52"/>
      <c r="Z649" s="2"/>
    </row>
    <row r="650" spans="1:26" ht="16.5" customHeight="1">
      <c r="A650" s="2"/>
      <c r="B650" s="2"/>
      <c r="C650" s="14"/>
      <c r="D650" s="14"/>
      <c r="E650" s="14"/>
      <c r="F650" s="14"/>
      <c r="G650" s="14"/>
      <c r="H650" s="2"/>
      <c r="I650" s="2"/>
      <c r="J650" s="2"/>
      <c r="K650" s="2"/>
      <c r="L650" s="2"/>
      <c r="M650" s="2"/>
      <c r="N650" s="2"/>
      <c r="O650" s="2"/>
      <c r="P650" s="2"/>
      <c r="Q650" s="2"/>
      <c r="R650" s="2"/>
      <c r="S650" s="52"/>
      <c r="T650" s="52"/>
      <c r="U650" s="52"/>
      <c r="V650" s="52"/>
      <c r="W650" s="52"/>
      <c r="X650" s="52"/>
      <c r="Y650" s="52"/>
      <c r="Z650" s="2"/>
    </row>
    <row r="651" spans="1:26" ht="16.5" customHeight="1">
      <c r="A651" s="2"/>
      <c r="B651" s="2"/>
      <c r="C651" s="14"/>
      <c r="D651" s="14"/>
      <c r="E651" s="14"/>
      <c r="F651" s="14"/>
      <c r="G651" s="14"/>
      <c r="H651" s="2"/>
      <c r="I651" s="2"/>
      <c r="J651" s="2"/>
      <c r="K651" s="2"/>
      <c r="L651" s="2"/>
      <c r="M651" s="2"/>
      <c r="N651" s="2"/>
      <c r="O651" s="2"/>
      <c r="P651" s="2"/>
      <c r="Q651" s="2"/>
      <c r="R651" s="2"/>
      <c r="S651" s="52"/>
      <c r="T651" s="52"/>
      <c r="U651" s="52"/>
      <c r="V651" s="52"/>
      <c r="W651" s="52"/>
      <c r="X651" s="52"/>
      <c r="Y651" s="52"/>
      <c r="Z651" s="2"/>
    </row>
    <row r="652" spans="1:26" ht="16.5" customHeight="1">
      <c r="A652" s="2"/>
      <c r="B652" s="2"/>
      <c r="C652" s="14"/>
      <c r="D652" s="14"/>
      <c r="E652" s="14"/>
      <c r="F652" s="14"/>
      <c r="G652" s="14"/>
      <c r="H652" s="2"/>
      <c r="I652" s="2"/>
      <c r="J652" s="2"/>
      <c r="K652" s="2"/>
      <c r="L652" s="2"/>
      <c r="M652" s="2"/>
      <c r="N652" s="2"/>
      <c r="O652" s="2"/>
      <c r="P652" s="2"/>
      <c r="Q652" s="2"/>
      <c r="R652" s="2"/>
      <c r="S652" s="52"/>
      <c r="T652" s="52"/>
      <c r="U652" s="52"/>
      <c r="V652" s="52"/>
      <c r="W652" s="52"/>
      <c r="X652" s="52"/>
      <c r="Y652" s="52"/>
      <c r="Z652" s="2"/>
    </row>
    <row r="653" spans="1:26" ht="16.5" customHeight="1">
      <c r="A653" s="2"/>
      <c r="B653" s="2"/>
      <c r="C653" s="14"/>
      <c r="D653" s="14"/>
      <c r="E653" s="14"/>
      <c r="F653" s="14"/>
      <c r="G653" s="14"/>
      <c r="H653" s="2"/>
      <c r="I653" s="2"/>
      <c r="J653" s="2"/>
      <c r="K653" s="2"/>
      <c r="L653" s="2"/>
      <c r="M653" s="2"/>
      <c r="N653" s="2"/>
      <c r="O653" s="2"/>
      <c r="P653" s="2"/>
      <c r="Q653" s="2"/>
      <c r="R653" s="2"/>
      <c r="S653" s="52"/>
      <c r="T653" s="52"/>
      <c r="U653" s="52"/>
      <c r="V653" s="52"/>
      <c r="W653" s="52"/>
      <c r="X653" s="52"/>
      <c r="Y653" s="52"/>
      <c r="Z653" s="2"/>
    </row>
    <row r="654" spans="1:26" ht="16.5" customHeight="1">
      <c r="A654" s="2"/>
      <c r="B654" s="2"/>
      <c r="C654" s="14"/>
      <c r="D654" s="14"/>
      <c r="E654" s="14"/>
      <c r="F654" s="14"/>
      <c r="G654" s="14"/>
      <c r="H654" s="2"/>
      <c r="I654" s="2"/>
      <c r="J654" s="2"/>
      <c r="K654" s="2"/>
      <c r="L654" s="2"/>
      <c r="M654" s="2"/>
      <c r="N654" s="2"/>
      <c r="O654" s="2"/>
      <c r="P654" s="2"/>
      <c r="Q654" s="2"/>
      <c r="R654" s="2"/>
      <c r="S654" s="52"/>
      <c r="T654" s="52"/>
      <c r="U654" s="52"/>
      <c r="V654" s="52"/>
      <c r="W654" s="52"/>
      <c r="X654" s="52"/>
      <c r="Y654" s="52"/>
      <c r="Z654" s="2"/>
    </row>
    <row r="655" spans="1:26" ht="16.5" customHeight="1">
      <c r="A655" s="2"/>
      <c r="B655" s="2"/>
      <c r="C655" s="14"/>
      <c r="D655" s="14"/>
      <c r="E655" s="14"/>
      <c r="F655" s="14"/>
      <c r="G655" s="14"/>
      <c r="H655" s="2"/>
      <c r="I655" s="2"/>
      <c r="J655" s="2"/>
      <c r="K655" s="2"/>
      <c r="L655" s="2"/>
      <c r="M655" s="2"/>
      <c r="N655" s="2"/>
      <c r="O655" s="2"/>
      <c r="P655" s="2"/>
      <c r="Q655" s="2"/>
      <c r="R655" s="2"/>
      <c r="S655" s="52"/>
      <c r="T655" s="52"/>
      <c r="U655" s="52"/>
      <c r="V655" s="52"/>
      <c r="W655" s="52"/>
      <c r="X655" s="52"/>
      <c r="Y655" s="52"/>
      <c r="Z655" s="2"/>
    </row>
    <row r="656" spans="1:26" ht="16.5" customHeight="1">
      <c r="A656" s="2"/>
      <c r="B656" s="2"/>
      <c r="C656" s="14"/>
      <c r="D656" s="14"/>
      <c r="E656" s="14"/>
      <c r="F656" s="14"/>
      <c r="G656" s="14"/>
      <c r="H656" s="2"/>
      <c r="I656" s="2"/>
      <c r="J656" s="2"/>
      <c r="K656" s="2"/>
      <c r="L656" s="2"/>
      <c r="M656" s="2"/>
      <c r="N656" s="2"/>
      <c r="O656" s="2"/>
      <c r="P656" s="2"/>
      <c r="Q656" s="2"/>
      <c r="R656" s="2"/>
      <c r="S656" s="52"/>
      <c r="T656" s="52"/>
      <c r="U656" s="52"/>
      <c r="V656" s="52"/>
      <c r="W656" s="52"/>
      <c r="X656" s="52"/>
      <c r="Y656" s="52"/>
      <c r="Z656" s="2"/>
    </row>
    <row r="657" spans="1:26" ht="16.5" customHeight="1">
      <c r="A657" s="2"/>
      <c r="B657" s="2"/>
      <c r="C657" s="14"/>
      <c r="D657" s="14"/>
      <c r="E657" s="14"/>
      <c r="F657" s="14"/>
      <c r="G657" s="14"/>
      <c r="H657" s="2"/>
      <c r="I657" s="2"/>
      <c r="J657" s="2"/>
      <c r="K657" s="2"/>
      <c r="L657" s="2"/>
      <c r="M657" s="2"/>
      <c r="N657" s="2"/>
      <c r="O657" s="2"/>
      <c r="P657" s="2"/>
      <c r="Q657" s="2"/>
      <c r="R657" s="2"/>
      <c r="S657" s="52"/>
      <c r="T657" s="52"/>
      <c r="U657" s="52"/>
      <c r="V657" s="52"/>
      <c r="W657" s="52"/>
      <c r="X657" s="52"/>
      <c r="Y657" s="52"/>
      <c r="Z657" s="2"/>
    </row>
    <row r="658" spans="1:26" ht="16.5" customHeight="1">
      <c r="A658" s="2"/>
      <c r="B658" s="2"/>
      <c r="C658" s="14"/>
      <c r="D658" s="14"/>
      <c r="E658" s="14"/>
      <c r="F658" s="14"/>
      <c r="G658" s="14"/>
      <c r="H658" s="2"/>
      <c r="I658" s="2"/>
      <c r="J658" s="2"/>
      <c r="K658" s="2"/>
      <c r="L658" s="2"/>
      <c r="M658" s="2"/>
      <c r="N658" s="2"/>
      <c r="O658" s="2"/>
      <c r="P658" s="2"/>
      <c r="Q658" s="2"/>
      <c r="R658" s="2"/>
      <c r="S658" s="52"/>
      <c r="T658" s="52"/>
      <c r="U658" s="52"/>
      <c r="V658" s="52"/>
      <c r="W658" s="52"/>
      <c r="X658" s="52"/>
      <c r="Y658" s="52"/>
      <c r="Z658" s="2"/>
    </row>
    <row r="659" spans="1:26" ht="16.5" customHeight="1">
      <c r="A659" s="2"/>
      <c r="B659" s="2"/>
      <c r="C659" s="14"/>
      <c r="D659" s="14"/>
      <c r="E659" s="14"/>
      <c r="F659" s="14"/>
      <c r="G659" s="14"/>
      <c r="H659" s="2"/>
      <c r="I659" s="2"/>
      <c r="J659" s="2"/>
      <c r="K659" s="2"/>
      <c r="L659" s="2"/>
      <c r="M659" s="2"/>
      <c r="N659" s="2"/>
      <c r="O659" s="2"/>
      <c r="P659" s="2"/>
      <c r="Q659" s="2"/>
      <c r="R659" s="2"/>
      <c r="S659" s="52"/>
      <c r="T659" s="52"/>
      <c r="U659" s="52"/>
      <c r="V659" s="52"/>
      <c r="W659" s="52"/>
      <c r="X659" s="52"/>
      <c r="Y659" s="52"/>
      <c r="Z659" s="2"/>
    </row>
    <row r="660" spans="1:26" ht="16.5" customHeight="1">
      <c r="A660" s="2"/>
      <c r="B660" s="2"/>
      <c r="C660" s="14"/>
      <c r="D660" s="14"/>
      <c r="E660" s="14"/>
      <c r="F660" s="14"/>
      <c r="G660" s="14"/>
      <c r="H660" s="2"/>
      <c r="I660" s="2"/>
      <c r="J660" s="2"/>
      <c r="K660" s="2"/>
      <c r="L660" s="2"/>
      <c r="M660" s="2"/>
      <c r="N660" s="2"/>
      <c r="O660" s="2"/>
      <c r="P660" s="2"/>
      <c r="Q660" s="2"/>
      <c r="R660" s="2"/>
      <c r="S660" s="52"/>
      <c r="T660" s="52"/>
      <c r="U660" s="52"/>
      <c r="V660" s="52"/>
      <c r="W660" s="52"/>
      <c r="X660" s="52"/>
      <c r="Y660" s="52"/>
      <c r="Z660" s="2"/>
    </row>
    <row r="661" spans="1:26" ht="16.5" customHeight="1">
      <c r="A661" s="2"/>
      <c r="B661" s="2"/>
      <c r="C661" s="14"/>
      <c r="D661" s="14"/>
      <c r="E661" s="14"/>
      <c r="F661" s="14"/>
      <c r="G661" s="14"/>
      <c r="H661" s="2"/>
      <c r="I661" s="2"/>
      <c r="J661" s="2"/>
      <c r="K661" s="2"/>
      <c r="L661" s="2"/>
      <c r="M661" s="2"/>
      <c r="N661" s="2"/>
      <c r="O661" s="2"/>
      <c r="P661" s="2"/>
      <c r="Q661" s="2"/>
      <c r="R661" s="2"/>
      <c r="S661" s="52"/>
      <c r="T661" s="52"/>
      <c r="U661" s="52"/>
      <c r="V661" s="52"/>
      <c r="W661" s="52"/>
      <c r="X661" s="52"/>
      <c r="Y661" s="52"/>
      <c r="Z661" s="2"/>
    </row>
    <row r="662" spans="1:26" ht="16.5" customHeight="1">
      <c r="A662" s="2"/>
      <c r="B662" s="2"/>
      <c r="C662" s="14"/>
      <c r="D662" s="14"/>
      <c r="E662" s="14"/>
      <c r="F662" s="14"/>
      <c r="G662" s="14"/>
      <c r="H662" s="2"/>
      <c r="I662" s="2"/>
      <c r="J662" s="2"/>
      <c r="K662" s="2"/>
      <c r="L662" s="2"/>
      <c r="M662" s="2"/>
      <c r="N662" s="2"/>
      <c r="O662" s="2"/>
      <c r="P662" s="2"/>
      <c r="Q662" s="2"/>
      <c r="R662" s="2"/>
      <c r="S662" s="52"/>
      <c r="T662" s="52"/>
      <c r="U662" s="52"/>
      <c r="V662" s="52"/>
      <c r="W662" s="52"/>
      <c r="X662" s="52"/>
      <c r="Y662" s="52"/>
      <c r="Z662" s="2"/>
    </row>
    <row r="663" spans="1:26" ht="16.5" customHeight="1">
      <c r="A663" s="2"/>
      <c r="B663" s="2"/>
      <c r="C663" s="14"/>
      <c r="D663" s="14"/>
      <c r="E663" s="14"/>
      <c r="F663" s="14"/>
      <c r="G663" s="14"/>
      <c r="H663" s="2"/>
      <c r="I663" s="2"/>
      <c r="J663" s="2"/>
      <c r="K663" s="2"/>
      <c r="L663" s="2"/>
      <c r="M663" s="2"/>
      <c r="N663" s="2"/>
      <c r="O663" s="2"/>
      <c r="P663" s="2"/>
      <c r="Q663" s="2"/>
      <c r="R663" s="2"/>
      <c r="S663" s="52"/>
      <c r="T663" s="52"/>
      <c r="U663" s="52"/>
      <c r="V663" s="52"/>
      <c r="W663" s="52"/>
      <c r="X663" s="52"/>
      <c r="Y663" s="52"/>
      <c r="Z663" s="2"/>
    </row>
    <row r="664" spans="1:26" ht="16.5" customHeight="1">
      <c r="A664" s="2"/>
      <c r="B664" s="2"/>
      <c r="C664" s="14"/>
      <c r="D664" s="14"/>
      <c r="E664" s="14"/>
      <c r="F664" s="14"/>
      <c r="G664" s="14"/>
      <c r="H664" s="2"/>
      <c r="I664" s="2"/>
      <c r="J664" s="2"/>
      <c r="K664" s="2"/>
      <c r="L664" s="2"/>
      <c r="M664" s="2"/>
      <c r="N664" s="2"/>
      <c r="O664" s="2"/>
      <c r="P664" s="2"/>
      <c r="Q664" s="2"/>
      <c r="R664" s="2"/>
      <c r="S664" s="52"/>
      <c r="T664" s="52"/>
      <c r="U664" s="52"/>
      <c r="V664" s="52"/>
      <c r="W664" s="52"/>
      <c r="X664" s="52"/>
      <c r="Y664" s="52"/>
      <c r="Z664" s="2"/>
    </row>
    <row r="665" spans="1:26" ht="16.5" customHeight="1">
      <c r="A665" s="2"/>
      <c r="B665" s="2"/>
      <c r="C665" s="14"/>
      <c r="D665" s="14"/>
      <c r="E665" s="14"/>
      <c r="F665" s="14"/>
      <c r="G665" s="14"/>
      <c r="H665" s="2"/>
      <c r="I665" s="2"/>
      <c r="J665" s="2"/>
      <c r="K665" s="2"/>
      <c r="L665" s="2"/>
      <c r="M665" s="2"/>
      <c r="N665" s="2"/>
      <c r="O665" s="2"/>
      <c r="P665" s="2"/>
      <c r="Q665" s="2"/>
      <c r="R665" s="2"/>
      <c r="S665" s="52"/>
      <c r="T665" s="52"/>
      <c r="U665" s="52"/>
      <c r="V665" s="52"/>
      <c r="W665" s="52"/>
      <c r="X665" s="52"/>
      <c r="Y665" s="52"/>
      <c r="Z665" s="2"/>
    </row>
    <row r="666" spans="1:26" ht="16.5" customHeight="1">
      <c r="A666" s="2"/>
      <c r="B666" s="2"/>
      <c r="C666" s="14"/>
      <c r="D666" s="14"/>
      <c r="E666" s="14"/>
      <c r="F666" s="14"/>
      <c r="G666" s="14"/>
      <c r="H666" s="2"/>
      <c r="I666" s="2"/>
      <c r="J666" s="2"/>
      <c r="K666" s="2"/>
      <c r="L666" s="2"/>
      <c r="M666" s="2"/>
      <c r="N666" s="2"/>
      <c r="O666" s="2"/>
      <c r="P666" s="2"/>
      <c r="Q666" s="2"/>
      <c r="R666" s="2"/>
      <c r="S666" s="52"/>
      <c r="T666" s="52"/>
      <c r="U666" s="52"/>
      <c r="V666" s="52"/>
      <c r="W666" s="52"/>
      <c r="X666" s="52"/>
      <c r="Y666" s="52"/>
      <c r="Z666" s="2"/>
    </row>
    <row r="667" spans="1:26" ht="16.5" customHeight="1">
      <c r="A667" s="2"/>
      <c r="B667" s="2"/>
      <c r="C667" s="14"/>
      <c r="D667" s="14"/>
      <c r="E667" s="14"/>
      <c r="F667" s="14"/>
      <c r="G667" s="14"/>
      <c r="H667" s="2"/>
      <c r="I667" s="2"/>
      <c r="J667" s="2"/>
      <c r="K667" s="2"/>
      <c r="L667" s="2"/>
      <c r="M667" s="2"/>
      <c r="N667" s="2"/>
      <c r="O667" s="2"/>
      <c r="P667" s="2"/>
      <c r="Q667" s="2"/>
      <c r="R667" s="2"/>
      <c r="S667" s="52"/>
      <c r="T667" s="52"/>
      <c r="U667" s="52"/>
      <c r="V667" s="52"/>
      <c r="W667" s="52"/>
      <c r="X667" s="52"/>
      <c r="Y667" s="52"/>
      <c r="Z667" s="2"/>
    </row>
    <row r="668" spans="1:26" ht="16.5" customHeight="1">
      <c r="A668" s="2"/>
      <c r="B668" s="2"/>
      <c r="C668" s="14"/>
      <c r="D668" s="14"/>
      <c r="E668" s="14"/>
      <c r="F668" s="14"/>
      <c r="G668" s="14"/>
      <c r="H668" s="2"/>
      <c r="I668" s="2"/>
      <c r="J668" s="2"/>
      <c r="K668" s="2"/>
      <c r="L668" s="2"/>
      <c r="M668" s="2"/>
      <c r="N668" s="2"/>
      <c r="O668" s="2"/>
      <c r="P668" s="2"/>
      <c r="Q668" s="2"/>
      <c r="R668" s="2"/>
      <c r="S668" s="52"/>
      <c r="T668" s="52"/>
      <c r="U668" s="52"/>
      <c r="V668" s="52"/>
      <c r="W668" s="52"/>
      <c r="X668" s="52"/>
      <c r="Y668" s="52"/>
      <c r="Z668" s="2"/>
    </row>
    <row r="669" spans="1:26" ht="16.5" customHeight="1">
      <c r="A669" s="2"/>
      <c r="B669" s="2"/>
      <c r="C669" s="14"/>
      <c r="D669" s="14"/>
      <c r="E669" s="14"/>
      <c r="F669" s="14"/>
      <c r="G669" s="14"/>
      <c r="H669" s="2"/>
      <c r="I669" s="2"/>
      <c r="J669" s="2"/>
      <c r="K669" s="2"/>
      <c r="L669" s="2"/>
      <c r="M669" s="2"/>
      <c r="N669" s="2"/>
      <c r="O669" s="2"/>
      <c r="P669" s="2"/>
      <c r="Q669" s="2"/>
      <c r="R669" s="2"/>
      <c r="S669" s="52"/>
      <c r="T669" s="52"/>
      <c r="U669" s="52"/>
      <c r="V669" s="52"/>
      <c r="W669" s="52"/>
      <c r="X669" s="52"/>
      <c r="Y669" s="52"/>
      <c r="Z669" s="2"/>
    </row>
    <row r="670" spans="1:26" ht="16.5" customHeight="1">
      <c r="A670" s="2"/>
      <c r="B670" s="2"/>
      <c r="C670" s="14"/>
      <c r="D670" s="14"/>
      <c r="E670" s="14"/>
      <c r="F670" s="14"/>
      <c r="G670" s="14"/>
      <c r="H670" s="2"/>
      <c r="I670" s="2"/>
      <c r="J670" s="2"/>
      <c r="K670" s="2"/>
      <c r="L670" s="2"/>
      <c r="M670" s="2"/>
      <c r="N670" s="2"/>
      <c r="O670" s="2"/>
      <c r="P670" s="2"/>
      <c r="Q670" s="2"/>
      <c r="R670" s="2"/>
      <c r="S670" s="52"/>
      <c r="T670" s="52"/>
      <c r="U670" s="52"/>
      <c r="V670" s="52"/>
      <c r="W670" s="52"/>
      <c r="X670" s="52"/>
      <c r="Y670" s="52"/>
      <c r="Z670" s="2"/>
    </row>
    <row r="671" spans="1:26" ht="16.5" customHeight="1">
      <c r="A671" s="2"/>
      <c r="B671" s="2"/>
      <c r="C671" s="14"/>
      <c r="D671" s="14"/>
      <c r="E671" s="14"/>
      <c r="F671" s="14"/>
      <c r="G671" s="14"/>
      <c r="H671" s="2"/>
      <c r="I671" s="2"/>
      <c r="J671" s="2"/>
      <c r="K671" s="2"/>
      <c r="L671" s="2"/>
      <c r="M671" s="2"/>
      <c r="N671" s="2"/>
      <c r="O671" s="2"/>
      <c r="P671" s="2"/>
      <c r="Q671" s="2"/>
      <c r="R671" s="2"/>
      <c r="S671" s="52"/>
      <c r="T671" s="52"/>
      <c r="U671" s="52"/>
      <c r="V671" s="52"/>
      <c r="W671" s="52"/>
      <c r="X671" s="52"/>
      <c r="Y671" s="52"/>
      <c r="Z671" s="2"/>
    </row>
    <row r="672" spans="1:26" ht="16.5" customHeight="1">
      <c r="A672" s="2"/>
      <c r="B672" s="2"/>
      <c r="C672" s="14"/>
      <c r="D672" s="14"/>
      <c r="E672" s="14"/>
      <c r="F672" s="14"/>
      <c r="G672" s="14"/>
      <c r="H672" s="2"/>
      <c r="I672" s="2"/>
      <c r="J672" s="2"/>
      <c r="K672" s="2"/>
      <c r="L672" s="2"/>
      <c r="M672" s="2"/>
      <c r="N672" s="2"/>
      <c r="O672" s="2"/>
      <c r="P672" s="2"/>
      <c r="Q672" s="2"/>
      <c r="R672" s="2"/>
      <c r="S672" s="52"/>
      <c r="T672" s="52"/>
      <c r="U672" s="52"/>
      <c r="V672" s="52"/>
      <c r="W672" s="52"/>
      <c r="X672" s="52"/>
      <c r="Y672" s="52"/>
      <c r="Z672" s="2"/>
    </row>
    <row r="673" spans="1:26" ht="16.5" customHeight="1">
      <c r="A673" s="2"/>
      <c r="B673" s="2"/>
      <c r="C673" s="14"/>
      <c r="D673" s="14"/>
      <c r="E673" s="14"/>
      <c r="F673" s="14"/>
      <c r="G673" s="14"/>
      <c r="H673" s="2"/>
      <c r="I673" s="2"/>
      <c r="J673" s="2"/>
      <c r="K673" s="2"/>
      <c r="L673" s="2"/>
      <c r="M673" s="2"/>
      <c r="N673" s="2"/>
      <c r="O673" s="2"/>
      <c r="P673" s="2"/>
      <c r="Q673" s="2"/>
      <c r="R673" s="2"/>
      <c r="S673" s="52"/>
      <c r="T673" s="52"/>
      <c r="U673" s="52"/>
      <c r="V673" s="52"/>
      <c r="W673" s="52"/>
      <c r="X673" s="52"/>
      <c r="Y673" s="52"/>
      <c r="Z673" s="2"/>
    </row>
    <row r="674" spans="1:26" ht="16.5" customHeight="1">
      <c r="A674" s="2"/>
      <c r="B674" s="2"/>
      <c r="C674" s="14"/>
      <c r="D674" s="14"/>
      <c r="E674" s="14"/>
      <c r="F674" s="14"/>
      <c r="G674" s="14"/>
      <c r="H674" s="2"/>
      <c r="I674" s="2"/>
      <c r="J674" s="2"/>
      <c r="K674" s="2"/>
      <c r="L674" s="2"/>
      <c r="M674" s="2"/>
      <c r="N674" s="2"/>
      <c r="O674" s="2"/>
      <c r="P674" s="2"/>
      <c r="Q674" s="2"/>
      <c r="R674" s="2"/>
      <c r="S674" s="52"/>
      <c r="T674" s="52"/>
      <c r="U674" s="52"/>
      <c r="V674" s="52"/>
      <c r="W674" s="52"/>
      <c r="X674" s="52"/>
      <c r="Y674" s="52"/>
      <c r="Z674" s="2"/>
    </row>
    <row r="675" spans="1:26" ht="16.5" customHeight="1">
      <c r="A675" s="2"/>
      <c r="B675" s="2"/>
      <c r="C675" s="14"/>
      <c r="D675" s="14"/>
      <c r="E675" s="14"/>
      <c r="F675" s="14"/>
      <c r="G675" s="14"/>
      <c r="H675" s="2"/>
      <c r="I675" s="2"/>
      <c r="J675" s="2"/>
      <c r="K675" s="2"/>
      <c r="L675" s="2"/>
      <c r="M675" s="2"/>
      <c r="N675" s="2"/>
      <c r="O675" s="2"/>
      <c r="P675" s="2"/>
      <c r="Q675" s="2"/>
      <c r="R675" s="2"/>
      <c r="S675" s="52"/>
      <c r="T675" s="52"/>
      <c r="U675" s="52"/>
      <c r="V675" s="52"/>
      <c r="W675" s="52"/>
      <c r="X675" s="52"/>
      <c r="Y675" s="52"/>
      <c r="Z675" s="2"/>
    </row>
    <row r="676" spans="1:26" ht="16.5" customHeight="1">
      <c r="A676" s="2"/>
      <c r="B676" s="2"/>
      <c r="C676" s="14"/>
      <c r="D676" s="14"/>
      <c r="E676" s="14"/>
      <c r="F676" s="14"/>
      <c r="G676" s="14"/>
      <c r="H676" s="2"/>
      <c r="I676" s="2"/>
      <c r="J676" s="2"/>
      <c r="K676" s="2"/>
      <c r="L676" s="2"/>
      <c r="M676" s="2"/>
      <c r="N676" s="2"/>
      <c r="O676" s="2"/>
      <c r="P676" s="2"/>
      <c r="Q676" s="2"/>
      <c r="R676" s="2"/>
      <c r="S676" s="52"/>
      <c r="T676" s="52"/>
      <c r="U676" s="52"/>
      <c r="V676" s="52"/>
      <c r="W676" s="52"/>
      <c r="X676" s="52"/>
      <c r="Y676" s="52"/>
      <c r="Z676" s="2"/>
    </row>
    <row r="677" spans="1:26" ht="16.5" customHeight="1">
      <c r="A677" s="2"/>
      <c r="B677" s="2"/>
      <c r="C677" s="14"/>
      <c r="D677" s="14"/>
      <c r="E677" s="14"/>
      <c r="F677" s="14"/>
      <c r="G677" s="14"/>
      <c r="H677" s="2"/>
      <c r="I677" s="2"/>
      <c r="J677" s="2"/>
      <c r="K677" s="2"/>
      <c r="L677" s="2"/>
      <c r="M677" s="2"/>
      <c r="N677" s="2"/>
      <c r="O677" s="2"/>
      <c r="P677" s="2"/>
      <c r="Q677" s="2"/>
      <c r="R677" s="2"/>
      <c r="S677" s="52"/>
      <c r="T677" s="52"/>
      <c r="U677" s="52"/>
      <c r="V677" s="52"/>
      <c r="W677" s="52"/>
      <c r="X677" s="52"/>
      <c r="Y677" s="52"/>
      <c r="Z677" s="2"/>
    </row>
    <row r="678" spans="1:26" ht="16.5" customHeight="1">
      <c r="A678" s="2"/>
      <c r="B678" s="2"/>
      <c r="C678" s="14"/>
      <c r="D678" s="14"/>
      <c r="E678" s="14"/>
      <c r="F678" s="14"/>
      <c r="G678" s="14"/>
      <c r="H678" s="2"/>
      <c r="I678" s="2"/>
      <c r="J678" s="2"/>
      <c r="K678" s="2"/>
      <c r="L678" s="2"/>
      <c r="M678" s="2"/>
      <c r="N678" s="2"/>
      <c r="O678" s="2"/>
      <c r="P678" s="2"/>
      <c r="Q678" s="2"/>
      <c r="R678" s="2"/>
      <c r="S678" s="52"/>
      <c r="T678" s="52"/>
      <c r="U678" s="52"/>
      <c r="V678" s="52"/>
      <c r="W678" s="52"/>
      <c r="X678" s="52"/>
      <c r="Y678" s="52"/>
      <c r="Z678" s="2"/>
    </row>
    <row r="679" spans="1:26" ht="16.5" customHeight="1">
      <c r="A679" s="2"/>
      <c r="B679" s="2"/>
      <c r="C679" s="14"/>
      <c r="D679" s="14"/>
      <c r="E679" s="14"/>
      <c r="F679" s="14"/>
      <c r="G679" s="14"/>
      <c r="H679" s="2"/>
      <c r="I679" s="2"/>
      <c r="J679" s="2"/>
      <c r="K679" s="2"/>
      <c r="L679" s="2"/>
      <c r="M679" s="2"/>
      <c r="N679" s="2"/>
      <c r="O679" s="2"/>
      <c r="P679" s="2"/>
      <c r="Q679" s="2"/>
      <c r="R679" s="2"/>
      <c r="S679" s="52"/>
      <c r="T679" s="52"/>
      <c r="U679" s="52"/>
      <c r="V679" s="52"/>
      <c r="W679" s="52"/>
      <c r="X679" s="52"/>
      <c r="Y679" s="52"/>
      <c r="Z679" s="2"/>
    </row>
    <row r="680" spans="1:26" ht="16.5" customHeight="1">
      <c r="A680" s="2"/>
      <c r="B680" s="2"/>
      <c r="C680" s="14"/>
      <c r="D680" s="14"/>
      <c r="E680" s="14"/>
      <c r="F680" s="14"/>
      <c r="G680" s="14"/>
      <c r="H680" s="2"/>
      <c r="I680" s="2"/>
      <c r="J680" s="2"/>
      <c r="K680" s="2"/>
      <c r="L680" s="2"/>
      <c r="M680" s="2"/>
      <c r="N680" s="2"/>
      <c r="O680" s="2"/>
      <c r="P680" s="2"/>
      <c r="Q680" s="2"/>
      <c r="R680" s="2"/>
      <c r="S680" s="52"/>
      <c r="T680" s="52"/>
      <c r="U680" s="52"/>
      <c r="V680" s="52"/>
      <c r="W680" s="52"/>
      <c r="X680" s="52"/>
      <c r="Y680" s="52"/>
      <c r="Z680" s="2"/>
    </row>
    <row r="681" spans="1:26" ht="16.5" customHeight="1">
      <c r="A681" s="2"/>
      <c r="B681" s="2"/>
      <c r="C681" s="14"/>
      <c r="D681" s="14"/>
      <c r="E681" s="14"/>
      <c r="F681" s="14"/>
      <c r="G681" s="14"/>
      <c r="H681" s="2"/>
      <c r="I681" s="2"/>
      <c r="J681" s="2"/>
      <c r="K681" s="2"/>
      <c r="L681" s="2"/>
      <c r="M681" s="2"/>
      <c r="N681" s="2"/>
      <c r="O681" s="2"/>
      <c r="P681" s="2"/>
      <c r="Q681" s="2"/>
      <c r="R681" s="2"/>
      <c r="S681" s="52"/>
      <c r="T681" s="52"/>
      <c r="U681" s="52"/>
      <c r="V681" s="52"/>
      <c r="W681" s="52"/>
      <c r="X681" s="52"/>
      <c r="Y681" s="52"/>
      <c r="Z681" s="2"/>
    </row>
    <row r="682" spans="1:26" ht="16.5" customHeight="1">
      <c r="A682" s="2"/>
      <c r="B682" s="2"/>
      <c r="C682" s="14"/>
      <c r="D682" s="14"/>
      <c r="E682" s="14"/>
      <c r="F682" s="14"/>
      <c r="G682" s="14"/>
      <c r="H682" s="2"/>
      <c r="I682" s="2"/>
      <c r="J682" s="2"/>
      <c r="K682" s="2"/>
      <c r="L682" s="2"/>
      <c r="M682" s="2"/>
      <c r="N682" s="2"/>
      <c r="O682" s="2"/>
      <c r="P682" s="2"/>
      <c r="Q682" s="2"/>
      <c r="R682" s="2"/>
      <c r="S682" s="52"/>
      <c r="T682" s="52"/>
      <c r="U682" s="52"/>
      <c r="V682" s="52"/>
      <c r="W682" s="52"/>
      <c r="X682" s="52"/>
      <c r="Y682" s="52"/>
      <c r="Z682" s="2"/>
    </row>
    <row r="683" spans="1:26" ht="16.5" customHeight="1">
      <c r="A683" s="2"/>
      <c r="B683" s="2"/>
      <c r="C683" s="14"/>
      <c r="D683" s="14"/>
      <c r="E683" s="14"/>
      <c r="F683" s="14"/>
      <c r="G683" s="14"/>
      <c r="H683" s="2"/>
      <c r="I683" s="2"/>
      <c r="J683" s="2"/>
      <c r="K683" s="2"/>
      <c r="L683" s="2"/>
      <c r="M683" s="2"/>
      <c r="N683" s="2"/>
      <c r="O683" s="2"/>
      <c r="P683" s="2"/>
      <c r="Q683" s="2"/>
      <c r="R683" s="2"/>
      <c r="S683" s="52"/>
      <c r="T683" s="52"/>
      <c r="U683" s="52"/>
      <c r="V683" s="52"/>
      <c r="W683" s="52"/>
      <c r="X683" s="52"/>
      <c r="Y683" s="52"/>
      <c r="Z683" s="2"/>
    </row>
    <row r="684" spans="1:26" ht="16.5" customHeight="1">
      <c r="A684" s="2"/>
      <c r="B684" s="2"/>
      <c r="C684" s="14"/>
      <c r="D684" s="14"/>
      <c r="E684" s="14"/>
      <c r="F684" s="14"/>
      <c r="G684" s="14"/>
      <c r="H684" s="2"/>
      <c r="I684" s="2"/>
      <c r="J684" s="2"/>
      <c r="K684" s="2"/>
      <c r="L684" s="2"/>
      <c r="M684" s="2"/>
      <c r="N684" s="2"/>
      <c r="O684" s="2"/>
      <c r="P684" s="2"/>
      <c r="Q684" s="2"/>
      <c r="R684" s="2"/>
      <c r="S684" s="52"/>
      <c r="T684" s="52"/>
      <c r="U684" s="52"/>
      <c r="V684" s="52"/>
      <c r="W684" s="52"/>
      <c r="X684" s="52"/>
      <c r="Y684" s="52"/>
      <c r="Z684" s="2"/>
    </row>
    <row r="685" spans="1:26" ht="16.5" customHeight="1">
      <c r="A685" s="2"/>
      <c r="B685" s="2"/>
      <c r="C685" s="14"/>
      <c r="D685" s="14"/>
      <c r="E685" s="14"/>
      <c r="F685" s="14"/>
      <c r="G685" s="14"/>
      <c r="H685" s="2"/>
      <c r="I685" s="2"/>
      <c r="J685" s="2"/>
      <c r="K685" s="2"/>
      <c r="L685" s="2"/>
      <c r="M685" s="2"/>
      <c r="N685" s="2"/>
      <c r="O685" s="2"/>
      <c r="P685" s="2"/>
      <c r="Q685" s="2"/>
      <c r="R685" s="2"/>
      <c r="S685" s="52"/>
      <c r="T685" s="52"/>
      <c r="U685" s="52"/>
      <c r="V685" s="52"/>
      <c r="W685" s="52"/>
      <c r="X685" s="52"/>
      <c r="Y685" s="52"/>
      <c r="Z685" s="2"/>
    </row>
    <row r="686" spans="1:26" ht="16.5" customHeight="1">
      <c r="A686" s="2"/>
      <c r="B686" s="2"/>
      <c r="C686" s="14"/>
      <c r="D686" s="14"/>
      <c r="E686" s="14"/>
      <c r="F686" s="14"/>
      <c r="G686" s="14"/>
      <c r="H686" s="2"/>
      <c r="I686" s="2"/>
      <c r="J686" s="2"/>
      <c r="K686" s="2"/>
      <c r="L686" s="2"/>
      <c r="M686" s="2"/>
      <c r="N686" s="2"/>
      <c r="O686" s="2"/>
      <c r="P686" s="2"/>
      <c r="Q686" s="2"/>
      <c r="R686" s="2"/>
      <c r="S686" s="52"/>
      <c r="T686" s="52"/>
      <c r="U686" s="52"/>
      <c r="V686" s="52"/>
      <c r="W686" s="52"/>
      <c r="X686" s="52"/>
      <c r="Y686" s="52"/>
      <c r="Z686" s="2"/>
    </row>
    <row r="687" spans="1:26" ht="16.5" customHeight="1">
      <c r="A687" s="2"/>
      <c r="B687" s="2"/>
      <c r="C687" s="14"/>
      <c r="D687" s="14"/>
      <c r="E687" s="14"/>
      <c r="F687" s="14"/>
      <c r="G687" s="14"/>
      <c r="H687" s="2"/>
      <c r="I687" s="2"/>
      <c r="J687" s="2"/>
      <c r="K687" s="2"/>
      <c r="L687" s="2"/>
      <c r="M687" s="2"/>
      <c r="N687" s="2"/>
      <c r="O687" s="2"/>
      <c r="P687" s="2"/>
      <c r="Q687" s="2"/>
      <c r="R687" s="2"/>
      <c r="S687" s="52"/>
      <c r="T687" s="52"/>
      <c r="U687" s="52"/>
      <c r="V687" s="52"/>
      <c r="W687" s="52"/>
      <c r="X687" s="52"/>
      <c r="Y687" s="52"/>
      <c r="Z687" s="2"/>
    </row>
    <row r="688" spans="1:26" ht="16.5" customHeight="1">
      <c r="A688" s="2"/>
      <c r="B688" s="2"/>
      <c r="C688" s="14"/>
      <c r="D688" s="14"/>
      <c r="E688" s="14"/>
      <c r="F688" s="14"/>
      <c r="G688" s="14"/>
      <c r="H688" s="2"/>
      <c r="I688" s="2"/>
      <c r="J688" s="2"/>
      <c r="K688" s="2"/>
      <c r="L688" s="2"/>
      <c r="M688" s="2"/>
      <c r="N688" s="2"/>
      <c r="O688" s="2"/>
      <c r="P688" s="2"/>
      <c r="Q688" s="2"/>
      <c r="R688" s="2"/>
      <c r="S688" s="52"/>
      <c r="T688" s="52"/>
      <c r="U688" s="52"/>
      <c r="V688" s="52"/>
      <c r="W688" s="52"/>
      <c r="X688" s="52"/>
      <c r="Y688" s="52"/>
      <c r="Z688" s="2"/>
    </row>
    <row r="689" spans="1:26" ht="16.5" customHeight="1">
      <c r="A689" s="2"/>
      <c r="B689" s="2"/>
      <c r="C689" s="14"/>
      <c r="D689" s="14"/>
      <c r="E689" s="14"/>
      <c r="F689" s="14"/>
      <c r="G689" s="14"/>
      <c r="H689" s="2"/>
      <c r="I689" s="2"/>
      <c r="J689" s="2"/>
      <c r="K689" s="2"/>
      <c r="L689" s="2"/>
      <c r="M689" s="2"/>
      <c r="N689" s="2"/>
      <c r="O689" s="2"/>
      <c r="P689" s="2"/>
      <c r="Q689" s="2"/>
      <c r="R689" s="2"/>
      <c r="S689" s="52"/>
      <c r="T689" s="52"/>
      <c r="U689" s="52"/>
      <c r="V689" s="52"/>
      <c r="W689" s="52"/>
      <c r="X689" s="52"/>
      <c r="Y689" s="52"/>
      <c r="Z689" s="2"/>
    </row>
    <row r="690" spans="1:26" ht="16.5" customHeight="1">
      <c r="A690" s="2"/>
      <c r="B690" s="2"/>
      <c r="C690" s="14"/>
      <c r="D690" s="14"/>
      <c r="E690" s="14"/>
      <c r="F690" s="14"/>
      <c r="G690" s="14"/>
      <c r="H690" s="2"/>
      <c r="I690" s="2"/>
      <c r="J690" s="2"/>
      <c r="K690" s="2"/>
      <c r="L690" s="2"/>
      <c r="M690" s="2"/>
      <c r="N690" s="2"/>
      <c r="O690" s="2"/>
      <c r="P690" s="2"/>
      <c r="Q690" s="2"/>
      <c r="R690" s="2"/>
      <c r="S690" s="52"/>
      <c r="T690" s="52"/>
      <c r="U690" s="52"/>
      <c r="V690" s="52"/>
      <c r="W690" s="52"/>
      <c r="X690" s="52"/>
      <c r="Y690" s="52"/>
      <c r="Z690" s="2"/>
    </row>
    <row r="691" spans="1:26" ht="16.5" customHeight="1">
      <c r="A691" s="2"/>
      <c r="B691" s="2"/>
      <c r="C691" s="14"/>
      <c r="D691" s="14"/>
      <c r="E691" s="14"/>
      <c r="F691" s="14"/>
      <c r="G691" s="14"/>
      <c r="H691" s="2"/>
      <c r="I691" s="2"/>
      <c r="J691" s="2"/>
      <c r="K691" s="2"/>
      <c r="L691" s="2"/>
      <c r="M691" s="2"/>
      <c r="N691" s="2"/>
      <c r="O691" s="2"/>
      <c r="P691" s="2"/>
      <c r="Q691" s="2"/>
      <c r="R691" s="2"/>
      <c r="S691" s="52"/>
      <c r="T691" s="52"/>
      <c r="U691" s="52"/>
      <c r="V691" s="52"/>
      <c r="W691" s="52"/>
      <c r="X691" s="52"/>
      <c r="Y691" s="52"/>
      <c r="Z691" s="2"/>
    </row>
    <row r="692" spans="1:26" ht="16.5" customHeight="1">
      <c r="A692" s="2"/>
      <c r="B692" s="2"/>
      <c r="C692" s="14"/>
      <c r="D692" s="14"/>
      <c r="E692" s="14"/>
      <c r="F692" s="14"/>
      <c r="G692" s="14"/>
      <c r="H692" s="2"/>
      <c r="I692" s="2"/>
      <c r="J692" s="2"/>
      <c r="K692" s="2"/>
      <c r="L692" s="2"/>
      <c r="M692" s="2"/>
      <c r="N692" s="2"/>
      <c r="O692" s="2"/>
      <c r="P692" s="2"/>
      <c r="Q692" s="2"/>
      <c r="R692" s="2"/>
      <c r="S692" s="52"/>
      <c r="T692" s="52"/>
      <c r="U692" s="52"/>
      <c r="V692" s="52"/>
      <c r="W692" s="52"/>
      <c r="X692" s="52"/>
      <c r="Y692" s="52"/>
      <c r="Z692" s="2"/>
    </row>
    <row r="693" spans="1:26" ht="16.5" customHeight="1">
      <c r="A693" s="2"/>
      <c r="B693" s="2"/>
      <c r="C693" s="14"/>
      <c r="D693" s="14"/>
      <c r="E693" s="14"/>
      <c r="F693" s="14"/>
      <c r="G693" s="14"/>
      <c r="H693" s="2"/>
      <c r="I693" s="2"/>
      <c r="J693" s="2"/>
      <c r="K693" s="2"/>
      <c r="L693" s="2"/>
      <c r="M693" s="2"/>
      <c r="N693" s="2"/>
      <c r="O693" s="2"/>
      <c r="P693" s="2"/>
      <c r="Q693" s="2"/>
      <c r="R693" s="2"/>
      <c r="S693" s="52"/>
      <c r="T693" s="52"/>
      <c r="U693" s="52"/>
      <c r="V693" s="52"/>
      <c r="W693" s="52"/>
      <c r="X693" s="52"/>
      <c r="Y693" s="52"/>
      <c r="Z693" s="2"/>
    </row>
    <row r="694" spans="1:26" ht="16.5" customHeight="1">
      <c r="A694" s="2"/>
      <c r="B694" s="2"/>
      <c r="C694" s="14"/>
      <c r="D694" s="14"/>
      <c r="E694" s="14"/>
      <c r="F694" s="14"/>
      <c r="G694" s="14"/>
      <c r="H694" s="2"/>
      <c r="I694" s="2"/>
      <c r="J694" s="2"/>
      <c r="K694" s="2"/>
      <c r="L694" s="2"/>
      <c r="M694" s="2"/>
      <c r="N694" s="2"/>
      <c r="O694" s="2"/>
      <c r="P694" s="2"/>
      <c r="Q694" s="2"/>
      <c r="R694" s="2"/>
      <c r="S694" s="52"/>
      <c r="T694" s="52"/>
      <c r="U694" s="52"/>
      <c r="V694" s="52"/>
      <c r="W694" s="52"/>
      <c r="X694" s="52"/>
      <c r="Y694" s="52"/>
      <c r="Z694" s="2"/>
    </row>
    <row r="695" spans="1:26" ht="16.5" customHeight="1">
      <c r="A695" s="2"/>
      <c r="B695" s="2"/>
      <c r="C695" s="14"/>
      <c r="D695" s="14"/>
      <c r="E695" s="14"/>
      <c r="F695" s="14"/>
      <c r="G695" s="14"/>
      <c r="H695" s="2"/>
      <c r="I695" s="2"/>
      <c r="J695" s="2"/>
      <c r="K695" s="2"/>
      <c r="L695" s="2"/>
      <c r="M695" s="2"/>
      <c r="N695" s="2"/>
      <c r="O695" s="2"/>
      <c r="P695" s="2"/>
      <c r="Q695" s="2"/>
      <c r="R695" s="2"/>
      <c r="S695" s="52"/>
      <c r="T695" s="52"/>
      <c r="U695" s="52"/>
      <c r="V695" s="52"/>
      <c r="W695" s="52"/>
      <c r="X695" s="52"/>
      <c r="Y695" s="52"/>
      <c r="Z695" s="2"/>
    </row>
    <row r="696" spans="1:26" ht="16.5" customHeight="1">
      <c r="A696" s="2"/>
      <c r="B696" s="2"/>
      <c r="C696" s="14"/>
      <c r="D696" s="14"/>
      <c r="E696" s="14"/>
      <c r="F696" s="14"/>
      <c r="G696" s="14"/>
      <c r="H696" s="2"/>
      <c r="I696" s="2"/>
      <c r="J696" s="2"/>
      <c r="K696" s="2"/>
      <c r="L696" s="2"/>
      <c r="M696" s="2"/>
      <c r="N696" s="2"/>
      <c r="O696" s="2"/>
      <c r="P696" s="2"/>
      <c r="Q696" s="2"/>
      <c r="R696" s="2"/>
      <c r="S696" s="52"/>
      <c r="T696" s="52"/>
      <c r="U696" s="52"/>
      <c r="V696" s="52"/>
      <c r="W696" s="52"/>
      <c r="X696" s="52"/>
      <c r="Y696" s="52"/>
      <c r="Z696" s="2"/>
    </row>
    <row r="697" spans="1:26" ht="16.5" customHeight="1">
      <c r="A697" s="2"/>
      <c r="B697" s="2"/>
      <c r="C697" s="14"/>
      <c r="D697" s="14"/>
      <c r="E697" s="14"/>
      <c r="F697" s="14"/>
      <c r="G697" s="14"/>
      <c r="H697" s="2"/>
      <c r="I697" s="2"/>
      <c r="J697" s="2"/>
      <c r="K697" s="2"/>
      <c r="L697" s="2"/>
      <c r="M697" s="2"/>
      <c r="N697" s="2"/>
      <c r="O697" s="2"/>
      <c r="P697" s="2"/>
      <c r="Q697" s="2"/>
      <c r="R697" s="2"/>
      <c r="S697" s="52"/>
      <c r="T697" s="52"/>
      <c r="U697" s="52"/>
      <c r="V697" s="52"/>
      <c r="W697" s="52"/>
      <c r="X697" s="52"/>
      <c r="Y697" s="52"/>
      <c r="Z697" s="2"/>
    </row>
    <row r="698" spans="1:26" ht="16.5" customHeight="1">
      <c r="A698" s="2"/>
      <c r="B698" s="2"/>
      <c r="C698" s="14"/>
      <c r="D698" s="14"/>
      <c r="E698" s="14"/>
      <c r="F698" s="14"/>
      <c r="G698" s="14"/>
      <c r="H698" s="2"/>
      <c r="I698" s="2"/>
      <c r="J698" s="2"/>
      <c r="K698" s="2"/>
      <c r="L698" s="2"/>
      <c r="M698" s="2"/>
      <c r="N698" s="2"/>
      <c r="O698" s="2"/>
      <c r="P698" s="2"/>
      <c r="Q698" s="2"/>
      <c r="R698" s="2"/>
      <c r="S698" s="52"/>
      <c r="T698" s="52"/>
      <c r="U698" s="52"/>
      <c r="V698" s="52"/>
      <c r="W698" s="52"/>
      <c r="X698" s="52"/>
      <c r="Y698" s="52"/>
      <c r="Z698" s="2"/>
    </row>
    <row r="699" spans="1:26" ht="16.5" customHeight="1">
      <c r="A699" s="2"/>
      <c r="B699" s="2"/>
      <c r="C699" s="14"/>
      <c r="D699" s="14"/>
      <c r="E699" s="14"/>
      <c r="F699" s="14"/>
      <c r="G699" s="14"/>
      <c r="H699" s="2"/>
      <c r="I699" s="2"/>
      <c r="J699" s="2"/>
      <c r="K699" s="2"/>
      <c r="L699" s="2"/>
      <c r="M699" s="2"/>
      <c r="N699" s="2"/>
      <c r="O699" s="2"/>
      <c r="P699" s="2"/>
      <c r="Q699" s="2"/>
      <c r="R699" s="2"/>
      <c r="S699" s="52"/>
      <c r="T699" s="52"/>
      <c r="U699" s="52"/>
      <c r="V699" s="52"/>
      <c r="W699" s="52"/>
      <c r="X699" s="52"/>
      <c r="Y699" s="52"/>
      <c r="Z699" s="2"/>
    </row>
    <row r="700" spans="1:26" ht="16.5" customHeight="1">
      <c r="A700" s="2"/>
      <c r="B700" s="2"/>
      <c r="C700" s="14"/>
      <c r="D700" s="14"/>
      <c r="E700" s="14"/>
      <c r="F700" s="14"/>
      <c r="G700" s="14"/>
      <c r="H700" s="2"/>
      <c r="I700" s="2"/>
      <c r="J700" s="2"/>
      <c r="K700" s="2"/>
      <c r="L700" s="2"/>
      <c r="M700" s="2"/>
      <c r="N700" s="2"/>
      <c r="O700" s="2"/>
      <c r="P700" s="2"/>
      <c r="Q700" s="2"/>
      <c r="R700" s="2"/>
      <c r="S700" s="52"/>
      <c r="T700" s="52"/>
      <c r="U700" s="52"/>
      <c r="V700" s="52"/>
      <c r="W700" s="52"/>
      <c r="X700" s="52"/>
      <c r="Y700" s="52"/>
      <c r="Z700" s="2"/>
    </row>
    <row r="701" spans="1:26" ht="16.5" customHeight="1">
      <c r="A701" s="2"/>
      <c r="B701" s="2"/>
      <c r="C701" s="14"/>
      <c r="D701" s="14"/>
      <c r="E701" s="14"/>
      <c r="F701" s="14"/>
      <c r="G701" s="14"/>
      <c r="H701" s="2"/>
      <c r="I701" s="2"/>
      <c r="J701" s="2"/>
      <c r="K701" s="2"/>
      <c r="L701" s="2"/>
      <c r="M701" s="2"/>
      <c r="N701" s="2"/>
      <c r="O701" s="2"/>
      <c r="P701" s="2"/>
      <c r="Q701" s="2"/>
      <c r="R701" s="2"/>
      <c r="S701" s="52"/>
      <c r="T701" s="52"/>
      <c r="U701" s="52"/>
      <c r="V701" s="52"/>
      <c r="W701" s="52"/>
      <c r="X701" s="52"/>
      <c r="Y701" s="52"/>
      <c r="Z701" s="2"/>
    </row>
    <row r="702" spans="1:26" ht="16.5" customHeight="1">
      <c r="A702" s="2"/>
      <c r="B702" s="2"/>
      <c r="C702" s="14"/>
      <c r="D702" s="14"/>
      <c r="E702" s="14"/>
      <c r="F702" s="14"/>
      <c r="G702" s="14"/>
      <c r="H702" s="2"/>
      <c r="I702" s="2"/>
      <c r="J702" s="2"/>
      <c r="K702" s="2"/>
      <c r="L702" s="2"/>
      <c r="M702" s="2"/>
      <c r="N702" s="2"/>
      <c r="O702" s="2"/>
      <c r="P702" s="2"/>
      <c r="Q702" s="2"/>
      <c r="R702" s="2"/>
      <c r="S702" s="52"/>
      <c r="T702" s="52"/>
      <c r="U702" s="52"/>
      <c r="V702" s="52"/>
      <c r="W702" s="52"/>
      <c r="X702" s="52"/>
      <c r="Y702" s="52"/>
      <c r="Z702" s="2"/>
    </row>
    <row r="703" spans="1:26" ht="16.5" customHeight="1">
      <c r="A703" s="2"/>
      <c r="B703" s="2"/>
      <c r="C703" s="14"/>
      <c r="D703" s="14"/>
      <c r="E703" s="14"/>
      <c r="F703" s="14"/>
      <c r="G703" s="14"/>
      <c r="H703" s="2"/>
      <c r="I703" s="2"/>
      <c r="J703" s="2"/>
      <c r="K703" s="2"/>
      <c r="L703" s="2"/>
      <c r="M703" s="2"/>
      <c r="N703" s="2"/>
      <c r="O703" s="2"/>
      <c r="P703" s="2"/>
      <c r="Q703" s="2"/>
      <c r="R703" s="2"/>
      <c r="S703" s="52"/>
      <c r="T703" s="52"/>
      <c r="U703" s="52"/>
      <c r="V703" s="52"/>
      <c r="W703" s="52"/>
      <c r="X703" s="52"/>
      <c r="Y703" s="52"/>
      <c r="Z703" s="2"/>
    </row>
    <row r="704" spans="1:26" ht="16.5" customHeight="1">
      <c r="A704" s="2"/>
      <c r="B704" s="2"/>
      <c r="C704" s="14"/>
      <c r="D704" s="14"/>
      <c r="E704" s="14"/>
      <c r="F704" s="14"/>
      <c r="G704" s="14"/>
      <c r="H704" s="2"/>
      <c r="I704" s="2"/>
      <c r="J704" s="2"/>
      <c r="K704" s="2"/>
      <c r="L704" s="2"/>
      <c r="M704" s="2"/>
      <c r="N704" s="2"/>
      <c r="O704" s="2"/>
      <c r="P704" s="2"/>
      <c r="Q704" s="2"/>
      <c r="R704" s="2"/>
      <c r="S704" s="52"/>
      <c r="T704" s="52"/>
      <c r="U704" s="52"/>
      <c r="V704" s="52"/>
      <c r="W704" s="52"/>
      <c r="X704" s="52"/>
      <c r="Y704" s="52"/>
      <c r="Z704" s="2"/>
    </row>
    <row r="705" spans="1:26" ht="16.5" customHeight="1">
      <c r="A705" s="2"/>
      <c r="B705" s="2"/>
      <c r="C705" s="14"/>
      <c r="D705" s="14"/>
      <c r="E705" s="14"/>
      <c r="F705" s="14"/>
      <c r="G705" s="14"/>
      <c r="H705" s="2"/>
      <c r="I705" s="2"/>
      <c r="J705" s="2"/>
      <c r="K705" s="2"/>
      <c r="L705" s="2"/>
      <c r="M705" s="2"/>
      <c r="N705" s="2"/>
      <c r="O705" s="2"/>
      <c r="P705" s="2"/>
      <c r="Q705" s="2"/>
      <c r="R705" s="2"/>
      <c r="S705" s="52"/>
      <c r="T705" s="52"/>
      <c r="U705" s="52"/>
      <c r="V705" s="52"/>
      <c r="W705" s="52"/>
      <c r="X705" s="52"/>
      <c r="Y705" s="52"/>
      <c r="Z705" s="2"/>
    </row>
    <row r="706" spans="1:26" ht="16.5" customHeight="1">
      <c r="A706" s="2"/>
      <c r="B706" s="2"/>
      <c r="C706" s="14"/>
      <c r="D706" s="14"/>
      <c r="E706" s="14"/>
      <c r="F706" s="14"/>
      <c r="G706" s="14"/>
      <c r="H706" s="2"/>
      <c r="I706" s="2"/>
      <c r="J706" s="2"/>
      <c r="K706" s="2"/>
      <c r="L706" s="2"/>
      <c r="M706" s="2"/>
      <c r="N706" s="2"/>
      <c r="O706" s="2"/>
      <c r="P706" s="2"/>
      <c r="Q706" s="2"/>
      <c r="R706" s="2"/>
      <c r="S706" s="52"/>
      <c r="T706" s="52"/>
      <c r="U706" s="52"/>
      <c r="V706" s="52"/>
      <c r="W706" s="52"/>
      <c r="X706" s="52"/>
      <c r="Y706" s="52"/>
      <c r="Z706" s="2"/>
    </row>
    <row r="707" spans="1:26" ht="16.5" customHeight="1">
      <c r="A707" s="2"/>
      <c r="B707" s="2"/>
      <c r="C707" s="14"/>
      <c r="D707" s="14"/>
      <c r="E707" s="14"/>
      <c r="F707" s="14"/>
      <c r="G707" s="14"/>
      <c r="H707" s="2"/>
      <c r="I707" s="2"/>
      <c r="J707" s="2"/>
      <c r="K707" s="2"/>
      <c r="L707" s="2"/>
      <c r="M707" s="2"/>
      <c r="N707" s="2"/>
      <c r="O707" s="2"/>
      <c r="P707" s="2"/>
      <c r="Q707" s="2"/>
      <c r="R707" s="2"/>
      <c r="S707" s="52"/>
      <c r="T707" s="52"/>
      <c r="U707" s="52"/>
      <c r="V707" s="52"/>
      <c r="W707" s="52"/>
      <c r="X707" s="52"/>
      <c r="Y707" s="52"/>
      <c r="Z707" s="2"/>
    </row>
    <row r="708" spans="1:26" ht="16.5" customHeight="1">
      <c r="A708" s="2"/>
      <c r="B708" s="2"/>
      <c r="C708" s="14"/>
      <c r="D708" s="14"/>
      <c r="E708" s="14"/>
      <c r="F708" s="14"/>
      <c r="G708" s="14"/>
      <c r="H708" s="2"/>
      <c r="I708" s="2"/>
      <c r="J708" s="2"/>
      <c r="K708" s="2"/>
      <c r="L708" s="2"/>
      <c r="M708" s="2"/>
      <c r="N708" s="2"/>
      <c r="O708" s="2"/>
      <c r="P708" s="2"/>
      <c r="Q708" s="2"/>
      <c r="R708" s="2"/>
      <c r="S708" s="52"/>
      <c r="T708" s="52"/>
      <c r="U708" s="52"/>
      <c r="V708" s="52"/>
      <c r="W708" s="52"/>
      <c r="X708" s="52"/>
      <c r="Y708" s="52"/>
      <c r="Z708" s="2"/>
    </row>
    <row r="709" spans="1:26" ht="16.5" customHeight="1">
      <c r="A709" s="2"/>
      <c r="B709" s="2"/>
      <c r="C709" s="14"/>
      <c r="D709" s="14"/>
      <c r="E709" s="14"/>
      <c r="F709" s="14"/>
      <c r="G709" s="14"/>
      <c r="H709" s="2"/>
      <c r="I709" s="2"/>
      <c r="J709" s="2"/>
      <c r="K709" s="2"/>
      <c r="L709" s="2"/>
      <c r="M709" s="2"/>
      <c r="N709" s="2"/>
      <c r="O709" s="2"/>
      <c r="P709" s="2"/>
      <c r="Q709" s="2"/>
      <c r="R709" s="2"/>
      <c r="S709" s="52"/>
      <c r="T709" s="52"/>
      <c r="U709" s="52"/>
      <c r="V709" s="52"/>
      <c r="W709" s="52"/>
      <c r="X709" s="52"/>
      <c r="Y709" s="52"/>
      <c r="Z709" s="2"/>
    </row>
    <row r="710" spans="1:26" ht="16.5" customHeight="1">
      <c r="A710" s="2"/>
      <c r="B710" s="2"/>
      <c r="C710" s="14"/>
      <c r="D710" s="14"/>
      <c r="E710" s="14"/>
      <c r="F710" s="14"/>
      <c r="G710" s="14"/>
      <c r="H710" s="2"/>
      <c r="I710" s="2"/>
      <c r="J710" s="2"/>
      <c r="K710" s="2"/>
      <c r="L710" s="2"/>
      <c r="M710" s="2"/>
      <c r="N710" s="2"/>
      <c r="O710" s="2"/>
      <c r="P710" s="2"/>
      <c r="Q710" s="2"/>
      <c r="R710" s="2"/>
      <c r="S710" s="52"/>
      <c r="T710" s="52"/>
      <c r="U710" s="52"/>
      <c r="V710" s="52"/>
      <c r="W710" s="52"/>
      <c r="X710" s="52"/>
      <c r="Y710" s="52"/>
      <c r="Z710" s="2"/>
    </row>
    <row r="711" spans="1:26" ht="16.5" customHeight="1">
      <c r="A711" s="2"/>
      <c r="B711" s="2"/>
      <c r="C711" s="14"/>
      <c r="D711" s="14"/>
      <c r="E711" s="14"/>
      <c r="F711" s="14"/>
      <c r="G711" s="14"/>
      <c r="H711" s="2"/>
      <c r="I711" s="2"/>
      <c r="J711" s="2"/>
      <c r="K711" s="2"/>
      <c r="L711" s="2"/>
      <c r="M711" s="2"/>
      <c r="N711" s="2"/>
      <c r="O711" s="2"/>
      <c r="P711" s="2"/>
      <c r="Q711" s="2"/>
      <c r="R711" s="2"/>
      <c r="S711" s="52"/>
      <c r="T711" s="52"/>
      <c r="U711" s="52"/>
      <c r="V711" s="52"/>
      <c r="W711" s="52"/>
      <c r="X711" s="52"/>
      <c r="Y711" s="52"/>
      <c r="Z711" s="2"/>
    </row>
    <row r="712" spans="1:26" ht="16.5" customHeight="1">
      <c r="A712" s="2"/>
      <c r="B712" s="2"/>
      <c r="C712" s="14"/>
      <c r="D712" s="14"/>
      <c r="E712" s="14"/>
      <c r="F712" s="14"/>
      <c r="G712" s="14"/>
      <c r="H712" s="2"/>
      <c r="I712" s="2"/>
      <c r="J712" s="2"/>
      <c r="K712" s="2"/>
      <c r="L712" s="2"/>
      <c r="M712" s="2"/>
      <c r="N712" s="2"/>
      <c r="O712" s="2"/>
      <c r="P712" s="2"/>
      <c r="Q712" s="2"/>
      <c r="R712" s="2"/>
      <c r="S712" s="52"/>
      <c r="T712" s="52"/>
      <c r="U712" s="52"/>
      <c r="V712" s="52"/>
      <c r="W712" s="52"/>
      <c r="X712" s="52"/>
      <c r="Y712" s="52"/>
      <c r="Z712" s="2"/>
    </row>
    <row r="713" spans="1:26" ht="16.5" customHeight="1">
      <c r="A713" s="2"/>
      <c r="B713" s="2"/>
      <c r="C713" s="14"/>
      <c r="D713" s="14"/>
      <c r="E713" s="14"/>
      <c r="F713" s="14"/>
      <c r="G713" s="14"/>
      <c r="H713" s="2"/>
      <c r="I713" s="2"/>
      <c r="J713" s="2"/>
      <c r="K713" s="2"/>
      <c r="L713" s="2"/>
      <c r="M713" s="2"/>
      <c r="N713" s="2"/>
      <c r="O713" s="2"/>
      <c r="P713" s="2"/>
      <c r="Q713" s="2"/>
      <c r="R713" s="2"/>
      <c r="S713" s="52"/>
      <c r="T713" s="52"/>
      <c r="U713" s="52"/>
      <c r="V713" s="52"/>
      <c r="W713" s="52"/>
      <c r="X713" s="52"/>
      <c r="Y713" s="52"/>
      <c r="Z713" s="2"/>
    </row>
    <row r="714" spans="1:26" ht="16.5" customHeight="1">
      <c r="A714" s="2"/>
      <c r="B714" s="2"/>
      <c r="C714" s="14"/>
      <c r="D714" s="14"/>
      <c r="E714" s="14"/>
      <c r="F714" s="14"/>
      <c r="G714" s="14"/>
      <c r="H714" s="2"/>
      <c r="I714" s="2"/>
      <c r="J714" s="2"/>
      <c r="K714" s="2"/>
      <c r="L714" s="2"/>
      <c r="M714" s="2"/>
      <c r="N714" s="2"/>
      <c r="O714" s="2"/>
      <c r="P714" s="2"/>
      <c r="Q714" s="2"/>
      <c r="R714" s="2"/>
      <c r="S714" s="52"/>
      <c r="T714" s="52"/>
      <c r="U714" s="52"/>
      <c r="V714" s="52"/>
      <c r="W714" s="52"/>
      <c r="X714" s="52"/>
      <c r="Y714" s="52"/>
      <c r="Z714" s="2"/>
    </row>
    <row r="715" spans="1:26" ht="16.5" customHeight="1">
      <c r="A715" s="2"/>
      <c r="B715" s="2"/>
      <c r="C715" s="14"/>
      <c r="D715" s="14"/>
      <c r="E715" s="14"/>
      <c r="F715" s="14"/>
      <c r="G715" s="14"/>
      <c r="H715" s="2"/>
      <c r="I715" s="2"/>
      <c r="J715" s="2"/>
      <c r="K715" s="2"/>
      <c r="L715" s="2"/>
      <c r="M715" s="2"/>
      <c r="N715" s="2"/>
      <c r="O715" s="2"/>
      <c r="P715" s="2"/>
      <c r="Q715" s="2"/>
      <c r="R715" s="2"/>
      <c r="S715" s="52"/>
      <c r="T715" s="52"/>
      <c r="U715" s="52"/>
      <c r="V715" s="52"/>
      <c r="W715" s="52"/>
      <c r="X715" s="52"/>
      <c r="Y715" s="52"/>
      <c r="Z715" s="2"/>
    </row>
    <row r="716" spans="1:26" ht="16.5" customHeight="1">
      <c r="A716" s="2"/>
      <c r="B716" s="2"/>
      <c r="C716" s="14"/>
      <c r="D716" s="14"/>
      <c r="E716" s="14"/>
      <c r="F716" s="14"/>
      <c r="G716" s="14"/>
      <c r="H716" s="2"/>
      <c r="I716" s="2"/>
      <c r="J716" s="2"/>
      <c r="K716" s="2"/>
      <c r="L716" s="2"/>
      <c r="M716" s="2"/>
      <c r="N716" s="2"/>
      <c r="O716" s="2"/>
      <c r="P716" s="2"/>
      <c r="Q716" s="2"/>
      <c r="R716" s="2"/>
      <c r="S716" s="52"/>
      <c r="T716" s="52"/>
      <c r="U716" s="52"/>
      <c r="V716" s="52"/>
      <c r="W716" s="52"/>
      <c r="X716" s="52"/>
      <c r="Y716" s="52"/>
      <c r="Z716" s="2"/>
    </row>
    <row r="717" spans="1:26" ht="16.5" customHeight="1">
      <c r="A717" s="2"/>
      <c r="B717" s="2"/>
      <c r="C717" s="14"/>
      <c r="D717" s="14"/>
      <c r="E717" s="14"/>
      <c r="F717" s="14"/>
      <c r="G717" s="14"/>
      <c r="H717" s="2"/>
      <c r="I717" s="2"/>
      <c r="J717" s="2"/>
      <c r="K717" s="2"/>
      <c r="L717" s="2"/>
      <c r="M717" s="2"/>
      <c r="N717" s="2"/>
      <c r="O717" s="2"/>
      <c r="P717" s="2"/>
      <c r="Q717" s="2"/>
      <c r="R717" s="2"/>
      <c r="S717" s="52"/>
      <c r="T717" s="52"/>
      <c r="U717" s="52"/>
      <c r="V717" s="52"/>
      <c r="W717" s="52"/>
      <c r="X717" s="52"/>
      <c r="Y717" s="52"/>
      <c r="Z717" s="2"/>
    </row>
    <row r="718" spans="1:26" ht="16.5" customHeight="1">
      <c r="A718" s="2"/>
      <c r="B718" s="2"/>
      <c r="C718" s="14"/>
      <c r="D718" s="14"/>
      <c r="E718" s="14"/>
      <c r="F718" s="14"/>
      <c r="G718" s="14"/>
      <c r="H718" s="2"/>
      <c r="I718" s="2"/>
      <c r="J718" s="2"/>
      <c r="K718" s="2"/>
      <c r="L718" s="2"/>
      <c r="M718" s="2"/>
      <c r="N718" s="2"/>
      <c r="O718" s="2"/>
      <c r="P718" s="2"/>
      <c r="Q718" s="2"/>
      <c r="R718" s="2"/>
      <c r="S718" s="52"/>
      <c r="T718" s="52"/>
      <c r="U718" s="52"/>
      <c r="V718" s="52"/>
      <c r="W718" s="52"/>
      <c r="X718" s="52"/>
      <c r="Y718" s="52"/>
      <c r="Z718" s="2"/>
    </row>
    <row r="719" spans="1:26" ht="16.5" customHeight="1">
      <c r="A719" s="2"/>
      <c r="B719" s="2"/>
      <c r="C719" s="14"/>
      <c r="D719" s="14"/>
      <c r="E719" s="14"/>
      <c r="F719" s="14"/>
      <c r="G719" s="14"/>
      <c r="H719" s="2"/>
      <c r="I719" s="2"/>
      <c r="J719" s="2"/>
      <c r="K719" s="2"/>
      <c r="L719" s="2"/>
      <c r="M719" s="2"/>
      <c r="N719" s="2"/>
      <c r="O719" s="2"/>
      <c r="P719" s="2"/>
      <c r="Q719" s="2"/>
      <c r="R719" s="2"/>
      <c r="S719" s="52"/>
      <c r="T719" s="52"/>
      <c r="U719" s="52"/>
      <c r="V719" s="52"/>
      <c r="W719" s="52"/>
      <c r="X719" s="52"/>
      <c r="Y719" s="52"/>
      <c r="Z719" s="2"/>
    </row>
    <row r="720" spans="1:26" ht="16.5" customHeight="1">
      <c r="A720" s="2"/>
      <c r="B720" s="2"/>
      <c r="C720" s="14"/>
      <c r="D720" s="14"/>
      <c r="E720" s="14"/>
      <c r="F720" s="14"/>
      <c r="G720" s="14"/>
      <c r="H720" s="2"/>
      <c r="I720" s="2"/>
      <c r="J720" s="2"/>
      <c r="K720" s="2"/>
      <c r="L720" s="2"/>
      <c r="M720" s="2"/>
      <c r="N720" s="2"/>
      <c r="O720" s="2"/>
      <c r="P720" s="2"/>
      <c r="Q720" s="2"/>
      <c r="R720" s="2"/>
      <c r="S720" s="52"/>
      <c r="T720" s="52"/>
      <c r="U720" s="52"/>
      <c r="V720" s="52"/>
      <c r="W720" s="52"/>
      <c r="X720" s="52"/>
      <c r="Y720" s="52"/>
      <c r="Z720" s="2"/>
    </row>
    <row r="721" spans="1:26" ht="16.5" customHeight="1">
      <c r="A721" s="2"/>
      <c r="B721" s="2"/>
      <c r="C721" s="14"/>
      <c r="D721" s="14"/>
      <c r="E721" s="14"/>
      <c r="F721" s="14"/>
      <c r="G721" s="14"/>
      <c r="H721" s="2"/>
      <c r="I721" s="2"/>
      <c r="J721" s="2"/>
      <c r="K721" s="2"/>
      <c r="L721" s="2"/>
      <c r="M721" s="2"/>
      <c r="N721" s="2"/>
      <c r="O721" s="2"/>
      <c r="P721" s="2"/>
      <c r="Q721" s="2"/>
      <c r="R721" s="2"/>
      <c r="S721" s="52"/>
      <c r="T721" s="52"/>
      <c r="U721" s="52"/>
      <c r="V721" s="52"/>
      <c r="W721" s="52"/>
      <c r="X721" s="52"/>
      <c r="Y721" s="52"/>
      <c r="Z721" s="2"/>
    </row>
    <row r="722" spans="1:26" ht="16.5" customHeight="1">
      <c r="A722" s="2"/>
      <c r="B722" s="2"/>
      <c r="C722" s="14"/>
      <c r="D722" s="14"/>
      <c r="E722" s="14"/>
      <c r="F722" s="14"/>
      <c r="G722" s="14"/>
      <c r="H722" s="2"/>
      <c r="I722" s="2"/>
      <c r="J722" s="2"/>
      <c r="K722" s="2"/>
      <c r="L722" s="2"/>
      <c r="M722" s="2"/>
      <c r="N722" s="2"/>
      <c r="O722" s="2"/>
      <c r="P722" s="2"/>
      <c r="Q722" s="2"/>
      <c r="R722" s="2"/>
      <c r="S722" s="52"/>
      <c r="T722" s="52"/>
      <c r="U722" s="52"/>
      <c r="V722" s="52"/>
      <c r="W722" s="52"/>
      <c r="X722" s="52"/>
      <c r="Y722" s="52"/>
      <c r="Z722" s="2"/>
    </row>
    <row r="723" spans="1:26" ht="16.5" customHeight="1">
      <c r="A723" s="2"/>
      <c r="B723" s="2"/>
      <c r="C723" s="14"/>
      <c r="D723" s="14"/>
      <c r="E723" s="14"/>
      <c r="F723" s="14"/>
      <c r="G723" s="14"/>
      <c r="H723" s="2"/>
      <c r="I723" s="2"/>
      <c r="J723" s="2"/>
      <c r="K723" s="2"/>
      <c r="L723" s="2"/>
      <c r="M723" s="2"/>
      <c r="N723" s="2"/>
      <c r="O723" s="2"/>
      <c r="P723" s="2"/>
      <c r="Q723" s="2"/>
      <c r="R723" s="2"/>
      <c r="S723" s="52"/>
      <c r="T723" s="52"/>
      <c r="U723" s="52"/>
      <c r="V723" s="52"/>
      <c r="W723" s="52"/>
      <c r="X723" s="52"/>
      <c r="Y723" s="52"/>
      <c r="Z723" s="2"/>
    </row>
    <row r="724" spans="1:26" ht="16.5" customHeight="1">
      <c r="A724" s="2"/>
      <c r="B724" s="2"/>
      <c r="C724" s="14"/>
      <c r="D724" s="14"/>
      <c r="E724" s="14"/>
      <c r="F724" s="14"/>
      <c r="G724" s="14"/>
      <c r="H724" s="2"/>
      <c r="I724" s="2"/>
      <c r="J724" s="2"/>
      <c r="K724" s="2"/>
      <c r="L724" s="2"/>
      <c r="M724" s="2"/>
      <c r="N724" s="2"/>
      <c r="O724" s="2"/>
      <c r="P724" s="2"/>
      <c r="Q724" s="2"/>
      <c r="R724" s="2"/>
      <c r="S724" s="52"/>
      <c r="T724" s="52"/>
      <c r="U724" s="52"/>
      <c r="V724" s="52"/>
      <c r="W724" s="52"/>
      <c r="X724" s="52"/>
      <c r="Y724" s="52"/>
      <c r="Z724" s="2"/>
    </row>
    <row r="725" spans="1:26" ht="16.5" customHeight="1">
      <c r="A725" s="2"/>
      <c r="B725" s="2"/>
      <c r="C725" s="14"/>
      <c r="D725" s="14"/>
      <c r="E725" s="14"/>
      <c r="F725" s="14"/>
      <c r="G725" s="14"/>
      <c r="H725" s="2"/>
      <c r="I725" s="2"/>
      <c r="J725" s="2"/>
      <c r="K725" s="2"/>
      <c r="L725" s="2"/>
      <c r="M725" s="2"/>
      <c r="N725" s="2"/>
      <c r="O725" s="2"/>
      <c r="P725" s="2"/>
      <c r="Q725" s="2"/>
      <c r="R725" s="2"/>
      <c r="S725" s="52"/>
      <c r="T725" s="52"/>
      <c r="U725" s="52"/>
      <c r="V725" s="52"/>
      <c r="W725" s="52"/>
      <c r="X725" s="52"/>
      <c r="Y725" s="52"/>
      <c r="Z725" s="2"/>
    </row>
    <row r="726" spans="1:26" ht="16.5" customHeight="1">
      <c r="A726" s="2"/>
      <c r="B726" s="2"/>
      <c r="C726" s="14"/>
      <c r="D726" s="14"/>
      <c r="E726" s="14"/>
      <c r="F726" s="14"/>
      <c r="G726" s="14"/>
      <c r="H726" s="2"/>
      <c r="I726" s="2"/>
      <c r="J726" s="2"/>
      <c r="K726" s="2"/>
      <c r="L726" s="2"/>
      <c r="M726" s="2"/>
      <c r="N726" s="2"/>
      <c r="O726" s="2"/>
      <c r="P726" s="2"/>
      <c r="Q726" s="2"/>
      <c r="R726" s="2"/>
      <c r="S726" s="52"/>
      <c r="T726" s="52"/>
      <c r="U726" s="52"/>
      <c r="V726" s="52"/>
      <c r="W726" s="52"/>
      <c r="X726" s="52"/>
      <c r="Y726" s="52"/>
      <c r="Z726" s="2"/>
    </row>
    <row r="727" spans="1:26" ht="16.5" customHeight="1">
      <c r="A727" s="2"/>
      <c r="B727" s="2"/>
      <c r="C727" s="14"/>
      <c r="D727" s="14"/>
      <c r="E727" s="14"/>
      <c r="F727" s="14"/>
      <c r="G727" s="14"/>
      <c r="H727" s="2"/>
      <c r="I727" s="2"/>
      <c r="J727" s="2"/>
      <c r="K727" s="2"/>
      <c r="L727" s="2"/>
      <c r="M727" s="2"/>
      <c r="N727" s="2"/>
      <c r="O727" s="2"/>
      <c r="P727" s="2"/>
      <c r="Q727" s="2"/>
      <c r="R727" s="2"/>
      <c r="S727" s="52"/>
      <c r="T727" s="52"/>
      <c r="U727" s="52"/>
      <c r="V727" s="52"/>
      <c r="W727" s="52"/>
      <c r="X727" s="52"/>
      <c r="Y727" s="52"/>
      <c r="Z727" s="2"/>
    </row>
    <row r="728" spans="1:26" ht="16.5" customHeight="1">
      <c r="A728" s="2"/>
      <c r="B728" s="2"/>
      <c r="C728" s="14"/>
      <c r="D728" s="14"/>
      <c r="E728" s="14"/>
      <c r="F728" s="14"/>
      <c r="G728" s="14"/>
      <c r="H728" s="2"/>
      <c r="I728" s="2"/>
      <c r="J728" s="2"/>
      <c r="K728" s="2"/>
      <c r="L728" s="2"/>
      <c r="M728" s="2"/>
      <c r="N728" s="2"/>
      <c r="O728" s="2"/>
      <c r="P728" s="2"/>
      <c r="Q728" s="2"/>
      <c r="R728" s="2"/>
      <c r="S728" s="52"/>
      <c r="T728" s="52"/>
      <c r="U728" s="52"/>
      <c r="V728" s="52"/>
      <c r="W728" s="52"/>
      <c r="X728" s="52"/>
      <c r="Y728" s="52"/>
      <c r="Z728" s="2"/>
    </row>
    <row r="729" spans="1:26" ht="16.5" customHeight="1">
      <c r="A729" s="2"/>
      <c r="B729" s="2"/>
      <c r="C729" s="14"/>
      <c r="D729" s="14"/>
      <c r="E729" s="14"/>
      <c r="F729" s="14"/>
      <c r="G729" s="14"/>
      <c r="H729" s="2"/>
      <c r="I729" s="2"/>
      <c r="J729" s="2"/>
      <c r="K729" s="2"/>
      <c r="L729" s="2"/>
      <c r="M729" s="2"/>
      <c r="N729" s="2"/>
      <c r="O729" s="2"/>
      <c r="P729" s="2"/>
      <c r="Q729" s="2"/>
      <c r="R729" s="2"/>
      <c r="S729" s="52"/>
      <c r="T729" s="52"/>
      <c r="U729" s="52"/>
      <c r="V729" s="52"/>
      <c r="W729" s="52"/>
      <c r="X729" s="52"/>
      <c r="Y729" s="52"/>
      <c r="Z729" s="2"/>
    </row>
    <row r="730" spans="1:26" ht="16.5" customHeight="1">
      <c r="A730" s="2"/>
      <c r="B730" s="2"/>
      <c r="C730" s="14"/>
      <c r="D730" s="14"/>
      <c r="E730" s="14"/>
      <c r="F730" s="14"/>
      <c r="G730" s="14"/>
      <c r="H730" s="2"/>
      <c r="I730" s="2"/>
      <c r="J730" s="2"/>
      <c r="K730" s="2"/>
      <c r="L730" s="2"/>
      <c r="M730" s="2"/>
      <c r="N730" s="2"/>
      <c r="O730" s="2"/>
      <c r="P730" s="2"/>
      <c r="Q730" s="2"/>
      <c r="R730" s="2"/>
      <c r="S730" s="52"/>
      <c r="T730" s="52"/>
      <c r="U730" s="52"/>
      <c r="V730" s="52"/>
      <c r="W730" s="52"/>
      <c r="X730" s="52"/>
      <c r="Y730" s="52"/>
      <c r="Z730" s="2"/>
    </row>
    <row r="731" spans="1:26" ht="16.5" customHeight="1">
      <c r="A731" s="2"/>
      <c r="B731" s="2"/>
      <c r="C731" s="14"/>
      <c r="D731" s="14"/>
      <c r="E731" s="14"/>
      <c r="F731" s="14"/>
      <c r="G731" s="14"/>
      <c r="H731" s="2"/>
      <c r="I731" s="2"/>
      <c r="J731" s="2"/>
      <c r="K731" s="2"/>
      <c r="L731" s="2"/>
      <c r="M731" s="2"/>
      <c r="N731" s="2"/>
      <c r="O731" s="2"/>
      <c r="P731" s="2"/>
      <c r="Q731" s="2"/>
      <c r="R731" s="2"/>
      <c r="S731" s="52"/>
      <c r="T731" s="52"/>
      <c r="U731" s="52"/>
      <c r="V731" s="52"/>
      <c r="W731" s="52"/>
      <c r="X731" s="52"/>
      <c r="Y731" s="52"/>
      <c r="Z731" s="2"/>
    </row>
    <row r="732" spans="1:26" ht="16.5" customHeight="1">
      <c r="A732" s="2"/>
      <c r="B732" s="2"/>
      <c r="C732" s="14"/>
      <c r="D732" s="14"/>
      <c r="E732" s="14"/>
      <c r="F732" s="14"/>
      <c r="G732" s="14"/>
      <c r="H732" s="2"/>
      <c r="I732" s="2"/>
      <c r="J732" s="2"/>
      <c r="K732" s="2"/>
      <c r="L732" s="2"/>
      <c r="M732" s="2"/>
      <c r="N732" s="2"/>
      <c r="O732" s="2"/>
      <c r="P732" s="2"/>
      <c r="Q732" s="2"/>
      <c r="R732" s="2"/>
      <c r="S732" s="52"/>
      <c r="T732" s="52"/>
      <c r="U732" s="52"/>
      <c r="V732" s="52"/>
      <c r="W732" s="52"/>
      <c r="X732" s="52"/>
      <c r="Y732" s="52"/>
      <c r="Z732" s="2"/>
    </row>
    <row r="733" spans="1:26" ht="16.5" customHeight="1">
      <c r="A733" s="2"/>
      <c r="B733" s="2"/>
      <c r="C733" s="14"/>
      <c r="D733" s="14"/>
      <c r="E733" s="14"/>
      <c r="F733" s="14"/>
      <c r="G733" s="14"/>
      <c r="H733" s="2"/>
      <c r="I733" s="2"/>
      <c r="J733" s="2"/>
      <c r="K733" s="2"/>
      <c r="L733" s="2"/>
      <c r="M733" s="2"/>
      <c r="N733" s="2"/>
      <c r="O733" s="2"/>
      <c r="P733" s="2"/>
      <c r="Q733" s="2"/>
      <c r="R733" s="2"/>
      <c r="S733" s="52"/>
      <c r="T733" s="52"/>
      <c r="U733" s="52"/>
      <c r="V733" s="52"/>
      <c r="W733" s="52"/>
      <c r="X733" s="52"/>
      <c r="Y733" s="52"/>
      <c r="Z733" s="2"/>
    </row>
    <row r="734" spans="1:26" ht="16.5" customHeight="1">
      <c r="A734" s="2"/>
      <c r="B734" s="2"/>
      <c r="C734" s="14"/>
      <c r="D734" s="14"/>
      <c r="E734" s="14"/>
      <c r="F734" s="14"/>
      <c r="G734" s="14"/>
      <c r="H734" s="2"/>
      <c r="I734" s="2"/>
      <c r="J734" s="2"/>
      <c r="K734" s="2"/>
      <c r="L734" s="2"/>
      <c r="M734" s="2"/>
      <c r="N734" s="2"/>
      <c r="O734" s="2"/>
      <c r="P734" s="2"/>
      <c r="Q734" s="2"/>
      <c r="R734" s="2"/>
      <c r="S734" s="52"/>
      <c r="T734" s="52"/>
      <c r="U734" s="52"/>
      <c r="V734" s="52"/>
      <c r="W734" s="52"/>
      <c r="X734" s="52"/>
      <c r="Y734" s="52"/>
      <c r="Z734" s="2"/>
    </row>
    <row r="735" spans="1:26" ht="16.5" customHeight="1">
      <c r="A735" s="2"/>
      <c r="B735" s="2"/>
      <c r="C735" s="14"/>
      <c r="D735" s="14"/>
      <c r="E735" s="14"/>
      <c r="F735" s="14"/>
      <c r="G735" s="14"/>
      <c r="H735" s="2"/>
      <c r="I735" s="2"/>
      <c r="J735" s="2"/>
      <c r="K735" s="2"/>
      <c r="L735" s="2"/>
      <c r="M735" s="2"/>
      <c r="N735" s="2"/>
      <c r="O735" s="2"/>
      <c r="P735" s="2"/>
      <c r="Q735" s="2"/>
      <c r="R735" s="2"/>
      <c r="S735" s="52"/>
      <c r="T735" s="52"/>
      <c r="U735" s="52"/>
      <c r="V735" s="52"/>
      <c r="W735" s="52"/>
      <c r="X735" s="52"/>
      <c r="Y735" s="52"/>
      <c r="Z735" s="2"/>
    </row>
    <row r="736" spans="1:26" ht="16.5" customHeight="1">
      <c r="A736" s="2"/>
      <c r="B736" s="2"/>
      <c r="C736" s="14"/>
      <c r="D736" s="14"/>
      <c r="E736" s="14"/>
      <c r="F736" s="14"/>
      <c r="G736" s="14"/>
      <c r="H736" s="2"/>
      <c r="I736" s="2"/>
      <c r="J736" s="2"/>
      <c r="K736" s="2"/>
      <c r="L736" s="2"/>
      <c r="M736" s="2"/>
      <c r="N736" s="2"/>
      <c r="O736" s="2"/>
      <c r="P736" s="2"/>
      <c r="Q736" s="2"/>
      <c r="R736" s="2"/>
      <c r="S736" s="52"/>
      <c r="T736" s="52"/>
      <c r="U736" s="52"/>
      <c r="V736" s="52"/>
      <c r="W736" s="52"/>
      <c r="X736" s="52"/>
      <c r="Y736" s="52"/>
      <c r="Z736" s="2"/>
    </row>
    <row r="737" spans="1:26" ht="16.5" customHeight="1">
      <c r="A737" s="2"/>
      <c r="B737" s="2"/>
      <c r="C737" s="14"/>
      <c r="D737" s="14"/>
      <c r="E737" s="14"/>
      <c r="F737" s="14"/>
      <c r="G737" s="14"/>
      <c r="H737" s="2"/>
      <c r="I737" s="2"/>
      <c r="J737" s="2"/>
      <c r="K737" s="2"/>
      <c r="L737" s="2"/>
      <c r="M737" s="2"/>
      <c r="N737" s="2"/>
      <c r="O737" s="2"/>
      <c r="P737" s="2"/>
      <c r="Q737" s="2"/>
      <c r="R737" s="2"/>
      <c r="S737" s="52"/>
      <c r="T737" s="52"/>
      <c r="U737" s="52"/>
      <c r="V737" s="52"/>
      <c r="W737" s="52"/>
      <c r="X737" s="52"/>
      <c r="Y737" s="52"/>
      <c r="Z737" s="2"/>
    </row>
    <row r="738" spans="1:26" ht="16.5" customHeight="1">
      <c r="A738" s="2"/>
      <c r="B738" s="2"/>
      <c r="C738" s="14"/>
      <c r="D738" s="14"/>
      <c r="E738" s="14"/>
      <c r="F738" s="14"/>
      <c r="G738" s="14"/>
      <c r="H738" s="2"/>
      <c r="I738" s="2"/>
      <c r="J738" s="2"/>
      <c r="K738" s="2"/>
      <c r="L738" s="2"/>
      <c r="M738" s="2"/>
      <c r="N738" s="2"/>
      <c r="O738" s="2"/>
      <c r="P738" s="2"/>
      <c r="Q738" s="2"/>
      <c r="R738" s="2"/>
      <c r="S738" s="52"/>
      <c r="T738" s="52"/>
      <c r="U738" s="52"/>
      <c r="V738" s="52"/>
      <c r="W738" s="52"/>
      <c r="X738" s="52"/>
      <c r="Y738" s="52"/>
      <c r="Z738" s="2"/>
    </row>
    <row r="739" spans="1:26" ht="16.5" customHeight="1">
      <c r="A739" s="2"/>
      <c r="B739" s="2"/>
      <c r="C739" s="14"/>
      <c r="D739" s="14"/>
      <c r="E739" s="14"/>
      <c r="F739" s="14"/>
      <c r="G739" s="14"/>
      <c r="H739" s="2"/>
      <c r="I739" s="2"/>
      <c r="J739" s="2"/>
      <c r="K739" s="2"/>
      <c r="L739" s="2"/>
      <c r="M739" s="2"/>
      <c r="N739" s="2"/>
      <c r="O739" s="2"/>
      <c r="P739" s="2"/>
      <c r="Q739" s="2"/>
      <c r="R739" s="2"/>
      <c r="S739" s="52"/>
      <c r="T739" s="52"/>
      <c r="U739" s="52"/>
      <c r="V739" s="52"/>
      <c r="W739" s="52"/>
      <c r="X739" s="52"/>
      <c r="Y739" s="52"/>
      <c r="Z739" s="2"/>
    </row>
    <row r="740" spans="1:26" ht="16.5" customHeight="1">
      <c r="A740" s="2"/>
      <c r="B740" s="2"/>
      <c r="C740" s="14"/>
      <c r="D740" s="14"/>
      <c r="E740" s="14"/>
      <c r="F740" s="14"/>
      <c r="G740" s="14"/>
      <c r="H740" s="2"/>
      <c r="I740" s="2"/>
      <c r="J740" s="2"/>
      <c r="K740" s="2"/>
      <c r="L740" s="2"/>
      <c r="M740" s="2"/>
      <c r="N740" s="2"/>
      <c r="O740" s="2"/>
      <c r="P740" s="2"/>
      <c r="Q740" s="2"/>
      <c r="R740" s="2"/>
      <c r="S740" s="52"/>
      <c r="T740" s="52"/>
      <c r="U740" s="52"/>
      <c r="V740" s="52"/>
      <c r="W740" s="52"/>
      <c r="X740" s="52"/>
      <c r="Y740" s="52"/>
      <c r="Z740" s="2"/>
    </row>
    <row r="741" spans="1:26" ht="16.5" customHeight="1">
      <c r="A741" s="2"/>
      <c r="B741" s="2"/>
      <c r="C741" s="14"/>
      <c r="D741" s="14"/>
      <c r="E741" s="14"/>
      <c r="F741" s="14"/>
      <c r="G741" s="14"/>
      <c r="H741" s="2"/>
      <c r="I741" s="2"/>
      <c r="J741" s="2"/>
      <c r="K741" s="2"/>
      <c r="L741" s="2"/>
      <c r="M741" s="2"/>
      <c r="N741" s="2"/>
      <c r="O741" s="2"/>
      <c r="P741" s="2"/>
      <c r="Q741" s="2"/>
      <c r="R741" s="2"/>
      <c r="S741" s="52"/>
      <c r="T741" s="52"/>
      <c r="U741" s="52"/>
      <c r="V741" s="52"/>
      <c r="W741" s="52"/>
      <c r="X741" s="52"/>
      <c r="Y741" s="52"/>
      <c r="Z741" s="2"/>
    </row>
    <row r="742" spans="1:26" ht="16.5" customHeight="1">
      <c r="A742" s="2"/>
      <c r="B742" s="2"/>
      <c r="C742" s="14"/>
      <c r="D742" s="14"/>
      <c r="E742" s="14"/>
      <c r="F742" s="14"/>
      <c r="G742" s="14"/>
      <c r="H742" s="2"/>
      <c r="I742" s="2"/>
      <c r="J742" s="2"/>
      <c r="K742" s="2"/>
      <c r="L742" s="2"/>
      <c r="M742" s="2"/>
      <c r="N742" s="2"/>
      <c r="O742" s="2"/>
      <c r="P742" s="2"/>
      <c r="Q742" s="2"/>
      <c r="R742" s="2"/>
      <c r="S742" s="52"/>
      <c r="T742" s="52"/>
      <c r="U742" s="52"/>
      <c r="V742" s="52"/>
      <c r="W742" s="52"/>
      <c r="X742" s="52"/>
      <c r="Y742" s="52"/>
      <c r="Z742" s="2"/>
    </row>
    <row r="743" spans="1:26" ht="16.5" customHeight="1">
      <c r="A743" s="2"/>
      <c r="B743" s="2"/>
      <c r="C743" s="14"/>
      <c r="D743" s="14"/>
      <c r="E743" s="14"/>
      <c r="F743" s="14"/>
      <c r="G743" s="14"/>
      <c r="H743" s="2"/>
      <c r="I743" s="2"/>
      <c r="J743" s="2"/>
      <c r="K743" s="2"/>
      <c r="L743" s="2"/>
      <c r="M743" s="2"/>
      <c r="N743" s="2"/>
      <c r="O743" s="2"/>
      <c r="P743" s="2"/>
      <c r="Q743" s="2"/>
      <c r="R743" s="2"/>
      <c r="S743" s="52"/>
      <c r="T743" s="52"/>
      <c r="U743" s="52"/>
      <c r="V743" s="52"/>
      <c r="W743" s="52"/>
      <c r="X743" s="52"/>
      <c r="Y743" s="52"/>
      <c r="Z743" s="2"/>
    </row>
    <row r="744" spans="1:26" ht="16.5" customHeight="1">
      <c r="A744" s="2"/>
      <c r="B744" s="2"/>
      <c r="C744" s="14"/>
      <c r="D744" s="14"/>
      <c r="E744" s="14"/>
      <c r="F744" s="14"/>
      <c r="G744" s="14"/>
      <c r="H744" s="2"/>
      <c r="I744" s="2"/>
      <c r="J744" s="2"/>
      <c r="K744" s="2"/>
      <c r="L744" s="2"/>
      <c r="M744" s="2"/>
      <c r="N744" s="2"/>
      <c r="O744" s="2"/>
      <c r="P744" s="2"/>
      <c r="Q744" s="2"/>
      <c r="R744" s="2"/>
      <c r="S744" s="52"/>
      <c r="T744" s="52"/>
      <c r="U744" s="52"/>
      <c r="V744" s="52"/>
      <c r="W744" s="52"/>
      <c r="X744" s="52"/>
      <c r="Y744" s="52"/>
      <c r="Z744" s="2"/>
    </row>
    <row r="745" spans="1:26" ht="16.5" customHeight="1">
      <c r="A745" s="2"/>
      <c r="B745" s="2"/>
      <c r="C745" s="14"/>
      <c r="D745" s="14"/>
      <c r="E745" s="14"/>
      <c r="F745" s="14"/>
      <c r="G745" s="14"/>
      <c r="H745" s="2"/>
      <c r="I745" s="2"/>
      <c r="J745" s="2"/>
      <c r="K745" s="2"/>
      <c r="L745" s="2"/>
      <c r="M745" s="2"/>
      <c r="N745" s="2"/>
      <c r="O745" s="2"/>
      <c r="P745" s="2"/>
      <c r="Q745" s="2"/>
      <c r="R745" s="2"/>
      <c r="S745" s="52"/>
      <c r="T745" s="52"/>
      <c r="U745" s="52"/>
      <c r="V745" s="52"/>
      <c r="W745" s="52"/>
      <c r="X745" s="52"/>
      <c r="Y745" s="52"/>
      <c r="Z745" s="2"/>
    </row>
    <row r="746" spans="1:26" ht="16.5" customHeight="1">
      <c r="A746" s="2"/>
      <c r="B746" s="2"/>
      <c r="C746" s="14"/>
      <c r="D746" s="14"/>
      <c r="E746" s="14"/>
      <c r="F746" s="14"/>
      <c r="G746" s="14"/>
      <c r="H746" s="2"/>
      <c r="I746" s="2"/>
      <c r="J746" s="2"/>
      <c r="K746" s="2"/>
      <c r="L746" s="2"/>
      <c r="M746" s="2"/>
      <c r="N746" s="2"/>
      <c r="O746" s="2"/>
      <c r="P746" s="2"/>
      <c r="Q746" s="2"/>
      <c r="R746" s="2"/>
      <c r="S746" s="52"/>
      <c r="T746" s="52"/>
      <c r="U746" s="52"/>
      <c r="V746" s="52"/>
      <c r="W746" s="52"/>
      <c r="X746" s="52"/>
      <c r="Y746" s="52"/>
      <c r="Z746" s="2"/>
    </row>
    <row r="747" spans="1:26" ht="16.5" customHeight="1">
      <c r="A747" s="2"/>
      <c r="B747" s="2"/>
      <c r="C747" s="14"/>
      <c r="D747" s="14"/>
      <c r="E747" s="14"/>
      <c r="F747" s="14"/>
      <c r="G747" s="14"/>
      <c r="H747" s="2"/>
      <c r="I747" s="2"/>
      <c r="J747" s="2"/>
      <c r="K747" s="2"/>
      <c r="L747" s="2"/>
      <c r="M747" s="2"/>
      <c r="N747" s="2"/>
      <c r="O747" s="2"/>
      <c r="P747" s="2"/>
      <c r="Q747" s="2"/>
      <c r="R747" s="2"/>
      <c r="S747" s="52"/>
      <c r="T747" s="52"/>
      <c r="U747" s="52"/>
      <c r="V747" s="52"/>
      <c r="W747" s="52"/>
      <c r="X747" s="52"/>
      <c r="Y747" s="52"/>
      <c r="Z747" s="2"/>
    </row>
    <row r="748" spans="1:26" ht="16.5" customHeight="1">
      <c r="A748" s="2"/>
      <c r="B748" s="2"/>
      <c r="C748" s="14"/>
      <c r="D748" s="14"/>
      <c r="E748" s="14"/>
      <c r="F748" s="14"/>
      <c r="G748" s="14"/>
      <c r="H748" s="2"/>
      <c r="I748" s="2"/>
      <c r="J748" s="2"/>
      <c r="K748" s="2"/>
      <c r="L748" s="2"/>
      <c r="M748" s="2"/>
      <c r="N748" s="2"/>
      <c r="O748" s="2"/>
      <c r="P748" s="2"/>
      <c r="Q748" s="2"/>
      <c r="R748" s="2"/>
      <c r="S748" s="52"/>
      <c r="T748" s="52"/>
      <c r="U748" s="52"/>
      <c r="V748" s="52"/>
      <c r="W748" s="52"/>
      <c r="X748" s="52"/>
      <c r="Y748" s="52"/>
      <c r="Z748" s="2"/>
    </row>
    <row r="749" spans="1:26" ht="16.5" customHeight="1">
      <c r="A749" s="2"/>
      <c r="B749" s="2"/>
      <c r="C749" s="14"/>
      <c r="D749" s="14"/>
      <c r="E749" s="14"/>
      <c r="F749" s="14"/>
      <c r="G749" s="14"/>
      <c r="H749" s="2"/>
      <c r="I749" s="2"/>
      <c r="J749" s="2"/>
      <c r="K749" s="2"/>
      <c r="L749" s="2"/>
      <c r="M749" s="2"/>
      <c r="N749" s="2"/>
      <c r="O749" s="2"/>
      <c r="P749" s="2"/>
      <c r="Q749" s="2"/>
      <c r="R749" s="2"/>
      <c r="S749" s="52"/>
      <c r="T749" s="52"/>
      <c r="U749" s="52"/>
      <c r="V749" s="52"/>
      <c r="W749" s="52"/>
      <c r="X749" s="52"/>
      <c r="Y749" s="52"/>
      <c r="Z749" s="2"/>
    </row>
    <row r="750" spans="1:26" ht="16.5" customHeight="1">
      <c r="A750" s="2"/>
      <c r="B750" s="2"/>
      <c r="C750" s="14"/>
      <c r="D750" s="14"/>
      <c r="E750" s="14"/>
      <c r="F750" s="14"/>
      <c r="G750" s="14"/>
      <c r="H750" s="2"/>
      <c r="I750" s="2"/>
      <c r="J750" s="2"/>
      <c r="K750" s="2"/>
      <c r="L750" s="2"/>
      <c r="M750" s="2"/>
      <c r="N750" s="2"/>
      <c r="O750" s="2"/>
      <c r="P750" s="2"/>
      <c r="Q750" s="2"/>
      <c r="R750" s="2"/>
      <c r="S750" s="52"/>
      <c r="T750" s="52"/>
      <c r="U750" s="52"/>
      <c r="V750" s="52"/>
      <c r="W750" s="52"/>
      <c r="X750" s="52"/>
      <c r="Y750" s="52"/>
      <c r="Z750" s="2"/>
    </row>
    <row r="751" spans="1:26" ht="16.5" customHeight="1">
      <c r="A751" s="2"/>
      <c r="B751" s="2"/>
      <c r="C751" s="14"/>
      <c r="D751" s="14"/>
      <c r="E751" s="14"/>
      <c r="F751" s="14"/>
      <c r="G751" s="14"/>
      <c r="H751" s="2"/>
      <c r="I751" s="2"/>
      <c r="J751" s="2"/>
      <c r="K751" s="2"/>
      <c r="L751" s="2"/>
      <c r="M751" s="2"/>
      <c r="N751" s="2"/>
      <c r="O751" s="2"/>
      <c r="P751" s="2"/>
      <c r="Q751" s="2"/>
      <c r="R751" s="2"/>
      <c r="S751" s="52"/>
      <c r="T751" s="52"/>
      <c r="U751" s="52"/>
      <c r="V751" s="52"/>
      <c r="W751" s="52"/>
      <c r="X751" s="52"/>
      <c r="Y751" s="52"/>
      <c r="Z751" s="2"/>
    </row>
    <row r="752" spans="1:26" ht="16.5" customHeight="1">
      <c r="A752" s="2"/>
      <c r="B752" s="2"/>
      <c r="C752" s="14"/>
      <c r="D752" s="14"/>
      <c r="E752" s="14"/>
      <c r="F752" s="14"/>
      <c r="G752" s="14"/>
      <c r="H752" s="2"/>
      <c r="I752" s="2"/>
      <c r="J752" s="2"/>
      <c r="K752" s="2"/>
      <c r="L752" s="2"/>
      <c r="M752" s="2"/>
      <c r="N752" s="2"/>
      <c r="O752" s="2"/>
      <c r="P752" s="2"/>
      <c r="Q752" s="2"/>
      <c r="R752" s="2"/>
      <c r="S752" s="52"/>
      <c r="T752" s="52"/>
      <c r="U752" s="52"/>
      <c r="V752" s="52"/>
      <c r="W752" s="52"/>
      <c r="X752" s="52"/>
      <c r="Y752" s="52"/>
      <c r="Z752" s="2"/>
    </row>
    <row r="753" spans="1:26" ht="16.5" customHeight="1">
      <c r="A753" s="2"/>
      <c r="B753" s="2"/>
      <c r="C753" s="14"/>
      <c r="D753" s="14"/>
      <c r="E753" s="14"/>
      <c r="F753" s="14"/>
      <c r="G753" s="14"/>
      <c r="H753" s="2"/>
      <c r="I753" s="2"/>
      <c r="J753" s="2"/>
      <c r="K753" s="2"/>
      <c r="L753" s="2"/>
      <c r="M753" s="2"/>
      <c r="N753" s="2"/>
      <c r="O753" s="2"/>
      <c r="P753" s="2"/>
      <c r="Q753" s="2"/>
      <c r="R753" s="2"/>
      <c r="S753" s="52"/>
      <c r="T753" s="52"/>
      <c r="U753" s="52"/>
      <c r="V753" s="52"/>
      <c r="W753" s="52"/>
      <c r="X753" s="52"/>
      <c r="Y753" s="52"/>
      <c r="Z753" s="2"/>
    </row>
    <row r="754" spans="1:26" ht="16.5" customHeight="1">
      <c r="A754" s="2"/>
      <c r="B754" s="2"/>
      <c r="C754" s="14"/>
      <c r="D754" s="14"/>
      <c r="E754" s="14"/>
      <c r="F754" s="14"/>
      <c r="G754" s="14"/>
      <c r="H754" s="2"/>
      <c r="I754" s="2"/>
      <c r="J754" s="2"/>
      <c r="K754" s="2"/>
      <c r="L754" s="2"/>
      <c r="M754" s="2"/>
      <c r="N754" s="2"/>
      <c r="O754" s="2"/>
      <c r="P754" s="2"/>
      <c r="Q754" s="2"/>
      <c r="R754" s="2"/>
      <c r="S754" s="52"/>
      <c r="T754" s="52"/>
      <c r="U754" s="52"/>
      <c r="V754" s="52"/>
      <c r="W754" s="52"/>
      <c r="X754" s="52"/>
      <c r="Y754" s="52"/>
      <c r="Z754" s="2"/>
    </row>
    <row r="755" spans="1:26" ht="16.5" customHeight="1">
      <c r="A755" s="2"/>
      <c r="B755" s="2"/>
      <c r="C755" s="14"/>
      <c r="D755" s="14"/>
      <c r="E755" s="14"/>
      <c r="F755" s="14"/>
      <c r="G755" s="14"/>
      <c r="H755" s="2"/>
      <c r="I755" s="2"/>
      <c r="J755" s="2"/>
      <c r="K755" s="2"/>
      <c r="L755" s="2"/>
      <c r="M755" s="2"/>
      <c r="N755" s="2"/>
      <c r="O755" s="2"/>
      <c r="P755" s="2"/>
      <c r="Q755" s="2"/>
      <c r="R755" s="2"/>
      <c r="S755" s="52"/>
      <c r="T755" s="52"/>
      <c r="U755" s="52"/>
      <c r="V755" s="52"/>
      <c r="W755" s="52"/>
      <c r="X755" s="52"/>
      <c r="Y755" s="52"/>
      <c r="Z755" s="2"/>
    </row>
    <row r="756" spans="1:26" ht="16.5" customHeight="1">
      <c r="A756" s="2"/>
      <c r="B756" s="2"/>
      <c r="C756" s="14"/>
      <c r="D756" s="14"/>
      <c r="E756" s="14"/>
      <c r="F756" s="14"/>
      <c r="G756" s="14"/>
      <c r="H756" s="2"/>
      <c r="I756" s="2"/>
      <c r="J756" s="2"/>
      <c r="K756" s="2"/>
      <c r="L756" s="2"/>
      <c r="M756" s="2"/>
      <c r="N756" s="2"/>
      <c r="O756" s="2"/>
      <c r="P756" s="2"/>
      <c r="Q756" s="2"/>
      <c r="R756" s="2"/>
      <c r="S756" s="52"/>
      <c r="T756" s="52"/>
      <c r="U756" s="52"/>
      <c r="V756" s="52"/>
      <c r="W756" s="52"/>
      <c r="X756" s="52"/>
      <c r="Y756" s="52"/>
      <c r="Z756" s="2"/>
    </row>
    <row r="757" spans="1:26" ht="16.5" customHeight="1">
      <c r="A757" s="2"/>
      <c r="B757" s="2"/>
      <c r="C757" s="14"/>
      <c r="D757" s="14"/>
      <c r="E757" s="14"/>
      <c r="F757" s="14"/>
      <c r="G757" s="14"/>
      <c r="H757" s="2"/>
      <c r="I757" s="2"/>
      <c r="J757" s="2"/>
      <c r="K757" s="2"/>
      <c r="L757" s="2"/>
      <c r="M757" s="2"/>
      <c r="N757" s="2"/>
      <c r="O757" s="2"/>
      <c r="P757" s="2"/>
      <c r="Q757" s="2"/>
      <c r="R757" s="2"/>
      <c r="S757" s="52"/>
      <c r="T757" s="52"/>
      <c r="U757" s="52"/>
      <c r="V757" s="52"/>
      <c r="W757" s="52"/>
      <c r="X757" s="52"/>
      <c r="Y757" s="52"/>
      <c r="Z757" s="2"/>
    </row>
    <row r="758" spans="1:26" ht="16.5" customHeight="1">
      <c r="A758" s="2"/>
      <c r="B758" s="2"/>
      <c r="C758" s="14"/>
      <c r="D758" s="14"/>
      <c r="E758" s="14"/>
      <c r="F758" s="14"/>
      <c r="G758" s="14"/>
      <c r="H758" s="2"/>
      <c r="I758" s="2"/>
      <c r="J758" s="2"/>
      <c r="K758" s="2"/>
      <c r="L758" s="2"/>
      <c r="M758" s="2"/>
      <c r="N758" s="2"/>
      <c r="O758" s="2"/>
      <c r="P758" s="2"/>
      <c r="Q758" s="2"/>
      <c r="R758" s="2"/>
      <c r="S758" s="52"/>
      <c r="T758" s="52"/>
      <c r="U758" s="52"/>
      <c r="V758" s="52"/>
      <c r="W758" s="52"/>
      <c r="X758" s="52"/>
      <c r="Y758" s="52"/>
      <c r="Z758" s="2"/>
    </row>
    <row r="759" spans="1:26" ht="16.5" customHeight="1">
      <c r="A759" s="2"/>
      <c r="B759" s="2"/>
      <c r="C759" s="14"/>
      <c r="D759" s="14"/>
      <c r="E759" s="14"/>
      <c r="F759" s="14"/>
      <c r="G759" s="14"/>
      <c r="H759" s="2"/>
      <c r="I759" s="2"/>
      <c r="J759" s="2"/>
      <c r="K759" s="2"/>
      <c r="L759" s="2"/>
      <c r="M759" s="2"/>
      <c r="N759" s="2"/>
      <c r="O759" s="2"/>
      <c r="P759" s="2"/>
      <c r="Q759" s="2"/>
      <c r="R759" s="2"/>
      <c r="S759" s="52"/>
      <c r="T759" s="52"/>
      <c r="U759" s="52"/>
      <c r="V759" s="52"/>
      <c r="W759" s="52"/>
      <c r="X759" s="52"/>
      <c r="Y759" s="52"/>
      <c r="Z759" s="2"/>
    </row>
    <row r="760" spans="1:26" ht="16.5" customHeight="1">
      <c r="A760" s="2"/>
      <c r="B760" s="2"/>
      <c r="C760" s="14"/>
      <c r="D760" s="14"/>
      <c r="E760" s="14"/>
      <c r="F760" s="14"/>
      <c r="G760" s="14"/>
      <c r="H760" s="2"/>
      <c r="I760" s="2"/>
      <c r="J760" s="2"/>
      <c r="K760" s="2"/>
      <c r="L760" s="2"/>
      <c r="M760" s="2"/>
      <c r="N760" s="2"/>
      <c r="O760" s="2"/>
      <c r="P760" s="2"/>
      <c r="Q760" s="2"/>
      <c r="R760" s="2"/>
      <c r="S760" s="52"/>
      <c r="T760" s="52"/>
      <c r="U760" s="52"/>
      <c r="V760" s="52"/>
      <c r="W760" s="52"/>
      <c r="X760" s="52"/>
      <c r="Y760" s="52"/>
      <c r="Z760" s="2"/>
    </row>
    <row r="761" spans="1:26" ht="16.5" customHeight="1">
      <c r="A761" s="2"/>
      <c r="B761" s="2"/>
      <c r="C761" s="14"/>
      <c r="D761" s="14"/>
      <c r="E761" s="14"/>
      <c r="F761" s="14"/>
      <c r="G761" s="14"/>
      <c r="H761" s="2"/>
      <c r="I761" s="2"/>
      <c r="J761" s="2"/>
      <c r="K761" s="2"/>
      <c r="L761" s="2"/>
      <c r="M761" s="2"/>
      <c r="N761" s="2"/>
      <c r="O761" s="2"/>
      <c r="P761" s="2"/>
      <c r="Q761" s="2"/>
      <c r="R761" s="2"/>
      <c r="S761" s="52"/>
      <c r="T761" s="52"/>
      <c r="U761" s="52"/>
      <c r="V761" s="52"/>
      <c r="W761" s="52"/>
      <c r="X761" s="52"/>
      <c r="Y761" s="52"/>
      <c r="Z761" s="2"/>
    </row>
    <row r="762" spans="1:26" ht="16.5" customHeight="1">
      <c r="A762" s="2"/>
      <c r="B762" s="2"/>
      <c r="C762" s="14"/>
      <c r="D762" s="14"/>
      <c r="E762" s="14"/>
      <c r="F762" s="14"/>
      <c r="G762" s="14"/>
      <c r="H762" s="2"/>
      <c r="I762" s="2"/>
      <c r="J762" s="2"/>
      <c r="K762" s="2"/>
      <c r="L762" s="2"/>
      <c r="M762" s="2"/>
      <c r="N762" s="2"/>
      <c r="O762" s="2"/>
      <c r="P762" s="2"/>
      <c r="Q762" s="2"/>
      <c r="R762" s="2"/>
      <c r="S762" s="52"/>
      <c r="T762" s="52"/>
      <c r="U762" s="52"/>
      <c r="V762" s="52"/>
      <c r="W762" s="52"/>
      <c r="X762" s="52"/>
      <c r="Y762" s="52"/>
      <c r="Z762" s="2"/>
    </row>
    <row r="763" spans="1:26" ht="16.5" customHeight="1">
      <c r="A763" s="2"/>
      <c r="B763" s="2"/>
      <c r="C763" s="14"/>
      <c r="D763" s="14"/>
      <c r="E763" s="14"/>
      <c r="F763" s="14"/>
      <c r="G763" s="14"/>
      <c r="H763" s="2"/>
      <c r="I763" s="2"/>
      <c r="J763" s="2"/>
      <c r="K763" s="2"/>
      <c r="L763" s="2"/>
      <c r="M763" s="2"/>
      <c r="N763" s="2"/>
      <c r="O763" s="2"/>
      <c r="P763" s="2"/>
      <c r="Q763" s="2"/>
      <c r="R763" s="2"/>
      <c r="S763" s="52"/>
      <c r="T763" s="52"/>
      <c r="U763" s="52"/>
      <c r="V763" s="52"/>
      <c r="W763" s="52"/>
      <c r="X763" s="52"/>
      <c r="Y763" s="52"/>
      <c r="Z763" s="2"/>
    </row>
    <row r="764" spans="1:26" ht="16.5" customHeight="1">
      <c r="A764" s="2"/>
      <c r="B764" s="2"/>
      <c r="C764" s="14"/>
      <c r="D764" s="14"/>
      <c r="E764" s="14"/>
      <c r="F764" s="14"/>
      <c r="G764" s="14"/>
      <c r="H764" s="2"/>
      <c r="I764" s="2"/>
      <c r="J764" s="2"/>
      <c r="K764" s="2"/>
      <c r="L764" s="2"/>
      <c r="M764" s="2"/>
      <c r="N764" s="2"/>
      <c r="O764" s="2"/>
      <c r="P764" s="2"/>
      <c r="Q764" s="2"/>
      <c r="R764" s="2"/>
      <c r="S764" s="52"/>
      <c r="T764" s="52"/>
      <c r="U764" s="52"/>
      <c r="V764" s="52"/>
      <c r="W764" s="52"/>
      <c r="X764" s="52"/>
      <c r="Y764" s="52"/>
      <c r="Z764" s="2"/>
    </row>
    <row r="765" spans="1:26" ht="16.5" customHeight="1">
      <c r="A765" s="2"/>
      <c r="B765" s="2"/>
      <c r="C765" s="14"/>
      <c r="D765" s="14"/>
      <c r="E765" s="14"/>
      <c r="F765" s="14"/>
      <c r="G765" s="14"/>
      <c r="H765" s="2"/>
      <c r="I765" s="2"/>
      <c r="J765" s="2"/>
      <c r="K765" s="2"/>
      <c r="L765" s="2"/>
      <c r="M765" s="2"/>
      <c r="N765" s="2"/>
      <c r="O765" s="2"/>
      <c r="P765" s="2"/>
      <c r="Q765" s="2"/>
      <c r="R765" s="2"/>
      <c r="S765" s="52"/>
      <c r="T765" s="52"/>
      <c r="U765" s="52"/>
      <c r="V765" s="52"/>
      <c r="W765" s="52"/>
      <c r="X765" s="52"/>
      <c r="Y765" s="52"/>
      <c r="Z765" s="2"/>
    </row>
    <row r="766" spans="1:26" ht="16.5" customHeight="1">
      <c r="A766" s="2"/>
      <c r="B766" s="2"/>
      <c r="C766" s="14"/>
      <c r="D766" s="14"/>
      <c r="E766" s="14"/>
      <c r="F766" s="14"/>
      <c r="G766" s="14"/>
      <c r="H766" s="2"/>
      <c r="I766" s="2"/>
      <c r="J766" s="2"/>
      <c r="K766" s="2"/>
      <c r="L766" s="2"/>
      <c r="M766" s="2"/>
      <c r="N766" s="2"/>
      <c r="O766" s="2"/>
      <c r="P766" s="2"/>
      <c r="Q766" s="2"/>
      <c r="R766" s="2"/>
      <c r="S766" s="52"/>
      <c r="T766" s="52"/>
      <c r="U766" s="52"/>
      <c r="V766" s="52"/>
      <c r="W766" s="52"/>
      <c r="X766" s="52"/>
      <c r="Y766" s="52"/>
      <c r="Z766" s="2"/>
    </row>
    <row r="767" spans="1:26" ht="16.5" customHeight="1">
      <c r="A767" s="2"/>
      <c r="B767" s="2"/>
      <c r="C767" s="14"/>
      <c r="D767" s="14"/>
      <c r="E767" s="14"/>
      <c r="F767" s="14"/>
      <c r="G767" s="14"/>
      <c r="H767" s="2"/>
      <c r="I767" s="2"/>
      <c r="J767" s="2"/>
      <c r="K767" s="2"/>
      <c r="L767" s="2"/>
      <c r="M767" s="2"/>
      <c r="N767" s="2"/>
      <c r="O767" s="2"/>
      <c r="P767" s="2"/>
      <c r="Q767" s="2"/>
      <c r="R767" s="2"/>
      <c r="S767" s="52"/>
      <c r="T767" s="52"/>
      <c r="U767" s="52"/>
      <c r="V767" s="52"/>
      <c r="W767" s="52"/>
      <c r="X767" s="52"/>
      <c r="Y767" s="52"/>
      <c r="Z767" s="2"/>
    </row>
    <row r="768" spans="1:26" ht="16.5" customHeight="1">
      <c r="A768" s="2"/>
      <c r="B768" s="2"/>
      <c r="C768" s="14"/>
      <c r="D768" s="14"/>
      <c r="E768" s="14"/>
      <c r="F768" s="14"/>
      <c r="G768" s="14"/>
      <c r="H768" s="2"/>
      <c r="I768" s="2"/>
      <c r="J768" s="2"/>
      <c r="K768" s="2"/>
      <c r="L768" s="2"/>
      <c r="M768" s="2"/>
      <c r="N768" s="2"/>
      <c r="O768" s="2"/>
      <c r="P768" s="2"/>
      <c r="Q768" s="2"/>
      <c r="R768" s="2"/>
      <c r="S768" s="52"/>
      <c r="T768" s="52"/>
      <c r="U768" s="52"/>
      <c r="V768" s="52"/>
      <c r="W768" s="52"/>
      <c r="X768" s="52"/>
      <c r="Y768" s="52"/>
      <c r="Z768" s="2"/>
    </row>
    <row r="769" spans="1:26" ht="16.5" customHeight="1">
      <c r="A769" s="2"/>
      <c r="B769" s="2"/>
      <c r="C769" s="14"/>
      <c r="D769" s="14"/>
      <c r="E769" s="14"/>
      <c r="F769" s="14"/>
      <c r="G769" s="14"/>
      <c r="H769" s="2"/>
      <c r="I769" s="2"/>
      <c r="J769" s="2"/>
      <c r="K769" s="2"/>
      <c r="L769" s="2"/>
      <c r="M769" s="2"/>
      <c r="N769" s="2"/>
      <c r="O769" s="2"/>
      <c r="P769" s="2"/>
      <c r="Q769" s="2"/>
      <c r="R769" s="2"/>
      <c r="S769" s="52"/>
      <c r="T769" s="52"/>
      <c r="U769" s="52"/>
      <c r="V769" s="52"/>
      <c r="W769" s="52"/>
      <c r="X769" s="52"/>
      <c r="Y769" s="52"/>
      <c r="Z769" s="2"/>
    </row>
    <row r="770" spans="1:26" ht="16.5" customHeight="1">
      <c r="A770" s="2"/>
      <c r="B770" s="2"/>
      <c r="C770" s="14"/>
      <c r="D770" s="14"/>
      <c r="E770" s="14"/>
      <c r="F770" s="14"/>
      <c r="G770" s="14"/>
      <c r="H770" s="2"/>
      <c r="I770" s="2"/>
      <c r="J770" s="2"/>
      <c r="K770" s="2"/>
      <c r="L770" s="2"/>
      <c r="M770" s="2"/>
      <c r="N770" s="2"/>
      <c r="O770" s="2"/>
      <c r="P770" s="2"/>
      <c r="Q770" s="2"/>
      <c r="R770" s="2"/>
      <c r="S770" s="52"/>
      <c r="T770" s="52"/>
      <c r="U770" s="52"/>
      <c r="V770" s="52"/>
      <c r="W770" s="52"/>
      <c r="X770" s="52"/>
      <c r="Y770" s="52"/>
      <c r="Z770" s="2"/>
    </row>
    <row r="771" spans="1:26" ht="16.5" customHeight="1">
      <c r="A771" s="2"/>
      <c r="B771" s="2"/>
      <c r="C771" s="14"/>
      <c r="D771" s="14"/>
      <c r="E771" s="14"/>
      <c r="F771" s="14"/>
      <c r="G771" s="14"/>
      <c r="H771" s="2"/>
      <c r="I771" s="2"/>
      <c r="J771" s="2"/>
      <c r="K771" s="2"/>
      <c r="L771" s="2"/>
      <c r="M771" s="2"/>
      <c r="N771" s="2"/>
      <c r="O771" s="2"/>
      <c r="P771" s="2"/>
      <c r="Q771" s="2"/>
      <c r="R771" s="2"/>
      <c r="S771" s="52"/>
      <c r="T771" s="52"/>
      <c r="U771" s="52"/>
      <c r="V771" s="52"/>
      <c r="W771" s="52"/>
      <c r="X771" s="52"/>
      <c r="Y771" s="52"/>
      <c r="Z771" s="2"/>
    </row>
    <row r="772" spans="1:26" ht="16.5" customHeight="1">
      <c r="A772" s="2"/>
      <c r="B772" s="2"/>
      <c r="C772" s="14"/>
      <c r="D772" s="14"/>
      <c r="E772" s="14"/>
      <c r="F772" s="14"/>
      <c r="G772" s="14"/>
      <c r="H772" s="2"/>
      <c r="I772" s="2"/>
      <c r="J772" s="2"/>
      <c r="K772" s="2"/>
      <c r="L772" s="2"/>
      <c r="M772" s="2"/>
      <c r="N772" s="2"/>
      <c r="O772" s="2"/>
      <c r="P772" s="2"/>
      <c r="Q772" s="2"/>
      <c r="R772" s="2"/>
      <c r="S772" s="52"/>
      <c r="T772" s="52"/>
      <c r="U772" s="52"/>
      <c r="V772" s="52"/>
      <c r="W772" s="52"/>
      <c r="X772" s="52"/>
      <c r="Y772" s="52"/>
      <c r="Z772" s="2"/>
    </row>
    <row r="773" spans="1:26" ht="16.5" customHeight="1">
      <c r="A773" s="2"/>
      <c r="B773" s="2"/>
      <c r="C773" s="14"/>
      <c r="D773" s="14"/>
      <c r="E773" s="14"/>
      <c r="F773" s="14"/>
      <c r="G773" s="14"/>
      <c r="H773" s="2"/>
      <c r="I773" s="2"/>
      <c r="J773" s="2"/>
      <c r="K773" s="2"/>
      <c r="L773" s="2"/>
      <c r="M773" s="2"/>
      <c r="N773" s="2"/>
      <c r="O773" s="2"/>
      <c r="P773" s="2"/>
      <c r="Q773" s="2"/>
      <c r="R773" s="2"/>
      <c r="S773" s="52"/>
      <c r="T773" s="52"/>
      <c r="U773" s="52"/>
      <c r="V773" s="52"/>
      <c r="W773" s="52"/>
      <c r="X773" s="52"/>
      <c r="Y773" s="52"/>
      <c r="Z773" s="2"/>
    </row>
    <row r="774" spans="1:26" ht="16.5" customHeight="1">
      <c r="A774" s="2"/>
      <c r="B774" s="2"/>
      <c r="C774" s="14"/>
      <c r="D774" s="14"/>
      <c r="E774" s="14"/>
      <c r="F774" s="14"/>
      <c r="G774" s="14"/>
      <c r="H774" s="2"/>
      <c r="I774" s="2"/>
      <c r="J774" s="2"/>
      <c r="K774" s="2"/>
      <c r="L774" s="2"/>
      <c r="M774" s="2"/>
      <c r="N774" s="2"/>
      <c r="O774" s="2"/>
      <c r="P774" s="2"/>
      <c r="Q774" s="2"/>
      <c r="R774" s="2"/>
      <c r="S774" s="52"/>
      <c r="T774" s="52"/>
      <c r="U774" s="52"/>
      <c r="V774" s="52"/>
      <c r="W774" s="52"/>
      <c r="X774" s="52"/>
      <c r="Y774" s="52"/>
      <c r="Z774" s="2"/>
    </row>
    <row r="775" spans="1:26" ht="16.5" customHeight="1">
      <c r="A775" s="2"/>
      <c r="B775" s="2"/>
      <c r="C775" s="14"/>
      <c r="D775" s="14"/>
      <c r="E775" s="14"/>
      <c r="F775" s="14"/>
      <c r="G775" s="14"/>
      <c r="H775" s="2"/>
      <c r="I775" s="2"/>
      <c r="J775" s="2"/>
      <c r="K775" s="2"/>
      <c r="L775" s="2"/>
      <c r="M775" s="2"/>
      <c r="N775" s="2"/>
      <c r="O775" s="2"/>
      <c r="P775" s="2"/>
      <c r="Q775" s="2"/>
      <c r="R775" s="2"/>
      <c r="S775" s="52"/>
      <c r="T775" s="52"/>
      <c r="U775" s="52"/>
      <c r="V775" s="52"/>
      <c r="W775" s="52"/>
      <c r="X775" s="52"/>
      <c r="Y775" s="52"/>
      <c r="Z775" s="2"/>
    </row>
    <row r="776" spans="1:26" ht="16.5" customHeight="1">
      <c r="A776" s="2"/>
      <c r="B776" s="2"/>
      <c r="C776" s="14"/>
      <c r="D776" s="14"/>
      <c r="E776" s="14"/>
      <c r="F776" s="14"/>
      <c r="G776" s="14"/>
      <c r="H776" s="2"/>
      <c r="I776" s="2"/>
      <c r="J776" s="2"/>
      <c r="K776" s="2"/>
      <c r="L776" s="2"/>
      <c r="M776" s="2"/>
      <c r="N776" s="2"/>
      <c r="O776" s="2"/>
      <c r="P776" s="2"/>
      <c r="Q776" s="2"/>
      <c r="R776" s="2"/>
      <c r="S776" s="52"/>
      <c r="T776" s="52"/>
      <c r="U776" s="52"/>
      <c r="V776" s="52"/>
      <c r="W776" s="52"/>
      <c r="X776" s="52"/>
      <c r="Y776" s="52"/>
      <c r="Z776" s="2"/>
    </row>
    <row r="777" spans="1:26" ht="16.5" customHeight="1">
      <c r="A777" s="2"/>
      <c r="B777" s="2"/>
      <c r="C777" s="14"/>
      <c r="D777" s="14"/>
      <c r="E777" s="14"/>
      <c r="F777" s="14"/>
      <c r="G777" s="14"/>
      <c r="H777" s="2"/>
      <c r="I777" s="2"/>
      <c r="J777" s="2"/>
      <c r="K777" s="2"/>
      <c r="L777" s="2"/>
      <c r="M777" s="2"/>
      <c r="N777" s="2"/>
      <c r="O777" s="2"/>
      <c r="P777" s="2"/>
      <c r="Q777" s="2"/>
      <c r="R777" s="2"/>
      <c r="S777" s="52"/>
      <c r="T777" s="52"/>
      <c r="U777" s="52"/>
      <c r="V777" s="52"/>
      <c r="W777" s="52"/>
      <c r="X777" s="52"/>
      <c r="Y777" s="52"/>
      <c r="Z777" s="2"/>
    </row>
    <row r="778" spans="1:26" ht="16.5" customHeight="1">
      <c r="A778" s="2"/>
      <c r="B778" s="2"/>
      <c r="C778" s="14"/>
      <c r="D778" s="14"/>
      <c r="E778" s="14"/>
      <c r="F778" s="14"/>
      <c r="G778" s="14"/>
      <c r="H778" s="2"/>
      <c r="I778" s="2"/>
      <c r="J778" s="2"/>
      <c r="K778" s="2"/>
      <c r="L778" s="2"/>
      <c r="M778" s="2"/>
      <c r="N778" s="2"/>
      <c r="O778" s="2"/>
      <c r="P778" s="2"/>
      <c r="Q778" s="2"/>
      <c r="R778" s="2"/>
      <c r="S778" s="52"/>
      <c r="T778" s="52"/>
      <c r="U778" s="52"/>
      <c r="V778" s="52"/>
      <c r="W778" s="52"/>
      <c r="X778" s="52"/>
      <c r="Y778" s="52"/>
      <c r="Z778" s="2"/>
    </row>
    <row r="779" spans="1:26" ht="16.5" customHeight="1">
      <c r="A779" s="2"/>
      <c r="B779" s="2"/>
      <c r="C779" s="14"/>
      <c r="D779" s="14"/>
      <c r="E779" s="14"/>
      <c r="F779" s="14"/>
      <c r="G779" s="14"/>
      <c r="H779" s="2"/>
      <c r="I779" s="2"/>
      <c r="J779" s="2"/>
      <c r="K779" s="2"/>
      <c r="L779" s="2"/>
      <c r="M779" s="2"/>
      <c r="N779" s="2"/>
      <c r="O779" s="2"/>
      <c r="P779" s="2"/>
      <c r="Q779" s="2"/>
      <c r="R779" s="2"/>
      <c r="S779" s="52"/>
      <c r="T779" s="52"/>
      <c r="U779" s="52"/>
      <c r="V779" s="52"/>
      <c r="W779" s="52"/>
      <c r="X779" s="52"/>
      <c r="Y779" s="52"/>
      <c r="Z779" s="2"/>
    </row>
    <row r="780" spans="1:26" ht="16.5" customHeight="1">
      <c r="A780" s="2"/>
      <c r="B780" s="2"/>
      <c r="C780" s="14"/>
      <c r="D780" s="14"/>
      <c r="E780" s="14"/>
      <c r="F780" s="14"/>
      <c r="G780" s="14"/>
      <c r="H780" s="2"/>
      <c r="I780" s="2"/>
      <c r="J780" s="2"/>
      <c r="K780" s="2"/>
      <c r="L780" s="2"/>
      <c r="M780" s="2"/>
      <c r="N780" s="2"/>
      <c r="O780" s="2"/>
      <c r="P780" s="2"/>
      <c r="Q780" s="2"/>
      <c r="R780" s="2"/>
      <c r="S780" s="52"/>
      <c r="T780" s="52"/>
      <c r="U780" s="52"/>
      <c r="V780" s="52"/>
      <c r="W780" s="52"/>
      <c r="X780" s="52"/>
      <c r="Y780" s="52"/>
      <c r="Z780" s="2"/>
    </row>
    <row r="781" spans="1:26" ht="16.5" customHeight="1">
      <c r="A781" s="2"/>
      <c r="B781" s="2"/>
      <c r="C781" s="14"/>
      <c r="D781" s="14"/>
      <c r="E781" s="14"/>
      <c r="F781" s="14"/>
      <c r="G781" s="14"/>
      <c r="H781" s="2"/>
      <c r="I781" s="2"/>
      <c r="J781" s="2"/>
      <c r="K781" s="2"/>
      <c r="L781" s="2"/>
      <c r="M781" s="2"/>
      <c r="N781" s="2"/>
      <c r="O781" s="2"/>
      <c r="P781" s="2"/>
      <c r="Q781" s="2"/>
      <c r="R781" s="2"/>
      <c r="S781" s="52"/>
      <c r="T781" s="52"/>
      <c r="U781" s="52"/>
      <c r="V781" s="52"/>
      <c r="W781" s="52"/>
      <c r="X781" s="52"/>
      <c r="Y781" s="52"/>
      <c r="Z781" s="2"/>
    </row>
    <row r="782" spans="1:26" ht="16.5" customHeight="1">
      <c r="A782" s="2"/>
      <c r="B782" s="2"/>
      <c r="C782" s="14"/>
      <c r="D782" s="14"/>
      <c r="E782" s="14"/>
      <c r="F782" s="14"/>
      <c r="G782" s="14"/>
      <c r="H782" s="2"/>
      <c r="I782" s="2"/>
      <c r="J782" s="2"/>
      <c r="K782" s="2"/>
      <c r="L782" s="2"/>
      <c r="M782" s="2"/>
      <c r="N782" s="2"/>
      <c r="O782" s="2"/>
      <c r="P782" s="2"/>
      <c r="Q782" s="2"/>
      <c r="R782" s="2"/>
      <c r="S782" s="52"/>
      <c r="T782" s="52"/>
      <c r="U782" s="52"/>
      <c r="V782" s="52"/>
      <c r="W782" s="52"/>
      <c r="X782" s="52"/>
      <c r="Y782" s="52"/>
      <c r="Z782" s="2"/>
    </row>
    <row r="783" spans="1:26" ht="16.5" customHeight="1">
      <c r="A783" s="2"/>
      <c r="B783" s="2"/>
      <c r="C783" s="14"/>
      <c r="D783" s="14"/>
      <c r="E783" s="14"/>
      <c r="F783" s="14"/>
      <c r="G783" s="14"/>
      <c r="H783" s="2"/>
      <c r="I783" s="2"/>
      <c r="J783" s="2"/>
      <c r="K783" s="2"/>
      <c r="L783" s="2"/>
      <c r="M783" s="2"/>
      <c r="N783" s="2"/>
      <c r="O783" s="2"/>
      <c r="P783" s="2"/>
      <c r="Q783" s="2"/>
      <c r="R783" s="2"/>
      <c r="S783" s="52"/>
      <c r="T783" s="52"/>
      <c r="U783" s="52"/>
      <c r="V783" s="52"/>
      <c r="W783" s="52"/>
      <c r="X783" s="52"/>
      <c r="Y783" s="52"/>
      <c r="Z783" s="2"/>
    </row>
    <row r="784" spans="1:26" ht="16.5" customHeight="1">
      <c r="A784" s="2"/>
      <c r="B784" s="2"/>
      <c r="C784" s="14"/>
      <c r="D784" s="14"/>
      <c r="E784" s="14"/>
      <c r="F784" s="14"/>
      <c r="G784" s="14"/>
      <c r="H784" s="2"/>
      <c r="I784" s="2"/>
      <c r="J784" s="2"/>
      <c r="K784" s="2"/>
      <c r="L784" s="2"/>
      <c r="M784" s="2"/>
      <c r="N784" s="2"/>
      <c r="O784" s="2"/>
      <c r="P784" s="2"/>
      <c r="Q784" s="2"/>
      <c r="R784" s="2"/>
      <c r="S784" s="52"/>
      <c r="T784" s="52"/>
      <c r="U784" s="52"/>
      <c r="V784" s="52"/>
      <c r="W784" s="52"/>
      <c r="X784" s="52"/>
      <c r="Y784" s="52"/>
      <c r="Z784" s="2"/>
    </row>
    <row r="785" spans="1:26" ht="16.5" customHeight="1">
      <c r="A785" s="2"/>
      <c r="B785" s="2"/>
      <c r="C785" s="14"/>
      <c r="D785" s="14"/>
      <c r="E785" s="14"/>
      <c r="F785" s="14"/>
      <c r="G785" s="14"/>
      <c r="H785" s="2"/>
      <c r="I785" s="2"/>
      <c r="J785" s="2"/>
      <c r="K785" s="2"/>
      <c r="L785" s="2"/>
      <c r="M785" s="2"/>
      <c r="N785" s="2"/>
      <c r="O785" s="2"/>
      <c r="P785" s="2"/>
      <c r="Q785" s="2"/>
      <c r="R785" s="2"/>
      <c r="S785" s="52"/>
      <c r="T785" s="52"/>
      <c r="U785" s="52"/>
      <c r="V785" s="52"/>
      <c r="W785" s="52"/>
      <c r="X785" s="52"/>
      <c r="Y785" s="52"/>
      <c r="Z785" s="2"/>
    </row>
    <row r="786" spans="1:26" ht="16.5" customHeight="1">
      <c r="A786" s="2"/>
      <c r="B786" s="2"/>
      <c r="C786" s="14"/>
      <c r="D786" s="14"/>
      <c r="E786" s="14"/>
      <c r="F786" s="14"/>
      <c r="G786" s="14"/>
      <c r="H786" s="2"/>
      <c r="I786" s="2"/>
      <c r="J786" s="2"/>
      <c r="K786" s="2"/>
      <c r="L786" s="2"/>
      <c r="M786" s="2"/>
      <c r="N786" s="2"/>
      <c r="O786" s="2"/>
      <c r="P786" s="2"/>
      <c r="Q786" s="2"/>
      <c r="R786" s="2"/>
      <c r="S786" s="52"/>
      <c r="T786" s="52"/>
      <c r="U786" s="52"/>
      <c r="V786" s="52"/>
      <c r="W786" s="52"/>
      <c r="X786" s="52"/>
      <c r="Y786" s="52"/>
      <c r="Z786" s="2"/>
    </row>
    <row r="787" spans="1:26" ht="16.5" customHeight="1">
      <c r="A787" s="2"/>
      <c r="B787" s="2"/>
      <c r="C787" s="14"/>
      <c r="D787" s="14"/>
      <c r="E787" s="14"/>
      <c r="F787" s="14"/>
      <c r="G787" s="14"/>
      <c r="H787" s="2"/>
      <c r="I787" s="2"/>
      <c r="J787" s="2"/>
      <c r="K787" s="2"/>
      <c r="L787" s="2"/>
      <c r="M787" s="2"/>
      <c r="N787" s="2"/>
      <c r="O787" s="2"/>
      <c r="P787" s="2"/>
      <c r="Q787" s="2"/>
      <c r="R787" s="2"/>
      <c r="S787" s="52"/>
      <c r="T787" s="52"/>
      <c r="U787" s="52"/>
      <c r="V787" s="52"/>
      <c r="W787" s="52"/>
      <c r="X787" s="52"/>
      <c r="Y787" s="52"/>
      <c r="Z787" s="2"/>
    </row>
    <row r="788" spans="1:26" ht="16.5" customHeight="1">
      <c r="A788" s="2"/>
      <c r="B788" s="2"/>
      <c r="C788" s="14"/>
      <c r="D788" s="14"/>
      <c r="E788" s="14"/>
      <c r="F788" s="14"/>
      <c r="G788" s="14"/>
      <c r="H788" s="2"/>
      <c r="I788" s="2"/>
      <c r="J788" s="2"/>
      <c r="K788" s="2"/>
      <c r="L788" s="2"/>
      <c r="M788" s="2"/>
      <c r="N788" s="2"/>
      <c r="O788" s="2"/>
      <c r="P788" s="2"/>
      <c r="Q788" s="2"/>
      <c r="R788" s="2"/>
      <c r="S788" s="52"/>
      <c r="T788" s="52"/>
      <c r="U788" s="52"/>
      <c r="V788" s="52"/>
      <c r="W788" s="52"/>
      <c r="X788" s="52"/>
      <c r="Y788" s="52"/>
      <c r="Z788" s="2"/>
    </row>
    <row r="789" spans="1:26" ht="16.5" customHeight="1">
      <c r="A789" s="2"/>
      <c r="B789" s="2"/>
      <c r="C789" s="14"/>
      <c r="D789" s="14"/>
      <c r="E789" s="14"/>
      <c r="F789" s="14"/>
      <c r="G789" s="14"/>
      <c r="H789" s="2"/>
      <c r="I789" s="2"/>
      <c r="J789" s="2"/>
      <c r="K789" s="2"/>
      <c r="L789" s="2"/>
      <c r="M789" s="2"/>
      <c r="N789" s="2"/>
      <c r="O789" s="2"/>
      <c r="P789" s="2"/>
      <c r="Q789" s="2"/>
      <c r="R789" s="2"/>
      <c r="S789" s="52"/>
      <c r="T789" s="52"/>
      <c r="U789" s="52"/>
      <c r="V789" s="52"/>
      <c r="W789" s="52"/>
      <c r="X789" s="52"/>
      <c r="Y789" s="52"/>
      <c r="Z789" s="2"/>
    </row>
    <row r="790" spans="1:26" ht="16.5" customHeight="1">
      <c r="A790" s="2"/>
      <c r="B790" s="2"/>
      <c r="C790" s="14"/>
      <c r="D790" s="14"/>
      <c r="E790" s="14"/>
      <c r="F790" s="14"/>
      <c r="G790" s="14"/>
      <c r="H790" s="2"/>
      <c r="I790" s="2"/>
      <c r="J790" s="2"/>
      <c r="K790" s="2"/>
      <c r="L790" s="2"/>
      <c r="M790" s="2"/>
      <c r="N790" s="2"/>
      <c r="O790" s="2"/>
      <c r="P790" s="2"/>
      <c r="Q790" s="2"/>
      <c r="R790" s="2"/>
      <c r="S790" s="52"/>
      <c r="T790" s="52"/>
      <c r="U790" s="52"/>
      <c r="V790" s="52"/>
      <c r="W790" s="52"/>
      <c r="X790" s="52"/>
      <c r="Y790" s="52"/>
      <c r="Z790" s="2"/>
    </row>
    <row r="791" spans="1:26" ht="16.5" customHeight="1">
      <c r="A791" s="2"/>
      <c r="B791" s="2"/>
      <c r="C791" s="14"/>
      <c r="D791" s="14"/>
      <c r="E791" s="14"/>
      <c r="F791" s="14"/>
      <c r="G791" s="14"/>
      <c r="H791" s="2"/>
      <c r="I791" s="2"/>
      <c r="J791" s="2"/>
      <c r="K791" s="2"/>
      <c r="L791" s="2"/>
      <c r="M791" s="2"/>
      <c r="N791" s="2"/>
      <c r="O791" s="2"/>
      <c r="P791" s="2"/>
      <c r="Q791" s="2"/>
      <c r="R791" s="2"/>
      <c r="S791" s="52"/>
      <c r="T791" s="52"/>
      <c r="U791" s="52"/>
      <c r="V791" s="52"/>
      <c r="W791" s="52"/>
      <c r="X791" s="52"/>
      <c r="Y791" s="52"/>
      <c r="Z791" s="2"/>
    </row>
    <row r="792" spans="1:26" ht="16.5" customHeight="1">
      <c r="A792" s="2"/>
      <c r="B792" s="2"/>
      <c r="C792" s="14"/>
      <c r="D792" s="14"/>
      <c r="E792" s="14"/>
      <c r="F792" s="14"/>
      <c r="G792" s="14"/>
      <c r="H792" s="2"/>
      <c r="I792" s="2"/>
      <c r="J792" s="2"/>
      <c r="K792" s="2"/>
      <c r="L792" s="2"/>
      <c r="M792" s="2"/>
      <c r="N792" s="2"/>
      <c r="O792" s="2"/>
      <c r="P792" s="2"/>
      <c r="Q792" s="2"/>
      <c r="R792" s="2"/>
      <c r="S792" s="52"/>
      <c r="T792" s="52"/>
      <c r="U792" s="52"/>
      <c r="V792" s="52"/>
      <c r="W792" s="52"/>
      <c r="X792" s="52"/>
      <c r="Y792" s="52"/>
      <c r="Z792" s="2"/>
    </row>
    <row r="793" spans="1:26" ht="16.5" customHeight="1">
      <c r="A793" s="2"/>
      <c r="B793" s="2"/>
      <c r="C793" s="14"/>
      <c r="D793" s="14"/>
      <c r="E793" s="14"/>
      <c r="F793" s="14"/>
      <c r="G793" s="14"/>
      <c r="H793" s="2"/>
      <c r="I793" s="2"/>
      <c r="J793" s="2"/>
      <c r="K793" s="2"/>
      <c r="L793" s="2"/>
      <c r="M793" s="2"/>
      <c r="N793" s="2"/>
      <c r="O793" s="2"/>
      <c r="P793" s="2"/>
      <c r="Q793" s="2"/>
      <c r="R793" s="2"/>
      <c r="S793" s="52"/>
      <c r="T793" s="52"/>
      <c r="U793" s="52"/>
      <c r="V793" s="52"/>
      <c r="W793" s="52"/>
      <c r="X793" s="52"/>
      <c r="Y793" s="52"/>
      <c r="Z793" s="2"/>
    </row>
    <row r="794" spans="1:26" ht="16.5" customHeight="1">
      <c r="A794" s="2"/>
      <c r="B794" s="2"/>
      <c r="C794" s="14"/>
      <c r="D794" s="14"/>
      <c r="E794" s="14"/>
      <c r="F794" s="14"/>
      <c r="G794" s="14"/>
      <c r="H794" s="2"/>
      <c r="I794" s="2"/>
      <c r="J794" s="2"/>
      <c r="K794" s="2"/>
      <c r="L794" s="2"/>
      <c r="M794" s="2"/>
      <c r="N794" s="2"/>
      <c r="O794" s="2"/>
      <c r="P794" s="2"/>
      <c r="Q794" s="2"/>
      <c r="R794" s="2"/>
      <c r="S794" s="52"/>
      <c r="T794" s="52"/>
      <c r="U794" s="52"/>
      <c r="V794" s="52"/>
      <c r="W794" s="52"/>
      <c r="X794" s="52"/>
      <c r="Y794" s="52"/>
      <c r="Z794" s="2"/>
    </row>
    <row r="795" spans="1:26" ht="16.5" customHeight="1">
      <c r="A795" s="2"/>
      <c r="B795" s="2"/>
      <c r="C795" s="14"/>
      <c r="D795" s="14"/>
      <c r="E795" s="14"/>
      <c r="F795" s="14"/>
      <c r="G795" s="14"/>
      <c r="H795" s="2"/>
      <c r="I795" s="2"/>
      <c r="J795" s="2"/>
      <c r="K795" s="2"/>
      <c r="L795" s="2"/>
      <c r="M795" s="2"/>
      <c r="N795" s="2"/>
      <c r="O795" s="2"/>
      <c r="P795" s="2"/>
      <c r="Q795" s="2"/>
      <c r="R795" s="2"/>
      <c r="S795" s="52"/>
      <c r="T795" s="52"/>
      <c r="U795" s="52"/>
      <c r="V795" s="52"/>
      <c r="W795" s="52"/>
      <c r="X795" s="52"/>
      <c r="Y795" s="52"/>
      <c r="Z795" s="2"/>
    </row>
    <row r="796" spans="1:26" ht="16.5" customHeight="1">
      <c r="A796" s="2"/>
      <c r="B796" s="2"/>
      <c r="C796" s="14"/>
      <c r="D796" s="14"/>
      <c r="E796" s="14"/>
      <c r="F796" s="14"/>
      <c r="G796" s="14"/>
      <c r="H796" s="2"/>
      <c r="I796" s="2"/>
      <c r="J796" s="2"/>
      <c r="K796" s="2"/>
      <c r="L796" s="2"/>
      <c r="M796" s="2"/>
      <c r="N796" s="2"/>
      <c r="O796" s="2"/>
      <c r="P796" s="2"/>
      <c r="Q796" s="2"/>
      <c r="R796" s="2"/>
      <c r="S796" s="52"/>
      <c r="T796" s="52"/>
      <c r="U796" s="52"/>
      <c r="V796" s="52"/>
      <c r="W796" s="52"/>
      <c r="X796" s="52"/>
      <c r="Y796" s="52"/>
      <c r="Z796" s="2"/>
    </row>
    <row r="797" spans="1:26" ht="16.5" customHeight="1">
      <c r="A797" s="2"/>
      <c r="B797" s="2"/>
      <c r="C797" s="14"/>
      <c r="D797" s="14"/>
      <c r="E797" s="14"/>
      <c r="F797" s="14"/>
      <c r="G797" s="14"/>
      <c r="H797" s="2"/>
      <c r="I797" s="2"/>
      <c r="J797" s="2"/>
      <c r="K797" s="2"/>
      <c r="L797" s="2"/>
      <c r="M797" s="2"/>
      <c r="N797" s="2"/>
      <c r="O797" s="2"/>
      <c r="P797" s="2"/>
      <c r="Q797" s="2"/>
      <c r="R797" s="2"/>
      <c r="S797" s="52"/>
      <c r="T797" s="52"/>
      <c r="U797" s="52"/>
      <c r="V797" s="52"/>
      <c r="W797" s="52"/>
      <c r="X797" s="52"/>
      <c r="Y797" s="52"/>
      <c r="Z797" s="2"/>
    </row>
    <row r="798" spans="1:26" ht="16.5" customHeight="1">
      <c r="A798" s="2"/>
      <c r="B798" s="2"/>
      <c r="C798" s="14"/>
      <c r="D798" s="14"/>
      <c r="E798" s="14"/>
      <c r="F798" s="14"/>
      <c r="G798" s="14"/>
      <c r="H798" s="2"/>
      <c r="I798" s="2"/>
      <c r="J798" s="2"/>
      <c r="K798" s="2"/>
      <c r="L798" s="2"/>
      <c r="M798" s="2"/>
      <c r="N798" s="2"/>
      <c r="O798" s="2"/>
      <c r="P798" s="2"/>
      <c r="Q798" s="2"/>
      <c r="R798" s="2"/>
      <c r="S798" s="52"/>
      <c r="T798" s="52"/>
      <c r="U798" s="52"/>
      <c r="V798" s="52"/>
      <c r="W798" s="52"/>
      <c r="X798" s="52"/>
      <c r="Y798" s="52"/>
      <c r="Z798" s="2"/>
    </row>
    <row r="799" spans="1:26" ht="16.5" customHeight="1">
      <c r="A799" s="2"/>
      <c r="B799" s="2"/>
      <c r="C799" s="14"/>
      <c r="D799" s="14"/>
      <c r="E799" s="14"/>
      <c r="F799" s="14"/>
      <c r="G799" s="14"/>
      <c r="H799" s="2"/>
      <c r="I799" s="2"/>
      <c r="J799" s="2"/>
      <c r="K799" s="2"/>
      <c r="L799" s="2"/>
      <c r="M799" s="2"/>
      <c r="N799" s="2"/>
      <c r="O799" s="2"/>
      <c r="P799" s="2"/>
      <c r="Q799" s="2"/>
      <c r="R799" s="2"/>
      <c r="S799" s="52"/>
      <c r="T799" s="52"/>
      <c r="U799" s="52"/>
      <c r="V799" s="52"/>
      <c r="W799" s="52"/>
      <c r="X799" s="52"/>
      <c r="Y799" s="52"/>
      <c r="Z799" s="2"/>
    </row>
    <row r="800" spans="1:26" ht="16.5" customHeight="1">
      <c r="A800" s="2"/>
      <c r="B800" s="2"/>
      <c r="C800" s="14"/>
      <c r="D800" s="14"/>
      <c r="E800" s="14"/>
      <c r="F800" s="14"/>
      <c r="G800" s="14"/>
      <c r="H800" s="2"/>
      <c r="I800" s="2"/>
      <c r="J800" s="2"/>
      <c r="K800" s="2"/>
      <c r="L800" s="2"/>
      <c r="M800" s="2"/>
      <c r="N800" s="2"/>
      <c r="O800" s="2"/>
      <c r="P800" s="2"/>
      <c r="Q800" s="2"/>
      <c r="R800" s="2"/>
      <c r="S800" s="52"/>
      <c r="T800" s="52"/>
      <c r="U800" s="52"/>
      <c r="V800" s="52"/>
      <c r="W800" s="52"/>
      <c r="X800" s="52"/>
      <c r="Y800" s="52"/>
      <c r="Z800" s="2"/>
    </row>
    <row r="801" spans="1:26" ht="16.5" customHeight="1">
      <c r="A801" s="2"/>
      <c r="B801" s="2"/>
      <c r="C801" s="14"/>
      <c r="D801" s="14"/>
      <c r="E801" s="14"/>
      <c r="F801" s="14"/>
      <c r="G801" s="14"/>
      <c r="H801" s="2"/>
      <c r="I801" s="2"/>
      <c r="J801" s="2"/>
      <c r="K801" s="2"/>
      <c r="L801" s="2"/>
      <c r="M801" s="2"/>
      <c r="N801" s="2"/>
      <c r="O801" s="2"/>
      <c r="P801" s="2"/>
      <c r="Q801" s="2"/>
      <c r="R801" s="2"/>
      <c r="S801" s="52"/>
      <c r="T801" s="52"/>
      <c r="U801" s="52"/>
      <c r="V801" s="52"/>
      <c r="W801" s="52"/>
      <c r="X801" s="52"/>
      <c r="Y801" s="52"/>
      <c r="Z801" s="2"/>
    </row>
    <row r="802" spans="1:26" ht="16.5" customHeight="1">
      <c r="A802" s="2"/>
      <c r="B802" s="2"/>
      <c r="C802" s="14"/>
      <c r="D802" s="14"/>
      <c r="E802" s="14"/>
      <c r="F802" s="14"/>
      <c r="G802" s="14"/>
      <c r="H802" s="2"/>
      <c r="I802" s="2"/>
      <c r="J802" s="2"/>
      <c r="K802" s="2"/>
      <c r="L802" s="2"/>
      <c r="M802" s="2"/>
      <c r="N802" s="2"/>
      <c r="O802" s="2"/>
      <c r="P802" s="2"/>
      <c r="Q802" s="2"/>
      <c r="R802" s="2"/>
      <c r="S802" s="52"/>
      <c r="T802" s="52"/>
      <c r="U802" s="52"/>
      <c r="V802" s="52"/>
      <c r="W802" s="52"/>
      <c r="X802" s="52"/>
      <c r="Y802" s="52"/>
      <c r="Z802" s="2"/>
    </row>
    <row r="803" spans="1:26" ht="16.5" customHeight="1">
      <c r="A803" s="2"/>
      <c r="B803" s="2"/>
      <c r="C803" s="14"/>
      <c r="D803" s="14"/>
      <c r="E803" s="14"/>
      <c r="F803" s="14"/>
      <c r="G803" s="14"/>
      <c r="H803" s="2"/>
      <c r="I803" s="2"/>
      <c r="J803" s="2"/>
      <c r="K803" s="2"/>
      <c r="L803" s="2"/>
      <c r="M803" s="2"/>
      <c r="N803" s="2"/>
      <c r="O803" s="2"/>
      <c r="P803" s="2"/>
      <c r="Q803" s="2"/>
      <c r="R803" s="2"/>
      <c r="S803" s="52"/>
      <c r="T803" s="52"/>
      <c r="U803" s="52"/>
      <c r="V803" s="52"/>
      <c r="W803" s="52"/>
      <c r="X803" s="52"/>
      <c r="Y803" s="52"/>
      <c r="Z803" s="2"/>
    </row>
    <row r="804" spans="1:26" ht="16.5" customHeight="1">
      <c r="A804" s="2"/>
      <c r="B804" s="2"/>
      <c r="C804" s="14"/>
      <c r="D804" s="14"/>
      <c r="E804" s="14"/>
      <c r="F804" s="14"/>
      <c r="G804" s="14"/>
      <c r="H804" s="2"/>
      <c r="I804" s="2"/>
      <c r="J804" s="2"/>
      <c r="K804" s="2"/>
      <c r="L804" s="2"/>
      <c r="M804" s="2"/>
      <c r="N804" s="2"/>
      <c r="O804" s="2"/>
      <c r="P804" s="2"/>
      <c r="Q804" s="2"/>
      <c r="R804" s="2"/>
      <c r="S804" s="52"/>
      <c r="T804" s="52"/>
      <c r="U804" s="52"/>
      <c r="V804" s="52"/>
      <c r="W804" s="52"/>
      <c r="X804" s="52"/>
      <c r="Y804" s="52"/>
      <c r="Z804" s="2"/>
    </row>
    <row r="805" spans="1:26" ht="16.5" customHeight="1">
      <c r="A805" s="2"/>
      <c r="B805" s="2"/>
      <c r="C805" s="14"/>
      <c r="D805" s="14"/>
      <c r="E805" s="14"/>
      <c r="F805" s="14"/>
      <c r="G805" s="14"/>
      <c r="H805" s="2"/>
      <c r="I805" s="2"/>
      <c r="J805" s="2"/>
      <c r="K805" s="2"/>
      <c r="L805" s="2"/>
      <c r="M805" s="2"/>
      <c r="N805" s="2"/>
      <c r="O805" s="2"/>
      <c r="P805" s="2"/>
      <c r="Q805" s="2"/>
      <c r="R805" s="2"/>
      <c r="S805" s="52"/>
      <c r="T805" s="52"/>
      <c r="U805" s="52"/>
      <c r="V805" s="52"/>
      <c r="W805" s="52"/>
      <c r="X805" s="52"/>
      <c r="Y805" s="52"/>
      <c r="Z805" s="2"/>
    </row>
    <row r="806" spans="1:26" ht="16.5" customHeight="1">
      <c r="A806" s="2"/>
      <c r="B806" s="2"/>
      <c r="C806" s="14"/>
      <c r="D806" s="14"/>
      <c r="E806" s="14"/>
      <c r="F806" s="14"/>
      <c r="G806" s="14"/>
      <c r="H806" s="2"/>
      <c r="I806" s="2"/>
      <c r="J806" s="2"/>
      <c r="K806" s="2"/>
      <c r="L806" s="2"/>
      <c r="M806" s="2"/>
      <c r="N806" s="2"/>
      <c r="O806" s="2"/>
      <c r="P806" s="2"/>
      <c r="Q806" s="2"/>
      <c r="R806" s="2"/>
      <c r="S806" s="52"/>
      <c r="T806" s="52"/>
      <c r="U806" s="52"/>
      <c r="V806" s="52"/>
      <c r="W806" s="52"/>
      <c r="X806" s="52"/>
      <c r="Y806" s="52"/>
      <c r="Z806" s="2"/>
    </row>
    <row r="807" spans="1:26" ht="16.5" customHeight="1">
      <c r="A807" s="2"/>
      <c r="B807" s="2"/>
      <c r="C807" s="14"/>
      <c r="D807" s="14"/>
      <c r="E807" s="14"/>
      <c r="F807" s="14"/>
      <c r="G807" s="14"/>
      <c r="H807" s="2"/>
      <c r="I807" s="2"/>
      <c r="J807" s="2"/>
      <c r="K807" s="2"/>
      <c r="L807" s="2"/>
      <c r="M807" s="2"/>
      <c r="N807" s="2"/>
      <c r="O807" s="2"/>
      <c r="P807" s="2"/>
      <c r="Q807" s="2"/>
      <c r="R807" s="2"/>
      <c r="S807" s="52"/>
      <c r="T807" s="52"/>
      <c r="U807" s="52"/>
      <c r="V807" s="52"/>
      <c r="W807" s="52"/>
      <c r="X807" s="52"/>
      <c r="Y807" s="52"/>
      <c r="Z807" s="2"/>
    </row>
    <row r="808" spans="1:26" ht="16.5" customHeight="1">
      <c r="A808" s="2"/>
      <c r="B808" s="2"/>
      <c r="C808" s="14"/>
      <c r="D808" s="14"/>
      <c r="E808" s="14"/>
      <c r="F808" s="14"/>
      <c r="G808" s="14"/>
      <c r="H808" s="2"/>
      <c r="I808" s="2"/>
      <c r="J808" s="2"/>
      <c r="K808" s="2"/>
      <c r="L808" s="2"/>
      <c r="M808" s="2"/>
      <c r="N808" s="2"/>
      <c r="O808" s="2"/>
      <c r="P808" s="2"/>
      <c r="Q808" s="2"/>
      <c r="R808" s="2"/>
      <c r="S808" s="52"/>
      <c r="T808" s="52"/>
      <c r="U808" s="52"/>
      <c r="V808" s="52"/>
      <c r="W808" s="52"/>
      <c r="X808" s="52"/>
      <c r="Y808" s="52"/>
      <c r="Z808" s="2"/>
    </row>
    <row r="809" spans="1:26" ht="16.5" customHeight="1">
      <c r="A809" s="2"/>
      <c r="B809" s="2"/>
      <c r="C809" s="14"/>
      <c r="D809" s="14"/>
      <c r="E809" s="14"/>
      <c r="F809" s="14"/>
      <c r="G809" s="14"/>
      <c r="H809" s="2"/>
      <c r="I809" s="2"/>
      <c r="J809" s="2"/>
      <c r="K809" s="2"/>
      <c r="L809" s="2"/>
      <c r="M809" s="2"/>
      <c r="N809" s="2"/>
      <c r="O809" s="2"/>
      <c r="P809" s="2"/>
      <c r="Q809" s="2"/>
      <c r="R809" s="2"/>
      <c r="S809" s="52"/>
      <c r="T809" s="52"/>
      <c r="U809" s="52"/>
      <c r="V809" s="52"/>
      <c r="W809" s="52"/>
      <c r="X809" s="52"/>
      <c r="Y809" s="52"/>
      <c r="Z809" s="2"/>
    </row>
    <row r="810" spans="1:26" ht="16.5" customHeight="1">
      <c r="A810" s="2"/>
      <c r="B810" s="2"/>
      <c r="C810" s="14"/>
      <c r="D810" s="14"/>
      <c r="E810" s="14"/>
      <c r="F810" s="14"/>
      <c r="G810" s="14"/>
      <c r="H810" s="2"/>
      <c r="I810" s="2"/>
      <c r="J810" s="2"/>
      <c r="K810" s="2"/>
      <c r="L810" s="2"/>
      <c r="M810" s="2"/>
      <c r="N810" s="2"/>
      <c r="O810" s="2"/>
      <c r="P810" s="2"/>
      <c r="Q810" s="2"/>
      <c r="R810" s="2"/>
      <c r="S810" s="52"/>
      <c r="T810" s="52"/>
      <c r="U810" s="52"/>
      <c r="V810" s="52"/>
      <c r="W810" s="52"/>
      <c r="X810" s="52"/>
      <c r="Y810" s="52"/>
      <c r="Z810" s="2"/>
    </row>
    <row r="811" spans="1:26" ht="16.5" customHeight="1">
      <c r="A811" s="2"/>
      <c r="B811" s="2"/>
      <c r="C811" s="14"/>
      <c r="D811" s="14"/>
      <c r="E811" s="14"/>
      <c r="F811" s="14"/>
      <c r="G811" s="14"/>
      <c r="H811" s="2"/>
      <c r="I811" s="2"/>
      <c r="J811" s="2"/>
      <c r="K811" s="2"/>
      <c r="L811" s="2"/>
      <c r="M811" s="2"/>
      <c r="N811" s="2"/>
      <c r="O811" s="2"/>
      <c r="P811" s="2"/>
      <c r="Q811" s="2"/>
      <c r="R811" s="2"/>
      <c r="S811" s="52"/>
      <c r="T811" s="52"/>
      <c r="U811" s="52"/>
      <c r="V811" s="52"/>
      <c r="W811" s="52"/>
      <c r="X811" s="52"/>
      <c r="Y811" s="52"/>
      <c r="Z811" s="2"/>
    </row>
    <row r="812" spans="1:26" ht="16.5" customHeight="1">
      <c r="A812" s="2"/>
      <c r="B812" s="2"/>
      <c r="C812" s="14"/>
      <c r="D812" s="14"/>
      <c r="E812" s="14"/>
      <c r="F812" s="14"/>
      <c r="G812" s="14"/>
      <c r="H812" s="2"/>
      <c r="I812" s="2"/>
      <c r="J812" s="2"/>
      <c r="K812" s="2"/>
      <c r="L812" s="2"/>
      <c r="M812" s="2"/>
      <c r="N812" s="2"/>
      <c r="O812" s="2"/>
      <c r="P812" s="2"/>
      <c r="Q812" s="2"/>
      <c r="R812" s="2"/>
      <c r="S812" s="52"/>
      <c r="T812" s="52"/>
      <c r="U812" s="52"/>
      <c r="V812" s="52"/>
      <c r="W812" s="52"/>
      <c r="X812" s="52"/>
      <c r="Y812" s="52"/>
      <c r="Z812" s="2"/>
    </row>
    <row r="813" spans="1:26" ht="16.5" customHeight="1">
      <c r="A813" s="2"/>
      <c r="B813" s="2"/>
      <c r="C813" s="14"/>
      <c r="D813" s="14"/>
      <c r="E813" s="14"/>
      <c r="F813" s="14"/>
      <c r="G813" s="14"/>
      <c r="H813" s="2"/>
      <c r="I813" s="2"/>
      <c r="J813" s="2"/>
      <c r="K813" s="2"/>
      <c r="L813" s="2"/>
      <c r="M813" s="2"/>
      <c r="N813" s="2"/>
      <c r="O813" s="2"/>
      <c r="P813" s="2"/>
      <c r="Q813" s="2"/>
      <c r="R813" s="2"/>
      <c r="S813" s="52"/>
      <c r="T813" s="52"/>
      <c r="U813" s="52"/>
      <c r="V813" s="52"/>
      <c r="W813" s="52"/>
      <c r="X813" s="52"/>
      <c r="Y813" s="52"/>
      <c r="Z813" s="2"/>
    </row>
    <row r="814" spans="1:26" ht="16.5" customHeight="1">
      <c r="A814" s="2"/>
      <c r="B814" s="2"/>
      <c r="C814" s="14"/>
      <c r="D814" s="14"/>
      <c r="E814" s="14"/>
      <c r="F814" s="14"/>
      <c r="G814" s="14"/>
      <c r="H814" s="2"/>
      <c r="I814" s="2"/>
      <c r="J814" s="2"/>
      <c r="K814" s="2"/>
      <c r="L814" s="2"/>
      <c r="M814" s="2"/>
      <c r="N814" s="2"/>
      <c r="O814" s="2"/>
      <c r="P814" s="2"/>
      <c r="Q814" s="2"/>
      <c r="R814" s="2"/>
      <c r="S814" s="52"/>
      <c r="T814" s="52"/>
      <c r="U814" s="52"/>
      <c r="V814" s="52"/>
      <c r="W814" s="52"/>
      <c r="X814" s="52"/>
      <c r="Y814" s="52"/>
      <c r="Z814" s="2"/>
    </row>
    <row r="815" spans="1:26" ht="16.5" customHeight="1">
      <c r="A815" s="2"/>
      <c r="B815" s="2"/>
      <c r="C815" s="14"/>
      <c r="D815" s="14"/>
      <c r="E815" s="14"/>
      <c r="F815" s="14"/>
      <c r="G815" s="14"/>
      <c r="H815" s="2"/>
      <c r="I815" s="2"/>
      <c r="J815" s="2"/>
      <c r="K815" s="2"/>
      <c r="L815" s="2"/>
      <c r="M815" s="2"/>
      <c r="N815" s="2"/>
      <c r="O815" s="2"/>
      <c r="P815" s="2"/>
      <c r="Q815" s="2"/>
      <c r="R815" s="2"/>
      <c r="S815" s="52"/>
      <c r="T815" s="52"/>
      <c r="U815" s="52"/>
      <c r="V815" s="52"/>
      <c r="W815" s="52"/>
      <c r="X815" s="52"/>
      <c r="Y815" s="52"/>
      <c r="Z815" s="2"/>
    </row>
    <row r="816" spans="1:26" ht="16.5" customHeight="1">
      <c r="A816" s="2"/>
      <c r="B816" s="2"/>
      <c r="C816" s="14"/>
      <c r="D816" s="14"/>
      <c r="E816" s="14"/>
      <c r="F816" s="14"/>
      <c r="G816" s="14"/>
      <c r="H816" s="2"/>
      <c r="I816" s="2"/>
      <c r="J816" s="2"/>
      <c r="K816" s="2"/>
      <c r="L816" s="2"/>
      <c r="M816" s="2"/>
      <c r="N816" s="2"/>
      <c r="O816" s="2"/>
      <c r="P816" s="2"/>
      <c r="Q816" s="2"/>
      <c r="R816" s="2"/>
      <c r="S816" s="52"/>
      <c r="T816" s="52"/>
      <c r="U816" s="52"/>
      <c r="V816" s="52"/>
      <c r="W816" s="52"/>
      <c r="X816" s="52"/>
      <c r="Y816" s="52"/>
      <c r="Z816" s="2"/>
    </row>
    <row r="817" spans="1:26" ht="16.5" customHeight="1">
      <c r="A817" s="2"/>
      <c r="B817" s="2"/>
      <c r="C817" s="14"/>
      <c r="D817" s="14"/>
      <c r="E817" s="14"/>
      <c r="F817" s="14"/>
      <c r="G817" s="14"/>
      <c r="H817" s="2"/>
      <c r="I817" s="2"/>
      <c r="J817" s="2"/>
      <c r="K817" s="2"/>
      <c r="L817" s="2"/>
      <c r="M817" s="2"/>
      <c r="N817" s="2"/>
      <c r="O817" s="2"/>
      <c r="P817" s="2"/>
      <c r="Q817" s="2"/>
      <c r="R817" s="2"/>
      <c r="S817" s="52"/>
      <c r="T817" s="52"/>
      <c r="U817" s="52"/>
      <c r="V817" s="52"/>
      <c r="W817" s="52"/>
      <c r="X817" s="52"/>
      <c r="Y817" s="52"/>
      <c r="Z817" s="2"/>
    </row>
    <row r="818" spans="1:26" ht="16.5" customHeight="1">
      <c r="A818" s="2"/>
      <c r="B818" s="2"/>
      <c r="C818" s="14"/>
      <c r="D818" s="14"/>
      <c r="E818" s="14"/>
      <c r="F818" s="14"/>
      <c r="G818" s="14"/>
      <c r="H818" s="2"/>
      <c r="I818" s="2"/>
      <c r="J818" s="2"/>
      <c r="K818" s="2"/>
      <c r="L818" s="2"/>
      <c r="M818" s="2"/>
      <c r="N818" s="2"/>
      <c r="O818" s="2"/>
      <c r="P818" s="2"/>
      <c r="Q818" s="2"/>
      <c r="R818" s="2"/>
      <c r="S818" s="52"/>
      <c r="T818" s="52"/>
      <c r="U818" s="52"/>
      <c r="V818" s="52"/>
      <c r="W818" s="52"/>
      <c r="X818" s="52"/>
      <c r="Y818" s="52"/>
      <c r="Z818" s="2"/>
    </row>
    <row r="819" spans="1:26" ht="16.5" customHeight="1">
      <c r="A819" s="2"/>
      <c r="B819" s="2"/>
      <c r="C819" s="14"/>
      <c r="D819" s="14"/>
      <c r="E819" s="14"/>
      <c r="F819" s="14"/>
      <c r="G819" s="14"/>
      <c r="H819" s="2"/>
      <c r="I819" s="2"/>
      <c r="J819" s="2"/>
      <c r="K819" s="2"/>
      <c r="L819" s="2"/>
      <c r="M819" s="2"/>
      <c r="N819" s="2"/>
      <c r="O819" s="2"/>
      <c r="P819" s="2"/>
      <c r="Q819" s="2"/>
      <c r="R819" s="2"/>
      <c r="S819" s="52"/>
      <c r="T819" s="52"/>
      <c r="U819" s="52"/>
      <c r="V819" s="52"/>
      <c r="W819" s="52"/>
      <c r="X819" s="52"/>
      <c r="Y819" s="52"/>
      <c r="Z819" s="2"/>
    </row>
    <row r="820" spans="1:26" ht="16.5" customHeight="1">
      <c r="A820" s="2"/>
      <c r="B820" s="2"/>
      <c r="C820" s="14"/>
      <c r="D820" s="14"/>
      <c r="E820" s="14"/>
      <c r="F820" s="14"/>
      <c r="G820" s="14"/>
      <c r="H820" s="2"/>
      <c r="I820" s="2"/>
      <c r="J820" s="2"/>
      <c r="K820" s="2"/>
      <c r="L820" s="2"/>
      <c r="M820" s="2"/>
      <c r="N820" s="2"/>
      <c r="O820" s="2"/>
      <c r="P820" s="2"/>
      <c r="Q820" s="2"/>
      <c r="R820" s="2"/>
      <c r="S820" s="52"/>
      <c r="T820" s="52"/>
      <c r="U820" s="52"/>
      <c r="V820" s="52"/>
      <c r="W820" s="52"/>
      <c r="X820" s="52"/>
      <c r="Y820" s="52"/>
      <c r="Z820" s="2"/>
    </row>
    <row r="821" spans="1:26" ht="16.5" customHeight="1">
      <c r="A821" s="2"/>
      <c r="B821" s="2"/>
      <c r="C821" s="14"/>
      <c r="D821" s="14"/>
      <c r="E821" s="14"/>
      <c r="F821" s="14"/>
      <c r="G821" s="14"/>
      <c r="H821" s="2"/>
      <c r="I821" s="2"/>
      <c r="J821" s="2"/>
      <c r="K821" s="2"/>
      <c r="L821" s="2"/>
      <c r="M821" s="2"/>
      <c r="N821" s="2"/>
      <c r="O821" s="2"/>
      <c r="P821" s="2"/>
      <c r="Q821" s="2"/>
      <c r="R821" s="2"/>
      <c r="S821" s="52"/>
      <c r="T821" s="52"/>
      <c r="U821" s="52"/>
      <c r="V821" s="52"/>
      <c r="W821" s="52"/>
      <c r="X821" s="52"/>
      <c r="Y821" s="52"/>
      <c r="Z821" s="2"/>
    </row>
    <row r="822" spans="1:26" ht="16.5" customHeight="1">
      <c r="A822" s="2"/>
      <c r="B822" s="2"/>
      <c r="C822" s="14"/>
      <c r="D822" s="14"/>
      <c r="E822" s="14"/>
      <c r="F822" s="14"/>
      <c r="G822" s="14"/>
      <c r="H822" s="2"/>
      <c r="I822" s="2"/>
      <c r="J822" s="2"/>
      <c r="K822" s="2"/>
      <c r="L822" s="2"/>
      <c r="M822" s="2"/>
      <c r="N822" s="2"/>
      <c r="O822" s="2"/>
      <c r="P822" s="2"/>
      <c r="Q822" s="2"/>
      <c r="R822" s="2"/>
      <c r="S822" s="52"/>
      <c r="T822" s="52"/>
      <c r="U822" s="52"/>
      <c r="V822" s="52"/>
      <c r="W822" s="52"/>
      <c r="X822" s="52"/>
      <c r="Y822" s="52"/>
      <c r="Z822" s="2"/>
    </row>
    <row r="823" spans="1:26" ht="16.5" customHeight="1">
      <c r="A823" s="2"/>
      <c r="B823" s="2"/>
      <c r="C823" s="14"/>
      <c r="D823" s="14"/>
      <c r="E823" s="14"/>
      <c r="F823" s="14"/>
      <c r="G823" s="14"/>
      <c r="H823" s="2"/>
      <c r="I823" s="2"/>
      <c r="J823" s="2"/>
      <c r="K823" s="2"/>
      <c r="L823" s="2"/>
      <c r="M823" s="2"/>
      <c r="N823" s="2"/>
      <c r="O823" s="2"/>
      <c r="P823" s="2"/>
      <c r="Q823" s="2"/>
      <c r="R823" s="2"/>
      <c r="S823" s="52"/>
      <c r="T823" s="52"/>
      <c r="U823" s="52"/>
      <c r="V823" s="52"/>
      <c r="W823" s="52"/>
      <c r="X823" s="52"/>
      <c r="Y823" s="52"/>
      <c r="Z823" s="2"/>
    </row>
    <row r="824" spans="1:26" ht="16.5" customHeight="1">
      <c r="A824" s="2"/>
      <c r="B824" s="2"/>
      <c r="C824" s="14"/>
      <c r="D824" s="14"/>
      <c r="E824" s="14"/>
      <c r="F824" s="14"/>
      <c r="G824" s="14"/>
      <c r="H824" s="2"/>
      <c r="I824" s="2"/>
      <c r="J824" s="2"/>
      <c r="K824" s="2"/>
      <c r="L824" s="2"/>
      <c r="M824" s="2"/>
      <c r="N824" s="2"/>
      <c r="O824" s="2"/>
      <c r="P824" s="2"/>
      <c r="Q824" s="2"/>
      <c r="R824" s="2"/>
      <c r="S824" s="52"/>
      <c r="T824" s="52"/>
      <c r="U824" s="52"/>
      <c r="V824" s="52"/>
      <c r="W824" s="52"/>
      <c r="X824" s="52"/>
      <c r="Y824" s="52"/>
      <c r="Z824" s="2"/>
    </row>
    <row r="825" spans="1:26" ht="16.5" customHeight="1">
      <c r="A825" s="2"/>
      <c r="B825" s="2"/>
      <c r="C825" s="14"/>
      <c r="D825" s="14"/>
      <c r="E825" s="14"/>
      <c r="F825" s="14"/>
      <c r="G825" s="14"/>
      <c r="H825" s="2"/>
      <c r="I825" s="2"/>
      <c r="J825" s="2"/>
      <c r="K825" s="2"/>
      <c r="L825" s="2"/>
      <c r="M825" s="2"/>
      <c r="N825" s="2"/>
      <c r="O825" s="2"/>
      <c r="P825" s="2"/>
      <c r="Q825" s="2"/>
      <c r="R825" s="2"/>
      <c r="S825" s="52"/>
      <c r="T825" s="52"/>
      <c r="U825" s="52"/>
      <c r="V825" s="52"/>
      <c r="W825" s="52"/>
      <c r="X825" s="52"/>
      <c r="Y825" s="52"/>
      <c r="Z825" s="2"/>
    </row>
    <row r="826" spans="1:26" ht="16.5" customHeight="1">
      <c r="A826" s="2"/>
      <c r="B826" s="2"/>
      <c r="C826" s="14"/>
      <c r="D826" s="14"/>
      <c r="E826" s="14"/>
      <c r="F826" s="14"/>
      <c r="G826" s="14"/>
      <c r="H826" s="2"/>
      <c r="I826" s="2"/>
      <c r="J826" s="2"/>
      <c r="K826" s="2"/>
      <c r="L826" s="2"/>
      <c r="M826" s="2"/>
      <c r="N826" s="2"/>
      <c r="O826" s="2"/>
      <c r="P826" s="2"/>
      <c r="Q826" s="2"/>
      <c r="R826" s="2"/>
      <c r="S826" s="52"/>
      <c r="T826" s="52"/>
      <c r="U826" s="52"/>
      <c r="V826" s="52"/>
      <c r="W826" s="52"/>
      <c r="X826" s="52"/>
      <c r="Y826" s="52"/>
      <c r="Z826" s="2"/>
    </row>
    <row r="827" spans="1:26" ht="16.5" customHeight="1">
      <c r="A827" s="2"/>
      <c r="B827" s="2"/>
      <c r="C827" s="14"/>
      <c r="D827" s="14"/>
      <c r="E827" s="14"/>
      <c r="F827" s="14"/>
      <c r="G827" s="14"/>
      <c r="H827" s="2"/>
      <c r="I827" s="2"/>
      <c r="J827" s="2"/>
      <c r="K827" s="2"/>
      <c r="L827" s="2"/>
      <c r="M827" s="2"/>
      <c r="N827" s="2"/>
      <c r="O827" s="2"/>
      <c r="P827" s="2"/>
      <c r="Q827" s="2"/>
      <c r="R827" s="2"/>
      <c r="S827" s="52"/>
      <c r="T827" s="52"/>
      <c r="U827" s="52"/>
      <c r="V827" s="52"/>
      <c r="W827" s="52"/>
      <c r="X827" s="52"/>
      <c r="Y827" s="52"/>
      <c r="Z827" s="2"/>
    </row>
    <row r="828" spans="1:26" ht="16.5" customHeight="1">
      <c r="A828" s="2"/>
      <c r="B828" s="2"/>
      <c r="C828" s="14"/>
      <c r="D828" s="14"/>
      <c r="E828" s="14"/>
      <c r="F828" s="14"/>
      <c r="G828" s="14"/>
      <c r="H828" s="2"/>
      <c r="I828" s="2"/>
      <c r="J828" s="2"/>
      <c r="K828" s="2"/>
      <c r="L828" s="2"/>
      <c r="M828" s="2"/>
      <c r="N828" s="2"/>
      <c r="O828" s="2"/>
      <c r="P828" s="2"/>
      <c r="Q828" s="2"/>
      <c r="R828" s="2"/>
      <c r="S828" s="52"/>
      <c r="T828" s="52"/>
      <c r="U828" s="52"/>
      <c r="V828" s="52"/>
      <c r="W828" s="52"/>
      <c r="X828" s="52"/>
      <c r="Y828" s="52"/>
      <c r="Z828" s="2"/>
    </row>
    <row r="829" spans="1:26" ht="16.5" customHeight="1">
      <c r="A829" s="2"/>
      <c r="B829" s="2"/>
      <c r="C829" s="14"/>
      <c r="D829" s="14"/>
      <c r="E829" s="14"/>
      <c r="F829" s="14"/>
      <c r="G829" s="14"/>
      <c r="H829" s="2"/>
      <c r="I829" s="2"/>
      <c r="J829" s="2"/>
      <c r="K829" s="2"/>
      <c r="L829" s="2"/>
      <c r="M829" s="2"/>
      <c r="N829" s="2"/>
      <c r="O829" s="2"/>
      <c r="P829" s="2"/>
      <c r="Q829" s="2"/>
      <c r="R829" s="2"/>
      <c r="S829" s="52"/>
      <c r="T829" s="52"/>
      <c r="U829" s="52"/>
      <c r="V829" s="52"/>
      <c r="W829" s="52"/>
      <c r="X829" s="52"/>
      <c r="Y829" s="52"/>
      <c r="Z829" s="2"/>
    </row>
    <row r="830" spans="1:26" ht="16.5" customHeight="1">
      <c r="A830" s="2"/>
      <c r="B830" s="2"/>
      <c r="C830" s="14"/>
      <c r="D830" s="14"/>
      <c r="E830" s="14"/>
      <c r="F830" s="14"/>
      <c r="G830" s="14"/>
      <c r="H830" s="2"/>
      <c r="I830" s="2"/>
      <c r="J830" s="2"/>
      <c r="K830" s="2"/>
      <c r="L830" s="2"/>
      <c r="M830" s="2"/>
      <c r="N830" s="2"/>
      <c r="O830" s="2"/>
      <c r="P830" s="2"/>
      <c r="Q830" s="2"/>
      <c r="R830" s="2"/>
      <c r="S830" s="52"/>
      <c r="T830" s="52"/>
      <c r="U830" s="52"/>
      <c r="V830" s="52"/>
      <c r="W830" s="52"/>
      <c r="X830" s="52"/>
      <c r="Y830" s="52"/>
      <c r="Z830" s="2"/>
    </row>
    <row r="831" spans="1:26" ht="16.5" customHeight="1">
      <c r="A831" s="2"/>
      <c r="B831" s="2"/>
      <c r="C831" s="14"/>
      <c r="D831" s="14"/>
      <c r="E831" s="14"/>
      <c r="F831" s="14"/>
      <c r="G831" s="14"/>
      <c r="H831" s="2"/>
      <c r="I831" s="2"/>
      <c r="J831" s="2"/>
      <c r="K831" s="2"/>
      <c r="L831" s="2"/>
      <c r="M831" s="2"/>
      <c r="N831" s="2"/>
      <c r="O831" s="2"/>
      <c r="P831" s="2"/>
      <c r="Q831" s="2"/>
      <c r="R831" s="2"/>
      <c r="S831" s="52"/>
      <c r="T831" s="52"/>
      <c r="U831" s="52"/>
      <c r="V831" s="52"/>
      <c r="W831" s="52"/>
      <c r="X831" s="52"/>
      <c r="Y831" s="52"/>
      <c r="Z831" s="2"/>
    </row>
    <row r="832" spans="1:26" ht="16.5" customHeight="1">
      <c r="A832" s="2"/>
      <c r="B832" s="2"/>
      <c r="C832" s="14"/>
      <c r="D832" s="14"/>
      <c r="E832" s="14"/>
      <c r="F832" s="14"/>
      <c r="G832" s="14"/>
      <c r="H832" s="2"/>
      <c r="I832" s="2"/>
      <c r="J832" s="2"/>
      <c r="K832" s="2"/>
      <c r="L832" s="2"/>
      <c r="M832" s="2"/>
      <c r="N832" s="2"/>
      <c r="O832" s="2"/>
      <c r="P832" s="2"/>
      <c r="Q832" s="2"/>
      <c r="R832" s="2"/>
      <c r="S832" s="52"/>
      <c r="T832" s="52"/>
      <c r="U832" s="52"/>
      <c r="V832" s="52"/>
      <c r="W832" s="52"/>
      <c r="X832" s="52"/>
      <c r="Y832" s="52"/>
      <c r="Z832" s="2"/>
    </row>
    <row r="833" spans="1:26" ht="16.5" customHeight="1">
      <c r="A833" s="2"/>
      <c r="B833" s="2"/>
      <c r="C833" s="14"/>
      <c r="D833" s="14"/>
      <c r="E833" s="14"/>
      <c r="F833" s="14"/>
      <c r="G833" s="14"/>
      <c r="H833" s="2"/>
      <c r="I833" s="2"/>
      <c r="J833" s="2"/>
      <c r="K833" s="2"/>
      <c r="L833" s="2"/>
      <c r="M833" s="2"/>
      <c r="N833" s="2"/>
      <c r="O833" s="2"/>
      <c r="P833" s="2"/>
      <c r="Q833" s="2"/>
      <c r="R833" s="2"/>
      <c r="S833" s="52"/>
      <c r="T833" s="52"/>
      <c r="U833" s="52"/>
      <c r="V833" s="52"/>
      <c r="W833" s="52"/>
      <c r="X833" s="52"/>
      <c r="Y833" s="52"/>
      <c r="Z833" s="2"/>
    </row>
    <row r="834" spans="1:26" ht="16.5" customHeight="1">
      <c r="A834" s="2"/>
      <c r="B834" s="2"/>
      <c r="C834" s="14"/>
      <c r="D834" s="14"/>
      <c r="E834" s="14"/>
      <c r="F834" s="14"/>
      <c r="G834" s="14"/>
      <c r="H834" s="2"/>
      <c r="I834" s="2"/>
      <c r="J834" s="2"/>
      <c r="K834" s="2"/>
      <c r="L834" s="2"/>
      <c r="M834" s="2"/>
      <c r="N834" s="2"/>
      <c r="O834" s="2"/>
      <c r="P834" s="2"/>
      <c r="Q834" s="2"/>
      <c r="R834" s="2"/>
      <c r="S834" s="52"/>
      <c r="T834" s="52"/>
      <c r="U834" s="52"/>
      <c r="V834" s="52"/>
      <c r="W834" s="52"/>
      <c r="X834" s="52"/>
      <c r="Y834" s="52"/>
      <c r="Z834" s="2"/>
    </row>
    <row r="835" spans="1:26" ht="16.5" customHeight="1">
      <c r="A835" s="2"/>
      <c r="B835" s="2"/>
      <c r="C835" s="14"/>
      <c r="D835" s="14"/>
      <c r="E835" s="14"/>
      <c r="F835" s="14"/>
      <c r="G835" s="14"/>
      <c r="H835" s="2"/>
      <c r="I835" s="2"/>
      <c r="J835" s="2"/>
      <c r="K835" s="2"/>
      <c r="L835" s="2"/>
      <c r="M835" s="2"/>
      <c r="N835" s="2"/>
      <c r="O835" s="2"/>
      <c r="P835" s="2"/>
      <c r="Q835" s="2"/>
      <c r="R835" s="2"/>
      <c r="S835" s="52"/>
      <c r="T835" s="52"/>
      <c r="U835" s="52"/>
      <c r="V835" s="52"/>
      <c r="W835" s="52"/>
      <c r="X835" s="52"/>
      <c r="Y835" s="52"/>
      <c r="Z835" s="2"/>
    </row>
    <row r="836" spans="1:26" ht="16.5" customHeight="1">
      <c r="A836" s="2"/>
      <c r="B836" s="2"/>
      <c r="C836" s="14"/>
      <c r="D836" s="14"/>
      <c r="E836" s="14"/>
      <c r="F836" s="14"/>
      <c r="G836" s="14"/>
      <c r="H836" s="2"/>
      <c r="I836" s="2"/>
      <c r="J836" s="2"/>
      <c r="K836" s="2"/>
      <c r="L836" s="2"/>
      <c r="M836" s="2"/>
      <c r="N836" s="2"/>
      <c r="O836" s="2"/>
      <c r="P836" s="2"/>
      <c r="Q836" s="2"/>
      <c r="R836" s="2"/>
      <c r="S836" s="52"/>
      <c r="T836" s="52"/>
      <c r="U836" s="52"/>
      <c r="V836" s="52"/>
      <c r="W836" s="52"/>
      <c r="X836" s="52"/>
      <c r="Y836" s="52"/>
      <c r="Z836" s="2"/>
    </row>
    <row r="837" spans="1:26" ht="16.5" customHeight="1">
      <c r="A837" s="2"/>
      <c r="B837" s="2"/>
      <c r="C837" s="14"/>
      <c r="D837" s="14"/>
      <c r="E837" s="14"/>
      <c r="F837" s="14"/>
      <c r="G837" s="14"/>
      <c r="H837" s="2"/>
      <c r="I837" s="2"/>
      <c r="J837" s="2"/>
      <c r="K837" s="2"/>
      <c r="L837" s="2"/>
      <c r="M837" s="2"/>
      <c r="N837" s="2"/>
      <c r="O837" s="2"/>
      <c r="P837" s="2"/>
      <c r="Q837" s="2"/>
      <c r="R837" s="2"/>
      <c r="S837" s="52"/>
      <c r="T837" s="52"/>
      <c r="U837" s="52"/>
      <c r="V837" s="52"/>
      <c r="W837" s="52"/>
      <c r="X837" s="52"/>
      <c r="Y837" s="52"/>
      <c r="Z837" s="2"/>
    </row>
    <row r="838" spans="1:26" ht="16.5" customHeight="1">
      <c r="A838" s="2"/>
      <c r="B838" s="2"/>
      <c r="C838" s="14"/>
      <c r="D838" s="14"/>
      <c r="E838" s="14"/>
      <c r="F838" s="14"/>
      <c r="G838" s="14"/>
      <c r="H838" s="2"/>
      <c r="I838" s="2"/>
      <c r="J838" s="2"/>
      <c r="K838" s="2"/>
      <c r="L838" s="2"/>
      <c r="M838" s="2"/>
      <c r="N838" s="2"/>
      <c r="O838" s="2"/>
      <c r="P838" s="2"/>
      <c r="Q838" s="2"/>
      <c r="R838" s="2"/>
      <c r="S838" s="52"/>
      <c r="T838" s="52"/>
      <c r="U838" s="52"/>
      <c r="V838" s="52"/>
      <c r="W838" s="52"/>
      <c r="X838" s="52"/>
      <c r="Y838" s="52"/>
      <c r="Z838" s="2"/>
    </row>
    <row r="839" spans="1:26" ht="16.5" customHeight="1">
      <c r="A839" s="2"/>
      <c r="B839" s="2"/>
      <c r="C839" s="14"/>
      <c r="D839" s="14"/>
      <c r="E839" s="14"/>
      <c r="F839" s="14"/>
      <c r="G839" s="14"/>
      <c r="H839" s="2"/>
      <c r="I839" s="2"/>
      <c r="J839" s="2"/>
      <c r="K839" s="2"/>
      <c r="L839" s="2"/>
      <c r="M839" s="2"/>
      <c r="N839" s="2"/>
      <c r="O839" s="2"/>
      <c r="P839" s="2"/>
      <c r="Q839" s="2"/>
      <c r="R839" s="2"/>
      <c r="S839" s="52"/>
      <c r="T839" s="52"/>
      <c r="U839" s="52"/>
      <c r="V839" s="52"/>
      <c r="W839" s="52"/>
      <c r="X839" s="52"/>
      <c r="Y839" s="52"/>
      <c r="Z839" s="2"/>
    </row>
    <row r="840" spans="1:26" ht="16.5" customHeight="1">
      <c r="A840" s="2"/>
      <c r="B840" s="2"/>
      <c r="C840" s="14"/>
      <c r="D840" s="14"/>
      <c r="E840" s="14"/>
      <c r="F840" s="14"/>
      <c r="G840" s="14"/>
      <c r="H840" s="2"/>
      <c r="I840" s="2"/>
      <c r="J840" s="2"/>
      <c r="K840" s="2"/>
      <c r="L840" s="2"/>
      <c r="M840" s="2"/>
      <c r="N840" s="2"/>
      <c r="O840" s="2"/>
      <c r="P840" s="2"/>
      <c r="Q840" s="2"/>
      <c r="R840" s="2"/>
      <c r="S840" s="52"/>
      <c r="T840" s="52"/>
      <c r="U840" s="52"/>
      <c r="V840" s="52"/>
      <c r="W840" s="52"/>
      <c r="X840" s="52"/>
      <c r="Y840" s="52"/>
      <c r="Z840" s="2"/>
    </row>
    <row r="841" spans="1:26" ht="16.5" customHeight="1">
      <c r="A841" s="2"/>
      <c r="B841" s="2"/>
      <c r="C841" s="14"/>
      <c r="D841" s="14"/>
      <c r="E841" s="14"/>
      <c r="F841" s="14"/>
      <c r="G841" s="14"/>
      <c r="H841" s="2"/>
      <c r="I841" s="2"/>
      <c r="J841" s="2"/>
      <c r="K841" s="2"/>
      <c r="L841" s="2"/>
      <c r="M841" s="2"/>
      <c r="N841" s="2"/>
      <c r="O841" s="2"/>
      <c r="P841" s="2"/>
      <c r="Q841" s="2"/>
      <c r="R841" s="2"/>
      <c r="S841" s="52"/>
      <c r="T841" s="52"/>
      <c r="U841" s="52"/>
      <c r="V841" s="52"/>
      <c r="W841" s="52"/>
      <c r="X841" s="52"/>
      <c r="Y841" s="52"/>
      <c r="Z841" s="2"/>
    </row>
    <row r="842" spans="1:26" ht="16.5" customHeight="1">
      <c r="A842" s="2"/>
      <c r="B842" s="2"/>
      <c r="C842" s="14"/>
      <c r="D842" s="14"/>
      <c r="E842" s="14"/>
      <c r="F842" s="14"/>
      <c r="G842" s="14"/>
      <c r="H842" s="2"/>
      <c r="I842" s="2"/>
      <c r="J842" s="2"/>
      <c r="K842" s="2"/>
      <c r="L842" s="2"/>
      <c r="M842" s="2"/>
      <c r="N842" s="2"/>
      <c r="O842" s="2"/>
      <c r="P842" s="2"/>
      <c r="Q842" s="2"/>
      <c r="R842" s="2"/>
      <c r="S842" s="52"/>
      <c r="T842" s="52"/>
      <c r="U842" s="52"/>
      <c r="V842" s="52"/>
      <c r="W842" s="52"/>
      <c r="X842" s="52"/>
      <c r="Y842" s="52"/>
      <c r="Z842" s="2"/>
    </row>
    <row r="843" spans="1:26" ht="16.5" customHeight="1">
      <c r="A843" s="2"/>
      <c r="B843" s="2"/>
      <c r="C843" s="14"/>
      <c r="D843" s="14"/>
      <c r="E843" s="14"/>
      <c r="F843" s="14"/>
      <c r="G843" s="14"/>
      <c r="H843" s="2"/>
      <c r="I843" s="2"/>
      <c r="J843" s="2"/>
      <c r="K843" s="2"/>
      <c r="L843" s="2"/>
      <c r="M843" s="2"/>
      <c r="N843" s="2"/>
      <c r="O843" s="2"/>
      <c r="P843" s="2"/>
      <c r="Q843" s="2"/>
      <c r="R843" s="2"/>
      <c r="S843" s="52"/>
      <c r="T843" s="52"/>
      <c r="U843" s="52"/>
      <c r="V843" s="52"/>
      <c r="W843" s="52"/>
      <c r="X843" s="52"/>
      <c r="Y843" s="52"/>
      <c r="Z843" s="2"/>
    </row>
    <row r="844" spans="1:26" ht="16.5" customHeight="1">
      <c r="A844" s="2"/>
      <c r="B844" s="2"/>
      <c r="C844" s="14"/>
      <c r="D844" s="14"/>
      <c r="E844" s="14"/>
      <c r="F844" s="14"/>
      <c r="G844" s="14"/>
      <c r="H844" s="2"/>
      <c r="I844" s="2"/>
      <c r="J844" s="2"/>
      <c r="K844" s="2"/>
      <c r="L844" s="2"/>
      <c r="M844" s="2"/>
      <c r="N844" s="2"/>
      <c r="O844" s="2"/>
      <c r="P844" s="2"/>
      <c r="Q844" s="2"/>
      <c r="R844" s="2"/>
      <c r="S844" s="52"/>
      <c r="T844" s="52"/>
      <c r="U844" s="52"/>
      <c r="V844" s="52"/>
      <c r="W844" s="52"/>
      <c r="X844" s="52"/>
      <c r="Y844" s="52"/>
      <c r="Z844" s="2"/>
    </row>
    <row r="845" spans="1:26" ht="16.5" customHeight="1">
      <c r="A845" s="2"/>
      <c r="B845" s="2"/>
      <c r="C845" s="14"/>
      <c r="D845" s="14"/>
      <c r="E845" s="14"/>
      <c r="F845" s="14"/>
      <c r="G845" s="14"/>
      <c r="H845" s="2"/>
      <c r="I845" s="2"/>
      <c r="J845" s="2"/>
      <c r="K845" s="2"/>
      <c r="L845" s="2"/>
      <c r="M845" s="2"/>
      <c r="N845" s="2"/>
      <c r="O845" s="2"/>
      <c r="P845" s="2"/>
      <c r="Q845" s="2"/>
      <c r="R845" s="2"/>
      <c r="S845" s="52"/>
      <c r="T845" s="52"/>
      <c r="U845" s="52"/>
      <c r="V845" s="52"/>
      <c r="W845" s="52"/>
      <c r="X845" s="52"/>
      <c r="Y845" s="52"/>
      <c r="Z845" s="2"/>
    </row>
    <row r="846" spans="1:26" ht="16.5" customHeight="1">
      <c r="A846" s="2"/>
      <c r="B846" s="2"/>
      <c r="C846" s="14"/>
      <c r="D846" s="14"/>
      <c r="E846" s="14"/>
      <c r="F846" s="14"/>
      <c r="G846" s="14"/>
      <c r="H846" s="2"/>
      <c r="I846" s="2"/>
      <c r="J846" s="2"/>
      <c r="K846" s="2"/>
      <c r="L846" s="2"/>
      <c r="M846" s="2"/>
      <c r="N846" s="2"/>
      <c r="O846" s="2"/>
      <c r="P846" s="2"/>
      <c r="Q846" s="2"/>
      <c r="R846" s="2"/>
      <c r="S846" s="52"/>
      <c r="T846" s="52"/>
      <c r="U846" s="52"/>
      <c r="V846" s="52"/>
      <c r="W846" s="52"/>
      <c r="X846" s="52"/>
      <c r="Y846" s="52"/>
      <c r="Z846" s="2"/>
    </row>
    <row r="847" spans="1:26" ht="16.5" customHeight="1">
      <c r="A847" s="2"/>
      <c r="B847" s="2"/>
      <c r="C847" s="14"/>
      <c r="D847" s="14"/>
      <c r="E847" s="14"/>
      <c r="F847" s="14"/>
      <c r="G847" s="14"/>
      <c r="H847" s="2"/>
      <c r="I847" s="2"/>
      <c r="J847" s="2"/>
      <c r="K847" s="2"/>
      <c r="L847" s="2"/>
      <c r="M847" s="2"/>
      <c r="N847" s="2"/>
      <c r="O847" s="2"/>
      <c r="P847" s="2"/>
      <c r="Q847" s="2"/>
      <c r="R847" s="2"/>
      <c r="S847" s="52"/>
      <c r="T847" s="52"/>
      <c r="U847" s="52"/>
      <c r="V847" s="52"/>
      <c r="W847" s="52"/>
      <c r="X847" s="52"/>
      <c r="Y847" s="52"/>
      <c r="Z847" s="2"/>
    </row>
    <row r="848" spans="1:26" ht="16.5" customHeight="1">
      <c r="A848" s="2"/>
      <c r="B848" s="2"/>
      <c r="C848" s="14"/>
      <c r="D848" s="14"/>
      <c r="E848" s="14"/>
      <c r="F848" s="14"/>
      <c r="G848" s="14"/>
      <c r="H848" s="2"/>
      <c r="I848" s="2"/>
      <c r="J848" s="2"/>
      <c r="K848" s="2"/>
      <c r="L848" s="2"/>
      <c r="M848" s="2"/>
      <c r="N848" s="2"/>
      <c r="O848" s="2"/>
      <c r="P848" s="2"/>
      <c r="Q848" s="2"/>
      <c r="R848" s="2"/>
      <c r="S848" s="52"/>
      <c r="T848" s="52"/>
      <c r="U848" s="52"/>
      <c r="V848" s="52"/>
      <c r="W848" s="52"/>
      <c r="X848" s="52"/>
      <c r="Y848" s="52"/>
      <c r="Z848" s="2"/>
    </row>
    <row r="849" spans="1:26" ht="16.5" customHeight="1">
      <c r="A849" s="2"/>
      <c r="B849" s="2"/>
      <c r="C849" s="14"/>
      <c r="D849" s="14"/>
      <c r="E849" s="14"/>
      <c r="F849" s="14"/>
      <c r="G849" s="14"/>
      <c r="H849" s="2"/>
      <c r="I849" s="2"/>
      <c r="J849" s="2"/>
      <c r="K849" s="2"/>
      <c r="L849" s="2"/>
      <c r="M849" s="2"/>
      <c r="N849" s="2"/>
      <c r="O849" s="2"/>
      <c r="P849" s="2"/>
      <c r="Q849" s="2"/>
      <c r="R849" s="2"/>
      <c r="S849" s="52"/>
      <c r="T849" s="52"/>
      <c r="U849" s="52"/>
      <c r="V849" s="52"/>
      <c r="W849" s="52"/>
      <c r="X849" s="52"/>
      <c r="Y849" s="52"/>
      <c r="Z849" s="2"/>
    </row>
    <row r="850" spans="1:26" ht="16.5" customHeight="1">
      <c r="A850" s="2"/>
      <c r="B850" s="2"/>
      <c r="C850" s="14"/>
      <c r="D850" s="14"/>
      <c r="E850" s="14"/>
      <c r="F850" s="14"/>
      <c r="G850" s="14"/>
      <c r="H850" s="2"/>
      <c r="I850" s="2"/>
      <c r="J850" s="2"/>
      <c r="K850" s="2"/>
      <c r="L850" s="2"/>
      <c r="M850" s="2"/>
      <c r="N850" s="2"/>
      <c r="O850" s="2"/>
      <c r="P850" s="2"/>
      <c r="Q850" s="2"/>
      <c r="R850" s="2"/>
      <c r="S850" s="52"/>
      <c r="T850" s="52"/>
      <c r="U850" s="52"/>
      <c r="V850" s="52"/>
      <c r="W850" s="52"/>
      <c r="X850" s="52"/>
      <c r="Y850" s="52"/>
      <c r="Z850" s="2"/>
    </row>
    <row r="851" spans="1:26" ht="16.5" customHeight="1">
      <c r="A851" s="2"/>
      <c r="B851" s="2"/>
      <c r="C851" s="14"/>
      <c r="D851" s="14"/>
      <c r="E851" s="14"/>
      <c r="F851" s="14"/>
      <c r="G851" s="14"/>
      <c r="H851" s="2"/>
      <c r="I851" s="2"/>
      <c r="J851" s="2"/>
      <c r="K851" s="2"/>
      <c r="L851" s="2"/>
      <c r="M851" s="2"/>
      <c r="N851" s="2"/>
      <c r="O851" s="2"/>
      <c r="P851" s="2"/>
      <c r="Q851" s="2"/>
      <c r="R851" s="2"/>
      <c r="S851" s="52"/>
      <c r="T851" s="52"/>
      <c r="U851" s="52"/>
      <c r="V851" s="52"/>
      <c r="W851" s="52"/>
      <c r="X851" s="52"/>
      <c r="Y851" s="52"/>
      <c r="Z851" s="2"/>
    </row>
    <row r="852" spans="1:26" ht="16.5" customHeight="1">
      <c r="A852" s="2"/>
      <c r="B852" s="2"/>
      <c r="C852" s="14"/>
      <c r="D852" s="14"/>
      <c r="E852" s="14"/>
      <c r="F852" s="14"/>
      <c r="G852" s="14"/>
      <c r="H852" s="2"/>
      <c r="I852" s="2"/>
      <c r="J852" s="2"/>
      <c r="K852" s="2"/>
      <c r="L852" s="2"/>
      <c r="M852" s="2"/>
      <c r="N852" s="2"/>
      <c r="O852" s="2"/>
      <c r="P852" s="2"/>
      <c r="Q852" s="2"/>
      <c r="R852" s="2"/>
      <c r="S852" s="52"/>
      <c r="T852" s="52"/>
      <c r="U852" s="52"/>
      <c r="V852" s="52"/>
      <c r="W852" s="52"/>
      <c r="X852" s="52"/>
      <c r="Y852" s="52"/>
      <c r="Z852" s="2"/>
    </row>
    <row r="853" spans="1:26" ht="16.5" customHeight="1">
      <c r="A853" s="2"/>
      <c r="B853" s="2"/>
      <c r="C853" s="14"/>
      <c r="D853" s="14"/>
      <c r="E853" s="14"/>
      <c r="F853" s="14"/>
      <c r="G853" s="14"/>
      <c r="H853" s="2"/>
      <c r="I853" s="2"/>
      <c r="J853" s="2"/>
      <c r="K853" s="2"/>
      <c r="L853" s="2"/>
      <c r="M853" s="2"/>
      <c r="N853" s="2"/>
      <c r="O853" s="2"/>
      <c r="P853" s="2"/>
      <c r="Q853" s="2"/>
      <c r="R853" s="2"/>
      <c r="S853" s="52"/>
      <c r="T853" s="52"/>
      <c r="U853" s="52"/>
      <c r="V853" s="52"/>
      <c r="W853" s="52"/>
      <c r="X853" s="52"/>
      <c r="Y853" s="52"/>
      <c r="Z853" s="2"/>
    </row>
    <row r="854" spans="1:26" ht="16.5" customHeight="1">
      <c r="A854" s="2"/>
      <c r="B854" s="2"/>
      <c r="C854" s="14"/>
      <c r="D854" s="14"/>
      <c r="E854" s="14"/>
      <c r="F854" s="14"/>
      <c r="G854" s="14"/>
      <c r="H854" s="2"/>
      <c r="I854" s="2"/>
      <c r="J854" s="2"/>
      <c r="K854" s="2"/>
      <c r="L854" s="2"/>
      <c r="M854" s="2"/>
      <c r="N854" s="2"/>
      <c r="O854" s="2"/>
      <c r="P854" s="2"/>
      <c r="Q854" s="2"/>
      <c r="R854" s="2"/>
      <c r="S854" s="52"/>
      <c r="T854" s="52"/>
      <c r="U854" s="52"/>
      <c r="V854" s="52"/>
      <c r="W854" s="52"/>
      <c r="X854" s="52"/>
      <c r="Y854" s="52"/>
      <c r="Z854" s="2"/>
    </row>
    <row r="855" spans="1:26" ht="16.5" customHeight="1">
      <c r="A855" s="2"/>
      <c r="B855" s="2"/>
      <c r="C855" s="14"/>
      <c r="D855" s="14"/>
      <c r="E855" s="14"/>
      <c r="F855" s="14"/>
      <c r="G855" s="14"/>
      <c r="H855" s="2"/>
      <c r="I855" s="2"/>
      <c r="J855" s="2"/>
      <c r="K855" s="2"/>
      <c r="L855" s="2"/>
      <c r="M855" s="2"/>
      <c r="N855" s="2"/>
      <c r="O855" s="2"/>
      <c r="P855" s="2"/>
      <c r="Q855" s="2"/>
      <c r="R855" s="2"/>
      <c r="S855" s="52"/>
      <c r="T855" s="52"/>
      <c r="U855" s="52"/>
      <c r="V855" s="52"/>
      <c r="W855" s="52"/>
      <c r="X855" s="52"/>
      <c r="Y855" s="52"/>
      <c r="Z855" s="2"/>
    </row>
    <row r="856" spans="1:26" ht="16.5" customHeight="1">
      <c r="A856" s="2"/>
      <c r="B856" s="2"/>
      <c r="C856" s="14"/>
      <c r="D856" s="14"/>
      <c r="E856" s="14"/>
      <c r="F856" s="14"/>
      <c r="G856" s="14"/>
      <c r="H856" s="2"/>
      <c r="I856" s="2"/>
      <c r="J856" s="2"/>
      <c r="K856" s="2"/>
      <c r="L856" s="2"/>
      <c r="M856" s="2"/>
      <c r="N856" s="2"/>
      <c r="O856" s="2"/>
      <c r="P856" s="2"/>
      <c r="Q856" s="2"/>
      <c r="R856" s="2"/>
      <c r="S856" s="52"/>
      <c r="T856" s="52"/>
      <c r="U856" s="52"/>
      <c r="V856" s="52"/>
      <c r="W856" s="52"/>
      <c r="X856" s="52"/>
      <c r="Y856" s="52"/>
      <c r="Z856" s="2"/>
    </row>
    <row r="857" spans="1:26" ht="16.5" customHeight="1">
      <c r="A857" s="2"/>
      <c r="B857" s="2"/>
      <c r="C857" s="14"/>
      <c r="D857" s="14"/>
      <c r="E857" s="14"/>
      <c r="F857" s="14"/>
      <c r="G857" s="14"/>
      <c r="H857" s="2"/>
      <c r="I857" s="2"/>
      <c r="J857" s="2"/>
      <c r="K857" s="2"/>
      <c r="L857" s="2"/>
      <c r="M857" s="2"/>
      <c r="N857" s="2"/>
      <c r="O857" s="2"/>
      <c r="P857" s="2"/>
      <c r="Q857" s="2"/>
      <c r="R857" s="2"/>
      <c r="S857" s="52"/>
      <c r="T857" s="52"/>
      <c r="U857" s="52"/>
      <c r="V857" s="52"/>
      <c r="W857" s="52"/>
      <c r="X857" s="52"/>
      <c r="Y857" s="52"/>
      <c r="Z857" s="2"/>
    </row>
    <row r="858" spans="1:26" ht="16.5" customHeight="1">
      <c r="A858" s="2"/>
      <c r="B858" s="2"/>
      <c r="C858" s="14"/>
      <c r="D858" s="14"/>
      <c r="E858" s="14"/>
      <c r="F858" s="14"/>
      <c r="G858" s="14"/>
      <c r="H858" s="2"/>
      <c r="I858" s="2"/>
      <c r="J858" s="2"/>
      <c r="K858" s="2"/>
      <c r="L858" s="2"/>
      <c r="M858" s="2"/>
      <c r="N858" s="2"/>
      <c r="O858" s="2"/>
      <c r="P858" s="2"/>
      <c r="Q858" s="2"/>
      <c r="R858" s="2"/>
      <c r="S858" s="52"/>
      <c r="T858" s="52"/>
      <c r="U858" s="52"/>
      <c r="V858" s="52"/>
      <c r="W858" s="52"/>
      <c r="X858" s="52"/>
      <c r="Y858" s="52"/>
      <c r="Z858" s="2"/>
    </row>
    <row r="859" spans="1:26" ht="16.5" customHeight="1">
      <c r="A859" s="2"/>
      <c r="B859" s="2"/>
      <c r="C859" s="14"/>
      <c r="D859" s="14"/>
      <c r="E859" s="14"/>
      <c r="F859" s="14"/>
      <c r="G859" s="14"/>
      <c r="H859" s="2"/>
      <c r="I859" s="2"/>
      <c r="J859" s="2"/>
      <c r="K859" s="2"/>
      <c r="L859" s="2"/>
      <c r="M859" s="2"/>
      <c r="N859" s="2"/>
      <c r="O859" s="2"/>
      <c r="P859" s="2"/>
      <c r="Q859" s="2"/>
      <c r="R859" s="2"/>
      <c r="S859" s="52"/>
      <c r="T859" s="52"/>
      <c r="U859" s="52"/>
      <c r="V859" s="52"/>
      <c r="W859" s="52"/>
      <c r="X859" s="52"/>
      <c r="Y859" s="52"/>
      <c r="Z859" s="2"/>
    </row>
    <row r="860" spans="1:26" ht="16.5" customHeight="1">
      <c r="A860" s="2"/>
      <c r="B860" s="2"/>
      <c r="C860" s="14"/>
      <c r="D860" s="14"/>
      <c r="E860" s="14"/>
      <c r="F860" s="14"/>
      <c r="G860" s="14"/>
      <c r="H860" s="2"/>
      <c r="I860" s="2"/>
      <c r="J860" s="2"/>
      <c r="K860" s="2"/>
      <c r="L860" s="2"/>
      <c r="M860" s="2"/>
      <c r="N860" s="2"/>
      <c r="O860" s="2"/>
      <c r="P860" s="2"/>
      <c r="Q860" s="2"/>
      <c r="R860" s="2"/>
      <c r="S860" s="52"/>
      <c r="T860" s="52"/>
      <c r="U860" s="52"/>
      <c r="V860" s="52"/>
      <c r="W860" s="52"/>
      <c r="X860" s="52"/>
      <c r="Y860" s="52"/>
      <c r="Z860" s="2"/>
    </row>
    <row r="861" spans="1:26" ht="16.5" customHeight="1">
      <c r="A861" s="2"/>
      <c r="B861" s="2"/>
      <c r="C861" s="14"/>
      <c r="D861" s="14"/>
      <c r="E861" s="14"/>
      <c r="F861" s="14"/>
      <c r="G861" s="14"/>
      <c r="H861" s="2"/>
      <c r="I861" s="2"/>
      <c r="J861" s="2"/>
      <c r="K861" s="2"/>
      <c r="L861" s="2"/>
      <c r="M861" s="2"/>
      <c r="N861" s="2"/>
      <c r="O861" s="2"/>
      <c r="P861" s="2"/>
      <c r="Q861" s="2"/>
      <c r="R861" s="2"/>
      <c r="S861" s="52"/>
      <c r="T861" s="52"/>
      <c r="U861" s="52"/>
      <c r="V861" s="52"/>
      <c r="W861" s="52"/>
      <c r="X861" s="52"/>
      <c r="Y861" s="52"/>
      <c r="Z861" s="2"/>
    </row>
    <row r="862" spans="1:26" ht="16.5" customHeight="1">
      <c r="A862" s="2"/>
      <c r="B862" s="2"/>
      <c r="C862" s="14"/>
      <c r="D862" s="14"/>
      <c r="E862" s="14"/>
      <c r="F862" s="14"/>
      <c r="G862" s="14"/>
      <c r="H862" s="2"/>
      <c r="I862" s="2"/>
      <c r="J862" s="2"/>
      <c r="K862" s="2"/>
      <c r="L862" s="2"/>
      <c r="M862" s="2"/>
      <c r="N862" s="2"/>
      <c r="O862" s="2"/>
      <c r="P862" s="2"/>
      <c r="Q862" s="2"/>
      <c r="R862" s="2"/>
      <c r="S862" s="52"/>
      <c r="T862" s="52"/>
      <c r="U862" s="52"/>
      <c r="V862" s="52"/>
      <c r="W862" s="52"/>
      <c r="X862" s="52"/>
      <c r="Y862" s="52"/>
      <c r="Z862" s="2"/>
    </row>
    <row r="863" spans="1:26" ht="16.5" customHeight="1">
      <c r="A863" s="2"/>
      <c r="B863" s="2"/>
      <c r="C863" s="14"/>
      <c r="D863" s="14"/>
      <c r="E863" s="14"/>
      <c r="F863" s="14"/>
      <c r="G863" s="14"/>
      <c r="H863" s="2"/>
      <c r="I863" s="2"/>
      <c r="J863" s="2"/>
      <c r="K863" s="2"/>
      <c r="L863" s="2"/>
      <c r="M863" s="2"/>
      <c r="N863" s="2"/>
      <c r="O863" s="2"/>
      <c r="P863" s="2"/>
      <c r="Q863" s="2"/>
      <c r="R863" s="2"/>
      <c r="S863" s="52"/>
      <c r="T863" s="52"/>
      <c r="U863" s="52"/>
      <c r="V863" s="52"/>
      <c r="W863" s="52"/>
      <c r="X863" s="52"/>
      <c r="Y863" s="52"/>
      <c r="Z863" s="2"/>
    </row>
    <row r="864" spans="1:26" ht="16.5" customHeight="1">
      <c r="A864" s="2"/>
      <c r="B864" s="2"/>
      <c r="C864" s="14"/>
      <c r="D864" s="14"/>
      <c r="E864" s="14"/>
      <c r="F864" s="14"/>
      <c r="G864" s="14"/>
      <c r="H864" s="2"/>
      <c r="I864" s="2"/>
      <c r="J864" s="2"/>
      <c r="K864" s="2"/>
      <c r="L864" s="2"/>
      <c r="M864" s="2"/>
      <c r="N864" s="2"/>
      <c r="O864" s="2"/>
      <c r="P864" s="2"/>
      <c r="Q864" s="2"/>
      <c r="R864" s="2"/>
      <c r="S864" s="52"/>
      <c r="T864" s="52"/>
      <c r="U864" s="52"/>
      <c r="V864" s="52"/>
      <c r="W864" s="52"/>
      <c r="X864" s="52"/>
      <c r="Y864" s="52"/>
      <c r="Z864" s="2"/>
    </row>
    <row r="865" spans="1:26" ht="16.5" customHeight="1">
      <c r="A865" s="2"/>
      <c r="B865" s="2"/>
      <c r="C865" s="14"/>
      <c r="D865" s="14"/>
      <c r="E865" s="14"/>
      <c r="F865" s="14"/>
      <c r="G865" s="14"/>
      <c r="H865" s="2"/>
      <c r="I865" s="2"/>
      <c r="J865" s="2"/>
      <c r="K865" s="2"/>
      <c r="L865" s="2"/>
      <c r="M865" s="2"/>
      <c r="N865" s="2"/>
      <c r="O865" s="2"/>
      <c r="P865" s="2"/>
      <c r="Q865" s="2"/>
      <c r="R865" s="2"/>
      <c r="S865" s="52"/>
      <c r="T865" s="52"/>
      <c r="U865" s="52"/>
      <c r="V865" s="52"/>
      <c r="W865" s="52"/>
      <c r="X865" s="52"/>
      <c r="Y865" s="52"/>
      <c r="Z865" s="2"/>
    </row>
    <row r="866" spans="1:26" ht="16.5" customHeight="1">
      <c r="A866" s="2"/>
      <c r="B866" s="2"/>
      <c r="C866" s="14"/>
      <c r="D866" s="14"/>
      <c r="E866" s="14"/>
      <c r="F866" s="14"/>
      <c r="G866" s="14"/>
      <c r="H866" s="2"/>
      <c r="I866" s="2"/>
      <c r="J866" s="2"/>
      <c r="K866" s="2"/>
      <c r="L866" s="2"/>
      <c r="M866" s="2"/>
      <c r="N866" s="2"/>
      <c r="O866" s="2"/>
      <c r="P866" s="2"/>
      <c r="Q866" s="2"/>
      <c r="R866" s="2"/>
      <c r="S866" s="52"/>
      <c r="T866" s="52"/>
      <c r="U866" s="52"/>
      <c r="V866" s="52"/>
      <c r="W866" s="52"/>
      <c r="X866" s="52"/>
      <c r="Y866" s="52"/>
      <c r="Z866" s="2"/>
    </row>
    <row r="867" spans="1:26" ht="16.5" customHeight="1">
      <c r="A867" s="2"/>
      <c r="B867" s="2"/>
      <c r="C867" s="14"/>
      <c r="D867" s="14"/>
      <c r="E867" s="14"/>
      <c r="F867" s="14"/>
      <c r="G867" s="14"/>
      <c r="H867" s="2"/>
      <c r="I867" s="2"/>
      <c r="J867" s="2"/>
      <c r="K867" s="2"/>
      <c r="L867" s="2"/>
      <c r="M867" s="2"/>
      <c r="N867" s="2"/>
      <c r="O867" s="2"/>
      <c r="P867" s="2"/>
      <c r="Q867" s="2"/>
      <c r="R867" s="2"/>
      <c r="S867" s="52"/>
      <c r="T867" s="52"/>
      <c r="U867" s="52"/>
      <c r="V867" s="52"/>
      <c r="W867" s="52"/>
      <c r="X867" s="52"/>
      <c r="Y867" s="52"/>
      <c r="Z867" s="2"/>
    </row>
    <row r="868" spans="1:26" ht="16.5" customHeight="1">
      <c r="A868" s="2"/>
      <c r="B868" s="2"/>
      <c r="C868" s="14"/>
      <c r="D868" s="14"/>
      <c r="E868" s="14"/>
      <c r="F868" s="14"/>
      <c r="G868" s="14"/>
      <c r="H868" s="2"/>
      <c r="I868" s="2"/>
      <c r="J868" s="2"/>
      <c r="K868" s="2"/>
      <c r="L868" s="2"/>
      <c r="M868" s="2"/>
      <c r="N868" s="2"/>
      <c r="O868" s="2"/>
      <c r="P868" s="2"/>
      <c r="Q868" s="2"/>
      <c r="R868" s="2"/>
      <c r="S868" s="52"/>
      <c r="T868" s="52"/>
      <c r="U868" s="52"/>
      <c r="V868" s="52"/>
      <c r="W868" s="52"/>
      <c r="X868" s="52"/>
      <c r="Y868" s="52"/>
      <c r="Z868" s="2"/>
    </row>
    <row r="869" spans="1:26" ht="16.5" customHeight="1">
      <c r="A869" s="2"/>
      <c r="B869" s="2"/>
      <c r="C869" s="14"/>
      <c r="D869" s="14"/>
      <c r="E869" s="14"/>
      <c r="F869" s="14"/>
      <c r="G869" s="14"/>
      <c r="H869" s="2"/>
      <c r="I869" s="2"/>
      <c r="J869" s="2"/>
      <c r="K869" s="2"/>
      <c r="L869" s="2"/>
      <c r="M869" s="2"/>
      <c r="N869" s="2"/>
      <c r="O869" s="2"/>
      <c r="P869" s="2"/>
      <c r="Q869" s="2"/>
      <c r="R869" s="2"/>
      <c r="S869" s="52"/>
      <c r="T869" s="52"/>
      <c r="U869" s="52"/>
      <c r="V869" s="52"/>
      <c r="W869" s="52"/>
      <c r="X869" s="52"/>
      <c r="Y869" s="52"/>
      <c r="Z869" s="2"/>
    </row>
    <row r="870" spans="1:26" ht="16.5" customHeight="1">
      <c r="A870" s="2"/>
      <c r="B870" s="2"/>
      <c r="C870" s="14"/>
      <c r="D870" s="14"/>
      <c r="E870" s="14"/>
      <c r="F870" s="14"/>
      <c r="G870" s="14"/>
      <c r="H870" s="2"/>
      <c r="I870" s="2"/>
      <c r="J870" s="2"/>
      <c r="K870" s="2"/>
      <c r="L870" s="2"/>
      <c r="M870" s="2"/>
      <c r="N870" s="2"/>
      <c r="O870" s="2"/>
      <c r="P870" s="2"/>
      <c r="Q870" s="2"/>
      <c r="R870" s="2"/>
      <c r="S870" s="52"/>
      <c r="T870" s="52"/>
      <c r="U870" s="52"/>
      <c r="V870" s="52"/>
      <c r="W870" s="52"/>
      <c r="X870" s="52"/>
      <c r="Y870" s="52"/>
      <c r="Z870" s="2"/>
    </row>
    <row r="871" spans="1:26" ht="16.5" customHeight="1">
      <c r="A871" s="2"/>
      <c r="B871" s="2"/>
      <c r="C871" s="14"/>
      <c r="D871" s="14"/>
      <c r="E871" s="14"/>
      <c r="F871" s="14"/>
      <c r="G871" s="14"/>
      <c r="H871" s="2"/>
      <c r="I871" s="2"/>
      <c r="J871" s="2"/>
      <c r="K871" s="2"/>
      <c r="L871" s="2"/>
      <c r="M871" s="2"/>
      <c r="N871" s="2"/>
      <c r="O871" s="2"/>
      <c r="P871" s="2"/>
      <c r="Q871" s="2"/>
      <c r="R871" s="2"/>
      <c r="S871" s="52"/>
      <c r="T871" s="52"/>
      <c r="U871" s="52"/>
      <c r="V871" s="52"/>
      <c r="W871" s="52"/>
      <c r="X871" s="52"/>
      <c r="Y871" s="52"/>
      <c r="Z871" s="2"/>
    </row>
    <row r="872" spans="1:26" ht="16.5" customHeight="1">
      <c r="A872" s="2"/>
      <c r="B872" s="2"/>
      <c r="C872" s="14"/>
      <c r="D872" s="14"/>
      <c r="E872" s="14"/>
      <c r="F872" s="14"/>
      <c r="G872" s="14"/>
      <c r="H872" s="2"/>
      <c r="I872" s="2"/>
      <c r="J872" s="2"/>
      <c r="K872" s="2"/>
      <c r="L872" s="2"/>
      <c r="M872" s="2"/>
      <c r="N872" s="2"/>
      <c r="O872" s="2"/>
      <c r="P872" s="2"/>
      <c r="Q872" s="2"/>
      <c r="R872" s="2"/>
      <c r="S872" s="52"/>
      <c r="T872" s="52"/>
      <c r="U872" s="52"/>
      <c r="V872" s="52"/>
      <c r="W872" s="52"/>
      <c r="X872" s="52"/>
      <c r="Y872" s="52"/>
      <c r="Z872" s="2"/>
    </row>
    <row r="873" spans="1:26" ht="16.5" customHeight="1">
      <c r="A873" s="2"/>
      <c r="B873" s="2"/>
      <c r="C873" s="14"/>
      <c r="D873" s="14"/>
      <c r="E873" s="14"/>
      <c r="F873" s="14"/>
      <c r="G873" s="14"/>
      <c r="H873" s="2"/>
      <c r="I873" s="2"/>
      <c r="J873" s="2"/>
      <c r="K873" s="2"/>
      <c r="L873" s="2"/>
      <c r="M873" s="2"/>
      <c r="N873" s="2"/>
      <c r="O873" s="2"/>
      <c r="P873" s="2"/>
      <c r="Q873" s="2"/>
      <c r="R873" s="2"/>
      <c r="S873" s="52"/>
      <c r="T873" s="52"/>
      <c r="U873" s="52"/>
      <c r="V873" s="52"/>
      <c r="W873" s="52"/>
      <c r="X873" s="52"/>
      <c r="Y873" s="52"/>
      <c r="Z873" s="2"/>
    </row>
    <row r="874" spans="1:26" ht="16.5" customHeight="1">
      <c r="A874" s="2"/>
      <c r="B874" s="2"/>
      <c r="C874" s="14"/>
      <c r="D874" s="14"/>
      <c r="E874" s="14"/>
      <c r="F874" s="14"/>
      <c r="G874" s="14"/>
      <c r="H874" s="2"/>
      <c r="I874" s="2"/>
      <c r="J874" s="2"/>
      <c r="K874" s="2"/>
      <c r="L874" s="2"/>
      <c r="M874" s="2"/>
      <c r="N874" s="2"/>
      <c r="O874" s="2"/>
      <c r="P874" s="2"/>
      <c r="Q874" s="2"/>
      <c r="R874" s="2"/>
      <c r="S874" s="52"/>
      <c r="T874" s="52"/>
      <c r="U874" s="52"/>
      <c r="V874" s="52"/>
      <c r="W874" s="52"/>
      <c r="X874" s="52"/>
      <c r="Y874" s="52"/>
      <c r="Z874" s="2"/>
    </row>
    <row r="875" spans="1:26" ht="16.5" customHeight="1">
      <c r="A875" s="2"/>
      <c r="B875" s="2"/>
      <c r="C875" s="14"/>
      <c r="D875" s="14"/>
      <c r="E875" s="14"/>
      <c r="F875" s="14"/>
      <c r="G875" s="14"/>
      <c r="H875" s="2"/>
      <c r="I875" s="2"/>
      <c r="J875" s="2"/>
      <c r="K875" s="2"/>
      <c r="L875" s="2"/>
      <c r="M875" s="2"/>
      <c r="N875" s="2"/>
      <c r="O875" s="2"/>
      <c r="P875" s="2"/>
      <c r="Q875" s="2"/>
      <c r="R875" s="2"/>
      <c r="S875" s="52"/>
      <c r="T875" s="52"/>
      <c r="U875" s="52"/>
      <c r="V875" s="52"/>
      <c r="W875" s="52"/>
      <c r="X875" s="52"/>
      <c r="Y875" s="52"/>
      <c r="Z875" s="2"/>
    </row>
    <row r="876" spans="1:26" ht="16.5" customHeight="1">
      <c r="A876" s="2"/>
      <c r="B876" s="2"/>
      <c r="C876" s="14"/>
      <c r="D876" s="14"/>
      <c r="E876" s="14"/>
      <c r="F876" s="14"/>
      <c r="G876" s="14"/>
      <c r="H876" s="2"/>
      <c r="I876" s="2"/>
      <c r="J876" s="2"/>
      <c r="K876" s="2"/>
      <c r="L876" s="2"/>
      <c r="M876" s="2"/>
      <c r="N876" s="2"/>
      <c r="O876" s="2"/>
      <c r="P876" s="2"/>
      <c r="Q876" s="2"/>
      <c r="R876" s="2"/>
      <c r="S876" s="52"/>
      <c r="T876" s="52"/>
      <c r="U876" s="52"/>
      <c r="V876" s="52"/>
      <c r="W876" s="52"/>
      <c r="X876" s="52"/>
      <c r="Y876" s="52"/>
      <c r="Z876" s="2"/>
    </row>
    <row r="877" spans="1:26" ht="16.5" customHeight="1">
      <c r="A877" s="2"/>
      <c r="B877" s="2"/>
      <c r="C877" s="14"/>
      <c r="D877" s="14"/>
      <c r="E877" s="14"/>
      <c r="F877" s="14"/>
      <c r="G877" s="14"/>
      <c r="H877" s="2"/>
      <c r="I877" s="2"/>
      <c r="J877" s="2"/>
      <c r="K877" s="2"/>
      <c r="L877" s="2"/>
      <c r="M877" s="2"/>
      <c r="N877" s="2"/>
      <c r="O877" s="2"/>
      <c r="P877" s="2"/>
      <c r="Q877" s="2"/>
      <c r="R877" s="2"/>
      <c r="S877" s="52"/>
      <c r="T877" s="52"/>
      <c r="U877" s="52"/>
      <c r="V877" s="52"/>
      <c r="W877" s="52"/>
      <c r="X877" s="52"/>
      <c r="Y877" s="52"/>
      <c r="Z877" s="2"/>
    </row>
    <row r="878" spans="1:26" ht="16.5" customHeight="1">
      <c r="A878" s="2"/>
      <c r="B878" s="2"/>
      <c r="C878" s="14"/>
      <c r="D878" s="14"/>
      <c r="E878" s="14"/>
      <c r="F878" s="14"/>
      <c r="G878" s="14"/>
      <c r="H878" s="2"/>
      <c r="I878" s="2"/>
      <c r="J878" s="2"/>
      <c r="K878" s="2"/>
      <c r="L878" s="2"/>
      <c r="M878" s="2"/>
      <c r="N878" s="2"/>
      <c r="O878" s="2"/>
      <c r="P878" s="2"/>
      <c r="Q878" s="2"/>
      <c r="R878" s="2"/>
      <c r="S878" s="52"/>
      <c r="T878" s="52"/>
      <c r="U878" s="52"/>
      <c r="V878" s="52"/>
      <c r="W878" s="52"/>
      <c r="X878" s="52"/>
      <c r="Y878" s="52"/>
      <c r="Z878" s="2"/>
    </row>
    <row r="879" spans="1:26" ht="16.5" customHeight="1">
      <c r="A879" s="2"/>
      <c r="B879" s="2"/>
      <c r="C879" s="14"/>
      <c r="D879" s="14"/>
      <c r="E879" s="14"/>
      <c r="F879" s="14"/>
      <c r="G879" s="14"/>
      <c r="H879" s="2"/>
      <c r="I879" s="2"/>
      <c r="J879" s="2"/>
      <c r="K879" s="2"/>
      <c r="L879" s="2"/>
      <c r="M879" s="2"/>
      <c r="N879" s="2"/>
      <c r="O879" s="2"/>
      <c r="P879" s="2"/>
      <c r="Q879" s="2"/>
      <c r="R879" s="2"/>
      <c r="S879" s="52"/>
      <c r="T879" s="52"/>
      <c r="U879" s="52"/>
      <c r="V879" s="52"/>
      <c r="W879" s="52"/>
      <c r="X879" s="52"/>
      <c r="Y879" s="52"/>
      <c r="Z879" s="2"/>
    </row>
    <row r="880" spans="1:26" ht="16.5" customHeight="1">
      <c r="A880" s="2"/>
      <c r="B880" s="2"/>
      <c r="C880" s="14"/>
      <c r="D880" s="14"/>
      <c r="E880" s="14"/>
      <c r="F880" s="14"/>
      <c r="G880" s="14"/>
      <c r="H880" s="2"/>
      <c r="I880" s="2"/>
      <c r="J880" s="2"/>
      <c r="K880" s="2"/>
      <c r="L880" s="2"/>
      <c r="M880" s="2"/>
      <c r="N880" s="2"/>
      <c r="O880" s="2"/>
      <c r="P880" s="2"/>
      <c r="Q880" s="2"/>
      <c r="R880" s="2"/>
      <c r="S880" s="52"/>
      <c r="T880" s="52"/>
      <c r="U880" s="52"/>
      <c r="V880" s="52"/>
      <c r="W880" s="52"/>
      <c r="X880" s="52"/>
      <c r="Y880" s="52"/>
      <c r="Z880" s="2"/>
    </row>
    <row r="881" spans="1:26" ht="16.5" customHeight="1">
      <c r="A881" s="2"/>
      <c r="B881" s="2"/>
      <c r="C881" s="14"/>
      <c r="D881" s="14"/>
      <c r="E881" s="14"/>
      <c r="F881" s="14"/>
      <c r="G881" s="14"/>
      <c r="H881" s="2"/>
      <c r="I881" s="2"/>
      <c r="J881" s="2"/>
      <c r="K881" s="2"/>
      <c r="L881" s="2"/>
      <c r="M881" s="2"/>
      <c r="N881" s="2"/>
      <c r="O881" s="2"/>
      <c r="P881" s="2"/>
      <c r="Q881" s="2"/>
      <c r="R881" s="2"/>
      <c r="S881" s="52"/>
      <c r="T881" s="52"/>
      <c r="U881" s="52"/>
      <c r="V881" s="52"/>
      <c r="W881" s="52"/>
      <c r="X881" s="52"/>
      <c r="Y881" s="52"/>
      <c r="Z881" s="2"/>
    </row>
    <row r="882" spans="1:26" ht="16.5" customHeight="1">
      <c r="A882" s="2"/>
      <c r="B882" s="2"/>
      <c r="C882" s="14"/>
      <c r="D882" s="14"/>
      <c r="E882" s="14"/>
      <c r="F882" s="14"/>
      <c r="G882" s="14"/>
      <c r="H882" s="2"/>
      <c r="I882" s="2"/>
      <c r="J882" s="2"/>
      <c r="K882" s="2"/>
      <c r="L882" s="2"/>
      <c r="M882" s="2"/>
      <c r="N882" s="2"/>
      <c r="O882" s="2"/>
      <c r="P882" s="2"/>
      <c r="Q882" s="2"/>
      <c r="R882" s="2"/>
      <c r="S882" s="52"/>
      <c r="T882" s="52"/>
      <c r="U882" s="52"/>
      <c r="V882" s="52"/>
      <c r="W882" s="52"/>
      <c r="X882" s="52"/>
      <c r="Y882" s="52"/>
      <c r="Z882" s="2"/>
    </row>
    <row r="883" spans="1:26" ht="16.5" customHeight="1">
      <c r="A883" s="2"/>
      <c r="B883" s="2"/>
      <c r="C883" s="14"/>
      <c r="D883" s="14"/>
      <c r="E883" s="14"/>
      <c r="F883" s="14"/>
      <c r="G883" s="14"/>
      <c r="H883" s="2"/>
      <c r="I883" s="2"/>
      <c r="J883" s="2"/>
      <c r="K883" s="2"/>
      <c r="L883" s="2"/>
      <c r="M883" s="2"/>
      <c r="N883" s="2"/>
      <c r="O883" s="2"/>
      <c r="P883" s="2"/>
      <c r="Q883" s="2"/>
      <c r="R883" s="2"/>
      <c r="S883" s="52"/>
      <c r="T883" s="52"/>
      <c r="U883" s="52"/>
      <c r="V883" s="52"/>
      <c r="W883" s="52"/>
      <c r="X883" s="52"/>
      <c r="Y883" s="52"/>
      <c r="Z883" s="2"/>
    </row>
    <row r="884" spans="1:26" ht="16.5" customHeight="1">
      <c r="A884" s="2"/>
      <c r="B884" s="2"/>
      <c r="C884" s="14"/>
      <c r="D884" s="14"/>
      <c r="E884" s="14"/>
      <c r="F884" s="14"/>
      <c r="G884" s="14"/>
      <c r="H884" s="2"/>
      <c r="I884" s="2"/>
      <c r="J884" s="2"/>
      <c r="K884" s="2"/>
      <c r="L884" s="2"/>
      <c r="M884" s="2"/>
      <c r="N884" s="2"/>
      <c r="O884" s="2"/>
      <c r="P884" s="2"/>
      <c r="Q884" s="2"/>
      <c r="R884" s="2"/>
      <c r="S884" s="52"/>
      <c r="T884" s="52"/>
      <c r="U884" s="52"/>
      <c r="V884" s="52"/>
      <c r="W884" s="52"/>
      <c r="X884" s="52"/>
      <c r="Y884" s="52"/>
      <c r="Z884" s="2"/>
    </row>
    <row r="885" spans="1:26" ht="16.5" customHeight="1">
      <c r="A885" s="2"/>
      <c r="B885" s="2"/>
      <c r="C885" s="14"/>
      <c r="D885" s="14"/>
      <c r="E885" s="14"/>
      <c r="F885" s="14"/>
      <c r="G885" s="14"/>
      <c r="H885" s="2"/>
      <c r="I885" s="2"/>
      <c r="J885" s="2"/>
      <c r="K885" s="2"/>
      <c r="L885" s="2"/>
      <c r="M885" s="2"/>
      <c r="N885" s="2"/>
      <c r="O885" s="2"/>
      <c r="P885" s="2"/>
      <c r="Q885" s="2"/>
      <c r="R885" s="2"/>
      <c r="S885" s="52"/>
      <c r="T885" s="52"/>
      <c r="U885" s="52"/>
      <c r="V885" s="52"/>
      <c r="W885" s="52"/>
      <c r="X885" s="52"/>
      <c r="Y885" s="52"/>
      <c r="Z885" s="2"/>
    </row>
    <row r="886" spans="1:26" ht="16.5" customHeight="1">
      <c r="A886" s="2"/>
      <c r="B886" s="2"/>
      <c r="C886" s="14"/>
      <c r="D886" s="14"/>
      <c r="E886" s="14"/>
      <c r="F886" s="14"/>
      <c r="G886" s="14"/>
      <c r="H886" s="2"/>
      <c r="I886" s="2"/>
      <c r="J886" s="2"/>
      <c r="K886" s="2"/>
      <c r="L886" s="2"/>
      <c r="M886" s="2"/>
      <c r="N886" s="2"/>
      <c r="O886" s="2"/>
      <c r="P886" s="2"/>
      <c r="Q886" s="2"/>
      <c r="R886" s="2"/>
      <c r="S886" s="52"/>
      <c r="T886" s="52"/>
      <c r="U886" s="52"/>
      <c r="V886" s="52"/>
      <c r="W886" s="52"/>
      <c r="X886" s="52"/>
      <c r="Y886" s="52"/>
      <c r="Z886" s="2"/>
    </row>
    <row r="887" spans="1:26" ht="16.5" customHeight="1">
      <c r="A887" s="2"/>
      <c r="B887" s="2"/>
      <c r="C887" s="14"/>
      <c r="D887" s="14"/>
      <c r="E887" s="14"/>
      <c r="F887" s="14"/>
      <c r="G887" s="14"/>
      <c r="H887" s="2"/>
      <c r="I887" s="2"/>
      <c r="J887" s="2"/>
      <c r="K887" s="2"/>
      <c r="L887" s="2"/>
      <c r="M887" s="2"/>
      <c r="N887" s="2"/>
      <c r="O887" s="2"/>
      <c r="P887" s="2"/>
      <c r="Q887" s="2"/>
      <c r="R887" s="2"/>
      <c r="S887" s="52"/>
      <c r="T887" s="52"/>
      <c r="U887" s="52"/>
      <c r="V887" s="52"/>
      <c r="W887" s="52"/>
      <c r="X887" s="52"/>
      <c r="Y887" s="52"/>
      <c r="Z887" s="2"/>
    </row>
    <row r="888" spans="1:26" ht="16.5" customHeight="1">
      <c r="A888" s="2"/>
      <c r="B888" s="2"/>
      <c r="C888" s="14"/>
      <c r="D888" s="14"/>
      <c r="E888" s="14"/>
      <c r="F888" s="14"/>
      <c r="G888" s="14"/>
      <c r="H888" s="2"/>
      <c r="I888" s="2"/>
      <c r="J888" s="2"/>
      <c r="K888" s="2"/>
      <c r="L888" s="2"/>
      <c r="M888" s="2"/>
      <c r="N888" s="2"/>
      <c r="O888" s="2"/>
      <c r="P888" s="2"/>
      <c r="Q888" s="2"/>
      <c r="R888" s="2"/>
      <c r="S888" s="52"/>
      <c r="T888" s="52"/>
      <c r="U888" s="52"/>
      <c r="V888" s="52"/>
      <c r="W888" s="52"/>
      <c r="X888" s="52"/>
      <c r="Y888" s="52"/>
      <c r="Z888" s="2"/>
    </row>
    <row r="889" spans="1:26" ht="16.5" customHeight="1">
      <c r="A889" s="2"/>
      <c r="B889" s="2"/>
      <c r="C889" s="14"/>
      <c r="D889" s="14"/>
      <c r="E889" s="14"/>
      <c r="F889" s="14"/>
      <c r="G889" s="14"/>
      <c r="H889" s="2"/>
      <c r="I889" s="2"/>
      <c r="J889" s="2"/>
      <c r="K889" s="2"/>
      <c r="L889" s="2"/>
      <c r="M889" s="2"/>
      <c r="N889" s="2"/>
      <c r="O889" s="2"/>
      <c r="P889" s="2"/>
      <c r="Q889" s="2"/>
      <c r="R889" s="2"/>
      <c r="S889" s="52"/>
      <c r="T889" s="52"/>
      <c r="U889" s="52"/>
      <c r="V889" s="52"/>
      <c r="W889" s="52"/>
      <c r="X889" s="52"/>
      <c r="Y889" s="52"/>
      <c r="Z889" s="2"/>
    </row>
    <row r="890" spans="1:26" ht="16.5" customHeight="1">
      <c r="A890" s="2"/>
      <c r="B890" s="2"/>
      <c r="C890" s="14"/>
      <c r="D890" s="14"/>
      <c r="E890" s="14"/>
      <c r="F890" s="14"/>
      <c r="G890" s="14"/>
      <c r="H890" s="2"/>
      <c r="I890" s="2"/>
      <c r="J890" s="2"/>
      <c r="K890" s="2"/>
      <c r="L890" s="2"/>
      <c r="M890" s="2"/>
      <c r="N890" s="2"/>
      <c r="O890" s="2"/>
      <c r="P890" s="2"/>
      <c r="Q890" s="2"/>
      <c r="R890" s="2"/>
      <c r="S890" s="52"/>
      <c r="T890" s="52"/>
      <c r="U890" s="52"/>
      <c r="V890" s="52"/>
      <c r="W890" s="52"/>
      <c r="X890" s="52"/>
      <c r="Y890" s="52"/>
      <c r="Z890" s="2"/>
    </row>
    <row r="891" spans="1:26" ht="16.5" customHeight="1">
      <c r="A891" s="2"/>
      <c r="B891" s="2"/>
      <c r="C891" s="14"/>
      <c r="D891" s="14"/>
      <c r="E891" s="14"/>
      <c r="F891" s="14"/>
      <c r="G891" s="14"/>
      <c r="H891" s="2"/>
      <c r="I891" s="2"/>
      <c r="J891" s="2"/>
      <c r="K891" s="2"/>
      <c r="L891" s="2"/>
      <c r="M891" s="2"/>
      <c r="N891" s="2"/>
      <c r="O891" s="2"/>
      <c r="P891" s="2"/>
      <c r="Q891" s="2"/>
      <c r="R891" s="2"/>
      <c r="S891" s="52"/>
      <c r="T891" s="52"/>
      <c r="U891" s="52"/>
      <c r="V891" s="52"/>
      <c r="W891" s="52"/>
      <c r="X891" s="52"/>
      <c r="Y891" s="52"/>
      <c r="Z891" s="2"/>
    </row>
    <row r="892" spans="1:26" ht="16.5" customHeight="1">
      <c r="A892" s="2"/>
      <c r="B892" s="2"/>
      <c r="C892" s="14"/>
      <c r="D892" s="14"/>
      <c r="E892" s="14"/>
      <c r="F892" s="14"/>
      <c r="G892" s="14"/>
      <c r="H892" s="2"/>
      <c r="I892" s="2"/>
      <c r="J892" s="2"/>
      <c r="K892" s="2"/>
      <c r="L892" s="2"/>
      <c r="M892" s="2"/>
      <c r="N892" s="2"/>
      <c r="O892" s="2"/>
      <c r="P892" s="2"/>
      <c r="Q892" s="2"/>
      <c r="R892" s="2"/>
      <c r="S892" s="52"/>
      <c r="T892" s="52"/>
      <c r="U892" s="52"/>
      <c r="V892" s="52"/>
      <c r="W892" s="52"/>
      <c r="X892" s="52"/>
      <c r="Y892" s="52"/>
      <c r="Z892" s="2"/>
    </row>
    <row r="893" spans="1:26" ht="16.5" customHeight="1">
      <c r="A893" s="2"/>
      <c r="B893" s="2"/>
      <c r="C893" s="14"/>
      <c r="D893" s="14"/>
      <c r="E893" s="14"/>
      <c r="F893" s="14"/>
      <c r="G893" s="14"/>
      <c r="H893" s="2"/>
      <c r="I893" s="2"/>
      <c r="J893" s="2"/>
      <c r="K893" s="2"/>
      <c r="L893" s="2"/>
      <c r="M893" s="2"/>
      <c r="N893" s="2"/>
      <c r="O893" s="2"/>
      <c r="P893" s="2"/>
      <c r="Q893" s="2"/>
      <c r="R893" s="2"/>
      <c r="S893" s="52"/>
      <c r="T893" s="52"/>
      <c r="U893" s="52"/>
      <c r="V893" s="52"/>
      <c r="W893" s="52"/>
      <c r="X893" s="52"/>
      <c r="Y893" s="52"/>
      <c r="Z893" s="2"/>
    </row>
    <row r="894" spans="1:26" ht="16.5" customHeight="1">
      <c r="A894" s="2"/>
      <c r="B894" s="2"/>
      <c r="C894" s="14"/>
      <c r="D894" s="14"/>
      <c r="E894" s="14"/>
      <c r="F894" s="14"/>
      <c r="G894" s="14"/>
      <c r="H894" s="2"/>
      <c r="I894" s="2"/>
      <c r="J894" s="2"/>
      <c r="K894" s="2"/>
      <c r="L894" s="2"/>
      <c r="M894" s="2"/>
      <c r="N894" s="2"/>
      <c r="O894" s="2"/>
      <c r="P894" s="2"/>
      <c r="Q894" s="2"/>
      <c r="R894" s="2"/>
      <c r="S894" s="52"/>
      <c r="T894" s="52"/>
      <c r="U894" s="52"/>
      <c r="V894" s="52"/>
      <c r="W894" s="52"/>
      <c r="X894" s="52"/>
      <c r="Y894" s="52"/>
      <c r="Z894" s="2"/>
    </row>
    <row r="895" spans="1:26" ht="16.5" customHeight="1">
      <c r="A895" s="2"/>
      <c r="B895" s="2"/>
      <c r="C895" s="14"/>
      <c r="D895" s="14"/>
      <c r="E895" s="14"/>
      <c r="F895" s="14"/>
      <c r="G895" s="14"/>
      <c r="H895" s="2"/>
      <c r="I895" s="2"/>
      <c r="J895" s="2"/>
      <c r="K895" s="2"/>
      <c r="L895" s="2"/>
      <c r="M895" s="2"/>
      <c r="N895" s="2"/>
      <c r="O895" s="2"/>
      <c r="P895" s="2"/>
      <c r="Q895" s="2"/>
      <c r="R895" s="2"/>
      <c r="S895" s="52"/>
      <c r="T895" s="52"/>
      <c r="U895" s="52"/>
      <c r="V895" s="52"/>
      <c r="W895" s="52"/>
      <c r="X895" s="52"/>
      <c r="Y895" s="52"/>
      <c r="Z895" s="2"/>
    </row>
    <row r="896" spans="1:26" ht="16.5" customHeight="1">
      <c r="A896" s="2"/>
      <c r="B896" s="2"/>
      <c r="C896" s="14"/>
      <c r="D896" s="14"/>
      <c r="E896" s="14"/>
      <c r="F896" s="14"/>
      <c r="G896" s="14"/>
      <c r="H896" s="2"/>
      <c r="I896" s="2"/>
      <c r="J896" s="2"/>
      <c r="K896" s="2"/>
      <c r="L896" s="2"/>
      <c r="M896" s="2"/>
      <c r="N896" s="2"/>
      <c r="O896" s="2"/>
      <c r="P896" s="2"/>
      <c r="Q896" s="2"/>
      <c r="R896" s="2"/>
      <c r="S896" s="52"/>
      <c r="T896" s="52"/>
      <c r="U896" s="52"/>
      <c r="V896" s="52"/>
      <c r="W896" s="52"/>
      <c r="X896" s="52"/>
      <c r="Y896" s="52"/>
      <c r="Z896" s="2"/>
    </row>
    <row r="897" spans="1:26" ht="16.5" customHeight="1">
      <c r="A897" s="2"/>
      <c r="B897" s="2"/>
      <c r="C897" s="14"/>
      <c r="D897" s="14"/>
      <c r="E897" s="14"/>
      <c r="F897" s="14"/>
      <c r="G897" s="14"/>
      <c r="H897" s="2"/>
      <c r="I897" s="2"/>
      <c r="J897" s="2"/>
      <c r="K897" s="2"/>
      <c r="L897" s="2"/>
      <c r="M897" s="2"/>
      <c r="N897" s="2"/>
      <c r="O897" s="2"/>
      <c r="P897" s="2"/>
      <c r="Q897" s="2"/>
      <c r="R897" s="2"/>
      <c r="S897" s="52"/>
      <c r="T897" s="52"/>
      <c r="U897" s="52"/>
      <c r="V897" s="52"/>
      <c r="W897" s="52"/>
      <c r="X897" s="52"/>
      <c r="Y897" s="52"/>
      <c r="Z897" s="2"/>
    </row>
    <row r="898" spans="1:26" ht="16.5" customHeight="1">
      <c r="A898" s="2"/>
      <c r="B898" s="2"/>
      <c r="C898" s="14"/>
      <c r="D898" s="14"/>
      <c r="E898" s="14"/>
      <c r="F898" s="14"/>
      <c r="G898" s="14"/>
      <c r="H898" s="2"/>
      <c r="I898" s="2"/>
      <c r="J898" s="2"/>
      <c r="K898" s="2"/>
      <c r="L898" s="2"/>
      <c r="M898" s="2"/>
      <c r="N898" s="2"/>
      <c r="O898" s="2"/>
      <c r="P898" s="2"/>
      <c r="Q898" s="2"/>
      <c r="R898" s="2"/>
      <c r="S898" s="52"/>
      <c r="T898" s="52"/>
      <c r="U898" s="52"/>
      <c r="V898" s="52"/>
      <c r="W898" s="52"/>
      <c r="X898" s="52"/>
      <c r="Y898" s="52"/>
      <c r="Z898" s="2"/>
    </row>
    <row r="899" spans="1:26" ht="16.5" customHeight="1">
      <c r="A899" s="2"/>
      <c r="B899" s="2"/>
      <c r="C899" s="14"/>
      <c r="D899" s="14"/>
      <c r="E899" s="14"/>
      <c r="F899" s="14"/>
      <c r="G899" s="14"/>
      <c r="H899" s="2"/>
      <c r="I899" s="2"/>
      <c r="J899" s="2"/>
      <c r="K899" s="2"/>
      <c r="L899" s="2"/>
      <c r="M899" s="2"/>
      <c r="N899" s="2"/>
      <c r="O899" s="2"/>
      <c r="P899" s="2"/>
      <c r="Q899" s="2"/>
      <c r="R899" s="2"/>
      <c r="S899" s="52"/>
      <c r="T899" s="52"/>
      <c r="U899" s="52"/>
      <c r="V899" s="52"/>
      <c r="W899" s="52"/>
      <c r="X899" s="52"/>
      <c r="Y899" s="52"/>
      <c r="Z899" s="2"/>
    </row>
    <row r="900" spans="1:26" ht="16.5" customHeight="1">
      <c r="A900" s="2"/>
      <c r="B900" s="2"/>
      <c r="C900" s="14"/>
      <c r="D900" s="14"/>
      <c r="E900" s="14"/>
      <c r="F900" s="14"/>
      <c r="G900" s="14"/>
      <c r="H900" s="2"/>
      <c r="I900" s="2"/>
      <c r="J900" s="2"/>
      <c r="K900" s="2"/>
      <c r="L900" s="2"/>
      <c r="M900" s="2"/>
      <c r="N900" s="2"/>
      <c r="O900" s="2"/>
      <c r="P900" s="2"/>
      <c r="Q900" s="2"/>
      <c r="R900" s="2"/>
      <c r="S900" s="52"/>
      <c r="T900" s="52"/>
      <c r="U900" s="52"/>
      <c r="V900" s="52"/>
      <c r="W900" s="52"/>
      <c r="X900" s="52"/>
      <c r="Y900" s="52"/>
      <c r="Z900" s="2"/>
    </row>
    <row r="901" spans="1:26" ht="16.5" customHeight="1">
      <c r="A901" s="2"/>
      <c r="B901" s="2"/>
      <c r="C901" s="14"/>
      <c r="D901" s="14"/>
      <c r="E901" s="14"/>
      <c r="F901" s="14"/>
      <c r="G901" s="14"/>
      <c r="H901" s="2"/>
      <c r="I901" s="2"/>
      <c r="J901" s="2"/>
      <c r="K901" s="2"/>
      <c r="L901" s="2"/>
      <c r="M901" s="2"/>
      <c r="N901" s="2"/>
      <c r="O901" s="2"/>
      <c r="P901" s="2"/>
      <c r="Q901" s="2"/>
      <c r="R901" s="2"/>
      <c r="S901" s="52"/>
      <c r="T901" s="52"/>
      <c r="U901" s="52"/>
      <c r="V901" s="52"/>
      <c r="W901" s="52"/>
      <c r="X901" s="52"/>
      <c r="Y901" s="52"/>
      <c r="Z901" s="2"/>
    </row>
    <row r="902" spans="1:26" ht="16.5" customHeight="1">
      <c r="A902" s="2"/>
      <c r="B902" s="2"/>
      <c r="C902" s="14"/>
      <c r="D902" s="14"/>
      <c r="E902" s="14"/>
      <c r="F902" s="14"/>
      <c r="G902" s="14"/>
      <c r="H902" s="2"/>
      <c r="I902" s="2"/>
      <c r="J902" s="2"/>
      <c r="K902" s="2"/>
      <c r="L902" s="2"/>
      <c r="M902" s="2"/>
      <c r="N902" s="2"/>
      <c r="O902" s="2"/>
      <c r="P902" s="2"/>
      <c r="Q902" s="2"/>
      <c r="R902" s="2"/>
      <c r="S902" s="52"/>
      <c r="T902" s="52"/>
      <c r="U902" s="52"/>
      <c r="V902" s="52"/>
      <c r="W902" s="52"/>
      <c r="X902" s="52"/>
      <c r="Y902" s="52"/>
      <c r="Z902" s="2"/>
    </row>
    <row r="903" spans="1:26" ht="16.5" customHeight="1">
      <c r="A903" s="2"/>
      <c r="B903" s="2"/>
      <c r="C903" s="14"/>
      <c r="D903" s="14"/>
      <c r="E903" s="14"/>
      <c r="F903" s="14"/>
      <c r="G903" s="14"/>
      <c r="H903" s="2"/>
      <c r="I903" s="2"/>
      <c r="J903" s="2"/>
      <c r="K903" s="2"/>
      <c r="L903" s="2"/>
      <c r="M903" s="2"/>
      <c r="N903" s="2"/>
      <c r="O903" s="2"/>
      <c r="P903" s="2"/>
      <c r="Q903" s="2"/>
      <c r="R903" s="2"/>
      <c r="S903" s="52"/>
      <c r="T903" s="52"/>
      <c r="U903" s="52"/>
      <c r="V903" s="52"/>
      <c r="W903" s="52"/>
      <c r="X903" s="52"/>
      <c r="Y903" s="52"/>
      <c r="Z903" s="2"/>
    </row>
    <row r="904" spans="1:26" ht="16.5" customHeight="1">
      <c r="A904" s="2"/>
      <c r="B904" s="2"/>
      <c r="C904" s="14"/>
      <c r="D904" s="14"/>
      <c r="E904" s="14"/>
      <c r="F904" s="14"/>
      <c r="G904" s="14"/>
      <c r="H904" s="2"/>
      <c r="I904" s="2"/>
      <c r="J904" s="2"/>
      <c r="K904" s="2"/>
      <c r="L904" s="2"/>
      <c r="M904" s="2"/>
      <c r="N904" s="2"/>
      <c r="O904" s="2"/>
      <c r="P904" s="2"/>
      <c r="Q904" s="2"/>
      <c r="R904" s="2"/>
      <c r="S904" s="52"/>
      <c r="T904" s="52"/>
      <c r="U904" s="52"/>
      <c r="V904" s="52"/>
      <c r="W904" s="52"/>
      <c r="X904" s="52"/>
      <c r="Y904" s="52"/>
      <c r="Z904" s="2"/>
    </row>
    <row r="905" spans="1:26" ht="16.5" customHeight="1">
      <c r="A905" s="2"/>
      <c r="B905" s="2"/>
      <c r="C905" s="14"/>
      <c r="D905" s="14"/>
      <c r="E905" s="14"/>
      <c r="F905" s="14"/>
      <c r="G905" s="14"/>
      <c r="H905" s="2"/>
      <c r="I905" s="2"/>
      <c r="J905" s="2"/>
      <c r="K905" s="2"/>
      <c r="L905" s="2"/>
      <c r="M905" s="2"/>
      <c r="N905" s="2"/>
      <c r="O905" s="2"/>
      <c r="P905" s="2"/>
      <c r="Q905" s="2"/>
      <c r="R905" s="2"/>
      <c r="S905" s="52"/>
      <c r="T905" s="52"/>
      <c r="U905" s="52"/>
      <c r="V905" s="52"/>
      <c r="W905" s="52"/>
      <c r="X905" s="52"/>
      <c r="Y905" s="52"/>
      <c r="Z905" s="2"/>
    </row>
    <row r="906" spans="1:26" ht="16.5" customHeight="1">
      <c r="A906" s="2"/>
      <c r="B906" s="2"/>
      <c r="C906" s="14"/>
      <c r="D906" s="14"/>
      <c r="E906" s="14"/>
      <c r="F906" s="14"/>
      <c r="G906" s="14"/>
      <c r="H906" s="2"/>
      <c r="I906" s="2"/>
      <c r="J906" s="2"/>
      <c r="K906" s="2"/>
      <c r="L906" s="2"/>
      <c r="M906" s="2"/>
      <c r="N906" s="2"/>
      <c r="O906" s="2"/>
      <c r="P906" s="2"/>
      <c r="Q906" s="2"/>
      <c r="R906" s="2"/>
      <c r="S906" s="52"/>
      <c r="T906" s="52"/>
      <c r="U906" s="52"/>
      <c r="V906" s="52"/>
      <c r="W906" s="52"/>
      <c r="X906" s="52"/>
      <c r="Y906" s="52"/>
      <c r="Z906" s="2"/>
    </row>
    <row r="907" spans="1:26" ht="16.5" customHeight="1">
      <c r="A907" s="2"/>
      <c r="B907" s="2"/>
      <c r="C907" s="14"/>
      <c r="D907" s="14"/>
      <c r="E907" s="14"/>
      <c r="F907" s="14"/>
      <c r="G907" s="14"/>
      <c r="H907" s="2"/>
      <c r="I907" s="2"/>
      <c r="J907" s="2"/>
      <c r="K907" s="2"/>
      <c r="L907" s="2"/>
      <c r="M907" s="2"/>
      <c r="N907" s="2"/>
      <c r="O907" s="2"/>
      <c r="P907" s="2"/>
      <c r="Q907" s="2"/>
      <c r="R907" s="2"/>
      <c r="S907" s="52"/>
      <c r="T907" s="52"/>
      <c r="U907" s="52"/>
      <c r="V907" s="52"/>
      <c r="W907" s="52"/>
      <c r="X907" s="52"/>
      <c r="Y907" s="52"/>
      <c r="Z907" s="2"/>
    </row>
    <row r="908" spans="1:26" ht="16.5" customHeight="1">
      <c r="A908" s="2"/>
      <c r="B908" s="2"/>
      <c r="C908" s="14"/>
      <c r="D908" s="14"/>
      <c r="E908" s="14"/>
      <c r="F908" s="14"/>
      <c r="G908" s="14"/>
      <c r="H908" s="2"/>
      <c r="I908" s="2"/>
      <c r="J908" s="2"/>
      <c r="K908" s="2"/>
      <c r="L908" s="2"/>
      <c r="M908" s="2"/>
      <c r="N908" s="2"/>
      <c r="O908" s="2"/>
      <c r="P908" s="2"/>
      <c r="Q908" s="2"/>
      <c r="R908" s="2"/>
      <c r="S908" s="52"/>
      <c r="T908" s="52"/>
      <c r="U908" s="52"/>
      <c r="V908" s="52"/>
      <c r="W908" s="52"/>
      <c r="X908" s="52"/>
      <c r="Y908" s="52"/>
      <c r="Z908" s="2"/>
    </row>
    <row r="909" spans="1:26" ht="16.5" customHeight="1">
      <c r="A909" s="2"/>
      <c r="B909" s="2"/>
      <c r="C909" s="14"/>
      <c r="D909" s="14"/>
      <c r="E909" s="14"/>
      <c r="F909" s="14"/>
      <c r="G909" s="14"/>
      <c r="H909" s="2"/>
      <c r="I909" s="2"/>
      <c r="J909" s="2"/>
      <c r="K909" s="2"/>
      <c r="L909" s="2"/>
      <c r="M909" s="2"/>
      <c r="N909" s="2"/>
      <c r="O909" s="2"/>
      <c r="P909" s="2"/>
      <c r="Q909" s="2"/>
      <c r="R909" s="2"/>
      <c r="S909" s="52"/>
      <c r="T909" s="52"/>
      <c r="U909" s="52"/>
      <c r="V909" s="52"/>
      <c r="W909" s="52"/>
      <c r="X909" s="52"/>
      <c r="Y909" s="52"/>
      <c r="Z909" s="2"/>
    </row>
    <row r="910" spans="1:26" ht="16.5" customHeight="1">
      <c r="A910" s="2"/>
      <c r="B910" s="2"/>
      <c r="C910" s="14"/>
      <c r="D910" s="14"/>
      <c r="E910" s="14"/>
      <c r="F910" s="14"/>
      <c r="G910" s="14"/>
      <c r="H910" s="2"/>
      <c r="I910" s="2"/>
      <c r="J910" s="2"/>
      <c r="K910" s="2"/>
      <c r="L910" s="2"/>
      <c r="M910" s="2"/>
      <c r="N910" s="2"/>
      <c r="O910" s="2"/>
      <c r="P910" s="2"/>
      <c r="Q910" s="2"/>
      <c r="R910" s="2"/>
      <c r="S910" s="52"/>
      <c r="T910" s="52"/>
      <c r="U910" s="52"/>
      <c r="V910" s="52"/>
      <c r="W910" s="52"/>
      <c r="X910" s="52"/>
      <c r="Y910" s="52"/>
      <c r="Z910" s="2"/>
    </row>
    <row r="911" spans="1:26" ht="16.5" customHeight="1">
      <c r="A911" s="2"/>
      <c r="B911" s="2"/>
      <c r="C911" s="14"/>
      <c r="D911" s="14"/>
      <c r="E911" s="14"/>
      <c r="F911" s="14"/>
      <c r="G911" s="14"/>
      <c r="H911" s="2"/>
      <c r="I911" s="2"/>
      <c r="J911" s="2"/>
      <c r="K911" s="2"/>
      <c r="L911" s="2"/>
      <c r="M911" s="2"/>
      <c r="N911" s="2"/>
      <c r="O911" s="2"/>
      <c r="P911" s="2"/>
      <c r="Q911" s="2"/>
      <c r="R911" s="2"/>
      <c r="S911" s="52"/>
      <c r="T911" s="52"/>
      <c r="U911" s="52"/>
      <c r="V911" s="52"/>
      <c r="W911" s="52"/>
      <c r="X911" s="52"/>
      <c r="Y911" s="52"/>
      <c r="Z911" s="2"/>
    </row>
    <row r="912" spans="1:26" ht="16.5" customHeight="1">
      <c r="A912" s="2"/>
      <c r="B912" s="2"/>
      <c r="C912" s="14"/>
      <c r="D912" s="14"/>
      <c r="E912" s="14"/>
      <c r="F912" s="14"/>
      <c r="G912" s="14"/>
      <c r="H912" s="2"/>
      <c r="I912" s="2"/>
      <c r="J912" s="2"/>
      <c r="K912" s="2"/>
      <c r="L912" s="2"/>
      <c r="M912" s="2"/>
      <c r="N912" s="2"/>
      <c r="O912" s="2"/>
      <c r="P912" s="2"/>
      <c r="Q912" s="2"/>
      <c r="R912" s="2"/>
      <c r="S912" s="52"/>
      <c r="T912" s="52"/>
      <c r="U912" s="52"/>
      <c r="V912" s="52"/>
      <c r="W912" s="52"/>
      <c r="X912" s="52"/>
      <c r="Y912" s="52"/>
      <c r="Z912" s="2"/>
    </row>
    <row r="913" spans="1:26" ht="16.5" customHeight="1">
      <c r="A913" s="2"/>
      <c r="B913" s="2"/>
      <c r="C913" s="14"/>
      <c r="D913" s="14"/>
      <c r="E913" s="14"/>
      <c r="F913" s="14"/>
      <c r="G913" s="14"/>
      <c r="H913" s="2"/>
      <c r="I913" s="2"/>
      <c r="J913" s="2"/>
      <c r="K913" s="2"/>
      <c r="L913" s="2"/>
      <c r="M913" s="2"/>
      <c r="N913" s="2"/>
      <c r="O913" s="2"/>
      <c r="P913" s="2"/>
      <c r="Q913" s="2"/>
      <c r="R913" s="2"/>
      <c r="S913" s="52"/>
      <c r="T913" s="52"/>
      <c r="U913" s="52"/>
      <c r="V913" s="52"/>
      <c r="W913" s="52"/>
      <c r="X913" s="52"/>
      <c r="Y913" s="52"/>
      <c r="Z913" s="2"/>
    </row>
    <row r="914" spans="1:26" ht="16.5" customHeight="1">
      <c r="A914" s="2"/>
      <c r="B914" s="2"/>
      <c r="C914" s="14"/>
      <c r="D914" s="14"/>
      <c r="E914" s="14"/>
      <c r="F914" s="14"/>
      <c r="G914" s="14"/>
      <c r="H914" s="2"/>
      <c r="I914" s="2"/>
      <c r="J914" s="2"/>
      <c r="K914" s="2"/>
      <c r="L914" s="2"/>
      <c r="M914" s="2"/>
      <c r="N914" s="2"/>
      <c r="O914" s="2"/>
      <c r="P914" s="2"/>
      <c r="Q914" s="2"/>
      <c r="R914" s="2"/>
      <c r="S914" s="52"/>
      <c r="T914" s="52"/>
      <c r="U914" s="52"/>
      <c r="V914" s="52"/>
      <c r="W914" s="52"/>
      <c r="X914" s="52"/>
      <c r="Y914" s="52"/>
      <c r="Z914" s="2"/>
    </row>
    <row r="915" spans="1:26" ht="16.5" customHeight="1">
      <c r="A915" s="2"/>
      <c r="B915" s="2"/>
      <c r="C915" s="14"/>
      <c r="D915" s="14"/>
      <c r="E915" s="14"/>
      <c r="F915" s="14"/>
      <c r="G915" s="14"/>
      <c r="H915" s="2"/>
      <c r="I915" s="2"/>
      <c r="J915" s="2"/>
      <c r="K915" s="2"/>
      <c r="L915" s="2"/>
      <c r="M915" s="2"/>
      <c r="N915" s="2"/>
      <c r="O915" s="2"/>
      <c r="P915" s="2"/>
      <c r="Q915" s="2"/>
      <c r="R915" s="2"/>
      <c r="S915" s="52"/>
      <c r="T915" s="52"/>
      <c r="U915" s="52"/>
      <c r="V915" s="52"/>
      <c r="W915" s="52"/>
      <c r="X915" s="52"/>
      <c r="Y915" s="52"/>
      <c r="Z915" s="2"/>
    </row>
    <row r="916" spans="1:26" ht="16.5" customHeight="1">
      <c r="A916" s="2"/>
      <c r="B916" s="2"/>
      <c r="C916" s="14"/>
      <c r="D916" s="14"/>
      <c r="E916" s="14"/>
      <c r="F916" s="14"/>
      <c r="G916" s="14"/>
      <c r="H916" s="2"/>
      <c r="I916" s="2"/>
      <c r="J916" s="2"/>
      <c r="K916" s="2"/>
      <c r="L916" s="2"/>
      <c r="M916" s="2"/>
      <c r="N916" s="2"/>
      <c r="O916" s="2"/>
      <c r="P916" s="2"/>
      <c r="Q916" s="2"/>
      <c r="R916" s="2"/>
      <c r="S916" s="52"/>
      <c r="T916" s="52"/>
      <c r="U916" s="52"/>
      <c r="V916" s="52"/>
      <c r="W916" s="52"/>
      <c r="X916" s="52"/>
      <c r="Y916" s="52"/>
      <c r="Z916" s="2"/>
    </row>
    <row r="917" spans="1:26" ht="16.5" customHeight="1">
      <c r="A917" s="2"/>
      <c r="B917" s="2"/>
      <c r="C917" s="14"/>
      <c r="D917" s="14"/>
      <c r="E917" s="14"/>
      <c r="F917" s="14"/>
      <c r="G917" s="14"/>
      <c r="H917" s="2"/>
      <c r="I917" s="2"/>
      <c r="J917" s="2"/>
      <c r="K917" s="2"/>
      <c r="L917" s="2"/>
      <c r="M917" s="2"/>
      <c r="N917" s="2"/>
      <c r="O917" s="2"/>
      <c r="P917" s="2"/>
      <c r="Q917" s="2"/>
      <c r="R917" s="2"/>
      <c r="S917" s="52"/>
      <c r="T917" s="52"/>
      <c r="U917" s="52"/>
      <c r="V917" s="52"/>
      <c r="W917" s="52"/>
      <c r="X917" s="52"/>
      <c r="Y917" s="52"/>
      <c r="Z917" s="2"/>
    </row>
    <row r="918" spans="1:26" ht="16.5" customHeight="1">
      <c r="A918" s="2"/>
      <c r="B918" s="2"/>
      <c r="C918" s="14"/>
      <c r="D918" s="14"/>
      <c r="E918" s="14"/>
      <c r="F918" s="14"/>
      <c r="G918" s="14"/>
      <c r="H918" s="2"/>
      <c r="I918" s="2"/>
      <c r="J918" s="2"/>
      <c r="K918" s="2"/>
      <c r="L918" s="2"/>
      <c r="M918" s="2"/>
      <c r="N918" s="2"/>
      <c r="O918" s="2"/>
      <c r="P918" s="2"/>
      <c r="Q918" s="2"/>
      <c r="R918" s="2"/>
      <c r="S918" s="52"/>
      <c r="T918" s="52"/>
      <c r="U918" s="52"/>
      <c r="V918" s="52"/>
      <c r="W918" s="52"/>
      <c r="X918" s="52"/>
      <c r="Y918" s="52"/>
      <c r="Z918" s="2"/>
    </row>
    <row r="919" spans="1:26" ht="16.5" customHeight="1">
      <c r="A919" s="2"/>
      <c r="B919" s="2"/>
      <c r="C919" s="14"/>
      <c r="D919" s="14"/>
      <c r="E919" s="14"/>
      <c r="F919" s="14"/>
      <c r="G919" s="14"/>
      <c r="H919" s="2"/>
      <c r="I919" s="2"/>
      <c r="J919" s="2"/>
      <c r="K919" s="2"/>
      <c r="L919" s="2"/>
      <c r="M919" s="2"/>
      <c r="N919" s="2"/>
      <c r="O919" s="2"/>
      <c r="P919" s="2"/>
      <c r="Q919" s="2"/>
      <c r="R919" s="2"/>
      <c r="S919" s="52"/>
      <c r="T919" s="52"/>
      <c r="U919" s="52"/>
      <c r="V919" s="52"/>
      <c r="W919" s="52"/>
      <c r="X919" s="52"/>
      <c r="Y919" s="52"/>
      <c r="Z919" s="2"/>
    </row>
    <row r="920" spans="1:26" ht="16.5" customHeight="1">
      <c r="A920" s="2"/>
      <c r="B920" s="2"/>
      <c r="C920" s="14"/>
      <c r="D920" s="14"/>
      <c r="E920" s="14"/>
      <c r="F920" s="14"/>
      <c r="G920" s="14"/>
      <c r="H920" s="2"/>
      <c r="I920" s="2"/>
      <c r="J920" s="2"/>
      <c r="K920" s="2"/>
      <c r="L920" s="2"/>
      <c r="M920" s="2"/>
      <c r="N920" s="2"/>
      <c r="O920" s="2"/>
      <c r="P920" s="2"/>
      <c r="Q920" s="2"/>
      <c r="R920" s="2"/>
      <c r="S920" s="52"/>
      <c r="T920" s="52"/>
      <c r="U920" s="52"/>
      <c r="V920" s="52"/>
      <c r="W920" s="52"/>
      <c r="X920" s="52"/>
      <c r="Y920" s="52"/>
      <c r="Z920" s="2"/>
    </row>
    <row r="921" spans="1:26" ht="16.5" customHeight="1">
      <c r="A921" s="2"/>
      <c r="B921" s="2"/>
      <c r="C921" s="14"/>
      <c r="D921" s="14"/>
      <c r="E921" s="14"/>
      <c r="F921" s="14"/>
      <c r="G921" s="14"/>
      <c r="H921" s="2"/>
      <c r="I921" s="2"/>
      <c r="J921" s="2"/>
      <c r="K921" s="2"/>
      <c r="L921" s="2"/>
      <c r="M921" s="2"/>
      <c r="N921" s="2"/>
      <c r="O921" s="2"/>
      <c r="P921" s="2"/>
      <c r="Q921" s="2"/>
      <c r="R921" s="2"/>
      <c r="S921" s="52"/>
      <c r="T921" s="52"/>
      <c r="U921" s="52"/>
      <c r="V921" s="52"/>
      <c r="W921" s="52"/>
      <c r="X921" s="52"/>
      <c r="Y921" s="52"/>
      <c r="Z921" s="2"/>
    </row>
    <row r="922" spans="1:26" ht="16.5" customHeight="1">
      <c r="A922" s="2"/>
      <c r="B922" s="2"/>
      <c r="C922" s="14"/>
      <c r="D922" s="14"/>
      <c r="E922" s="14"/>
      <c r="F922" s="14"/>
      <c r="G922" s="14"/>
      <c r="H922" s="2"/>
      <c r="I922" s="2"/>
      <c r="J922" s="2"/>
      <c r="K922" s="2"/>
      <c r="L922" s="2"/>
      <c r="M922" s="2"/>
      <c r="N922" s="2"/>
      <c r="O922" s="2"/>
      <c r="P922" s="2"/>
      <c r="Q922" s="2"/>
      <c r="R922" s="2"/>
      <c r="S922" s="52"/>
      <c r="T922" s="52"/>
      <c r="U922" s="52"/>
      <c r="V922" s="52"/>
      <c r="W922" s="52"/>
      <c r="X922" s="52"/>
      <c r="Y922" s="52"/>
      <c r="Z922" s="2"/>
    </row>
    <row r="923" spans="1:26" ht="16.5" customHeight="1">
      <c r="A923" s="2"/>
      <c r="B923" s="2"/>
      <c r="C923" s="14"/>
      <c r="D923" s="14"/>
      <c r="E923" s="14"/>
      <c r="F923" s="14"/>
      <c r="G923" s="14"/>
      <c r="H923" s="2"/>
      <c r="I923" s="2"/>
      <c r="J923" s="2"/>
      <c r="K923" s="2"/>
      <c r="L923" s="2"/>
      <c r="M923" s="2"/>
      <c r="N923" s="2"/>
      <c r="O923" s="2"/>
      <c r="P923" s="2"/>
      <c r="Q923" s="2"/>
      <c r="R923" s="2"/>
      <c r="S923" s="52"/>
      <c r="T923" s="52"/>
      <c r="U923" s="52"/>
      <c r="V923" s="52"/>
      <c r="W923" s="52"/>
      <c r="X923" s="52"/>
      <c r="Y923" s="52"/>
      <c r="Z923" s="2"/>
    </row>
    <row r="924" spans="1:26" ht="16.5" customHeight="1">
      <c r="A924" s="2"/>
      <c r="B924" s="2"/>
      <c r="C924" s="14"/>
      <c r="D924" s="14"/>
      <c r="E924" s="14"/>
      <c r="F924" s="14"/>
      <c r="G924" s="14"/>
      <c r="H924" s="2"/>
      <c r="I924" s="2"/>
      <c r="J924" s="2"/>
      <c r="K924" s="2"/>
      <c r="L924" s="2"/>
      <c r="M924" s="2"/>
      <c r="N924" s="2"/>
      <c r="O924" s="2"/>
      <c r="P924" s="2"/>
      <c r="Q924" s="2"/>
      <c r="R924" s="2"/>
      <c r="S924" s="52"/>
      <c r="T924" s="52"/>
      <c r="U924" s="52"/>
      <c r="V924" s="52"/>
      <c r="W924" s="52"/>
      <c r="X924" s="52"/>
      <c r="Y924" s="52"/>
      <c r="Z924" s="2"/>
    </row>
    <row r="925" spans="1:26" ht="16.5" customHeight="1">
      <c r="A925" s="2"/>
      <c r="B925" s="2"/>
      <c r="C925" s="14"/>
      <c r="D925" s="14"/>
      <c r="E925" s="14"/>
      <c r="F925" s="14"/>
      <c r="G925" s="14"/>
      <c r="H925" s="2"/>
      <c r="I925" s="2"/>
      <c r="J925" s="2"/>
      <c r="K925" s="2"/>
      <c r="L925" s="2"/>
      <c r="M925" s="2"/>
      <c r="N925" s="2"/>
      <c r="O925" s="2"/>
      <c r="P925" s="2"/>
      <c r="Q925" s="2"/>
      <c r="R925" s="2"/>
      <c r="S925" s="52"/>
      <c r="T925" s="52"/>
      <c r="U925" s="52"/>
      <c r="V925" s="52"/>
      <c r="W925" s="52"/>
      <c r="X925" s="52"/>
      <c r="Y925" s="52"/>
      <c r="Z925" s="2"/>
    </row>
    <row r="926" spans="1:26" ht="16.5" customHeight="1">
      <c r="A926" s="2"/>
      <c r="B926" s="2"/>
      <c r="C926" s="14"/>
      <c r="D926" s="14"/>
      <c r="E926" s="14"/>
      <c r="F926" s="14"/>
      <c r="G926" s="14"/>
      <c r="H926" s="2"/>
      <c r="I926" s="2"/>
      <c r="J926" s="2"/>
      <c r="K926" s="2"/>
      <c r="L926" s="2"/>
      <c r="M926" s="2"/>
      <c r="N926" s="2"/>
      <c r="O926" s="2"/>
      <c r="P926" s="2"/>
      <c r="Q926" s="2"/>
      <c r="R926" s="2"/>
      <c r="S926" s="52"/>
      <c r="T926" s="52"/>
      <c r="U926" s="52"/>
      <c r="V926" s="52"/>
      <c r="W926" s="52"/>
      <c r="X926" s="52"/>
      <c r="Y926" s="52"/>
      <c r="Z926" s="2"/>
    </row>
    <row r="927" spans="1:26" ht="16.5" customHeight="1">
      <c r="A927" s="2"/>
      <c r="B927" s="2"/>
      <c r="C927" s="14"/>
      <c r="D927" s="14"/>
      <c r="E927" s="14"/>
      <c r="F927" s="14"/>
      <c r="G927" s="14"/>
      <c r="H927" s="2"/>
      <c r="I927" s="2"/>
      <c r="J927" s="2"/>
      <c r="K927" s="2"/>
      <c r="L927" s="2"/>
      <c r="M927" s="2"/>
      <c r="N927" s="2"/>
      <c r="O927" s="2"/>
      <c r="P927" s="2"/>
      <c r="Q927" s="2"/>
      <c r="R927" s="2"/>
      <c r="S927" s="52"/>
      <c r="T927" s="52"/>
      <c r="U927" s="52"/>
      <c r="V927" s="52"/>
      <c r="W927" s="52"/>
      <c r="X927" s="52"/>
      <c r="Y927" s="52"/>
      <c r="Z927" s="2"/>
    </row>
    <row r="928" spans="1:26" ht="16.5" customHeight="1">
      <c r="A928" s="2"/>
      <c r="B928" s="2"/>
      <c r="C928" s="14"/>
      <c r="D928" s="14"/>
      <c r="E928" s="14"/>
      <c r="F928" s="14"/>
      <c r="G928" s="14"/>
      <c r="H928" s="2"/>
      <c r="I928" s="2"/>
      <c r="J928" s="2"/>
      <c r="K928" s="2"/>
      <c r="L928" s="2"/>
      <c r="M928" s="2"/>
      <c r="N928" s="2"/>
      <c r="O928" s="2"/>
      <c r="P928" s="2"/>
      <c r="Q928" s="2"/>
      <c r="R928" s="2"/>
      <c r="S928" s="52"/>
      <c r="T928" s="52"/>
      <c r="U928" s="52"/>
      <c r="V928" s="52"/>
      <c r="W928" s="52"/>
      <c r="X928" s="52"/>
      <c r="Y928" s="52"/>
      <c r="Z928" s="2"/>
    </row>
    <row r="929" spans="1:26" ht="16.5" customHeight="1">
      <c r="A929" s="2"/>
      <c r="B929" s="2"/>
      <c r="C929" s="14"/>
      <c r="D929" s="14"/>
      <c r="E929" s="14"/>
      <c r="F929" s="14"/>
      <c r="G929" s="14"/>
      <c r="H929" s="2"/>
      <c r="I929" s="2"/>
      <c r="J929" s="2"/>
      <c r="K929" s="2"/>
      <c r="L929" s="2"/>
      <c r="M929" s="2"/>
      <c r="N929" s="2"/>
      <c r="O929" s="2"/>
      <c r="P929" s="2"/>
      <c r="Q929" s="2"/>
      <c r="R929" s="2"/>
      <c r="S929" s="52"/>
      <c r="T929" s="52"/>
      <c r="U929" s="52"/>
      <c r="V929" s="52"/>
      <c r="W929" s="52"/>
      <c r="X929" s="52"/>
      <c r="Y929" s="52"/>
      <c r="Z929" s="2"/>
    </row>
    <row r="930" spans="1:26" ht="16.5" customHeight="1">
      <c r="A930" s="2"/>
      <c r="B930" s="2"/>
      <c r="C930" s="14"/>
      <c r="D930" s="14"/>
      <c r="E930" s="14"/>
      <c r="F930" s="14"/>
      <c r="G930" s="14"/>
      <c r="H930" s="2"/>
      <c r="I930" s="2"/>
      <c r="J930" s="2"/>
      <c r="K930" s="2"/>
      <c r="L930" s="2"/>
      <c r="M930" s="2"/>
      <c r="N930" s="2"/>
      <c r="O930" s="2"/>
      <c r="P930" s="2"/>
      <c r="Q930" s="2"/>
      <c r="R930" s="2"/>
      <c r="S930" s="52"/>
      <c r="T930" s="52"/>
      <c r="U930" s="52"/>
      <c r="V930" s="52"/>
      <c r="W930" s="52"/>
      <c r="X930" s="52"/>
      <c r="Y930" s="52"/>
      <c r="Z930" s="2"/>
    </row>
    <row r="931" spans="1:26" ht="16.5" customHeight="1">
      <c r="A931" s="2"/>
      <c r="B931" s="2"/>
      <c r="C931" s="14"/>
      <c r="D931" s="14"/>
      <c r="E931" s="14"/>
      <c r="F931" s="14"/>
      <c r="G931" s="14"/>
      <c r="H931" s="2"/>
      <c r="I931" s="2"/>
      <c r="J931" s="2"/>
      <c r="K931" s="2"/>
      <c r="L931" s="2"/>
      <c r="M931" s="2"/>
      <c r="N931" s="2"/>
      <c r="O931" s="2"/>
      <c r="P931" s="2"/>
      <c r="Q931" s="2"/>
      <c r="R931" s="2"/>
      <c r="S931" s="52"/>
      <c r="T931" s="52"/>
      <c r="U931" s="52"/>
      <c r="V931" s="52"/>
      <c r="W931" s="52"/>
      <c r="X931" s="52"/>
      <c r="Y931" s="52"/>
      <c r="Z931" s="2"/>
    </row>
    <row r="932" spans="1:26" ht="16.5" customHeight="1">
      <c r="A932" s="2"/>
      <c r="B932" s="2"/>
      <c r="C932" s="14"/>
      <c r="D932" s="14"/>
      <c r="E932" s="14"/>
      <c r="F932" s="14"/>
      <c r="G932" s="14"/>
      <c r="H932" s="2"/>
      <c r="I932" s="2"/>
      <c r="J932" s="2"/>
      <c r="K932" s="2"/>
      <c r="L932" s="2"/>
      <c r="M932" s="2"/>
      <c r="N932" s="2"/>
      <c r="O932" s="2"/>
      <c r="P932" s="2"/>
      <c r="Q932" s="2"/>
      <c r="R932" s="2"/>
      <c r="S932" s="52"/>
      <c r="T932" s="52"/>
      <c r="U932" s="52"/>
      <c r="V932" s="52"/>
      <c r="W932" s="52"/>
      <c r="X932" s="52"/>
      <c r="Y932" s="52"/>
      <c r="Z932" s="2"/>
    </row>
    <row r="933" spans="1:26" ht="16.5" customHeight="1">
      <c r="A933" s="2"/>
      <c r="B933" s="2"/>
      <c r="C933" s="14"/>
      <c r="D933" s="14"/>
      <c r="E933" s="14"/>
      <c r="F933" s="14"/>
      <c r="G933" s="14"/>
      <c r="H933" s="2"/>
      <c r="I933" s="2"/>
      <c r="J933" s="2"/>
      <c r="K933" s="2"/>
      <c r="L933" s="2"/>
      <c r="M933" s="2"/>
      <c r="N933" s="2"/>
      <c r="O933" s="2"/>
      <c r="P933" s="2"/>
      <c r="Q933" s="2"/>
      <c r="R933" s="2"/>
      <c r="S933" s="52"/>
      <c r="T933" s="52"/>
      <c r="U933" s="52"/>
      <c r="V933" s="52"/>
      <c r="W933" s="52"/>
      <c r="X933" s="52"/>
      <c r="Y933" s="52"/>
      <c r="Z933" s="2"/>
    </row>
    <row r="934" spans="1:26" ht="16.5" customHeight="1">
      <c r="A934" s="2"/>
      <c r="B934" s="2"/>
      <c r="C934" s="14"/>
      <c r="D934" s="14"/>
      <c r="E934" s="14"/>
      <c r="F934" s="14"/>
      <c r="G934" s="14"/>
      <c r="H934" s="2"/>
      <c r="I934" s="2"/>
      <c r="J934" s="2"/>
      <c r="K934" s="2"/>
      <c r="L934" s="2"/>
      <c r="M934" s="2"/>
      <c r="N934" s="2"/>
      <c r="O934" s="2"/>
      <c r="P934" s="2"/>
      <c r="Q934" s="2"/>
      <c r="R934" s="2"/>
      <c r="S934" s="52"/>
      <c r="T934" s="52"/>
      <c r="U934" s="52"/>
      <c r="V934" s="52"/>
      <c r="W934" s="52"/>
      <c r="X934" s="52"/>
      <c r="Y934" s="52"/>
      <c r="Z934" s="2"/>
    </row>
    <row r="935" spans="1:26" ht="16.5" customHeight="1">
      <c r="A935" s="2"/>
      <c r="B935" s="2"/>
      <c r="C935" s="14"/>
      <c r="D935" s="14"/>
      <c r="E935" s="14"/>
      <c r="F935" s="14"/>
      <c r="G935" s="14"/>
      <c r="H935" s="2"/>
      <c r="I935" s="2"/>
      <c r="J935" s="2"/>
      <c r="K935" s="2"/>
      <c r="L935" s="2"/>
      <c r="M935" s="2"/>
      <c r="N935" s="2"/>
      <c r="O935" s="2"/>
      <c r="P935" s="2"/>
      <c r="Q935" s="2"/>
      <c r="R935" s="2"/>
      <c r="S935" s="52"/>
      <c r="T935" s="52"/>
      <c r="U935" s="52"/>
      <c r="V935" s="52"/>
      <c r="W935" s="52"/>
      <c r="X935" s="52"/>
      <c r="Y935" s="52"/>
      <c r="Z935" s="2"/>
    </row>
    <row r="936" spans="1:26" ht="16.5" customHeight="1">
      <c r="A936" s="2"/>
      <c r="B936" s="2"/>
      <c r="C936" s="14"/>
      <c r="D936" s="14"/>
      <c r="E936" s="14"/>
      <c r="F936" s="14"/>
      <c r="G936" s="14"/>
      <c r="H936" s="2"/>
      <c r="I936" s="2"/>
      <c r="J936" s="2"/>
      <c r="K936" s="2"/>
      <c r="L936" s="2"/>
      <c r="M936" s="2"/>
      <c r="N936" s="2"/>
      <c r="O936" s="2"/>
      <c r="P936" s="2"/>
      <c r="Q936" s="2"/>
      <c r="R936" s="2"/>
      <c r="S936" s="52"/>
      <c r="T936" s="52"/>
      <c r="U936" s="52"/>
      <c r="V936" s="52"/>
      <c r="W936" s="52"/>
      <c r="X936" s="52"/>
      <c r="Y936" s="52"/>
      <c r="Z936" s="2"/>
    </row>
    <row r="937" spans="1:26" ht="16.5" customHeight="1">
      <c r="A937" s="2"/>
      <c r="B937" s="2"/>
      <c r="C937" s="14"/>
      <c r="D937" s="14"/>
      <c r="E937" s="14"/>
      <c r="F937" s="14"/>
      <c r="G937" s="14"/>
      <c r="H937" s="2"/>
      <c r="I937" s="2"/>
      <c r="J937" s="2"/>
      <c r="K937" s="2"/>
      <c r="L937" s="2"/>
      <c r="M937" s="2"/>
      <c r="N937" s="2"/>
      <c r="O937" s="2"/>
      <c r="P937" s="2"/>
      <c r="Q937" s="2"/>
      <c r="R937" s="2"/>
      <c r="S937" s="52"/>
      <c r="T937" s="52"/>
      <c r="U937" s="52"/>
      <c r="V937" s="52"/>
      <c r="W937" s="52"/>
      <c r="X937" s="52"/>
      <c r="Y937" s="52"/>
      <c r="Z937" s="2"/>
    </row>
    <row r="938" spans="1:26" ht="16.5" customHeight="1">
      <c r="A938" s="2"/>
      <c r="B938" s="2"/>
      <c r="C938" s="14"/>
      <c r="D938" s="14"/>
      <c r="E938" s="14"/>
      <c r="F938" s="14"/>
      <c r="G938" s="14"/>
      <c r="H938" s="2"/>
      <c r="I938" s="2"/>
      <c r="J938" s="2"/>
      <c r="K938" s="2"/>
      <c r="L938" s="2"/>
      <c r="M938" s="2"/>
      <c r="N938" s="2"/>
      <c r="O938" s="2"/>
      <c r="P938" s="2"/>
      <c r="Q938" s="2"/>
      <c r="R938" s="2"/>
      <c r="S938" s="52"/>
      <c r="T938" s="52"/>
      <c r="U938" s="52"/>
      <c r="V938" s="52"/>
      <c r="W938" s="52"/>
      <c r="X938" s="52"/>
      <c r="Y938" s="52"/>
      <c r="Z938" s="2"/>
    </row>
    <row r="939" spans="1:26" ht="16.5" customHeight="1">
      <c r="A939" s="2"/>
      <c r="B939" s="2"/>
      <c r="C939" s="14"/>
      <c r="D939" s="14"/>
      <c r="E939" s="14"/>
      <c r="F939" s="14"/>
      <c r="G939" s="14"/>
      <c r="H939" s="2"/>
      <c r="I939" s="2"/>
      <c r="J939" s="2"/>
      <c r="K939" s="2"/>
      <c r="L939" s="2"/>
      <c r="M939" s="2"/>
      <c r="N939" s="2"/>
      <c r="O939" s="2"/>
      <c r="P939" s="2"/>
      <c r="Q939" s="2"/>
      <c r="R939" s="2"/>
      <c r="S939" s="52"/>
      <c r="T939" s="52"/>
      <c r="U939" s="52"/>
      <c r="V939" s="52"/>
      <c r="W939" s="52"/>
      <c r="X939" s="52"/>
      <c r="Y939" s="52"/>
      <c r="Z939" s="2"/>
    </row>
    <row r="940" spans="1:26" ht="16.5" customHeight="1">
      <c r="A940" s="2"/>
      <c r="B940" s="2"/>
      <c r="C940" s="14"/>
      <c r="D940" s="14"/>
      <c r="E940" s="14"/>
      <c r="F940" s="14"/>
      <c r="G940" s="14"/>
      <c r="H940" s="2"/>
      <c r="I940" s="2"/>
      <c r="J940" s="2"/>
      <c r="K940" s="2"/>
      <c r="L940" s="2"/>
      <c r="M940" s="2"/>
      <c r="N940" s="2"/>
      <c r="O940" s="2"/>
      <c r="P940" s="2"/>
      <c r="Q940" s="2"/>
      <c r="R940" s="2"/>
      <c r="S940" s="52"/>
      <c r="T940" s="52"/>
      <c r="U940" s="52"/>
      <c r="V940" s="52"/>
      <c r="W940" s="52"/>
      <c r="X940" s="52"/>
      <c r="Y940" s="52"/>
      <c r="Z940" s="2"/>
    </row>
    <row r="941" spans="1:26" ht="16.5" customHeight="1">
      <c r="A941" s="2"/>
      <c r="B941" s="2"/>
      <c r="C941" s="14"/>
      <c r="D941" s="14"/>
      <c r="E941" s="14"/>
      <c r="F941" s="14"/>
      <c r="G941" s="14"/>
      <c r="H941" s="2"/>
      <c r="I941" s="2"/>
      <c r="J941" s="2"/>
      <c r="K941" s="2"/>
      <c r="L941" s="2"/>
      <c r="M941" s="2"/>
      <c r="N941" s="2"/>
      <c r="O941" s="2"/>
      <c r="P941" s="2"/>
      <c r="Q941" s="2"/>
      <c r="R941" s="2"/>
      <c r="S941" s="52"/>
      <c r="T941" s="52"/>
      <c r="U941" s="52"/>
      <c r="V941" s="52"/>
      <c r="W941" s="52"/>
      <c r="X941" s="52"/>
      <c r="Y941" s="52"/>
      <c r="Z941" s="2"/>
    </row>
    <row r="942" spans="1:26" ht="16.5" customHeight="1">
      <c r="A942" s="2"/>
      <c r="B942" s="2"/>
      <c r="C942" s="14"/>
      <c r="D942" s="14"/>
      <c r="E942" s="14"/>
      <c r="F942" s="14"/>
      <c r="G942" s="14"/>
      <c r="H942" s="2"/>
      <c r="I942" s="2"/>
      <c r="J942" s="2"/>
      <c r="K942" s="2"/>
      <c r="L942" s="2"/>
      <c r="M942" s="2"/>
      <c r="N942" s="2"/>
      <c r="O942" s="2"/>
      <c r="P942" s="2"/>
      <c r="Q942" s="2"/>
      <c r="R942" s="2"/>
      <c r="S942" s="52"/>
      <c r="T942" s="52"/>
      <c r="U942" s="52"/>
      <c r="V942" s="52"/>
      <c r="W942" s="52"/>
      <c r="X942" s="52"/>
      <c r="Y942" s="52"/>
      <c r="Z942" s="2"/>
    </row>
    <row r="943" spans="1:26" ht="16.5" customHeight="1">
      <c r="A943" s="2"/>
      <c r="B943" s="2"/>
      <c r="C943" s="14"/>
      <c r="D943" s="14"/>
      <c r="E943" s="14"/>
      <c r="F943" s="14"/>
      <c r="G943" s="14"/>
      <c r="H943" s="2"/>
      <c r="I943" s="2"/>
      <c r="J943" s="2"/>
      <c r="K943" s="2"/>
      <c r="L943" s="2"/>
      <c r="M943" s="2"/>
      <c r="N943" s="2"/>
      <c r="O943" s="2"/>
      <c r="P943" s="2"/>
      <c r="Q943" s="2"/>
      <c r="R943" s="2"/>
      <c r="S943" s="52"/>
      <c r="T943" s="52"/>
      <c r="U943" s="52"/>
      <c r="V943" s="52"/>
      <c r="W943" s="52"/>
      <c r="X943" s="52"/>
      <c r="Y943" s="52"/>
      <c r="Z943" s="2"/>
    </row>
    <row r="944" spans="1:26" ht="16.5" customHeight="1">
      <c r="A944" s="2"/>
      <c r="B944" s="2"/>
      <c r="C944" s="14"/>
      <c r="D944" s="14"/>
      <c r="E944" s="14"/>
      <c r="F944" s="14"/>
      <c r="G944" s="14"/>
      <c r="H944" s="2"/>
      <c r="I944" s="2"/>
      <c r="J944" s="2"/>
      <c r="K944" s="2"/>
      <c r="L944" s="2"/>
      <c r="M944" s="2"/>
      <c r="N944" s="2"/>
      <c r="O944" s="2"/>
      <c r="P944" s="2"/>
      <c r="Q944" s="2"/>
      <c r="R944" s="2"/>
      <c r="S944" s="52"/>
      <c r="T944" s="52"/>
      <c r="U944" s="52"/>
      <c r="V944" s="52"/>
      <c r="W944" s="52"/>
      <c r="X944" s="52"/>
      <c r="Y944" s="52"/>
      <c r="Z944" s="2"/>
    </row>
    <row r="945" spans="1:26" ht="16.5" customHeight="1">
      <c r="A945" s="2"/>
      <c r="B945" s="2"/>
      <c r="C945" s="14"/>
      <c r="D945" s="14"/>
      <c r="E945" s="14"/>
      <c r="F945" s="14"/>
      <c r="G945" s="14"/>
      <c r="H945" s="2"/>
      <c r="I945" s="2"/>
      <c r="J945" s="2"/>
      <c r="K945" s="2"/>
      <c r="L945" s="2"/>
      <c r="M945" s="2"/>
      <c r="N945" s="2"/>
      <c r="O945" s="2"/>
      <c r="P945" s="2"/>
      <c r="Q945" s="2"/>
      <c r="R945" s="2"/>
      <c r="S945" s="52"/>
      <c r="T945" s="52"/>
      <c r="U945" s="52"/>
      <c r="V945" s="52"/>
      <c r="W945" s="52"/>
      <c r="X945" s="52"/>
      <c r="Y945" s="52"/>
      <c r="Z945" s="2"/>
    </row>
    <row r="946" spans="1:26" ht="16.5" customHeight="1">
      <c r="A946" s="2"/>
      <c r="B946" s="2"/>
      <c r="C946" s="14"/>
      <c r="D946" s="14"/>
      <c r="E946" s="14"/>
      <c r="F946" s="14"/>
      <c r="G946" s="14"/>
      <c r="H946" s="2"/>
      <c r="I946" s="2"/>
      <c r="J946" s="2"/>
      <c r="K946" s="2"/>
      <c r="L946" s="2"/>
      <c r="M946" s="2"/>
      <c r="N946" s="2"/>
      <c r="O946" s="2"/>
      <c r="P946" s="2"/>
      <c r="Q946" s="2"/>
      <c r="R946" s="2"/>
      <c r="S946" s="52"/>
      <c r="T946" s="52"/>
      <c r="U946" s="52"/>
      <c r="V946" s="52"/>
      <c r="W946" s="52"/>
      <c r="X946" s="52"/>
      <c r="Y946" s="52"/>
      <c r="Z946" s="2"/>
    </row>
    <row r="947" spans="1:26" ht="16.5" customHeight="1">
      <c r="A947" s="2"/>
      <c r="B947" s="2"/>
      <c r="C947" s="14"/>
      <c r="D947" s="14"/>
      <c r="E947" s="14"/>
      <c r="F947" s="14"/>
      <c r="G947" s="14"/>
      <c r="H947" s="2"/>
      <c r="I947" s="2"/>
      <c r="J947" s="2"/>
      <c r="K947" s="2"/>
      <c r="L947" s="2"/>
      <c r="M947" s="2"/>
      <c r="N947" s="2"/>
      <c r="O947" s="2"/>
      <c r="P947" s="2"/>
      <c r="Q947" s="2"/>
      <c r="R947" s="2"/>
      <c r="S947" s="52"/>
      <c r="T947" s="52"/>
      <c r="U947" s="52"/>
      <c r="V947" s="52"/>
      <c r="W947" s="52"/>
      <c r="X947" s="52"/>
      <c r="Y947" s="52"/>
      <c r="Z947" s="2"/>
    </row>
    <row r="948" spans="1:26" ht="16.5" customHeight="1">
      <c r="A948" s="2"/>
      <c r="B948" s="2"/>
      <c r="C948" s="14"/>
      <c r="D948" s="14"/>
      <c r="E948" s="14"/>
      <c r="F948" s="14"/>
      <c r="G948" s="14"/>
      <c r="H948" s="2"/>
      <c r="I948" s="2"/>
      <c r="J948" s="2"/>
      <c r="K948" s="2"/>
      <c r="L948" s="2"/>
      <c r="M948" s="2"/>
      <c r="N948" s="2"/>
      <c r="O948" s="2"/>
      <c r="P948" s="2"/>
      <c r="Q948" s="2"/>
      <c r="R948" s="2"/>
      <c r="S948" s="52"/>
      <c r="T948" s="52"/>
      <c r="U948" s="52"/>
      <c r="V948" s="52"/>
      <c r="W948" s="52"/>
      <c r="X948" s="52"/>
      <c r="Y948" s="52"/>
      <c r="Z948" s="2"/>
    </row>
    <row r="949" spans="1:26" ht="16.5" customHeight="1">
      <c r="A949" s="2"/>
      <c r="B949" s="2"/>
      <c r="C949" s="14"/>
      <c r="D949" s="14"/>
      <c r="E949" s="14"/>
      <c r="F949" s="14"/>
      <c r="G949" s="14"/>
      <c r="H949" s="2"/>
      <c r="I949" s="2"/>
      <c r="J949" s="2"/>
      <c r="K949" s="2"/>
      <c r="L949" s="2"/>
      <c r="M949" s="2"/>
      <c r="N949" s="2"/>
      <c r="O949" s="2"/>
      <c r="P949" s="2"/>
      <c r="Q949" s="2"/>
      <c r="R949" s="2"/>
      <c r="S949" s="52"/>
      <c r="T949" s="52"/>
      <c r="U949" s="52"/>
      <c r="V949" s="52"/>
      <c r="W949" s="52"/>
      <c r="X949" s="52"/>
      <c r="Y949" s="52"/>
      <c r="Z949" s="2"/>
    </row>
    <row r="950" spans="1:26" ht="16.5" customHeight="1">
      <c r="A950" s="2"/>
      <c r="B950" s="2"/>
      <c r="C950" s="14"/>
      <c r="D950" s="14"/>
      <c r="E950" s="14"/>
      <c r="F950" s="14"/>
      <c r="G950" s="14"/>
      <c r="H950" s="2"/>
      <c r="I950" s="2"/>
      <c r="J950" s="2"/>
      <c r="K950" s="2"/>
      <c r="L950" s="2"/>
      <c r="M950" s="2"/>
      <c r="N950" s="2"/>
      <c r="O950" s="2"/>
      <c r="P950" s="2"/>
      <c r="Q950" s="2"/>
      <c r="R950" s="2"/>
      <c r="S950" s="52"/>
      <c r="T950" s="52"/>
      <c r="U950" s="52"/>
      <c r="V950" s="52"/>
      <c r="W950" s="52"/>
      <c r="X950" s="52"/>
      <c r="Y950" s="52"/>
      <c r="Z950" s="2"/>
    </row>
    <row r="951" spans="1:26" ht="16.5" customHeight="1">
      <c r="A951" s="2"/>
      <c r="B951" s="2"/>
      <c r="C951" s="14"/>
      <c r="D951" s="14"/>
      <c r="E951" s="14"/>
      <c r="F951" s="14"/>
      <c r="G951" s="14"/>
      <c r="H951" s="2"/>
      <c r="I951" s="2"/>
      <c r="J951" s="2"/>
      <c r="K951" s="2"/>
      <c r="L951" s="2"/>
      <c r="M951" s="2"/>
      <c r="N951" s="2"/>
      <c r="O951" s="2"/>
      <c r="P951" s="2"/>
      <c r="Q951" s="2"/>
      <c r="R951" s="2"/>
      <c r="S951" s="52"/>
      <c r="T951" s="52"/>
      <c r="U951" s="52"/>
      <c r="V951" s="52"/>
      <c r="W951" s="52"/>
      <c r="X951" s="52"/>
      <c r="Y951" s="52"/>
      <c r="Z951" s="2"/>
    </row>
    <row r="952" spans="1:26" ht="16.5" customHeight="1">
      <c r="A952" s="2"/>
      <c r="B952" s="2"/>
      <c r="C952" s="14"/>
      <c r="D952" s="14"/>
      <c r="E952" s="14"/>
      <c r="F952" s="14"/>
      <c r="G952" s="14"/>
      <c r="H952" s="2"/>
      <c r="I952" s="2"/>
      <c r="J952" s="2"/>
      <c r="K952" s="2"/>
      <c r="L952" s="2"/>
      <c r="M952" s="2"/>
      <c r="N952" s="2"/>
      <c r="O952" s="2"/>
      <c r="P952" s="2"/>
      <c r="Q952" s="2"/>
      <c r="R952" s="2"/>
      <c r="S952" s="52"/>
      <c r="T952" s="52"/>
      <c r="U952" s="52"/>
      <c r="V952" s="52"/>
      <c r="W952" s="52"/>
      <c r="X952" s="52"/>
      <c r="Y952" s="52"/>
      <c r="Z952" s="2"/>
    </row>
    <row r="953" spans="1:26" ht="16.5" customHeight="1">
      <c r="A953" s="2"/>
      <c r="B953" s="2"/>
      <c r="C953" s="14"/>
      <c r="D953" s="14"/>
      <c r="E953" s="14"/>
      <c r="F953" s="14"/>
      <c r="G953" s="14"/>
      <c r="H953" s="2"/>
      <c r="I953" s="2"/>
      <c r="J953" s="2"/>
      <c r="K953" s="2"/>
      <c r="L953" s="2"/>
      <c r="M953" s="2"/>
      <c r="N953" s="2"/>
      <c r="O953" s="2"/>
      <c r="P953" s="2"/>
      <c r="Q953" s="2"/>
      <c r="R953" s="2"/>
      <c r="S953" s="52"/>
      <c r="T953" s="52"/>
      <c r="U953" s="52"/>
      <c r="V953" s="52"/>
      <c r="W953" s="52"/>
      <c r="X953" s="52"/>
      <c r="Y953" s="52"/>
      <c r="Z953" s="2"/>
    </row>
    <row r="954" spans="1:26" ht="16.5" customHeight="1">
      <c r="A954" s="2"/>
      <c r="B954" s="2"/>
      <c r="C954" s="14"/>
      <c r="D954" s="14"/>
      <c r="E954" s="14"/>
      <c r="F954" s="14"/>
      <c r="G954" s="14"/>
      <c r="H954" s="2"/>
      <c r="I954" s="2"/>
      <c r="J954" s="2"/>
      <c r="K954" s="2"/>
      <c r="L954" s="2"/>
      <c r="M954" s="2"/>
      <c r="N954" s="2"/>
      <c r="O954" s="2"/>
      <c r="P954" s="2"/>
      <c r="Q954" s="2"/>
      <c r="R954" s="2"/>
      <c r="S954" s="52"/>
      <c r="T954" s="52"/>
      <c r="U954" s="52"/>
      <c r="V954" s="52"/>
      <c r="W954" s="52"/>
      <c r="X954" s="52"/>
      <c r="Y954" s="52"/>
      <c r="Z954" s="2"/>
    </row>
    <row r="955" spans="1:26" ht="16.5" customHeight="1">
      <c r="A955" s="2"/>
      <c r="B955" s="2"/>
      <c r="C955" s="14"/>
      <c r="D955" s="14"/>
      <c r="E955" s="14"/>
      <c r="F955" s="14"/>
      <c r="G955" s="14"/>
      <c r="H955" s="2"/>
      <c r="I955" s="2"/>
      <c r="J955" s="2"/>
      <c r="K955" s="2"/>
      <c r="L955" s="2"/>
      <c r="M955" s="2"/>
      <c r="N955" s="2"/>
      <c r="O955" s="2"/>
      <c r="P955" s="2"/>
      <c r="Q955" s="2"/>
      <c r="R955" s="2"/>
      <c r="S955" s="52"/>
      <c r="T955" s="52"/>
      <c r="U955" s="52"/>
      <c r="V955" s="52"/>
      <c r="W955" s="52"/>
      <c r="X955" s="52"/>
      <c r="Y955" s="52"/>
      <c r="Z955" s="2"/>
    </row>
    <row r="956" spans="1:26" ht="16.5" customHeight="1">
      <c r="A956" s="2"/>
      <c r="B956" s="2"/>
      <c r="C956" s="14"/>
      <c r="D956" s="14"/>
      <c r="E956" s="14"/>
      <c r="F956" s="14"/>
      <c r="G956" s="14"/>
      <c r="H956" s="2"/>
      <c r="I956" s="2"/>
      <c r="J956" s="2"/>
      <c r="K956" s="2"/>
      <c r="L956" s="2"/>
      <c r="M956" s="2"/>
      <c r="N956" s="2"/>
      <c r="O956" s="2"/>
      <c r="P956" s="2"/>
      <c r="Q956" s="2"/>
      <c r="R956" s="2"/>
      <c r="S956" s="52"/>
      <c r="T956" s="52"/>
      <c r="U956" s="52"/>
      <c r="V956" s="52"/>
      <c r="W956" s="52"/>
      <c r="X956" s="52"/>
      <c r="Y956" s="52"/>
      <c r="Z956" s="2"/>
    </row>
    <row r="957" spans="1:26" ht="16.5" customHeight="1">
      <c r="A957" s="2"/>
      <c r="B957" s="2"/>
      <c r="C957" s="14"/>
      <c r="D957" s="14"/>
      <c r="E957" s="14"/>
      <c r="F957" s="14"/>
      <c r="G957" s="14"/>
      <c r="H957" s="2"/>
      <c r="I957" s="2"/>
      <c r="J957" s="2"/>
      <c r="K957" s="2"/>
      <c r="L957" s="2"/>
      <c r="M957" s="2"/>
      <c r="N957" s="2"/>
      <c r="O957" s="2"/>
      <c r="P957" s="2"/>
      <c r="Q957" s="2"/>
      <c r="R957" s="2"/>
      <c r="S957" s="52"/>
      <c r="T957" s="52"/>
      <c r="U957" s="52"/>
      <c r="V957" s="52"/>
      <c r="W957" s="52"/>
      <c r="X957" s="52"/>
      <c r="Y957" s="52"/>
      <c r="Z957" s="2"/>
    </row>
    <row r="958" spans="1:26" ht="16.5" customHeight="1">
      <c r="A958" s="2"/>
      <c r="B958" s="2"/>
      <c r="C958" s="14"/>
      <c r="D958" s="14"/>
      <c r="E958" s="14"/>
      <c r="F958" s="14"/>
      <c r="G958" s="14"/>
      <c r="H958" s="2"/>
      <c r="I958" s="2"/>
      <c r="J958" s="2"/>
      <c r="K958" s="2"/>
      <c r="L958" s="2"/>
      <c r="M958" s="2"/>
      <c r="N958" s="2"/>
      <c r="O958" s="2"/>
      <c r="P958" s="2"/>
      <c r="Q958" s="2"/>
      <c r="R958" s="2"/>
      <c r="S958" s="52"/>
      <c r="T958" s="52"/>
      <c r="U958" s="52"/>
      <c r="V958" s="52"/>
      <c r="W958" s="52"/>
      <c r="X958" s="52"/>
      <c r="Y958" s="52"/>
      <c r="Z958" s="2"/>
    </row>
    <row r="959" spans="1:26" ht="16.5" customHeight="1">
      <c r="A959" s="2"/>
      <c r="B959" s="2"/>
      <c r="C959" s="14"/>
      <c r="D959" s="14"/>
      <c r="E959" s="14"/>
      <c r="F959" s="14"/>
      <c r="G959" s="14"/>
      <c r="H959" s="2"/>
      <c r="I959" s="2"/>
      <c r="J959" s="2"/>
      <c r="K959" s="2"/>
      <c r="L959" s="2"/>
      <c r="M959" s="2"/>
      <c r="N959" s="2"/>
      <c r="O959" s="2"/>
      <c r="P959" s="2"/>
      <c r="Q959" s="2"/>
      <c r="R959" s="2"/>
      <c r="S959" s="52"/>
      <c r="T959" s="52"/>
      <c r="U959" s="52"/>
      <c r="V959" s="52"/>
      <c r="W959" s="52"/>
      <c r="X959" s="52"/>
      <c r="Y959" s="52"/>
      <c r="Z959" s="2"/>
    </row>
    <row r="960" spans="1:26" ht="16.5" customHeight="1">
      <c r="A960" s="2"/>
      <c r="B960" s="2"/>
      <c r="C960" s="14"/>
      <c r="D960" s="14"/>
      <c r="E960" s="14"/>
      <c r="F960" s="14"/>
      <c r="G960" s="14"/>
      <c r="H960" s="2"/>
      <c r="I960" s="2"/>
      <c r="J960" s="2"/>
      <c r="K960" s="2"/>
      <c r="L960" s="2"/>
      <c r="M960" s="2"/>
      <c r="N960" s="2"/>
      <c r="O960" s="2"/>
      <c r="P960" s="2"/>
      <c r="Q960" s="2"/>
      <c r="R960" s="2"/>
      <c r="S960" s="52"/>
      <c r="T960" s="52"/>
      <c r="U960" s="52"/>
      <c r="V960" s="52"/>
      <c r="W960" s="52"/>
      <c r="X960" s="52"/>
      <c r="Y960" s="52"/>
      <c r="Z960" s="2"/>
    </row>
    <row r="961" spans="1:26" ht="16.5" customHeight="1">
      <c r="A961" s="2"/>
      <c r="B961" s="2"/>
      <c r="C961" s="14"/>
      <c r="D961" s="14"/>
      <c r="E961" s="14"/>
      <c r="F961" s="14"/>
      <c r="G961" s="14"/>
      <c r="H961" s="2"/>
      <c r="I961" s="2"/>
      <c r="J961" s="2"/>
      <c r="K961" s="2"/>
      <c r="L961" s="2"/>
      <c r="M961" s="2"/>
      <c r="N961" s="2"/>
      <c r="O961" s="2"/>
      <c r="P961" s="2"/>
      <c r="Q961" s="2"/>
      <c r="R961" s="2"/>
      <c r="S961" s="52"/>
      <c r="T961" s="52"/>
      <c r="U961" s="52"/>
      <c r="V961" s="52"/>
      <c r="W961" s="52"/>
      <c r="X961" s="52"/>
      <c r="Y961" s="52"/>
      <c r="Z961" s="2"/>
    </row>
    <row r="962" spans="1:26" ht="16.5" customHeight="1">
      <c r="A962" s="2"/>
      <c r="B962" s="2"/>
      <c r="C962" s="14"/>
      <c r="D962" s="14"/>
      <c r="E962" s="14"/>
      <c r="F962" s="14"/>
      <c r="G962" s="14"/>
      <c r="H962" s="2"/>
      <c r="I962" s="2"/>
      <c r="J962" s="2"/>
      <c r="K962" s="2"/>
      <c r="L962" s="2"/>
      <c r="M962" s="2"/>
      <c r="N962" s="2"/>
      <c r="O962" s="2"/>
      <c r="P962" s="2"/>
      <c r="Q962" s="2"/>
      <c r="R962" s="2"/>
      <c r="S962" s="52"/>
      <c r="T962" s="52"/>
      <c r="U962" s="52"/>
      <c r="V962" s="52"/>
      <c r="W962" s="52"/>
      <c r="X962" s="52"/>
      <c r="Y962" s="52"/>
      <c r="Z962" s="2"/>
    </row>
    <row r="963" spans="1:26" ht="16.5" customHeight="1">
      <c r="A963" s="2"/>
      <c r="B963" s="2"/>
      <c r="C963" s="14"/>
      <c r="D963" s="14"/>
      <c r="E963" s="14"/>
      <c r="F963" s="14"/>
      <c r="G963" s="14"/>
      <c r="H963" s="2"/>
      <c r="I963" s="2"/>
      <c r="J963" s="2"/>
      <c r="K963" s="2"/>
      <c r="L963" s="2"/>
      <c r="M963" s="2"/>
      <c r="N963" s="2"/>
      <c r="O963" s="2"/>
      <c r="P963" s="2"/>
      <c r="Q963" s="2"/>
      <c r="R963" s="2"/>
      <c r="S963" s="52"/>
      <c r="T963" s="52"/>
      <c r="U963" s="52"/>
      <c r="V963" s="52"/>
      <c r="W963" s="52"/>
      <c r="X963" s="52"/>
      <c r="Y963" s="52"/>
      <c r="Z963" s="2"/>
    </row>
    <row r="964" spans="1:26" ht="16.5" customHeight="1">
      <c r="A964" s="2"/>
      <c r="B964" s="2"/>
      <c r="C964" s="14"/>
      <c r="D964" s="14"/>
      <c r="E964" s="14"/>
      <c r="F964" s="14"/>
      <c r="G964" s="14"/>
      <c r="H964" s="2"/>
      <c r="I964" s="2"/>
      <c r="J964" s="2"/>
      <c r="K964" s="2"/>
      <c r="L964" s="2"/>
      <c r="M964" s="2"/>
      <c r="N964" s="2"/>
      <c r="O964" s="2"/>
      <c r="P964" s="2"/>
      <c r="Q964" s="2"/>
      <c r="R964" s="2"/>
      <c r="S964" s="52"/>
      <c r="T964" s="52"/>
      <c r="U964" s="52"/>
      <c r="V964" s="52"/>
      <c r="W964" s="52"/>
      <c r="X964" s="52"/>
      <c r="Y964" s="52"/>
      <c r="Z964" s="2"/>
    </row>
    <row r="965" spans="1:26" ht="16.5" customHeight="1">
      <c r="A965" s="2"/>
      <c r="B965" s="2"/>
      <c r="C965" s="14"/>
      <c r="D965" s="14"/>
      <c r="E965" s="14"/>
      <c r="F965" s="14"/>
      <c r="G965" s="14"/>
      <c r="H965" s="2"/>
      <c r="I965" s="2"/>
      <c r="J965" s="2"/>
      <c r="K965" s="2"/>
      <c r="L965" s="2"/>
      <c r="M965" s="2"/>
      <c r="N965" s="2"/>
      <c r="O965" s="2"/>
      <c r="P965" s="2"/>
      <c r="Q965" s="2"/>
      <c r="R965" s="2"/>
      <c r="S965" s="52"/>
      <c r="T965" s="52"/>
      <c r="U965" s="52"/>
      <c r="V965" s="52"/>
      <c r="W965" s="52"/>
      <c r="X965" s="52"/>
      <c r="Y965" s="52"/>
      <c r="Z965" s="2"/>
    </row>
    <row r="966" spans="1:26" ht="16.5" customHeight="1">
      <c r="A966" s="2"/>
      <c r="B966" s="2"/>
      <c r="C966" s="14"/>
      <c r="D966" s="14"/>
      <c r="E966" s="14"/>
      <c r="F966" s="14"/>
      <c r="G966" s="14"/>
      <c r="H966" s="2"/>
      <c r="I966" s="2"/>
      <c r="J966" s="2"/>
      <c r="K966" s="2"/>
      <c r="L966" s="2"/>
      <c r="M966" s="2"/>
      <c r="N966" s="2"/>
      <c r="O966" s="2"/>
      <c r="P966" s="2"/>
      <c r="Q966" s="2"/>
      <c r="R966" s="2"/>
      <c r="S966" s="52"/>
      <c r="T966" s="52"/>
      <c r="U966" s="52"/>
      <c r="V966" s="52"/>
      <c r="W966" s="52"/>
      <c r="X966" s="52"/>
      <c r="Y966" s="52"/>
      <c r="Z966" s="2"/>
    </row>
    <row r="967" spans="1:26" ht="16.5" customHeight="1">
      <c r="A967" s="2"/>
      <c r="B967" s="2"/>
      <c r="C967" s="14"/>
      <c r="D967" s="14"/>
      <c r="E967" s="14"/>
      <c r="F967" s="14"/>
      <c r="G967" s="14"/>
      <c r="H967" s="2"/>
      <c r="I967" s="2"/>
      <c r="J967" s="2"/>
      <c r="K967" s="2"/>
      <c r="L967" s="2"/>
      <c r="M967" s="2"/>
      <c r="N967" s="2"/>
      <c r="O967" s="2"/>
      <c r="P967" s="2"/>
      <c r="Q967" s="2"/>
      <c r="R967" s="2"/>
      <c r="S967" s="52"/>
      <c r="T967" s="52"/>
      <c r="U967" s="52"/>
      <c r="V967" s="52"/>
      <c r="W967" s="52"/>
      <c r="X967" s="52"/>
      <c r="Y967" s="52"/>
      <c r="Z967" s="2"/>
    </row>
    <row r="968" spans="1:26" ht="16.5" customHeight="1">
      <c r="A968" s="2"/>
      <c r="B968" s="2"/>
      <c r="C968" s="14"/>
      <c r="D968" s="14"/>
      <c r="E968" s="14"/>
      <c r="F968" s="14"/>
      <c r="G968" s="14"/>
      <c r="H968" s="2"/>
      <c r="I968" s="2"/>
      <c r="J968" s="2"/>
      <c r="K968" s="2"/>
      <c r="L968" s="2"/>
      <c r="M968" s="2"/>
      <c r="N968" s="2"/>
      <c r="O968" s="2"/>
      <c r="P968" s="2"/>
      <c r="Q968" s="2"/>
      <c r="R968" s="2"/>
      <c r="S968" s="52"/>
      <c r="T968" s="52"/>
      <c r="U968" s="52"/>
      <c r="V968" s="52"/>
      <c r="W968" s="52"/>
      <c r="X968" s="52"/>
      <c r="Y968" s="52"/>
      <c r="Z968" s="2"/>
    </row>
    <row r="969" spans="1:26" ht="16.5" customHeight="1">
      <c r="A969" s="2"/>
      <c r="B969" s="2"/>
      <c r="C969" s="14"/>
      <c r="D969" s="14"/>
      <c r="E969" s="14"/>
      <c r="F969" s="14"/>
      <c r="G969" s="14"/>
      <c r="H969" s="2"/>
      <c r="I969" s="2"/>
      <c r="J969" s="2"/>
      <c r="K969" s="2"/>
      <c r="L969" s="2"/>
      <c r="M969" s="2"/>
      <c r="N969" s="2"/>
      <c r="O969" s="2"/>
      <c r="P969" s="2"/>
      <c r="Q969" s="2"/>
      <c r="R969" s="2"/>
      <c r="S969" s="52"/>
      <c r="T969" s="52"/>
      <c r="U969" s="52"/>
      <c r="V969" s="52"/>
      <c r="W969" s="52"/>
      <c r="X969" s="52"/>
      <c r="Y969" s="52"/>
      <c r="Z969" s="2"/>
    </row>
    <row r="970" spans="1:26" ht="16.5" customHeight="1">
      <c r="A970" s="2"/>
      <c r="B970" s="2"/>
      <c r="C970" s="14"/>
      <c r="D970" s="14"/>
      <c r="E970" s="14"/>
      <c r="F970" s="14"/>
      <c r="G970" s="14"/>
      <c r="H970" s="2"/>
      <c r="I970" s="2"/>
      <c r="J970" s="2"/>
      <c r="K970" s="2"/>
      <c r="L970" s="2"/>
      <c r="M970" s="2"/>
      <c r="N970" s="2"/>
      <c r="O970" s="2"/>
      <c r="P970" s="2"/>
      <c r="Q970" s="2"/>
      <c r="R970" s="2"/>
      <c r="S970" s="52"/>
      <c r="T970" s="52"/>
      <c r="U970" s="52"/>
      <c r="V970" s="52"/>
      <c r="W970" s="52"/>
      <c r="X970" s="52"/>
      <c r="Y970" s="52"/>
      <c r="Z970" s="2"/>
    </row>
    <row r="971" spans="1:26" ht="16.5" customHeight="1">
      <c r="A971" s="2"/>
      <c r="B971" s="2"/>
      <c r="C971" s="14"/>
      <c r="D971" s="14"/>
      <c r="E971" s="14"/>
      <c r="F971" s="14"/>
      <c r="G971" s="14"/>
      <c r="H971" s="2"/>
      <c r="I971" s="2"/>
      <c r="J971" s="2"/>
      <c r="K971" s="2"/>
      <c r="L971" s="2"/>
      <c r="M971" s="2"/>
      <c r="N971" s="2"/>
      <c r="O971" s="2"/>
      <c r="P971" s="2"/>
      <c r="Q971" s="2"/>
      <c r="R971" s="2"/>
      <c r="S971" s="52"/>
      <c r="T971" s="52"/>
      <c r="U971" s="52"/>
      <c r="V971" s="52"/>
      <c r="W971" s="52"/>
      <c r="X971" s="52"/>
      <c r="Y971" s="52"/>
      <c r="Z971" s="2"/>
    </row>
    <row r="972" spans="1:26" ht="16.5" customHeight="1">
      <c r="A972" s="2"/>
      <c r="B972" s="2"/>
      <c r="C972" s="14"/>
      <c r="D972" s="14"/>
      <c r="E972" s="14"/>
      <c r="F972" s="14"/>
      <c r="G972" s="14"/>
      <c r="H972" s="2"/>
      <c r="I972" s="2"/>
      <c r="J972" s="2"/>
      <c r="K972" s="2"/>
      <c r="L972" s="2"/>
      <c r="M972" s="2"/>
      <c r="N972" s="2"/>
      <c r="O972" s="2"/>
      <c r="P972" s="2"/>
      <c r="Q972" s="2"/>
      <c r="R972" s="2"/>
      <c r="S972" s="52"/>
      <c r="T972" s="52"/>
      <c r="U972" s="52"/>
      <c r="V972" s="52"/>
      <c r="W972" s="52"/>
      <c r="X972" s="52"/>
      <c r="Y972" s="52"/>
      <c r="Z972" s="2"/>
    </row>
    <row r="973" spans="1:26" ht="16.5" customHeight="1">
      <c r="A973" s="2"/>
      <c r="B973" s="2"/>
      <c r="C973" s="14"/>
      <c r="D973" s="14"/>
      <c r="E973" s="14"/>
      <c r="F973" s="14"/>
      <c r="G973" s="14"/>
      <c r="H973" s="2"/>
      <c r="I973" s="2"/>
      <c r="J973" s="2"/>
      <c r="K973" s="2"/>
      <c r="L973" s="2"/>
      <c r="M973" s="2"/>
      <c r="N973" s="2"/>
      <c r="O973" s="2"/>
      <c r="P973" s="2"/>
      <c r="Q973" s="2"/>
      <c r="R973" s="2"/>
      <c r="S973" s="52"/>
      <c r="T973" s="52"/>
      <c r="U973" s="52"/>
      <c r="V973" s="52"/>
      <c r="W973" s="52"/>
      <c r="X973" s="52"/>
      <c r="Y973" s="52"/>
      <c r="Z973" s="2"/>
    </row>
    <row r="974" spans="1:26" ht="16.5" customHeight="1">
      <c r="A974" s="2"/>
      <c r="B974" s="2"/>
      <c r="C974" s="14"/>
      <c r="D974" s="14"/>
      <c r="E974" s="14"/>
      <c r="F974" s="14"/>
      <c r="G974" s="14"/>
      <c r="H974" s="2"/>
      <c r="I974" s="2"/>
      <c r="J974" s="2"/>
      <c r="K974" s="2"/>
      <c r="L974" s="2"/>
      <c r="M974" s="2"/>
      <c r="N974" s="2"/>
      <c r="O974" s="2"/>
      <c r="P974" s="2"/>
      <c r="Q974" s="2"/>
      <c r="R974" s="2"/>
      <c r="S974" s="52"/>
      <c r="T974" s="52"/>
      <c r="U974" s="52"/>
      <c r="V974" s="52"/>
      <c r="W974" s="52"/>
      <c r="X974" s="52"/>
      <c r="Y974" s="52"/>
      <c r="Z974" s="2"/>
    </row>
    <row r="975" spans="1:26" ht="16.5" customHeight="1">
      <c r="A975" s="2"/>
      <c r="B975" s="2"/>
      <c r="C975" s="14"/>
      <c r="D975" s="14"/>
      <c r="E975" s="14"/>
      <c r="F975" s="14"/>
      <c r="G975" s="14"/>
      <c r="H975" s="2"/>
      <c r="I975" s="2"/>
      <c r="J975" s="2"/>
      <c r="K975" s="2"/>
      <c r="L975" s="2"/>
      <c r="M975" s="2"/>
      <c r="N975" s="2"/>
      <c r="O975" s="2"/>
      <c r="P975" s="2"/>
      <c r="Q975" s="2"/>
      <c r="R975" s="2"/>
      <c r="S975" s="52"/>
      <c r="T975" s="52"/>
      <c r="U975" s="52"/>
      <c r="V975" s="52"/>
      <c r="W975" s="52"/>
      <c r="X975" s="52"/>
      <c r="Y975" s="52"/>
      <c r="Z975" s="2"/>
    </row>
    <row r="976" spans="1:26" ht="16.5" customHeight="1">
      <c r="A976" s="2"/>
      <c r="B976" s="2"/>
      <c r="C976" s="14"/>
      <c r="D976" s="14"/>
      <c r="E976" s="14"/>
      <c r="F976" s="14"/>
      <c r="G976" s="14"/>
      <c r="H976" s="2"/>
      <c r="I976" s="2"/>
      <c r="J976" s="2"/>
      <c r="K976" s="2"/>
      <c r="L976" s="2"/>
      <c r="M976" s="2"/>
      <c r="N976" s="2"/>
      <c r="O976" s="2"/>
      <c r="P976" s="2"/>
      <c r="Q976" s="2"/>
      <c r="R976" s="2"/>
      <c r="S976" s="52"/>
      <c r="T976" s="52"/>
      <c r="U976" s="52"/>
      <c r="V976" s="52"/>
      <c r="W976" s="52"/>
      <c r="X976" s="52"/>
      <c r="Y976" s="52"/>
      <c r="Z976" s="2"/>
    </row>
    <row r="977" spans="1:26" ht="16.5" customHeight="1">
      <c r="A977" s="2"/>
      <c r="B977" s="2"/>
      <c r="C977" s="14"/>
      <c r="D977" s="14"/>
      <c r="E977" s="14"/>
      <c r="F977" s="14"/>
      <c r="G977" s="14"/>
      <c r="H977" s="2"/>
      <c r="I977" s="2"/>
      <c r="J977" s="2"/>
      <c r="K977" s="2"/>
      <c r="L977" s="2"/>
      <c r="M977" s="2"/>
      <c r="N977" s="2"/>
      <c r="O977" s="2"/>
      <c r="P977" s="2"/>
      <c r="Q977" s="2"/>
      <c r="R977" s="2"/>
      <c r="S977" s="52"/>
      <c r="T977" s="52"/>
      <c r="U977" s="52"/>
      <c r="V977" s="52"/>
      <c r="W977" s="52"/>
      <c r="X977" s="52"/>
      <c r="Y977" s="52"/>
      <c r="Z977" s="2"/>
    </row>
    <row r="978" spans="1:26" ht="16.5" customHeight="1">
      <c r="A978" s="2"/>
      <c r="B978" s="2"/>
      <c r="C978" s="14"/>
      <c r="D978" s="14"/>
      <c r="E978" s="14"/>
      <c r="F978" s="14"/>
      <c r="G978" s="14"/>
      <c r="H978" s="2"/>
      <c r="I978" s="2"/>
      <c r="J978" s="2"/>
      <c r="K978" s="2"/>
      <c r="L978" s="2"/>
      <c r="M978" s="2"/>
      <c r="N978" s="2"/>
      <c r="O978" s="2"/>
      <c r="P978" s="2"/>
      <c r="Q978" s="2"/>
      <c r="R978" s="2"/>
      <c r="S978" s="52"/>
      <c r="T978" s="52"/>
      <c r="U978" s="52"/>
      <c r="V978" s="52"/>
      <c r="W978" s="52"/>
      <c r="X978" s="52"/>
      <c r="Y978" s="52"/>
      <c r="Z978" s="2"/>
    </row>
    <row r="979" spans="1:26" ht="16.5" customHeight="1">
      <c r="A979" s="2"/>
      <c r="B979" s="2"/>
      <c r="C979" s="14"/>
      <c r="D979" s="14"/>
      <c r="E979" s="14"/>
      <c r="F979" s="14"/>
      <c r="G979" s="14"/>
      <c r="H979" s="2"/>
      <c r="I979" s="2"/>
      <c r="J979" s="2"/>
      <c r="K979" s="2"/>
      <c r="L979" s="2"/>
      <c r="M979" s="2"/>
      <c r="N979" s="2"/>
      <c r="O979" s="2"/>
      <c r="P979" s="2"/>
      <c r="Q979" s="2"/>
      <c r="R979" s="2"/>
      <c r="S979" s="52"/>
      <c r="T979" s="52"/>
      <c r="U979" s="52"/>
      <c r="V979" s="52"/>
      <c r="W979" s="52"/>
      <c r="X979" s="52"/>
      <c r="Y979" s="52"/>
      <c r="Z979" s="2"/>
    </row>
    <row r="980" spans="1:26" ht="16.5" customHeight="1">
      <c r="A980" s="2"/>
      <c r="B980" s="2"/>
      <c r="C980" s="14"/>
      <c r="D980" s="14"/>
      <c r="E980" s="14"/>
      <c r="F980" s="14"/>
      <c r="G980" s="14"/>
      <c r="H980" s="2"/>
      <c r="I980" s="2"/>
      <c r="J980" s="2"/>
      <c r="K980" s="2"/>
      <c r="L980" s="2"/>
      <c r="M980" s="2"/>
      <c r="N980" s="2"/>
      <c r="O980" s="2"/>
      <c r="P980" s="2"/>
      <c r="Q980" s="2"/>
      <c r="R980" s="2"/>
      <c r="S980" s="52"/>
      <c r="T980" s="52"/>
      <c r="U980" s="52"/>
      <c r="V980" s="52"/>
      <c r="W980" s="52"/>
      <c r="X980" s="52"/>
      <c r="Y980" s="52"/>
      <c r="Z980" s="2"/>
    </row>
    <row r="981" spans="1:26" ht="16.5" customHeight="1">
      <c r="A981" s="2"/>
      <c r="B981" s="2"/>
      <c r="C981" s="14"/>
      <c r="D981" s="14"/>
      <c r="E981" s="14"/>
      <c r="F981" s="14"/>
      <c r="G981" s="14"/>
      <c r="H981" s="2"/>
      <c r="I981" s="2"/>
      <c r="J981" s="2"/>
      <c r="K981" s="2"/>
      <c r="L981" s="2"/>
      <c r="M981" s="2"/>
      <c r="N981" s="2"/>
      <c r="O981" s="2"/>
      <c r="P981" s="2"/>
      <c r="Q981" s="2"/>
      <c r="R981" s="2"/>
      <c r="S981" s="52"/>
      <c r="T981" s="52"/>
      <c r="U981" s="52"/>
      <c r="V981" s="52"/>
      <c r="W981" s="52"/>
      <c r="X981" s="52"/>
      <c r="Y981" s="52"/>
      <c r="Z981" s="2"/>
    </row>
    <row r="982" spans="1:26" ht="16.5" customHeight="1">
      <c r="A982" s="2"/>
      <c r="B982" s="2"/>
      <c r="C982" s="14"/>
      <c r="D982" s="14"/>
      <c r="E982" s="14"/>
      <c r="F982" s="14"/>
      <c r="G982" s="14"/>
      <c r="H982" s="2"/>
      <c r="I982" s="2"/>
      <c r="J982" s="2"/>
      <c r="K982" s="2"/>
      <c r="L982" s="2"/>
      <c r="M982" s="2"/>
      <c r="N982" s="2"/>
      <c r="O982" s="2"/>
      <c r="P982" s="2"/>
      <c r="Q982" s="2"/>
      <c r="R982" s="2"/>
      <c r="S982" s="52"/>
      <c r="T982" s="52"/>
      <c r="U982" s="52"/>
      <c r="V982" s="52"/>
      <c r="W982" s="52"/>
      <c r="X982" s="52"/>
      <c r="Y982" s="52"/>
      <c r="Z982" s="2"/>
    </row>
    <row r="983" spans="1:26" ht="16.5" customHeight="1">
      <c r="A983" s="2"/>
      <c r="B983" s="2"/>
      <c r="C983" s="14"/>
      <c r="D983" s="14"/>
      <c r="E983" s="14"/>
      <c r="F983" s="14"/>
      <c r="G983" s="14"/>
      <c r="H983" s="2"/>
      <c r="I983" s="2"/>
      <c r="J983" s="2"/>
      <c r="K983" s="2"/>
      <c r="L983" s="2"/>
      <c r="M983" s="2"/>
      <c r="N983" s="2"/>
      <c r="O983" s="2"/>
      <c r="P983" s="2"/>
      <c r="Q983" s="2"/>
      <c r="R983" s="2"/>
      <c r="S983" s="52"/>
      <c r="T983" s="52"/>
      <c r="U983" s="52"/>
      <c r="V983" s="52"/>
      <c r="W983" s="52"/>
      <c r="X983" s="52"/>
      <c r="Y983" s="52"/>
      <c r="Z983" s="2"/>
    </row>
    <row r="984" spans="1:26" ht="16.5" customHeight="1">
      <c r="A984" s="2"/>
      <c r="B984" s="2"/>
      <c r="C984" s="14"/>
      <c r="D984" s="14"/>
      <c r="E984" s="14"/>
      <c r="F984" s="14"/>
      <c r="G984" s="14"/>
      <c r="H984" s="2"/>
      <c r="I984" s="2"/>
      <c r="J984" s="2"/>
      <c r="K984" s="2"/>
      <c r="L984" s="2"/>
      <c r="M984" s="2"/>
      <c r="N984" s="2"/>
      <c r="O984" s="2"/>
      <c r="P984" s="2"/>
      <c r="Q984" s="2"/>
      <c r="R984" s="2"/>
      <c r="S984" s="52"/>
      <c r="T984" s="52"/>
      <c r="U984" s="52"/>
      <c r="V984" s="52"/>
      <c r="W984" s="52"/>
      <c r="X984" s="52"/>
      <c r="Y984" s="52"/>
      <c r="Z984" s="2"/>
    </row>
    <row r="985" spans="1:26" ht="16.5" customHeight="1">
      <c r="A985" s="2"/>
      <c r="B985" s="2"/>
      <c r="C985" s="14"/>
      <c r="D985" s="14"/>
      <c r="E985" s="14"/>
      <c r="F985" s="14"/>
      <c r="G985" s="14"/>
      <c r="H985" s="2"/>
      <c r="I985" s="2"/>
      <c r="J985" s="2"/>
      <c r="K985" s="2"/>
      <c r="L985" s="2"/>
      <c r="M985" s="2"/>
      <c r="N985" s="2"/>
      <c r="O985" s="2"/>
      <c r="P985" s="2"/>
      <c r="Q985" s="2"/>
      <c r="R985" s="2"/>
      <c r="S985" s="52"/>
      <c r="T985" s="52"/>
      <c r="U985" s="52"/>
      <c r="V985" s="52"/>
      <c r="W985" s="52"/>
      <c r="X985" s="52"/>
      <c r="Y985" s="52"/>
      <c r="Z985" s="2"/>
    </row>
    <row r="986" spans="1:26" ht="16.5" customHeight="1">
      <c r="A986" s="2"/>
      <c r="B986" s="2"/>
      <c r="C986" s="14"/>
      <c r="D986" s="14"/>
      <c r="E986" s="14"/>
      <c r="F986" s="14"/>
      <c r="G986" s="14"/>
      <c r="H986" s="2"/>
      <c r="I986" s="2"/>
      <c r="J986" s="2"/>
      <c r="K986" s="2"/>
      <c r="L986" s="2"/>
      <c r="M986" s="2"/>
      <c r="N986" s="2"/>
      <c r="O986" s="2"/>
      <c r="P986" s="2"/>
      <c r="Q986" s="2"/>
      <c r="R986" s="2"/>
      <c r="S986" s="52"/>
      <c r="T986" s="52"/>
      <c r="U986" s="52"/>
      <c r="V986" s="52"/>
      <c r="W986" s="52"/>
      <c r="X986" s="52"/>
      <c r="Y986" s="52"/>
      <c r="Z986" s="2"/>
    </row>
    <row r="987" spans="1:26" ht="16.5" customHeight="1">
      <c r="A987" s="2"/>
      <c r="B987" s="2"/>
      <c r="C987" s="14"/>
      <c r="D987" s="14"/>
      <c r="E987" s="14"/>
      <c r="F987" s="14"/>
      <c r="G987" s="14"/>
      <c r="H987" s="2"/>
      <c r="I987" s="2"/>
      <c r="J987" s="2"/>
      <c r="K987" s="2"/>
      <c r="L987" s="2"/>
      <c r="M987" s="2"/>
      <c r="N987" s="2"/>
      <c r="O987" s="2"/>
      <c r="P987" s="2"/>
      <c r="Q987" s="2"/>
      <c r="R987" s="2"/>
      <c r="S987" s="52"/>
      <c r="T987" s="52"/>
      <c r="U987" s="52"/>
      <c r="V987" s="52"/>
      <c r="W987" s="52"/>
      <c r="X987" s="52"/>
      <c r="Y987" s="52"/>
      <c r="Z987" s="2"/>
    </row>
    <row r="988" spans="1:26" ht="16.5" customHeight="1">
      <c r="A988" s="2"/>
      <c r="B988" s="2"/>
      <c r="C988" s="14"/>
      <c r="D988" s="14"/>
      <c r="E988" s="14"/>
      <c r="F988" s="14"/>
      <c r="G988" s="14"/>
      <c r="H988" s="2"/>
      <c r="I988" s="2"/>
      <c r="J988" s="2"/>
      <c r="K988" s="2"/>
      <c r="L988" s="2"/>
      <c r="M988" s="2"/>
      <c r="N988" s="2"/>
      <c r="O988" s="2"/>
      <c r="P988" s="2"/>
      <c r="Q988" s="2"/>
      <c r="R988" s="2"/>
      <c r="S988" s="52"/>
      <c r="T988" s="52"/>
      <c r="U988" s="52"/>
      <c r="V988" s="52"/>
      <c r="W988" s="52"/>
      <c r="X988" s="52"/>
      <c r="Y988" s="52"/>
      <c r="Z988" s="2"/>
    </row>
    <row r="989" spans="1:26" ht="16.5" customHeight="1">
      <c r="A989" s="2"/>
      <c r="B989" s="2"/>
      <c r="C989" s="14"/>
      <c r="D989" s="14"/>
      <c r="E989" s="14"/>
      <c r="F989" s="14"/>
      <c r="G989" s="14"/>
      <c r="H989" s="2"/>
      <c r="I989" s="2"/>
      <c r="J989" s="2"/>
      <c r="K989" s="2"/>
      <c r="L989" s="2"/>
      <c r="M989" s="2"/>
      <c r="N989" s="2"/>
      <c r="O989" s="2"/>
      <c r="P989" s="2"/>
      <c r="Q989" s="2"/>
      <c r="R989" s="2"/>
      <c r="S989" s="52"/>
      <c r="T989" s="52"/>
      <c r="U989" s="52"/>
      <c r="V989" s="52"/>
      <c r="W989" s="52"/>
      <c r="X989" s="52"/>
      <c r="Y989" s="52"/>
      <c r="Z989" s="2"/>
    </row>
    <row r="990" spans="1:26" ht="16.5" customHeight="1">
      <c r="A990" s="2"/>
      <c r="B990" s="2"/>
      <c r="C990" s="14"/>
      <c r="D990" s="14"/>
      <c r="E990" s="14"/>
      <c r="F990" s="14"/>
      <c r="G990" s="14"/>
      <c r="H990" s="2"/>
      <c r="I990" s="2"/>
      <c r="J990" s="2"/>
      <c r="K990" s="2"/>
      <c r="L990" s="2"/>
      <c r="M990" s="2"/>
      <c r="N990" s="2"/>
      <c r="O990" s="2"/>
      <c r="P990" s="2"/>
      <c r="Q990" s="2"/>
      <c r="R990" s="2"/>
      <c r="S990" s="52"/>
      <c r="T990" s="52"/>
      <c r="U990" s="52"/>
      <c r="V990" s="52"/>
      <c r="W990" s="52"/>
      <c r="X990" s="52"/>
      <c r="Y990" s="52"/>
      <c r="Z990" s="2"/>
    </row>
    <row r="991" spans="1:26" ht="16.5" customHeight="1">
      <c r="A991" s="2"/>
      <c r="B991" s="2"/>
      <c r="C991" s="14"/>
      <c r="D991" s="14"/>
      <c r="E991" s="14"/>
      <c r="F991" s="14"/>
      <c r="G991" s="14"/>
      <c r="H991" s="2"/>
      <c r="I991" s="2"/>
      <c r="J991" s="2"/>
      <c r="K991" s="2"/>
      <c r="L991" s="2"/>
      <c r="M991" s="2"/>
      <c r="N991" s="2"/>
      <c r="O991" s="2"/>
      <c r="P991" s="2"/>
      <c r="Q991" s="2"/>
      <c r="R991" s="2"/>
      <c r="S991" s="52"/>
      <c r="T991" s="52"/>
      <c r="U991" s="52"/>
      <c r="V991" s="52"/>
      <c r="W991" s="52"/>
      <c r="X991" s="52"/>
      <c r="Y991" s="52"/>
      <c r="Z991" s="2"/>
    </row>
    <row r="992" spans="1:26" ht="16.5" customHeight="1">
      <c r="A992" s="2"/>
      <c r="B992" s="2"/>
      <c r="C992" s="14"/>
      <c r="D992" s="14"/>
      <c r="E992" s="14"/>
      <c r="F992" s="14"/>
      <c r="G992" s="14"/>
      <c r="H992" s="2"/>
      <c r="I992" s="2"/>
      <c r="J992" s="2"/>
      <c r="K992" s="2"/>
      <c r="L992" s="2"/>
      <c r="M992" s="2"/>
      <c r="N992" s="2"/>
      <c r="O992" s="2"/>
      <c r="P992" s="2"/>
      <c r="Q992" s="2"/>
      <c r="R992" s="2"/>
      <c r="S992" s="52"/>
      <c r="T992" s="52"/>
      <c r="U992" s="52"/>
      <c r="V992" s="52"/>
      <c r="W992" s="52"/>
      <c r="X992" s="52"/>
      <c r="Y992" s="52"/>
      <c r="Z992" s="2"/>
    </row>
    <row r="993" spans="1:26" ht="16.5" customHeight="1">
      <c r="A993" s="2"/>
      <c r="B993" s="2"/>
      <c r="C993" s="14"/>
      <c r="D993" s="14"/>
      <c r="E993" s="14"/>
      <c r="F993" s="14"/>
      <c r="G993" s="14"/>
      <c r="H993" s="2"/>
      <c r="I993" s="2"/>
      <c r="J993" s="2"/>
      <c r="K993" s="2"/>
      <c r="L993" s="2"/>
      <c r="M993" s="2"/>
      <c r="N993" s="2"/>
      <c r="O993" s="2"/>
      <c r="P993" s="2"/>
      <c r="Q993" s="2"/>
      <c r="R993" s="2"/>
      <c r="S993" s="52"/>
      <c r="T993" s="52"/>
      <c r="U993" s="52"/>
      <c r="V993" s="52"/>
      <c r="W993" s="52"/>
      <c r="X993" s="52"/>
      <c r="Y993" s="52"/>
      <c r="Z993" s="2"/>
    </row>
    <row r="994" spans="1:26" ht="16.5" customHeight="1">
      <c r="A994" s="2"/>
      <c r="B994" s="2"/>
      <c r="C994" s="14"/>
      <c r="D994" s="14"/>
      <c r="E994" s="14"/>
      <c r="F994" s="14"/>
      <c r="G994" s="14"/>
      <c r="H994" s="2"/>
      <c r="I994" s="2"/>
      <c r="J994" s="2"/>
      <c r="K994" s="2"/>
      <c r="L994" s="2"/>
      <c r="M994" s="2"/>
      <c r="N994" s="2"/>
      <c r="O994" s="2"/>
      <c r="P994" s="2"/>
      <c r="Q994" s="2"/>
      <c r="R994" s="2"/>
      <c r="S994" s="52"/>
      <c r="T994" s="52"/>
      <c r="U994" s="52"/>
      <c r="V994" s="52"/>
      <c r="W994" s="52"/>
      <c r="X994" s="52"/>
      <c r="Y994" s="52"/>
      <c r="Z994" s="2"/>
    </row>
    <row r="995" spans="1:26" ht="16.5" customHeight="1">
      <c r="A995" s="2"/>
      <c r="B995" s="2"/>
      <c r="C995" s="14"/>
      <c r="D995" s="14"/>
      <c r="E995" s="14"/>
      <c r="F995" s="14"/>
      <c r="G995" s="14"/>
      <c r="H995" s="2"/>
      <c r="I995" s="2"/>
      <c r="J995" s="2"/>
      <c r="K995" s="2"/>
      <c r="L995" s="2"/>
      <c r="M995" s="2"/>
      <c r="N995" s="2"/>
      <c r="O995" s="2"/>
      <c r="P995" s="2"/>
      <c r="Q995" s="2"/>
      <c r="R995" s="2"/>
      <c r="S995" s="52"/>
      <c r="T995" s="52"/>
      <c r="U995" s="52"/>
      <c r="V995" s="52"/>
      <c r="W995" s="52"/>
      <c r="X995" s="52"/>
      <c r="Y995" s="52"/>
      <c r="Z995" s="2"/>
    </row>
    <row r="996" spans="1:26" ht="16.5" customHeight="1">
      <c r="A996" s="2"/>
      <c r="B996" s="2"/>
      <c r="C996" s="14"/>
      <c r="D996" s="14"/>
      <c r="E996" s="14"/>
      <c r="F996" s="14"/>
      <c r="G996" s="14"/>
      <c r="H996" s="2"/>
      <c r="I996" s="2"/>
      <c r="J996" s="2"/>
      <c r="K996" s="2"/>
      <c r="L996" s="2"/>
      <c r="M996" s="2"/>
      <c r="N996" s="2"/>
      <c r="O996" s="2"/>
      <c r="P996" s="2"/>
      <c r="Q996" s="2"/>
      <c r="R996" s="2"/>
      <c r="S996" s="52"/>
      <c r="T996" s="52"/>
      <c r="U996" s="52"/>
      <c r="V996" s="52"/>
      <c r="W996" s="52"/>
      <c r="X996" s="52"/>
      <c r="Y996" s="52"/>
      <c r="Z996" s="2"/>
    </row>
    <row r="997" spans="1:26" ht="16.5" customHeight="1">
      <c r="A997" s="2"/>
      <c r="B997" s="2"/>
      <c r="C997" s="14"/>
      <c r="D997" s="14"/>
      <c r="E997" s="14"/>
      <c r="F997" s="14"/>
      <c r="G997" s="14"/>
      <c r="H997" s="2"/>
      <c r="I997" s="2"/>
      <c r="J997" s="2"/>
      <c r="K997" s="2"/>
      <c r="L997" s="2"/>
      <c r="M997" s="2"/>
      <c r="N997" s="2"/>
      <c r="O997" s="2"/>
      <c r="P997" s="2"/>
      <c r="Q997" s="2"/>
      <c r="R997" s="2"/>
      <c r="S997" s="52"/>
      <c r="T997" s="52"/>
      <c r="U997" s="52"/>
      <c r="V997" s="52"/>
      <c r="W997" s="52"/>
      <c r="X997" s="52"/>
      <c r="Y997" s="52"/>
      <c r="Z997" s="2"/>
    </row>
    <row r="998" spans="1:26" ht="16.5" customHeight="1">
      <c r="A998" s="2"/>
      <c r="B998" s="2"/>
      <c r="C998" s="14"/>
      <c r="D998" s="14"/>
      <c r="E998" s="14"/>
      <c r="F998" s="14"/>
      <c r="G998" s="14"/>
      <c r="H998" s="2"/>
      <c r="I998" s="2"/>
      <c r="J998" s="2"/>
      <c r="K998" s="2"/>
      <c r="L998" s="2"/>
      <c r="M998" s="2"/>
      <c r="N998" s="2"/>
      <c r="O998" s="2"/>
      <c r="P998" s="2"/>
      <c r="Q998" s="2"/>
      <c r="R998" s="2"/>
      <c r="S998" s="52"/>
      <c r="T998" s="52"/>
      <c r="U998" s="52"/>
      <c r="V998" s="52"/>
      <c r="W998" s="52"/>
      <c r="X998" s="52"/>
      <c r="Y998" s="52"/>
      <c r="Z998" s="2"/>
    </row>
  </sheetData>
  <mergeCells count="10">
    <mergeCell ref="C1:I1"/>
    <mergeCell ref="M1:Q1"/>
    <mergeCell ref="C2:I2"/>
    <mergeCell ref="M2:Q2"/>
    <mergeCell ref="M3:Q3"/>
    <mergeCell ref="A4:A8"/>
    <mergeCell ref="K4:K8"/>
    <mergeCell ref="M13:Q13"/>
    <mergeCell ref="C3:I3"/>
    <mergeCell ref="C13:I13"/>
  </mergeCells>
  <pageMargins left="0.7" right="0.7" top="0.75" bottom="0.75" header="0" footer="0"/>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11</vt:i4>
      </vt:variant>
    </vt:vector>
  </HeadingPairs>
  <TitlesOfParts>
    <vt:vector size="11" baseType="lpstr">
      <vt:lpstr>Análisis del Contexto</vt:lpstr>
      <vt:lpstr>ACTIVOS DE INFORMACIÓN</vt:lpstr>
      <vt:lpstr>Riesgos de Gestión - Seg Infor</vt:lpstr>
      <vt:lpstr>Tabla Impacto</vt:lpstr>
      <vt:lpstr>Riesgos corrupción</vt:lpstr>
      <vt:lpstr>Impacto R. Corrupción</vt:lpstr>
      <vt:lpstr>Matriz oportunidades V_3</vt:lpstr>
      <vt:lpstr>DATOS OCULTOS</vt:lpstr>
      <vt:lpstr>Matriz RG-RC-RSD</vt:lpstr>
      <vt:lpstr>Control de Cambios</vt:lpstr>
      <vt:lpstr>Riesgos por NC-DT-AP (3)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PNNC</dc:creator>
  <cp:lastModifiedBy>Microsoft Office User</cp:lastModifiedBy>
  <dcterms:created xsi:type="dcterms:W3CDTF">2020-01-16T15:23:55Z</dcterms:created>
  <dcterms:modified xsi:type="dcterms:W3CDTF">2023-08-31T19:18:41Z</dcterms:modified>
</cp:coreProperties>
</file>